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C:\Users\brian\Documents\Activities\Clear Roads\Winter Data Survey 2023-2024\02 Deliverables Spreadsheet\"/>
    </mc:Choice>
  </mc:AlternateContent>
  <xr:revisionPtr revIDLastSave="0" documentId="13_ncr:1_{8A14A29E-4B14-407B-ACC7-01117936073A}" xr6:coauthVersionLast="47" xr6:coauthVersionMax="47" xr10:uidLastSave="{00000000-0000-0000-0000-000000000000}"/>
  <bookViews>
    <workbookView xWindow="600" yWindow="-120" windowWidth="28320" windowHeight="16440" tabRatio="908" xr2:uid="{00000000-000D-0000-FFFF-FFFF00000000}"/>
  </bookViews>
  <sheets>
    <sheet name="1. Overview and Interactive Map" sheetId="5" r:id="rId1"/>
    <sheet name="2. Collected Data" sheetId="7" r:id="rId2"/>
    <sheet name="3. Calculated Stats" sheetId="8" r:id="rId3"/>
    <sheet name="4. Average Values - Five Year" sheetId="23" r:id="rId4"/>
    <sheet name="5. Value Change from Last Year" sheetId="21" r:id="rId5"/>
    <sheet name="6. Average AWSSI State &amp; City" sheetId="24" r:id="rId6"/>
    <sheet name="7. User-Generated Map" sheetId="14" r:id="rId7"/>
  </sheets>
  <definedNames>
    <definedName name="actReg" localSheetId="4">#REF!</definedName>
    <definedName name="actReg" localSheetId="6">#REF!</definedName>
    <definedName name="actReg">#REF!</definedName>
    <definedName name="actRegCode" localSheetId="4">#REF!</definedName>
    <definedName name="actRegCode" localSheetId="6">#REF!</definedName>
    <definedName name="actRegCode">#REF!</definedName>
    <definedName name="actRegValue" localSheetId="4">#REF!</definedName>
    <definedName name="actRegValue" localSheetId="6">#REF!</definedName>
    <definedName name="actRegValue">#REF!</definedName>
    <definedName name="ccccc1">#REF!</definedName>
    <definedName name="class0" localSheetId="4">#REF!</definedName>
    <definedName name="class0" localSheetId="6">#REF!</definedName>
    <definedName name="class0">#REF!</definedName>
    <definedName name="class1" localSheetId="4">#REF!</definedName>
    <definedName name="class1" localSheetId="6">#REF!</definedName>
    <definedName name="class1">#REF!</definedName>
    <definedName name="class2" localSheetId="4">#REF!</definedName>
    <definedName name="class2" localSheetId="6">#REF!</definedName>
    <definedName name="class2">#REF!</definedName>
    <definedName name="class3" localSheetId="4">#REF!</definedName>
    <definedName name="class3" localSheetId="6">#REF!</definedName>
    <definedName name="class3">#REF!</definedName>
    <definedName name="class4" localSheetId="4">#REF!</definedName>
    <definedName name="class4" localSheetId="6">#REF!</definedName>
    <definedName name="class4">#REF!</definedName>
    <definedName name="class5" localSheetId="4">#REF!</definedName>
    <definedName name="class5" localSheetId="6">#REF!</definedName>
    <definedName name="class5">#REF!</definedName>
    <definedName name="cls0" localSheetId="4">#REF!</definedName>
    <definedName name="cls0" localSheetId="6">#REF!</definedName>
    <definedName name="cls0">#REF!</definedName>
    <definedName name="clsa" localSheetId="4">#REF!</definedName>
    <definedName name="clsa" localSheetId="6">#REF!</definedName>
    <definedName name="clsa">#REF!</definedName>
    <definedName name="clsValues" localSheetId="4">#REF!</definedName>
    <definedName name="clsValues" localSheetId="6">#REF!</definedName>
    <definedName name="clsValues">#REF!</definedName>
    <definedName name="Coventry_Enrollment" localSheetId="4">#REF!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6">#REF!</definedName>
    <definedName name="regData">#REF!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63" i="23" l="1"/>
  <c r="BH63" i="23"/>
  <c r="BF63" i="23"/>
  <c r="BE63" i="23"/>
  <c r="BD63" i="23"/>
  <c r="BC63" i="23"/>
  <c r="BB63" i="23"/>
  <c r="AX63" i="23"/>
  <c r="AW63" i="23"/>
  <c r="AU63" i="23"/>
  <c r="AT63" i="23"/>
  <c r="AS63" i="23"/>
  <c r="AR63" i="23"/>
  <c r="AQ63" i="23"/>
  <c r="AP63" i="23"/>
  <c r="AO63" i="23"/>
  <c r="AM63" i="23"/>
  <c r="AL63" i="23"/>
  <c r="AK63" i="23"/>
  <c r="AJ63" i="23"/>
  <c r="AI63" i="23"/>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BK62" i="23"/>
  <c r="BH62" i="23"/>
  <c r="BF62" i="23"/>
  <c r="BE62" i="23"/>
  <c r="BD62" i="23"/>
  <c r="BC62" i="23"/>
  <c r="BB62" i="23"/>
  <c r="AX62" i="23"/>
  <c r="AW62" i="23"/>
  <c r="AU62" i="23"/>
  <c r="AT62" i="23"/>
  <c r="AS62" i="23"/>
  <c r="AR62" i="23"/>
  <c r="AQ62" i="23"/>
  <c r="AP62" i="23"/>
  <c r="AO62" i="23"/>
  <c r="AM62" i="23"/>
  <c r="AL62" i="23"/>
  <c r="AK62" i="23"/>
  <c r="AJ62" i="23"/>
  <c r="AI62"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BK61" i="23"/>
  <c r="BH61" i="23"/>
  <c r="BF61" i="23"/>
  <c r="BE61" i="23"/>
  <c r="BD61" i="23"/>
  <c r="BC61" i="23"/>
  <c r="BB61" i="23"/>
  <c r="AX61" i="23"/>
  <c r="AW61" i="23"/>
  <c r="AU61" i="23"/>
  <c r="AT61" i="23"/>
  <c r="AS61" i="23"/>
  <c r="AR61" i="23"/>
  <c r="AQ61" i="23"/>
  <c r="AP61" i="23"/>
  <c r="AO61" i="23"/>
  <c r="AM61" i="23"/>
  <c r="AL61" i="23"/>
  <c r="AK61" i="23"/>
  <c r="AJ61" i="23"/>
  <c r="AI61"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BK60" i="23"/>
  <c r="BH60" i="23"/>
  <c r="BF60" i="23"/>
  <c r="BE60" i="23"/>
  <c r="BD60" i="23"/>
  <c r="BC60" i="23"/>
  <c r="BB60" i="23"/>
  <c r="AX60" i="23"/>
  <c r="AW60" i="23"/>
  <c r="AU60" i="23"/>
  <c r="AT60" i="23"/>
  <c r="AS60" i="23"/>
  <c r="AR60" i="23"/>
  <c r="AQ60" i="23"/>
  <c r="AP60" i="23"/>
  <c r="AO60" i="23"/>
  <c r="AM60" i="23"/>
  <c r="AL60" i="23"/>
  <c r="AK60" i="23"/>
  <c r="AJ60" i="23"/>
  <c r="AI60"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BK59" i="23"/>
  <c r="BH59" i="23"/>
  <c r="BF59" i="23"/>
  <c r="BE59" i="23"/>
  <c r="BD59" i="23"/>
  <c r="BC59" i="23"/>
  <c r="BB59" i="23"/>
  <c r="AX59" i="23"/>
  <c r="AW59" i="23"/>
  <c r="AU59" i="23"/>
  <c r="AT59" i="23"/>
  <c r="AS59" i="23"/>
  <c r="AR59" i="23"/>
  <c r="AQ59" i="23"/>
  <c r="AP59" i="23"/>
  <c r="AO59" i="23"/>
  <c r="AM59" i="23"/>
  <c r="AL59" i="23"/>
  <c r="AK59" i="23"/>
  <c r="AJ59" i="23"/>
  <c r="AI59"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BK58" i="23"/>
  <c r="BH58" i="23"/>
  <c r="BF58" i="23"/>
  <c r="BE58" i="23"/>
  <c r="BD58" i="23"/>
  <c r="BC58" i="23"/>
  <c r="BB58" i="23"/>
  <c r="AX58" i="23"/>
  <c r="AW58" i="23"/>
  <c r="AU58" i="23"/>
  <c r="AT58" i="23"/>
  <c r="AS58" i="23"/>
  <c r="AR58" i="23"/>
  <c r="AQ58" i="23"/>
  <c r="AP58" i="23"/>
  <c r="AO58" i="23"/>
  <c r="AM58" i="23"/>
  <c r="AL58" i="23"/>
  <c r="AK58" i="23"/>
  <c r="AJ58" i="23"/>
  <c r="AI58"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BK57" i="23"/>
  <c r="BH57" i="23"/>
  <c r="BF57" i="23"/>
  <c r="BE57" i="23"/>
  <c r="BD57" i="23"/>
  <c r="BC57" i="23"/>
  <c r="BB57" i="23"/>
  <c r="AX57" i="23"/>
  <c r="AW57" i="23"/>
  <c r="AU57" i="23"/>
  <c r="AT57" i="23"/>
  <c r="AS57" i="23"/>
  <c r="AR57" i="23"/>
  <c r="AQ57" i="23"/>
  <c r="AP57" i="23"/>
  <c r="AO57" i="23"/>
  <c r="AM57" i="23"/>
  <c r="AL57" i="23"/>
  <c r="AK57" i="23"/>
  <c r="AJ57" i="23"/>
  <c r="AI57"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BK56" i="23"/>
  <c r="BH56" i="23"/>
  <c r="BF56" i="23"/>
  <c r="BE56" i="23"/>
  <c r="BD56" i="23"/>
  <c r="BC56" i="23"/>
  <c r="BB56" i="23"/>
  <c r="AX56" i="23"/>
  <c r="AW56" i="23"/>
  <c r="AU56" i="23"/>
  <c r="AT56" i="23"/>
  <c r="AS56" i="23"/>
  <c r="AR56" i="23"/>
  <c r="AQ56" i="23"/>
  <c r="AP56" i="23"/>
  <c r="AO56" i="23"/>
  <c r="AM56" i="23"/>
  <c r="AL56" i="23"/>
  <c r="AK56" i="23"/>
  <c r="AJ56" i="23"/>
  <c r="AI56"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BK55" i="23"/>
  <c r="BH55" i="23"/>
  <c r="BF55" i="23"/>
  <c r="BE55" i="23"/>
  <c r="BD55" i="23"/>
  <c r="BC55" i="23"/>
  <c r="BB55" i="23"/>
  <c r="AX55" i="23"/>
  <c r="AW55" i="23"/>
  <c r="AU55" i="23"/>
  <c r="AT55" i="23"/>
  <c r="AS55" i="23"/>
  <c r="AR55" i="23"/>
  <c r="AQ55" i="23"/>
  <c r="AP55" i="23"/>
  <c r="AO55" i="23"/>
  <c r="AM55" i="23"/>
  <c r="AL55" i="23"/>
  <c r="AK55" i="23"/>
  <c r="AJ55" i="23"/>
  <c r="AI55"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BK54" i="23"/>
  <c r="BH54" i="23"/>
  <c r="BF54" i="23"/>
  <c r="BE54" i="23"/>
  <c r="BD54" i="23"/>
  <c r="BC54" i="23"/>
  <c r="BB54" i="23"/>
  <c r="AX54" i="23"/>
  <c r="AW54" i="23"/>
  <c r="AU54" i="23"/>
  <c r="AT54" i="23"/>
  <c r="AS54" i="23"/>
  <c r="AR54" i="23"/>
  <c r="AQ54" i="23"/>
  <c r="AP54" i="23"/>
  <c r="AO54" i="23"/>
  <c r="AM54" i="23"/>
  <c r="AL54" i="23"/>
  <c r="AK54" i="23"/>
  <c r="AJ54" i="23"/>
  <c r="AI54"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BK53" i="23"/>
  <c r="BH53" i="23"/>
  <c r="BF53" i="23"/>
  <c r="BE53" i="23"/>
  <c r="BD53" i="23"/>
  <c r="BC53" i="23"/>
  <c r="BB53" i="23"/>
  <c r="AX53" i="23"/>
  <c r="AW53" i="23"/>
  <c r="AU53" i="23"/>
  <c r="AT53" i="23"/>
  <c r="AS53" i="23"/>
  <c r="AR53" i="23"/>
  <c r="AQ53" i="23"/>
  <c r="AP53" i="23"/>
  <c r="AO53" i="23"/>
  <c r="AM53" i="23"/>
  <c r="AL53" i="23"/>
  <c r="AK53" i="23"/>
  <c r="AJ53" i="23"/>
  <c r="AI53"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BK52" i="23"/>
  <c r="BH52" i="23"/>
  <c r="BF52" i="23"/>
  <c r="BE52" i="23"/>
  <c r="BD52" i="23"/>
  <c r="BC52" i="23"/>
  <c r="BB52" i="23"/>
  <c r="AX52" i="23"/>
  <c r="AW52" i="23"/>
  <c r="AU52" i="23"/>
  <c r="AT52" i="23"/>
  <c r="AS52" i="23"/>
  <c r="AR52" i="23"/>
  <c r="AQ52" i="23"/>
  <c r="AP52" i="23"/>
  <c r="AO52" i="23"/>
  <c r="AM52" i="23"/>
  <c r="AL52" i="23"/>
  <c r="AK52" i="23"/>
  <c r="AJ52" i="23"/>
  <c r="AI52"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BK51" i="23"/>
  <c r="BH51" i="23"/>
  <c r="BF51" i="23"/>
  <c r="BE51" i="23"/>
  <c r="BD51" i="23"/>
  <c r="BC51" i="23"/>
  <c r="BB51" i="23"/>
  <c r="AX51" i="23"/>
  <c r="AW51" i="23"/>
  <c r="AU51" i="23"/>
  <c r="AT51" i="23"/>
  <c r="AS51" i="23"/>
  <c r="AR51" i="23"/>
  <c r="AQ51" i="23"/>
  <c r="AP51" i="23"/>
  <c r="AO51" i="23"/>
  <c r="AM51" i="23"/>
  <c r="AL51" i="23"/>
  <c r="AK51" i="23"/>
  <c r="AJ51" i="23"/>
  <c r="AI51"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BK50" i="23"/>
  <c r="BH50" i="23"/>
  <c r="BF50" i="23"/>
  <c r="BE50" i="23"/>
  <c r="BD50" i="23"/>
  <c r="BC50" i="23"/>
  <c r="BB50" i="23"/>
  <c r="AX50" i="23"/>
  <c r="AW50" i="23"/>
  <c r="AU50" i="23"/>
  <c r="AT50" i="23"/>
  <c r="AS50" i="23"/>
  <c r="AR50" i="23"/>
  <c r="AQ50" i="23"/>
  <c r="AP50" i="23"/>
  <c r="AO50" i="23"/>
  <c r="AM50" i="23"/>
  <c r="AL50" i="23"/>
  <c r="AK50" i="23"/>
  <c r="AJ50" i="23"/>
  <c r="AI50"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BK49" i="23"/>
  <c r="BH49" i="23"/>
  <c r="BF49" i="23"/>
  <c r="BE49" i="23"/>
  <c r="BD49" i="23"/>
  <c r="BC49" i="23"/>
  <c r="BB49" i="23"/>
  <c r="AX49" i="23"/>
  <c r="AW49" i="23"/>
  <c r="AU49" i="23"/>
  <c r="AT49" i="23"/>
  <c r="AS49" i="23"/>
  <c r="AR49" i="23"/>
  <c r="AQ49" i="23"/>
  <c r="AP49" i="23"/>
  <c r="AO49" i="23"/>
  <c r="AM49" i="23"/>
  <c r="AL49" i="23"/>
  <c r="AK49" i="23"/>
  <c r="AJ49" i="23"/>
  <c r="AI49"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BK48" i="23"/>
  <c r="BH48" i="23"/>
  <c r="BF48" i="23"/>
  <c r="BE48" i="23"/>
  <c r="BD48" i="23"/>
  <c r="BC48" i="23"/>
  <c r="BB48" i="23"/>
  <c r="AX48" i="23"/>
  <c r="AW48" i="23"/>
  <c r="AU48" i="23"/>
  <c r="AT48" i="23"/>
  <c r="AS48" i="23"/>
  <c r="AR48" i="23"/>
  <c r="AQ48" i="23"/>
  <c r="AP48" i="23"/>
  <c r="AO48" i="23"/>
  <c r="AM48" i="23"/>
  <c r="AL48" i="23"/>
  <c r="AK48" i="23"/>
  <c r="AJ48" i="23"/>
  <c r="AI48"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BK47" i="23"/>
  <c r="BH47" i="23"/>
  <c r="BF47" i="23"/>
  <c r="BE47" i="23"/>
  <c r="BD47" i="23"/>
  <c r="BC47" i="23"/>
  <c r="BB47" i="23"/>
  <c r="AX47" i="23"/>
  <c r="AW47" i="23"/>
  <c r="AU47" i="23"/>
  <c r="AT47" i="23"/>
  <c r="AS47" i="23"/>
  <c r="AR47" i="23"/>
  <c r="AQ47" i="23"/>
  <c r="AP47" i="23"/>
  <c r="AO47" i="23"/>
  <c r="AM47" i="23"/>
  <c r="AL47" i="23"/>
  <c r="AK47" i="23"/>
  <c r="AJ47" i="23"/>
  <c r="AI47"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BK46" i="23"/>
  <c r="BH46" i="23"/>
  <c r="BF46" i="23"/>
  <c r="BE46" i="23"/>
  <c r="BD46" i="23"/>
  <c r="BC46" i="23"/>
  <c r="BB46" i="23"/>
  <c r="AX46" i="23"/>
  <c r="AW46" i="23"/>
  <c r="AU46" i="23"/>
  <c r="AT46" i="23"/>
  <c r="AS46" i="23"/>
  <c r="AR46" i="23"/>
  <c r="AQ46" i="23"/>
  <c r="AP46" i="23"/>
  <c r="AO46" i="23"/>
  <c r="AM46" i="23"/>
  <c r="AL46" i="23"/>
  <c r="AK46" i="23"/>
  <c r="AJ46" i="23"/>
  <c r="AI46"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BK45" i="23"/>
  <c r="BH45" i="23"/>
  <c r="BF45" i="23"/>
  <c r="BE45" i="23"/>
  <c r="BD45" i="23"/>
  <c r="BC45" i="23"/>
  <c r="BB45" i="23"/>
  <c r="AX45" i="23"/>
  <c r="AW45" i="23"/>
  <c r="AU45" i="23"/>
  <c r="AT45" i="23"/>
  <c r="AS45" i="23"/>
  <c r="AR45" i="23"/>
  <c r="AQ45" i="23"/>
  <c r="AP45" i="23"/>
  <c r="AO45" i="23"/>
  <c r="AM45" i="23"/>
  <c r="AL45" i="23"/>
  <c r="AK45" i="23"/>
  <c r="AJ45" i="23"/>
  <c r="AI45"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BK44" i="23"/>
  <c r="BH44" i="23"/>
  <c r="BF44" i="23"/>
  <c r="BE44" i="23"/>
  <c r="BD44" i="23"/>
  <c r="BC44" i="23"/>
  <c r="BB44" i="23"/>
  <c r="AX44" i="23"/>
  <c r="AW44" i="23"/>
  <c r="AU44" i="23"/>
  <c r="AT44" i="23"/>
  <c r="AS44" i="23"/>
  <c r="AR44" i="23"/>
  <c r="AQ44" i="23"/>
  <c r="AP44" i="23"/>
  <c r="AO44" i="23"/>
  <c r="AM44" i="23"/>
  <c r="AL44" i="23"/>
  <c r="AK44" i="23"/>
  <c r="AJ44" i="23"/>
  <c r="AI44"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BK43" i="23"/>
  <c r="BH43" i="23"/>
  <c r="BF43" i="23"/>
  <c r="BE43" i="23"/>
  <c r="BD43" i="23"/>
  <c r="BC43" i="23"/>
  <c r="BB43" i="23"/>
  <c r="AX43" i="23"/>
  <c r="AW43" i="23"/>
  <c r="AU43" i="23"/>
  <c r="AT43" i="23"/>
  <c r="AS43" i="23"/>
  <c r="AR43" i="23"/>
  <c r="AQ43" i="23"/>
  <c r="AP43" i="23"/>
  <c r="AO43" i="23"/>
  <c r="AM43" i="23"/>
  <c r="AL43" i="23"/>
  <c r="AK43" i="23"/>
  <c r="AJ43" i="23"/>
  <c r="AI43"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BK42" i="23"/>
  <c r="BH42" i="23"/>
  <c r="BF42" i="23"/>
  <c r="BE42" i="23"/>
  <c r="BD42" i="23"/>
  <c r="BC42" i="23"/>
  <c r="BB42" i="23"/>
  <c r="AX42" i="23"/>
  <c r="AW42" i="23"/>
  <c r="AU42" i="23"/>
  <c r="AT42" i="23"/>
  <c r="AS42" i="23"/>
  <c r="AR42" i="23"/>
  <c r="AQ42" i="23"/>
  <c r="AP42" i="23"/>
  <c r="AO42" i="23"/>
  <c r="AM42" i="23"/>
  <c r="AL42" i="23"/>
  <c r="AK42" i="23"/>
  <c r="AJ42" i="23"/>
  <c r="AI42"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BK41" i="23"/>
  <c r="BH41" i="23"/>
  <c r="BF41" i="23"/>
  <c r="BE41" i="23"/>
  <c r="BD41" i="23"/>
  <c r="BC41" i="23"/>
  <c r="BB41" i="23"/>
  <c r="AX41" i="23"/>
  <c r="AW41" i="23"/>
  <c r="AU41" i="23"/>
  <c r="AT41" i="23"/>
  <c r="AS41" i="23"/>
  <c r="AR41" i="23"/>
  <c r="AQ41" i="23"/>
  <c r="AP41" i="23"/>
  <c r="AO41" i="23"/>
  <c r="AM41" i="23"/>
  <c r="AL41" i="23"/>
  <c r="AK41" i="23"/>
  <c r="AJ41" i="23"/>
  <c r="AI41"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BK40" i="23"/>
  <c r="BH40" i="23"/>
  <c r="BF40" i="23"/>
  <c r="BE40" i="23"/>
  <c r="BD40" i="23"/>
  <c r="BC40" i="23"/>
  <c r="BB40" i="23"/>
  <c r="AX40" i="23"/>
  <c r="AW40" i="23"/>
  <c r="AU40" i="23"/>
  <c r="AT40" i="23"/>
  <c r="AS40" i="23"/>
  <c r="AR40" i="23"/>
  <c r="AQ40" i="23"/>
  <c r="AP40" i="23"/>
  <c r="AO40" i="23"/>
  <c r="AM40" i="23"/>
  <c r="AL40" i="23"/>
  <c r="AK40" i="23"/>
  <c r="AJ40" i="23"/>
  <c r="AI40"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BK39" i="23"/>
  <c r="BH39" i="23"/>
  <c r="BF39" i="23"/>
  <c r="BE39" i="23"/>
  <c r="BD39" i="23"/>
  <c r="BC39" i="23"/>
  <c r="BB39" i="23"/>
  <c r="AX39" i="23"/>
  <c r="AW39" i="23"/>
  <c r="AU39" i="23"/>
  <c r="AT39" i="23"/>
  <c r="AS39" i="23"/>
  <c r="AR39" i="23"/>
  <c r="AQ39" i="23"/>
  <c r="AP39" i="23"/>
  <c r="AO39" i="23"/>
  <c r="AM39" i="23"/>
  <c r="AL39" i="23"/>
  <c r="AK39" i="23"/>
  <c r="AJ39" i="23"/>
  <c r="AI39"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BK38" i="23"/>
  <c r="BH38" i="23"/>
  <c r="BF38" i="23"/>
  <c r="BE38" i="23"/>
  <c r="BD38" i="23"/>
  <c r="BC38" i="23"/>
  <c r="BB38" i="23"/>
  <c r="AX38" i="23"/>
  <c r="AW38" i="23"/>
  <c r="AU38" i="23"/>
  <c r="AT38" i="23"/>
  <c r="AS38" i="23"/>
  <c r="AR38" i="23"/>
  <c r="AQ38" i="23"/>
  <c r="AP38" i="23"/>
  <c r="AO38" i="23"/>
  <c r="AM38" i="23"/>
  <c r="AL38" i="23"/>
  <c r="AK38" i="23"/>
  <c r="AJ38" i="23"/>
  <c r="AI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BK37" i="23"/>
  <c r="BH37" i="23"/>
  <c r="BF37" i="23"/>
  <c r="BE37" i="23"/>
  <c r="BD37" i="23"/>
  <c r="BC37" i="23"/>
  <c r="BB37" i="23"/>
  <c r="AX37" i="23"/>
  <c r="AW37" i="23"/>
  <c r="AU37" i="23"/>
  <c r="AT37" i="23"/>
  <c r="AS37" i="23"/>
  <c r="AR37" i="23"/>
  <c r="AQ37" i="23"/>
  <c r="AP37" i="23"/>
  <c r="AO37" i="23"/>
  <c r="AM37" i="23"/>
  <c r="AL37" i="23"/>
  <c r="AK37" i="23"/>
  <c r="AJ37" i="23"/>
  <c r="AI37"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BK36" i="23"/>
  <c r="BH36" i="23"/>
  <c r="BF36" i="23"/>
  <c r="BE36" i="23"/>
  <c r="BD36" i="23"/>
  <c r="BC36" i="23"/>
  <c r="BB36" i="23"/>
  <c r="AX36" i="23"/>
  <c r="AW36" i="23"/>
  <c r="AU36" i="23"/>
  <c r="AT36" i="23"/>
  <c r="AS36" i="23"/>
  <c r="AR36" i="23"/>
  <c r="AQ36" i="23"/>
  <c r="AP36" i="23"/>
  <c r="AO36" i="23"/>
  <c r="AM36" i="23"/>
  <c r="AL36" i="23"/>
  <c r="AK36" i="23"/>
  <c r="AJ36" i="23"/>
  <c r="AI36"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BK35" i="23"/>
  <c r="BH35" i="23"/>
  <c r="BF35" i="23"/>
  <c r="BE35" i="23"/>
  <c r="BD35" i="23"/>
  <c r="BC35" i="23"/>
  <c r="BB35" i="23"/>
  <c r="AX35" i="23"/>
  <c r="AW35" i="23"/>
  <c r="AU35" i="23"/>
  <c r="AT35" i="23"/>
  <c r="AS35" i="23"/>
  <c r="AR35" i="23"/>
  <c r="AQ35" i="23"/>
  <c r="AP35" i="23"/>
  <c r="AO35" i="23"/>
  <c r="AM35" i="23"/>
  <c r="AL35" i="23"/>
  <c r="AK35" i="23"/>
  <c r="AJ35" i="23"/>
  <c r="AI35"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BK34" i="23"/>
  <c r="BH34" i="23"/>
  <c r="BF34" i="23"/>
  <c r="BE34" i="23"/>
  <c r="BD34" i="23"/>
  <c r="BC34" i="23"/>
  <c r="BB34" i="23"/>
  <c r="AX34" i="23"/>
  <c r="AW34" i="23"/>
  <c r="AU34" i="23"/>
  <c r="AT34" i="23"/>
  <c r="AS34" i="23"/>
  <c r="AR34" i="23"/>
  <c r="AQ34" i="23"/>
  <c r="AP34" i="23"/>
  <c r="AO34" i="23"/>
  <c r="AM34" i="23"/>
  <c r="AL34" i="23"/>
  <c r="AK34" i="23"/>
  <c r="AJ34" i="23"/>
  <c r="AI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BK33" i="23"/>
  <c r="BH33" i="23"/>
  <c r="BF33" i="23"/>
  <c r="BE33" i="23"/>
  <c r="BD33" i="23"/>
  <c r="BC33" i="23"/>
  <c r="BB33" i="23"/>
  <c r="AX33" i="23"/>
  <c r="AW33" i="23"/>
  <c r="AU33" i="23"/>
  <c r="AT33" i="23"/>
  <c r="AS33" i="23"/>
  <c r="AR33" i="23"/>
  <c r="AQ33" i="23"/>
  <c r="AP33" i="23"/>
  <c r="AO33" i="23"/>
  <c r="AM33" i="23"/>
  <c r="AL33" i="23"/>
  <c r="AK33" i="23"/>
  <c r="AJ33" i="23"/>
  <c r="AI33"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BK32" i="23"/>
  <c r="BH32" i="23"/>
  <c r="BF32" i="23"/>
  <c r="BE32" i="23"/>
  <c r="BD32" i="23"/>
  <c r="BC32" i="23"/>
  <c r="BB32" i="23"/>
  <c r="AX32" i="23"/>
  <c r="AW32" i="23"/>
  <c r="AU32" i="23"/>
  <c r="AT32" i="23"/>
  <c r="AS32" i="23"/>
  <c r="AR32" i="23"/>
  <c r="AQ32" i="23"/>
  <c r="AP32" i="23"/>
  <c r="AO32" i="23"/>
  <c r="AM32" i="23"/>
  <c r="AL32" i="23"/>
  <c r="AK32" i="23"/>
  <c r="AJ32" i="23"/>
  <c r="AI32"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BK31" i="23"/>
  <c r="BH31" i="23"/>
  <c r="BF31" i="23"/>
  <c r="BE31" i="23"/>
  <c r="BD31" i="23"/>
  <c r="BC31" i="23"/>
  <c r="BB31" i="23"/>
  <c r="AX31" i="23"/>
  <c r="AW31" i="23"/>
  <c r="AU31" i="23"/>
  <c r="AT31" i="23"/>
  <c r="AS31" i="23"/>
  <c r="AR31" i="23"/>
  <c r="AQ31" i="23"/>
  <c r="AP31" i="23"/>
  <c r="AO31" i="23"/>
  <c r="AM31" i="23"/>
  <c r="AL31" i="23"/>
  <c r="AK31" i="23"/>
  <c r="AJ31" i="23"/>
  <c r="AI31"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BK30" i="23"/>
  <c r="BH30" i="23"/>
  <c r="BF30" i="23"/>
  <c r="BE30" i="23"/>
  <c r="BD30" i="23"/>
  <c r="BC30" i="23"/>
  <c r="BB30" i="23"/>
  <c r="AX30" i="23"/>
  <c r="AW30" i="23"/>
  <c r="AU30" i="23"/>
  <c r="AT30" i="23"/>
  <c r="AS30" i="23"/>
  <c r="AR30" i="23"/>
  <c r="AQ30" i="23"/>
  <c r="AP30" i="23"/>
  <c r="AO30" i="23"/>
  <c r="AM30" i="23"/>
  <c r="AL30" i="23"/>
  <c r="AK30" i="23"/>
  <c r="AJ30" i="23"/>
  <c r="AI30"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BK29" i="23"/>
  <c r="BH29" i="23"/>
  <c r="BF29" i="23"/>
  <c r="BE29" i="23"/>
  <c r="BD29" i="23"/>
  <c r="BC29" i="23"/>
  <c r="BB29" i="23"/>
  <c r="AX29" i="23"/>
  <c r="AW29" i="23"/>
  <c r="AU29" i="23"/>
  <c r="AT29" i="23"/>
  <c r="AS29" i="23"/>
  <c r="AR29" i="23"/>
  <c r="AQ29" i="23"/>
  <c r="AP29" i="23"/>
  <c r="AO29" i="23"/>
  <c r="AM29" i="23"/>
  <c r="AL29" i="23"/>
  <c r="AK29" i="23"/>
  <c r="AJ29" i="23"/>
  <c r="AI29"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BK28" i="23"/>
  <c r="BH28" i="23"/>
  <c r="BF28" i="23"/>
  <c r="BE28" i="23"/>
  <c r="BD28" i="23"/>
  <c r="BC28" i="23"/>
  <c r="BB28" i="23"/>
  <c r="AX28" i="23"/>
  <c r="AW28" i="23"/>
  <c r="AU28" i="23"/>
  <c r="AT28" i="23"/>
  <c r="AS28" i="23"/>
  <c r="AR28" i="23"/>
  <c r="AQ28" i="23"/>
  <c r="AP28" i="23"/>
  <c r="AO28" i="23"/>
  <c r="AM28" i="23"/>
  <c r="AL28" i="23"/>
  <c r="AK28" i="23"/>
  <c r="AJ28" i="23"/>
  <c r="AI28"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BK27" i="23"/>
  <c r="BH27" i="23"/>
  <c r="BF27" i="23"/>
  <c r="BE27" i="23"/>
  <c r="BD27" i="23"/>
  <c r="BC27" i="23"/>
  <c r="BB27" i="23"/>
  <c r="AX27" i="23"/>
  <c r="AW27" i="23"/>
  <c r="AU27" i="23"/>
  <c r="AT27" i="23"/>
  <c r="AS27" i="23"/>
  <c r="AR27" i="23"/>
  <c r="AQ27" i="23"/>
  <c r="AP27" i="23"/>
  <c r="AO27" i="23"/>
  <c r="AM27" i="23"/>
  <c r="AL27" i="23"/>
  <c r="AK27" i="23"/>
  <c r="AJ27" i="23"/>
  <c r="AI27"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BK26" i="23"/>
  <c r="BH26" i="23"/>
  <c r="BF26" i="23"/>
  <c r="BE26" i="23"/>
  <c r="BD26" i="23"/>
  <c r="BC26" i="23"/>
  <c r="BB26" i="23"/>
  <c r="AX26" i="23"/>
  <c r="AW26" i="23"/>
  <c r="AU26" i="23"/>
  <c r="AT26" i="23"/>
  <c r="AS26" i="23"/>
  <c r="AR26" i="23"/>
  <c r="AQ26" i="23"/>
  <c r="AP26" i="23"/>
  <c r="AO26" i="23"/>
  <c r="AM26" i="23"/>
  <c r="AL26" i="23"/>
  <c r="AK26" i="23"/>
  <c r="AJ26" i="23"/>
  <c r="AI26"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BK25" i="23"/>
  <c r="BH25" i="23"/>
  <c r="BF25" i="23"/>
  <c r="BE25" i="23"/>
  <c r="BD25" i="23"/>
  <c r="BC25" i="23"/>
  <c r="BB25" i="23"/>
  <c r="AX25" i="23"/>
  <c r="AW25" i="23"/>
  <c r="AU25" i="23"/>
  <c r="AT25" i="23"/>
  <c r="AS25" i="23"/>
  <c r="AR25" i="23"/>
  <c r="AQ25" i="23"/>
  <c r="AP25" i="23"/>
  <c r="AO25" i="23"/>
  <c r="AM25" i="23"/>
  <c r="AL25" i="23"/>
  <c r="AK25" i="23"/>
  <c r="AJ25" i="23"/>
  <c r="AI25"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BK24" i="23"/>
  <c r="BH24" i="23"/>
  <c r="BF24" i="23"/>
  <c r="BE24" i="23"/>
  <c r="BD24" i="23"/>
  <c r="BC24" i="23"/>
  <c r="BB24" i="23"/>
  <c r="AX24" i="23"/>
  <c r="AW24" i="23"/>
  <c r="AU24" i="23"/>
  <c r="AT24" i="23"/>
  <c r="AS24" i="23"/>
  <c r="AR24" i="23"/>
  <c r="AQ24" i="23"/>
  <c r="AP24" i="23"/>
  <c r="AO24" i="23"/>
  <c r="AM24" i="23"/>
  <c r="AL24" i="23"/>
  <c r="AK24" i="23"/>
  <c r="AJ24" i="23"/>
  <c r="AI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BK23" i="23"/>
  <c r="BH23" i="23"/>
  <c r="BF23" i="23"/>
  <c r="BE23" i="23"/>
  <c r="BD23" i="23"/>
  <c r="BC23" i="23"/>
  <c r="BB23" i="23"/>
  <c r="AX23" i="23"/>
  <c r="AW23" i="23"/>
  <c r="AU23" i="23"/>
  <c r="AT23" i="23"/>
  <c r="AS23" i="23"/>
  <c r="AR23" i="23"/>
  <c r="AQ23" i="23"/>
  <c r="AP23" i="23"/>
  <c r="AO23" i="23"/>
  <c r="AM23" i="23"/>
  <c r="AL23" i="23"/>
  <c r="AK23" i="23"/>
  <c r="AJ23" i="23"/>
  <c r="AI23"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BK22" i="23"/>
  <c r="BH22" i="23"/>
  <c r="BF22" i="23"/>
  <c r="BE22" i="23"/>
  <c r="BD22" i="23"/>
  <c r="BC22" i="23"/>
  <c r="BB22" i="23"/>
  <c r="AX22" i="23"/>
  <c r="AW22" i="23"/>
  <c r="AU22" i="23"/>
  <c r="AT22" i="23"/>
  <c r="AS22" i="23"/>
  <c r="AR22" i="23"/>
  <c r="AQ22" i="23"/>
  <c r="AP22" i="23"/>
  <c r="AO22" i="23"/>
  <c r="AM22" i="23"/>
  <c r="AL22" i="23"/>
  <c r="AK22" i="23"/>
  <c r="AJ22" i="23"/>
  <c r="AI22"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BK21" i="23"/>
  <c r="BH21" i="23"/>
  <c r="BF21" i="23"/>
  <c r="BE21" i="23"/>
  <c r="BD21" i="23"/>
  <c r="BC21" i="23"/>
  <c r="BB21" i="23"/>
  <c r="AX21" i="23"/>
  <c r="AW21" i="23"/>
  <c r="AU21" i="23"/>
  <c r="AT21" i="23"/>
  <c r="AS21" i="23"/>
  <c r="AR21" i="23"/>
  <c r="AQ21" i="23"/>
  <c r="AP21" i="23"/>
  <c r="AO21" i="23"/>
  <c r="AM21" i="23"/>
  <c r="AL21" i="23"/>
  <c r="AK21" i="23"/>
  <c r="AJ21" i="23"/>
  <c r="AI21"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BK20" i="23"/>
  <c r="BH20" i="23"/>
  <c r="BF20" i="23"/>
  <c r="BE20" i="23"/>
  <c r="BD20" i="23"/>
  <c r="BC20" i="23"/>
  <c r="BB20" i="23"/>
  <c r="AX20" i="23"/>
  <c r="AW20" i="23"/>
  <c r="AU20" i="23"/>
  <c r="AT20" i="23"/>
  <c r="AS20" i="23"/>
  <c r="AR20" i="23"/>
  <c r="AQ20" i="23"/>
  <c r="AP20" i="23"/>
  <c r="AO20" i="23"/>
  <c r="AM20" i="23"/>
  <c r="AL20" i="23"/>
  <c r="AK20" i="23"/>
  <c r="AJ20" i="23"/>
  <c r="AI20"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BK19" i="23"/>
  <c r="BH19" i="23"/>
  <c r="BF19" i="23"/>
  <c r="BE19" i="23"/>
  <c r="BD19" i="23"/>
  <c r="BC19" i="23"/>
  <c r="BB19" i="23"/>
  <c r="AX19" i="23"/>
  <c r="AW19" i="23"/>
  <c r="AU19" i="23"/>
  <c r="AT19" i="23"/>
  <c r="AS19" i="23"/>
  <c r="AR19" i="23"/>
  <c r="AQ19" i="23"/>
  <c r="AP19" i="23"/>
  <c r="AO19" i="23"/>
  <c r="AM19" i="23"/>
  <c r="AL19" i="23"/>
  <c r="AK19" i="23"/>
  <c r="AJ19" i="23"/>
  <c r="AI19"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BK18" i="23"/>
  <c r="BH18" i="23"/>
  <c r="BF18" i="23"/>
  <c r="BE18" i="23"/>
  <c r="BD18" i="23"/>
  <c r="BC18" i="23"/>
  <c r="BB18" i="23"/>
  <c r="AX18" i="23"/>
  <c r="AW18" i="23"/>
  <c r="AU18" i="23"/>
  <c r="AT18" i="23"/>
  <c r="AS18" i="23"/>
  <c r="AR18" i="23"/>
  <c r="AQ18" i="23"/>
  <c r="AP18" i="23"/>
  <c r="AO18" i="23"/>
  <c r="AM18" i="23"/>
  <c r="AL18" i="23"/>
  <c r="AK18" i="23"/>
  <c r="AJ18" i="23"/>
  <c r="AI18"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BK17" i="23"/>
  <c r="BH17" i="23"/>
  <c r="BF17" i="23"/>
  <c r="BE17" i="23"/>
  <c r="BD17" i="23"/>
  <c r="BC17" i="23"/>
  <c r="BB17" i="23"/>
  <c r="AX17" i="23"/>
  <c r="AW17" i="23"/>
  <c r="AU17" i="23"/>
  <c r="AT17" i="23"/>
  <c r="AS17" i="23"/>
  <c r="AR17" i="23"/>
  <c r="AQ17" i="23"/>
  <c r="AP17" i="23"/>
  <c r="AO17" i="23"/>
  <c r="AM17" i="23"/>
  <c r="AL17" i="23"/>
  <c r="AK17" i="23"/>
  <c r="AJ17" i="23"/>
  <c r="AI17"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BK16" i="23"/>
  <c r="BH16" i="23"/>
  <c r="BF16" i="23"/>
  <c r="BE16" i="23"/>
  <c r="BD16" i="23"/>
  <c r="BC16" i="23"/>
  <c r="BB16" i="23"/>
  <c r="AX16" i="23"/>
  <c r="AW16" i="23"/>
  <c r="AU16" i="23"/>
  <c r="AT16" i="23"/>
  <c r="AS16" i="23"/>
  <c r="AR16" i="23"/>
  <c r="AQ16" i="23"/>
  <c r="AP16" i="23"/>
  <c r="AO16" i="23"/>
  <c r="AM16" i="23"/>
  <c r="AL16" i="23"/>
  <c r="AK16" i="23"/>
  <c r="AJ16" i="23"/>
  <c r="AI16"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BK15" i="23"/>
  <c r="BH15" i="23"/>
  <c r="BF15" i="23"/>
  <c r="BE15" i="23"/>
  <c r="BD15" i="23"/>
  <c r="BC15" i="23"/>
  <c r="BB15" i="23"/>
  <c r="AX15" i="23"/>
  <c r="AW15" i="23"/>
  <c r="AU15" i="23"/>
  <c r="AT15" i="23"/>
  <c r="AS15" i="23"/>
  <c r="AR15" i="23"/>
  <c r="AQ15" i="23"/>
  <c r="AP15" i="23"/>
  <c r="AO15" i="23"/>
  <c r="AM15" i="23"/>
  <c r="AL15" i="23"/>
  <c r="AK15" i="23"/>
  <c r="AJ15" i="23"/>
  <c r="AI15"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BK14" i="23"/>
  <c r="BH14" i="23"/>
  <c r="BF14" i="23"/>
  <c r="BE14" i="23"/>
  <c r="BD14" i="23"/>
  <c r="BC14" i="23"/>
  <c r="BB14" i="23"/>
  <c r="AX14" i="23"/>
  <c r="AW14" i="23"/>
  <c r="AU14" i="23"/>
  <c r="AT14" i="23"/>
  <c r="AS14" i="23"/>
  <c r="AR14" i="23"/>
  <c r="AQ14" i="23"/>
  <c r="AP14" i="23"/>
  <c r="AO14" i="23"/>
  <c r="AM14" i="23"/>
  <c r="AL14" i="23"/>
  <c r="AK14" i="23"/>
  <c r="AJ14" i="23"/>
  <c r="AI14"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AD123" i="5"/>
  <c r="MO34" i="5"/>
  <c r="L15" i="24"/>
  <c r="L26" i="24"/>
  <c r="L34" i="24"/>
  <c r="L40" i="24"/>
  <c r="L50" i="24"/>
  <c r="L61" i="24"/>
  <c r="L65" i="24"/>
  <c r="L67" i="24"/>
  <c r="L70" i="24"/>
  <c r="L77" i="24"/>
  <c r="L84" i="24"/>
  <c r="L93" i="24"/>
  <c r="L107" i="24"/>
  <c r="L117" i="24"/>
  <c r="L128" i="24"/>
  <c r="L139" i="24"/>
  <c r="L147" i="24"/>
  <c r="L151" i="24"/>
  <c r="L159" i="24"/>
  <c r="L164" i="24"/>
  <c r="L173" i="24"/>
  <c r="L191" i="24"/>
  <c r="L203" i="24"/>
  <c r="L207" i="24"/>
  <c r="L217" i="24"/>
  <c r="L228" i="24"/>
  <c r="L238" i="24"/>
  <c r="L245" i="24"/>
  <c r="L252" i="24"/>
  <c r="L257" i="24"/>
  <c r="L262" i="24"/>
  <c r="L276" i="24"/>
  <c r="L284" i="24"/>
  <c r="L292" i="24"/>
  <c r="L303" i="24"/>
  <c r="L307" i="24"/>
  <c r="L316" i="24"/>
  <c r="L328" i="24"/>
  <c r="L332" i="24"/>
  <c r="L336" i="24"/>
  <c r="L348" i="24"/>
  <c r="L355" i="24"/>
  <c r="L366" i="24"/>
  <c r="L373" i="24"/>
  <c r="L377" i="24"/>
  <c r="L386" i="24"/>
  <c r="L396" i="24"/>
  <c r="L404" i="24"/>
  <c r="L414" i="24"/>
  <c r="L425" i="24"/>
  <c r="K15" i="24"/>
  <c r="K26" i="24"/>
  <c r="K34" i="24"/>
  <c r="K40" i="24"/>
  <c r="K50" i="24"/>
  <c r="K61" i="24"/>
  <c r="K65" i="24"/>
  <c r="K67" i="24"/>
  <c r="K70" i="24"/>
  <c r="K77" i="24"/>
  <c r="K84" i="24"/>
  <c r="K93" i="24"/>
  <c r="K107" i="24"/>
  <c r="K117" i="24"/>
  <c r="K128" i="24"/>
  <c r="K139" i="24"/>
  <c r="K147" i="24"/>
  <c r="K151" i="24"/>
  <c r="K159" i="24"/>
  <c r="K164" i="24"/>
  <c r="K173" i="24"/>
  <c r="K191" i="24"/>
  <c r="K203" i="24"/>
  <c r="K207" i="24"/>
  <c r="K217" i="24"/>
  <c r="K228" i="24"/>
  <c r="K238" i="24"/>
  <c r="K245" i="24"/>
  <c r="K252" i="24"/>
  <c r="K257" i="24"/>
  <c r="K262" i="24"/>
  <c r="K276" i="24"/>
  <c r="K284" i="24"/>
  <c r="K292" i="24"/>
  <c r="K303" i="24"/>
  <c r="K307" i="24"/>
  <c r="K316" i="24"/>
  <c r="K328" i="24"/>
  <c r="K332" i="24"/>
  <c r="K336" i="24"/>
  <c r="K348" i="24"/>
  <c r="K355" i="24"/>
  <c r="K366" i="24"/>
  <c r="K373" i="24"/>
  <c r="K377" i="24"/>
  <c r="K386" i="24"/>
  <c r="K396" i="24"/>
  <c r="K404" i="24"/>
  <c r="K414" i="24"/>
  <c r="K425" i="24"/>
  <c r="J15" i="24"/>
  <c r="J26" i="24"/>
  <c r="J34" i="24"/>
  <c r="J40" i="24"/>
  <c r="J50" i="24"/>
  <c r="J61" i="24"/>
  <c r="J65" i="24"/>
  <c r="J67" i="24"/>
  <c r="J70" i="24"/>
  <c r="J77" i="24"/>
  <c r="J84" i="24"/>
  <c r="J93" i="24"/>
  <c r="J107" i="24"/>
  <c r="J117" i="24"/>
  <c r="J128" i="24"/>
  <c r="J139" i="24"/>
  <c r="J147" i="24"/>
  <c r="J151" i="24"/>
  <c r="J159" i="24"/>
  <c r="J164" i="24"/>
  <c r="J173" i="24"/>
  <c r="J191" i="24"/>
  <c r="J203" i="24"/>
  <c r="J207" i="24"/>
  <c r="J217" i="24"/>
  <c r="J228" i="24"/>
  <c r="J238" i="24"/>
  <c r="J245" i="24"/>
  <c r="J252" i="24"/>
  <c r="J257" i="24"/>
  <c r="J262" i="24"/>
  <c r="J276" i="24"/>
  <c r="J284" i="24"/>
  <c r="J292" i="24"/>
  <c r="J303" i="24"/>
  <c r="J307" i="24"/>
  <c r="J316" i="24"/>
  <c r="J328" i="24"/>
  <c r="J332" i="24"/>
  <c r="J336" i="24"/>
  <c r="J348" i="24"/>
  <c r="J355" i="24"/>
  <c r="J366" i="24"/>
  <c r="J373" i="24"/>
  <c r="J377" i="24"/>
  <c r="J386" i="24"/>
  <c r="J396" i="24"/>
  <c r="J404" i="24"/>
  <c r="J414" i="24"/>
  <c r="J425" i="24"/>
  <c r="I15" i="24"/>
  <c r="I26" i="24"/>
  <c r="I34" i="24"/>
  <c r="I40" i="24"/>
  <c r="I50" i="24"/>
  <c r="I61" i="24"/>
  <c r="I65" i="24"/>
  <c r="I67" i="24"/>
  <c r="I70" i="24"/>
  <c r="I77" i="24"/>
  <c r="I84" i="24"/>
  <c r="I93" i="24"/>
  <c r="I107" i="24"/>
  <c r="I117" i="24"/>
  <c r="I128" i="24"/>
  <c r="I139" i="24"/>
  <c r="I147" i="24"/>
  <c r="I151" i="24"/>
  <c r="I159" i="24"/>
  <c r="I164" i="24"/>
  <c r="I173" i="24"/>
  <c r="I191" i="24"/>
  <c r="I203" i="24"/>
  <c r="I207" i="24"/>
  <c r="I217" i="24"/>
  <c r="I228" i="24"/>
  <c r="I238" i="24"/>
  <c r="I245" i="24"/>
  <c r="I252" i="24"/>
  <c r="I257" i="24"/>
  <c r="I262" i="24"/>
  <c r="I276" i="24"/>
  <c r="I284" i="24"/>
  <c r="I292" i="24"/>
  <c r="I303" i="24"/>
  <c r="I307" i="24"/>
  <c r="I316" i="24"/>
  <c r="I328" i="24"/>
  <c r="I332" i="24"/>
  <c r="I336" i="24"/>
  <c r="I348" i="24"/>
  <c r="I355" i="24"/>
  <c r="I366" i="24"/>
  <c r="I373" i="24"/>
  <c r="I377" i="24"/>
  <c r="I386" i="24"/>
  <c r="I396" i="24"/>
  <c r="I404" i="24"/>
  <c r="I414" i="24"/>
  <c r="I425" i="24"/>
  <c r="H15" i="24"/>
  <c r="H26" i="24"/>
  <c r="H34" i="24"/>
  <c r="H40" i="24"/>
  <c r="H50" i="24"/>
  <c r="H61" i="24"/>
  <c r="H65" i="24"/>
  <c r="H67" i="24"/>
  <c r="H70" i="24"/>
  <c r="H77" i="24"/>
  <c r="H84" i="24"/>
  <c r="H93" i="24"/>
  <c r="H107" i="24"/>
  <c r="H117" i="24"/>
  <c r="H128" i="24"/>
  <c r="H139" i="24"/>
  <c r="H147" i="24"/>
  <c r="H151" i="24"/>
  <c r="H159" i="24"/>
  <c r="H164" i="24"/>
  <c r="H173" i="24"/>
  <c r="H191" i="24"/>
  <c r="H203" i="24"/>
  <c r="H207" i="24"/>
  <c r="H217" i="24"/>
  <c r="H228" i="24"/>
  <c r="H238" i="24"/>
  <c r="H245" i="24"/>
  <c r="H252" i="24"/>
  <c r="H257" i="24"/>
  <c r="H262" i="24"/>
  <c r="H276" i="24"/>
  <c r="H284" i="24"/>
  <c r="H292" i="24"/>
  <c r="H303" i="24"/>
  <c r="H307" i="24"/>
  <c r="H316" i="24"/>
  <c r="H328" i="24"/>
  <c r="H332" i="24"/>
  <c r="H336" i="24"/>
  <c r="H348" i="24"/>
  <c r="H355" i="24"/>
  <c r="H366" i="24"/>
  <c r="H373" i="24"/>
  <c r="H377" i="24"/>
  <c r="H386" i="24"/>
  <c r="H396" i="24"/>
  <c r="H404" i="24"/>
  <c r="H414" i="24"/>
  <c r="H425" i="24"/>
  <c r="G15" i="24"/>
  <c r="G26" i="24"/>
  <c r="G34" i="24"/>
  <c r="G40" i="24"/>
  <c r="G50" i="24"/>
  <c r="G61" i="24"/>
  <c r="G65" i="24"/>
  <c r="G67" i="24"/>
  <c r="G70" i="24"/>
  <c r="G77" i="24"/>
  <c r="G84" i="24"/>
  <c r="G93" i="24"/>
  <c r="G107" i="24"/>
  <c r="G117" i="24"/>
  <c r="G128" i="24"/>
  <c r="G139" i="24"/>
  <c r="G147" i="24"/>
  <c r="G151" i="24"/>
  <c r="G159" i="24"/>
  <c r="G164" i="24"/>
  <c r="G173" i="24"/>
  <c r="G191" i="24"/>
  <c r="G203" i="24"/>
  <c r="G207" i="24"/>
  <c r="G217" i="24"/>
  <c r="G228" i="24"/>
  <c r="G238" i="24"/>
  <c r="G245" i="24"/>
  <c r="G252" i="24"/>
  <c r="G257" i="24"/>
  <c r="G262" i="24"/>
  <c r="G276" i="24"/>
  <c r="G284" i="24"/>
  <c r="G292" i="24"/>
  <c r="G303" i="24"/>
  <c r="G307" i="24"/>
  <c r="G316" i="24"/>
  <c r="G328" i="24"/>
  <c r="G332" i="24"/>
  <c r="G336" i="24"/>
  <c r="G348" i="24"/>
  <c r="G355" i="24"/>
  <c r="G366" i="24"/>
  <c r="G373" i="24"/>
  <c r="G377" i="24"/>
  <c r="G386" i="24"/>
  <c r="G396" i="24"/>
  <c r="G404" i="24"/>
  <c r="G414" i="24"/>
  <c r="G425" i="24"/>
  <c r="F15" i="24"/>
  <c r="F26" i="24"/>
  <c r="F34" i="24"/>
  <c r="F40" i="24"/>
  <c r="F50" i="24"/>
  <c r="F61" i="24"/>
  <c r="F65" i="24"/>
  <c r="F67" i="24"/>
  <c r="F70" i="24"/>
  <c r="F77" i="24"/>
  <c r="F84" i="24"/>
  <c r="F93" i="24"/>
  <c r="F107" i="24"/>
  <c r="F117" i="24"/>
  <c r="F128" i="24"/>
  <c r="F139" i="24"/>
  <c r="F147" i="24"/>
  <c r="F151" i="24"/>
  <c r="F159" i="24"/>
  <c r="F164" i="24"/>
  <c r="F173" i="24"/>
  <c r="F191" i="24"/>
  <c r="F203" i="24"/>
  <c r="F207" i="24"/>
  <c r="F217" i="24"/>
  <c r="F228" i="24"/>
  <c r="F238" i="24"/>
  <c r="F245" i="24"/>
  <c r="F252" i="24"/>
  <c r="F257" i="24"/>
  <c r="F262" i="24"/>
  <c r="F276" i="24"/>
  <c r="F284" i="24"/>
  <c r="F292" i="24"/>
  <c r="F303" i="24"/>
  <c r="F307" i="24"/>
  <c r="F316" i="24"/>
  <c r="F328" i="24"/>
  <c r="F332" i="24"/>
  <c r="F336" i="24"/>
  <c r="F348" i="24"/>
  <c r="F355" i="24"/>
  <c r="F366" i="24"/>
  <c r="F373" i="24"/>
  <c r="F377" i="24"/>
  <c r="F386" i="24"/>
  <c r="F396" i="24"/>
  <c r="F404" i="24"/>
  <c r="F414" i="24"/>
  <c r="F425" i="24"/>
  <c r="E15" i="24"/>
  <c r="E26" i="24"/>
  <c r="E34" i="24"/>
  <c r="E40" i="24"/>
  <c r="E50" i="24"/>
  <c r="E61" i="24"/>
  <c r="E65" i="24"/>
  <c r="E67" i="24"/>
  <c r="E70" i="24"/>
  <c r="E77" i="24"/>
  <c r="E84" i="24"/>
  <c r="E93" i="24"/>
  <c r="E107" i="24"/>
  <c r="E117" i="24"/>
  <c r="E128" i="24"/>
  <c r="E139" i="24"/>
  <c r="E147" i="24"/>
  <c r="E151" i="24"/>
  <c r="E159" i="24"/>
  <c r="E164" i="24"/>
  <c r="E173" i="24"/>
  <c r="E191" i="24"/>
  <c r="E203" i="24"/>
  <c r="E207" i="24"/>
  <c r="E217" i="24"/>
  <c r="E228" i="24"/>
  <c r="E238" i="24"/>
  <c r="E245" i="24"/>
  <c r="E252" i="24"/>
  <c r="E257" i="24"/>
  <c r="E262" i="24"/>
  <c r="E276" i="24"/>
  <c r="E284" i="24"/>
  <c r="E292" i="24"/>
  <c r="E303" i="24"/>
  <c r="E307" i="24"/>
  <c r="E316" i="24"/>
  <c r="E328" i="24"/>
  <c r="E332" i="24"/>
  <c r="E336" i="24"/>
  <c r="E348" i="24"/>
  <c r="E355" i="24"/>
  <c r="E366" i="24"/>
  <c r="E373" i="24"/>
  <c r="E377" i="24"/>
  <c r="E386" i="24"/>
  <c r="E396" i="24"/>
  <c r="E404" i="24"/>
  <c r="E414" i="24"/>
  <c r="E425" i="24"/>
  <c r="D15" i="24"/>
  <c r="D26" i="24"/>
  <c r="D34" i="24"/>
  <c r="D40" i="24"/>
  <c r="D50" i="24"/>
  <c r="D61" i="24"/>
  <c r="D65" i="24"/>
  <c r="D67" i="24"/>
  <c r="D70" i="24"/>
  <c r="D77" i="24"/>
  <c r="D84" i="24"/>
  <c r="D93" i="24"/>
  <c r="D107" i="24"/>
  <c r="D117" i="24"/>
  <c r="D128" i="24"/>
  <c r="D139" i="24"/>
  <c r="D147" i="24"/>
  <c r="D151" i="24"/>
  <c r="D159" i="24"/>
  <c r="D164" i="24"/>
  <c r="D173" i="24"/>
  <c r="D191" i="24"/>
  <c r="D203" i="24"/>
  <c r="D207" i="24"/>
  <c r="D217" i="24"/>
  <c r="D228" i="24"/>
  <c r="D238" i="24"/>
  <c r="D245" i="24"/>
  <c r="D252" i="24"/>
  <c r="D257" i="24"/>
  <c r="D262" i="24"/>
  <c r="D276" i="24"/>
  <c r="D284" i="24"/>
  <c r="D292" i="24"/>
  <c r="D303" i="24"/>
  <c r="D307" i="24"/>
  <c r="D316" i="24"/>
  <c r="D328" i="24"/>
  <c r="D332" i="24"/>
  <c r="D336" i="24"/>
  <c r="D348" i="24"/>
  <c r="D355" i="24"/>
  <c r="D366" i="24"/>
  <c r="D373" i="24"/>
  <c r="D377" i="24"/>
  <c r="D386" i="24"/>
  <c r="D396" i="24"/>
  <c r="D404" i="24"/>
  <c r="D414" i="24"/>
  <c r="D425" i="24"/>
  <c r="C15" i="24"/>
  <c r="C26" i="24"/>
  <c r="C34" i="24"/>
  <c r="C40" i="24"/>
  <c r="C50" i="24"/>
  <c r="C61" i="24"/>
  <c r="C65" i="24"/>
  <c r="C67" i="24"/>
  <c r="C70" i="24"/>
  <c r="C77" i="24"/>
  <c r="C84" i="24"/>
  <c r="C93" i="24"/>
  <c r="C107" i="24"/>
  <c r="C117" i="24"/>
  <c r="C128" i="24"/>
  <c r="C139" i="24"/>
  <c r="C147" i="24"/>
  <c r="C151" i="24"/>
  <c r="C159" i="24"/>
  <c r="C164" i="24"/>
  <c r="C173" i="24"/>
  <c r="C191" i="24"/>
  <c r="C203" i="24"/>
  <c r="C207" i="24"/>
  <c r="C217" i="24"/>
  <c r="C228" i="24"/>
  <c r="C238" i="24"/>
  <c r="C245" i="24"/>
  <c r="C252" i="24"/>
  <c r="C257" i="24"/>
  <c r="C262" i="24"/>
  <c r="C276" i="24"/>
  <c r="C284" i="24"/>
  <c r="C292" i="24"/>
  <c r="C303" i="24"/>
  <c r="C307" i="24"/>
  <c r="C316" i="24"/>
  <c r="C328" i="24"/>
  <c r="C332" i="24"/>
  <c r="C336" i="24"/>
  <c r="C348" i="24"/>
  <c r="C355" i="24"/>
  <c r="C366" i="24"/>
  <c r="C373" i="24"/>
  <c r="C377" i="24"/>
  <c r="C386" i="24"/>
  <c r="C396" i="24"/>
  <c r="C404" i="24"/>
  <c r="C414" i="24"/>
  <c r="C425" i="24"/>
  <c r="L424" i="24"/>
  <c r="K424" i="24"/>
  <c r="J424" i="24"/>
  <c r="I424" i="24"/>
  <c r="H424" i="24"/>
  <c r="G424" i="24"/>
  <c r="F424" i="24"/>
  <c r="E424" i="24"/>
  <c r="D424" i="24"/>
  <c r="C424" i="24"/>
  <c r="NI186" i="5"/>
  <c r="NH186" i="5"/>
  <c r="NG186" i="5"/>
  <c r="NF186" i="5"/>
  <c r="NE186" i="5"/>
  <c r="ND186" i="5"/>
  <c r="NC186" i="5"/>
  <c r="NB186" i="5"/>
  <c r="NA186" i="5"/>
  <c r="MZ186" i="5"/>
  <c r="MY186" i="5"/>
  <c r="MX186" i="5"/>
  <c r="MW186" i="5"/>
  <c r="MV186" i="5"/>
  <c r="MU186" i="5"/>
  <c r="MT186" i="5"/>
  <c r="MS186" i="5"/>
  <c r="MR186" i="5"/>
  <c r="MQ186" i="5"/>
  <c r="MP186" i="5"/>
  <c r="MO186" i="5"/>
  <c r="NI185" i="5"/>
  <c r="NH185" i="5"/>
  <c r="NG185" i="5"/>
  <c r="NF185" i="5"/>
  <c r="NE185" i="5"/>
  <c r="ND185" i="5"/>
  <c r="NC185" i="5"/>
  <c r="NB185" i="5"/>
  <c r="NA185" i="5"/>
  <c r="MZ185" i="5"/>
  <c r="MY185" i="5"/>
  <c r="MX185" i="5"/>
  <c r="MW185" i="5"/>
  <c r="MV185" i="5"/>
  <c r="MU185" i="5"/>
  <c r="MT185" i="5"/>
  <c r="MS185" i="5"/>
  <c r="MR185" i="5"/>
  <c r="MQ185" i="5"/>
  <c r="MP185" i="5"/>
  <c r="MO185" i="5"/>
  <c r="NI184" i="5"/>
  <c r="NH184" i="5"/>
  <c r="NG184" i="5"/>
  <c r="NF184" i="5"/>
  <c r="NE184" i="5"/>
  <c r="ND184" i="5"/>
  <c r="NC184" i="5"/>
  <c r="NB184" i="5"/>
  <c r="NA184" i="5"/>
  <c r="MZ184" i="5"/>
  <c r="MY184" i="5"/>
  <c r="MX184" i="5"/>
  <c r="MW184" i="5"/>
  <c r="MV184" i="5"/>
  <c r="MU184" i="5"/>
  <c r="MT184" i="5"/>
  <c r="MS184" i="5"/>
  <c r="MR184" i="5"/>
  <c r="MQ184" i="5"/>
  <c r="MP184" i="5"/>
  <c r="MO184" i="5"/>
  <c r="NI183" i="5"/>
  <c r="NH183" i="5"/>
  <c r="NG183" i="5"/>
  <c r="NF183" i="5"/>
  <c r="NE183" i="5"/>
  <c r="ND183" i="5"/>
  <c r="NC183" i="5"/>
  <c r="NB183" i="5"/>
  <c r="NA183" i="5"/>
  <c r="MZ183" i="5"/>
  <c r="MY183" i="5"/>
  <c r="MX183" i="5"/>
  <c r="MW183" i="5"/>
  <c r="MV183" i="5"/>
  <c r="MU183" i="5"/>
  <c r="MT183" i="5"/>
  <c r="MS183" i="5"/>
  <c r="MR183" i="5"/>
  <c r="MQ183" i="5"/>
  <c r="MP183" i="5"/>
  <c r="MO183" i="5"/>
  <c r="NI182" i="5"/>
  <c r="NH182" i="5"/>
  <c r="NG182" i="5"/>
  <c r="NF182" i="5"/>
  <c r="NE182" i="5"/>
  <c r="ND182" i="5"/>
  <c r="NC182" i="5"/>
  <c r="NB182" i="5"/>
  <c r="NA182" i="5"/>
  <c r="MZ182" i="5"/>
  <c r="MY182" i="5"/>
  <c r="MX182" i="5"/>
  <c r="MW182" i="5"/>
  <c r="MV182" i="5"/>
  <c r="MU182" i="5"/>
  <c r="MT182" i="5"/>
  <c r="MS182" i="5"/>
  <c r="MR182" i="5"/>
  <c r="MQ182" i="5"/>
  <c r="MP182" i="5"/>
  <c r="MO182" i="5"/>
  <c r="NI181" i="5"/>
  <c r="NH181" i="5"/>
  <c r="NG181" i="5"/>
  <c r="NF181" i="5"/>
  <c r="NE181" i="5"/>
  <c r="ND181" i="5"/>
  <c r="NC181" i="5"/>
  <c r="NB181" i="5"/>
  <c r="NA181" i="5"/>
  <c r="MZ181" i="5"/>
  <c r="MY181" i="5"/>
  <c r="MX181" i="5"/>
  <c r="MW181" i="5"/>
  <c r="MV181" i="5"/>
  <c r="MU181" i="5"/>
  <c r="MT181" i="5"/>
  <c r="MS181" i="5"/>
  <c r="MR181" i="5"/>
  <c r="MQ181" i="5"/>
  <c r="MP181" i="5"/>
  <c r="MO181" i="5"/>
  <c r="NI180" i="5"/>
  <c r="NH180" i="5"/>
  <c r="NG180" i="5"/>
  <c r="NF180" i="5"/>
  <c r="NE180" i="5"/>
  <c r="ND180" i="5"/>
  <c r="NC180" i="5"/>
  <c r="NB180" i="5"/>
  <c r="NA180" i="5"/>
  <c r="MZ180" i="5"/>
  <c r="MY180" i="5"/>
  <c r="MX180" i="5"/>
  <c r="MW180" i="5"/>
  <c r="MV180" i="5"/>
  <c r="MU180" i="5"/>
  <c r="MT180" i="5"/>
  <c r="MS180" i="5"/>
  <c r="MR180" i="5"/>
  <c r="MQ180" i="5"/>
  <c r="MP180" i="5"/>
  <c r="MO180" i="5"/>
  <c r="NI179" i="5"/>
  <c r="NH179" i="5"/>
  <c r="NG179" i="5"/>
  <c r="NF179" i="5"/>
  <c r="NE179" i="5"/>
  <c r="ND179" i="5"/>
  <c r="NC179" i="5"/>
  <c r="NB179" i="5"/>
  <c r="NA179" i="5"/>
  <c r="MZ179" i="5"/>
  <c r="MY179" i="5"/>
  <c r="MX179" i="5"/>
  <c r="MW179" i="5"/>
  <c r="MV179" i="5"/>
  <c r="MU179" i="5"/>
  <c r="MT179" i="5"/>
  <c r="MS179" i="5"/>
  <c r="MR179" i="5"/>
  <c r="MQ179" i="5"/>
  <c r="MP179" i="5"/>
  <c r="MO179" i="5"/>
  <c r="NI178" i="5"/>
  <c r="NH178" i="5"/>
  <c r="NG178" i="5"/>
  <c r="NF178" i="5"/>
  <c r="NE178" i="5"/>
  <c r="ND178" i="5"/>
  <c r="NC178" i="5"/>
  <c r="NB178" i="5"/>
  <c r="NA178" i="5"/>
  <c r="MZ178" i="5"/>
  <c r="MY178" i="5"/>
  <c r="MX178" i="5"/>
  <c r="MW178" i="5"/>
  <c r="MV178" i="5"/>
  <c r="MU178" i="5"/>
  <c r="MT178" i="5"/>
  <c r="MS178" i="5"/>
  <c r="MR178" i="5"/>
  <c r="MQ178" i="5"/>
  <c r="MP178" i="5"/>
  <c r="MO178" i="5"/>
  <c r="NI177" i="5"/>
  <c r="NH177" i="5"/>
  <c r="NG177" i="5"/>
  <c r="NF177" i="5"/>
  <c r="NE177" i="5"/>
  <c r="ND177" i="5"/>
  <c r="NC177" i="5"/>
  <c r="NB177" i="5"/>
  <c r="NA177" i="5"/>
  <c r="MZ177" i="5"/>
  <c r="MY177" i="5"/>
  <c r="MX177" i="5"/>
  <c r="MW177" i="5"/>
  <c r="MV177" i="5"/>
  <c r="MU177" i="5"/>
  <c r="MT177" i="5"/>
  <c r="MS177" i="5"/>
  <c r="MR177" i="5"/>
  <c r="MQ177" i="5"/>
  <c r="MP177" i="5"/>
  <c r="MO177" i="5"/>
  <c r="NI176" i="5"/>
  <c r="NH176" i="5"/>
  <c r="NG176" i="5"/>
  <c r="NF176" i="5"/>
  <c r="NE176" i="5"/>
  <c r="ND176" i="5"/>
  <c r="NC176" i="5"/>
  <c r="NB176" i="5"/>
  <c r="NA176" i="5"/>
  <c r="MZ176" i="5"/>
  <c r="MY176" i="5"/>
  <c r="MX176" i="5"/>
  <c r="MW176" i="5"/>
  <c r="MV176" i="5"/>
  <c r="MU176" i="5"/>
  <c r="MT176" i="5"/>
  <c r="MS176" i="5"/>
  <c r="MR176" i="5"/>
  <c r="MQ176" i="5"/>
  <c r="MP176" i="5"/>
  <c r="MO176" i="5"/>
  <c r="NI175" i="5"/>
  <c r="NH175" i="5"/>
  <c r="NG175" i="5"/>
  <c r="NF175" i="5"/>
  <c r="NE175" i="5"/>
  <c r="ND175" i="5"/>
  <c r="NC175" i="5"/>
  <c r="NB175" i="5"/>
  <c r="NA175" i="5"/>
  <c r="MZ175" i="5"/>
  <c r="MY175" i="5"/>
  <c r="MX175" i="5"/>
  <c r="MW175" i="5"/>
  <c r="MV175" i="5"/>
  <c r="MU175" i="5"/>
  <c r="MT175" i="5"/>
  <c r="MS175" i="5"/>
  <c r="MR175" i="5"/>
  <c r="MQ175" i="5"/>
  <c r="MP175" i="5"/>
  <c r="MO175" i="5"/>
  <c r="NI174" i="5"/>
  <c r="NH174" i="5"/>
  <c r="NG174" i="5"/>
  <c r="NF174" i="5"/>
  <c r="NE174" i="5"/>
  <c r="ND174" i="5"/>
  <c r="NC174" i="5"/>
  <c r="NB174" i="5"/>
  <c r="NA174" i="5"/>
  <c r="MZ174" i="5"/>
  <c r="MY174" i="5"/>
  <c r="MX174" i="5"/>
  <c r="MW174" i="5"/>
  <c r="MV174" i="5"/>
  <c r="MU174" i="5"/>
  <c r="MT174" i="5"/>
  <c r="MS174" i="5"/>
  <c r="MR174" i="5"/>
  <c r="MQ174" i="5"/>
  <c r="MP174" i="5"/>
  <c r="MO174" i="5"/>
  <c r="NI173" i="5"/>
  <c r="NH173" i="5"/>
  <c r="NG173" i="5"/>
  <c r="NF173" i="5"/>
  <c r="NE173" i="5"/>
  <c r="ND173" i="5"/>
  <c r="NC173" i="5"/>
  <c r="NB173" i="5"/>
  <c r="NA173" i="5"/>
  <c r="MZ173" i="5"/>
  <c r="MY173" i="5"/>
  <c r="MX173" i="5"/>
  <c r="MW173" i="5"/>
  <c r="MV173" i="5"/>
  <c r="MU173" i="5"/>
  <c r="MT173" i="5"/>
  <c r="MS173" i="5"/>
  <c r="MR173" i="5"/>
  <c r="MQ173" i="5"/>
  <c r="MP173" i="5"/>
  <c r="MO173" i="5"/>
  <c r="NI172" i="5"/>
  <c r="NH172" i="5"/>
  <c r="NG172" i="5"/>
  <c r="NF172" i="5"/>
  <c r="NE172" i="5"/>
  <c r="ND172" i="5"/>
  <c r="NC172" i="5"/>
  <c r="NB172" i="5"/>
  <c r="NA172" i="5"/>
  <c r="MZ172" i="5"/>
  <c r="MY172" i="5"/>
  <c r="MX172" i="5"/>
  <c r="MW172" i="5"/>
  <c r="MV172" i="5"/>
  <c r="MU172" i="5"/>
  <c r="MT172" i="5"/>
  <c r="MS172" i="5"/>
  <c r="MR172" i="5"/>
  <c r="MQ172" i="5"/>
  <c r="MP172" i="5"/>
  <c r="MO172" i="5"/>
  <c r="NI171" i="5"/>
  <c r="NH171" i="5"/>
  <c r="NG171" i="5"/>
  <c r="NF171" i="5"/>
  <c r="NE171" i="5"/>
  <c r="ND171" i="5"/>
  <c r="NC171" i="5"/>
  <c r="NB171" i="5"/>
  <c r="NA171" i="5"/>
  <c r="MZ171" i="5"/>
  <c r="MY171" i="5"/>
  <c r="MX171" i="5"/>
  <c r="MW171" i="5"/>
  <c r="MV171" i="5"/>
  <c r="MU171" i="5"/>
  <c r="MT171" i="5"/>
  <c r="MS171" i="5"/>
  <c r="MR171" i="5"/>
  <c r="MQ171" i="5"/>
  <c r="MP171" i="5"/>
  <c r="MO171" i="5"/>
  <c r="NI170" i="5"/>
  <c r="NH170" i="5"/>
  <c r="NG170" i="5"/>
  <c r="NF170" i="5"/>
  <c r="NE170" i="5"/>
  <c r="ND170" i="5"/>
  <c r="NC170" i="5"/>
  <c r="NB170" i="5"/>
  <c r="NA170" i="5"/>
  <c r="MZ170" i="5"/>
  <c r="MY170" i="5"/>
  <c r="MX170" i="5"/>
  <c r="MW170" i="5"/>
  <c r="MV170" i="5"/>
  <c r="MU170" i="5"/>
  <c r="MT170" i="5"/>
  <c r="MS170" i="5"/>
  <c r="MR170" i="5"/>
  <c r="MQ170" i="5"/>
  <c r="MP170" i="5"/>
  <c r="MO170" i="5"/>
  <c r="NI169" i="5"/>
  <c r="NH169" i="5"/>
  <c r="NG169" i="5"/>
  <c r="NF169" i="5"/>
  <c r="NE169" i="5"/>
  <c r="ND169" i="5"/>
  <c r="NC169" i="5"/>
  <c r="NB169" i="5"/>
  <c r="NA169" i="5"/>
  <c r="MZ169" i="5"/>
  <c r="MY169" i="5"/>
  <c r="MX169" i="5"/>
  <c r="MW169" i="5"/>
  <c r="MV169" i="5"/>
  <c r="MU169" i="5"/>
  <c r="MT169" i="5"/>
  <c r="MS169" i="5"/>
  <c r="MR169" i="5"/>
  <c r="MQ169" i="5"/>
  <c r="MP169" i="5"/>
  <c r="MO169" i="5"/>
  <c r="NI168" i="5"/>
  <c r="NH168" i="5"/>
  <c r="NG168" i="5"/>
  <c r="NF168" i="5"/>
  <c r="NE168" i="5"/>
  <c r="ND168" i="5"/>
  <c r="NC168" i="5"/>
  <c r="NB168" i="5"/>
  <c r="NA168" i="5"/>
  <c r="MZ168" i="5"/>
  <c r="MY168" i="5"/>
  <c r="MX168" i="5"/>
  <c r="MW168" i="5"/>
  <c r="MV168" i="5"/>
  <c r="MU168" i="5"/>
  <c r="MT168" i="5"/>
  <c r="MS168" i="5"/>
  <c r="MR168" i="5"/>
  <c r="MQ168" i="5"/>
  <c r="MP168" i="5"/>
  <c r="MO168" i="5"/>
  <c r="NI167" i="5"/>
  <c r="NH167" i="5"/>
  <c r="NG167" i="5"/>
  <c r="NF167" i="5"/>
  <c r="NE167" i="5"/>
  <c r="ND167" i="5"/>
  <c r="NC167" i="5"/>
  <c r="NB167" i="5"/>
  <c r="NA167" i="5"/>
  <c r="MZ167" i="5"/>
  <c r="MY167" i="5"/>
  <c r="MX167" i="5"/>
  <c r="MW167" i="5"/>
  <c r="MV167" i="5"/>
  <c r="MU167" i="5"/>
  <c r="MT167" i="5"/>
  <c r="MS167" i="5"/>
  <c r="MR167" i="5"/>
  <c r="MQ167" i="5"/>
  <c r="MP167" i="5"/>
  <c r="MO167" i="5"/>
  <c r="NI166" i="5"/>
  <c r="NH166" i="5"/>
  <c r="NG166" i="5"/>
  <c r="NF166" i="5"/>
  <c r="NE166" i="5"/>
  <c r="ND166" i="5"/>
  <c r="NC166" i="5"/>
  <c r="NB166" i="5"/>
  <c r="NA166" i="5"/>
  <c r="MZ166" i="5"/>
  <c r="MY166" i="5"/>
  <c r="MX166" i="5"/>
  <c r="MW166" i="5"/>
  <c r="MV166" i="5"/>
  <c r="MU166" i="5"/>
  <c r="MT166" i="5"/>
  <c r="MS166" i="5"/>
  <c r="MR166" i="5"/>
  <c r="MQ166" i="5"/>
  <c r="MP166" i="5"/>
  <c r="MO166" i="5"/>
  <c r="NI165" i="5"/>
  <c r="NH165" i="5"/>
  <c r="NG165" i="5"/>
  <c r="NF165" i="5"/>
  <c r="NE165" i="5"/>
  <c r="ND165" i="5"/>
  <c r="NC165" i="5"/>
  <c r="NB165" i="5"/>
  <c r="NA165" i="5"/>
  <c r="MZ165" i="5"/>
  <c r="MY165" i="5"/>
  <c r="MX165" i="5"/>
  <c r="MW165" i="5"/>
  <c r="MV165" i="5"/>
  <c r="MU165" i="5"/>
  <c r="MT165" i="5"/>
  <c r="MS165" i="5"/>
  <c r="MR165" i="5"/>
  <c r="MQ165" i="5"/>
  <c r="MP165" i="5"/>
  <c r="MO165" i="5"/>
  <c r="NI164" i="5"/>
  <c r="NH164" i="5"/>
  <c r="NG164" i="5"/>
  <c r="NF164" i="5"/>
  <c r="NE164" i="5"/>
  <c r="ND164" i="5"/>
  <c r="NC164" i="5"/>
  <c r="NB164" i="5"/>
  <c r="NA164" i="5"/>
  <c r="MZ164" i="5"/>
  <c r="MY164" i="5"/>
  <c r="MX164" i="5"/>
  <c r="MW164" i="5"/>
  <c r="MV164" i="5"/>
  <c r="MU164" i="5"/>
  <c r="MT164" i="5"/>
  <c r="MS164" i="5"/>
  <c r="MR164" i="5"/>
  <c r="MQ164" i="5"/>
  <c r="MP164" i="5"/>
  <c r="MO164" i="5"/>
  <c r="NI163" i="5"/>
  <c r="NH163" i="5"/>
  <c r="NG163" i="5"/>
  <c r="NF163" i="5"/>
  <c r="NE163" i="5"/>
  <c r="ND163" i="5"/>
  <c r="NC163" i="5"/>
  <c r="NB163" i="5"/>
  <c r="NA163" i="5"/>
  <c r="MZ163" i="5"/>
  <c r="MY163" i="5"/>
  <c r="MX163" i="5"/>
  <c r="MW163" i="5"/>
  <c r="MV163" i="5"/>
  <c r="MU163" i="5"/>
  <c r="MT163" i="5"/>
  <c r="MS163" i="5"/>
  <c r="MR163" i="5"/>
  <c r="MQ163" i="5"/>
  <c r="MP163" i="5"/>
  <c r="MO163" i="5"/>
  <c r="NI162" i="5"/>
  <c r="NH162" i="5"/>
  <c r="NG162" i="5"/>
  <c r="NF162" i="5"/>
  <c r="NE162" i="5"/>
  <c r="ND162" i="5"/>
  <c r="NC162" i="5"/>
  <c r="NB162" i="5"/>
  <c r="NA162" i="5"/>
  <c r="MZ162" i="5"/>
  <c r="MY162" i="5"/>
  <c r="MX162" i="5"/>
  <c r="MW162" i="5"/>
  <c r="MV162" i="5"/>
  <c r="MU162" i="5"/>
  <c r="MT162" i="5"/>
  <c r="MS162" i="5"/>
  <c r="MR162" i="5"/>
  <c r="MQ162" i="5"/>
  <c r="MP162" i="5"/>
  <c r="MO162" i="5"/>
  <c r="NI161" i="5"/>
  <c r="NH161" i="5"/>
  <c r="NG161" i="5"/>
  <c r="NF161" i="5"/>
  <c r="NE161" i="5"/>
  <c r="ND161" i="5"/>
  <c r="NC161" i="5"/>
  <c r="NB161" i="5"/>
  <c r="NA161" i="5"/>
  <c r="MZ161" i="5"/>
  <c r="MY161" i="5"/>
  <c r="MX161" i="5"/>
  <c r="MW161" i="5"/>
  <c r="MV161" i="5"/>
  <c r="MU161" i="5"/>
  <c r="MT161" i="5"/>
  <c r="MS161" i="5"/>
  <c r="MR161" i="5"/>
  <c r="MQ161" i="5"/>
  <c r="MP161" i="5"/>
  <c r="MO161" i="5"/>
  <c r="NI160" i="5"/>
  <c r="NH160" i="5"/>
  <c r="NG160" i="5"/>
  <c r="NF160" i="5"/>
  <c r="NE160" i="5"/>
  <c r="ND160" i="5"/>
  <c r="NC160" i="5"/>
  <c r="NB160" i="5"/>
  <c r="NA160" i="5"/>
  <c r="MZ160" i="5"/>
  <c r="MY160" i="5"/>
  <c r="MX160" i="5"/>
  <c r="MW160" i="5"/>
  <c r="MV160" i="5"/>
  <c r="MU160" i="5"/>
  <c r="MT160" i="5"/>
  <c r="MS160" i="5"/>
  <c r="MR160" i="5"/>
  <c r="MQ160" i="5"/>
  <c r="MP160" i="5"/>
  <c r="MO160" i="5"/>
  <c r="NI159" i="5"/>
  <c r="NH159" i="5"/>
  <c r="NG159" i="5"/>
  <c r="NF159" i="5"/>
  <c r="NE159" i="5"/>
  <c r="ND159" i="5"/>
  <c r="NC159" i="5"/>
  <c r="NB159" i="5"/>
  <c r="NA159" i="5"/>
  <c r="MZ159" i="5"/>
  <c r="MY159" i="5"/>
  <c r="MX159" i="5"/>
  <c r="MW159" i="5"/>
  <c r="MV159" i="5"/>
  <c r="MU159" i="5"/>
  <c r="MT159" i="5"/>
  <c r="MS159" i="5"/>
  <c r="MR159" i="5"/>
  <c r="MQ159" i="5"/>
  <c r="MP159" i="5"/>
  <c r="MO159" i="5"/>
  <c r="NI158" i="5"/>
  <c r="NH158" i="5"/>
  <c r="NG158" i="5"/>
  <c r="NF158" i="5"/>
  <c r="NE158" i="5"/>
  <c r="ND158" i="5"/>
  <c r="NC158" i="5"/>
  <c r="NB158" i="5"/>
  <c r="NA158" i="5"/>
  <c r="MZ158" i="5"/>
  <c r="MY158" i="5"/>
  <c r="MX158" i="5"/>
  <c r="MW158" i="5"/>
  <c r="MV158" i="5"/>
  <c r="MU158" i="5"/>
  <c r="MT158" i="5"/>
  <c r="MS158" i="5"/>
  <c r="MR158" i="5"/>
  <c r="MQ158" i="5"/>
  <c r="MP158" i="5"/>
  <c r="MO158" i="5"/>
  <c r="NI157" i="5"/>
  <c r="NH157" i="5"/>
  <c r="NG157" i="5"/>
  <c r="NF157" i="5"/>
  <c r="NE157" i="5"/>
  <c r="ND157" i="5"/>
  <c r="NC157" i="5"/>
  <c r="NB157" i="5"/>
  <c r="NA157" i="5"/>
  <c r="MZ157" i="5"/>
  <c r="MY157" i="5"/>
  <c r="MX157" i="5"/>
  <c r="MW157" i="5"/>
  <c r="MV157" i="5"/>
  <c r="MU157" i="5"/>
  <c r="MT157" i="5"/>
  <c r="MS157" i="5"/>
  <c r="MR157" i="5"/>
  <c r="MQ157" i="5"/>
  <c r="MP157" i="5"/>
  <c r="MO157" i="5"/>
  <c r="NI156" i="5"/>
  <c r="NH156" i="5"/>
  <c r="NG156" i="5"/>
  <c r="NF156" i="5"/>
  <c r="NE156" i="5"/>
  <c r="ND156" i="5"/>
  <c r="NC156" i="5"/>
  <c r="NB156" i="5"/>
  <c r="NA156" i="5"/>
  <c r="MZ156" i="5"/>
  <c r="MY156" i="5"/>
  <c r="MX156" i="5"/>
  <c r="MW156" i="5"/>
  <c r="MV156" i="5"/>
  <c r="MU156" i="5"/>
  <c r="MT156" i="5"/>
  <c r="MS156" i="5"/>
  <c r="MR156" i="5"/>
  <c r="MQ156" i="5"/>
  <c r="MP156" i="5"/>
  <c r="MO156" i="5"/>
  <c r="NI155" i="5"/>
  <c r="NH155" i="5"/>
  <c r="NG155" i="5"/>
  <c r="NF155" i="5"/>
  <c r="NE155" i="5"/>
  <c r="ND155" i="5"/>
  <c r="NC155" i="5"/>
  <c r="NB155" i="5"/>
  <c r="NA155" i="5"/>
  <c r="MZ155" i="5"/>
  <c r="MY155" i="5"/>
  <c r="MX155" i="5"/>
  <c r="MW155" i="5"/>
  <c r="MV155" i="5"/>
  <c r="MU155" i="5"/>
  <c r="MT155" i="5"/>
  <c r="MS155" i="5"/>
  <c r="MR155" i="5"/>
  <c r="MQ155" i="5"/>
  <c r="MP155" i="5"/>
  <c r="MO155" i="5"/>
  <c r="NI154" i="5"/>
  <c r="NH154" i="5"/>
  <c r="NG154" i="5"/>
  <c r="NF154" i="5"/>
  <c r="NE154" i="5"/>
  <c r="ND154" i="5"/>
  <c r="NC154" i="5"/>
  <c r="NB154" i="5"/>
  <c r="NA154" i="5"/>
  <c r="MZ154" i="5"/>
  <c r="MY154" i="5"/>
  <c r="MX154" i="5"/>
  <c r="MW154" i="5"/>
  <c r="MV154" i="5"/>
  <c r="MU154" i="5"/>
  <c r="MT154" i="5"/>
  <c r="MS154" i="5"/>
  <c r="MR154" i="5"/>
  <c r="MQ154" i="5"/>
  <c r="MP154" i="5"/>
  <c r="MO154" i="5"/>
  <c r="NI153" i="5"/>
  <c r="NH153" i="5"/>
  <c r="NG153" i="5"/>
  <c r="NF153" i="5"/>
  <c r="NE153" i="5"/>
  <c r="ND153" i="5"/>
  <c r="NC153" i="5"/>
  <c r="NB153" i="5"/>
  <c r="NA153" i="5"/>
  <c r="MZ153" i="5"/>
  <c r="MY153" i="5"/>
  <c r="MX153" i="5"/>
  <c r="MW153" i="5"/>
  <c r="MV153" i="5"/>
  <c r="MU153" i="5"/>
  <c r="MT153" i="5"/>
  <c r="MS153" i="5"/>
  <c r="MR153" i="5"/>
  <c r="MQ153" i="5"/>
  <c r="MP153" i="5"/>
  <c r="MO153" i="5"/>
  <c r="NI152" i="5"/>
  <c r="NH152" i="5"/>
  <c r="NG152" i="5"/>
  <c r="NF152" i="5"/>
  <c r="NE152" i="5"/>
  <c r="ND152" i="5"/>
  <c r="NC152" i="5"/>
  <c r="NB152" i="5"/>
  <c r="NA152" i="5"/>
  <c r="MZ152" i="5"/>
  <c r="MY152" i="5"/>
  <c r="MX152" i="5"/>
  <c r="MW152" i="5"/>
  <c r="MV152" i="5"/>
  <c r="MU152" i="5"/>
  <c r="MT152" i="5"/>
  <c r="MS152" i="5"/>
  <c r="MR152" i="5"/>
  <c r="MQ152" i="5"/>
  <c r="MP152" i="5"/>
  <c r="MO152" i="5"/>
  <c r="NI151" i="5"/>
  <c r="NH151" i="5"/>
  <c r="NG151" i="5"/>
  <c r="NF151" i="5"/>
  <c r="NE151" i="5"/>
  <c r="ND151" i="5"/>
  <c r="NC151" i="5"/>
  <c r="NB151" i="5"/>
  <c r="NA151" i="5"/>
  <c r="MZ151" i="5"/>
  <c r="MY151" i="5"/>
  <c r="MX151" i="5"/>
  <c r="MW151" i="5"/>
  <c r="MV151" i="5"/>
  <c r="MU151" i="5"/>
  <c r="MT151" i="5"/>
  <c r="MS151" i="5"/>
  <c r="MR151" i="5"/>
  <c r="MQ151" i="5"/>
  <c r="MP151" i="5"/>
  <c r="MO151" i="5"/>
  <c r="NI150" i="5"/>
  <c r="NH150" i="5"/>
  <c r="NG150" i="5"/>
  <c r="NF150" i="5"/>
  <c r="NE150" i="5"/>
  <c r="ND150" i="5"/>
  <c r="NC150" i="5"/>
  <c r="NB150" i="5"/>
  <c r="NA150" i="5"/>
  <c r="MZ150" i="5"/>
  <c r="MY150" i="5"/>
  <c r="MX150" i="5"/>
  <c r="MW150" i="5"/>
  <c r="MV150" i="5"/>
  <c r="MU150" i="5"/>
  <c r="MT150" i="5"/>
  <c r="MS150" i="5"/>
  <c r="MR150" i="5"/>
  <c r="MQ150" i="5"/>
  <c r="MP150" i="5"/>
  <c r="MO150" i="5"/>
  <c r="NI149" i="5"/>
  <c r="NH149" i="5"/>
  <c r="NG149" i="5"/>
  <c r="NF149" i="5"/>
  <c r="NE149" i="5"/>
  <c r="ND149" i="5"/>
  <c r="NC149" i="5"/>
  <c r="NB149" i="5"/>
  <c r="NA149" i="5"/>
  <c r="MZ149" i="5"/>
  <c r="MY149" i="5"/>
  <c r="MX149" i="5"/>
  <c r="MW149" i="5"/>
  <c r="MV149" i="5"/>
  <c r="MU149" i="5"/>
  <c r="MT149" i="5"/>
  <c r="MS149" i="5"/>
  <c r="MR149" i="5"/>
  <c r="MQ149" i="5"/>
  <c r="MP149" i="5"/>
  <c r="MO149" i="5"/>
  <c r="NI148" i="5"/>
  <c r="NH148" i="5"/>
  <c r="NG148" i="5"/>
  <c r="NF148" i="5"/>
  <c r="NE148" i="5"/>
  <c r="ND148" i="5"/>
  <c r="NC148" i="5"/>
  <c r="NB148" i="5"/>
  <c r="NA148" i="5"/>
  <c r="MZ148" i="5"/>
  <c r="MY148" i="5"/>
  <c r="MX148" i="5"/>
  <c r="MW148" i="5"/>
  <c r="MV148" i="5"/>
  <c r="MU148" i="5"/>
  <c r="MT148" i="5"/>
  <c r="MS148" i="5"/>
  <c r="MR148" i="5"/>
  <c r="MQ148" i="5"/>
  <c r="MP148" i="5"/>
  <c r="MO148" i="5"/>
  <c r="NI147" i="5"/>
  <c r="NH147" i="5"/>
  <c r="NG147" i="5"/>
  <c r="NF147" i="5"/>
  <c r="NE147" i="5"/>
  <c r="ND147" i="5"/>
  <c r="NC147" i="5"/>
  <c r="NB147" i="5"/>
  <c r="NA147" i="5"/>
  <c r="MZ147" i="5"/>
  <c r="MY147" i="5"/>
  <c r="MX147" i="5"/>
  <c r="MW147" i="5"/>
  <c r="MV147" i="5"/>
  <c r="MU147" i="5"/>
  <c r="MT147" i="5"/>
  <c r="MS147" i="5"/>
  <c r="MR147" i="5"/>
  <c r="MQ147" i="5"/>
  <c r="MP147" i="5"/>
  <c r="MO147" i="5"/>
  <c r="NI146" i="5"/>
  <c r="NH146" i="5"/>
  <c r="NG146" i="5"/>
  <c r="NF146" i="5"/>
  <c r="NE146" i="5"/>
  <c r="ND146" i="5"/>
  <c r="NC146" i="5"/>
  <c r="NB146" i="5"/>
  <c r="NA146" i="5"/>
  <c r="MZ146" i="5"/>
  <c r="MY146" i="5"/>
  <c r="MX146" i="5"/>
  <c r="MW146" i="5"/>
  <c r="MV146" i="5"/>
  <c r="MU146" i="5"/>
  <c r="MT146" i="5"/>
  <c r="MS146" i="5"/>
  <c r="MR146" i="5"/>
  <c r="MQ146" i="5"/>
  <c r="MP146" i="5"/>
  <c r="MO146" i="5"/>
  <c r="NI145" i="5"/>
  <c r="NH145" i="5"/>
  <c r="NG145" i="5"/>
  <c r="NF145" i="5"/>
  <c r="NE145" i="5"/>
  <c r="ND145" i="5"/>
  <c r="NC145" i="5"/>
  <c r="NB145" i="5"/>
  <c r="NA145" i="5"/>
  <c r="MZ145" i="5"/>
  <c r="MY145" i="5"/>
  <c r="MX145" i="5"/>
  <c r="MW145" i="5"/>
  <c r="MV145" i="5"/>
  <c r="MU145" i="5"/>
  <c r="MT145" i="5"/>
  <c r="MS145" i="5"/>
  <c r="MR145" i="5"/>
  <c r="MQ145" i="5"/>
  <c r="MP145" i="5"/>
  <c r="MO145" i="5"/>
  <c r="NI144" i="5"/>
  <c r="NH144" i="5"/>
  <c r="NG144" i="5"/>
  <c r="NF144" i="5"/>
  <c r="NE144" i="5"/>
  <c r="ND144" i="5"/>
  <c r="NC144" i="5"/>
  <c r="NB144" i="5"/>
  <c r="NA144" i="5"/>
  <c r="MZ144" i="5"/>
  <c r="MY144" i="5"/>
  <c r="MX144" i="5"/>
  <c r="MW144" i="5"/>
  <c r="MV144" i="5"/>
  <c r="MU144" i="5"/>
  <c r="MT144" i="5"/>
  <c r="MS144" i="5"/>
  <c r="MR144" i="5"/>
  <c r="MQ144" i="5"/>
  <c r="MP144" i="5"/>
  <c r="MO144" i="5"/>
  <c r="NI143" i="5"/>
  <c r="NH143" i="5"/>
  <c r="NG143" i="5"/>
  <c r="NF143" i="5"/>
  <c r="NE143" i="5"/>
  <c r="ND143" i="5"/>
  <c r="NC143" i="5"/>
  <c r="NB143" i="5"/>
  <c r="NA143" i="5"/>
  <c r="MZ143" i="5"/>
  <c r="MY143" i="5"/>
  <c r="MX143" i="5"/>
  <c r="MW143" i="5"/>
  <c r="MV143" i="5"/>
  <c r="MU143" i="5"/>
  <c r="MT143" i="5"/>
  <c r="MS143" i="5"/>
  <c r="MR143" i="5"/>
  <c r="MQ143" i="5"/>
  <c r="MP143" i="5"/>
  <c r="MO143" i="5"/>
  <c r="NI142" i="5"/>
  <c r="NH142" i="5"/>
  <c r="NG142" i="5"/>
  <c r="NF142" i="5"/>
  <c r="NE142" i="5"/>
  <c r="ND142" i="5"/>
  <c r="NC142" i="5"/>
  <c r="NB142" i="5"/>
  <c r="NA142" i="5"/>
  <c r="MZ142" i="5"/>
  <c r="MY142" i="5"/>
  <c r="MX142" i="5"/>
  <c r="MW142" i="5"/>
  <c r="MV142" i="5"/>
  <c r="MU142" i="5"/>
  <c r="MT142" i="5"/>
  <c r="MS142" i="5"/>
  <c r="MR142" i="5"/>
  <c r="MQ142" i="5"/>
  <c r="MP142" i="5"/>
  <c r="MO142" i="5"/>
  <c r="NI141" i="5"/>
  <c r="NH141" i="5"/>
  <c r="NG141" i="5"/>
  <c r="NF141" i="5"/>
  <c r="NE141" i="5"/>
  <c r="ND141" i="5"/>
  <c r="NC141" i="5"/>
  <c r="NB141" i="5"/>
  <c r="NA141" i="5"/>
  <c r="MZ141" i="5"/>
  <c r="MY141" i="5"/>
  <c r="MX141" i="5"/>
  <c r="MW141" i="5"/>
  <c r="MV141" i="5"/>
  <c r="MU141" i="5"/>
  <c r="MT141" i="5"/>
  <c r="MS141" i="5"/>
  <c r="MR141" i="5"/>
  <c r="MQ141" i="5"/>
  <c r="MP141" i="5"/>
  <c r="MO141" i="5"/>
  <c r="NI140" i="5"/>
  <c r="NH140" i="5"/>
  <c r="NG140" i="5"/>
  <c r="NF140" i="5"/>
  <c r="NE140" i="5"/>
  <c r="ND140" i="5"/>
  <c r="NC140" i="5"/>
  <c r="NB140" i="5"/>
  <c r="NA140" i="5"/>
  <c r="MZ140" i="5"/>
  <c r="MY140" i="5"/>
  <c r="MX140" i="5"/>
  <c r="MW140" i="5"/>
  <c r="MV140" i="5"/>
  <c r="MU140" i="5"/>
  <c r="MT140" i="5"/>
  <c r="MS140" i="5"/>
  <c r="MR140" i="5"/>
  <c r="MQ140" i="5"/>
  <c r="MP140" i="5"/>
  <c r="MO140" i="5"/>
  <c r="NI139" i="5"/>
  <c r="NH139" i="5"/>
  <c r="NG139" i="5"/>
  <c r="NF139" i="5"/>
  <c r="NE139" i="5"/>
  <c r="ND139" i="5"/>
  <c r="NC139" i="5"/>
  <c r="NB139" i="5"/>
  <c r="NA139" i="5"/>
  <c r="MZ139" i="5"/>
  <c r="MY139" i="5"/>
  <c r="MX139" i="5"/>
  <c r="MW139" i="5"/>
  <c r="MV139" i="5"/>
  <c r="MU139" i="5"/>
  <c r="MT139" i="5"/>
  <c r="MS139" i="5"/>
  <c r="MR139" i="5"/>
  <c r="MQ139" i="5"/>
  <c r="MP139" i="5"/>
  <c r="MO139" i="5"/>
  <c r="NI138" i="5"/>
  <c r="NH138" i="5"/>
  <c r="NG138" i="5"/>
  <c r="NF138" i="5"/>
  <c r="NE138" i="5"/>
  <c r="ND138" i="5"/>
  <c r="NC138" i="5"/>
  <c r="NB138" i="5"/>
  <c r="NA138" i="5"/>
  <c r="MZ138" i="5"/>
  <c r="MY138" i="5"/>
  <c r="MX138" i="5"/>
  <c r="MW138" i="5"/>
  <c r="MV138" i="5"/>
  <c r="MU138" i="5"/>
  <c r="MT138" i="5"/>
  <c r="MS138" i="5"/>
  <c r="MR138" i="5"/>
  <c r="MQ138" i="5"/>
  <c r="MP138" i="5"/>
  <c r="MO138" i="5"/>
  <c r="NI137" i="5"/>
  <c r="NH137" i="5"/>
  <c r="NG137" i="5"/>
  <c r="NF137" i="5"/>
  <c r="NE137" i="5"/>
  <c r="ND137" i="5"/>
  <c r="NC137" i="5"/>
  <c r="NB137" i="5"/>
  <c r="NA137" i="5"/>
  <c r="MZ137" i="5"/>
  <c r="MY137" i="5"/>
  <c r="MX137" i="5"/>
  <c r="MW137" i="5"/>
  <c r="MV137" i="5"/>
  <c r="MU137" i="5"/>
  <c r="MT137" i="5"/>
  <c r="MS137" i="5"/>
  <c r="MR137" i="5"/>
  <c r="MQ137" i="5"/>
  <c r="MP137" i="5"/>
  <c r="MO137" i="5"/>
  <c r="NI136" i="5"/>
  <c r="NH136" i="5"/>
  <c r="NG136" i="5"/>
  <c r="NF136" i="5"/>
  <c r="NE136" i="5"/>
  <c r="ND136" i="5"/>
  <c r="NC136" i="5"/>
  <c r="NB136" i="5"/>
  <c r="NA136" i="5"/>
  <c r="MZ136" i="5"/>
  <c r="MY136" i="5"/>
  <c r="MX136" i="5"/>
  <c r="MW136" i="5"/>
  <c r="MV136" i="5"/>
  <c r="MU136" i="5"/>
  <c r="MT136" i="5"/>
  <c r="MS136" i="5"/>
  <c r="MR136" i="5"/>
  <c r="MQ136" i="5"/>
  <c r="MP136" i="5"/>
  <c r="MO136" i="5"/>
  <c r="NI135" i="5"/>
  <c r="NH135" i="5"/>
  <c r="NG135" i="5"/>
  <c r="NF135" i="5"/>
  <c r="NE135" i="5"/>
  <c r="ND135" i="5"/>
  <c r="NC135" i="5"/>
  <c r="NB135" i="5"/>
  <c r="NA135" i="5"/>
  <c r="MZ135" i="5"/>
  <c r="MY135" i="5"/>
  <c r="MX135" i="5"/>
  <c r="MW135" i="5"/>
  <c r="MV135" i="5"/>
  <c r="MU135" i="5"/>
  <c r="MT135" i="5"/>
  <c r="MS135" i="5"/>
  <c r="MR135" i="5"/>
  <c r="MQ135" i="5"/>
  <c r="MP135" i="5"/>
  <c r="MO135" i="5"/>
  <c r="MP34" i="5"/>
  <c r="MQ34" i="5"/>
  <c r="MR34" i="5"/>
  <c r="MS34" i="5"/>
  <c r="MT34" i="5"/>
  <c r="MU34" i="5"/>
  <c r="MV34" i="5"/>
  <c r="MW34" i="5"/>
  <c r="MX34" i="5"/>
  <c r="MY34" i="5"/>
  <c r="MZ34" i="5"/>
  <c r="NA34" i="5"/>
  <c r="NB34" i="5"/>
  <c r="NC34" i="5"/>
  <c r="ND34" i="5"/>
  <c r="NE34" i="5"/>
  <c r="NF34" i="5"/>
  <c r="NG34" i="5"/>
  <c r="NH34" i="5"/>
  <c r="NI34" i="5"/>
  <c r="NI134" i="5"/>
  <c r="NH134" i="5"/>
  <c r="NG134" i="5"/>
  <c r="NF134" i="5"/>
  <c r="NE134" i="5"/>
  <c r="ND134" i="5"/>
  <c r="NC134" i="5"/>
  <c r="NB134" i="5"/>
  <c r="NA134" i="5"/>
  <c r="MZ134" i="5"/>
  <c r="MY134" i="5"/>
  <c r="MX134" i="5"/>
  <c r="MW134" i="5"/>
  <c r="MV134" i="5"/>
  <c r="MU134" i="5"/>
  <c r="MT134" i="5"/>
  <c r="MS134" i="5"/>
  <c r="MR134" i="5"/>
  <c r="MQ134" i="5"/>
  <c r="MP134" i="5"/>
  <c r="MO134" i="5"/>
  <c r="MN34" i="5"/>
  <c r="AS35" i="21"/>
  <c r="C14" i="21"/>
  <c r="D14" i="21"/>
  <c r="E14" i="21"/>
  <c r="F14" i="21"/>
  <c r="G14" i="21"/>
  <c r="H14" i="21"/>
  <c r="I14" i="21"/>
  <c r="J14" i="21"/>
  <c r="K14" i="21"/>
  <c r="L14" i="21"/>
  <c r="M14" i="21"/>
  <c r="N14" i="21"/>
  <c r="O14" i="21"/>
  <c r="P14" i="21"/>
  <c r="Q14" i="21"/>
  <c r="R14" i="21"/>
  <c r="S14" i="21"/>
  <c r="T14" i="21"/>
  <c r="U14" i="21"/>
  <c r="V14" i="21"/>
  <c r="W14" i="21"/>
  <c r="X14" i="21"/>
  <c r="Y14" i="21"/>
  <c r="Z14" i="21"/>
  <c r="AA14" i="21"/>
  <c r="AB14" i="21"/>
  <c r="AC14" i="21"/>
  <c r="AE14" i="21"/>
  <c r="AF14" i="21"/>
  <c r="AG14" i="21"/>
  <c r="AH14" i="21"/>
  <c r="AI14" i="21"/>
  <c r="AK14" i="21"/>
  <c r="AL14" i="21"/>
  <c r="AM14" i="21"/>
  <c r="AN14" i="21"/>
  <c r="AO14" i="21"/>
  <c r="AP14" i="21"/>
  <c r="AQ14" i="21"/>
  <c r="AS14" i="21"/>
  <c r="AT14" i="21"/>
  <c r="AX14" i="21"/>
  <c r="AY14" i="21"/>
  <c r="AZ14" i="21"/>
  <c r="BA14" i="21"/>
  <c r="BB14" i="21"/>
  <c r="BD14" i="21"/>
  <c r="BG14" i="21"/>
  <c r="C15" i="21"/>
  <c r="D15" i="21"/>
  <c r="E15" i="21"/>
  <c r="F15" i="21"/>
  <c r="G15" i="21"/>
  <c r="H15" i="21"/>
  <c r="I15" i="21"/>
  <c r="J15" i="21"/>
  <c r="K15" i="21"/>
  <c r="L15" i="21"/>
  <c r="M15" i="21"/>
  <c r="N15" i="21"/>
  <c r="O15" i="21"/>
  <c r="P15" i="21"/>
  <c r="Q15" i="21"/>
  <c r="R15" i="21"/>
  <c r="S15" i="21"/>
  <c r="T15" i="21"/>
  <c r="U15" i="21"/>
  <c r="V15" i="21"/>
  <c r="W15" i="21"/>
  <c r="X15" i="21"/>
  <c r="Y15" i="21"/>
  <c r="Z15" i="21"/>
  <c r="AA15" i="21"/>
  <c r="AB15" i="21"/>
  <c r="AC15" i="21"/>
  <c r="AE15" i="21"/>
  <c r="AF15" i="21"/>
  <c r="AG15" i="21"/>
  <c r="AH15" i="21"/>
  <c r="AI15" i="21"/>
  <c r="AK15" i="21"/>
  <c r="AL15" i="21"/>
  <c r="AM15" i="21"/>
  <c r="AN15" i="21"/>
  <c r="AO15" i="21"/>
  <c r="AP15" i="21"/>
  <c r="AQ15" i="21"/>
  <c r="AS15" i="21"/>
  <c r="AT15" i="21"/>
  <c r="AX15" i="21"/>
  <c r="AY15" i="21"/>
  <c r="AZ15" i="21"/>
  <c r="BA15" i="21"/>
  <c r="BB15" i="21"/>
  <c r="BD15" i="21"/>
  <c r="BG15" i="21"/>
  <c r="C16" i="21"/>
  <c r="D16" i="21"/>
  <c r="E16" i="21"/>
  <c r="F16" i="21"/>
  <c r="G16" i="21"/>
  <c r="H16" i="21"/>
  <c r="I16" i="21"/>
  <c r="J16" i="21"/>
  <c r="K16" i="21"/>
  <c r="L16" i="21"/>
  <c r="M16" i="21"/>
  <c r="N16" i="21"/>
  <c r="O16" i="21"/>
  <c r="P16" i="21"/>
  <c r="Q16" i="21"/>
  <c r="R16" i="21"/>
  <c r="S16" i="21"/>
  <c r="T16" i="21"/>
  <c r="U16" i="21"/>
  <c r="V16" i="21"/>
  <c r="W16" i="21"/>
  <c r="X16" i="21"/>
  <c r="Y16" i="21"/>
  <c r="Z16" i="21"/>
  <c r="AA16" i="21"/>
  <c r="AB16" i="21"/>
  <c r="AC16" i="21"/>
  <c r="AE16" i="21"/>
  <c r="AF16" i="21"/>
  <c r="AG16" i="21"/>
  <c r="AH16" i="21"/>
  <c r="AI16" i="21"/>
  <c r="AK16" i="21"/>
  <c r="AL16" i="21"/>
  <c r="AM16" i="21"/>
  <c r="AN16" i="21"/>
  <c r="AO16" i="21"/>
  <c r="AP16" i="21"/>
  <c r="AQ16" i="21"/>
  <c r="AS16" i="21"/>
  <c r="AT16" i="21"/>
  <c r="AX16" i="21"/>
  <c r="AY16" i="21"/>
  <c r="AZ16" i="21"/>
  <c r="BA16" i="21"/>
  <c r="BB16" i="21"/>
  <c r="BD16" i="21"/>
  <c r="BG16" i="21"/>
  <c r="C17" i="21"/>
  <c r="D17" i="21"/>
  <c r="E17" i="21"/>
  <c r="F17" i="21"/>
  <c r="G17" i="21"/>
  <c r="H17" i="21"/>
  <c r="I17" i="21"/>
  <c r="J17" i="21"/>
  <c r="K17" i="21"/>
  <c r="L17" i="21"/>
  <c r="M17" i="21"/>
  <c r="N17" i="21"/>
  <c r="O17" i="21"/>
  <c r="P17" i="21"/>
  <c r="Q17" i="21"/>
  <c r="R17" i="21"/>
  <c r="S17" i="21"/>
  <c r="T17" i="21"/>
  <c r="U17" i="21"/>
  <c r="V17" i="21"/>
  <c r="W17" i="21"/>
  <c r="X17" i="21"/>
  <c r="Y17" i="21"/>
  <c r="Z17" i="21"/>
  <c r="AA17" i="21"/>
  <c r="AB17" i="21"/>
  <c r="AC17" i="21"/>
  <c r="AE17" i="21"/>
  <c r="AF17" i="21"/>
  <c r="AG17" i="21"/>
  <c r="AH17" i="21"/>
  <c r="AI17" i="21"/>
  <c r="AK17" i="21"/>
  <c r="AL17" i="21"/>
  <c r="AM17" i="21"/>
  <c r="AN17" i="21"/>
  <c r="AO17" i="21"/>
  <c r="AP17" i="21"/>
  <c r="AQ17" i="21"/>
  <c r="AS17" i="21"/>
  <c r="AT17" i="21"/>
  <c r="AX17" i="21"/>
  <c r="AY17" i="21"/>
  <c r="AZ17" i="21"/>
  <c r="BA17" i="21"/>
  <c r="BB17" i="21"/>
  <c r="BD17" i="21"/>
  <c r="BG17" i="21"/>
  <c r="C18" i="21"/>
  <c r="D18" i="21"/>
  <c r="E18" i="21"/>
  <c r="F18" i="21"/>
  <c r="G18" i="21"/>
  <c r="H18" i="21"/>
  <c r="I18" i="21"/>
  <c r="J18" i="21"/>
  <c r="K18" i="21"/>
  <c r="L18" i="21"/>
  <c r="M18" i="21"/>
  <c r="N18" i="21"/>
  <c r="O18" i="21"/>
  <c r="P18" i="21"/>
  <c r="Q18" i="21"/>
  <c r="R18" i="21"/>
  <c r="S18" i="21"/>
  <c r="T18" i="21"/>
  <c r="U18" i="21"/>
  <c r="V18" i="21"/>
  <c r="W18" i="21"/>
  <c r="X18" i="21"/>
  <c r="Y18" i="21"/>
  <c r="Z18" i="21"/>
  <c r="AA18" i="21"/>
  <c r="AB18" i="21"/>
  <c r="AC18" i="21"/>
  <c r="AE18" i="21"/>
  <c r="AF18" i="21"/>
  <c r="AG18" i="21"/>
  <c r="AH18" i="21"/>
  <c r="AI18" i="21"/>
  <c r="AK18" i="21"/>
  <c r="AL18" i="21"/>
  <c r="AM18" i="21"/>
  <c r="AN18" i="21"/>
  <c r="AO18" i="21"/>
  <c r="AP18" i="21"/>
  <c r="AQ18" i="21"/>
  <c r="AS18" i="21"/>
  <c r="AT18" i="21"/>
  <c r="AX18" i="21"/>
  <c r="AY18" i="21"/>
  <c r="AZ18" i="21"/>
  <c r="BA18" i="21"/>
  <c r="BB18" i="21"/>
  <c r="BD18" i="21"/>
  <c r="BG18" i="21"/>
  <c r="C19" i="21"/>
  <c r="D19" i="21"/>
  <c r="E19" i="21"/>
  <c r="F19" i="21"/>
  <c r="G19" i="21"/>
  <c r="H19" i="21"/>
  <c r="I19" i="21"/>
  <c r="J19" i="21"/>
  <c r="K19" i="21"/>
  <c r="L19" i="21"/>
  <c r="M19" i="21"/>
  <c r="N19" i="21"/>
  <c r="O19" i="21"/>
  <c r="P19" i="21"/>
  <c r="Q19" i="21"/>
  <c r="R19" i="21"/>
  <c r="S19" i="21"/>
  <c r="T19" i="21"/>
  <c r="U19" i="21"/>
  <c r="V19" i="21"/>
  <c r="W19" i="21"/>
  <c r="X19" i="21"/>
  <c r="Y19" i="21"/>
  <c r="Z19" i="21"/>
  <c r="AA19" i="21"/>
  <c r="AB19" i="21"/>
  <c r="AC19" i="21"/>
  <c r="AE19" i="21"/>
  <c r="AF19" i="21"/>
  <c r="AG19" i="21"/>
  <c r="AH19" i="21"/>
  <c r="AI19" i="21"/>
  <c r="AK19" i="21"/>
  <c r="AL19" i="21"/>
  <c r="AM19" i="21"/>
  <c r="AN19" i="21"/>
  <c r="AO19" i="21"/>
  <c r="AP19" i="21"/>
  <c r="AQ19" i="21"/>
  <c r="AS19" i="21"/>
  <c r="AT19" i="21"/>
  <c r="AX19" i="21"/>
  <c r="AY19" i="21"/>
  <c r="AZ19" i="21"/>
  <c r="BA19" i="21"/>
  <c r="BB19" i="21"/>
  <c r="BD19" i="21"/>
  <c r="BG19" i="21"/>
  <c r="C20" i="21"/>
  <c r="D20" i="21"/>
  <c r="E20" i="21"/>
  <c r="F20" i="21"/>
  <c r="G20" i="21"/>
  <c r="H20" i="21"/>
  <c r="I20" i="21"/>
  <c r="J20" i="21"/>
  <c r="K20" i="21"/>
  <c r="L20" i="21"/>
  <c r="M20" i="21"/>
  <c r="N20" i="21"/>
  <c r="O20" i="21"/>
  <c r="P20" i="21"/>
  <c r="Q20" i="21"/>
  <c r="R20" i="21"/>
  <c r="S20" i="21"/>
  <c r="T20" i="21"/>
  <c r="U20" i="21"/>
  <c r="V20" i="21"/>
  <c r="W20" i="21"/>
  <c r="X20" i="21"/>
  <c r="Y20" i="21"/>
  <c r="Z20" i="21"/>
  <c r="AA20" i="21"/>
  <c r="AB20" i="21"/>
  <c r="AC20" i="21"/>
  <c r="AE20" i="21"/>
  <c r="AF20" i="21"/>
  <c r="AG20" i="21"/>
  <c r="AH20" i="21"/>
  <c r="AI20" i="21"/>
  <c r="AK20" i="21"/>
  <c r="AL20" i="21"/>
  <c r="AM20" i="21"/>
  <c r="AN20" i="21"/>
  <c r="AO20" i="21"/>
  <c r="AP20" i="21"/>
  <c r="AQ20" i="21"/>
  <c r="AS20" i="21"/>
  <c r="AT20" i="21"/>
  <c r="AX20" i="21"/>
  <c r="AY20" i="21"/>
  <c r="AZ20" i="21"/>
  <c r="BA20" i="21"/>
  <c r="BB20" i="21"/>
  <c r="BD20" i="21"/>
  <c r="BG20" i="21"/>
  <c r="C21" i="21"/>
  <c r="D21" i="21"/>
  <c r="E21" i="21"/>
  <c r="F21" i="21"/>
  <c r="G21" i="21"/>
  <c r="H21" i="21"/>
  <c r="I21" i="21"/>
  <c r="J21" i="21"/>
  <c r="K21" i="21"/>
  <c r="L21" i="21"/>
  <c r="M21" i="21"/>
  <c r="N21" i="21"/>
  <c r="O21" i="21"/>
  <c r="P21" i="21"/>
  <c r="Q21" i="21"/>
  <c r="R21" i="21"/>
  <c r="S21" i="21"/>
  <c r="T21" i="21"/>
  <c r="U21" i="21"/>
  <c r="V21" i="21"/>
  <c r="W21" i="21"/>
  <c r="X21" i="21"/>
  <c r="Y21" i="21"/>
  <c r="Z21" i="21"/>
  <c r="AA21" i="21"/>
  <c r="AB21" i="21"/>
  <c r="AC21" i="21"/>
  <c r="AE21" i="21"/>
  <c r="AF21" i="21"/>
  <c r="AG21" i="21"/>
  <c r="AH21" i="21"/>
  <c r="AI21" i="21"/>
  <c r="AK21" i="21"/>
  <c r="AL21" i="21"/>
  <c r="AM21" i="21"/>
  <c r="AN21" i="21"/>
  <c r="AO21" i="21"/>
  <c r="AP21" i="21"/>
  <c r="AQ21" i="21"/>
  <c r="AS21" i="21"/>
  <c r="AT21" i="21"/>
  <c r="AX21" i="21"/>
  <c r="AY21" i="21"/>
  <c r="AZ21" i="21"/>
  <c r="BA21" i="21"/>
  <c r="BB21" i="21"/>
  <c r="BD21" i="21"/>
  <c r="BG21" i="21"/>
  <c r="C22" i="21"/>
  <c r="D22" i="21"/>
  <c r="E22" i="21"/>
  <c r="F22" i="21"/>
  <c r="G22" i="21"/>
  <c r="H22" i="21"/>
  <c r="I22" i="21"/>
  <c r="J22" i="21"/>
  <c r="K22" i="21"/>
  <c r="L22" i="21"/>
  <c r="M22" i="21"/>
  <c r="N22" i="21"/>
  <c r="O22" i="21"/>
  <c r="P22" i="21"/>
  <c r="Q22" i="21"/>
  <c r="R22" i="21"/>
  <c r="S22" i="21"/>
  <c r="T22" i="21"/>
  <c r="U22" i="21"/>
  <c r="V22" i="21"/>
  <c r="W22" i="21"/>
  <c r="X22" i="21"/>
  <c r="Y22" i="21"/>
  <c r="Z22" i="21"/>
  <c r="AA22" i="21"/>
  <c r="AB22" i="21"/>
  <c r="AC22" i="21"/>
  <c r="AE22" i="21"/>
  <c r="AF22" i="21"/>
  <c r="AG22" i="21"/>
  <c r="AH22" i="21"/>
  <c r="AI22" i="21"/>
  <c r="AK22" i="21"/>
  <c r="AL22" i="21"/>
  <c r="AM22" i="21"/>
  <c r="AN22" i="21"/>
  <c r="AO22" i="21"/>
  <c r="AP22" i="21"/>
  <c r="AQ22" i="21"/>
  <c r="AS22" i="21"/>
  <c r="AT22" i="21"/>
  <c r="AX22" i="21"/>
  <c r="AY22" i="21"/>
  <c r="AZ22" i="21"/>
  <c r="BA22" i="21"/>
  <c r="BB22" i="21"/>
  <c r="BD22" i="21"/>
  <c r="BG22" i="21"/>
  <c r="C23" i="21"/>
  <c r="D23" i="21"/>
  <c r="E23" i="21"/>
  <c r="F23" i="21"/>
  <c r="G23" i="21"/>
  <c r="H23" i="21"/>
  <c r="I23" i="21"/>
  <c r="J23" i="21"/>
  <c r="K23" i="21"/>
  <c r="L23" i="21"/>
  <c r="M23" i="21"/>
  <c r="N23" i="21"/>
  <c r="O23" i="21"/>
  <c r="P23" i="21"/>
  <c r="Q23" i="21"/>
  <c r="R23" i="21"/>
  <c r="S23" i="21"/>
  <c r="T23" i="21"/>
  <c r="U23" i="21"/>
  <c r="V23" i="21"/>
  <c r="W23" i="21"/>
  <c r="X23" i="21"/>
  <c r="Y23" i="21"/>
  <c r="Z23" i="21"/>
  <c r="AA23" i="21"/>
  <c r="AB23" i="21"/>
  <c r="AC23" i="21"/>
  <c r="AE23" i="21"/>
  <c r="AF23" i="21"/>
  <c r="AG23" i="21"/>
  <c r="AH23" i="21"/>
  <c r="AI23" i="21"/>
  <c r="AK23" i="21"/>
  <c r="AL23" i="21"/>
  <c r="AM23" i="21"/>
  <c r="AN23" i="21"/>
  <c r="AO23" i="21"/>
  <c r="AP23" i="21"/>
  <c r="AQ23" i="21"/>
  <c r="AS23" i="21"/>
  <c r="AT23" i="21"/>
  <c r="AX23" i="21"/>
  <c r="AY23" i="21"/>
  <c r="AZ23" i="21"/>
  <c r="BA23" i="21"/>
  <c r="BB23" i="21"/>
  <c r="BD23" i="21"/>
  <c r="BG23" i="21"/>
  <c r="C24" i="21"/>
  <c r="D24" i="21"/>
  <c r="E24" i="21"/>
  <c r="F24" i="21"/>
  <c r="G24" i="21"/>
  <c r="H24" i="21"/>
  <c r="I24" i="21"/>
  <c r="J24" i="21"/>
  <c r="K24" i="21"/>
  <c r="L24" i="21"/>
  <c r="M24" i="21"/>
  <c r="N24" i="21"/>
  <c r="O24" i="21"/>
  <c r="P24" i="21"/>
  <c r="Q24" i="21"/>
  <c r="R24" i="21"/>
  <c r="S24" i="21"/>
  <c r="T24" i="21"/>
  <c r="U24" i="21"/>
  <c r="V24" i="21"/>
  <c r="W24" i="21"/>
  <c r="X24" i="21"/>
  <c r="Y24" i="21"/>
  <c r="Z24" i="21"/>
  <c r="AA24" i="21"/>
  <c r="AB24" i="21"/>
  <c r="AC24" i="21"/>
  <c r="AE24" i="21"/>
  <c r="AF24" i="21"/>
  <c r="AG24" i="21"/>
  <c r="AH24" i="21"/>
  <c r="AI24" i="21"/>
  <c r="AK24" i="21"/>
  <c r="AL24" i="21"/>
  <c r="AM24" i="21"/>
  <c r="AN24" i="21"/>
  <c r="AO24" i="21"/>
  <c r="AP24" i="21"/>
  <c r="AQ24" i="21"/>
  <c r="AS24" i="21"/>
  <c r="AT24" i="21"/>
  <c r="AX24" i="21"/>
  <c r="AY24" i="21"/>
  <c r="AZ24" i="21"/>
  <c r="BA24" i="21"/>
  <c r="BB24" i="21"/>
  <c r="BD24" i="21"/>
  <c r="BG24" i="21"/>
  <c r="C25" i="21"/>
  <c r="D25" i="21"/>
  <c r="E25" i="21"/>
  <c r="F25" i="21"/>
  <c r="G25" i="21"/>
  <c r="H25" i="21"/>
  <c r="I25" i="21"/>
  <c r="J25" i="21"/>
  <c r="K25" i="21"/>
  <c r="L25" i="21"/>
  <c r="M25" i="21"/>
  <c r="N25" i="21"/>
  <c r="O25" i="21"/>
  <c r="P25" i="21"/>
  <c r="Q25" i="21"/>
  <c r="R25" i="21"/>
  <c r="S25" i="21"/>
  <c r="T25" i="21"/>
  <c r="U25" i="21"/>
  <c r="V25" i="21"/>
  <c r="W25" i="21"/>
  <c r="X25" i="21"/>
  <c r="Y25" i="21"/>
  <c r="Z25" i="21"/>
  <c r="AA25" i="21"/>
  <c r="AB25" i="21"/>
  <c r="AC25" i="21"/>
  <c r="AE25" i="21"/>
  <c r="AF25" i="21"/>
  <c r="AG25" i="21"/>
  <c r="AH25" i="21"/>
  <c r="AI25" i="21"/>
  <c r="AK25" i="21"/>
  <c r="AL25" i="21"/>
  <c r="AM25" i="21"/>
  <c r="AN25" i="21"/>
  <c r="AO25" i="21"/>
  <c r="AP25" i="21"/>
  <c r="AQ25" i="21"/>
  <c r="AS25" i="21"/>
  <c r="AT25" i="21"/>
  <c r="AX25" i="21"/>
  <c r="AY25" i="21"/>
  <c r="AZ25" i="21"/>
  <c r="BA25" i="21"/>
  <c r="BB25" i="21"/>
  <c r="BD25" i="21"/>
  <c r="BG25" i="21"/>
  <c r="C26" i="21"/>
  <c r="D26" i="21"/>
  <c r="E26" i="21"/>
  <c r="F26" i="21"/>
  <c r="G26" i="21"/>
  <c r="H26" i="21"/>
  <c r="I26" i="21"/>
  <c r="J26" i="21"/>
  <c r="K26" i="21"/>
  <c r="L26" i="21"/>
  <c r="M26" i="21"/>
  <c r="N26" i="21"/>
  <c r="O26" i="21"/>
  <c r="P26" i="21"/>
  <c r="Q26" i="21"/>
  <c r="R26" i="21"/>
  <c r="S26" i="21"/>
  <c r="T26" i="21"/>
  <c r="U26" i="21"/>
  <c r="V26" i="21"/>
  <c r="W26" i="21"/>
  <c r="X26" i="21"/>
  <c r="Y26" i="21"/>
  <c r="Z26" i="21"/>
  <c r="AA26" i="21"/>
  <c r="AB26" i="21"/>
  <c r="AC26" i="21"/>
  <c r="AE26" i="21"/>
  <c r="AF26" i="21"/>
  <c r="AG26" i="21"/>
  <c r="AH26" i="21"/>
  <c r="AI26" i="21"/>
  <c r="AK26" i="21"/>
  <c r="AL26" i="21"/>
  <c r="AM26" i="21"/>
  <c r="AN26" i="21"/>
  <c r="AO26" i="21"/>
  <c r="AP26" i="21"/>
  <c r="AQ26" i="21"/>
  <c r="AS26" i="21"/>
  <c r="AT26" i="21"/>
  <c r="AX26" i="21"/>
  <c r="AY26" i="21"/>
  <c r="AZ26" i="21"/>
  <c r="BA26" i="21"/>
  <c r="BB26" i="21"/>
  <c r="BD26" i="21"/>
  <c r="BG26" i="21"/>
  <c r="C27" i="21"/>
  <c r="D27" i="21"/>
  <c r="E27" i="21"/>
  <c r="F27" i="21"/>
  <c r="G27" i="21"/>
  <c r="H27" i="21"/>
  <c r="I27" i="21"/>
  <c r="J27" i="21"/>
  <c r="K27" i="21"/>
  <c r="L27" i="21"/>
  <c r="M27" i="21"/>
  <c r="N27" i="21"/>
  <c r="O27" i="21"/>
  <c r="P27" i="21"/>
  <c r="Q27" i="21"/>
  <c r="R27" i="21"/>
  <c r="S27" i="21"/>
  <c r="T27" i="21"/>
  <c r="U27" i="21"/>
  <c r="V27" i="21"/>
  <c r="W27" i="21"/>
  <c r="X27" i="21"/>
  <c r="Y27" i="21"/>
  <c r="Z27" i="21"/>
  <c r="AA27" i="21"/>
  <c r="AB27" i="21"/>
  <c r="AC27" i="21"/>
  <c r="AE27" i="21"/>
  <c r="AF27" i="21"/>
  <c r="AG27" i="21"/>
  <c r="AH27" i="21"/>
  <c r="AI27" i="21"/>
  <c r="AK27" i="21"/>
  <c r="AL27" i="21"/>
  <c r="AM27" i="21"/>
  <c r="AN27" i="21"/>
  <c r="AO27" i="21"/>
  <c r="AP27" i="21"/>
  <c r="AQ27" i="21"/>
  <c r="AS27" i="21"/>
  <c r="AT27" i="21"/>
  <c r="AX27" i="21"/>
  <c r="AY27" i="21"/>
  <c r="AZ27" i="21"/>
  <c r="BA27" i="21"/>
  <c r="BB27" i="21"/>
  <c r="BD27" i="21"/>
  <c r="BG27" i="21"/>
  <c r="C28" i="21"/>
  <c r="D28" i="21"/>
  <c r="E28" i="21"/>
  <c r="F28" i="21"/>
  <c r="G28" i="21"/>
  <c r="H28" i="21"/>
  <c r="I28" i="21"/>
  <c r="J28" i="21"/>
  <c r="K28" i="21"/>
  <c r="L28" i="21"/>
  <c r="M28" i="21"/>
  <c r="N28" i="21"/>
  <c r="O28" i="21"/>
  <c r="P28" i="21"/>
  <c r="Q28" i="21"/>
  <c r="R28" i="21"/>
  <c r="S28" i="21"/>
  <c r="T28" i="21"/>
  <c r="U28" i="21"/>
  <c r="V28" i="21"/>
  <c r="W28" i="21"/>
  <c r="X28" i="21"/>
  <c r="Y28" i="21"/>
  <c r="Z28" i="21"/>
  <c r="AA28" i="21"/>
  <c r="AB28" i="21"/>
  <c r="AC28" i="21"/>
  <c r="AE28" i="21"/>
  <c r="AF28" i="21"/>
  <c r="AG28" i="21"/>
  <c r="AH28" i="21"/>
  <c r="AI28" i="21"/>
  <c r="AK28" i="21"/>
  <c r="AL28" i="21"/>
  <c r="AM28" i="21"/>
  <c r="AN28" i="21"/>
  <c r="AO28" i="21"/>
  <c r="AP28" i="21"/>
  <c r="AQ28" i="21"/>
  <c r="AS28" i="21"/>
  <c r="AT28" i="21"/>
  <c r="AX28" i="21"/>
  <c r="AY28" i="21"/>
  <c r="AZ28" i="21"/>
  <c r="BA28" i="21"/>
  <c r="BB28" i="21"/>
  <c r="BD28" i="21"/>
  <c r="BG28" i="21"/>
  <c r="C29" i="21"/>
  <c r="D29" i="21"/>
  <c r="E29" i="21"/>
  <c r="F29" i="21"/>
  <c r="G29" i="21"/>
  <c r="H29" i="21"/>
  <c r="I29" i="21"/>
  <c r="J29" i="21"/>
  <c r="K29" i="21"/>
  <c r="L29" i="21"/>
  <c r="M29" i="21"/>
  <c r="N29" i="21"/>
  <c r="O29" i="21"/>
  <c r="P29" i="21"/>
  <c r="Q29" i="21"/>
  <c r="R29" i="21"/>
  <c r="S29" i="21"/>
  <c r="T29" i="21"/>
  <c r="U29" i="21"/>
  <c r="V29" i="21"/>
  <c r="W29" i="21"/>
  <c r="X29" i="21"/>
  <c r="Y29" i="21"/>
  <c r="Z29" i="21"/>
  <c r="AA29" i="21"/>
  <c r="AB29" i="21"/>
  <c r="AC29" i="21"/>
  <c r="AE29" i="21"/>
  <c r="AF29" i="21"/>
  <c r="AG29" i="21"/>
  <c r="AH29" i="21"/>
  <c r="AI29" i="21"/>
  <c r="AK29" i="21"/>
  <c r="AL29" i="21"/>
  <c r="AM29" i="21"/>
  <c r="AN29" i="21"/>
  <c r="AO29" i="21"/>
  <c r="AP29" i="21"/>
  <c r="AQ29" i="21"/>
  <c r="AS29" i="21"/>
  <c r="AT29" i="21"/>
  <c r="AX29" i="21"/>
  <c r="AY29" i="21"/>
  <c r="AZ29" i="21"/>
  <c r="BA29" i="21"/>
  <c r="BB29" i="21"/>
  <c r="BD29" i="21"/>
  <c r="BG29" i="21"/>
  <c r="C30" i="21"/>
  <c r="D30" i="21"/>
  <c r="E30" i="21"/>
  <c r="F30" i="21"/>
  <c r="G30" i="21"/>
  <c r="H30" i="21"/>
  <c r="I30" i="21"/>
  <c r="J30" i="21"/>
  <c r="K30" i="21"/>
  <c r="L30" i="21"/>
  <c r="M30" i="21"/>
  <c r="N30" i="21"/>
  <c r="O30" i="21"/>
  <c r="P30" i="21"/>
  <c r="Q30" i="21"/>
  <c r="R30" i="21"/>
  <c r="S30" i="21"/>
  <c r="T30" i="21"/>
  <c r="U30" i="21"/>
  <c r="V30" i="21"/>
  <c r="W30" i="21"/>
  <c r="X30" i="21"/>
  <c r="Y30" i="21"/>
  <c r="Z30" i="21"/>
  <c r="AA30" i="21"/>
  <c r="AB30" i="21"/>
  <c r="AC30" i="21"/>
  <c r="AE30" i="21"/>
  <c r="AF30" i="21"/>
  <c r="AG30" i="21"/>
  <c r="AH30" i="21"/>
  <c r="AI30" i="21"/>
  <c r="AK30" i="21"/>
  <c r="AL30" i="21"/>
  <c r="AM30" i="21"/>
  <c r="AN30" i="21"/>
  <c r="AO30" i="21"/>
  <c r="AP30" i="21"/>
  <c r="AQ30" i="21"/>
  <c r="AS30" i="21"/>
  <c r="AT30" i="21"/>
  <c r="AX30" i="21"/>
  <c r="AY30" i="21"/>
  <c r="AZ30" i="21"/>
  <c r="BA30" i="21"/>
  <c r="BB30" i="21"/>
  <c r="BD30" i="21"/>
  <c r="BG30" i="21"/>
  <c r="C31" i="21"/>
  <c r="D31" i="21"/>
  <c r="E31" i="21"/>
  <c r="F31" i="21"/>
  <c r="G31" i="21"/>
  <c r="H31" i="21"/>
  <c r="I31" i="21"/>
  <c r="J31" i="21"/>
  <c r="K31" i="21"/>
  <c r="L31" i="21"/>
  <c r="M31" i="21"/>
  <c r="N31" i="21"/>
  <c r="O31" i="21"/>
  <c r="P31" i="21"/>
  <c r="Q31" i="21"/>
  <c r="R31" i="21"/>
  <c r="S31" i="21"/>
  <c r="T31" i="21"/>
  <c r="U31" i="21"/>
  <c r="V31" i="21"/>
  <c r="W31" i="21"/>
  <c r="X31" i="21"/>
  <c r="Y31" i="21"/>
  <c r="Z31" i="21"/>
  <c r="AA31" i="21"/>
  <c r="AB31" i="21"/>
  <c r="AC31" i="21"/>
  <c r="AE31" i="21"/>
  <c r="AF31" i="21"/>
  <c r="AG31" i="21"/>
  <c r="AH31" i="21"/>
  <c r="AI31" i="21"/>
  <c r="AK31" i="21"/>
  <c r="AL31" i="21"/>
  <c r="AM31" i="21"/>
  <c r="AN31" i="21"/>
  <c r="AO31" i="21"/>
  <c r="AP31" i="21"/>
  <c r="AQ31" i="21"/>
  <c r="AS31" i="21"/>
  <c r="AT31" i="21"/>
  <c r="AX31" i="21"/>
  <c r="AY31" i="21"/>
  <c r="AZ31" i="21"/>
  <c r="BA31" i="21"/>
  <c r="BB31" i="21"/>
  <c r="BD31" i="21"/>
  <c r="BG31" i="21"/>
  <c r="C32" i="21"/>
  <c r="D32" i="21"/>
  <c r="E32" i="21"/>
  <c r="F32" i="21"/>
  <c r="G32" i="21"/>
  <c r="H32" i="21"/>
  <c r="I32" i="21"/>
  <c r="J32" i="21"/>
  <c r="K32" i="21"/>
  <c r="L32" i="21"/>
  <c r="M32" i="21"/>
  <c r="N32" i="21"/>
  <c r="O32" i="21"/>
  <c r="P32" i="21"/>
  <c r="Q32" i="21"/>
  <c r="R32" i="21"/>
  <c r="S32" i="21"/>
  <c r="T32" i="21"/>
  <c r="U32" i="21"/>
  <c r="V32" i="21"/>
  <c r="W32" i="21"/>
  <c r="X32" i="21"/>
  <c r="Y32" i="21"/>
  <c r="Z32" i="21"/>
  <c r="AA32" i="21"/>
  <c r="AB32" i="21"/>
  <c r="AC32" i="21"/>
  <c r="AE32" i="21"/>
  <c r="AF32" i="21"/>
  <c r="AG32" i="21"/>
  <c r="AH32" i="21"/>
  <c r="AI32" i="21"/>
  <c r="AK32" i="21"/>
  <c r="AL32" i="21"/>
  <c r="AM32" i="21"/>
  <c r="AN32" i="21"/>
  <c r="AO32" i="21"/>
  <c r="AP32" i="21"/>
  <c r="AQ32" i="21"/>
  <c r="AS32" i="21"/>
  <c r="AT32" i="21"/>
  <c r="AX32" i="21"/>
  <c r="AY32" i="21"/>
  <c r="AZ32" i="21"/>
  <c r="BA32" i="21"/>
  <c r="BB32" i="21"/>
  <c r="BD32" i="21"/>
  <c r="BG32" i="21"/>
  <c r="C33" i="21"/>
  <c r="D33" i="21"/>
  <c r="E33" i="21"/>
  <c r="F33" i="21"/>
  <c r="G33" i="21"/>
  <c r="H33" i="21"/>
  <c r="I33" i="21"/>
  <c r="J33" i="21"/>
  <c r="K33" i="21"/>
  <c r="L33" i="21"/>
  <c r="M33" i="21"/>
  <c r="N33" i="21"/>
  <c r="O33" i="21"/>
  <c r="P33" i="21"/>
  <c r="Q33" i="21"/>
  <c r="R33" i="21"/>
  <c r="S33" i="21"/>
  <c r="T33" i="21"/>
  <c r="U33" i="21"/>
  <c r="V33" i="21"/>
  <c r="W33" i="21"/>
  <c r="X33" i="21"/>
  <c r="Y33" i="21"/>
  <c r="Z33" i="21"/>
  <c r="AA33" i="21"/>
  <c r="AB33" i="21"/>
  <c r="AC33" i="21"/>
  <c r="AE33" i="21"/>
  <c r="AF33" i="21"/>
  <c r="AG33" i="21"/>
  <c r="AH33" i="21"/>
  <c r="AI33" i="21"/>
  <c r="AK33" i="21"/>
  <c r="AL33" i="21"/>
  <c r="AM33" i="21"/>
  <c r="AN33" i="21"/>
  <c r="AO33" i="21"/>
  <c r="AP33" i="21"/>
  <c r="AQ33" i="21"/>
  <c r="AS33" i="21"/>
  <c r="AT33" i="21"/>
  <c r="AX33" i="21"/>
  <c r="AY33" i="21"/>
  <c r="AZ33" i="21"/>
  <c r="BA33" i="21"/>
  <c r="BB33" i="21"/>
  <c r="BD33" i="21"/>
  <c r="BG33" i="21"/>
  <c r="C34" i="21"/>
  <c r="D34" i="21"/>
  <c r="E34" i="21"/>
  <c r="F34" i="21"/>
  <c r="G34" i="21"/>
  <c r="H34" i="21"/>
  <c r="I34" i="21"/>
  <c r="J34" i="21"/>
  <c r="K34" i="21"/>
  <c r="L34" i="21"/>
  <c r="M34" i="21"/>
  <c r="N34" i="21"/>
  <c r="O34" i="21"/>
  <c r="P34" i="21"/>
  <c r="Q34" i="21"/>
  <c r="R34" i="21"/>
  <c r="S34" i="21"/>
  <c r="T34" i="21"/>
  <c r="U34" i="21"/>
  <c r="V34" i="21"/>
  <c r="W34" i="21"/>
  <c r="X34" i="21"/>
  <c r="Y34" i="21"/>
  <c r="Z34" i="21"/>
  <c r="AA34" i="21"/>
  <c r="AB34" i="21"/>
  <c r="AC34" i="21"/>
  <c r="AE34" i="21"/>
  <c r="AF34" i="21"/>
  <c r="AG34" i="21"/>
  <c r="AH34" i="21"/>
  <c r="AI34" i="21"/>
  <c r="AK34" i="21"/>
  <c r="AL34" i="21"/>
  <c r="AM34" i="21"/>
  <c r="AN34" i="21"/>
  <c r="AO34" i="21"/>
  <c r="AP34" i="21"/>
  <c r="AQ34" i="21"/>
  <c r="AS34" i="21"/>
  <c r="AT34" i="21"/>
  <c r="AX34" i="21"/>
  <c r="AY34" i="21"/>
  <c r="AZ34" i="21"/>
  <c r="BA34" i="21"/>
  <c r="BB34" i="21"/>
  <c r="BD34" i="21"/>
  <c r="BG34" i="21"/>
  <c r="C35" i="21"/>
  <c r="D35" i="21"/>
  <c r="E35" i="21"/>
  <c r="F35" i="21"/>
  <c r="G35" i="21"/>
  <c r="H35" i="21"/>
  <c r="I35" i="21"/>
  <c r="J35" i="21"/>
  <c r="K35" i="21"/>
  <c r="L35" i="21"/>
  <c r="M35" i="21"/>
  <c r="N35" i="21"/>
  <c r="O35" i="21"/>
  <c r="P35" i="21"/>
  <c r="Q35" i="21"/>
  <c r="R35" i="21"/>
  <c r="S35" i="21"/>
  <c r="T35" i="21"/>
  <c r="U35" i="21"/>
  <c r="V35" i="21"/>
  <c r="W35" i="21"/>
  <c r="X35" i="21"/>
  <c r="Y35" i="21"/>
  <c r="Z35" i="21"/>
  <c r="AA35" i="21"/>
  <c r="AB35" i="21"/>
  <c r="AC35" i="21"/>
  <c r="AE35" i="21"/>
  <c r="AF35" i="21"/>
  <c r="AG35" i="21"/>
  <c r="AH35" i="21"/>
  <c r="AI35" i="21"/>
  <c r="AK35" i="21"/>
  <c r="AL35" i="21"/>
  <c r="AM35" i="21"/>
  <c r="AN35" i="21"/>
  <c r="AO35" i="21"/>
  <c r="AP35" i="21"/>
  <c r="AQ35" i="21"/>
  <c r="AT35" i="21"/>
  <c r="AX35" i="21"/>
  <c r="AY35" i="21"/>
  <c r="AZ35" i="21"/>
  <c r="BA35" i="21"/>
  <c r="BB35" i="21"/>
  <c r="BD35" i="21"/>
  <c r="BG35" i="21"/>
  <c r="C36" i="21"/>
  <c r="D36" i="21"/>
  <c r="E36" i="21"/>
  <c r="F36" i="21"/>
  <c r="G36" i="21"/>
  <c r="H36" i="21"/>
  <c r="I36" i="21"/>
  <c r="J36" i="21"/>
  <c r="K36" i="21"/>
  <c r="L36" i="21"/>
  <c r="M36" i="21"/>
  <c r="N36" i="21"/>
  <c r="O36" i="21"/>
  <c r="P36" i="21"/>
  <c r="Q36" i="21"/>
  <c r="R36" i="21"/>
  <c r="S36" i="21"/>
  <c r="T36" i="21"/>
  <c r="U36" i="21"/>
  <c r="V36" i="21"/>
  <c r="W36" i="21"/>
  <c r="X36" i="21"/>
  <c r="Y36" i="21"/>
  <c r="Z36" i="21"/>
  <c r="AA36" i="21"/>
  <c r="AB36" i="21"/>
  <c r="AC36" i="21"/>
  <c r="AE36" i="21"/>
  <c r="AF36" i="21"/>
  <c r="AG36" i="21"/>
  <c r="AH36" i="21"/>
  <c r="AI36" i="21"/>
  <c r="AK36" i="21"/>
  <c r="AL36" i="21"/>
  <c r="AM36" i="21"/>
  <c r="AN36" i="21"/>
  <c r="AO36" i="21"/>
  <c r="AP36" i="21"/>
  <c r="AQ36" i="21"/>
  <c r="AS36" i="21"/>
  <c r="AT36" i="21"/>
  <c r="AX36" i="21"/>
  <c r="AY36" i="21"/>
  <c r="AZ36" i="21"/>
  <c r="BA36" i="21"/>
  <c r="BB36" i="21"/>
  <c r="BD36" i="21"/>
  <c r="BG36" i="21"/>
  <c r="C37" i="21"/>
  <c r="D37" i="21"/>
  <c r="E37" i="21"/>
  <c r="F37" i="21"/>
  <c r="G37" i="21"/>
  <c r="H37" i="21"/>
  <c r="I37" i="21"/>
  <c r="J37" i="21"/>
  <c r="K37" i="21"/>
  <c r="L37" i="21"/>
  <c r="M37" i="21"/>
  <c r="N37" i="21"/>
  <c r="O37" i="21"/>
  <c r="P37" i="21"/>
  <c r="Q37" i="21"/>
  <c r="R37" i="21"/>
  <c r="S37" i="21"/>
  <c r="T37" i="21"/>
  <c r="U37" i="21"/>
  <c r="V37" i="21"/>
  <c r="W37" i="21"/>
  <c r="X37" i="21"/>
  <c r="Y37" i="21"/>
  <c r="Z37" i="21"/>
  <c r="AA37" i="21"/>
  <c r="AB37" i="21"/>
  <c r="AC37" i="21"/>
  <c r="AE37" i="21"/>
  <c r="AF37" i="21"/>
  <c r="AG37" i="21"/>
  <c r="AH37" i="21"/>
  <c r="AI37" i="21"/>
  <c r="AK37" i="21"/>
  <c r="AL37" i="21"/>
  <c r="AM37" i="21"/>
  <c r="AN37" i="21"/>
  <c r="AO37" i="21"/>
  <c r="AP37" i="21"/>
  <c r="AQ37" i="21"/>
  <c r="AS37" i="21"/>
  <c r="AT37" i="21"/>
  <c r="AX37" i="21"/>
  <c r="AY37" i="21"/>
  <c r="AZ37" i="21"/>
  <c r="BA37" i="21"/>
  <c r="BB37" i="21"/>
  <c r="BD37" i="21"/>
  <c r="BG37" i="21"/>
  <c r="C38" i="21"/>
  <c r="D38" i="21"/>
  <c r="E38" i="21"/>
  <c r="F38" i="21"/>
  <c r="G38" i="21"/>
  <c r="H38" i="21"/>
  <c r="I38" i="21"/>
  <c r="J38" i="21"/>
  <c r="K38" i="21"/>
  <c r="L38" i="21"/>
  <c r="M38" i="21"/>
  <c r="N38" i="21"/>
  <c r="O38" i="21"/>
  <c r="P38" i="21"/>
  <c r="Q38" i="21"/>
  <c r="R38" i="21"/>
  <c r="S38" i="21"/>
  <c r="T38" i="21"/>
  <c r="U38" i="21"/>
  <c r="V38" i="21"/>
  <c r="W38" i="21"/>
  <c r="X38" i="21"/>
  <c r="Y38" i="21"/>
  <c r="Z38" i="21"/>
  <c r="AA38" i="21"/>
  <c r="AB38" i="21"/>
  <c r="AC38" i="21"/>
  <c r="AE38" i="21"/>
  <c r="AF38" i="21"/>
  <c r="AG38" i="21"/>
  <c r="AH38" i="21"/>
  <c r="AI38" i="21"/>
  <c r="AK38" i="21"/>
  <c r="AL38" i="21"/>
  <c r="AM38" i="21"/>
  <c r="AN38" i="21"/>
  <c r="AO38" i="21"/>
  <c r="AP38" i="21"/>
  <c r="AQ38" i="21"/>
  <c r="AS38" i="21"/>
  <c r="AT38" i="21"/>
  <c r="AX38" i="21"/>
  <c r="AY38" i="21"/>
  <c r="AZ38" i="21"/>
  <c r="BA38" i="21"/>
  <c r="BB38" i="21"/>
  <c r="BD38" i="21"/>
  <c r="BG38" i="21"/>
  <c r="C39" i="21"/>
  <c r="D39" i="21"/>
  <c r="E39" i="21"/>
  <c r="F39" i="21"/>
  <c r="G39" i="21"/>
  <c r="H39" i="21"/>
  <c r="I39" i="21"/>
  <c r="J39" i="21"/>
  <c r="K39" i="21"/>
  <c r="L39" i="21"/>
  <c r="M39" i="21"/>
  <c r="N39" i="21"/>
  <c r="O39" i="21"/>
  <c r="P39" i="21"/>
  <c r="Q39" i="21"/>
  <c r="R39" i="21"/>
  <c r="S39" i="21"/>
  <c r="T39" i="21"/>
  <c r="U39" i="21"/>
  <c r="V39" i="21"/>
  <c r="W39" i="21"/>
  <c r="X39" i="21"/>
  <c r="Y39" i="21"/>
  <c r="Z39" i="21"/>
  <c r="AA39" i="21"/>
  <c r="AB39" i="21"/>
  <c r="AC39" i="21"/>
  <c r="AE39" i="21"/>
  <c r="AF39" i="21"/>
  <c r="AG39" i="21"/>
  <c r="AH39" i="21"/>
  <c r="AI39" i="21"/>
  <c r="AK39" i="21"/>
  <c r="AL39" i="21"/>
  <c r="AM39" i="21"/>
  <c r="AN39" i="21"/>
  <c r="AO39" i="21"/>
  <c r="AP39" i="21"/>
  <c r="AQ39" i="21"/>
  <c r="AS39" i="21"/>
  <c r="AT39" i="21"/>
  <c r="AX39" i="21"/>
  <c r="AY39" i="21"/>
  <c r="AZ39" i="21"/>
  <c r="BA39" i="21"/>
  <c r="BB39" i="21"/>
  <c r="BD39" i="21"/>
  <c r="BG39" i="21"/>
  <c r="C40" i="21"/>
  <c r="D40" i="21"/>
  <c r="E40" i="21"/>
  <c r="F40" i="21"/>
  <c r="G40" i="21"/>
  <c r="H40" i="21"/>
  <c r="I40" i="21"/>
  <c r="J40" i="21"/>
  <c r="K40" i="21"/>
  <c r="L40" i="21"/>
  <c r="M40" i="21"/>
  <c r="N40" i="21"/>
  <c r="O40" i="21"/>
  <c r="P40" i="21"/>
  <c r="Q40" i="21"/>
  <c r="R40" i="21"/>
  <c r="S40" i="21"/>
  <c r="T40" i="21"/>
  <c r="U40" i="21"/>
  <c r="V40" i="21"/>
  <c r="W40" i="21"/>
  <c r="X40" i="21"/>
  <c r="Y40" i="21"/>
  <c r="Z40" i="21"/>
  <c r="AA40" i="21"/>
  <c r="AB40" i="21"/>
  <c r="AC40" i="21"/>
  <c r="AE40" i="21"/>
  <c r="AF40" i="21"/>
  <c r="AG40" i="21"/>
  <c r="AH40" i="21"/>
  <c r="AI40" i="21"/>
  <c r="AK40" i="21"/>
  <c r="AL40" i="21"/>
  <c r="AM40" i="21"/>
  <c r="AN40" i="21"/>
  <c r="AO40" i="21"/>
  <c r="AP40" i="21"/>
  <c r="AQ40" i="21"/>
  <c r="AS40" i="21"/>
  <c r="AT40" i="21"/>
  <c r="AX40" i="21"/>
  <c r="AY40" i="21"/>
  <c r="AZ40" i="21"/>
  <c r="BA40" i="21"/>
  <c r="BB40" i="21"/>
  <c r="BD40" i="21"/>
  <c r="BG40" i="21"/>
  <c r="C41" i="21"/>
  <c r="D41" i="21"/>
  <c r="E41" i="21"/>
  <c r="F41" i="21"/>
  <c r="G41" i="21"/>
  <c r="H41" i="21"/>
  <c r="I41" i="21"/>
  <c r="J41" i="21"/>
  <c r="K41" i="21"/>
  <c r="L41" i="21"/>
  <c r="M41" i="21"/>
  <c r="N41" i="21"/>
  <c r="O41" i="21"/>
  <c r="P41" i="21"/>
  <c r="Q41" i="21"/>
  <c r="R41" i="21"/>
  <c r="S41" i="21"/>
  <c r="T41" i="21"/>
  <c r="U41" i="21"/>
  <c r="V41" i="21"/>
  <c r="W41" i="21"/>
  <c r="X41" i="21"/>
  <c r="Y41" i="21"/>
  <c r="Z41" i="21"/>
  <c r="AA41" i="21"/>
  <c r="AB41" i="21"/>
  <c r="AC41" i="21"/>
  <c r="AE41" i="21"/>
  <c r="AF41" i="21"/>
  <c r="AG41" i="21"/>
  <c r="AH41" i="21"/>
  <c r="AI41" i="21"/>
  <c r="AK41" i="21"/>
  <c r="AL41" i="21"/>
  <c r="AM41" i="21"/>
  <c r="AN41" i="21"/>
  <c r="AO41" i="21"/>
  <c r="AP41" i="21"/>
  <c r="AQ41" i="21"/>
  <c r="AS41" i="21"/>
  <c r="AT41" i="21"/>
  <c r="AX41" i="21"/>
  <c r="AY41" i="21"/>
  <c r="AZ41" i="21"/>
  <c r="BA41" i="21"/>
  <c r="BB41" i="21"/>
  <c r="BD41" i="21"/>
  <c r="BG41" i="21"/>
  <c r="C42" i="21"/>
  <c r="D42" i="21"/>
  <c r="E42" i="21"/>
  <c r="F42" i="21"/>
  <c r="G42" i="21"/>
  <c r="H42" i="21"/>
  <c r="I42" i="21"/>
  <c r="J42" i="21"/>
  <c r="K42" i="21"/>
  <c r="L42" i="21"/>
  <c r="M42" i="21"/>
  <c r="N42" i="21"/>
  <c r="O42" i="21"/>
  <c r="P42" i="21"/>
  <c r="Q42" i="21"/>
  <c r="R42" i="21"/>
  <c r="S42" i="21"/>
  <c r="T42" i="21"/>
  <c r="U42" i="21"/>
  <c r="V42" i="21"/>
  <c r="W42" i="21"/>
  <c r="X42" i="21"/>
  <c r="Y42" i="21"/>
  <c r="Z42" i="21"/>
  <c r="AA42" i="21"/>
  <c r="AB42" i="21"/>
  <c r="AC42" i="21"/>
  <c r="AE42" i="21"/>
  <c r="AF42" i="21"/>
  <c r="AG42" i="21"/>
  <c r="AH42" i="21"/>
  <c r="AI42" i="21"/>
  <c r="AK42" i="21"/>
  <c r="AL42" i="21"/>
  <c r="AM42" i="21"/>
  <c r="AN42" i="21"/>
  <c r="AO42" i="21"/>
  <c r="AP42" i="21"/>
  <c r="AQ42" i="21"/>
  <c r="AS42" i="21"/>
  <c r="AT42" i="21"/>
  <c r="AX42" i="21"/>
  <c r="AY42" i="21"/>
  <c r="AZ42" i="21"/>
  <c r="BA42" i="21"/>
  <c r="BB42" i="21"/>
  <c r="BD42" i="21"/>
  <c r="BG42" i="21"/>
  <c r="C43" i="21"/>
  <c r="D43" i="21"/>
  <c r="E43" i="21"/>
  <c r="F43" i="21"/>
  <c r="G43" i="21"/>
  <c r="H43" i="21"/>
  <c r="I43" i="21"/>
  <c r="J43" i="21"/>
  <c r="K43" i="21"/>
  <c r="L43" i="21"/>
  <c r="M43" i="21"/>
  <c r="N43" i="21"/>
  <c r="O43" i="21"/>
  <c r="P43" i="21"/>
  <c r="Q43" i="21"/>
  <c r="R43" i="21"/>
  <c r="S43" i="21"/>
  <c r="T43" i="21"/>
  <c r="U43" i="21"/>
  <c r="V43" i="21"/>
  <c r="W43" i="21"/>
  <c r="X43" i="21"/>
  <c r="Y43" i="21"/>
  <c r="Z43" i="21"/>
  <c r="AA43" i="21"/>
  <c r="AB43" i="21"/>
  <c r="AC43" i="21"/>
  <c r="AE43" i="21"/>
  <c r="AF43" i="21"/>
  <c r="AG43" i="21"/>
  <c r="AH43" i="21"/>
  <c r="AI43" i="21"/>
  <c r="AK43" i="21"/>
  <c r="AL43" i="21"/>
  <c r="AM43" i="21"/>
  <c r="AN43" i="21"/>
  <c r="AO43" i="21"/>
  <c r="AP43" i="21"/>
  <c r="AQ43" i="21"/>
  <c r="AS43" i="21"/>
  <c r="AT43" i="21"/>
  <c r="AX43" i="21"/>
  <c r="AY43" i="21"/>
  <c r="AZ43" i="21"/>
  <c r="BA43" i="21"/>
  <c r="BB43" i="21"/>
  <c r="BD43" i="21"/>
  <c r="BG43" i="21"/>
  <c r="C44" i="21"/>
  <c r="D44" i="21"/>
  <c r="E44" i="21"/>
  <c r="F44" i="21"/>
  <c r="G44" i="21"/>
  <c r="H44" i="21"/>
  <c r="I44" i="21"/>
  <c r="J44" i="21"/>
  <c r="K44" i="21"/>
  <c r="L44" i="21"/>
  <c r="M44" i="21"/>
  <c r="N44" i="21"/>
  <c r="O44" i="21"/>
  <c r="P44" i="21"/>
  <c r="Q44" i="21"/>
  <c r="R44" i="21"/>
  <c r="S44" i="21"/>
  <c r="T44" i="21"/>
  <c r="U44" i="21"/>
  <c r="V44" i="21"/>
  <c r="W44" i="21"/>
  <c r="X44" i="21"/>
  <c r="Y44" i="21"/>
  <c r="Z44" i="21"/>
  <c r="AA44" i="21"/>
  <c r="AB44" i="21"/>
  <c r="AC44" i="21"/>
  <c r="AE44" i="21"/>
  <c r="AF44" i="21"/>
  <c r="AG44" i="21"/>
  <c r="AH44" i="21"/>
  <c r="AI44" i="21"/>
  <c r="AK44" i="21"/>
  <c r="AL44" i="21"/>
  <c r="AM44" i="21"/>
  <c r="AN44" i="21"/>
  <c r="AO44" i="21"/>
  <c r="AP44" i="21"/>
  <c r="AQ44" i="21"/>
  <c r="AS44" i="21"/>
  <c r="AT44" i="21"/>
  <c r="AX44" i="21"/>
  <c r="AY44" i="21"/>
  <c r="AZ44" i="21"/>
  <c r="BA44" i="21"/>
  <c r="BB44" i="21"/>
  <c r="BD44" i="21"/>
  <c r="BG44" i="21"/>
  <c r="C45" i="21"/>
  <c r="D45" i="21"/>
  <c r="E45" i="21"/>
  <c r="F45" i="21"/>
  <c r="G45" i="21"/>
  <c r="H45" i="21"/>
  <c r="I45" i="21"/>
  <c r="J45" i="21"/>
  <c r="K45" i="21"/>
  <c r="L45" i="21"/>
  <c r="M45" i="21"/>
  <c r="N45" i="21"/>
  <c r="O45" i="21"/>
  <c r="P45" i="21"/>
  <c r="Q45" i="21"/>
  <c r="R45" i="21"/>
  <c r="S45" i="21"/>
  <c r="T45" i="21"/>
  <c r="U45" i="21"/>
  <c r="V45" i="21"/>
  <c r="W45" i="21"/>
  <c r="X45" i="21"/>
  <c r="Y45" i="21"/>
  <c r="Z45" i="21"/>
  <c r="AA45" i="21"/>
  <c r="AB45" i="21"/>
  <c r="AC45" i="21"/>
  <c r="AE45" i="21"/>
  <c r="AF45" i="21"/>
  <c r="AG45" i="21"/>
  <c r="AH45" i="21"/>
  <c r="AI45" i="21"/>
  <c r="AK45" i="21"/>
  <c r="AL45" i="21"/>
  <c r="AM45" i="21"/>
  <c r="AN45" i="21"/>
  <c r="AO45" i="21"/>
  <c r="AP45" i="21"/>
  <c r="AQ45" i="21"/>
  <c r="AS45" i="21"/>
  <c r="AT45" i="21"/>
  <c r="AX45" i="21"/>
  <c r="AY45" i="21"/>
  <c r="AZ45" i="21"/>
  <c r="BA45" i="21"/>
  <c r="BB45" i="21"/>
  <c r="BD45" i="21"/>
  <c r="BG45" i="21"/>
  <c r="C46" i="21"/>
  <c r="D46" i="21"/>
  <c r="E46" i="21"/>
  <c r="F46" i="21"/>
  <c r="G46" i="21"/>
  <c r="H46" i="21"/>
  <c r="I46" i="21"/>
  <c r="J46" i="21"/>
  <c r="K46" i="21"/>
  <c r="L46" i="21"/>
  <c r="M46" i="21"/>
  <c r="N46" i="21"/>
  <c r="O46" i="21"/>
  <c r="P46" i="21"/>
  <c r="Q46" i="21"/>
  <c r="R46" i="21"/>
  <c r="S46" i="21"/>
  <c r="T46" i="21"/>
  <c r="U46" i="21"/>
  <c r="V46" i="21"/>
  <c r="W46" i="21"/>
  <c r="X46" i="21"/>
  <c r="Y46" i="21"/>
  <c r="Z46" i="21"/>
  <c r="AA46" i="21"/>
  <c r="AB46" i="21"/>
  <c r="AC46" i="21"/>
  <c r="AE46" i="21"/>
  <c r="AF46" i="21"/>
  <c r="AG46" i="21"/>
  <c r="AH46" i="21"/>
  <c r="AI46" i="21"/>
  <c r="AK46" i="21"/>
  <c r="AL46" i="21"/>
  <c r="AM46" i="21"/>
  <c r="AN46" i="21"/>
  <c r="AO46" i="21"/>
  <c r="AP46" i="21"/>
  <c r="AQ46" i="21"/>
  <c r="AS46" i="21"/>
  <c r="AT46" i="21"/>
  <c r="AX46" i="21"/>
  <c r="AY46" i="21"/>
  <c r="AZ46" i="21"/>
  <c r="BA46" i="21"/>
  <c r="BB46" i="21"/>
  <c r="BD46" i="21"/>
  <c r="BG46" i="21"/>
  <c r="C47" i="21"/>
  <c r="D47" i="21"/>
  <c r="E47" i="21"/>
  <c r="F47" i="21"/>
  <c r="G47" i="21"/>
  <c r="H47" i="21"/>
  <c r="I47" i="21"/>
  <c r="J47" i="21"/>
  <c r="K47" i="21"/>
  <c r="L47" i="21"/>
  <c r="M47" i="21"/>
  <c r="N47" i="21"/>
  <c r="O47" i="21"/>
  <c r="P47" i="21"/>
  <c r="Q47" i="21"/>
  <c r="R47" i="21"/>
  <c r="S47" i="21"/>
  <c r="T47" i="21"/>
  <c r="U47" i="21"/>
  <c r="V47" i="21"/>
  <c r="W47" i="21"/>
  <c r="X47" i="21"/>
  <c r="Y47" i="21"/>
  <c r="Z47" i="21"/>
  <c r="AA47" i="21"/>
  <c r="AB47" i="21"/>
  <c r="AC47" i="21"/>
  <c r="AE47" i="21"/>
  <c r="AF47" i="21"/>
  <c r="AG47" i="21"/>
  <c r="AH47" i="21"/>
  <c r="AI47" i="21"/>
  <c r="AK47" i="21"/>
  <c r="AL47" i="21"/>
  <c r="AM47" i="21"/>
  <c r="AN47" i="21"/>
  <c r="AO47" i="21"/>
  <c r="AP47" i="21"/>
  <c r="AQ47" i="21"/>
  <c r="AS47" i="21"/>
  <c r="AT47" i="21"/>
  <c r="AX47" i="21"/>
  <c r="AY47" i="21"/>
  <c r="AZ47" i="21"/>
  <c r="BA47" i="21"/>
  <c r="BB47" i="21"/>
  <c r="BD47" i="21"/>
  <c r="BG47" i="21"/>
  <c r="C48" i="21"/>
  <c r="D48" i="21"/>
  <c r="E48" i="21"/>
  <c r="F48" i="21"/>
  <c r="G48" i="21"/>
  <c r="H48" i="21"/>
  <c r="I48" i="21"/>
  <c r="J48" i="21"/>
  <c r="K48" i="21"/>
  <c r="L48" i="21"/>
  <c r="M48" i="21"/>
  <c r="N48" i="21"/>
  <c r="O48" i="21"/>
  <c r="P48" i="21"/>
  <c r="Q48" i="21"/>
  <c r="R48" i="21"/>
  <c r="S48" i="21"/>
  <c r="T48" i="21"/>
  <c r="U48" i="21"/>
  <c r="V48" i="21"/>
  <c r="W48" i="21"/>
  <c r="X48" i="21"/>
  <c r="Y48" i="21"/>
  <c r="Z48" i="21"/>
  <c r="AA48" i="21"/>
  <c r="AB48" i="21"/>
  <c r="AC48" i="21"/>
  <c r="AE48" i="21"/>
  <c r="AF48" i="21"/>
  <c r="AG48" i="21"/>
  <c r="AH48" i="21"/>
  <c r="AI48" i="21"/>
  <c r="AK48" i="21"/>
  <c r="AL48" i="21"/>
  <c r="AM48" i="21"/>
  <c r="AN48" i="21"/>
  <c r="AO48" i="21"/>
  <c r="AP48" i="21"/>
  <c r="AQ48" i="21"/>
  <c r="AS48" i="21"/>
  <c r="AT48" i="21"/>
  <c r="AX48" i="21"/>
  <c r="AY48" i="21"/>
  <c r="AZ48" i="21"/>
  <c r="BA48" i="21"/>
  <c r="BB48" i="21"/>
  <c r="BD48" i="21"/>
  <c r="BG48" i="21"/>
  <c r="C49" i="21"/>
  <c r="D49" i="21"/>
  <c r="E49" i="21"/>
  <c r="F49" i="21"/>
  <c r="G49" i="21"/>
  <c r="H49" i="21"/>
  <c r="I49" i="21"/>
  <c r="J49" i="21"/>
  <c r="K49" i="21"/>
  <c r="L49" i="21"/>
  <c r="M49" i="21"/>
  <c r="N49" i="21"/>
  <c r="O49" i="21"/>
  <c r="P49" i="21"/>
  <c r="Q49" i="21"/>
  <c r="R49" i="21"/>
  <c r="S49" i="21"/>
  <c r="T49" i="21"/>
  <c r="U49" i="21"/>
  <c r="V49" i="21"/>
  <c r="W49" i="21"/>
  <c r="X49" i="21"/>
  <c r="Y49" i="21"/>
  <c r="Z49" i="21"/>
  <c r="AA49" i="21"/>
  <c r="AB49" i="21"/>
  <c r="AC49" i="21"/>
  <c r="AE49" i="21"/>
  <c r="AF49" i="21"/>
  <c r="AG49" i="21"/>
  <c r="AH49" i="21"/>
  <c r="AI49" i="21"/>
  <c r="AK49" i="21"/>
  <c r="AL49" i="21"/>
  <c r="AM49" i="21"/>
  <c r="AN49" i="21"/>
  <c r="AO49" i="21"/>
  <c r="AP49" i="21"/>
  <c r="AQ49" i="21"/>
  <c r="AS49" i="21"/>
  <c r="AT49" i="21"/>
  <c r="AX49" i="21"/>
  <c r="AY49" i="21"/>
  <c r="AZ49" i="21"/>
  <c r="BA49" i="21"/>
  <c r="BB49" i="21"/>
  <c r="BD49" i="21"/>
  <c r="BG49" i="21"/>
  <c r="C50" i="21"/>
  <c r="D50" i="21"/>
  <c r="E50" i="21"/>
  <c r="F50" i="21"/>
  <c r="G50" i="21"/>
  <c r="H50" i="21"/>
  <c r="I50" i="21"/>
  <c r="J50" i="21"/>
  <c r="K50" i="21"/>
  <c r="L50" i="21"/>
  <c r="M50" i="21"/>
  <c r="N50" i="21"/>
  <c r="O50" i="21"/>
  <c r="P50" i="21"/>
  <c r="Q50" i="21"/>
  <c r="R50" i="21"/>
  <c r="S50" i="21"/>
  <c r="T50" i="21"/>
  <c r="U50" i="21"/>
  <c r="V50" i="21"/>
  <c r="W50" i="21"/>
  <c r="X50" i="21"/>
  <c r="Y50" i="21"/>
  <c r="Z50" i="21"/>
  <c r="AA50" i="21"/>
  <c r="AB50" i="21"/>
  <c r="AC50" i="21"/>
  <c r="AE50" i="21"/>
  <c r="AF50" i="21"/>
  <c r="AG50" i="21"/>
  <c r="AH50" i="21"/>
  <c r="AI50" i="21"/>
  <c r="AK50" i="21"/>
  <c r="AL50" i="21"/>
  <c r="AM50" i="21"/>
  <c r="AN50" i="21"/>
  <c r="AO50" i="21"/>
  <c r="AP50" i="21"/>
  <c r="AQ50" i="21"/>
  <c r="AS50" i="21"/>
  <c r="AT50" i="21"/>
  <c r="AX50" i="21"/>
  <c r="AY50" i="21"/>
  <c r="AZ50" i="21"/>
  <c r="BA50" i="21"/>
  <c r="BB50" i="21"/>
  <c r="BD50" i="21"/>
  <c r="BG50" i="21"/>
  <c r="C51" i="21"/>
  <c r="D51" i="21"/>
  <c r="E51" i="21"/>
  <c r="F51" i="21"/>
  <c r="G51" i="21"/>
  <c r="H51" i="21"/>
  <c r="I51" i="21"/>
  <c r="J51" i="21"/>
  <c r="K51" i="21"/>
  <c r="L51" i="21"/>
  <c r="M51" i="21"/>
  <c r="N51" i="21"/>
  <c r="O51" i="21"/>
  <c r="P51" i="21"/>
  <c r="Q51" i="21"/>
  <c r="R51" i="21"/>
  <c r="S51" i="21"/>
  <c r="T51" i="21"/>
  <c r="U51" i="21"/>
  <c r="V51" i="21"/>
  <c r="W51" i="21"/>
  <c r="X51" i="21"/>
  <c r="Y51" i="21"/>
  <c r="Z51" i="21"/>
  <c r="AA51" i="21"/>
  <c r="AB51" i="21"/>
  <c r="AC51" i="21"/>
  <c r="AE51" i="21"/>
  <c r="AF51" i="21"/>
  <c r="AG51" i="21"/>
  <c r="AH51" i="21"/>
  <c r="AI51" i="21"/>
  <c r="AK51" i="21"/>
  <c r="AL51" i="21"/>
  <c r="AM51" i="21"/>
  <c r="AN51" i="21"/>
  <c r="AO51" i="21"/>
  <c r="AP51" i="21"/>
  <c r="AQ51" i="21"/>
  <c r="AS51" i="21"/>
  <c r="AT51" i="21"/>
  <c r="AX51" i="21"/>
  <c r="AY51" i="21"/>
  <c r="AZ51" i="21"/>
  <c r="BA51" i="21"/>
  <c r="BB51" i="21"/>
  <c r="BD51" i="21"/>
  <c r="BG51" i="21"/>
  <c r="C52" i="21"/>
  <c r="D52" i="21"/>
  <c r="E52" i="21"/>
  <c r="F52" i="21"/>
  <c r="G52" i="21"/>
  <c r="H52" i="21"/>
  <c r="I52" i="21"/>
  <c r="J52" i="21"/>
  <c r="K52" i="21"/>
  <c r="L52" i="21"/>
  <c r="M52" i="21"/>
  <c r="N52" i="21"/>
  <c r="O52" i="21"/>
  <c r="P52" i="21"/>
  <c r="Q52" i="21"/>
  <c r="R52" i="21"/>
  <c r="S52" i="21"/>
  <c r="T52" i="21"/>
  <c r="U52" i="21"/>
  <c r="V52" i="21"/>
  <c r="W52" i="21"/>
  <c r="X52" i="21"/>
  <c r="Y52" i="21"/>
  <c r="Z52" i="21"/>
  <c r="AA52" i="21"/>
  <c r="AB52" i="21"/>
  <c r="AC52" i="21"/>
  <c r="AE52" i="21"/>
  <c r="AF52" i="21"/>
  <c r="AG52" i="21"/>
  <c r="AH52" i="21"/>
  <c r="AI52" i="21"/>
  <c r="AK52" i="21"/>
  <c r="AL52" i="21"/>
  <c r="AM52" i="21"/>
  <c r="AN52" i="21"/>
  <c r="AO52" i="21"/>
  <c r="AP52" i="21"/>
  <c r="AQ52" i="21"/>
  <c r="AS52" i="21"/>
  <c r="AT52" i="21"/>
  <c r="AX52" i="21"/>
  <c r="AY52" i="21"/>
  <c r="AZ52" i="21"/>
  <c r="BA52" i="21"/>
  <c r="BB52" i="21"/>
  <c r="BD52" i="21"/>
  <c r="BG52" i="21"/>
  <c r="C53" i="21"/>
  <c r="D53" i="21"/>
  <c r="E53" i="21"/>
  <c r="F53" i="21"/>
  <c r="G53" i="21"/>
  <c r="H53" i="21"/>
  <c r="I53" i="21"/>
  <c r="J53" i="21"/>
  <c r="K53" i="21"/>
  <c r="L53" i="21"/>
  <c r="M53" i="21"/>
  <c r="N53" i="21"/>
  <c r="O53" i="21"/>
  <c r="P53" i="21"/>
  <c r="Q53" i="21"/>
  <c r="R53" i="21"/>
  <c r="S53" i="21"/>
  <c r="T53" i="21"/>
  <c r="U53" i="21"/>
  <c r="V53" i="21"/>
  <c r="W53" i="21"/>
  <c r="X53" i="21"/>
  <c r="Y53" i="21"/>
  <c r="Z53" i="21"/>
  <c r="AA53" i="21"/>
  <c r="AB53" i="21"/>
  <c r="AC53" i="21"/>
  <c r="AE53" i="21"/>
  <c r="AF53" i="21"/>
  <c r="AG53" i="21"/>
  <c r="AH53" i="21"/>
  <c r="AI53" i="21"/>
  <c r="AK53" i="21"/>
  <c r="AL53" i="21"/>
  <c r="AM53" i="21"/>
  <c r="AN53" i="21"/>
  <c r="AO53" i="21"/>
  <c r="AP53" i="21"/>
  <c r="AQ53" i="21"/>
  <c r="AS53" i="21"/>
  <c r="AT53" i="21"/>
  <c r="AX53" i="21"/>
  <c r="AY53" i="21"/>
  <c r="AZ53" i="21"/>
  <c r="BA53" i="21"/>
  <c r="BB53" i="21"/>
  <c r="BD53" i="21"/>
  <c r="BG53" i="21"/>
  <c r="C54" i="21"/>
  <c r="D54" i="21"/>
  <c r="E54" i="21"/>
  <c r="F54" i="21"/>
  <c r="G54" i="21"/>
  <c r="H54" i="21"/>
  <c r="I54" i="21"/>
  <c r="J54" i="21"/>
  <c r="K54" i="21"/>
  <c r="L54" i="21"/>
  <c r="M54" i="21"/>
  <c r="N54" i="21"/>
  <c r="O54" i="21"/>
  <c r="P54" i="21"/>
  <c r="Q54" i="21"/>
  <c r="R54" i="21"/>
  <c r="S54" i="21"/>
  <c r="T54" i="21"/>
  <c r="U54" i="21"/>
  <c r="V54" i="21"/>
  <c r="W54" i="21"/>
  <c r="X54" i="21"/>
  <c r="Y54" i="21"/>
  <c r="Z54" i="21"/>
  <c r="AA54" i="21"/>
  <c r="AB54" i="21"/>
  <c r="AC54" i="21"/>
  <c r="AE54" i="21"/>
  <c r="AF54" i="21"/>
  <c r="AG54" i="21"/>
  <c r="AH54" i="21"/>
  <c r="AI54" i="21"/>
  <c r="AK54" i="21"/>
  <c r="AL54" i="21"/>
  <c r="AM54" i="21"/>
  <c r="AN54" i="21"/>
  <c r="AO54" i="21"/>
  <c r="AP54" i="21"/>
  <c r="AQ54" i="21"/>
  <c r="AS54" i="21"/>
  <c r="AT54" i="21"/>
  <c r="AX54" i="21"/>
  <c r="AY54" i="21"/>
  <c r="AZ54" i="21"/>
  <c r="BA54" i="21"/>
  <c r="BB54" i="21"/>
  <c r="BD54" i="21"/>
  <c r="BG54" i="21"/>
  <c r="C55" i="21"/>
  <c r="D55" i="21"/>
  <c r="E55" i="21"/>
  <c r="F55" i="21"/>
  <c r="G55" i="21"/>
  <c r="H55" i="21"/>
  <c r="I55" i="21"/>
  <c r="J55" i="21"/>
  <c r="K55" i="21"/>
  <c r="L55" i="21"/>
  <c r="M55" i="21"/>
  <c r="N55" i="21"/>
  <c r="O55" i="21"/>
  <c r="P55" i="21"/>
  <c r="Q55" i="21"/>
  <c r="R55" i="21"/>
  <c r="S55" i="21"/>
  <c r="T55" i="21"/>
  <c r="U55" i="21"/>
  <c r="V55" i="21"/>
  <c r="W55" i="21"/>
  <c r="X55" i="21"/>
  <c r="Y55" i="21"/>
  <c r="Z55" i="21"/>
  <c r="AA55" i="21"/>
  <c r="AB55" i="21"/>
  <c r="AC55" i="21"/>
  <c r="AE55" i="21"/>
  <c r="AF55" i="21"/>
  <c r="AG55" i="21"/>
  <c r="AH55" i="21"/>
  <c r="AI55" i="21"/>
  <c r="AK55" i="21"/>
  <c r="AL55" i="21"/>
  <c r="AM55" i="21"/>
  <c r="AN55" i="21"/>
  <c r="AO55" i="21"/>
  <c r="AP55" i="21"/>
  <c r="AQ55" i="21"/>
  <c r="AS55" i="21"/>
  <c r="AT55" i="21"/>
  <c r="AX55" i="21"/>
  <c r="AY55" i="21"/>
  <c r="AZ55" i="21"/>
  <c r="BA55" i="21"/>
  <c r="BB55" i="21"/>
  <c r="BD55" i="21"/>
  <c r="BG55" i="21"/>
  <c r="C56" i="21"/>
  <c r="D56" i="21"/>
  <c r="E56" i="21"/>
  <c r="F56" i="21"/>
  <c r="G56" i="21"/>
  <c r="H56" i="21"/>
  <c r="I56" i="21"/>
  <c r="J56" i="21"/>
  <c r="K56" i="21"/>
  <c r="L56" i="21"/>
  <c r="M56" i="21"/>
  <c r="N56" i="21"/>
  <c r="O56" i="21"/>
  <c r="P56" i="21"/>
  <c r="Q56" i="21"/>
  <c r="R56" i="21"/>
  <c r="S56" i="21"/>
  <c r="T56" i="21"/>
  <c r="U56" i="21"/>
  <c r="V56" i="21"/>
  <c r="W56" i="21"/>
  <c r="X56" i="21"/>
  <c r="Y56" i="21"/>
  <c r="Z56" i="21"/>
  <c r="AA56" i="21"/>
  <c r="AB56" i="21"/>
  <c r="AC56" i="21"/>
  <c r="AE56" i="21"/>
  <c r="AF56" i="21"/>
  <c r="AG56" i="21"/>
  <c r="AH56" i="21"/>
  <c r="AI56" i="21"/>
  <c r="AK56" i="21"/>
  <c r="AL56" i="21"/>
  <c r="AM56" i="21"/>
  <c r="AN56" i="21"/>
  <c r="AO56" i="21"/>
  <c r="AP56" i="21"/>
  <c r="AQ56" i="21"/>
  <c r="AS56" i="21"/>
  <c r="AT56" i="21"/>
  <c r="AX56" i="21"/>
  <c r="AY56" i="21"/>
  <c r="AZ56" i="21"/>
  <c r="BA56" i="21"/>
  <c r="BB56" i="21"/>
  <c r="BD56" i="21"/>
  <c r="BG56" i="21"/>
  <c r="C57" i="21"/>
  <c r="D57" i="21"/>
  <c r="E57" i="21"/>
  <c r="F57" i="21"/>
  <c r="G57" i="21"/>
  <c r="H57" i="21"/>
  <c r="I57" i="21"/>
  <c r="J57" i="21"/>
  <c r="K57" i="21"/>
  <c r="L57" i="21"/>
  <c r="M57" i="21"/>
  <c r="N57" i="21"/>
  <c r="O57" i="21"/>
  <c r="P57" i="21"/>
  <c r="Q57" i="21"/>
  <c r="R57" i="21"/>
  <c r="S57" i="21"/>
  <c r="T57" i="21"/>
  <c r="U57" i="21"/>
  <c r="V57" i="21"/>
  <c r="W57" i="21"/>
  <c r="X57" i="21"/>
  <c r="Y57" i="21"/>
  <c r="Z57" i="21"/>
  <c r="AA57" i="21"/>
  <c r="AB57" i="21"/>
  <c r="AC57" i="21"/>
  <c r="AE57" i="21"/>
  <c r="AF57" i="21"/>
  <c r="AG57" i="21"/>
  <c r="AH57" i="21"/>
  <c r="AI57" i="21"/>
  <c r="AK57" i="21"/>
  <c r="AL57" i="21"/>
  <c r="AM57" i="21"/>
  <c r="AN57" i="21"/>
  <c r="AO57" i="21"/>
  <c r="AP57" i="21"/>
  <c r="AQ57" i="21"/>
  <c r="AS57" i="21"/>
  <c r="AT57" i="21"/>
  <c r="AX57" i="21"/>
  <c r="AY57" i="21"/>
  <c r="AZ57" i="21"/>
  <c r="BA57" i="21"/>
  <c r="BB57" i="21"/>
  <c r="BD57" i="21"/>
  <c r="BG57" i="21"/>
  <c r="C58" i="21"/>
  <c r="D58" i="21"/>
  <c r="E58" i="21"/>
  <c r="F58" i="21"/>
  <c r="G58" i="21"/>
  <c r="H58" i="21"/>
  <c r="I58" i="21"/>
  <c r="J58" i="21"/>
  <c r="K58" i="21"/>
  <c r="L58" i="21"/>
  <c r="M58" i="21"/>
  <c r="N58" i="21"/>
  <c r="O58" i="21"/>
  <c r="P58" i="21"/>
  <c r="Q58" i="21"/>
  <c r="R58" i="21"/>
  <c r="S58" i="21"/>
  <c r="T58" i="21"/>
  <c r="U58" i="21"/>
  <c r="V58" i="21"/>
  <c r="W58" i="21"/>
  <c r="X58" i="21"/>
  <c r="Y58" i="21"/>
  <c r="Z58" i="21"/>
  <c r="AA58" i="21"/>
  <c r="AB58" i="21"/>
  <c r="AC58" i="21"/>
  <c r="AE58" i="21"/>
  <c r="AF58" i="21"/>
  <c r="AG58" i="21"/>
  <c r="AH58" i="21"/>
  <c r="AI58" i="21"/>
  <c r="AK58" i="21"/>
  <c r="AL58" i="21"/>
  <c r="AM58" i="21"/>
  <c r="AN58" i="21"/>
  <c r="AO58" i="21"/>
  <c r="AP58" i="21"/>
  <c r="AQ58" i="21"/>
  <c r="AS58" i="21"/>
  <c r="AT58" i="21"/>
  <c r="AX58" i="21"/>
  <c r="AY58" i="21"/>
  <c r="AZ58" i="21"/>
  <c r="BA58" i="21"/>
  <c r="BB58" i="21"/>
  <c r="BD58" i="21"/>
  <c r="BG58" i="21"/>
  <c r="C59" i="21"/>
  <c r="D59" i="21"/>
  <c r="E59" i="21"/>
  <c r="F59" i="21"/>
  <c r="G59" i="21"/>
  <c r="H59" i="21"/>
  <c r="I59" i="21"/>
  <c r="J59" i="21"/>
  <c r="K59" i="21"/>
  <c r="L59" i="21"/>
  <c r="M59" i="21"/>
  <c r="N59" i="21"/>
  <c r="O59" i="21"/>
  <c r="P59" i="21"/>
  <c r="Q59" i="21"/>
  <c r="R59" i="21"/>
  <c r="S59" i="21"/>
  <c r="T59" i="21"/>
  <c r="U59" i="21"/>
  <c r="V59" i="21"/>
  <c r="W59" i="21"/>
  <c r="X59" i="21"/>
  <c r="Y59" i="21"/>
  <c r="Z59" i="21"/>
  <c r="AA59" i="21"/>
  <c r="AB59" i="21"/>
  <c r="AC59" i="21"/>
  <c r="AE59" i="21"/>
  <c r="AF59" i="21"/>
  <c r="AG59" i="21"/>
  <c r="AH59" i="21"/>
  <c r="AI59" i="21"/>
  <c r="AK59" i="21"/>
  <c r="AL59" i="21"/>
  <c r="AM59" i="21"/>
  <c r="AN59" i="21"/>
  <c r="AO59" i="21"/>
  <c r="AP59" i="21"/>
  <c r="AQ59" i="21"/>
  <c r="AS59" i="21"/>
  <c r="AT59" i="21"/>
  <c r="AX59" i="21"/>
  <c r="AY59" i="21"/>
  <c r="AZ59" i="21"/>
  <c r="BA59" i="21"/>
  <c r="BB59" i="21"/>
  <c r="BD59" i="21"/>
  <c r="BG59" i="21"/>
  <c r="C60" i="21"/>
  <c r="D60" i="21"/>
  <c r="E60" i="21"/>
  <c r="F60" i="21"/>
  <c r="G60" i="21"/>
  <c r="H60" i="21"/>
  <c r="I60" i="21"/>
  <c r="J60" i="21"/>
  <c r="K60" i="21"/>
  <c r="L60" i="21"/>
  <c r="M60" i="21"/>
  <c r="N60" i="21"/>
  <c r="O60" i="21"/>
  <c r="P60" i="21"/>
  <c r="Q60" i="21"/>
  <c r="R60" i="21"/>
  <c r="S60" i="21"/>
  <c r="T60" i="21"/>
  <c r="U60" i="21"/>
  <c r="V60" i="21"/>
  <c r="W60" i="21"/>
  <c r="X60" i="21"/>
  <c r="Y60" i="21"/>
  <c r="Z60" i="21"/>
  <c r="AA60" i="21"/>
  <c r="AB60" i="21"/>
  <c r="AC60" i="21"/>
  <c r="AE60" i="21"/>
  <c r="AF60" i="21"/>
  <c r="AG60" i="21"/>
  <c r="AH60" i="21"/>
  <c r="AI60" i="21"/>
  <c r="AK60" i="21"/>
  <c r="AL60" i="21"/>
  <c r="AM60" i="21"/>
  <c r="AN60" i="21"/>
  <c r="AO60" i="21"/>
  <c r="AP60" i="21"/>
  <c r="AQ60" i="21"/>
  <c r="AS60" i="21"/>
  <c r="AT60" i="21"/>
  <c r="AX60" i="21"/>
  <c r="AY60" i="21"/>
  <c r="AZ60" i="21"/>
  <c r="BA60" i="21"/>
  <c r="BB60" i="21"/>
  <c r="BD60" i="21"/>
  <c r="BG60" i="21"/>
  <c r="C61" i="21"/>
  <c r="D61" i="21"/>
  <c r="E61" i="21"/>
  <c r="F61" i="21"/>
  <c r="G61" i="21"/>
  <c r="H61" i="21"/>
  <c r="I61" i="21"/>
  <c r="J61" i="21"/>
  <c r="K61" i="21"/>
  <c r="L61" i="21"/>
  <c r="M61" i="21"/>
  <c r="N61" i="21"/>
  <c r="O61" i="21"/>
  <c r="P61" i="21"/>
  <c r="Q61" i="21"/>
  <c r="R61" i="21"/>
  <c r="S61" i="21"/>
  <c r="T61" i="21"/>
  <c r="U61" i="21"/>
  <c r="V61" i="21"/>
  <c r="W61" i="21"/>
  <c r="X61" i="21"/>
  <c r="Y61" i="21"/>
  <c r="Z61" i="21"/>
  <c r="AA61" i="21"/>
  <c r="AB61" i="21"/>
  <c r="AC61" i="21"/>
  <c r="AE61" i="21"/>
  <c r="AF61" i="21"/>
  <c r="AG61" i="21"/>
  <c r="AH61" i="21"/>
  <c r="AI61" i="21"/>
  <c r="AK61" i="21"/>
  <c r="AL61" i="21"/>
  <c r="AM61" i="21"/>
  <c r="AN61" i="21"/>
  <c r="AO61" i="21"/>
  <c r="AP61" i="21"/>
  <c r="AQ61" i="21"/>
  <c r="AS61" i="21"/>
  <c r="AT61" i="21"/>
  <c r="AX61" i="21"/>
  <c r="AY61" i="21"/>
  <c r="AZ61" i="21"/>
  <c r="BA61" i="21"/>
  <c r="BB61" i="21"/>
  <c r="BD61" i="21"/>
  <c r="BG61" i="21"/>
  <c r="C62" i="21"/>
  <c r="D62" i="21"/>
  <c r="E62" i="21"/>
  <c r="F62" i="21"/>
  <c r="G62" i="21"/>
  <c r="H62" i="21"/>
  <c r="I62" i="21"/>
  <c r="J62" i="21"/>
  <c r="K62" i="21"/>
  <c r="L62" i="21"/>
  <c r="M62" i="21"/>
  <c r="N62" i="21"/>
  <c r="O62" i="21"/>
  <c r="P62" i="21"/>
  <c r="Q62" i="21"/>
  <c r="R62" i="21"/>
  <c r="S62" i="21"/>
  <c r="T62" i="21"/>
  <c r="U62" i="21"/>
  <c r="V62" i="21"/>
  <c r="W62" i="21"/>
  <c r="X62" i="21"/>
  <c r="Y62" i="21"/>
  <c r="Z62" i="21"/>
  <c r="AA62" i="21"/>
  <c r="AB62" i="21"/>
  <c r="AC62" i="21"/>
  <c r="AE62" i="21"/>
  <c r="AF62" i="21"/>
  <c r="AG62" i="21"/>
  <c r="AH62" i="21"/>
  <c r="AI62" i="21"/>
  <c r="AK62" i="21"/>
  <c r="AL62" i="21"/>
  <c r="AM62" i="21"/>
  <c r="AN62" i="21"/>
  <c r="AO62" i="21"/>
  <c r="AP62" i="21"/>
  <c r="AQ62" i="21"/>
  <c r="AS62" i="21"/>
  <c r="AT62" i="21"/>
  <c r="AX62" i="21"/>
  <c r="AY62" i="21"/>
  <c r="AZ62" i="21"/>
  <c r="BA62" i="21"/>
  <c r="BB62" i="21"/>
  <c r="BD62" i="21"/>
  <c r="BG62" i="21"/>
  <c r="C63" i="21"/>
  <c r="D63" i="21"/>
  <c r="E63" i="21"/>
  <c r="F63" i="21"/>
  <c r="G63" i="21"/>
  <c r="H63" i="21"/>
  <c r="I63" i="21"/>
  <c r="J63" i="21"/>
  <c r="K63" i="21"/>
  <c r="L63" i="21"/>
  <c r="M63" i="21"/>
  <c r="N63" i="21"/>
  <c r="O63" i="21"/>
  <c r="P63" i="21"/>
  <c r="Q63" i="21"/>
  <c r="R63" i="21"/>
  <c r="S63" i="21"/>
  <c r="T63" i="21"/>
  <c r="U63" i="21"/>
  <c r="V63" i="21"/>
  <c r="W63" i="21"/>
  <c r="X63" i="21"/>
  <c r="Y63" i="21"/>
  <c r="Z63" i="21"/>
  <c r="AA63" i="21"/>
  <c r="AB63" i="21"/>
  <c r="AC63" i="21"/>
  <c r="AE63" i="21"/>
  <c r="AF63" i="21"/>
  <c r="AG63" i="21"/>
  <c r="AH63" i="21"/>
  <c r="AI63" i="21"/>
  <c r="AK63" i="21"/>
  <c r="AL63" i="21"/>
  <c r="AM63" i="21"/>
  <c r="AN63" i="21"/>
  <c r="AO63" i="21"/>
  <c r="AP63" i="21"/>
  <c r="AQ63" i="21"/>
  <c r="AS63" i="21"/>
  <c r="AT63" i="21"/>
  <c r="AX63" i="21"/>
  <c r="AY63" i="21"/>
  <c r="AZ63" i="21"/>
  <c r="BA63" i="21"/>
  <c r="BB63" i="21"/>
  <c r="BD63" i="21"/>
  <c r="BG63" i="21"/>
  <c r="BG13" i="21"/>
  <c r="BD13" i="21"/>
  <c r="BB13" i="21"/>
  <c r="BA13" i="21"/>
  <c r="AZ13" i="21"/>
  <c r="AY13" i="21"/>
  <c r="AX13" i="21"/>
  <c r="AT13" i="21"/>
  <c r="AS13" i="21"/>
  <c r="AQ13" i="21"/>
  <c r="AP13" i="21"/>
  <c r="AO13" i="21"/>
  <c r="AN13" i="21"/>
  <c r="AM13" i="21"/>
  <c r="AL13" i="21"/>
  <c r="AK13" i="21"/>
  <c r="AI13" i="21"/>
  <c r="AH13" i="21"/>
  <c r="AG13" i="21"/>
  <c r="AF13" i="21"/>
  <c r="AE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BK13" i="23"/>
  <c r="BH13" i="23"/>
  <c r="BF13" i="23"/>
  <c r="BE13" i="23"/>
  <c r="BD13" i="23"/>
  <c r="BC13" i="23"/>
  <c r="BB13" i="23"/>
  <c r="AX13" i="23"/>
  <c r="AW13" i="23"/>
  <c r="AU13" i="23"/>
  <c r="AT13" i="23"/>
  <c r="AS13" i="23"/>
  <c r="AR13" i="23"/>
  <c r="AQ13" i="23"/>
  <c r="AP13" i="23"/>
  <c r="AO13" i="23"/>
  <c r="AM13" i="23"/>
  <c r="AL13" i="23"/>
  <c r="AK13" i="23"/>
  <c r="AJ13" i="23"/>
  <c r="AI13"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Y63" i="8"/>
  <c r="X63" i="8"/>
  <c r="W63" i="8"/>
  <c r="V63" i="8"/>
  <c r="U63" i="8"/>
  <c r="T63" i="8"/>
  <c r="S63" i="8"/>
  <c r="R63" i="8"/>
  <c r="Q63" i="8"/>
  <c r="P63" i="8"/>
  <c r="O63" i="8"/>
  <c r="N63" i="8"/>
  <c r="L63" i="8"/>
  <c r="M63" i="8"/>
  <c r="G63" i="8"/>
  <c r="K63" i="8"/>
  <c r="J63" i="8"/>
  <c r="I63" i="8"/>
  <c r="H63" i="8"/>
  <c r="Y62" i="8"/>
  <c r="X62" i="8"/>
  <c r="W62" i="8"/>
  <c r="V62" i="8"/>
  <c r="U62" i="8"/>
  <c r="T62" i="8"/>
  <c r="S62" i="8"/>
  <c r="R62" i="8"/>
  <c r="Q62" i="8"/>
  <c r="P62" i="8"/>
  <c r="O62" i="8"/>
  <c r="N62" i="8"/>
  <c r="M62" i="8"/>
  <c r="L62" i="8"/>
  <c r="G62" i="8"/>
  <c r="K62" i="8"/>
  <c r="J62" i="8"/>
  <c r="I62" i="8"/>
  <c r="H62" i="8"/>
  <c r="Y61" i="8"/>
  <c r="X61" i="8"/>
  <c r="W61" i="8"/>
  <c r="V61" i="8"/>
  <c r="U61" i="8"/>
  <c r="T61" i="8"/>
  <c r="S61" i="8"/>
  <c r="R61" i="8"/>
  <c r="Q61" i="8"/>
  <c r="P61" i="8"/>
  <c r="O61" i="8"/>
  <c r="N61" i="8"/>
  <c r="L61" i="8"/>
  <c r="M61" i="8"/>
  <c r="G61" i="8"/>
  <c r="K61" i="8"/>
  <c r="J61" i="8"/>
  <c r="I61" i="8"/>
  <c r="H61" i="8"/>
  <c r="Y60" i="8"/>
  <c r="X60" i="8"/>
  <c r="W60" i="8"/>
  <c r="V60" i="8"/>
  <c r="U60" i="8"/>
  <c r="T60" i="8"/>
  <c r="S60" i="8"/>
  <c r="R60" i="8"/>
  <c r="Q60" i="8"/>
  <c r="P60" i="8"/>
  <c r="O60" i="8"/>
  <c r="N60" i="8"/>
  <c r="L60" i="8"/>
  <c r="M60" i="8"/>
  <c r="G60" i="8"/>
  <c r="K60" i="8"/>
  <c r="J60" i="8"/>
  <c r="I60" i="8"/>
  <c r="H60" i="8"/>
  <c r="Y59" i="8"/>
  <c r="X59" i="8"/>
  <c r="W59" i="8"/>
  <c r="V59" i="8"/>
  <c r="U59" i="8"/>
  <c r="T59" i="8"/>
  <c r="S59" i="8"/>
  <c r="R59" i="8"/>
  <c r="Q59" i="8"/>
  <c r="P59" i="8"/>
  <c r="O59" i="8"/>
  <c r="N59" i="8"/>
  <c r="L59" i="8"/>
  <c r="M59" i="8"/>
  <c r="G59" i="8"/>
  <c r="K59" i="8"/>
  <c r="J59" i="8"/>
  <c r="I59" i="8"/>
  <c r="H59" i="8"/>
  <c r="Y58" i="8"/>
  <c r="X58" i="8"/>
  <c r="W58" i="8"/>
  <c r="V58" i="8"/>
  <c r="U58" i="8"/>
  <c r="T58" i="8"/>
  <c r="S58" i="8"/>
  <c r="R58" i="8"/>
  <c r="Q58" i="8"/>
  <c r="P58" i="8"/>
  <c r="O58" i="8"/>
  <c r="N58" i="8"/>
  <c r="L58" i="8"/>
  <c r="M58" i="8"/>
  <c r="G58" i="8"/>
  <c r="K58" i="8"/>
  <c r="J58" i="8"/>
  <c r="I58" i="8"/>
  <c r="H58" i="8"/>
  <c r="Y57" i="8"/>
  <c r="X57" i="8"/>
  <c r="W57" i="8"/>
  <c r="V57" i="8"/>
  <c r="U57" i="8"/>
  <c r="T57" i="8"/>
  <c r="S57" i="8"/>
  <c r="R57" i="8"/>
  <c r="Q57" i="8"/>
  <c r="P57" i="8"/>
  <c r="O57" i="8"/>
  <c r="N57" i="8"/>
  <c r="L57" i="8"/>
  <c r="M57" i="8"/>
  <c r="G57" i="8"/>
  <c r="K57" i="8"/>
  <c r="J57" i="8"/>
  <c r="I57" i="8"/>
  <c r="H57" i="8"/>
  <c r="Y56" i="8"/>
  <c r="X56" i="8"/>
  <c r="W56" i="8"/>
  <c r="V56" i="8"/>
  <c r="U56" i="8"/>
  <c r="T56" i="8"/>
  <c r="S56" i="8"/>
  <c r="R56" i="8"/>
  <c r="Q56" i="8"/>
  <c r="P56" i="8"/>
  <c r="O56" i="8"/>
  <c r="N56" i="8"/>
  <c r="L56" i="8"/>
  <c r="M56" i="8"/>
  <c r="G56" i="8"/>
  <c r="K56" i="8"/>
  <c r="J56" i="8"/>
  <c r="I56" i="8"/>
  <c r="H56" i="8"/>
  <c r="Y54" i="8"/>
  <c r="X54" i="8"/>
  <c r="W54" i="8"/>
  <c r="V54" i="8"/>
  <c r="U54" i="8"/>
  <c r="T54" i="8"/>
  <c r="S54" i="8"/>
  <c r="R54" i="8"/>
  <c r="Q54" i="8"/>
  <c r="P54" i="8"/>
  <c r="O54" i="8"/>
  <c r="N54" i="8"/>
  <c r="L54" i="8"/>
  <c r="M54" i="8"/>
  <c r="G54" i="8"/>
  <c r="K54" i="8"/>
  <c r="J54" i="8"/>
  <c r="I54" i="8"/>
  <c r="H54" i="8"/>
  <c r="Y52" i="8"/>
  <c r="X52" i="8"/>
  <c r="W52" i="8"/>
  <c r="V52" i="8"/>
  <c r="U52" i="8"/>
  <c r="T52" i="8"/>
  <c r="S52" i="8"/>
  <c r="R52" i="8"/>
  <c r="Q52" i="8"/>
  <c r="P52" i="8"/>
  <c r="O52" i="8"/>
  <c r="N52" i="8"/>
  <c r="L52" i="8"/>
  <c r="M52" i="8"/>
  <c r="G52" i="8"/>
  <c r="K52" i="8"/>
  <c r="J52" i="8"/>
  <c r="I52" i="8"/>
  <c r="H52" i="8"/>
  <c r="Y51" i="8"/>
  <c r="X51" i="8"/>
  <c r="W51" i="8"/>
  <c r="V51" i="8"/>
  <c r="U51" i="8"/>
  <c r="T51" i="8"/>
  <c r="S51" i="8"/>
  <c r="R51" i="8"/>
  <c r="Q51" i="8"/>
  <c r="P51" i="8"/>
  <c r="O51" i="8"/>
  <c r="N51" i="8"/>
  <c r="L51" i="8"/>
  <c r="M51" i="8"/>
  <c r="G51" i="8"/>
  <c r="K51" i="8"/>
  <c r="J51" i="8"/>
  <c r="I51" i="8"/>
  <c r="H51" i="8"/>
  <c r="Y50" i="8"/>
  <c r="X50" i="8"/>
  <c r="W50" i="8"/>
  <c r="V50" i="8"/>
  <c r="U50" i="8"/>
  <c r="T50" i="8"/>
  <c r="S50" i="8"/>
  <c r="R50" i="8"/>
  <c r="Q50" i="8"/>
  <c r="P50" i="8"/>
  <c r="O50" i="8"/>
  <c r="N50" i="8"/>
  <c r="L50" i="8"/>
  <c r="M50" i="8"/>
  <c r="G50" i="8"/>
  <c r="K50" i="8"/>
  <c r="J50" i="8"/>
  <c r="I50" i="8"/>
  <c r="H50" i="8"/>
  <c r="Y49" i="8"/>
  <c r="X49" i="8"/>
  <c r="W49" i="8"/>
  <c r="V49" i="8"/>
  <c r="U49" i="8"/>
  <c r="T49" i="8"/>
  <c r="S49" i="8"/>
  <c r="R49" i="8"/>
  <c r="Q49" i="8"/>
  <c r="P49" i="8"/>
  <c r="O49" i="8"/>
  <c r="N49" i="8"/>
  <c r="L49" i="8"/>
  <c r="M49" i="8"/>
  <c r="G49" i="8"/>
  <c r="K49" i="8"/>
  <c r="J49" i="8"/>
  <c r="I49" i="8"/>
  <c r="H49" i="8"/>
  <c r="Y48" i="8"/>
  <c r="X48" i="8"/>
  <c r="W48" i="8"/>
  <c r="V48" i="8"/>
  <c r="U48" i="8"/>
  <c r="T48" i="8"/>
  <c r="S48" i="8"/>
  <c r="R48" i="8"/>
  <c r="Q48" i="8"/>
  <c r="P48" i="8"/>
  <c r="O48" i="8"/>
  <c r="N48" i="8"/>
  <c r="L48" i="8"/>
  <c r="M48" i="8"/>
  <c r="G48" i="8"/>
  <c r="K48" i="8"/>
  <c r="J48" i="8"/>
  <c r="I48" i="8"/>
  <c r="H48" i="8"/>
  <c r="Y47" i="8"/>
  <c r="X47" i="8"/>
  <c r="W47" i="8"/>
  <c r="V47" i="8"/>
  <c r="U47" i="8"/>
  <c r="T47" i="8"/>
  <c r="S47" i="8"/>
  <c r="R47" i="8"/>
  <c r="Q47" i="8"/>
  <c r="P47" i="8"/>
  <c r="O47" i="8"/>
  <c r="N47" i="8"/>
  <c r="L47" i="8"/>
  <c r="M47" i="8"/>
  <c r="G47" i="8"/>
  <c r="K47" i="8"/>
  <c r="J47" i="8"/>
  <c r="I47" i="8"/>
  <c r="H47" i="8"/>
  <c r="Y45" i="8"/>
  <c r="X45" i="8"/>
  <c r="W45" i="8"/>
  <c r="V45" i="8"/>
  <c r="U45" i="8"/>
  <c r="T45" i="8"/>
  <c r="S45" i="8"/>
  <c r="R45" i="8"/>
  <c r="Q45" i="8"/>
  <c r="P45" i="8"/>
  <c r="O45" i="8"/>
  <c r="N45" i="8"/>
  <c r="L45" i="8"/>
  <c r="M45" i="8"/>
  <c r="G45" i="8"/>
  <c r="K45" i="8"/>
  <c r="J45" i="8"/>
  <c r="I45" i="8"/>
  <c r="H45" i="8"/>
  <c r="Y43" i="8"/>
  <c r="X43" i="8"/>
  <c r="W43" i="8"/>
  <c r="V43" i="8"/>
  <c r="U43" i="8"/>
  <c r="T43" i="8"/>
  <c r="S43" i="8"/>
  <c r="R43" i="8"/>
  <c r="Q43" i="8"/>
  <c r="P43" i="8"/>
  <c r="O43" i="8"/>
  <c r="N43" i="8"/>
  <c r="L43" i="8"/>
  <c r="M43" i="8"/>
  <c r="G43" i="8"/>
  <c r="K43" i="8"/>
  <c r="J43" i="8"/>
  <c r="I43" i="8"/>
  <c r="H43" i="8"/>
  <c r="Y42" i="8"/>
  <c r="X42" i="8"/>
  <c r="W42" i="8"/>
  <c r="V42" i="8"/>
  <c r="U42" i="8"/>
  <c r="T42" i="8"/>
  <c r="S42" i="8"/>
  <c r="R42" i="8"/>
  <c r="Q42" i="8"/>
  <c r="P42" i="8"/>
  <c r="O42" i="8"/>
  <c r="N42" i="8"/>
  <c r="L42" i="8"/>
  <c r="M42" i="8"/>
  <c r="G42" i="8"/>
  <c r="K42" i="8"/>
  <c r="J42" i="8"/>
  <c r="I42" i="8"/>
  <c r="H42" i="8"/>
  <c r="Y41" i="8"/>
  <c r="X41" i="8"/>
  <c r="W41" i="8"/>
  <c r="V41" i="8"/>
  <c r="U41" i="8"/>
  <c r="T41" i="8"/>
  <c r="S41" i="8"/>
  <c r="R41" i="8"/>
  <c r="Q41" i="8"/>
  <c r="P41" i="8"/>
  <c r="O41" i="8"/>
  <c r="N41" i="8"/>
  <c r="L41" i="8"/>
  <c r="M41" i="8"/>
  <c r="G41" i="8"/>
  <c r="K41" i="8"/>
  <c r="J41" i="8"/>
  <c r="I41" i="8"/>
  <c r="H41" i="8"/>
  <c r="Y40" i="8"/>
  <c r="X40" i="8"/>
  <c r="W40" i="8"/>
  <c r="V40" i="8"/>
  <c r="U40" i="8"/>
  <c r="T40" i="8"/>
  <c r="S40" i="8"/>
  <c r="R40" i="8"/>
  <c r="Q40" i="8"/>
  <c r="P40" i="8"/>
  <c r="O40" i="8"/>
  <c r="N40" i="8"/>
  <c r="L40" i="8"/>
  <c r="M40" i="8"/>
  <c r="G40" i="8"/>
  <c r="K40" i="8"/>
  <c r="J40" i="8"/>
  <c r="I40" i="8"/>
  <c r="H40" i="8"/>
  <c r="Y39" i="8"/>
  <c r="X39" i="8"/>
  <c r="W39" i="8"/>
  <c r="V39" i="8"/>
  <c r="U39" i="8"/>
  <c r="T39" i="8"/>
  <c r="S39" i="8"/>
  <c r="R39" i="8"/>
  <c r="Q39" i="8"/>
  <c r="P39" i="8"/>
  <c r="O39" i="8"/>
  <c r="N39" i="8"/>
  <c r="L39" i="8"/>
  <c r="M39" i="8"/>
  <c r="G39" i="8"/>
  <c r="K39" i="8"/>
  <c r="J39" i="8"/>
  <c r="I39" i="8"/>
  <c r="H39" i="8"/>
  <c r="Y38" i="8"/>
  <c r="X38" i="8"/>
  <c r="W38" i="8"/>
  <c r="V38" i="8"/>
  <c r="U38" i="8"/>
  <c r="T38" i="8"/>
  <c r="S38" i="8"/>
  <c r="R38" i="8"/>
  <c r="Q38" i="8"/>
  <c r="P38" i="8"/>
  <c r="O38" i="8"/>
  <c r="N38" i="8"/>
  <c r="L38" i="8"/>
  <c r="M38" i="8"/>
  <c r="G38" i="8"/>
  <c r="K38" i="8"/>
  <c r="J38" i="8"/>
  <c r="I38" i="8"/>
  <c r="H38" i="8"/>
  <c r="Y36" i="8"/>
  <c r="X36" i="8"/>
  <c r="W36" i="8"/>
  <c r="V36" i="8"/>
  <c r="U36" i="8"/>
  <c r="T36" i="8"/>
  <c r="S36" i="8"/>
  <c r="R36" i="8"/>
  <c r="Q36" i="8"/>
  <c r="P36" i="8"/>
  <c r="O36" i="8"/>
  <c r="N36" i="8"/>
  <c r="L36" i="8"/>
  <c r="M36" i="8"/>
  <c r="G36" i="8"/>
  <c r="K36" i="8"/>
  <c r="J36" i="8"/>
  <c r="I36" i="8"/>
  <c r="H36" i="8"/>
  <c r="Y35" i="8"/>
  <c r="X35" i="8"/>
  <c r="W35" i="8"/>
  <c r="V35" i="8"/>
  <c r="U35" i="8"/>
  <c r="T35" i="8"/>
  <c r="S35" i="8"/>
  <c r="R35" i="8"/>
  <c r="Q35" i="8"/>
  <c r="P35" i="8"/>
  <c r="O35" i="8"/>
  <c r="N35" i="8"/>
  <c r="L35" i="8"/>
  <c r="M35" i="8"/>
  <c r="G35" i="8"/>
  <c r="K35" i="8"/>
  <c r="J35" i="8"/>
  <c r="I35" i="8"/>
  <c r="H35" i="8"/>
  <c r="Y34" i="8"/>
  <c r="X34" i="8"/>
  <c r="W34" i="8"/>
  <c r="V34" i="8"/>
  <c r="U34" i="8"/>
  <c r="T34" i="8"/>
  <c r="S34" i="8"/>
  <c r="R34" i="8"/>
  <c r="Q34" i="8"/>
  <c r="P34" i="8"/>
  <c r="O34" i="8"/>
  <c r="N34" i="8"/>
  <c r="L34" i="8"/>
  <c r="M34" i="8"/>
  <c r="G34" i="8"/>
  <c r="K34" i="8"/>
  <c r="J34" i="8"/>
  <c r="I34" i="8"/>
  <c r="H34" i="8"/>
  <c r="Y33" i="8"/>
  <c r="X33" i="8"/>
  <c r="W33" i="8"/>
  <c r="V33" i="8"/>
  <c r="U33" i="8"/>
  <c r="T33" i="8"/>
  <c r="S33" i="8"/>
  <c r="R33" i="8"/>
  <c r="Q33" i="8"/>
  <c r="P33" i="8"/>
  <c r="O33" i="8"/>
  <c r="N33" i="8"/>
  <c r="L33" i="8"/>
  <c r="M33" i="8"/>
  <c r="G33" i="8"/>
  <c r="K33" i="8"/>
  <c r="J33" i="8"/>
  <c r="I33" i="8"/>
  <c r="H33" i="8"/>
  <c r="Y32" i="8"/>
  <c r="X32" i="8"/>
  <c r="W32" i="8"/>
  <c r="V32" i="8"/>
  <c r="U32" i="8"/>
  <c r="T32" i="8"/>
  <c r="S32" i="8"/>
  <c r="R32" i="8"/>
  <c r="Q32" i="8"/>
  <c r="P32" i="8"/>
  <c r="O32" i="8"/>
  <c r="N32" i="8"/>
  <c r="L32" i="8"/>
  <c r="M32" i="8"/>
  <c r="G32" i="8"/>
  <c r="K32" i="8"/>
  <c r="J32" i="8"/>
  <c r="I32" i="8"/>
  <c r="H32" i="8"/>
  <c r="Y30" i="8"/>
  <c r="X30" i="8"/>
  <c r="W30" i="8"/>
  <c r="V30" i="8"/>
  <c r="U30" i="8"/>
  <c r="T30" i="8"/>
  <c r="S30" i="8"/>
  <c r="R30" i="8"/>
  <c r="Q30" i="8"/>
  <c r="P30" i="8"/>
  <c r="O30" i="8"/>
  <c r="N30" i="8"/>
  <c r="L30" i="8"/>
  <c r="M30" i="8"/>
  <c r="G30" i="8"/>
  <c r="K30" i="8"/>
  <c r="J30" i="8"/>
  <c r="I30" i="8"/>
  <c r="H30" i="8"/>
  <c r="Y29" i="8"/>
  <c r="X29" i="8"/>
  <c r="W29" i="8"/>
  <c r="V29" i="8"/>
  <c r="U29" i="8"/>
  <c r="T29" i="8"/>
  <c r="S29" i="8"/>
  <c r="R29" i="8"/>
  <c r="Q29" i="8"/>
  <c r="P29" i="8"/>
  <c r="O29" i="8"/>
  <c r="N29" i="8"/>
  <c r="L29" i="8"/>
  <c r="M29" i="8"/>
  <c r="G29" i="8"/>
  <c r="K29" i="8"/>
  <c r="J29" i="8"/>
  <c r="I29" i="8"/>
  <c r="H29" i="8"/>
  <c r="Y28" i="8"/>
  <c r="X28" i="8"/>
  <c r="W28" i="8"/>
  <c r="V28" i="8"/>
  <c r="U28" i="8"/>
  <c r="T28" i="8"/>
  <c r="S28" i="8"/>
  <c r="R28" i="8"/>
  <c r="Q28" i="8"/>
  <c r="P28" i="8"/>
  <c r="O28" i="8"/>
  <c r="N28" i="8"/>
  <c r="L28" i="8"/>
  <c r="M28" i="8"/>
  <c r="G28" i="8"/>
  <c r="K28" i="8"/>
  <c r="J28" i="8"/>
  <c r="I28" i="8"/>
  <c r="H28" i="8"/>
  <c r="Y27" i="8"/>
  <c r="X27" i="8"/>
  <c r="W27" i="8"/>
  <c r="V27" i="8"/>
  <c r="U27" i="8"/>
  <c r="T27" i="8"/>
  <c r="S27" i="8"/>
  <c r="R27" i="8"/>
  <c r="Q27" i="8"/>
  <c r="P27" i="8"/>
  <c r="O27" i="8"/>
  <c r="N27" i="8"/>
  <c r="L27" i="8"/>
  <c r="M27" i="8"/>
  <c r="G27" i="8"/>
  <c r="K27" i="8"/>
  <c r="J27" i="8"/>
  <c r="I27" i="8"/>
  <c r="H27" i="8"/>
  <c r="Y26" i="8"/>
  <c r="X26" i="8"/>
  <c r="W26" i="8"/>
  <c r="V26" i="8"/>
  <c r="U26" i="8"/>
  <c r="T26" i="8"/>
  <c r="S26" i="8"/>
  <c r="R26" i="8"/>
  <c r="Q26" i="8"/>
  <c r="P26" i="8"/>
  <c r="O26" i="8"/>
  <c r="N26" i="8"/>
  <c r="L26" i="8"/>
  <c r="M26" i="8"/>
  <c r="G26" i="8"/>
  <c r="K26" i="8"/>
  <c r="J26" i="8"/>
  <c r="I26" i="8"/>
  <c r="H26" i="8"/>
  <c r="Y25" i="8"/>
  <c r="X25" i="8"/>
  <c r="W25" i="8"/>
  <c r="V25" i="8"/>
  <c r="U25" i="8"/>
  <c r="T25" i="8"/>
  <c r="S25" i="8"/>
  <c r="R25" i="8"/>
  <c r="Q25" i="8"/>
  <c r="P25" i="8"/>
  <c r="O25" i="8"/>
  <c r="N25" i="8"/>
  <c r="L25" i="8"/>
  <c r="M25" i="8"/>
  <c r="G25" i="8"/>
  <c r="K25" i="8"/>
  <c r="J25" i="8"/>
  <c r="I25" i="8"/>
  <c r="H25" i="8"/>
  <c r="Y23" i="8"/>
  <c r="X23" i="8"/>
  <c r="W23" i="8"/>
  <c r="V23" i="8"/>
  <c r="U23" i="8"/>
  <c r="T23" i="8"/>
  <c r="S23" i="8"/>
  <c r="R23" i="8"/>
  <c r="Q23" i="8"/>
  <c r="P23" i="8"/>
  <c r="O23" i="8"/>
  <c r="N23" i="8"/>
  <c r="L23" i="8"/>
  <c r="M23" i="8"/>
  <c r="G23" i="8"/>
  <c r="K23" i="8"/>
  <c r="J23" i="8"/>
  <c r="I23" i="8"/>
  <c r="H23" i="8"/>
  <c r="Y20" i="8"/>
  <c r="X20" i="8"/>
  <c r="W20" i="8"/>
  <c r="V20" i="8"/>
  <c r="U20" i="8"/>
  <c r="T20" i="8"/>
  <c r="S20" i="8"/>
  <c r="R20" i="8"/>
  <c r="Q20" i="8"/>
  <c r="P20" i="8"/>
  <c r="O20" i="8"/>
  <c r="N20" i="8"/>
  <c r="L20" i="8"/>
  <c r="M20" i="8"/>
  <c r="G20" i="8"/>
  <c r="K20" i="8"/>
  <c r="J20" i="8"/>
  <c r="I20" i="8"/>
  <c r="H20" i="8"/>
  <c r="Y19" i="8"/>
  <c r="X19" i="8"/>
  <c r="W19" i="8"/>
  <c r="V19" i="8"/>
  <c r="U19" i="8"/>
  <c r="T19" i="8"/>
  <c r="S19" i="8"/>
  <c r="R19" i="8"/>
  <c r="Q19" i="8"/>
  <c r="P19" i="8"/>
  <c r="O19" i="8"/>
  <c r="N19" i="8"/>
  <c r="L19" i="8"/>
  <c r="M19" i="8"/>
  <c r="G19" i="8"/>
  <c r="K19" i="8"/>
  <c r="J19" i="8"/>
  <c r="I19" i="8"/>
  <c r="H19" i="8"/>
  <c r="Y18" i="8"/>
  <c r="X18" i="8"/>
  <c r="W18" i="8"/>
  <c r="V18" i="8"/>
  <c r="U18" i="8"/>
  <c r="T18" i="8"/>
  <c r="S18" i="8"/>
  <c r="R18" i="8"/>
  <c r="Q18" i="8"/>
  <c r="P18" i="8"/>
  <c r="O18" i="8"/>
  <c r="N18" i="8"/>
  <c r="L18" i="8"/>
  <c r="M18" i="8"/>
  <c r="G18" i="8"/>
  <c r="K18" i="8"/>
  <c r="J18" i="8"/>
  <c r="I18" i="8"/>
  <c r="H18" i="8"/>
  <c r="Y17" i="8"/>
  <c r="X17" i="8"/>
  <c r="W17" i="8"/>
  <c r="V17" i="8"/>
  <c r="U17" i="8"/>
  <c r="T17" i="8"/>
  <c r="S17" i="8"/>
  <c r="R17" i="8"/>
  <c r="Q17" i="8"/>
  <c r="P17" i="8"/>
  <c r="O17" i="8"/>
  <c r="N17" i="8"/>
  <c r="L17" i="8"/>
  <c r="M17" i="8"/>
  <c r="G17" i="8"/>
  <c r="K17" i="8"/>
  <c r="J17" i="8"/>
  <c r="I17" i="8"/>
  <c r="H17" i="8"/>
  <c r="Y15" i="8"/>
  <c r="X15" i="8"/>
  <c r="W15" i="8"/>
  <c r="V15" i="8"/>
  <c r="U15" i="8"/>
  <c r="T15" i="8"/>
  <c r="S15" i="8"/>
  <c r="R15" i="8"/>
  <c r="Q15" i="8"/>
  <c r="P15" i="8"/>
  <c r="O15" i="8"/>
  <c r="N15" i="8"/>
  <c r="L15" i="8"/>
  <c r="M15" i="8"/>
  <c r="G15" i="8"/>
  <c r="K15" i="8"/>
  <c r="J15" i="8"/>
  <c r="I15" i="8"/>
  <c r="H15" i="8"/>
  <c r="Y14" i="8"/>
  <c r="X14" i="8"/>
  <c r="W14" i="8"/>
  <c r="V14" i="8"/>
  <c r="U14" i="8"/>
  <c r="T14" i="8"/>
  <c r="S14" i="8"/>
  <c r="R14" i="8"/>
  <c r="Q14" i="8"/>
  <c r="P14" i="8"/>
  <c r="O14" i="8"/>
  <c r="N14" i="8"/>
  <c r="L14" i="8"/>
  <c r="M14" i="8"/>
  <c r="G14" i="8"/>
  <c r="K14" i="8"/>
  <c r="J14" i="8"/>
  <c r="I14" i="8"/>
  <c r="H14" i="8"/>
  <c r="ML186" i="5"/>
  <c r="MK186" i="5"/>
  <c r="MJ186" i="5"/>
  <c r="MI186" i="5"/>
  <c r="MH186" i="5"/>
  <c r="MG186" i="5"/>
  <c r="MF186" i="5"/>
  <c r="ME186" i="5"/>
  <c r="MD186" i="5"/>
  <c r="MC186" i="5"/>
  <c r="MB186" i="5"/>
  <c r="MA186" i="5"/>
  <c r="LZ186" i="5"/>
  <c r="LY186" i="5"/>
  <c r="LX186" i="5"/>
  <c r="LW186" i="5"/>
  <c r="LV186" i="5"/>
  <c r="LU186" i="5"/>
  <c r="LT186" i="5"/>
  <c r="LS186" i="5"/>
  <c r="LR186" i="5"/>
  <c r="ML185" i="5"/>
  <c r="MK185" i="5"/>
  <c r="MJ185" i="5"/>
  <c r="MI185" i="5"/>
  <c r="MH185" i="5"/>
  <c r="MG185" i="5"/>
  <c r="MF185" i="5"/>
  <c r="ME185" i="5"/>
  <c r="MD185" i="5"/>
  <c r="MC185" i="5"/>
  <c r="MB185" i="5"/>
  <c r="MA185" i="5"/>
  <c r="LZ185" i="5"/>
  <c r="LY185" i="5"/>
  <c r="LX185" i="5"/>
  <c r="LW185" i="5"/>
  <c r="LV185" i="5"/>
  <c r="LU185" i="5"/>
  <c r="LT185" i="5"/>
  <c r="LS185" i="5"/>
  <c r="LR185" i="5"/>
  <c r="ML184" i="5"/>
  <c r="MK184" i="5"/>
  <c r="MJ184" i="5"/>
  <c r="MI184" i="5"/>
  <c r="MH184" i="5"/>
  <c r="MG184" i="5"/>
  <c r="MF184" i="5"/>
  <c r="ME184" i="5"/>
  <c r="MD184" i="5"/>
  <c r="MC184" i="5"/>
  <c r="MB184" i="5"/>
  <c r="MA184" i="5"/>
  <c r="LZ184" i="5"/>
  <c r="LY184" i="5"/>
  <c r="LX184" i="5"/>
  <c r="LW184" i="5"/>
  <c r="LV184" i="5"/>
  <c r="LU184" i="5"/>
  <c r="LT184" i="5"/>
  <c r="LS184" i="5"/>
  <c r="LR184" i="5"/>
  <c r="ML183" i="5"/>
  <c r="MK183" i="5"/>
  <c r="MJ183" i="5"/>
  <c r="MI183" i="5"/>
  <c r="MH183" i="5"/>
  <c r="MG183" i="5"/>
  <c r="MF183" i="5"/>
  <c r="ME183" i="5"/>
  <c r="MD183" i="5"/>
  <c r="MC183" i="5"/>
  <c r="MB183" i="5"/>
  <c r="MA183" i="5"/>
  <c r="LZ183" i="5"/>
  <c r="LY183" i="5"/>
  <c r="LX183" i="5"/>
  <c r="LW183" i="5"/>
  <c r="LV183" i="5"/>
  <c r="LU183" i="5"/>
  <c r="LT183" i="5"/>
  <c r="LS183" i="5"/>
  <c r="LR183" i="5"/>
  <c r="ML182" i="5"/>
  <c r="MK182" i="5"/>
  <c r="MJ182" i="5"/>
  <c r="MI182" i="5"/>
  <c r="MH182" i="5"/>
  <c r="MG182" i="5"/>
  <c r="MF182" i="5"/>
  <c r="ME182" i="5"/>
  <c r="MD182" i="5"/>
  <c r="MC182" i="5"/>
  <c r="MB182" i="5"/>
  <c r="MA182" i="5"/>
  <c r="LZ182" i="5"/>
  <c r="LY182" i="5"/>
  <c r="LX182" i="5"/>
  <c r="LW182" i="5"/>
  <c r="LV182" i="5"/>
  <c r="LU182" i="5"/>
  <c r="LT182" i="5"/>
  <c r="LS182" i="5"/>
  <c r="LR182" i="5"/>
  <c r="ML181" i="5"/>
  <c r="MK181" i="5"/>
  <c r="MJ181" i="5"/>
  <c r="MI181" i="5"/>
  <c r="MH181" i="5"/>
  <c r="MG181" i="5"/>
  <c r="MF181" i="5"/>
  <c r="ME181" i="5"/>
  <c r="MD181" i="5"/>
  <c r="MC181" i="5"/>
  <c r="MB181" i="5"/>
  <c r="MA181" i="5"/>
  <c r="LZ181" i="5"/>
  <c r="LY181" i="5"/>
  <c r="LX181" i="5"/>
  <c r="LW181" i="5"/>
  <c r="LV181" i="5"/>
  <c r="LU181" i="5"/>
  <c r="LT181" i="5"/>
  <c r="LS181" i="5"/>
  <c r="LR181" i="5"/>
  <c r="ML180" i="5"/>
  <c r="MK180" i="5"/>
  <c r="MJ180" i="5"/>
  <c r="MI180" i="5"/>
  <c r="MH180" i="5"/>
  <c r="MG180" i="5"/>
  <c r="MF180" i="5"/>
  <c r="ME180" i="5"/>
  <c r="MD180" i="5"/>
  <c r="MC180" i="5"/>
  <c r="MB180" i="5"/>
  <c r="MA180" i="5"/>
  <c r="LZ180" i="5"/>
  <c r="LY180" i="5"/>
  <c r="LX180" i="5"/>
  <c r="LW180" i="5"/>
  <c r="LV180" i="5"/>
  <c r="LU180" i="5"/>
  <c r="LT180" i="5"/>
  <c r="LS180" i="5"/>
  <c r="LR180" i="5"/>
  <c r="ML179" i="5"/>
  <c r="MK179" i="5"/>
  <c r="MJ179" i="5"/>
  <c r="MI179" i="5"/>
  <c r="MH179" i="5"/>
  <c r="MG179" i="5"/>
  <c r="MF179" i="5"/>
  <c r="ME179" i="5"/>
  <c r="MD179" i="5"/>
  <c r="MC179" i="5"/>
  <c r="MB179" i="5"/>
  <c r="MA179" i="5"/>
  <c r="LZ179" i="5"/>
  <c r="LY179" i="5"/>
  <c r="LX179" i="5"/>
  <c r="LW179" i="5"/>
  <c r="LV179" i="5"/>
  <c r="LU179" i="5"/>
  <c r="LT179" i="5"/>
  <c r="LS179" i="5"/>
  <c r="LR179" i="5"/>
  <c r="ML178" i="5"/>
  <c r="MK178" i="5"/>
  <c r="MJ178" i="5"/>
  <c r="MI178" i="5"/>
  <c r="MH178" i="5"/>
  <c r="MG178" i="5"/>
  <c r="MF178" i="5"/>
  <c r="ME178" i="5"/>
  <c r="MD178" i="5"/>
  <c r="MC178" i="5"/>
  <c r="MB178" i="5"/>
  <c r="MA178" i="5"/>
  <c r="LZ178" i="5"/>
  <c r="LY178" i="5"/>
  <c r="LX178" i="5"/>
  <c r="LW178" i="5"/>
  <c r="LV178" i="5"/>
  <c r="LU178" i="5"/>
  <c r="LT178" i="5"/>
  <c r="LS178" i="5"/>
  <c r="LR178" i="5"/>
  <c r="ML177" i="5"/>
  <c r="MK177" i="5"/>
  <c r="MJ177" i="5"/>
  <c r="MI177" i="5"/>
  <c r="MH177" i="5"/>
  <c r="MG177" i="5"/>
  <c r="MF177" i="5"/>
  <c r="ME177" i="5"/>
  <c r="MD177" i="5"/>
  <c r="MC177" i="5"/>
  <c r="MB177" i="5"/>
  <c r="MA177" i="5"/>
  <c r="LZ177" i="5"/>
  <c r="LY177" i="5"/>
  <c r="LX177" i="5"/>
  <c r="LW177" i="5"/>
  <c r="LV177" i="5"/>
  <c r="LU177" i="5"/>
  <c r="LT177" i="5"/>
  <c r="LS177" i="5"/>
  <c r="LR177" i="5"/>
  <c r="ML176" i="5"/>
  <c r="MK176" i="5"/>
  <c r="MJ176" i="5"/>
  <c r="MI176" i="5"/>
  <c r="MH176" i="5"/>
  <c r="MG176" i="5"/>
  <c r="MF176" i="5"/>
  <c r="ME176" i="5"/>
  <c r="MD176" i="5"/>
  <c r="MC176" i="5"/>
  <c r="MB176" i="5"/>
  <c r="MA176" i="5"/>
  <c r="LZ176" i="5"/>
  <c r="LY176" i="5"/>
  <c r="LX176" i="5"/>
  <c r="LW176" i="5"/>
  <c r="LV176" i="5"/>
  <c r="LU176" i="5"/>
  <c r="LT176" i="5"/>
  <c r="LS176" i="5"/>
  <c r="LR176" i="5"/>
  <c r="ML175" i="5"/>
  <c r="MK175" i="5"/>
  <c r="MJ175" i="5"/>
  <c r="MI175" i="5"/>
  <c r="MH175" i="5"/>
  <c r="MG175" i="5"/>
  <c r="MF175" i="5"/>
  <c r="ME175" i="5"/>
  <c r="MD175" i="5"/>
  <c r="MC175" i="5"/>
  <c r="MB175" i="5"/>
  <c r="MA175" i="5"/>
  <c r="LZ175" i="5"/>
  <c r="LY175" i="5"/>
  <c r="LX175" i="5"/>
  <c r="LW175" i="5"/>
  <c r="LV175" i="5"/>
  <c r="LU175" i="5"/>
  <c r="LT175" i="5"/>
  <c r="LS175" i="5"/>
  <c r="LR175" i="5"/>
  <c r="ML174" i="5"/>
  <c r="MK174" i="5"/>
  <c r="MJ174" i="5"/>
  <c r="MI174" i="5"/>
  <c r="MH174" i="5"/>
  <c r="MG174" i="5"/>
  <c r="MF174" i="5"/>
  <c r="ME174" i="5"/>
  <c r="MD174" i="5"/>
  <c r="MC174" i="5"/>
  <c r="MB174" i="5"/>
  <c r="MA174" i="5"/>
  <c r="LZ174" i="5"/>
  <c r="LY174" i="5"/>
  <c r="LX174" i="5"/>
  <c r="LW174" i="5"/>
  <c r="LV174" i="5"/>
  <c r="LU174" i="5"/>
  <c r="LT174" i="5"/>
  <c r="LS174" i="5"/>
  <c r="LR174" i="5"/>
  <c r="ML173" i="5"/>
  <c r="MK173" i="5"/>
  <c r="MJ173" i="5"/>
  <c r="MI173" i="5"/>
  <c r="MH173" i="5"/>
  <c r="MG173" i="5"/>
  <c r="MF173" i="5"/>
  <c r="ME173" i="5"/>
  <c r="MD173" i="5"/>
  <c r="MC173" i="5"/>
  <c r="MB173" i="5"/>
  <c r="MA173" i="5"/>
  <c r="LZ173" i="5"/>
  <c r="LY173" i="5"/>
  <c r="LX173" i="5"/>
  <c r="LW173" i="5"/>
  <c r="LV173" i="5"/>
  <c r="LU173" i="5"/>
  <c r="LT173" i="5"/>
  <c r="LS173" i="5"/>
  <c r="LR173" i="5"/>
  <c r="ML172" i="5"/>
  <c r="MK172" i="5"/>
  <c r="MJ172" i="5"/>
  <c r="MI172" i="5"/>
  <c r="MH172" i="5"/>
  <c r="MG172" i="5"/>
  <c r="MF172" i="5"/>
  <c r="ME172" i="5"/>
  <c r="MD172" i="5"/>
  <c r="MC172" i="5"/>
  <c r="MB172" i="5"/>
  <c r="MA172" i="5"/>
  <c r="LZ172" i="5"/>
  <c r="LY172" i="5"/>
  <c r="LX172" i="5"/>
  <c r="LW172" i="5"/>
  <c r="LV172" i="5"/>
  <c r="LU172" i="5"/>
  <c r="LT172" i="5"/>
  <c r="LS172" i="5"/>
  <c r="LR172" i="5"/>
  <c r="ML171" i="5"/>
  <c r="MK171" i="5"/>
  <c r="MJ171" i="5"/>
  <c r="MI171" i="5"/>
  <c r="MH171" i="5"/>
  <c r="MG171" i="5"/>
  <c r="MF171" i="5"/>
  <c r="ME171" i="5"/>
  <c r="MD171" i="5"/>
  <c r="MC171" i="5"/>
  <c r="MB171" i="5"/>
  <c r="MA171" i="5"/>
  <c r="LZ171" i="5"/>
  <c r="LY171" i="5"/>
  <c r="LX171" i="5"/>
  <c r="LW171" i="5"/>
  <c r="LV171" i="5"/>
  <c r="LU171" i="5"/>
  <c r="LT171" i="5"/>
  <c r="LS171" i="5"/>
  <c r="LR171" i="5"/>
  <c r="ML170" i="5"/>
  <c r="MK170" i="5"/>
  <c r="MJ170" i="5"/>
  <c r="MI170" i="5"/>
  <c r="MH170" i="5"/>
  <c r="MG170" i="5"/>
  <c r="MF170" i="5"/>
  <c r="ME170" i="5"/>
  <c r="MD170" i="5"/>
  <c r="MC170" i="5"/>
  <c r="MB170" i="5"/>
  <c r="MA170" i="5"/>
  <c r="LZ170" i="5"/>
  <c r="LY170" i="5"/>
  <c r="LX170" i="5"/>
  <c r="LW170" i="5"/>
  <c r="LV170" i="5"/>
  <c r="LU170" i="5"/>
  <c r="LT170" i="5"/>
  <c r="LS170" i="5"/>
  <c r="LR170" i="5"/>
  <c r="ML169" i="5"/>
  <c r="MK169" i="5"/>
  <c r="MJ169" i="5"/>
  <c r="MI169" i="5"/>
  <c r="MH169" i="5"/>
  <c r="MG169" i="5"/>
  <c r="MF169" i="5"/>
  <c r="ME169" i="5"/>
  <c r="MD169" i="5"/>
  <c r="MC169" i="5"/>
  <c r="MB169" i="5"/>
  <c r="MA169" i="5"/>
  <c r="LZ169" i="5"/>
  <c r="LY169" i="5"/>
  <c r="LX169" i="5"/>
  <c r="LW169" i="5"/>
  <c r="LV169" i="5"/>
  <c r="LU169" i="5"/>
  <c r="LT169" i="5"/>
  <c r="LS169" i="5"/>
  <c r="LR169" i="5"/>
  <c r="ML168" i="5"/>
  <c r="MK168" i="5"/>
  <c r="MJ168" i="5"/>
  <c r="MI168" i="5"/>
  <c r="MH168" i="5"/>
  <c r="MG168" i="5"/>
  <c r="MF168" i="5"/>
  <c r="ME168" i="5"/>
  <c r="MD168" i="5"/>
  <c r="MC168" i="5"/>
  <c r="MB168" i="5"/>
  <c r="MA168" i="5"/>
  <c r="LZ168" i="5"/>
  <c r="LY168" i="5"/>
  <c r="LX168" i="5"/>
  <c r="LW168" i="5"/>
  <c r="LV168" i="5"/>
  <c r="LU168" i="5"/>
  <c r="LT168" i="5"/>
  <c r="LS168" i="5"/>
  <c r="LR168" i="5"/>
  <c r="ML167" i="5"/>
  <c r="MK167" i="5"/>
  <c r="MJ167" i="5"/>
  <c r="MI167" i="5"/>
  <c r="MH167" i="5"/>
  <c r="MG167" i="5"/>
  <c r="MF167" i="5"/>
  <c r="ME167" i="5"/>
  <c r="MD167" i="5"/>
  <c r="MC167" i="5"/>
  <c r="MB167" i="5"/>
  <c r="MA167" i="5"/>
  <c r="LZ167" i="5"/>
  <c r="LY167" i="5"/>
  <c r="LX167" i="5"/>
  <c r="LW167" i="5"/>
  <c r="LV167" i="5"/>
  <c r="LU167" i="5"/>
  <c r="LT167" i="5"/>
  <c r="LS167" i="5"/>
  <c r="LR167" i="5"/>
  <c r="ML166" i="5"/>
  <c r="MK166" i="5"/>
  <c r="MJ166" i="5"/>
  <c r="MI166" i="5"/>
  <c r="MH166" i="5"/>
  <c r="MG166" i="5"/>
  <c r="MF166" i="5"/>
  <c r="ME166" i="5"/>
  <c r="MD166" i="5"/>
  <c r="MC166" i="5"/>
  <c r="MB166" i="5"/>
  <c r="MA166" i="5"/>
  <c r="LZ166" i="5"/>
  <c r="LY166" i="5"/>
  <c r="LX166" i="5"/>
  <c r="LW166" i="5"/>
  <c r="LV166" i="5"/>
  <c r="LU166" i="5"/>
  <c r="LT166" i="5"/>
  <c r="LS166" i="5"/>
  <c r="LR166" i="5"/>
  <c r="ML165" i="5"/>
  <c r="MK165" i="5"/>
  <c r="MJ165" i="5"/>
  <c r="MI165" i="5"/>
  <c r="MH165" i="5"/>
  <c r="MG165" i="5"/>
  <c r="MF165" i="5"/>
  <c r="ME165" i="5"/>
  <c r="MD165" i="5"/>
  <c r="MC165" i="5"/>
  <c r="MB165" i="5"/>
  <c r="MA165" i="5"/>
  <c r="LZ165" i="5"/>
  <c r="LY165" i="5"/>
  <c r="LX165" i="5"/>
  <c r="LW165" i="5"/>
  <c r="LV165" i="5"/>
  <c r="LU165" i="5"/>
  <c r="LT165" i="5"/>
  <c r="LS165" i="5"/>
  <c r="LR165" i="5"/>
  <c r="ML164" i="5"/>
  <c r="MK164" i="5"/>
  <c r="MJ164" i="5"/>
  <c r="MI164" i="5"/>
  <c r="MH164" i="5"/>
  <c r="MG164" i="5"/>
  <c r="MF164" i="5"/>
  <c r="ME164" i="5"/>
  <c r="MD164" i="5"/>
  <c r="MC164" i="5"/>
  <c r="MB164" i="5"/>
  <c r="MA164" i="5"/>
  <c r="LZ164" i="5"/>
  <c r="LY164" i="5"/>
  <c r="LX164" i="5"/>
  <c r="LW164" i="5"/>
  <c r="LV164" i="5"/>
  <c r="LU164" i="5"/>
  <c r="LT164" i="5"/>
  <c r="LS164" i="5"/>
  <c r="LR164" i="5"/>
  <c r="ML163" i="5"/>
  <c r="MK163" i="5"/>
  <c r="MJ163" i="5"/>
  <c r="MI163" i="5"/>
  <c r="MH163" i="5"/>
  <c r="MG163" i="5"/>
  <c r="MF163" i="5"/>
  <c r="ME163" i="5"/>
  <c r="MD163" i="5"/>
  <c r="MC163" i="5"/>
  <c r="MB163" i="5"/>
  <c r="MA163" i="5"/>
  <c r="LZ163" i="5"/>
  <c r="LY163" i="5"/>
  <c r="LX163" i="5"/>
  <c r="LW163" i="5"/>
  <c r="LV163" i="5"/>
  <c r="LU163" i="5"/>
  <c r="LT163" i="5"/>
  <c r="LS163" i="5"/>
  <c r="LR163" i="5"/>
  <c r="ML162" i="5"/>
  <c r="MK162" i="5"/>
  <c r="MJ162" i="5"/>
  <c r="MI162" i="5"/>
  <c r="MH162" i="5"/>
  <c r="MG162" i="5"/>
  <c r="MF162" i="5"/>
  <c r="ME162" i="5"/>
  <c r="MD162" i="5"/>
  <c r="MC162" i="5"/>
  <c r="MB162" i="5"/>
  <c r="MA162" i="5"/>
  <c r="LZ162" i="5"/>
  <c r="LY162" i="5"/>
  <c r="LX162" i="5"/>
  <c r="LW162" i="5"/>
  <c r="LV162" i="5"/>
  <c r="LU162" i="5"/>
  <c r="LT162" i="5"/>
  <c r="LS162" i="5"/>
  <c r="LR162" i="5"/>
  <c r="ML161" i="5"/>
  <c r="MK161" i="5"/>
  <c r="MJ161" i="5"/>
  <c r="MI161" i="5"/>
  <c r="MH161" i="5"/>
  <c r="MG161" i="5"/>
  <c r="MF161" i="5"/>
  <c r="ME161" i="5"/>
  <c r="MD161" i="5"/>
  <c r="MC161" i="5"/>
  <c r="MB161" i="5"/>
  <c r="MA161" i="5"/>
  <c r="LZ161" i="5"/>
  <c r="LY161" i="5"/>
  <c r="LX161" i="5"/>
  <c r="LW161" i="5"/>
  <c r="LV161" i="5"/>
  <c r="LU161" i="5"/>
  <c r="LT161" i="5"/>
  <c r="LS161" i="5"/>
  <c r="LR161" i="5"/>
  <c r="ML160" i="5"/>
  <c r="MK160" i="5"/>
  <c r="MJ160" i="5"/>
  <c r="MI160" i="5"/>
  <c r="MH160" i="5"/>
  <c r="MG160" i="5"/>
  <c r="MF160" i="5"/>
  <c r="ME160" i="5"/>
  <c r="MD160" i="5"/>
  <c r="MC160" i="5"/>
  <c r="MB160" i="5"/>
  <c r="MA160" i="5"/>
  <c r="LZ160" i="5"/>
  <c r="LY160" i="5"/>
  <c r="LX160" i="5"/>
  <c r="LW160" i="5"/>
  <c r="LV160" i="5"/>
  <c r="LU160" i="5"/>
  <c r="LT160" i="5"/>
  <c r="LS160" i="5"/>
  <c r="LR160" i="5"/>
  <c r="ML159" i="5"/>
  <c r="MK159" i="5"/>
  <c r="MJ159" i="5"/>
  <c r="MI159" i="5"/>
  <c r="MH159" i="5"/>
  <c r="MG159" i="5"/>
  <c r="MF159" i="5"/>
  <c r="ME159" i="5"/>
  <c r="MD159" i="5"/>
  <c r="MC159" i="5"/>
  <c r="MB159" i="5"/>
  <c r="MA159" i="5"/>
  <c r="LZ159" i="5"/>
  <c r="LY159" i="5"/>
  <c r="LX159" i="5"/>
  <c r="LW159" i="5"/>
  <c r="LV159" i="5"/>
  <c r="LU159" i="5"/>
  <c r="LT159" i="5"/>
  <c r="LS159" i="5"/>
  <c r="LR159" i="5"/>
  <c r="ML158" i="5"/>
  <c r="MK158" i="5"/>
  <c r="MJ158" i="5"/>
  <c r="MI158" i="5"/>
  <c r="MH158" i="5"/>
  <c r="MG158" i="5"/>
  <c r="MF158" i="5"/>
  <c r="ME158" i="5"/>
  <c r="MD158" i="5"/>
  <c r="MC158" i="5"/>
  <c r="MB158" i="5"/>
  <c r="MA158" i="5"/>
  <c r="LZ158" i="5"/>
  <c r="LY158" i="5"/>
  <c r="LX158" i="5"/>
  <c r="LW158" i="5"/>
  <c r="LV158" i="5"/>
  <c r="LU158" i="5"/>
  <c r="LT158" i="5"/>
  <c r="LS158" i="5"/>
  <c r="LR158" i="5"/>
  <c r="ML157" i="5"/>
  <c r="MK157" i="5"/>
  <c r="MJ157" i="5"/>
  <c r="MI157" i="5"/>
  <c r="MH157" i="5"/>
  <c r="MG157" i="5"/>
  <c r="MF157" i="5"/>
  <c r="ME157" i="5"/>
  <c r="MD157" i="5"/>
  <c r="MC157" i="5"/>
  <c r="MB157" i="5"/>
  <c r="MA157" i="5"/>
  <c r="LZ157" i="5"/>
  <c r="LY157" i="5"/>
  <c r="LX157" i="5"/>
  <c r="LW157" i="5"/>
  <c r="LV157" i="5"/>
  <c r="LU157" i="5"/>
  <c r="LT157" i="5"/>
  <c r="LS157" i="5"/>
  <c r="LR157" i="5"/>
  <c r="ML156" i="5"/>
  <c r="MK156" i="5"/>
  <c r="MJ156" i="5"/>
  <c r="MI156" i="5"/>
  <c r="MH156" i="5"/>
  <c r="MG156" i="5"/>
  <c r="MF156" i="5"/>
  <c r="ME156" i="5"/>
  <c r="MD156" i="5"/>
  <c r="MC156" i="5"/>
  <c r="MB156" i="5"/>
  <c r="MA156" i="5"/>
  <c r="LZ156" i="5"/>
  <c r="LY156" i="5"/>
  <c r="LX156" i="5"/>
  <c r="LW156" i="5"/>
  <c r="LV156" i="5"/>
  <c r="LU156" i="5"/>
  <c r="LT156" i="5"/>
  <c r="LS156" i="5"/>
  <c r="LR156" i="5"/>
  <c r="ML155" i="5"/>
  <c r="MK155" i="5"/>
  <c r="MJ155" i="5"/>
  <c r="MI155" i="5"/>
  <c r="MH155" i="5"/>
  <c r="MG155" i="5"/>
  <c r="MF155" i="5"/>
  <c r="ME155" i="5"/>
  <c r="MD155" i="5"/>
  <c r="MC155" i="5"/>
  <c r="MB155" i="5"/>
  <c r="MA155" i="5"/>
  <c r="LZ155" i="5"/>
  <c r="LY155" i="5"/>
  <c r="LX155" i="5"/>
  <c r="LW155" i="5"/>
  <c r="LV155" i="5"/>
  <c r="LU155" i="5"/>
  <c r="LT155" i="5"/>
  <c r="LS155" i="5"/>
  <c r="LR155" i="5"/>
  <c r="ML154" i="5"/>
  <c r="MK154" i="5"/>
  <c r="MJ154" i="5"/>
  <c r="MI154" i="5"/>
  <c r="MH154" i="5"/>
  <c r="MG154" i="5"/>
  <c r="MF154" i="5"/>
  <c r="ME154" i="5"/>
  <c r="MD154" i="5"/>
  <c r="MC154" i="5"/>
  <c r="MB154" i="5"/>
  <c r="MA154" i="5"/>
  <c r="LZ154" i="5"/>
  <c r="LY154" i="5"/>
  <c r="LX154" i="5"/>
  <c r="LW154" i="5"/>
  <c r="LV154" i="5"/>
  <c r="LU154" i="5"/>
  <c r="LT154" i="5"/>
  <c r="LS154" i="5"/>
  <c r="LR154" i="5"/>
  <c r="ML153" i="5"/>
  <c r="MK153" i="5"/>
  <c r="MJ153" i="5"/>
  <c r="MI153" i="5"/>
  <c r="MH153" i="5"/>
  <c r="MG153" i="5"/>
  <c r="MF153" i="5"/>
  <c r="ME153" i="5"/>
  <c r="MD153" i="5"/>
  <c r="MC153" i="5"/>
  <c r="MB153" i="5"/>
  <c r="MA153" i="5"/>
  <c r="LZ153" i="5"/>
  <c r="LY153" i="5"/>
  <c r="LX153" i="5"/>
  <c r="LW153" i="5"/>
  <c r="LV153" i="5"/>
  <c r="LU153" i="5"/>
  <c r="LT153" i="5"/>
  <c r="LS153" i="5"/>
  <c r="LR153" i="5"/>
  <c r="ML152" i="5"/>
  <c r="MK152" i="5"/>
  <c r="MJ152" i="5"/>
  <c r="MI152" i="5"/>
  <c r="MH152" i="5"/>
  <c r="MG152" i="5"/>
  <c r="MF152" i="5"/>
  <c r="ME152" i="5"/>
  <c r="MD152" i="5"/>
  <c r="MC152" i="5"/>
  <c r="MB152" i="5"/>
  <c r="MA152" i="5"/>
  <c r="LZ152" i="5"/>
  <c r="LY152" i="5"/>
  <c r="LX152" i="5"/>
  <c r="LW152" i="5"/>
  <c r="LV152" i="5"/>
  <c r="LU152" i="5"/>
  <c r="LT152" i="5"/>
  <c r="LS152" i="5"/>
  <c r="LR152" i="5"/>
  <c r="ML151" i="5"/>
  <c r="MK151" i="5"/>
  <c r="MJ151" i="5"/>
  <c r="MI151" i="5"/>
  <c r="MH151" i="5"/>
  <c r="MG151" i="5"/>
  <c r="MF151" i="5"/>
  <c r="ME151" i="5"/>
  <c r="MD151" i="5"/>
  <c r="MC151" i="5"/>
  <c r="MB151" i="5"/>
  <c r="MA151" i="5"/>
  <c r="LZ151" i="5"/>
  <c r="LY151" i="5"/>
  <c r="LX151" i="5"/>
  <c r="LW151" i="5"/>
  <c r="LV151" i="5"/>
  <c r="LU151" i="5"/>
  <c r="LT151" i="5"/>
  <c r="LS151" i="5"/>
  <c r="LR151" i="5"/>
  <c r="ML150" i="5"/>
  <c r="MK150" i="5"/>
  <c r="MJ150" i="5"/>
  <c r="MI150" i="5"/>
  <c r="MH150" i="5"/>
  <c r="MG150" i="5"/>
  <c r="MF150" i="5"/>
  <c r="ME150" i="5"/>
  <c r="MD150" i="5"/>
  <c r="MC150" i="5"/>
  <c r="MB150" i="5"/>
  <c r="MA150" i="5"/>
  <c r="LZ150" i="5"/>
  <c r="LY150" i="5"/>
  <c r="LX150" i="5"/>
  <c r="LW150" i="5"/>
  <c r="LV150" i="5"/>
  <c r="LU150" i="5"/>
  <c r="LT150" i="5"/>
  <c r="LS150" i="5"/>
  <c r="LR150" i="5"/>
  <c r="ML149" i="5"/>
  <c r="MK149" i="5"/>
  <c r="MJ149" i="5"/>
  <c r="MI149" i="5"/>
  <c r="MH149" i="5"/>
  <c r="MG149" i="5"/>
  <c r="MF149" i="5"/>
  <c r="ME149" i="5"/>
  <c r="MD149" i="5"/>
  <c r="MC149" i="5"/>
  <c r="MB149" i="5"/>
  <c r="MA149" i="5"/>
  <c r="LZ149" i="5"/>
  <c r="LY149" i="5"/>
  <c r="LX149" i="5"/>
  <c r="LW149" i="5"/>
  <c r="LV149" i="5"/>
  <c r="LU149" i="5"/>
  <c r="LT149" i="5"/>
  <c r="LS149" i="5"/>
  <c r="LR149" i="5"/>
  <c r="ML148" i="5"/>
  <c r="MK148" i="5"/>
  <c r="MJ148" i="5"/>
  <c r="MI148" i="5"/>
  <c r="MH148" i="5"/>
  <c r="MG148" i="5"/>
  <c r="MF148" i="5"/>
  <c r="ME148" i="5"/>
  <c r="MD148" i="5"/>
  <c r="MC148" i="5"/>
  <c r="MB148" i="5"/>
  <c r="MA148" i="5"/>
  <c r="LZ148" i="5"/>
  <c r="LY148" i="5"/>
  <c r="LX148" i="5"/>
  <c r="LW148" i="5"/>
  <c r="LV148" i="5"/>
  <c r="LU148" i="5"/>
  <c r="LT148" i="5"/>
  <c r="LS148" i="5"/>
  <c r="LR148" i="5"/>
  <c r="ML147" i="5"/>
  <c r="MK147" i="5"/>
  <c r="MJ147" i="5"/>
  <c r="MI147" i="5"/>
  <c r="MH147" i="5"/>
  <c r="MG147" i="5"/>
  <c r="MF147" i="5"/>
  <c r="ME147" i="5"/>
  <c r="MD147" i="5"/>
  <c r="MC147" i="5"/>
  <c r="MB147" i="5"/>
  <c r="MA147" i="5"/>
  <c r="LZ147" i="5"/>
  <c r="LY147" i="5"/>
  <c r="LX147" i="5"/>
  <c r="LW147" i="5"/>
  <c r="LV147" i="5"/>
  <c r="LU147" i="5"/>
  <c r="LT147" i="5"/>
  <c r="LS147" i="5"/>
  <c r="LR147" i="5"/>
  <c r="ML146" i="5"/>
  <c r="MK146" i="5"/>
  <c r="MJ146" i="5"/>
  <c r="MI146" i="5"/>
  <c r="MH146" i="5"/>
  <c r="MG146" i="5"/>
  <c r="MF146" i="5"/>
  <c r="ME146" i="5"/>
  <c r="MD146" i="5"/>
  <c r="MC146" i="5"/>
  <c r="MB146" i="5"/>
  <c r="MA146" i="5"/>
  <c r="LZ146" i="5"/>
  <c r="LY146" i="5"/>
  <c r="LX146" i="5"/>
  <c r="LW146" i="5"/>
  <c r="LV146" i="5"/>
  <c r="LU146" i="5"/>
  <c r="LT146" i="5"/>
  <c r="LS146" i="5"/>
  <c r="LR146" i="5"/>
  <c r="ML145" i="5"/>
  <c r="MK145" i="5"/>
  <c r="MJ145" i="5"/>
  <c r="MI145" i="5"/>
  <c r="MH145" i="5"/>
  <c r="MG145" i="5"/>
  <c r="MF145" i="5"/>
  <c r="ME145" i="5"/>
  <c r="MD145" i="5"/>
  <c r="MC145" i="5"/>
  <c r="MB145" i="5"/>
  <c r="MA145" i="5"/>
  <c r="LZ145" i="5"/>
  <c r="LY145" i="5"/>
  <c r="LX145" i="5"/>
  <c r="LW145" i="5"/>
  <c r="LV145" i="5"/>
  <c r="LU145" i="5"/>
  <c r="LT145" i="5"/>
  <c r="LS145" i="5"/>
  <c r="LR145" i="5"/>
  <c r="ML144" i="5"/>
  <c r="MK144" i="5"/>
  <c r="MJ144" i="5"/>
  <c r="MI144" i="5"/>
  <c r="MH144" i="5"/>
  <c r="MG144" i="5"/>
  <c r="MF144" i="5"/>
  <c r="ME144" i="5"/>
  <c r="MD144" i="5"/>
  <c r="MC144" i="5"/>
  <c r="MB144" i="5"/>
  <c r="MA144" i="5"/>
  <c r="LZ144" i="5"/>
  <c r="LY144" i="5"/>
  <c r="LX144" i="5"/>
  <c r="LW144" i="5"/>
  <c r="LV144" i="5"/>
  <c r="LU144" i="5"/>
  <c r="LT144" i="5"/>
  <c r="LS144" i="5"/>
  <c r="LR144" i="5"/>
  <c r="ML143" i="5"/>
  <c r="MK143" i="5"/>
  <c r="MJ143" i="5"/>
  <c r="MI143" i="5"/>
  <c r="MH143" i="5"/>
  <c r="MG143" i="5"/>
  <c r="MF143" i="5"/>
  <c r="ME143" i="5"/>
  <c r="MD143" i="5"/>
  <c r="MC143" i="5"/>
  <c r="MB143" i="5"/>
  <c r="MA143" i="5"/>
  <c r="LZ143" i="5"/>
  <c r="LY143" i="5"/>
  <c r="LX143" i="5"/>
  <c r="LW143" i="5"/>
  <c r="LV143" i="5"/>
  <c r="LU143" i="5"/>
  <c r="LT143" i="5"/>
  <c r="LS143" i="5"/>
  <c r="LR143" i="5"/>
  <c r="ML142" i="5"/>
  <c r="MK142" i="5"/>
  <c r="MJ142" i="5"/>
  <c r="MI142" i="5"/>
  <c r="MH142" i="5"/>
  <c r="MG142" i="5"/>
  <c r="MF142" i="5"/>
  <c r="ME142" i="5"/>
  <c r="MD142" i="5"/>
  <c r="MC142" i="5"/>
  <c r="MB142" i="5"/>
  <c r="MA142" i="5"/>
  <c r="LZ142" i="5"/>
  <c r="LY142" i="5"/>
  <c r="LX142" i="5"/>
  <c r="LW142" i="5"/>
  <c r="LV142" i="5"/>
  <c r="LU142" i="5"/>
  <c r="LT142" i="5"/>
  <c r="LS142" i="5"/>
  <c r="LR142" i="5"/>
  <c r="ML141" i="5"/>
  <c r="MK141" i="5"/>
  <c r="MJ141" i="5"/>
  <c r="MI141" i="5"/>
  <c r="MH141" i="5"/>
  <c r="MG141" i="5"/>
  <c r="MF141" i="5"/>
  <c r="ME141" i="5"/>
  <c r="MD141" i="5"/>
  <c r="MC141" i="5"/>
  <c r="MB141" i="5"/>
  <c r="MA141" i="5"/>
  <c r="LZ141" i="5"/>
  <c r="LY141" i="5"/>
  <c r="LX141" i="5"/>
  <c r="LW141" i="5"/>
  <c r="LV141" i="5"/>
  <c r="LU141" i="5"/>
  <c r="LT141" i="5"/>
  <c r="LS141" i="5"/>
  <c r="LR141" i="5"/>
  <c r="ML140" i="5"/>
  <c r="MK140" i="5"/>
  <c r="MJ140" i="5"/>
  <c r="MI140" i="5"/>
  <c r="MH140" i="5"/>
  <c r="MG140" i="5"/>
  <c r="MF140" i="5"/>
  <c r="ME140" i="5"/>
  <c r="MD140" i="5"/>
  <c r="MC140" i="5"/>
  <c r="MB140" i="5"/>
  <c r="MA140" i="5"/>
  <c r="LZ140" i="5"/>
  <c r="LY140" i="5"/>
  <c r="LX140" i="5"/>
  <c r="LW140" i="5"/>
  <c r="LV140" i="5"/>
  <c r="LU140" i="5"/>
  <c r="LT140" i="5"/>
  <c r="LS140" i="5"/>
  <c r="LR140" i="5"/>
  <c r="ML139" i="5"/>
  <c r="MK139" i="5"/>
  <c r="MJ139" i="5"/>
  <c r="MI139" i="5"/>
  <c r="MH139" i="5"/>
  <c r="MG139" i="5"/>
  <c r="MF139" i="5"/>
  <c r="ME139" i="5"/>
  <c r="MD139" i="5"/>
  <c r="MC139" i="5"/>
  <c r="MB139" i="5"/>
  <c r="MA139" i="5"/>
  <c r="LZ139" i="5"/>
  <c r="LY139" i="5"/>
  <c r="LX139" i="5"/>
  <c r="LW139" i="5"/>
  <c r="LV139" i="5"/>
  <c r="LU139" i="5"/>
  <c r="LT139" i="5"/>
  <c r="LS139" i="5"/>
  <c r="LR139" i="5"/>
  <c r="ML138" i="5"/>
  <c r="MK138" i="5"/>
  <c r="MJ138" i="5"/>
  <c r="MI138" i="5"/>
  <c r="MH138" i="5"/>
  <c r="MG138" i="5"/>
  <c r="MF138" i="5"/>
  <c r="ME138" i="5"/>
  <c r="MD138" i="5"/>
  <c r="MC138" i="5"/>
  <c r="MB138" i="5"/>
  <c r="MA138" i="5"/>
  <c r="LZ138" i="5"/>
  <c r="LY138" i="5"/>
  <c r="LX138" i="5"/>
  <c r="LW138" i="5"/>
  <c r="LV138" i="5"/>
  <c r="LU138" i="5"/>
  <c r="LT138" i="5"/>
  <c r="LS138" i="5"/>
  <c r="LR138" i="5"/>
  <c r="ML137" i="5"/>
  <c r="MK137" i="5"/>
  <c r="MJ137" i="5"/>
  <c r="MI137" i="5"/>
  <c r="MH137" i="5"/>
  <c r="MG137" i="5"/>
  <c r="MF137" i="5"/>
  <c r="ME137" i="5"/>
  <c r="MD137" i="5"/>
  <c r="MC137" i="5"/>
  <c r="MB137" i="5"/>
  <c r="MA137" i="5"/>
  <c r="LZ137" i="5"/>
  <c r="LY137" i="5"/>
  <c r="LX137" i="5"/>
  <c r="LW137" i="5"/>
  <c r="LV137" i="5"/>
  <c r="LU137" i="5"/>
  <c r="LT137" i="5"/>
  <c r="LS137" i="5"/>
  <c r="LR137" i="5"/>
  <c r="ML136" i="5"/>
  <c r="MK136" i="5"/>
  <c r="MJ136" i="5"/>
  <c r="MI136" i="5"/>
  <c r="MH136" i="5"/>
  <c r="MG136" i="5"/>
  <c r="MF136" i="5"/>
  <c r="ME136" i="5"/>
  <c r="MD136" i="5"/>
  <c r="MC136" i="5"/>
  <c r="MB136" i="5"/>
  <c r="MA136" i="5"/>
  <c r="LZ136" i="5"/>
  <c r="LY136" i="5"/>
  <c r="LX136" i="5"/>
  <c r="LW136" i="5"/>
  <c r="LV136" i="5"/>
  <c r="LU136" i="5"/>
  <c r="LT136" i="5"/>
  <c r="LS136" i="5"/>
  <c r="LR136" i="5"/>
  <c r="ML135" i="5"/>
  <c r="MK135" i="5"/>
  <c r="MJ135" i="5"/>
  <c r="MI135" i="5"/>
  <c r="MH135" i="5"/>
  <c r="MG135" i="5"/>
  <c r="MF135" i="5"/>
  <c r="ME135" i="5"/>
  <c r="MD135" i="5"/>
  <c r="MC135" i="5"/>
  <c r="MB135" i="5"/>
  <c r="MA135" i="5"/>
  <c r="LZ135" i="5"/>
  <c r="LY135" i="5"/>
  <c r="LX135" i="5"/>
  <c r="LW135" i="5"/>
  <c r="LV135" i="5"/>
  <c r="LU135" i="5"/>
  <c r="LT135" i="5"/>
  <c r="LS135" i="5"/>
  <c r="LR135" i="5"/>
  <c r="LR34" i="5"/>
  <c r="LS34" i="5"/>
  <c r="LT34" i="5"/>
  <c r="LU34" i="5"/>
  <c r="LV34" i="5"/>
  <c r="LW34" i="5"/>
  <c r="LX34" i="5"/>
  <c r="LY34" i="5"/>
  <c r="LZ34" i="5"/>
  <c r="MA34" i="5"/>
  <c r="MB34" i="5"/>
  <c r="MC34" i="5"/>
  <c r="MD34" i="5"/>
  <c r="ME34" i="5"/>
  <c r="MF34" i="5"/>
  <c r="MG34" i="5"/>
  <c r="MH34" i="5"/>
  <c r="MI34" i="5"/>
  <c r="MJ34" i="5"/>
  <c r="MK34" i="5"/>
  <c r="ML34" i="5"/>
  <c r="ML134" i="5"/>
  <c r="MK134" i="5"/>
  <c r="MJ134" i="5"/>
  <c r="MI134" i="5"/>
  <c r="MH134" i="5"/>
  <c r="MG134" i="5"/>
  <c r="MF134" i="5"/>
  <c r="ME134" i="5"/>
  <c r="MD134" i="5"/>
  <c r="MC134" i="5"/>
  <c r="MB134" i="5"/>
  <c r="MA134" i="5"/>
  <c r="LZ134" i="5"/>
  <c r="LY134" i="5"/>
  <c r="LX134" i="5"/>
  <c r="LW134" i="5"/>
  <c r="LV134" i="5"/>
  <c r="LU134" i="5"/>
  <c r="LT134" i="5"/>
  <c r="LS134" i="5"/>
  <c r="LR134" i="5"/>
  <c r="LQ34" i="5"/>
  <c r="AD122" i="5"/>
  <c r="AE9" i="5"/>
  <c r="AE10" i="5"/>
  <c r="AE11" i="5"/>
  <c r="AE12" i="5"/>
  <c r="AE13" i="5"/>
  <c r="AE14" i="5"/>
  <c r="AE15" i="5"/>
  <c r="AE16" i="5"/>
  <c r="AE17" i="5"/>
  <c r="AE18" i="5"/>
  <c r="AE19" i="5"/>
  <c r="AE20" i="5"/>
  <c r="AE21" i="5"/>
  <c r="AE22" i="5"/>
  <c r="AE23" i="5"/>
  <c r="AE24" i="5"/>
  <c r="AE25" i="5"/>
  <c r="AE26" i="5"/>
  <c r="AE27" i="5"/>
  <c r="AE28" i="5"/>
  <c r="AE29" i="5"/>
  <c r="Y163" i="8"/>
  <c r="X163" i="8"/>
  <c r="W163" i="8"/>
  <c r="V163" i="8"/>
  <c r="U163" i="8"/>
  <c r="T163" i="8"/>
  <c r="S163" i="8"/>
  <c r="R163" i="8"/>
  <c r="Q163" i="8"/>
  <c r="P163" i="8"/>
  <c r="O163" i="8"/>
  <c r="N163" i="8"/>
  <c r="L163" i="8"/>
  <c r="M163" i="8"/>
  <c r="G163" i="8"/>
  <c r="K163" i="8"/>
  <c r="J163" i="8"/>
  <c r="I163" i="8"/>
  <c r="H163" i="8"/>
  <c r="Y162" i="8"/>
  <c r="X162" i="8"/>
  <c r="W162" i="8"/>
  <c r="V162" i="8"/>
  <c r="U162" i="8"/>
  <c r="T162" i="8"/>
  <c r="S162" i="8"/>
  <c r="R162" i="8"/>
  <c r="Q162" i="8"/>
  <c r="P162" i="8"/>
  <c r="O162" i="8"/>
  <c r="N162" i="8"/>
  <c r="M162" i="8"/>
  <c r="L162" i="8"/>
  <c r="G162" i="8"/>
  <c r="K162" i="8"/>
  <c r="J162" i="8"/>
  <c r="I162" i="8"/>
  <c r="H162" i="8"/>
  <c r="Y161" i="8"/>
  <c r="X161" i="8"/>
  <c r="W161" i="8"/>
  <c r="V161" i="8"/>
  <c r="U161" i="8"/>
  <c r="T161" i="8"/>
  <c r="S161" i="8"/>
  <c r="R161" i="8"/>
  <c r="Q161" i="8"/>
  <c r="P161" i="8"/>
  <c r="O161" i="8"/>
  <c r="N161" i="8"/>
  <c r="L161" i="8"/>
  <c r="M161" i="8"/>
  <c r="G161" i="8"/>
  <c r="K161" i="8"/>
  <c r="J161" i="8"/>
  <c r="I161" i="8"/>
  <c r="H161" i="8"/>
  <c r="Y160" i="8"/>
  <c r="X160" i="8"/>
  <c r="W160" i="8"/>
  <c r="V160" i="8"/>
  <c r="U160" i="8"/>
  <c r="T160" i="8"/>
  <c r="S160" i="8"/>
  <c r="R160" i="8"/>
  <c r="Q160" i="8"/>
  <c r="P160" i="8"/>
  <c r="O160" i="8"/>
  <c r="N160" i="8"/>
  <c r="L160" i="8"/>
  <c r="M160" i="8"/>
  <c r="G160" i="8"/>
  <c r="K160" i="8"/>
  <c r="J160" i="8"/>
  <c r="I160" i="8"/>
  <c r="H160" i="8"/>
  <c r="Y159" i="8"/>
  <c r="X159" i="8"/>
  <c r="W159" i="8"/>
  <c r="V159" i="8"/>
  <c r="U159" i="8"/>
  <c r="T159" i="8"/>
  <c r="S159" i="8"/>
  <c r="R159" i="8"/>
  <c r="Q159" i="8"/>
  <c r="P159" i="8"/>
  <c r="O159" i="8"/>
  <c r="N159" i="8"/>
  <c r="M159" i="8"/>
  <c r="L159" i="8"/>
  <c r="G159" i="8"/>
  <c r="K159" i="8"/>
  <c r="J159" i="8"/>
  <c r="I159" i="8"/>
  <c r="H159" i="8"/>
  <c r="Y158" i="8"/>
  <c r="X158" i="8"/>
  <c r="W158" i="8"/>
  <c r="V158" i="8"/>
  <c r="U158" i="8"/>
  <c r="T158" i="8"/>
  <c r="S158" i="8"/>
  <c r="R158" i="8"/>
  <c r="Q158" i="8"/>
  <c r="P158" i="8"/>
  <c r="O158" i="8"/>
  <c r="N158" i="8"/>
  <c r="L158" i="8"/>
  <c r="M158" i="8"/>
  <c r="G158" i="8"/>
  <c r="K158" i="8"/>
  <c r="J158" i="8"/>
  <c r="I158" i="8"/>
  <c r="H158" i="8"/>
  <c r="Y157" i="8"/>
  <c r="X157" i="8"/>
  <c r="W157" i="8"/>
  <c r="V157" i="8"/>
  <c r="U157" i="8"/>
  <c r="T157" i="8"/>
  <c r="S157" i="8"/>
  <c r="R157" i="8"/>
  <c r="Q157" i="8"/>
  <c r="P157" i="8"/>
  <c r="O157" i="8"/>
  <c r="N157" i="8"/>
  <c r="L157" i="8"/>
  <c r="M157" i="8"/>
  <c r="G157" i="8"/>
  <c r="K157" i="8"/>
  <c r="J157" i="8"/>
  <c r="I157" i="8"/>
  <c r="H157" i="8"/>
  <c r="Y156" i="8"/>
  <c r="X156" i="8"/>
  <c r="W156" i="8"/>
  <c r="V156" i="8"/>
  <c r="U156" i="8"/>
  <c r="T156" i="8"/>
  <c r="S156" i="8"/>
  <c r="R156" i="8"/>
  <c r="Q156" i="8"/>
  <c r="P156" i="8"/>
  <c r="O156" i="8"/>
  <c r="N156" i="8"/>
  <c r="L156" i="8"/>
  <c r="M156" i="8"/>
  <c r="G156" i="8"/>
  <c r="K156" i="8"/>
  <c r="J156" i="8"/>
  <c r="I156" i="8"/>
  <c r="H156" i="8"/>
  <c r="Y155" i="8"/>
  <c r="X155" i="8"/>
  <c r="W155" i="8"/>
  <c r="V155" i="8"/>
  <c r="U155" i="8"/>
  <c r="T155" i="8"/>
  <c r="S155" i="8"/>
  <c r="R155" i="8"/>
  <c r="Q155" i="8"/>
  <c r="P155" i="8"/>
  <c r="O155" i="8"/>
  <c r="N155" i="8"/>
  <c r="L155" i="8"/>
  <c r="M155" i="8"/>
  <c r="G155" i="8"/>
  <c r="K155" i="8"/>
  <c r="J155" i="8"/>
  <c r="I155" i="8"/>
  <c r="H155" i="8"/>
  <c r="Y154" i="8"/>
  <c r="X154" i="8"/>
  <c r="W154" i="8"/>
  <c r="V154" i="8"/>
  <c r="U154" i="8"/>
  <c r="T154" i="8"/>
  <c r="S154" i="8"/>
  <c r="R154" i="8"/>
  <c r="Q154" i="8"/>
  <c r="P154" i="8"/>
  <c r="O154" i="8"/>
  <c r="N154" i="8"/>
  <c r="L154" i="8"/>
  <c r="M154" i="8"/>
  <c r="G154" i="8"/>
  <c r="K154" i="8"/>
  <c r="J154" i="8"/>
  <c r="I154" i="8"/>
  <c r="H154" i="8"/>
  <c r="Y153" i="8"/>
  <c r="X153" i="8"/>
  <c r="W153" i="8"/>
  <c r="V153" i="8"/>
  <c r="U153" i="8"/>
  <c r="T153" i="8"/>
  <c r="S153" i="8"/>
  <c r="R153" i="8"/>
  <c r="Q153" i="8"/>
  <c r="P153" i="8"/>
  <c r="O153" i="8"/>
  <c r="N153" i="8"/>
  <c r="L153" i="8"/>
  <c r="M153" i="8"/>
  <c r="G153" i="8"/>
  <c r="K153" i="8"/>
  <c r="J153" i="8"/>
  <c r="I153" i="8"/>
  <c r="H153" i="8"/>
  <c r="Y152" i="8"/>
  <c r="X152" i="8"/>
  <c r="W152" i="8"/>
  <c r="V152" i="8"/>
  <c r="U152" i="8"/>
  <c r="T152" i="8"/>
  <c r="S152" i="8"/>
  <c r="R152" i="8"/>
  <c r="Q152" i="8"/>
  <c r="P152" i="8"/>
  <c r="O152" i="8"/>
  <c r="N152" i="8"/>
  <c r="L152" i="8"/>
  <c r="M152" i="8"/>
  <c r="G152" i="8"/>
  <c r="K152" i="8"/>
  <c r="J152" i="8"/>
  <c r="I152" i="8"/>
  <c r="H152" i="8"/>
  <c r="Y151" i="8"/>
  <c r="X151" i="8"/>
  <c r="W151" i="8"/>
  <c r="V151" i="8"/>
  <c r="U151" i="8"/>
  <c r="T151" i="8"/>
  <c r="S151" i="8"/>
  <c r="R151" i="8"/>
  <c r="Q151" i="8"/>
  <c r="P151" i="8"/>
  <c r="O151" i="8"/>
  <c r="N151" i="8"/>
  <c r="L151" i="8"/>
  <c r="M151" i="8"/>
  <c r="G151" i="8"/>
  <c r="K151" i="8"/>
  <c r="J151" i="8"/>
  <c r="I151" i="8"/>
  <c r="H151" i="8"/>
  <c r="Y150" i="8"/>
  <c r="X150" i="8"/>
  <c r="W150" i="8"/>
  <c r="V150" i="8"/>
  <c r="U150" i="8"/>
  <c r="T150" i="8"/>
  <c r="S150" i="8"/>
  <c r="R150" i="8"/>
  <c r="Q150" i="8"/>
  <c r="P150" i="8"/>
  <c r="O150" i="8"/>
  <c r="N150" i="8"/>
  <c r="L150" i="8"/>
  <c r="M150" i="8"/>
  <c r="G150" i="8"/>
  <c r="K150" i="8"/>
  <c r="J150" i="8"/>
  <c r="I150" i="8"/>
  <c r="H150" i="8"/>
  <c r="Y149" i="8"/>
  <c r="X149" i="8"/>
  <c r="W149" i="8"/>
  <c r="V149" i="8"/>
  <c r="U149" i="8"/>
  <c r="T149" i="8"/>
  <c r="S149" i="8"/>
  <c r="R149" i="8"/>
  <c r="Q149" i="8"/>
  <c r="P149" i="8"/>
  <c r="O149" i="8"/>
  <c r="N149" i="8"/>
  <c r="L149" i="8"/>
  <c r="M149" i="8"/>
  <c r="G149" i="8"/>
  <c r="K149" i="8"/>
  <c r="J149" i="8"/>
  <c r="I149" i="8"/>
  <c r="H149" i="8"/>
  <c r="Y148" i="8"/>
  <c r="X148" i="8"/>
  <c r="W148" i="8"/>
  <c r="V148" i="8"/>
  <c r="U148" i="8"/>
  <c r="T148" i="8"/>
  <c r="S148" i="8"/>
  <c r="R148" i="8"/>
  <c r="Q148" i="8"/>
  <c r="P148" i="8"/>
  <c r="O148" i="8"/>
  <c r="N148" i="8"/>
  <c r="L148" i="8"/>
  <c r="M148" i="8"/>
  <c r="G148" i="8"/>
  <c r="K148" i="8"/>
  <c r="J148" i="8"/>
  <c r="I148" i="8"/>
  <c r="H148" i="8"/>
  <c r="Y147" i="8"/>
  <c r="X147" i="8"/>
  <c r="W147" i="8"/>
  <c r="V147" i="8"/>
  <c r="U147" i="8"/>
  <c r="T147" i="8"/>
  <c r="S147" i="8"/>
  <c r="R147" i="8"/>
  <c r="Q147" i="8"/>
  <c r="P147" i="8"/>
  <c r="O147" i="8"/>
  <c r="N147" i="8"/>
  <c r="L147" i="8"/>
  <c r="M147" i="8"/>
  <c r="G147" i="8"/>
  <c r="K147" i="8"/>
  <c r="J147" i="8"/>
  <c r="I147" i="8"/>
  <c r="H147" i="8"/>
  <c r="Y145" i="8"/>
  <c r="X145" i="8"/>
  <c r="W145" i="8"/>
  <c r="V145" i="8"/>
  <c r="U145" i="8"/>
  <c r="T145" i="8"/>
  <c r="S145" i="8"/>
  <c r="R145" i="8"/>
  <c r="Q145" i="8"/>
  <c r="P145" i="8"/>
  <c r="O145" i="8"/>
  <c r="N145" i="8"/>
  <c r="L145" i="8"/>
  <c r="M145" i="8"/>
  <c r="G145" i="8"/>
  <c r="K145" i="8"/>
  <c r="J145" i="8"/>
  <c r="I145" i="8"/>
  <c r="H145" i="8"/>
  <c r="Y143" i="8"/>
  <c r="X143" i="8"/>
  <c r="W143" i="8"/>
  <c r="V143" i="8"/>
  <c r="U143" i="8"/>
  <c r="T143" i="8"/>
  <c r="S143" i="8"/>
  <c r="R143" i="8"/>
  <c r="Q143" i="8"/>
  <c r="P143" i="8"/>
  <c r="O143" i="8"/>
  <c r="N143" i="8"/>
  <c r="L143" i="8"/>
  <c r="M143" i="8"/>
  <c r="G143" i="8"/>
  <c r="K143" i="8"/>
  <c r="J143" i="8"/>
  <c r="I143" i="8"/>
  <c r="H143" i="8"/>
  <c r="Y142" i="8"/>
  <c r="X142" i="8"/>
  <c r="W142" i="8"/>
  <c r="V142" i="8"/>
  <c r="U142" i="8"/>
  <c r="T142" i="8"/>
  <c r="S142" i="8"/>
  <c r="R142" i="8"/>
  <c r="Q142" i="8"/>
  <c r="P142" i="8"/>
  <c r="O142" i="8"/>
  <c r="N142" i="8"/>
  <c r="L142" i="8"/>
  <c r="M142" i="8"/>
  <c r="G142" i="8"/>
  <c r="K142" i="8"/>
  <c r="J142" i="8"/>
  <c r="I142" i="8"/>
  <c r="H142" i="8"/>
  <c r="Y141" i="8"/>
  <c r="X141" i="8"/>
  <c r="W141" i="8"/>
  <c r="V141" i="8"/>
  <c r="U141" i="8"/>
  <c r="T141" i="8"/>
  <c r="S141" i="8"/>
  <c r="R141" i="8"/>
  <c r="Q141" i="8"/>
  <c r="P141" i="8"/>
  <c r="O141" i="8"/>
  <c r="N141" i="8"/>
  <c r="L141" i="8"/>
  <c r="M141" i="8"/>
  <c r="G141" i="8"/>
  <c r="K141" i="8"/>
  <c r="J141" i="8"/>
  <c r="I141" i="8"/>
  <c r="H141" i="8"/>
  <c r="Y140" i="8"/>
  <c r="X140" i="8"/>
  <c r="W140" i="8"/>
  <c r="V140" i="8"/>
  <c r="U140" i="8"/>
  <c r="T140" i="8"/>
  <c r="S140" i="8"/>
  <c r="R140" i="8"/>
  <c r="Q140" i="8"/>
  <c r="P140" i="8"/>
  <c r="O140" i="8"/>
  <c r="N140" i="8"/>
  <c r="L140" i="8"/>
  <c r="M140" i="8"/>
  <c r="G140" i="8"/>
  <c r="K140" i="8"/>
  <c r="J140" i="8"/>
  <c r="I140" i="8"/>
  <c r="H140" i="8"/>
  <c r="Y139" i="8"/>
  <c r="X139" i="8"/>
  <c r="W139" i="8"/>
  <c r="V139" i="8"/>
  <c r="U139" i="8"/>
  <c r="T139" i="8"/>
  <c r="S139" i="8"/>
  <c r="R139" i="8"/>
  <c r="Q139" i="8"/>
  <c r="P139" i="8"/>
  <c r="O139" i="8"/>
  <c r="N139" i="8"/>
  <c r="L139" i="8"/>
  <c r="M139" i="8"/>
  <c r="G139" i="8"/>
  <c r="K139" i="8"/>
  <c r="J139" i="8"/>
  <c r="I139" i="8"/>
  <c r="H139" i="8"/>
  <c r="Y138" i="8"/>
  <c r="X138" i="8"/>
  <c r="W138" i="8"/>
  <c r="V138" i="8"/>
  <c r="U138" i="8"/>
  <c r="T138" i="8"/>
  <c r="S138" i="8"/>
  <c r="R138" i="8"/>
  <c r="Q138" i="8"/>
  <c r="P138" i="8"/>
  <c r="O138" i="8"/>
  <c r="N138" i="8"/>
  <c r="L138" i="8"/>
  <c r="M138" i="8"/>
  <c r="G138" i="8"/>
  <c r="K138" i="8"/>
  <c r="J138" i="8"/>
  <c r="I138" i="8"/>
  <c r="H138" i="8"/>
  <c r="Y136" i="8"/>
  <c r="X136" i="8"/>
  <c r="W136" i="8"/>
  <c r="V136" i="8"/>
  <c r="U136" i="8"/>
  <c r="T136" i="8"/>
  <c r="S136" i="8"/>
  <c r="R136" i="8"/>
  <c r="Q136" i="8"/>
  <c r="P136" i="8"/>
  <c r="O136" i="8"/>
  <c r="N136" i="8"/>
  <c r="L136" i="8"/>
  <c r="M136" i="8"/>
  <c r="G136" i="8"/>
  <c r="K136" i="8"/>
  <c r="J136" i="8"/>
  <c r="I136" i="8"/>
  <c r="H136" i="8"/>
  <c r="Y135" i="8"/>
  <c r="X135" i="8"/>
  <c r="W135" i="8"/>
  <c r="V135" i="8"/>
  <c r="U135" i="8"/>
  <c r="T135" i="8"/>
  <c r="S135" i="8"/>
  <c r="R135" i="8"/>
  <c r="Q135" i="8"/>
  <c r="P135" i="8"/>
  <c r="O135" i="8"/>
  <c r="N135" i="8"/>
  <c r="L135" i="8"/>
  <c r="M135" i="8"/>
  <c r="G135" i="8"/>
  <c r="K135" i="8"/>
  <c r="J135" i="8"/>
  <c r="I135" i="8"/>
  <c r="H135" i="8"/>
  <c r="Y134" i="8"/>
  <c r="X134" i="8"/>
  <c r="W134" i="8"/>
  <c r="V134" i="8"/>
  <c r="U134" i="8"/>
  <c r="T134" i="8"/>
  <c r="S134" i="8"/>
  <c r="R134" i="8"/>
  <c r="Q134" i="8"/>
  <c r="P134" i="8"/>
  <c r="O134" i="8"/>
  <c r="N134" i="8"/>
  <c r="L134" i="8"/>
  <c r="M134" i="8"/>
  <c r="G134" i="8"/>
  <c r="K134" i="8"/>
  <c r="J134" i="8"/>
  <c r="I134" i="8"/>
  <c r="H134" i="8"/>
  <c r="Y133" i="8"/>
  <c r="X133" i="8"/>
  <c r="W133" i="8"/>
  <c r="V133" i="8"/>
  <c r="U133" i="8"/>
  <c r="T133" i="8"/>
  <c r="S133" i="8"/>
  <c r="R133" i="8"/>
  <c r="Q133" i="8"/>
  <c r="P133" i="8"/>
  <c r="O133" i="8"/>
  <c r="N133" i="8"/>
  <c r="L133" i="8"/>
  <c r="M133" i="8"/>
  <c r="G133" i="8"/>
  <c r="K133" i="8"/>
  <c r="J133" i="8"/>
  <c r="I133" i="8"/>
  <c r="H133" i="8"/>
  <c r="Y132" i="8"/>
  <c r="X132" i="8"/>
  <c r="W132" i="8"/>
  <c r="V132" i="8"/>
  <c r="U132" i="8"/>
  <c r="T132" i="8"/>
  <c r="S132" i="8"/>
  <c r="R132" i="8"/>
  <c r="Q132" i="8"/>
  <c r="P132" i="8"/>
  <c r="O132" i="8"/>
  <c r="N132" i="8"/>
  <c r="L132" i="8"/>
  <c r="M132" i="8"/>
  <c r="G132" i="8"/>
  <c r="K132" i="8"/>
  <c r="J132" i="8"/>
  <c r="I132" i="8"/>
  <c r="H132" i="8"/>
  <c r="Y130" i="8"/>
  <c r="X130" i="8"/>
  <c r="W130" i="8"/>
  <c r="V130" i="8"/>
  <c r="U130" i="8"/>
  <c r="T130" i="8"/>
  <c r="S130" i="8"/>
  <c r="R130" i="8"/>
  <c r="Q130" i="8"/>
  <c r="P130" i="8"/>
  <c r="O130" i="8"/>
  <c r="N130" i="8"/>
  <c r="L130" i="8"/>
  <c r="M130" i="8"/>
  <c r="G130" i="8"/>
  <c r="K130" i="8"/>
  <c r="J130" i="8"/>
  <c r="I130" i="8"/>
  <c r="H130" i="8"/>
  <c r="Y129" i="8"/>
  <c r="X129" i="8"/>
  <c r="W129" i="8"/>
  <c r="V129" i="8"/>
  <c r="U129" i="8"/>
  <c r="T129" i="8"/>
  <c r="S129" i="8"/>
  <c r="R129" i="8"/>
  <c r="Q129" i="8"/>
  <c r="P129" i="8"/>
  <c r="O129" i="8"/>
  <c r="N129" i="8"/>
  <c r="L129" i="8"/>
  <c r="M129" i="8"/>
  <c r="G129" i="8"/>
  <c r="K129" i="8"/>
  <c r="J129" i="8"/>
  <c r="I129" i="8"/>
  <c r="H129" i="8"/>
  <c r="Y128" i="8"/>
  <c r="X128" i="8"/>
  <c r="W128" i="8"/>
  <c r="V128" i="8"/>
  <c r="U128" i="8"/>
  <c r="T128" i="8"/>
  <c r="S128" i="8"/>
  <c r="R128" i="8"/>
  <c r="Q128" i="8"/>
  <c r="P128" i="8"/>
  <c r="O128" i="8"/>
  <c r="N128" i="8"/>
  <c r="L128" i="8"/>
  <c r="M128" i="8"/>
  <c r="G128" i="8"/>
  <c r="K128" i="8"/>
  <c r="J128" i="8"/>
  <c r="I128" i="8"/>
  <c r="H128" i="8"/>
  <c r="Y127" i="8"/>
  <c r="X127" i="8"/>
  <c r="W127" i="8"/>
  <c r="V127" i="8"/>
  <c r="U127" i="8"/>
  <c r="T127" i="8"/>
  <c r="S127" i="8"/>
  <c r="R127" i="8"/>
  <c r="Q127" i="8"/>
  <c r="P127" i="8"/>
  <c r="O127" i="8"/>
  <c r="N127" i="8"/>
  <c r="L127" i="8"/>
  <c r="M127" i="8"/>
  <c r="G127" i="8"/>
  <c r="K127" i="8"/>
  <c r="J127" i="8"/>
  <c r="I127" i="8"/>
  <c r="H127" i="8"/>
  <c r="Y126" i="8"/>
  <c r="X126" i="8"/>
  <c r="W126" i="8"/>
  <c r="V126" i="8"/>
  <c r="U126" i="8"/>
  <c r="T126" i="8"/>
  <c r="S126" i="8"/>
  <c r="R126" i="8"/>
  <c r="Q126" i="8"/>
  <c r="P126" i="8"/>
  <c r="O126" i="8"/>
  <c r="N126" i="8"/>
  <c r="L126" i="8"/>
  <c r="M126" i="8"/>
  <c r="G126" i="8"/>
  <c r="K126" i="8"/>
  <c r="J126" i="8"/>
  <c r="I126" i="8"/>
  <c r="H126" i="8"/>
  <c r="Y125" i="8"/>
  <c r="X125" i="8"/>
  <c r="W125" i="8"/>
  <c r="V125" i="8"/>
  <c r="U125" i="8"/>
  <c r="T125" i="8"/>
  <c r="S125" i="8"/>
  <c r="R125" i="8"/>
  <c r="Q125" i="8"/>
  <c r="P125" i="8"/>
  <c r="O125" i="8"/>
  <c r="N125" i="8"/>
  <c r="L125" i="8"/>
  <c r="M125" i="8"/>
  <c r="G125" i="8"/>
  <c r="K125" i="8"/>
  <c r="J125" i="8"/>
  <c r="I125" i="8"/>
  <c r="H125" i="8"/>
  <c r="Y123" i="8"/>
  <c r="X123" i="8"/>
  <c r="W123" i="8"/>
  <c r="V123" i="8"/>
  <c r="U123" i="8"/>
  <c r="T123" i="8"/>
  <c r="S123" i="8"/>
  <c r="R123" i="8"/>
  <c r="Q123" i="8"/>
  <c r="P123" i="8"/>
  <c r="O123" i="8"/>
  <c r="N123" i="8"/>
  <c r="L123" i="8"/>
  <c r="M123" i="8"/>
  <c r="G123" i="8"/>
  <c r="K123" i="8"/>
  <c r="J123" i="8"/>
  <c r="I123" i="8"/>
  <c r="H123" i="8"/>
  <c r="Y120" i="8"/>
  <c r="X120" i="8"/>
  <c r="W120" i="8"/>
  <c r="V120" i="8"/>
  <c r="U120" i="8"/>
  <c r="T120" i="8"/>
  <c r="S120" i="8"/>
  <c r="R120" i="8"/>
  <c r="Q120" i="8"/>
  <c r="P120" i="8"/>
  <c r="O120" i="8"/>
  <c r="N120" i="8"/>
  <c r="L120" i="8"/>
  <c r="M120" i="8"/>
  <c r="G120" i="8"/>
  <c r="K120" i="8"/>
  <c r="J120" i="8"/>
  <c r="I120" i="8"/>
  <c r="H120" i="8"/>
  <c r="Y119" i="8"/>
  <c r="X119" i="8"/>
  <c r="W119" i="8"/>
  <c r="V119" i="8"/>
  <c r="U119" i="8"/>
  <c r="T119" i="8"/>
  <c r="S119" i="8"/>
  <c r="R119" i="8"/>
  <c r="Q119" i="8"/>
  <c r="P119" i="8"/>
  <c r="O119" i="8"/>
  <c r="N119" i="8"/>
  <c r="L119" i="8"/>
  <c r="M119" i="8"/>
  <c r="G119" i="8"/>
  <c r="K119" i="8"/>
  <c r="J119" i="8"/>
  <c r="I119" i="8"/>
  <c r="H119" i="8"/>
  <c r="Y118" i="8"/>
  <c r="X118" i="8"/>
  <c r="W118" i="8"/>
  <c r="V118" i="8"/>
  <c r="U118" i="8"/>
  <c r="T118" i="8"/>
  <c r="S118" i="8"/>
  <c r="R118" i="8"/>
  <c r="Q118" i="8"/>
  <c r="P118" i="8"/>
  <c r="O118" i="8"/>
  <c r="N118" i="8"/>
  <c r="L118" i="8"/>
  <c r="M118" i="8"/>
  <c r="G118" i="8"/>
  <c r="K118" i="8"/>
  <c r="J118" i="8"/>
  <c r="I118" i="8"/>
  <c r="H118" i="8"/>
  <c r="Y117" i="8"/>
  <c r="X117" i="8"/>
  <c r="W117" i="8"/>
  <c r="V117" i="8"/>
  <c r="U117" i="8"/>
  <c r="T117" i="8"/>
  <c r="S117" i="8"/>
  <c r="R117" i="8"/>
  <c r="Q117" i="8"/>
  <c r="P117" i="8"/>
  <c r="O117" i="8"/>
  <c r="N117" i="8"/>
  <c r="L117" i="8"/>
  <c r="M117" i="8"/>
  <c r="G117" i="8"/>
  <c r="K117" i="8"/>
  <c r="J117" i="8"/>
  <c r="I117" i="8"/>
  <c r="H117" i="8"/>
  <c r="Y115" i="8"/>
  <c r="X115" i="8"/>
  <c r="W115" i="8"/>
  <c r="V115" i="8"/>
  <c r="U115" i="8"/>
  <c r="T115" i="8"/>
  <c r="S115" i="8"/>
  <c r="R115" i="8"/>
  <c r="Q115" i="8"/>
  <c r="P115" i="8"/>
  <c r="O115" i="8"/>
  <c r="N115" i="8"/>
  <c r="L115" i="8"/>
  <c r="M115" i="8"/>
  <c r="G115" i="8"/>
  <c r="K115" i="8"/>
  <c r="J115" i="8"/>
  <c r="I115" i="8"/>
  <c r="H115" i="8"/>
  <c r="Y114" i="8"/>
  <c r="X114" i="8"/>
  <c r="W114" i="8"/>
  <c r="V114" i="8"/>
  <c r="U114" i="8"/>
  <c r="T114" i="8"/>
  <c r="S114" i="8"/>
  <c r="R114" i="8"/>
  <c r="Q114" i="8"/>
  <c r="P114" i="8"/>
  <c r="O114" i="8"/>
  <c r="N114" i="8"/>
  <c r="L114" i="8"/>
  <c r="M114" i="8"/>
  <c r="G114" i="8"/>
  <c r="K114" i="8"/>
  <c r="J114" i="8"/>
  <c r="I114" i="8"/>
  <c r="H114" i="8"/>
  <c r="HZ88" i="5"/>
  <c r="HY88" i="5"/>
  <c r="HX88" i="5"/>
  <c r="HW88" i="5"/>
  <c r="HV88" i="5"/>
  <c r="HU88" i="5"/>
  <c r="HT88" i="5"/>
  <c r="HS88" i="5"/>
  <c r="HR88" i="5"/>
  <c r="HQ88" i="5"/>
  <c r="HP88" i="5"/>
  <c r="HO88" i="5"/>
  <c r="HN88" i="5"/>
  <c r="HM88" i="5"/>
  <c r="HL88" i="5"/>
  <c r="HK88" i="5"/>
  <c r="HJ88" i="5"/>
  <c r="HI88" i="5"/>
  <c r="HH88" i="5"/>
  <c r="HG88" i="5"/>
  <c r="HF88" i="5"/>
  <c r="HE88" i="5"/>
  <c r="Y263" i="8"/>
  <c r="X263" i="8"/>
  <c r="W263" i="8"/>
  <c r="V263" i="8"/>
  <c r="U263" i="8"/>
  <c r="T263" i="8"/>
  <c r="S263" i="8"/>
  <c r="R263" i="8"/>
  <c r="Q263" i="8"/>
  <c r="P263" i="8"/>
  <c r="O263" i="8"/>
  <c r="N263" i="8"/>
  <c r="L263" i="8"/>
  <c r="M263" i="8"/>
  <c r="G263" i="8"/>
  <c r="H263" i="8"/>
  <c r="K263" i="8"/>
  <c r="KT34" i="5"/>
  <c r="JW34" i="5"/>
  <c r="IZ34" i="5"/>
  <c r="IC34" i="5"/>
  <c r="HF34" i="5"/>
  <c r="GI34" i="5"/>
  <c r="FL34" i="5"/>
  <c r="EO34" i="5"/>
  <c r="DR34" i="5"/>
  <c r="CU34" i="5"/>
  <c r="BX34" i="5"/>
  <c r="KU34" i="5"/>
  <c r="KV34" i="5"/>
  <c r="LO186" i="5"/>
  <c r="LN186" i="5"/>
  <c r="LM186" i="5"/>
  <c r="LL186" i="5"/>
  <c r="LK186" i="5"/>
  <c r="LJ186" i="5"/>
  <c r="LI186" i="5"/>
  <c r="LH186" i="5"/>
  <c r="LG186" i="5"/>
  <c r="LF186" i="5"/>
  <c r="LE186" i="5"/>
  <c r="LD186" i="5"/>
  <c r="LC186" i="5"/>
  <c r="LB186" i="5"/>
  <c r="LA186" i="5"/>
  <c r="KZ186" i="5"/>
  <c r="KY186" i="5"/>
  <c r="KX186" i="5"/>
  <c r="KW186" i="5"/>
  <c r="KV186" i="5"/>
  <c r="KU186" i="5"/>
  <c r="LO185" i="5"/>
  <c r="LN185" i="5"/>
  <c r="LM185" i="5"/>
  <c r="LL185" i="5"/>
  <c r="LK185" i="5"/>
  <c r="LJ185" i="5"/>
  <c r="LI185" i="5"/>
  <c r="LH185" i="5"/>
  <c r="LG185" i="5"/>
  <c r="LF185" i="5"/>
  <c r="LE185" i="5"/>
  <c r="LD185" i="5"/>
  <c r="LC185" i="5"/>
  <c r="LB185" i="5"/>
  <c r="LA185" i="5"/>
  <c r="KZ185" i="5"/>
  <c r="KY185" i="5"/>
  <c r="KX185" i="5"/>
  <c r="KW185" i="5"/>
  <c r="KV185" i="5"/>
  <c r="KU185" i="5"/>
  <c r="LO184" i="5"/>
  <c r="LN184" i="5"/>
  <c r="LM184" i="5"/>
  <c r="LL184" i="5"/>
  <c r="LK184" i="5"/>
  <c r="LJ184" i="5"/>
  <c r="LI184" i="5"/>
  <c r="LH184" i="5"/>
  <c r="LG184" i="5"/>
  <c r="LF184" i="5"/>
  <c r="LE184" i="5"/>
  <c r="LD184" i="5"/>
  <c r="LC184" i="5"/>
  <c r="LB184" i="5"/>
  <c r="LA184" i="5"/>
  <c r="KZ184" i="5"/>
  <c r="KY184" i="5"/>
  <c r="KX184" i="5"/>
  <c r="KW184" i="5"/>
  <c r="KV184" i="5"/>
  <c r="KU184" i="5"/>
  <c r="LO183" i="5"/>
  <c r="LN183" i="5"/>
  <c r="LM183" i="5"/>
  <c r="LL183" i="5"/>
  <c r="LK183" i="5"/>
  <c r="LJ183" i="5"/>
  <c r="LI183" i="5"/>
  <c r="LH183" i="5"/>
  <c r="LG183" i="5"/>
  <c r="LF183" i="5"/>
  <c r="LE183" i="5"/>
  <c r="LD183" i="5"/>
  <c r="LC183" i="5"/>
  <c r="LB183" i="5"/>
  <c r="LA183" i="5"/>
  <c r="KZ183" i="5"/>
  <c r="KY183" i="5"/>
  <c r="KX183" i="5"/>
  <c r="KW183" i="5"/>
  <c r="KV183" i="5"/>
  <c r="KU183" i="5"/>
  <c r="LO182" i="5"/>
  <c r="LN182" i="5"/>
  <c r="LM182" i="5"/>
  <c r="LL182" i="5"/>
  <c r="LK182" i="5"/>
  <c r="LJ182" i="5"/>
  <c r="LI182" i="5"/>
  <c r="LH182" i="5"/>
  <c r="LG182" i="5"/>
  <c r="LF182" i="5"/>
  <c r="LE182" i="5"/>
  <c r="LD182" i="5"/>
  <c r="LC182" i="5"/>
  <c r="LB182" i="5"/>
  <c r="LA182" i="5"/>
  <c r="KZ182" i="5"/>
  <c r="KY182" i="5"/>
  <c r="KX182" i="5"/>
  <c r="KW182" i="5"/>
  <c r="KV182" i="5"/>
  <c r="KU182" i="5"/>
  <c r="LO181" i="5"/>
  <c r="LN181" i="5"/>
  <c r="LM181" i="5"/>
  <c r="LL181" i="5"/>
  <c r="LK181" i="5"/>
  <c r="LJ181" i="5"/>
  <c r="LI181" i="5"/>
  <c r="LH181" i="5"/>
  <c r="LG181" i="5"/>
  <c r="LF181" i="5"/>
  <c r="LE181" i="5"/>
  <c r="LD181" i="5"/>
  <c r="LC181" i="5"/>
  <c r="LB181" i="5"/>
  <c r="LA181" i="5"/>
  <c r="KZ181" i="5"/>
  <c r="KY181" i="5"/>
  <c r="KX181" i="5"/>
  <c r="KW181" i="5"/>
  <c r="KV181" i="5"/>
  <c r="KU181" i="5"/>
  <c r="LO180" i="5"/>
  <c r="LN180" i="5"/>
  <c r="LM180" i="5"/>
  <c r="LL180" i="5"/>
  <c r="LK180" i="5"/>
  <c r="LJ180" i="5"/>
  <c r="LI180" i="5"/>
  <c r="LH180" i="5"/>
  <c r="LG180" i="5"/>
  <c r="LF180" i="5"/>
  <c r="LE180" i="5"/>
  <c r="LD180" i="5"/>
  <c r="LC180" i="5"/>
  <c r="LB180" i="5"/>
  <c r="LA180" i="5"/>
  <c r="KZ180" i="5"/>
  <c r="KY180" i="5"/>
  <c r="KX180" i="5"/>
  <c r="KW180" i="5"/>
  <c r="KV180" i="5"/>
  <c r="KU180" i="5"/>
  <c r="LO179" i="5"/>
  <c r="LN179" i="5"/>
  <c r="LM179" i="5"/>
  <c r="LL179" i="5"/>
  <c r="LK179" i="5"/>
  <c r="LJ179" i="5"/>
  <c r="LI179" i="5"/>
  <c r="LH179" i="5"/>
  <c r="LG179" i="5"/>
  <c r="LF179" i="5"/>
  <c r="LE179" i="5"/>
  <c r="LD179" i="5"/>
  <c r="LC179" i="5"/>
  <c r="LB179" i="5"/>
  <c r="LA179" i="5"/>
  <c r="KZ179" i="5"/>
  <c r="KY179" i="5"/>
  <c r="KX179" i="5"/>
  <c r="KW179" i="5"/>
  <c r="KV179" i="5"/>
  <c r="KU179" i="5"/>
  <c r="LO178" i="5"/>
  <c r="LN178" i="5"/>
  <c r="LM178" i="5"/>
  <c r="LL178" i="5"/>
  <c r="LK178" i="5"/>
  <c r="LJ178" i="5"/>
  <c r="LI178" i="5"/>
  <c r="LH178" i="5"/>
  <c r="LG178" i="5"/>
  <c r="LF178" i="5"/>
  <c r="LE178" i="5"/>
  <c r="LD178" i="5"/>
  <c r="LC178" i="5"/>
  <c r="LB178" i="5"/>
  <c r="LA178" i="5"/>
  <c r="KZ178" i="5"/>
  <c r="KY178" i="5"/>
  <c r="KX178" i="5"/>
  <c r="KW178" i="5"/>
  <c r="KV178" i="5"/>
  <c r="KU178" i="5"/>
  <c r="LO177" i="5"/>
  <c r="LN177" i="5"/>
  <c r="LM177" i="5"/>
  <c r="LL177" i="5"/>
  <c r="LK177" i="5"/>
  <c r="LJ177" i="5"/>
  <c r="LI177" i="5"/>
  <c r="LH177" i="5"/>
  <c r="LG177" i="5"/>
  <c r="LF177" i="5"/>
  <c r="LE177" i="5"/>
  <c r="LD177" i="5"/>
  <c r="LC177" i="5"/>
  <c r="LB177" i="5"/>
  <c r="LA177" i="5"/>
  <c r="KZ177" i="5"/>
  <c r="KY177" i="5"/>
  <c r="KX177" i="5"/>
  <c r="KW177" i="5"/>
  <c r="KV177" i="5"/>
  <c r="KU177" i="5"/>
  <c r="LO176" i="5"/>
  <c r="LN176" i="5"/>
  <c r="LM176" i="5"/>
  <c r="LL176" i="5"/>
  <c r="LK176" i="5"/>
  <c r="LJ176" i="5"/>
  <c r="LI176" i="5"/>
  <c r="LH176" i="5"/>
  <c r="LG176" i="5"/>
  <c r="LF176" i="5"/>
  <c r="LE176" i="5"/>
  <c r="LD176" i="5"/>
  <c r="LC176" i="5"/>
  <c r="LB176" i="5"/>
  <c r="LA176" i="5"/>
  <c r="KZ176" i="5"/>
  <c r="KY176" i="5"/>
  <c r="KX176" i="5"/>
  <c r="KW176" i="5"/>
  <c r="KV176" i="5"/>
  <c r="KU176" i="5"/>
  <c r="LO175" i="5"/>
  <c r="LN175" i="5"/>
  <c r="LM175" i="5"/>
  <c r="LL175" i="5"/>
  <c r="LK175" i="5"/>
  <c r="LJ175" i="5"/>
  <c r="LI175" i="5"/>
  <c r="LH175" i="5"/>
  <c r="LG175" i="5"/>
  <c r="LF175" i="5"/>
  <c r="LE175" i="5"/>
  <c r="LD175" i="5"/>
  <c r="LC175" i="5"/>
  <c r="LB175" i="5"/>
  <c r="LA175" i="5"/>
  <c r="KZ175" i="5"/>
  <c r="KY175" i="5"/>
  <c r="KX175" i="5"/>
  <c r="KW175" i="5"/>
  <c r="KV175" i="5"/>
  <c r="KU175" i="5"/>
  <c r="LO174" i="5"/>
  <c r="LN174" i="5"/>
  <c r="LM174" i="5"/>
  <c r="LL174" i="5"/>
  <c r="LK174" i="5"/>
  <c r="LJ174" i="5"/>
  <c r="LI174" i="5"/>
  <c r="LH174" i="5"/>
  <c r="LG174" i="5"/>
  <c r="LF174" i="5"/>
  <c r="LE174" i="5"/>
  <c r="LD174" i="5"/>
  <c r="LC174" i="5"/>
  <c r="LB174" i="5"/>
  <c r="LA174" i="5"/>
  <c r="KZ174" i="5"/>
  <c r="KY174" i="5"/>
  <c r="KX174" i="5"/>
  <c r="KW174" i="5"/>
  <c r="KV174" i="5"/>
  <c r="KU174" i="5"/>
  <c r="LO173" i="5"/>
  <c r="LN173" i="5"/>
  <c r="LM173" i="5"/>
  <c r="LL173" i="5"/>
  <c r="LK173" i="5"/>
  <c r="LJ173" i="5"/>
  <c r="LI173" i="5"/>
  <c r="LH173" i="5"/>
  <c r="LG173" i="5"/>
  <c r="LF173" i="5"/>
  <c r="LE173" i="5"/>
  <c r="LD173" i="5"/>
  <c r="LC173" i="5"/>
  <c r="LB173" i="5"/>
  <c r="LA173" i="5"/>
  <c r="KZ173" i="5"/>
  <c r="KY173" i="5"/>
  <c r="KX173" i="5"/>
  <c r="KW173" i="5"/>
  <c r="KV173" i="5"/>
  <c r="KU173" i="5"/>
  <c r="LO172" i="5"/>
  <c r="LN172" i="5"/>
  <c r="LM172" i="5"/>
  <c r="LL172" i="5"/>
  <c r="LK172" i="5"/>
  <c r="LJ172" i="5"/>
  <c r="LI172" i="5"/>
  <c r="LH172" i="5"/>
  <c r="LG172" i="5"/>
  <c r="LF172" i="5"/>
  <c r="LE172" i="5"/>
  <c r="LD172" i="5"/>
  <c r="LC172" i="5"/>
  <c r="LB172" i="5"/>
  <c r="LA172" i="5"/>
  <c r="KZ172" i="5"/>
  <c r="KY172" i="5"/>
  <c r="KX172" i="5"/>
  <c r="KW172" i="5"/>
  <c r="KV172" i="5"/>
  <c r="KU172" i="5"/>
  <c r="LO171" i="5"/>
  <c r="LN171" i="5"/>
  <c r="LM171" i="5"/>
  <c r="LL171" i="5"/>
  <c r="LK171" i="5"/>
  <c r="LJ171" i="5"/>
  <c r="LI171" i="5"/>
  <c r="LH171" i="5"/>
  <c r="LG171" i="5"/>
  <c r="LF171" i="5"/>
  <c r="LE171" i="5"/>
  <c r="LD171" i="5"/>
  <c r="LC171" i="5"/>
  <c r="LB171" i="5"/>
  <c r="LA171" i="5"/>
  <c r="KZ171" i="5"/>
  <c r="KY171" i="5"/>
  <c r="KX171" i="5"/>
  <c r="KW171" i="5"/>
  <c r="KV171" i="5"/>
  <c r="KU171" i="5"/>
  <c r="LO170" i="5"/>
  <c r="LN170" i="5"/>
  <c r="LM170" i="5"/>
  <c r="LL170" i="5"/>
  <c r="LK170" i="5"/>
  <c r="LJ170" i="5"/>
  <c r="LI170" i="5"/>
  <c r="LH170" i="5"/>
  <c r="LG170" i="5"/>
  <c r="LF170" i="5"/>
  <c r="LE170" i="5"/>
  <c r="LD170" i="5"/>
  <c r="LC170" i="5"/>
  <c r="LB170" i="5"/>
  <c r="LA170" i="5"/>
  <c r="KZ170" i="5"/>
  <c r="KY170" i="5"/>
  <c r="KX170" i="5"/>
  <c r="KW170" i="5"/>
  <c r="KV170" i="5"/>
  <c r="KU170" i="5"/>
  <c r="LO169" i="5"/>
  <c r="LN169" i="5"/>
  <c r="LM169" i="5"/>
  <c r="LL169" i="5"/>
  <c r="LK169" i="5"/>
  <c r="LJ169" i="5"/>
  <c r="LI169" i="5"/>
  <c r="LH169" i="5"/>
  <c r="LG169" i="5"/>
  <c r="LF169" i="5"/>
  <c r="LE169" i="5"/>
  <c r="LD169" i="5"/>
  <c r="LC169" i="5"/>
  <c r="LB169" i="5"/>
  <c r="LA169" i="5"/>
  <c r="KZ169" i="5"/>
  <c r="KY169" i="5"/>
  <c r="KX169" i="5"/>
  <c r="KW169" i="5"/>
  <c r="KV169" i="5"/>
  <c r="KU169" i="5"/>
  <c r="LO168" i="5"/>
  <c r="LN168" i="5"/>
  <c r="LM168" i="5"/>
  <c r="LL168" i="5"/>
  <c r="LK168" i="5"/>
  <c r="LJ168" i="5"/>
  <c r="LI168" i="5"/>
  <c r="LH168" i="5"/>
  <c r="LG168" i="5"/>
  <c r="LF168" i="5"/>
  <c r="LE168" i="5"/>
  <c r="LD168" i="5"/>
  <c r="LC168" i="5"/>
  <c r="LB168" i="5"/>
  <c r="LA168" i="5"/>
  <c r="KZ168" i="5"/>
  <c r="KY168" i="5"/>
  <c r="KX168" i="5"/>
  <c r="KW168" i="5"/>
  <c r="KV168" i="5"/>
  <c r="KU168" i="5"/>
  <c r="LO167" i="5"/>
  <c r="LN167" i="5"/>
  <c r="LM167" i="5"/>
  <c r="LL167" i="5"/>
  <c r="LK167" i="5"/>
  <c r="LJ167" i="5"/>
  <c r="LI167" i="5"/>
  <c r="LH167" i="5"/>
  <c r="LG167" i="5"/>
  <c r="LF167" i="5"/>
  <c r="LE167" i="5"/>
  <c r="LD167" i="5"/>
  <c r="LC167" i="5"/>
  <c r="LB167" i="5"/>
  <c r="LA167" i="5"/>
  <c r="KZ167" i="5"/>
  <c r="KY167" i="5"/>
  <c r="KX167" i="5"/>
  <c r="KW167" i="5"/>
  <c r="KV167" i="5"/>
  <c r="KU167" i="5"/>
  <c r="LO166" i="5"/>
  <c r="LN166" i="5"/>
  <c r="LM166" i="5"/>
  <c r="LL166" i="5"/>
  <c r="LK166" i="5"/>
  <c r="LJ166" i="5"/>
  <c r="LI166" i="5"/>
  <c r="LH166" i="5"/>
  <c r="LG166" i="5"/>
  <c r="LF166" i="5"/>
  <c r="LE166" i="5"/>
  <c r="LD166" i="5"/>
  <c r="LC166" i="5"/>
  <c r="LB166" i="5"/>
  <c r="LA166" i="5"/>
  <c r="KZ166" i="5"/>
  <c r="KY166" i="5"/>
  <c r="KX166" i="5"/>
  <c r="KW166" i="5"/>
  <c r="KV166" i="5"/>
  <c r="KU166" i="5"/>
  <c r="LO165" i="5"/>
  <c r="LN165" i="5"/>
  <c r="LM165" i="5"/>
  <c r="LL165" i="5"/>
  <c r="LK165" i="5"/>
  <c r="LJ165" i="5"/>
  <c r="LI165" i="5"/>
  <c r="LH165" i="5"/>
  <c r="LG165" i="5"/>
  <c r="LF165" i="5"/>
  <c r="LE165" i="5"/>
  <c r="LD165" i="5"/>
  <c r="LC165" i="5"/>
  <c r="LB165" i="5"/>
  <c r="LA165" i="5"/>
  <c r="KZ165" i="5"/>
  <c r="KY165" i="5"/>
  <c r="KX165" i="5"/>
  <c r="KW165" i="5"/>
  <c r="KV165" i="5"/>
  <c r="KU165" i="5"/>
  <c r="LO164" i="5"/>
  <c r="LN164" i="5"/>
  <c r="LM164" i="5"/>
  <c r="LL164" i="5"/>
  <c r="LK164" i="5"/>
  <c r="LJ164" i="5"/>
  <c r="LI164" i="5"/>
  <c r="LH164" i="5"/>
  <c r="LG164" i="5"/>
  <c r="LF164" i="5"/>
  <c r="LE164" i="5"/>
  <c r="LD164" i="5"/>
  <c r="LC164" i="5"/>
  <c r="LB164" i="5"/>
  <c r="LA164" i="5"/>
  <c r="KZ164" i="5"/>
  <c r="KY164" i="5"/>
  <c r="KX164" i="5"/>
  <c r="KW164" i="5"/>
  <c r="KV164" i="5"/>
  <c r="KU164" i="5"/>
  <c r="LO163" i="5"/>
  <c r="LN163" i="5"/>
  <c r="LM163" i="5"/>
  <c r="LL163" i="5"/>
  <c r="LK163" i="5"/>
  <c r="LJ163" i="5"/>
  <c r="LI163" i="5"/>
  <c r="LH163" i="5"/>
  <c r="LG163" i="5"/>
  <c r="LF163" i="5"/>
  <c r="LE163" i="5"/>
  <c r="LD163" i="5"/>
  <c r="LC163" i="5"/>
  <c r="LB163" i="5"/>
  <c r="LA163" i="5"/>
  <c r="KZ163" i="5"/>
  <c r="KY163" i="5"/>
  <c r="KX163" i="5"/>
  <c r="KW163" i="5"/>
  <c r="KV163" i="5"/>
  <c r="KU163" i="5"/>
  <c r="LO162" i="5"/>
  <c r="LN162" i="5"/>
  <c r="LM162" i="5"/>
  <c r="LL162" i="5"/>
  <c r="LK162" i="5"/>
  <c r="LJ162" i="5"/>
  <c r="LI162" i="5"/>
  <c r="LH162" i="5"/>
  <c r="LG162" i="5"/>
  <c r="LF162" i="5"/>
  <c r="LE162" i="5"/>
  <c r="LD162" i="5"/>
  <c r="LC162" i="5"/>
  <c r="LB162" i="5"/>
  <c r="LA162" i="5"/>
  <c r="KZ162" i="5"/>
  <c r="KY162" i="5"/>
  <c r="KX162" i="5"/>
  <c r="KW162" i="5"/>
  <c r="KV162" i="5"/>
  <c r="KU162" i="5"/>
  <c r="LO161" i="5"/>
  <c r="LN161" i="5"/>
  <c r="LM161" i="5"/>
  <c r="LL161" i="5"/>
  <c r="LK161" i="5"/>
  <c r="LJ161" i="5"/>
  <c r="LI161" i="5"/>
  <c r="LH161" i="5"/>
  <c r="LG161" i="5"/>
  <c r="LF161" i="5"/>
  <c r="LE161" i="5"/>
  <c r="LD161" i="5"/>
  <c r="LC161" i="5"/>
  <c r="LB161" i="5"/>
  <c r="LA161" i="5"/>
  <c r="KZ161" i="5"/>
  <c r="KY161" i="5"/>
  <c r="KX161" i="5"/>
  <c r="KW161" i="5"/>
  <c r="KV161" i="5"/>
  <c r="KU161" i="5"/>
  <c r="LO160" i="5"/>
  <c r="LN160" i="5"/>
  <c r="LM160" i="5"/>
  <c r="LL160" i="5"/>
  <c r="LK160" i="5"/>
  <c r="LJ160" i="5"/>
  <c r="LI160" i="5"/>
  <c r="LH160" i="5"/>
  <c r="LG160" i="5"/>
  <c r="LF160" i="5"/>
  <c r="LE160" i="5"/>
  <c r="LD160" i="5"/>
  <c r="LC160" i="5"/>
  <c r="LB160" i="5"/>
  <c r="LA160" i="5"/>
  <c r="KZ160" i="5"/>
  <c r="KY160" i="5"/>
  <c r="KX160" i="5"/>
  <c r="KW160" i="5"/>
  <c r="KV160" i="5"/>
  <c r="KU160" i="5"/>
  <c r="LO159" i="5"/>
  <c r="LN159" i="5"/>
  <c r="LM159" i="5"/>
  <c r="LL159" i="5"/>
  <c r="LK159" i="5"/>
  <c r="LJ159" i="5"/>
  <c r="LI159" i="5"/>
  <c r="LH159" i="5"/>
  <c r="LG159" i="5"/>
  <c r="LF159" i="5"/>
  <c r="LE159" i="5"/>
  <c r="LD159" i="5"/>
  <c r="LC159" i="5"/>
  <c r="LB159" i="5"/>
  <c r="LA159" i="5"/>
  <c r="KZ159" i="5"/>
  <c r="KY159" i="5"/>
  <c r="KX159" i="5"/>
  <c r="KW159" i="5"/>
  <c r="KV159" i="5"/>
  <c r="KU159" i="5"/>
  <c r="LO158" i="5"/>
  <c r="LN158" i="5"/>
  <c r="LM158" i="5"/>
  <c r="LL158" i="5"/>
  <c r="LK158" i="5"/>
  <c r="LJ158" i="5"/>
  <c r="LI158" i="5"/>
  <c r="LH158" i="5"/>
  <c r="LG158" i="5"/>
  <c r="LF158" i="5"/>
  <c r="LE158" i="5"/>
  <c r="LD158" i="5"/>
  <c r="LC158" i="5"/>
  <c r="LB158" i="5"/>
  <c r="LA158" i="5"/>
  <c r="KZ158" i="5"/>
  <c r="KY158" i="5"/>
  <c r="KX158" i="5"/>
  <c r="KW158" i="5"/>
  <c r="KV158" i="5"/>
  <c r="KU158" i="5"/>
  <c r="LO157" i="5"/>
  <c r="LN157" i="5"/>
  <c r="LM157" i="5"/>
  <c r="LL157" i="5"/>
  <c r="LK157" i="5"/>
  <c r="LJ157" i="5"/>
  <c r="LI157" i="5"/>
  <c r="LH157" i="5"/>
  <c r="LG157" i="5"/>
  <c r="LF157" i="5"/>
  <c r="LE157" i="5"/>
  <c r="LD157" i="5"/>
  <c r="LC157" i="5"/>
  <c r="LB157" i="5"/>
  <c r="LA157" i="5"/>
  <c r="KZ157" i="5"/>
  <c r="KY157" i="5"/>
  <c r="KX157" i="5"/>
  <c r="KW157" i="5"/>
  <c r="KV157" i="5"/>
  <c r="KU157" i="5"/>
  <c r="LO156" i="5"/>
  <c r="LN156" i="5"/>
  <c r="LM156" i="5"/>
  <c r="LL156" i="5"/>
  <c r="LK156" i="5"/>
  <c r="LJ156" i="5"/>
  <c r="LI156" i="5"/>
  <c r="LH156" i="5"/>
  <c r="LG156" i="5"/>
  <c r="LF156" i="5"/>
  <c r="LE156" i="5"/>
  <c r="LD156" i="5"/>
  <c r="LC156" i="5"/>
  <c r="LB156" i="5"/>
  <c r="LA156" i="5"/>
  <c r="KZ156" i="5"/>
  <c r="KY156" i="5"/>
  <c r="KX156" i="5"/>
  <c r="KW156" i="5"/>
  <c r="KV156" i="5"/>
  <c r="KU156" i="5"/>
  <c r="LO155" i="5"/>
  <c r="LN155" i="5"/>
  <c r="LM155" i="5"/>
  <c r="LL155" i="5"/>
  <c r="LK155" i="5"/>
  <c r="LJ155" i="5"/>
  <c r="LI155" i="5"/>
  <c r="LH155" i="5"/>
  <c r="LG155" i="5"/>
  <c r="LF155" i="5"/>
  <c r="LE155" i="5"/>
  <c r="LD155" i="5"/>
  <c r="LC155" i="5"/>
  <c r="LB155" i="5"/>
  <c r="LA155" i="5"/>
  <c r="KZ155" i="5"/>
  <c r="KY155" i="5"/>
  <c r="KX155" i="5"/>
  <c r="KW155" i="5"/>
  <c r="KV155" i="5"/>
  <c r="KU155" i="5"/>
  <c r="LO154" i="5"/>
  <c r="LN154" i="5"/>
  <c r="LM154" i="5"/>
  <c r="LL154" i="5"/>
  <c r="LK154" i="5"/>
  <c r="LJ154" i="5"/>
  <c r="LI154" i="5"/>
  <c r="LH154" i="5"/>
  <c r="LG154" i="5"/>
  <c r="LF154" i="5"/>
  <c r="LE154" i="5"/>
  <c r="LD154" i="5"/>
  <c r="LC154" i="5"/>
  <c r="LB154" i="5"/>
  <c r="LA154" i="5"/>
  <c r="KZ154" i="5"/>
  <c r="KY154" i="5"/>
  <c r="KX154" i="5"/>
  <c r="KW154" i="5"/>
  <c r="KV154" i="5"/>
  <c r="KU154" i="5"/>
  <c r="LO153" i="5"/>
  <c r="LN153" i="5"/>
  <c r="LM153" i="5"/>
  <c r="LL153" i="5"/>
  <c r="LK153" i="5"/>
  <c r="LJ153" i="5"/>
  <c r="LI153" i="5"/>
  <c r="LH153" i="5"/>
  <c r="LG153" i="5"/>
  <c r="LF153" i="5"/>
  <c r="LE153" i="5"/>
  <c r="LD153" i="5"/>
  <c r="LC153" i="5"/>
  <c r="LB153" i="5"/>
  <c r="LA153" i="5"/>
  <c r="KZ153" i="5"/>
  <c r="KY153" i="5"/>
  <c r="KX153" i="5"/>
  <c r="KW153" i="5"/>
  <c r="KV153" i="5"/>
  <c r="KU153" i="5"/>
  <c r="LO152" i="5"/>
  <c r="LN152" i="5"/>
  <c r="LM152" i="5"/>
  <c r="LL152" i="5"/>
  <c r="LK152" i="5"/>
  <c r="LJ152" i="5"/>
  <c r="LI152" i="5"/>
  <c r="LH152" i="5"/>
  <c r="LG152" i="5"/>
  <c r="LF152" i="5"/>
  <c r="LE152" i="5"/>
  <c r="LD152" i="5"/>
  <c r="LC152" i="5"/>
  <c r="LB152" i="5"/>
  <c r="LA152" i="5"/>
  <c r="KZ152" i="5"/>
  <c r="KY152" i="5"/>
  <c r="KX152" i="5"/>
  <c r="KW152" i="5"/>
  <c r="KV152" i="5"/>
  <c r="KU152" i="5"/>
  <c r="LO151" i="5"/>
  <c r="LN151" i="5"/>
  <c r="LM151" i="5"/>
  <c r="LL151" i="5"/>
  <c r="LK151" i="5"/>
  <c r="LJ151" i="5"/>
  <c r="LI151" i="5"/>
  <c r="LH151" i="5"/>
  <c r="LG151" i="5"/>
  <c r="LF151" i="5"/>
  <c r="LE151" i="5"/>
  <c r="LD151" i="5"/>
  <c r="LC151" i="5"/>
  <c r="LB151" i="5"/>
  <c r="LA151" i="5"/>
  <c r="KZ151" i="5"/>
  <c r="KY151" i="5"/>
  <c r="KX151" i="5"/>
  <c r="KW151" i="5"/>
  <c r="KV151" i="5"/>
  <c r="KU151" i="5"/>
  <c r="LO150" i="5"/>
  <c r="LN150" i="5"/>
  <c r="LM150" i="5"/>
  <c r="LL150" i="5"/>
  <c r="LK150" i="5"/>
  <c r="LJ150" i="5"/>
  <c r="LI150" i="5"/>
  <c r="LH150" i="5"/>
  <c r="LG150" i="5"/>
  <c r="LF150" i="5"/>
  <c r="LE150" i="5"/>
  <c r="LD150" i="5"/>
  <c r="LC150" i="5"/>
  <c r="LB150" i="5"/>
  <c r="LA150" i="5"/>
  <c r="KZ150" i="5"/>
  <c r="KY150" i="5"/>
  <c r="KX150" i="5"/>
  <c r="KW150" i="5"/>
  <c r="KV150" i="5"/>
  <c r="KU150" i="5"/>
  <c r="LO149" i="5"/>
  <c r="LN149" i="5"/>
  <c r="LM149" i="5"/>
  <c r="LL149" i="5"/>
  <c r="LK149" i="5"/>
  <c r="LJ149" i="5"/>
  <c r="LI149" i="5"/>
  <c r="LH149" i="5"/>
  <c r="LG149" i="5"/>
  <c r="LF149" i="5"/>
  <c r="LE149" i="5"/>
  <c r="LD149" i="5"/>
  <c r="LC149" i="5"/>
  <c r="LB149" i="5"/>
  <c r="LA149" i="5"/>
  <c r="KZ149" i="5"/>
  <c r="KY149" i="5"/>
  <c r="KX149" i="5"/>
  <c r="KW149" i="5"/>
  <c r="KV149" i="5"/>
  <c r="KU149" i="5"/>
  <c r="LO148" i="5"/>
  <c r="LN148" i="5"/>
  <c r="LM148" i="5"/>
  <c r="LL148" i="5"/>
  <c r="LK148" i="5"/>
  <c r="LJ148" i="5"/>
  <c r="LI148" i="5"/>
  <c r="LH148" i="5"/>
  <c r="LG148" i="5"/>
  <c r="LF148" i="5"/>
  <c r="LE148" i="5"/>
  <c r="LD148" i="5"/>
  <c r="LC148" i="5"/>
  <c r="LB148" i="5"/>
  <c r="LA148" i="5"/>
  <c r="KZ148" i="5"/>
  <c r="KY148" i="5"/>
  <c r="KX148" i="5"/>
  <c r="KW148" i="5"/>
  <c r="KV148" i="5"/>
  <c r="KU148" i="5"/>
  <c r="LO147" i="5"/>
  <c r="LN147" i="5"/>
  <c r="LM147" i="5"/>
  <c r="LL147" i="5"/>
  <c r="LK147" i="5"/>
  <c r="LJ147" i="5"/>
  <c r="LI147" i="5"/>
  <c r="LH147" i="5"/>
  <c r="LG147" i="5"/>
  <c r="LF147" i="5"/>
  <c r="LE147" i="5"/>
  <c r="LD147" i="5"/>
  <c r="LC147" i="5"/>
  <c r="LB147" i="5"/>
  <c r="LA147" i="5"/>
  <c r="KZ147" i="5"/>
  <c r="KY147" i="5"/>
  <c r="KX147" i="5"/>
  <c r="KW147" i="5"/>
  <c r="KV147" i="5"/>
  <c r="KU147" i="5"/>
  <c r="LO146" i="5"/>
  <c r="LN146" i="5"/>
  <c r="LM146" i="5"/>
  <c r="LL146" i="5"/>
  <c r="LK146" i="5"/>
  <c r="LJ146" i="5"/>
  <c r="LI146" i="5"/>
  <c r="LH146" i="5"/>
  <c r="LG146" i="5"/>
  <c r="LF146" i="5"/>
  <c r="LE146" i="5"/>
  <c r="LD146" i="5"/>
  <c r="LC146" i="5"/>
  <c r="LB146" i="5"/>
  <c r="LA146" i="5"/>
  <c r="KZ146" i="5"/>
  <c r="KY146" i="5"/>
  <c r="KX146" i="5"/>
  <c r="KW146" i="5"/>
  <c r="KV146" i="5"/>
  <c r="KU146" i="5"/>
  <c r="LO145" i="5"/>
  <c r="LN145" i="5"/>
  <c r="LM145" i="5"/>
  <c r="LL145" i="5"/>
  <c r="LK145" i="5"/>
  <c r="LJ145" i="5"/>
  <c r="LI145" i="5"/>
  <c r="LH145" i="5"/>
  <c r="LG145" i="5"/>
  <c r="LF145" i="5"/>
  <c r="LE145" i="5"/>
  <c r="LD145" i="5"/>
  <c r="LC145" i="5"/>
  <c r="LB145" i="5"/>
  <c r="LA145" i="5"/>
  <c r="KZ145" i="5"/>
  <c r="KY145" i="5"/>
  <c r="KX145" i="5"/>
  <c r="KW145" i="5"/>
  <c r="KV145" i="5"/>
  <c r="KU145" i="5"/>
  <c r="LO144" i="5"/>
  <c r="LN144" i="5"/>
  <c r="LM144" i="5"/>
  <c r="LL144" i="5"/>
  <c r="LK144" i="5"/>
  <c r="LJ144" i="5"/>
  <c r="LI144" i="5"/>
  <c r="LH144" i="5"/>
  <c r="LG144" i="5"/>
  <c r="LF144" i="5"/>
  <c r="LE144" i="5"/>
  <c r="LD144" i="5"/>
  <c r="LC144" i="5"/>
  <c r="LB144" i="5"/>
  <c r="LA144" i="5"/>
  <c r="KZ144" i="5"/>
  <c r="KY144" i="5"/>
  <c r="KX144" i="5"/>
  <c r="KW144" i="5"/>
  <c r="KV144" i="5"/>
  <c r="KU144" i="5"/>
  <c r="LO143" i="5"/>
  <c r="LN143" i="5"/>
  <c r="LM143" i="5"/>
  <c r="LL143" i="5"/>
  <c r="LK143" i="5"/>
  <c r="LJ143" i="5"/>
  <c r="LI143" i="5"/>
  <c r="LH143" i="5"/>
  <c r="LG143" i="5"/>
  <c r="LF143" i="5"/>
  <c r="LE143" i="5"/>
  <c r="LD143" i="5"/>
  <c r="LC143" i="5"/>
  <c r="LB143" i="5"/>
  <c r="LA143" i="5"/>
  <c r="KZ143" i="5"/>
  <c r="KY143" i="5"/>
  <c r="KX143" i="5"/>
  <c r="KW143" i="5"/>
  <c r="KV143" i="5"/>
  <c r="KU143" i="5"/>
  <c r="LO142" i="5"/>
  <c r="LN142" i="5"/>
  <c r="LM142" i="5"/>
  <c r="LL142" i="5"/>
  <c r="LK142" i="5"/>
  <c r="LJ142" i="5"/>
  <c r="LI142" i="5"/>
  <c r="LH142" i="5"/>
  <c r="LG142" i="5"/>
  <c r="LF142" i="5"/>
  <c r="LE142" i="5"/>
  <c r="LD142" i="5"/>
  <c r="LC142" i="5"/>
  <c r="LB142" i="5"/>
  <c r="LA142" i="5"/>
  <c r="KZ142" i="5"/>
  <c r="KY142" i="5"/>
  <c r="KX142" i="5"/>
  <c r="KW142" i="5"/>
  <c r="KV142" i="5"/>
  <c r="KU142" i="5"/>
  <c r="LO141" i="5"/>
  <c r="LN141" i="5"/>
  <c r="LM141" i="5"/>
  <c r="LL141" i="5"/>
  <c r="LK141" i="5"/>
  <c r="LJ141" i="5"/>
  <c r="LI141" i="5"/>
  <c r="LH141" i="5"/>
  <c r="LG141" i="5"/>
  <c r="LF141" i="5"/>
  <c r="LE141" i="5"/>
  <c r="LD141" i="5"/>
  <c r="LC141" i="5"/>
  <c r="LB141" i="5"/>
  <c r="LA141" i="5"/>
  <c r="KZ141" i="5"/>
  <c r="KY141" i="5"/>
  <c r="KX141" i="5"/>
  <c r="KW141" i="5"/>
  <c r="KV141" i="5"/>
  <c r="KU141" i="5"/>
  <c r="LO140" i="5"/>
  <c r="LN140" i="5"/>
  <c r="LM140" i="5"/>
  <c r="LL140" i="5"/>
  <c r="LK140" i="5"/>
  <c r="LJ140" i="5"/>
  <c r="LI140" i="5"/>
  <c r="LH140" i="5"/>
  <c r="LG140" i="5"/>
  <c r="LF140" i="5"/>
  <c r="LE140" i="5"/>
  <c r="LD140" i="5"/>
  <c r="LC140" i="5"/>
  <c r="LB140" i="5"/>
  <c r="LA140" i="5"/>
  <c r="KZ140" i="5"/>
  <c r="KY140" i="5"/>
  <c r="KX140" i="5"/>
  <c r="KW140" i="5"/>
  <c r="KV140" i="5"/>
  <c r="KU140" i="5"/>
  <c r="LO139" i="5"/>
  <c r="LN139" i="5"/>
  <c r="LM139" i="5"/>
  <c r="LL139" i="5"/>
  <c r="LK139" i="5"/>
  <c r="LJ139" i="5"/>
  <c r="LI139" i="5"/>
  <c r="LH139" i="5"/>
  <c r="LG139" i="5"/>
  <c r="LF139" i="5"/>
  <c r="LE139" i="5"/>
  <c r="LD139" i="5"/>
  <c r="LC139" i="5"/>
  <c r="LB139" i="5"/>
  <c r="LA139" i="5"/>
  <c r="KZ139" i="5"/>
  <c r="KY139" i="5"/>
  <c r="KX139" i="5"/>
  <c r="KW139" i="5"/>
  <c r="KV139" i="5"/>
  <c r="KU139" i="5"/>
  <c r="LO138" i="5"/>
  <c r="LN138" i="5"/>
  <c r="LM138" i="5"/>
  <c r="LL138" i="5"/>
  <c r="LK138" i="5"/>
  <c r="LJ138" i="5"/>
  <c r="LI138" i="5"/>
  <c r="LH138" i="5"/>
  <c r="LG138" i="5"/>
  <c r="LF138" i="5"/>
  <c r="LE138" i="5"/>
  <c r="LD138" i="5"/>
  <c r="LC138" i="5"/>
  <c r="LB138" i="5"/>
  <c r="LA138" i="5"/>
  <c r="KZ138" i="5"/>
  <c r="KY138" i="5"/>
  <c r="KX138" i="5"/>
  <c r="KW138" i="5"/>
  <c r="KV138" i="5"/>
  <c r="KU138" i="5"/>
  <c r="LO137" i="5"/>
  <c r="LN137" i="5"/>
  <c r="LM137" i="5"/>
  <c r="LL137" i="5"/>
  <c r="LK137" i="5"/>
  <c r="LJ137" i="5"/>
  <c r="LI137" i="5"/>
  <c r="LH137" i="5"/>
  <c r="LG137" i="5"/>
  <c r="LF137" i="5"/>
  <c r="LE137" i="5"/>
  <c r="LD137" i="5"/>
  <c r="LC137" i="5"/>
  <c r="LB137" i="5"/>
  <c r="LA137" i="5"/>
  <c r="KZ137" i="5"/>
  <c r="KY137" i="5"/>
  <c r="KX137" i="5"/>
  <c r="KW137" i="5"/>
  <c r="KV137" i="5"/>
  <c r="KU137" i="5"/>
  <c r="LO136" i="5"/>
  <c r="LN136" i="5"/>
  <c r="LM136" i="5"/>
  <c r="LL136" i="5"/>
  <c r="LK136" i="5"/>
  <c r="LJ136" i="5"/>
  <c r="LI136" i="5"/>
  <c r="LH136" i="5"/>
  <c r="LG136" i="5"/>
  <c r="LF136" i="5"/>
  <c r="LE136" i="5"/>
  <c r="LD136" i="5"/>
  <c r="LC136" i="5"/>
  <c r="LB136" i="5"/>
  <c r="LA136" i="5"/>
  <c r="KZ136" i="5"/>
  <c r="KY136" i="5"/>
  <c r="KX136" i="5"/>
  <c r="KW136" i="5"/>
  <c r="KV136" i="5"/>
  <c r="KU136" i="5"/>
  <c r="LO135" i="5"/>
  <c r="LN135" i="5"/>
  <c r="LM135" i="5"/>
  <c r="LL135" i="5"/>
  <c r="LK135" i="5"/>
  <c r="LJ135" i="5"/>
  <c r="LI135" i="5"/>
  <c r="LH135" i="5"/>
  <c r="LG135" i="5"/>
  <c r="LF135" i="5"/>
  <c r="LE135" i="5"/>
  <c r="LD135" i="5"/>
  <c r="LC135" i="5"/>
  <c r="LB135" i="5"/>
  <c r="LA135" i="5"/>
  <c r="KZ135" i="5"/>
  <c r="KY135" i="5"/>
  <c r="KX135" i="5"/>
  <c r="KW135" i="5"/>
  <c r="KV135" i="5"/>
  <c r="KU135" i="5"/>
  <c r="LO88" i="5"/>
  <c r="Y363" i="8"/>
  <c r="X363" i="8"/>
  <c r="W363" i="8"/>
  <c r="V363" i="8"/>
  <c r="U363" i="8"/>
  <c r="T363" i="8"/>
  <c r="S363" i="8"/>
  <c r="R363" i="8"/>
  <c r="Q363" i="8"/>
  <c r="P363" i="8"/>
  <c r="O363" i="8"/>
  <c r="N363" i="8"/>
  <c r="L363" i="8"/>
  <c r="M363" i="8"/>
  <c r="G363" i="8"/>
  <c r="K363" i="8"/>
  <c r="J363" i="8"/>
  <c r="I363" i="8"/>
  <c r="H363" i="8"/>
  <c r="Y362" i="8"/>
  <c r="X362" i="8"/>
  <c r="W362" i="8"/>
  <c r="V362" i="8"/>
  <c r="U362" i="8"/>
  <c r="T362" i="8"/>
  <c r="S362" i="8"/>
  <c r="R362" i="8"/>
  <c r="Q362" i="8"/>
  <c r="P362" i="8"/>
  <c r="O362" i="8"/>
  <c r="N362" i="8"/>
  <c r="M362" i="8"/>
  <c r="L362" i="8"/>
  <c r="G362" i="8"/>
  <c r="K362" i="8"/>
  <c r="J362" i="8"/>
  <c r="I362" i="8"/>
  <c r="H362" i="8"/>
  <c r="Y361" i="8"/>
  <c r="X361" i="8"/>
  <c r="W361" i="8"/>
  <c r="V361" i="8"/>
  <c r="U361" i="8"/>
  <c r="T361" i="8"/>
  <c r="S361" i="8"/>
  <c r="R361" i="8"/>
  <c r="Q361" i="8"/>
  <c r="P361" i="8"/>
  <c r="O361" i="8"/>
  <c r="N361" i="8"/>
  <c r="L361" i="8"/>
  <c r="M361" i="8"/>
  <c r="G361" i="8"/>
  <c r="K361" i="8"/>
  <c r="H361" i="8"/>
  <c r="J361" i="8"/>
  <c r="Y360" i="8"/>
  <c r="X360" i="8"/>
  <c r="W360" i="8"/>
  <c r="V360" i="8"/>
  <c r="U360" i="8"/>
  <c r="T360" i="8"/>
  <c r="S360" i="8"/>
  <c r="R360" i="8"/>
  <c r="Q360" i="8"/>
  <c r="P360" i="8"/>
  <c r="O360" i="8"/>
  <c r="N360" i="8"/>
  <c r="L360" i="8"/>
  <c r="M360" i="8"/>
  <c r="G360" i="8"/>
  <c r="K360" i="8"/>
  <c r="J360" i="8"/>
  <c r="Y359" i="8"/>
  <c r="X359" i="8"/>
  <c r="W359" i="8"/>
  <c r="V359" i="8"/>
  <c r="U359" i="8"/>
  <c r="T359" i="8"/>
  <c r="S359" i="8"/>
  <c r="R359" i="8"/>
  <c r="Q359" i="8"/>
  <c r="P359" i="8"/>
  <c r="O359" i="8"/>
  <c r="N359" i="8"/>
  <c r="M359" i="8"/>
  <c r="L359" i="8"/>
  <c r="G359" i="8"/>
  <c r="K359" i="8"/>
  <c r="Y358" i="8"/>
  <c r="X358" i="8"/>
  <c r="W358" i="8"/>
  <c r="V358" i="8"/>
  <c r="U358" i="8"/>
  <c r="T358" i="8"/>
  <c r="S358" i="8"/>
  <c r="R358" i="8"/>
  <c r="Q358" i="8"/>
  <c r="P358" i="8"/>
  <c r="O358" i="8"/>
  <c r="N358" i="8"/>
  <c r="L358" i="8"/>
  <c r="M358" i="8"/>
  <c r="G358" i="8"/>
  <c r="K358" i="8"/>
  <c r="J358" i="8"/>
  <c r="I358" i="8"/>
  <c r="H358" i="8"/>
  <c r="Y357" i="8"/>
  <c r="X357" i="8"/>
  <c r="W357" i="8"/>
  <c r="V357" i="8"/>
  <c r="U357" i="8"/>
  <c r="T357" i="8"/>
  <c r="S357" i="8"/>
  <c r="R357" i="8"/>
  <c r="Q357" i="8"/>
  <c r="P357" i="8"/>
  <c r="O357" i="8"/>
  <c r="N357" i="8"/>
  <c r="L357" i="8"/>
  <c r="M357" i="8"/>
  <c r="G357" i="8"/>
  <c r="J357" i="8"/>
  <c r="I357" i="8"/>
  <c r="H357" i="8"/>
  <c r="K357" i="8"/>
  <c r="Y356" i="8"/>
  <c r="X356" i="8"/>
  <c r="W356" i="8"/>
  <c r="V356" i="8"/>
  <c r="U356" i="8"/>
  <c r="T356" i="8"/>
  <c r="S356" i="8"/>
  <c r="R356" i="8"/>
  <c r="Q356" i="8"/>
  <c r="P356" i="8"/>
  <c r="O356" i="8"/>
  <c r="N356" i="8"/>
  <c r="L356" i="8"/>
  <c r="M356" i="8"/>
  <c r="G356" i="8"/>
  <c r="K356" i="8"/>
  <c r="J356" i="8"/>
  <c r="Y354" i="8"/>
  <c r="X354" i="8"/>
  <c r="W354" i="8"/>
  <c r="V354" i="8"/>
  <c r="U354" i="8"/>
  <c r="T354" i="8"/>
  <c r="S354" i="8"/>
  <c r="R354" i="8"/>
  <c r="Q354" i="8"/>
  <c r="P354" i="8"/>
  <c r="O354" i="8"/>
  <c r="N354" i="8"/>
  <c r="L354" i="8"/>
  <c r="M354" i="8"/>
  <c r="G354" i="8"/>
  <c r="K354" i="8"/>
  <c r="Y352" i="8"/>
  <c r="X352" i="8"/>
  <c r="W352" i="8"/>
  <c r="V352" i="8"/>
  <c r="U352" i="8"/>
  <c r="T352" i="8"/>
  <c r="S352" i="8"/>
  <c r="R352" i="8"/>
  <c r="Q352" i="8"/>
  <c r="P352" i="8"/>
  <c r="O352" i="8"/>
  <c r="N352" i="8"/>
  <c r="L352" i="8"/>
  <c r="M352" i="8"/>
  <c r="G352" i="8"/>
  <c r="K352" i="8"/>
  <c r="Y351" i="8"/>
  <c r="X351" i="8"/>
  <c r="W351" i="8"/>
  <c r="V351" i="8"/>
  <c r="U351" i="8"/>
  <c r="T351" i="8"/>
  <c r="S351" i="8"/>
  <c r="R351" i="8"/>
  <c r="Q351" i="8"/>
  <c r="P351" i="8"/>
  <c r="O351" i="8"/>
  <c r="N351" i="8"/>
  <c r="L351" i="8"/>
  <c r="M351" i="8"/>
  <c r="G351" i="8"/>
  <c r="K351" i="8"/>
  <c r="J351" i="8"/>
  <c r="I351" i="8"/>
  <c r="H351" i="8"/>
  <c r="Y350" i="8"/>
  <c r="X350" i="8"/>
  <c r="W350" i="8"/>
  <c r="V350" i="8"/>
  <c r="U350" i="8"/>
  <c r="T350" i="8"/>
  <c r="S350" i="8"/>
  <c r="R350" i="8"/>
  <c r="Q350" i="8"/>
  <c r="P350" i="8"/>
  <c r="O350" i="8"/>
  <c r="N350" i="8"/>
  <c r="L350" i="8"/>
  <c r="M350" i="8"/>
  <c r="G350" i="8"/>
  <c r="K350" i="8"/>
  <c r="J350" i="8"/>
  <c r="I350" i="8"/>
  <c r="H350" i="8"/>
  <c r="Y348" i="8"/>
  <c r="X348" i="8"/>
  <c r="W348" i="8"/>
  <c r="V348" i="8"/>
  <c r="U348" i="8"/>
  <c r="T348" i="8"/>
  <c r="S348" i="8"/>
  <c r="R348" i="8"/>
  <c r="Q348" i="8"/>
  <c r="P348" i="8"/>
  <c r="O348" i="8"/>
  <c r="N348" i="8"/>
  <c r="L348" i="8"/>
  <c r="M348" i="8"/>
  <c r="G348" i="8"/>
  <c r="K348" i="8"/>
  <c r="J348" i="8"/>
  <c r="Y347" i="8"/>
  <c r="X347" i="8"/>
  <c r="W347" i="8"/>
  <c r="V347" i="8"/>
  <c r="U347" i="8"/>
  <c r="T347" i="8"/>
  <c r="S347" i="8"/>
  <c r="R347" i="8"/>
  <c r="Q347" i="8"/>
  <c r="P347" i="8"/>
  <c r="O347" i="8"/>
  <c r="N347" i="8"/>
  <c r="L347" i="8"/>
  <c r="M347" i="8"/>
  <c r="G347" i="8"/>
  <c r="K347" i="8"/>
  <c r="Y345" i="8"/>
  <c r="X345" i="8"/>
  <c r="W345" i="8"/>
  <c r="V345" i="8"/>
  <c r="U345" i="8"/>
  <c r="T345" i="8"/>
  <c r="S345" i="8"/>
  <c r="R345" i="8"/>
  <c r="Q345" i="8"/>
  <c r="P345" i="8"/>
  <c r="O345" i="8"/>
  <c r="N345" i="8"/>
  <c r="L345" i="8"/>
  <c r="M345" i="8"/>
  <c r="G345" i="8"/>
  <c r="J345" i="8"/>
  <c r="I345" i="8"/>
  <c r="H345" i="8"/>
  <c r="K345" i="8"/>
  <c r="Y342" i="8"/>
  <c r="X342" i="8"/>
  <c r="W342" i="8"/>
  <c r="V342" i="8"/>
  <c r="U342" i="8"/>
  <c r="T342" i="8"/>
  <c r="S342" i="8"/>
  <c r="R342" i="8"/>
  <c r="Q342" i="8"/>
  <c r="P342" i="8"/>
  <c r="O342" i="8"/>
  <c r="N342" i="8"/>
  <c r="L342" i="8"/>
  <c r="M342" i="8"/>
  <c r="G342" i="8"/>
  <c r="K342" i="8"/>
  <c r="Y341" i="8"/>
  <c r="X341" i="8"/>
  <c r="W341" i="8"/>
  <c r="V341" i="8"/>
  <c r="U341" i="8"/>
  <c r="T341" i="8"/>
  <c r="S341" i="8"/>
  <c r="R341" i="8"/>
  <c r="Q341" i="8"/>
  <c r="P341" i="8"/>
  <c r="O341" i="8"/>
  <c r="N341" i="8"/>
  <c r="L341" i="8"/>
  <c r="M341" i="8"/>
  <c r="G341" i="8"/>
  <c r="H341" i="8"/>
  <c r="K341" i="8"/>
  <c r="Y340" i="8"/>
  <c r="X340" i="8"/>
  <c r="W340" i="8"/>
  <c r="V340" i="8"/>
  <c r="U340" i="8"/>
  <c r="T340" i="8"/>
  <c r="S340" i="8"/>
  <c r="R340" i="8"/>
  <c r="Q340" i="8"/>
  <c r="P340" i="8"/>
  <c r="O340" i="8"/>
  <c r="N340" i="8"/>
  <c r="L340" i="8"/>
  <c r="M340" i="8"/>
  <c r="G340" i="8"/>
  <c r="H340" i="8"/>
  <c r="Y339" i="8"/>
  <c r="X339" i="8"/>
  <c r="W339" i="8"/>
  <c r="V339" i="8"/>
  <c r="U339" i="8"/>
  <c r="T339" i="8"/>
  <c r="S339" i="8"/>
  <c r="R339" i="8"/>
  <c r="Q339" i="8"/>
  <c r="P339" i="8"/>
  <c r="O339" i="8"/>
  <c r="N339" i="8"/>
  <c r="L339" i="8"/>
  <c r="M339" i="8"/>
  <c r="G339" i="8"/>
  <c r="K339" i="8"/>
  <c r="J339" i="8"/>
  <c r="I339" i="8"/>
  <c r="H339" i="8"/>
  <c r="Y338" i="8"/>
  <c r="X338" i="8"/>
  <c r="W338" i="8"/>
  <c r="V338" i="8"/>
  <c r="U338" i="8"/>
  <c r="T338" i="8"/>
  <c r="S338" i="8"/>
  <c r="R338" i="8"/>
  <c r="Q338" i="8"/>
  <c r="P338" i="8"/>
  <c r="O338" i="8"/>
  <c r="N338" i="8"/>
  <c r="L338" i="8"/>
  <c r="M338" i="8"/>
  <c r="G338" i="8"/>
  <c r="K338" i="8"/>
  <c r="J338" i="8"/>
  <c r="I338" i="8"/>
  <c r="H338" i="8"/>
  <c r="Y336" i="8"/>
  <c r="X336" i="8"/>
  <c r="W336" i="8"/>
  <c r="V336" i="8"/>
  <c r="U336" i="8"/>
  <c r="T336" i="8"/>
  <c r="S336" i="8"/>
  <c r="R336" i="8"/>
  <c r="Q336" i="8"/>
  <c r="P336" i="8"/>
  <c r="O336" i="8"/>
  <c r="N336" i="8"/>
  <c r="L336" i="8"/>
  <c r="M336" i="8"/>
  <c r="G336" i="8"/>
  <c r="K336" i="8"/>
  <c r="J336" i="8"/>
  <c r="Y335" i="8"/>
  <c r="X335" i="8"/>
  <c r="W335" i="8"/>
  <c r="V335" i="8"/>
  <c r="U335" i="8"/>
  <c r="T335" i="8"/>
  <c r="S335" i="8"/>
  <c r="R335" i="8"/>
  <c r="Q335" i="8"/>
  <c r="P335" i="8"/>
  <c r="O335" i="8"/>
  <c r="N335" i="8"/>
  <c r="L335" i="8"/>
  <c r="M335" i="8"/>
  <c r="G335" i="8"/>
  <c r="K335" i="8"/>
  <c r="Y334" i="8"/>
  <c r="X334" i="8"/>
  <c r="W334" i="8"/>
  <c r="V334" i="8"/>
  <c r="U334" i="8"/>
  <c r="T334" i="8"/>
  <c r="S334" i="8"/>
  <c r="R334" i="8"/>
  <c r="Q334" i="8"/>
  <c r="P334" i="8"/>
  <c r="O334" i="8"/>
  <c r="N334" i="8"/>
  <c r="L334" i="8"/>
  <c r="M334" i="8"/>
  <c r="G334" i="8"/>
  <c r="K334" i="8"/>
  <c r="J334" i="8"/>
  <c r="I334" i="8"/>
  <c r="H334" i="8"/>
  <c r="Y333" i="8"/>
  <c r="X333" i="8"/>
  <c r="W333" i="8"/>
  <c r="V333" i="8"/>
  <c r="U333" i="8"/>
  <c r="T333" i="8"/>
  <c r="S333" i="8"/>
  <c r="R333" i="8"/>
  <c r="Q333" i="8"/>
  <c r="P333" i="8"/>
  <c r="O333" i="8"/>
  <c r="N333" i="8"/>
  <c r="L333" i="8"/>
  <c r="M333" i="8"/>
  <c r="G333" i="8"/>
  <c r="J333" i="8"/>
  <c r="I333" i="8"/>
  <c r="H333" i="8"/>
  <c r="K333" i="8"/>
  <c r="Y332" i="8"/>
  <c r="X332" i="8"/>
  <c r="W332" i="8"/>
  <c r="V332" i="8"/>
  <c r="U332" i="8"/>
  <c r="T332" i="8"/>
  <c r="S332" i="8"/>
  <c r="R332" i="8"/>
  <c r="Q332" i="8"/>
  <c r="P332" i="8"/>
  <c r="O332" i="8"/>
  <c r="N332" i="8"/>
  <c r="L332" i="8"/>
  <c r="M332" i="8"/>
  <c r="G332" i="8"/>
  <c r="K332" i="8"/>
  <c r="J332" i="8"/>
  <c r="Y329" i="8"/>
  <c r="X329" i="8"/>
  <c r="W329" i="8"/>
  <c r="V329" i="8"/>
  <c r="U329" i="8"/>
  <c r="T329" i="8"/>
  <c r="S329" i="8"/>
  <c r="R329" i="8"/>
  <c r="Q329" i="8"/>
  <c r="P329" i="8"/>
  <c r="O329" i="8"/>
  <c r="N329" i="8"/>
  <c r="M329" i="8"/>
  <c r="L329" i="8"/>
  <c r="G329" i="8"/>
  <c r="H329" i="8"/>
  <c r="K329" i="8"/>
  <c r="Y328" i="8"/>
  <c r="X328" i="8"/>
  <c r="W328" i="8"/>
  <c r="V328" i="8"/>
  <c r="U328" i="8"/>
  <c r="T328" i="8"/>
  <c r="S328" i="8"/>
  <c r="R328" i="8"/>
  <c r="Q328" i="8"/>
  <c r="P328" i="8"/>
  <c r="O328" i="8"/>
  <c r="N328" i="8"/>
  <c r="L328" i="8"/>
  <c r="M328" i="8"/>
  <c r="G328" i="8"/>
  <c r="K328" i="8"/>
  <c r="Y327" i="8"/>
  <c r="X327" i="8"/>
  <c r="W327" i="8"/>
  <c r="V327" i="8"/>
  <c r="U327" i="8"/>
  <c r="T327" i="8"/>
  <c r="S327" i="8"/>
  <c r="R327" i="8"/>
  <c r="Q327" i="8"/>
  <c r="P327" i="8"/>
  <c r="O327" i="8"/>
  <c r="N327" i="8"/>
  <c r="L327" i="8"/>
  <c r="M327" i="8"/>
  <c r="G327" i="8"/>
  <c r="K327" i="8"/>
  <c r="J327" i="8"/>
  <c r="I327" i="8"/>
  <c r="H327" i="8"/>
  <c r="Y326" i="8"/>
  <c r="X326" i="8"/>
  <c r="W326" i="8"/>
  <c r="V326" i="8"/>
  <c r="U326" i="8"/>
  <c r="T326" i="8"/>
  <c r="S326" i="8"/>
  <c r="R326" i="8"/>
  <c r="Q326" i="8"/>
  <c r="P326" i="8"/>
  <c r="O326" i="8"/>
  <c r="N326" i="8"/>
  <c r="L326" i="8"/>
  <c r="M326" i="8"/>
  <c r="G326" i="8"/>
  <c r="K326" i="8"/>
  <c r="J326" i="8"/>
  <c r="I326" i="8"/>
  <c r="H326" i="8"/>
  <c r="Y325" i="8"/>
  <c r="X325" i="8"/>
  <c r="W325" i="8"/>
  <c r="V325" i="8"/>
  <c r="U325" i="8"/>
  <c r="T325" i="8"/>
  <c r="S325" i="8"/>
  <c r="R325" i="8"/>
  <c r="Q325" i="8"/>
  <c r="P325" i="8"/>
  <c r="O325" i="8"/>
  <c r="N325" i="8"/>
  <c r="L325" i="8"/>
  <c r="M325" i="8"/>
  <c r="G325" i="8"/>
  <c r="K325" i="8"/>
  <c r="J325" i="8"/>
  <c r="I325" i="8"/>
  <c r="H325" i="8"/>
  <c r="Y320" i="8"/>
  <c r="X320" i="8"/>
  <c r="W320" i="8"/>
  <c r="V320" i="8"/>
  <c r="U320" i="8"/>
  <c r="T320" i="8"/>
  <c r="S320" i="8"/>
  <c r="R320" i="8"/>
  <c r="Q320" i="8"/>
  <c r="P320" i="8"/>
  <c r="O320" i="8"/>
  <c r="N320" i="8"/>
  <c r="L320" i="8"/>
  <c r="M320" i="8"/>
  <c r="G320" i="8"/>
  <c r="K320" i="8"/>
  <c r="J320" i="8"/>
  <c r="I320" i="8"/>
  <c r="Y319" i="8"/>
  <c r="X319" i="8"/>
  <c r="W319" i="8"/>
  <c r="V319" i="8"/>
  <c r="U319" i="8"/>
  <c r="T319" i="8"/>
  <c r="S319" i="8"/>
  <c r="R319" i="8"/>
  <c r="Q319" i="8"/>
  <c r="P319" i="8"/>
  <c r="O319" i="8"/>
  <c r="N319" i="8"/>
  <c r="L319" i="8"/>
  <c r="M319" i="8"/>
  <c r="G319" i="8"/>
  <c r="K319" i="8"/>
  <c r="J319" i="8"/>
  <c r="I319" i="8"/>
  <c r="Y318" i="8"/>
  <c r="X318" i="8"/>
  <c r="W318" i="8"/>
  <c r="V318" i="8"/>
  <c r="U318" i="8"/>
  <c r="T318" i="8"/>
  <c r="S318" i="8"/>
  <c r="R318" i="8"/>
  <c r="Q318" i="8"/>
  <c r="P318" i="8"/>
  <c r="O318" i="8"/>
  <c r="N318" i="8"/>
  <c r="L318" i="8"/>
  <c r="M318" i="8"/>
  <c r="G318" i="8"/>
  <c r="K318" i="8"/>
  <c r="Y317" i="8"/>
  <c r="X317" i="8"/>
  <c r="W317" i="8"/>
  <c r="V317" i="8"/>
  <c r="U317" i="8"/>
  <c r="T317" i="8"/>
  <c r="S317" i="8"/>
  <c r="R317" i="8"/>
  <c r="Q317" i="8"/>
  <c r="P317" i="8"/>
  <c r="O317" i="8"/>
  <c r="N317" i="8"/>
  <c r="L317" i="8"/>
  <c r="M317" i="8"/>
  <c r="G317" i="8"/>
  <c r="H317" i="8"/>
  <c r="K317" i="8"/>
  <c r="Y315" i="8"/>
  <c r="X315" i="8"/>
  <c r="W315" i="8"/>
  <c r="V315" i="8"/>
  <c r="U315" i="8"/>
  <c r="T315" i="8"/>
  <c r="S315" i="8"/>
  <c r="R315" i="8"/>
  <c r="Q315" i="8"/>
  <c r="P315" i="8"/>
  <c r="O315" i="8"/>
  <c r="N315" i="8"/>
  <c r="L315" i="8"/>
  <c r="M315" i="8"/>
  <c r="G315" i="8"/>
  <c r="K315" i="8"/>
  <c r="J315" i="8"/>
  <c r="I315" i="8"/>
  <c r="H315" i="8"/>
  <c r="Y313" i="8"/>
  <c r="X313" i="8"/>
  <c r="W313" i="8"/>
  <c r="V313" i="8"/>
  <c r="U313" i="8"/>
  <c r="T313" i="8"/>
  <c r="S313" i="8"/>
  <c r="R313" i="8"/>
  <c r="Q313" i="8"/>
  <c r="P313" i="8"/>
  <c r="O313" i="8"/>
  <c r="N313" i="8"/>
  <c r="L313" i="8"/>
  <c r="M313" i="8"/>
  <c r="G313" i="8"/>
  <c r="H313" i="8"/>
  <c r="K313" i="8"/>
  <c r="I263" i="8"/>
  <c r="J263" i="8"/>
  <c r="KW34" i="5"/>
  <c r="KV134" i="5"/>
  <c r="KU134" i="5"/>
  <c r="H352" i="8"/>
  <c r="H328" i="8"/>
  <c r="I328" i="8"/>
  <c r="H335" i="8"/>
  <c r="I340" i="8"/>
  <c r="H347" i="8"/>
  <c r="I352" i="8"/>
  <c r="H359" i="8"/>
  <c r="H318" i="8"/>
  <c r="J328" i="8"/>
  <c r="I335" i="8"/>
  <c r="J340" i="8"/>
  <c r="H342" i="8"/>
  <c r="I347" i="8"/>
  <c r="J352" i="8"/>
  <c r="H354" i="8"/>
  <c r="I359" i="8"/>
  <c r="I318" i="8"/>
  <c r="J335" i="8"/>
  <c r="K340" i="8"/>
  <c r="I342" i="8"/>
  <c r="J347" i="8"/>
  <c r="I354" i="8"/>
  <c r="J359" i="8"/>
  <c r="J318" i="8"/>
  <c r="H320" i="8"/>
  <c r="H332" i="8"/>
  <c r="J342" i="8"/>
  <c r="J354" i="8"/>
  <c r="H356" i="8"/>
  <c r="I361" i="8"/>
  <c r="I332" i="8"/>
  <c r="I356" i="8"/>
  <c r="I317" i="8"/>
  <c r="I329" i="8"/>
  <c r="H336" i="8"/>
  <c r="I341" i="8"/>
  <c r="H348" i="8"/>
  <c r="H360" i="8"/>
  <c r="J317" i="8"/>
  <c r="H319" i="8"/>
  <c r="J329" i="8"/>
  <c r="I336" i="8"/>
  <c r="J341" i="8"/>
  <c r="I348" i="8"/>
  <c r="I360" i="8"/>
  <c r="I313" i="8"/>
  <c r="J313" i="8"/>
  <c r="KX34" i="5"/>
  <c r="KW134" i="5"/>
  <c r="KY34" i="5"/>
  <c r="KX134" i="5"/>
  <c r="KZ34" i="5"/>
  <c r="KY134" i="5"/>
  <c r="LA34" i="5"/>
  <c r="KZ134" i="5"/>
  <c r="LA134" i="5"/>
  <c r="LB34" i="5"/>
  <c r="LB134" i="5"/>
  <c r="LC34" i="5"/>
  <c r="LC134" i="5"/>
  <c r="LD34" i="5"/>
  <c r="LD134" i="5"/>
  <c r="LE34" i="5"/>
  <c r="LF34" i="5"/>
  <c r="LE134" i="5"/>
  <c r="LG34" i="5"/>
  <c r="LF134" i="5"/>
  <c r="LH34" i="5"/>
  <c r="LG134" i="5"/>
  <c r="LI34" i="5"/>
  <c r="LH134" i="5"/>
  <c r="LJ34" i="5"/>
  <c r="LI134" i="5"/>
  <c r="LK34" i="5"/>
  <c r="LJ134" i="5"/>
  <c r="LL34" i="5"/>
  <c r="LK134" i="5"/>
  <c r="LM34" i="5"/>
  <c r="LL134" i="5"/>
  <c r="LM134" i="5"/>
  <c r="LN34" i="5"/>
  <c r="LN134" i="5"/>
  <c r="LO34" i="5"/>
  <c r="LO134" i="5"/>
  <c r="Y262" i="8"/>
  <c r="X262" i="8"/>
  <c r="W262" i="8"/>
  <c r="V262" i="8"/>
  <c r="U262" i="8"/>
  <c r="T262" i="8"/>
  <c r="S262" i="8"/>
  <c r="R262" i="8"/>
  <c r="Q262" i="8"/>
  <c r="P262" i="8"/>
  <c r="O262" i="8"/>
  <c r="N262" i="8"/>
  <c r="M262" i="8"/>
  <c r="L262" i="8"/>
  <c r="G262" i="8"/>
  <c r="K262" i="8"/>
  <c r="Y261" i="8"/>
  <c r="X261" i="8"/>
  <c r="W261" i="8"/>
  <c r="V261" i="8"/>
  <c r="U261" i="8"/>
  <c r="T261" i="8"/>
  <c r="S261" i="8"/>
  <c r="R261" i="8"/>
  <c r="Q261" i="8"/>
  <c r="P261" i="8"/>
  <c r="O261" i="8"/>
  <c r="N261" i="8"/>
  <c r="L261" i="8"/>
  <c r="M261" i="8"/>
  <c r="G261" i="8"/>
  <c r="K261" i="8"/>
  <c r="Y260" i="8"/>
  <c r="X260" i="8"/>
  <c r="W260" i="8"/>
  <c r="V260" i="8"/>
  <c r="U260" i="8"/>
  <c r="T260" i="8"/>
  <c r="S260" i="8"/>
  <c r="R260" i="8"/>
  <c r="Q260" i="8"/>
  <c r="P260" i="8"/>
  <c r="O260" i="8"/>
  <c r="N260" i="8"/>
  <c r="L260" i="8"/>
  <c r="M260" i="8"/>
  <c r="G260" i="8"/>
  <c r="K260" i="8"/>
  <c r="Y259" i="8"/>
  <c r="X259" i="8"/>
  <c r="W259" i="8"/>
  <c r="V259" i="8"/>
  <c r="U259" i="8"/>
  <c r="T259" i="8"/>
  <c r="S259" i="8"/>
  <c r="R259" i="8"/>
  <c r="Q259" i="8"/>
  <c r="P259" i="8"/>
  <c r="O259" i="8"/>
  <c r="N259" i="8"/>
  <c r="M259" i="8"/>
  <c r="L259" i="8"/>
  <c r="G259" i="8"/>
  <c r="I259" i="8"/>
  <c r="Y258" i="8"/>
  <c r="X258" i="8"/>
  <c r="W258" i="8"/>
  <c r="V258" i="8"/>
  <c r="U258" i="8"/>
  <c r="T258" i="8"/>
  <c r="S258" i="8"/>
  <c r="R258" i="8"/>
  <c r="Q258" i="8"/>
  <c r="P258" i="8"/>
  <c r="O258" i="8"/>
  <c r="N258" i="8"/>
  <c r="L258" i="8"/>
  <c r="M258" i="8"/>
  <c r="G258" i="8"/>
  <c r="K258" i="8"/>
  <c r="Y257" i="8"/>
  <c r="X257" i="8"/>
  <c r="W257" i="8"/>
  <c r="V257" i="8"/>
  <c r="U257" i="8"/>
  <c r="T257" i="8"/>
  <c r="S257" i="8"/>
  <c r="R257" i="8"/>
  <c r="Q257" i="8"/>
  <c r="P257" i="8"/>
  <c r="O257" i="8"/>
  <c r="N257" i="8"/>
  <c r="L257" i="8"/>
  <c r="M257" i="8"/>
  <c r="G257" i="8"/>
  <c r="K257" i="8"/>
  <c r="Y256" i="8"/>
  <c r="X256" i="8"/>
  <c r="W256" i="8"/>
  <c r="V256" i="8"/>
  <c r="U256" i="8"/>
  <c r="T256" i="8"/>
  <c r="S256" i="8"/>
  <c r="R256" i="8"/>
  <c r="Q256" i="8"/>
  <c r="P256" i="8"/>
  <c r="O256" i="8"/>
  <c r="N256" i="8"/>
  <c r="L256" i="8"/>
  <c r="M256" i="8"/>
  <c r="G256" i="8"/>
  <c r="I256" i="8"/>
  <c r="Y254" i="8"/>
  <c r="X254" i="8"/>
  <c r="W254" i="8"/>
  <c r="V254" i="8"/>
  <c r="U254" i="8"/>
  <c r="T254" i="8"/>
  <c r="S254" i="8"/>
  <c r="R254" i="8"/>
  <c r="Q254" i="8"/>
  <c r="P254" i="8"/>
  <c r="O254" i="8"/>
  <c r="N254" i="8"/>
  <c r="L254" i="8"/>
  <c r="M254" i="8"/>
  <c r="G254" i="8"/>
  <c r="I254" i="8"/>
  <c r="Y252" i="8"/>
  <c r="X252" i="8"/>
  <c r="W252" i="8"/>
  <c r="V252" i="8"/>
  <c r="U252" i="8"/>
  <c r="T252" i="8"/>
  <c r="S252" i="8"/>
  <c r="R252" i="8"/>
  <c r="Q252" i="8"/>
  <c r="P252" i="8"/>
  <c r="O252" i="8"/>
  <c r="N252" i="8"/>
  <c r="L252" i="8"/>
  <c r="M252" i="8"/>
  <c r="G252" i="8"/>
  <c r="K252" i="8"/>
  <c r="Y251" i="8"/>
  <c r="X251" i="8"/>
  <c r="W251" i="8"/>
  <c r="V251" i="8"/>
  <c r="U251" i="8"/>
  <c r="T251" i="8"/>
  <c r="S251" i="8"/>
  <c r="R251" i="8"/>
  <c r="Q251" i="8"/>
  <c r="P251" i="8"/>
  <c r="O251" i="8"/>
  <c r="N251" i="8"/>
  <c r="L251" i="8"/>
  <c r="M251" i="8"/>
  <c r="G251" i="8"/>
  <c r="H251" i="8"/>
  <c r="Y250" i="8"/>
  <c r="X250" i="8"/>
  <c r="W250" i="8"/>
  <c r="V250" i="8"/>
  <c r="U250" i="8"/>
  <c r="T250" i="8"/>
  <c r="S250" i="8"/>
  <c r="R250" i="8"/>
  <c r="Q250" i="8"/>
  <c r="P250" i="8"/>
  <c r="O250" i="8"/>
  <c r="N250" i="8"/>
  <c r="L250" i="8"/>
  <c r="M250" i="8"/>
  <c r="G250" i="8"/>
  <c r="K250" i="8"/>
  <c r="Y248" i="8"/>
  <c r="X248" i="8"/>
  <c r="W248" i="8"/>
  <c r="V248" i="8"/>
  <c r="U248" i="8"/>
  <c r="T248" i="8"/>
  <c r="S248" i="8"/>
  <c r="R248" i="8"/>
  <c r="Q248" i="8"/>
  <c r="P248" i="8"/>
  <c r="O248" i="8"/>
  <c r="N248" i="8"/>
  <c r="L248" i="8"/>
  <c r="M248" i="8"/>
  <c r="G248" i="8"/>
  <c r="K248" i="8"/>
  <c r="Y247" i="8"/>
  <c r="X247" i="8"/>
  <c r="W247" i="8"/>
  <c r="V247" i="8"/>
  <c r="U247" i="8"/>
  <c r="T247" i="8"/>
  <c r="S247" i="8"/>
  <c r="R247" i="8"/>
  <c r="Q247" i="8"/>
  <c r="P247" i="8"/>
  <c r="O247" i="8"/>
  <c r="N247" i="8"/>
  <c r="L247" i="8"/>
  <c r="M247" i="8"/>
  <c r="G247" i="8"/>
  <c r="H247" i="8"/>
  <c r="Y245" i="8"/>
  <c r="X245" i="8"/>
  <c r="W245" i="8"/>
  <c r="V245" i="8"/>
  <c r="U245" i="8"/>
  <c r="T245" i="8"/>
  <c r="S245" i="8"/>
  <c r="R245" i="8"/>
  <c r="Q245" i="8"/>
  <c r="P245" i="8"/>
  <c r="O245" i="8"/>
  <c r="N245" i="8"/>
  <c r="L245" i="8"/>
  <c r="M245" i="8"/>
  <c r="G245" i="8"/>
  <c r="K245" i="8"/>
  <c r="Y244" i="8"/>
  <c r="X244" i="8"/>
  <c r="W244" i="8"/>
  <c r="V244" i="8"/>
  <c r="U244" i="8"/>
  <c r="T244" i="8"/>
  <c r="S244" i="8"/>
  <c r="R244" i="8"/>
  <c r="Q244" i="8"/>
  <c r="P244" i="8"/>
  <c r="O244" i="8"/>
  <c r="N244" i="8"/>
  <c r="L244" i="8"/>
  <c r="M244" i="8"/>
  <c r="G244" i="8"/>
  <c r="I244" i="8"/>
  <c r="Y243" i="8"/>
  <c r="X243" i="8"/>
  <c r="W243" i="8"/>
  <c r="V243" i="8"/>
  <c r="U243" i="8"/>
  <c r="T243" i="8"/>
  <c r="S243" i="8"/>
  <c r="R243" i="8"/>
  <c r="Q243" i="8"/>
  <c r="P243" i="8"/>
  <c r="O243" i="8"/>
  <c r="N243" i="8"/>
  <c r="L243" i="8"/>
  <c r="M243" i="8"/>
  <c r="G243" i="8"/>
  <c r="K243" i="8"/>
  <c r="Y242" i="8"/>
  <c r="X242" i="8"/>
  <c r="W242" i="8"/>
  <c r="V242" i="8"/>
  <c r="U242" i="8"/>
  <c r="T242" i="8"/>
  <c r="S242" i="8"/>
  <c r="R242" i="8"/>
  <c r="Q242" i="8"/>
  <c r="P242" i="8"/>
  <c r="O242" i="8"/>
  <c r="N242" i="8"/>
  <c r="L242" i="8"/>
  <c r="M242" i="8"/>
  <c r="G242" i="8"/>
  <c r="K242" i="8"/>
  <c r="Y241" i="8"/>
  <c r="X241" i="8"/>
  <c r="W241" i="8"/>
  <c r="V241" i="8"/>
  <c r="U241" i="8"/>
  <c r="T241" i="8"/>
  <c r="S241" i="8"/>
  <c r="R241" i="8"/>
  <c r="Q241" i="8"/>
  <c r="P241" i="8"/>
  <c r="O241" i="8"/>
  <c r="N241" i="8"/>
  <c r="L241" i="8"/>
  <c r="M241" i="8"/>
  <c r="G241" i="8"/>
  <c r="K241" i="8"/>
  <c r="Y240" i="8"/>
  <c r="X240" i="8"/>
  <c r="W240" i="8"/>
  <c r="V240" i="8"/>
  <c r="U240" i="8"/>
  <c r="T240" i="8"/>
  <c r="S240" i="8"/>
  <c r="R240" i="8"/>
  <c r="Q240" i="8"/>
  <c r="P240" i="8"/>
  <c r="O240" i="8"/>
  <c r="N240" i="8"/>
  <c r="L240" i="8"/>
  <c r="M240" i="8"/>
  <c r="G240" i="8"/>
  <c r="K240" i="8"/>
  <c r="Y239" i="8"/>
  <c r="X239" i="8"/>
  <c r="W239" i="8"/>
  <c r="V239" i="8"/>
  <c r="U239" i="8"/>
  <c r="T239" i="8"/>
  <c r="S239" i="8"/>
  <c r="R239" i="8"/>
  <c r="Q239" i="8"/>
  <c r="P239" i="8"/>
  <c r="O239" i="8"/>
  <c r="N239" i="8"/>
  <c r="L239" i="8"/>
  <c r="M239" i="8"/>
  <c r="G239" i="8"/>
  <c r="J239" i="8"/>
  <c r="Y238" i="8"/>
  <c r="X238" i="8"/>
  <c r="W238" i="8"/>
  <c r="V238" i="8"/>
  <c r="U238" i="8"/>
  <c r="T238" i="8"/>
  <c r="S238" i="8"/>
  <c r="R238" i="8"/>
  <c r="Q238" i="8"/>
  <c r="P238" i="8"/>
  <c r="O238" i="8"/>
  <c r="N238" i="8"/>
  <c r="L238" i="8"/>
  <c r="M238" i="8"/>
  <c r="G238" i="8"/>
  <c r="K238" i="8"/>
  <c r="Y236" i="8"/>
  <c r="X236" i="8"/>
  <c r="W236" i="8"/>
  <c r="V236" i="8"/>
  <c r="U236" i="8"/>
  <c r="T236" i="8"/>
  <c r="S236" i="8"/>
  <c r="R236" i="8"/>
  <c r="Q236" i="8"/>
  <c r="P236" i="8"/>
  <c r="O236" i="8"/>
  <c r="N236" i="8"/>
  <c r="L236" i="8"/>
  <c r="M236" i="8"/>
  <c r="G236" i="8"/>
  <c r="K236" i="8"/>
  <c r="Y235" i="8"/>
  <c r="X235" i="8"/>
  <c r="W235" i="8"/>
  <c r="V235" i="8"/>
  <c r="U235" i="8"/>
  <c r="T235" i="8"/>
  <c r="S235" i="8"/>
  <c r="R235" i="8"/>
  <c r="Q235" i="8"/>
  <c r="P235" i="8"/>
  <c r="O235" i="8"/>
  <c r="N235" i="8"/>
  <c r="M235" i="8"/>
  <c r="L235" i="8"/>
  <c r="G235" i="8"/>
  <c r="K235" i="8"/>
  <c r="Y234" i="8"/>
  <c r="X234" i="8"/>
  <c r="W234" i="8"/>
  <c r="V234" i="8"/>
  <c r="U234" i="8"/>
  <c r="T234" i="8"/>
  <c r="S234" i="8"/>
  <c r="R234" i="8"/>
  <c r="Q234" i="8"/>
  <c r="P234" i="8"/>
  <c r="O234" i="8"/>
  <c r="N234" i="8"/>
  <c r="L234" i="8"/>
  <c r="M234" i="8"/>
  <c r="G234" i="8"/>
  <c r="K234" i="8"/>
  <c r="Y233" i="8"/>
  <c r="X233" i="8"/>
  <c r="W233" i="8"/>
  <c r="V233" i="8"/>
  <c r="U233" i="8"/>
  <c r="T233" i="8"/>
  <c r="S233" i="8"/>
  <c r="R233" i="8"/>
  <c r="Q233" i="8"/>
  <c r="P233" i="8"/>
  <c r="O233" i="8"/>
  <c r="N233" i="8"/>
  <c r="L233" i="8"/>
  <c r="M233" i="8"/>
  <c r="G233" i="8"/>
  <c r="K233" i="8"/>
  <c r="Y232" i="8"/>
  <c r="X232" i="8"/>
  <c r="W232" i="8"/>
  <c r="V232" i="8"/>
  <c r="U232" i="8"/>
  <c r="T232" i="8"/>
  <c r="S232" i="8"/>
  <c r="R232" i="8"/>
  <c r="Q232" i="8"/>
  <c r="P232" i="8"/>
  <c r="O232" i="8"/>
  <c r="N232" i="8"/>
  <c r="L232" i="8"/>
  <c r="M232" i="8"/>
  <c r="G232" i="8"/>
  <c r="I232" i="8"/>
  <c r="Y229" i="8"/>
  <c r="X229" i="8"/>
  <c r="W229" i="8"/>
  <c r="V229" i="8"/>
  <c r="U229" i="8"/>
  <c r="T229" i="8"/>
  <c r="S229" i="8"/>
  <c r="R229" i="8"/>
  <c r="Q229" i="8"/>
  <c r="P229" i="8"/>
  <c r="O229" i="8"/>
  <c r="N229" i="8"/>
  <c r="L229" i="8"/>
  <c r="M229" i="8"/>
  <c r="G229" i="8"/>
  <c r="K229" i="8"/>
  <c r="Y228" i="8"/>
  <c r="X228" i="8"/>
  <c r="W228" i="8"/>
  <c r="V228" i="8"/>
  <c r="U228" i="8"/>
  <c r="T228" i="8"/>
  <c r="S228" i="8"/>
  <c r="R228" i="8"/>
  <c r="Q228" i="8"/>
  <c r="P228" i="8"/>
  <c r="O228" i="8"/>
  <c r="N228" i="8"/>
  <c r="L228" i="8"/>
  <c r="M228" i="8"/>
  <c r="G228" i="8"/>
  <c r="K228" i="8"/>
  <c r="Y227" i="8"/>
  <c r="X227" i="8"/>
  <c r="W227" i="8"/>
  <c r="V227" i="8"/>
  <c r="U227" i="8"/>
  <c r="T227" i="8"/>
  <c r="S227" i="8"/>
  <c r="R227" i="8"/>
  <c r="Q227" i="8"/>
  <c r="P227" i="8"/>
  <c r="O227" i="8"/>
  <c r="N227" i="8"/>
  <c r="L227" i="8"/>
  <c r="M227" i="8"/>
  <c r="G227" i="8"/>
  <c r="H227" i="8"/>
  <c r="Y226" i="8"/>
  <c r="X226" i="8"/>
  <c r="W226" i="8"/>
  <c r="V226" i="8"/>
  <c r="U226" i="8"/>
  <c r="T226" i="8"/>
  <c r="S226" i="8"/>
  <c r="R226" i="8"/>
  <c r="Q226" i="8"/>
  <c r="P226" i="8"/>
  <c r="O226" i="8"/>
  <c r="N226" i="8"/>
  <c r="L226" i="8"/>
  <c r="M226" i="8"/>
  <c r="G226" i="8"/>
  <c r="J226" i="8"/>
  <c r="Y225" i="8"/>
  <c r="X225" i="8"/>
  <c r="W225" i="8"/>
  <c r="V225" i="8"/>
  <c r="U225" i="8"/>
  <c r="T225" i="8"/>
  <c r="S225" i="8"/>
  <c r="R225" i="8"/>
  <c r="Q225" i="8"/>
  <c r="P225" i="8"/>
  <c r="O225" i="8"/>
  <c r="N225" i="8"/>
  <c r="L225" i="8"/>
  <c r="M225" i="8"/>
  <c r="G225" i="8"/>
  <c r="J225" i="8"/>
  <c r="Y223" i="8"/>
  <c r="X223" i="8"/>
  <c r="W223" i="8"/>
  <c r="V223" i="8"/>
  <c r="U223" i="8"/>
  <c r="T223" i="8"/>
  <c r="S223" i="8"/>
  <c r="R223" i="8"/>
  <c r="Q223" i="8"/>
  <c r="P223" i="8"/>
  <c r="O223" i="8"/>
  <c r="N223" i="8"/>
  <c r="L223" i="8"/>
  <c r="M223" i="8"/>
  <c r="G223" i="8"/>
  <c r="J223" i="8"/>
  <c r="Y220" i="8"/>
  <c r="X220" i="8"/>
  <c r="W220" i="8"/>
  <c r="V220" i="8"/>
  <c r="U220" i="8"/>
  <c r="T220" i="8"/>
  <c r="S220" i="8"/>
  <c r="R220" i="8"/>
  <c r="Q220" i="8"/>
  <c r="P220" i="8"/>
  <c r="O220" i="8"/>
  <c r="N220" i="8"/>
  <c r="L220" i="8"/>
  <c r="M220" i="8"/>
  <c r="G220" i="8"/>
  <c r="I220" i="8"/>
  <c r="Y219" i="8"/>
  <c r="X219" i="8"/>
  <c r="W219" i="8"/>
  <c r="V219" i="8"/>
  <c r="U219" i="8"/>
  <c r="T219" i="8"/>
  <c r="S219" i="8"/>
  <c r="R219" i="8"/>
  <c r="Q219" i="8"/>
  <c r="P219" i="8"/>
  <c r="O219" i="8"/>
  <c r="N219" i="8"/>
  <c r="L219" i="8"/>
  <c r="M219" i="8"/>
  <c r="G219" i="8"/>
  <c r="K219" i="8"/>
  <c r="Y218" i="8"/>
  <c r="X218" i="8"/>
  <c r="W218" i="8"/>
  <c r="V218" i="8"/>
  <c r="U218" i="8"/>
  <c r="T218" i="8"/>
  <c r="S218" i="8"/>
  <c r="R218" i="8"/>
  <c r="Q218" i="8"/>
  <c r="P218" i="8"/>
  <c r="O218" i="8"/>
  <c r="N218" i="8"/>
  <c r="L218" i="8"/>
  <c r="M218" i="8"/>
  <c r="G218" i="8"/>
  <c r="K218" i="8"/>
  <c r="Y217" i="8"/>
  <c r="X217" i="8"/>
  <c r="W217" i="8"/>
  <c r="V217" i="8"/>
  <c r="U217" i="8"/>
  <c r="T217" i="8"/>
  <c r="S217" i="8"/>
  <c r="R217" i="8"/>
  <c r="Q217" i="8"/>
  <c r="P217" i="8"/>
  <c r="O217" i="8"/>
  <c r="N217" i="8"/>
  <c r="L217" i="8"/>
  <c r="M217" i="8"/>
  <c r="G217" i="8"/>
  <c r="K217" i="8"/>
  <c r="Y216" i="8"/>
  <c r="X216" i="8"/>
  <c r="W216" i="8"/>
  <c r="V216" i="8"/>
  <c r="U216" i="8"/>
  <c r="T216" i="8"/>
  <c r="S216" i="8"/>
  <c r="R216" i="8"/>
  <c r="Q216" i="8"/>
  <c r="P216" i="8"/>
  <c r="O216" i="8"/>
  <c r="N216" i="8"/>
  <c r="L216" i="8"/>
  <c r="M216" i="8"/>
  <c r="G216" i="8"/>
  <c r="K216" i="8"/>
  <c r="Y215" i="8"/>
  <c r="X215" i="8"/>
  <c r="W215" i="8"/>
  <c r="V215" i="8"/>
  <c r="U215" i="8"/>
  <c r="T215" i="8"/>
  <c r="S215" i="8"/>
  <c r="R215" i="8"/>
  <c r="Q215" i="8"/>
  <c r="P215" i="8"/>
  <c r="O215" i="8"/>
  <c r="N215" i="8"/>
  <c r="L215" i="8"/>
  <c r="M215" i="8"/>
  <c r="G215" i="8"/>
  <c r="J215" i="8"/>
  <c r="HC186" i="5"/>
  <c r="HC185" i="5"/>
  <c r="HC184" i="5"/>
  <c r="HC183" i="5"/>
  <c r="HC182" i="5"/>
  <c r="HC181" i="5"/>
  <c r="HC180" i="5"/>
  <c r="HC179" i="5"/>
  <c r="HC178" i="5"/>
  <c r="HC177" i="5"/>
  <c r="HC176" i="5"/>
  <c r="HC175" i="5"/>
  <c r="HC174" i="5"/>
  <c r="HC173" i="5"/>
  <c r="HC172" i="5"/>
  <c r="HC171" i="5"/>
  <c r="HC170" i="5"/>
  <c r="HC169" i="5"/>
  <c r="HC168" i="5"/>
  <c r="HC167" i="5"/>
  <c r="HC166" i="5"/>
  <c r="HC165" i="5"/>
  <c r="HC164" i="5"/>
  <c r="HC163" i="5"/>
  <c r="HC162" i="5"/>
  <c r="HC161" i="5"/>
  <c r="HC160" i="5"/>
  <c r="HC159" i="5"/>
  <c r="HC158" i="5"/>
  <c r="HC157" i="5"/>
  <c r="HC156" i="5"/>
  <c r="HC155" i="5"/>
  <c r="HC154" i="5"/>
  <c r="HC153" i="5"/>
  <c r="HC152" i="5"/>
  <c r="HC151" i="5"/>
  <c r="HC150" i="5"/>
  <c r="HC149" i="5"/>
  <c r="HC148" i="5"/>
  <c r="HC147" i="5"/>
  <c r="HC146" i="5"/>
  <c r="HC145" i="5"/>
  <c r="HC144" i="5"/>
  <c r="HC143" i="5"/>
  <c r="HC142" i="5"/>
  <c r="HC141" i="5"/>
  <c r="HC140" i="5"/>
  <c r="HC139" i="5"/>
  <c r="HC138" i="5"/>
  <c r="HC137" i="5"/>
  <c r="HC136" i="5"/>
  <c r="HC135" i="5"/>
  <c r="AE6" i="5"/>
  <c r="AD121" i="5"/>
  <c r="K244" i="8"/>
  <c r="I234" i="8"/>
  <c r="J234" i="8"/>
  <c r="J254" i="8"/>
  <c r="K254" i="8"/>
  <c r="J218" i="8"/>
  <c r="H234" i="8"/>
  <c r="H250" i="8"/>
  <c r="H232" i="8"/>
  <c r="I216" i="8"/>
  <c r="K227" i="8"/>
  <c r="J232" i="8"/>
  <c r="I251" i="8"/>
  <c r="K232" i="8"/>
  <c r="H242" i="8"/>
  <c r="I247" i="8"/>
  <c r="K251" i="8"/>
  <c r="H261" i="8"/>
  <c r="H216" i="8"/>
  <c r="J227" i="8"/>
  <c r="I242" i="8"/>
  <c r="J247" i="8"/>
  <c r="H245" i="8"/>
  <c r="H228" i="8"/>
  <c r="K247" i="8"/>
  <c r="H258" i="8"/>
  <c r="H220" i="8"/>
  <c r="I228" i="8"/>
  <c r="I238" i="8"/>
  <c r="I258" i="8"/>
  <c r="K256" i="8"/>
  <c r="H225" i="8"/>
  <c r="J258" i="8"/>
  <c r="K225" i="8"/>
  <c r="K215" i="8"/>
  <c r="I227" i="8"/>
  <c r="K239" i="8"/>
  <c r="I261" i="8"/>
  <c r="J261" i="8"/>
  <c r="H238" i="8"/>
  <c r="J244" i="8"/>
  <c r="J251" i="8"/>
  <c r="J256" i="8"/>
  <c r="J216" i="8"/>
  <c r="J220" i="8"/>
  <c r="H233" i="8"/>
  <c r="H235" i="8"/>
  <c r="J259" i="8"/>
  <c r="K220" i="8"/>
  <c r="H226" i="8"/>
  <c r="I233" i="8"/>
  <c r="I235" i="8"/>
  <c r="K259" i="8"/>
  <c r="H262" i="8"/>
  <c r="K226" i="8"/>
  <c r="J233" i="8"/>
  <c r="J235" i="8"/>
  <c r="H257" i="8"/>
  <c r="I262" i="8"/>
  <c r="H215" i="8"/>
  <c r="H239" i="8"/>
  <c r="I250" i="8"/>
  <c r="I257" i="8"/>
  <c r="I215" i="8"/>
  <c r="H223" i="8"/>
  <c r="I239" i="8"/>
  <c r="J242" i="8"/>
  <c r="J250" i="8"/>
  <c r="H254" i="8"/>
  <c r="K223" i="8"/>
  <c r="H229" i="8"/>
  <c r="H241" i="8"/>
  <c r="H217" i="8"/>
  <c r="I217" i="8"/>
  <c r="I229" i="8"/>
  <c r="H236" i="8"/>
  <c r="I241" i="8"/>
  <c r="H248" i="8"/>
  <c r="H260" i="8"/>
  <c r="J217" i="8"/>
  <c r="H219" i="8"/>
  <c r="J229" i="8"/>
  <c r="I236" i="8"/>
  <c r="J241" i="8"/>
  <c r="H243" i="8"/>
  <c r="I248" i="8"/>
  <c r="I260" i="8"/>
  <c r="I219" i="8"/>
  <c r="J236" i="8"/>
  <c r="I243" i="8"/>
  <c r="J248" i="8"/>
  <c r="J260" i="8"/>
  <c r="J219" i="8"/>
  <c r="I226" i="8"/>
  <c r="J243" i="8"/>
  <c r="J238" i="8"/>
  <c r="H240" i="8"/>
  <c r="I245" i="8"/>
  <c r="H252" i="8"/>
  <c r="J262" i="8"/>
  <c r="I240" i="8"/>
  <c r="J245" i="8"/>
  <c r="I252" i="8"/>
  <c r="J257" i="8"/>
  <c r="H259" i="8"/>
  <c r="H218" i="8"/>
  <c r="I223" i="8"/>
  <c r="J228" i="8"/>
  <c r="J240" i="8"/>
  <c r="J252" i="8"/>
  <c r="I218" i="8"/>
  <c r="I225" i="8"/>
  <c r="H244" i="8"/>
  <c r="H256" i="8"/>
  <c r="JX34" i="5"/>
  <c r="JY34" i="5"/>
  <c r="JZ34" i="5"/>
  <c r="KA34" i="5"/>
  <c r="KB34" i="5"/>
  <c r="KC34" i="5"/>
  <c r="KD34" i="5"/>
  <c r="KE34" i="5"/>
  <c r="KF34" i="5"/>
  <c r="KG34" i="5"/>
  <c r="KH34" i="5"/>
  <c r="KI34" i="5"/>
  <c r="KJ34" i="5"/>
  <c r="KK34" i="5"/>
  <c r="KL34" i="5"/>
  <c r="KM34" i="5"/>
  <c r="KN34" i="5"/>
  <c r="KO34" i="5"/>
  <c r="KP34" i="5"/>
  <c r="KQ34" i="5"/>
  <c r="KR34" i="5"/>
  <c r="JA34" i="5"/>
  <c r="JB34" i="5"/>
  <c r="JC34" i="5"/>
  <c r="JD34" i="5"/>
  <c r="JE34" i="5"/>
  <c r="JF34" i="5"/>
  <c r="JG34" i="5"/>
  <c r="JH34" i="5"/>
  <c r="JI34" i="5"/>
  <c r="JJ34" i="5"/>
  <c r="JK34" i="5"/>
  <c r="JL34" i="5"/>
  <c r="JM34" i="5"/>
  <c r="JN34" i="5"/>
  <c r="JO34" i="5"/>
  <c r="JP34" i="5"/>
  <c r="JQ34" i="5"/>
  <c r="JR34" i="5"/>
  <c r="JS34" i="5"/>
  <c r="JT34" i="5"/>
  <c r="JU34" i="5"/>
  <c r="ID34" i="5"/>
  <c r="IE34" i="5"/>
  <c r="IF34" i="5"/>
  <c r="IG34" i="5"/>
  <c r="IH34" i="5"/>
  <c r="II34" i="5"/>
  <c r="IJ34" i="5"/>
  <c r="IK34" i="5"/>
  <c r="IL34" i="5"/>
  <c r="IM34" i="5"/>
  <c r="IN34" i="5"/>
  <c r="IO34" i="5"/>
  <c r="IP34" i="5"/>
  <c r="IQ34" i="5"/>
  <c r="IR34" i="5"/>
  <c r="IS34" i="5"/>
  <c r="IT34" i="5"/>
  <c r="IU34" i="5"/>
  <c r="IV34" i="5"/>
  <c r="IW34" i="5"/>
  <c r="IX34" i="5"/>
  <c r="HG34" i="5"/>
  <c r="HH34" i="5"/>
  <c r="HI34" i="5"/>
  <c r="HJ34" i="5"/>
  <c r="HK34" i="5"/>
  <c r="HL34" i="5"/>
  <c r="HM34" i="5"/>
  <c r="HN34" i="5"/>
  <c r="HO34" i="5"/>
  <c r="HP34" i="5"/>
  <c r="HQ34" i="5"/>
  <c r="HR34" i="5"/>
  <c r="HS34" i="5"/>
  <c r="HT34" i="5"/>
  <c r="HU34" i="5"/>
  <c r="HV34" i="5"/>
  <c r="HW34" i="5"/>
  <c r="HX34" i="5"/>
  <c r="HY34" i="5"/>
  <c r="HZ34" i="5"/>
  <c r="IA34" i="5"/>
  <c r="GJ34" i="5"/>
  <c r="GK34" i="5"/>
  <c r="GL34" i="5"/>
  <c r="GM34" i="5"/>
  <c r="GN34" i="5"/>
  <c r="GO34" i="5"/>
  <c r="GP34" i="5"/>
  <c r="GQ34" i="5"/>
  <c r="GR34" i="5"/>
  <c r="GS34" i="5"/>
  <c r="GT34" i="5"/>
  <c r="GU34" i="5"/>
  <c r="GV34" i="5"/>
  <c r="GW34" i="5"/>
  <c r="GX34" i="5"/>
  <c r="GY34" i="5"/>
  <c r="GZ34" i="5"/>
  <c r="HA34" i="5"/>
  <c r="FM34" i="5"/>
  <c r="FN34" i="5"/>
  <c r="FO34" i="5"/>
  <c r="FP34" i="5"/>
  <c r="FQ34" i="5"/>
  <c r="FR34" i="5"/>
  <c r="FS34" i="5"/>
  <c r="FT34" i="5"/>
  <c r="FU34" i="5"/>
  <c r="FV34" i="5"/>
  <c r="FW34" i="5"/>
  <c r="FX34" i="5"/>
  <c r="FY34" i="5"/>
  <c r="FZ34" i="5"/>
  <c r="GA34" i="5"/>
  <c r="GB34" i="5"/>
  <c r="GC34" i="5"/>
  <c r="GD34" i="5"/>
  <c r="GE34" i="5"/>
  <c r="GF34" i="5"/>
  <c r="GG34" i="5"/>
  <c r="EP34" i="5"/>
  <c r="EQ34" i="5"/>
  <c r="ER34" i="5"/>
  <c r="ES34" i="5"/>
  <c r="ET34" i="5"/>
  <c r="EU34" i="5"/>
  <c r="EV34" i="5"/>
  <c r="EW34" i="5"/>
  <c r="EX34" i="5"/>
  <c r="EY34" i="5"/>
  <c r="EZ34" i="5"/>
  <c r="FA34" i="5"/>
  <c r="FB34" i="5"/>
  <c r="FC34" i="5"/>
  <c r="FD34" i="5"/>
  <c r="FE34" i="5"/>
  <c r="FF34" i="5"/>
  <c r="FG34" i="5"/>
  <c r="FH34" i="5"/>
  <c r="FI34" i="5"/>
  <c r="FJ34" i="5"/>
  <c r="DS34" i="5"/>
  <c r="DT34" i="5"/>
  <c r="DU34" i="5"/>
  <c r="DV34" i="5"/>
  <c r="DW34" i="5"/>
  <c r="DX34" i="5"/>
  <c r="DY34" i="5"/>
  <c r="DZ34" i="5"/>
  <c r="EA34" i="5"/>
  <c r="EB34" i="5"/>
  <c r="EC34" i="5"/>
  <c r="ED34" i="5"/>
  <c r="EE34" i="5"/>
  <c r="EF34" i="5"/>
  <c r="EG34" i="5"/>
  <c r="EH34" i="5"/>
  <c r="EI34" i="5"/>
  <c r="EJ34" i="5"/>
  <c r="EK34" i="5"/>
  <c r="EL34" i="5"/>
  <c r="EM34" i="5"/>
  <c r="CV34" i="5"/>
  <c r="CW34" i="5"/>
  <c r="CX34" i="5"/>
  <c r="CY34" i="5"/>
  <c r="CZ34" i="5"/>
  <c r="DA34" i="5"/>
  <c r="DB34" i="5"/>
  <c r="DC34" i="5"/>
  <c r="DD34" i="5"/>
  <c r="DE34" i="5"/>
  <c r="DF34" i="5"/>
  <c r="DG34" i="5"/>
  <c r="DH34" i="5"/>
  <c r="DI34" i="5"/>
  <c r="DJ34" i="5"/>
  <c r="DK34" i="5"/>
  <c r="DL34" i="5"/>
  <c r="DM34" i="5"/>
  <c r="DN34" i="5"/>
  <c r="DO34" i="5"/>
  <c r="DP34" i="5"/>
  <c r="BY34" i="5"/>
  <c r="BZ34" i="5"/>
  <c r="CA34" i="5"/>
  <c r="CB34" i="5"/>
  <c r="CC34" i="5"/>
  <c r="CD34" i="5"/>
  <c r="CE34" i="5"/>
  <c r="CF34" i="5"/>
  <c r="CG34" i="5"/>
  <c r="CH34" i="5"/>
  <c r="CI34" i="5"/>
  <c r="CJ34" i="5"/>
  <c r="CK34" i="5"/>
  <c r="CL34" i="5"/>
  <c r="CM34" i="5"/>
  <c r="CN34" i="5"/>
  <c r="CO34" i="5"/>
  <c r="CP34" i="5"/>
  <c r="CQ34" i="5"/>
  <c r="CR34" i="5"/>
  <c r="CS34" i="5"/>
  <c r="BB34" i="5"/>
  <c r="BC34" i="5"/>
  <c r="BD34" i="5"/>
  <c r="BE34" i="5"/>
  <c r="BF34" i="5"/>
  <c r="BG34" i="5"/>
  <c r="BH34" i="5"/>
  <c r="BI34" i="5"/>
  <c r="BJ34" i="5"/>
  <c r="BK34" i="5"/>
  <c r="BL34" i="5"/>
  <c r="BM34" i="5"/>
  <c r="BN34" i="5"/>
  <c r="BO34" i="5"/>
  <c r="BP34" i="5"/>
  <c r="BQ34" i="5"/>
  <c r="BR34" i="5"/>
  <c r="BS34" i="5"/>
  <c r="BT34" i="5"/>
  <c r="BU34" i="5"/>
  <c r="BV34" i="5"/>
  <c r="KR186" i="5"/>
  <c r="KR185" i="5"/>
  <c r="KR184" i="5"/>
  <c r="KR183" i="5"/>
  <c r="KR182" i="5"/>
  <c r="KR181" i="5"/>
  <c r="KR180" i="5"/>
  <c r="KR179" i="5"/>
  <c r="KR178" i="5"/>
  <c r="KR177" i="5"/>
  <c r="KR176" i="5"/>
  <c r="KR175" i="5"/>
  <c r="KR174" i="5"/>
  <c r="KR173" i="5"/>
  <c r="KR172" i="5"/>
  <c r="KR171" i="5"/>
  <c r="KR170" i="5"/>
  <c r="KR169" i="5"/>
  <c r="KR168" i="5"/>
  <c r="KR167" i="5"/>
  <c r="KR166" i="5"/>
  <c r="KR165" i="5"/>
  <c r="KR164" i="5"/>
  <c r="KR163" i="5"/>
  <c r="KR162" i="5"/>
  <c r="KR161" i="5"/>
  <c r="KR160" i="5"/>
  <c r="KR159" i="5"/>
  <c r="KR158" i="5"/>
  <c r="KR157" i="5"/>
  <c r="KR156" i="5"/>
  <c r="KR155" i="5"/>
  <c r="KR154" i="5"/>
  <c r="KR153" i="5"/>
  <c r="KR152" i="5"/>
  <c r="KR151" i="5"/>
  <c r="KR150" i="5"/>
  <c r="KR149" i="5"/>
  <c r="KR148" i="5"/>
  <c r="KR147" i="5"/>
  <c r="KR146" i="5"/>
  <c r="KR145" i="5"/>
  <c r="KR144" i="5"/>
  <c r="KR143" i="5"/>
  <c r="KR142" i="5"/>
  <c r="KR141" i="5"/>
  <c r="KR140" i="5"/>
  <c r="KR139" i="5"/>
  <c r="KR138" i="5"/>
  <c r="KR137" i="5"/>
  <c r="KR136" i="5"/>
  <c r="KR135" i="5"/>
  <c r="KR88" i="5"/>
  <c r="JU186" i="5"/>
  <c r="JU185" i="5"/>
  <c r="JU184" i="5"/>
  <c r="JU183" i="5"/>
  <c r="JU182" i="5"/>
  <c r="JU181" i="5"/>
  <c r="JU180" i="5"/>
  <c r="JU179" i="5"/>
  <c r="JU178" i="5"/>
  <c r="JU177" i="5"/>
  <c r="JU176" i="5"/>
  <c r="JU175" i="5"/>
  <c r="JU174" i="5"/>
  <c r="JU173" i="5"/>
  <c r="JU172" i="5"/>
  <c r="JU171" i="5"/>
  <c r="JU170" i="5"/>
  <c r="JU169" i="5"/>
  <c r="JU168" i="5"/>
  <c r="JU167" i="5"/>
  <c r="JU166" i="5"/>
  <c r="JU165" i="5"/>
  <c r="JU164" i="5"/>
  <c r="JU163" i="5"/>
  <c r="JU162" i="5"/>
  <c r="JU161" i="5"/>
  <c r="JU160" i="5"/>
  <c r="JU159" i="5"/>
  <c r="JU158" i="5"/>
  <c r="JU157" i="5"/>
  <c r="JU156" i="5"/>
  <c r="JU155" i="5"/>
  <c r="JU154" i="5"/>
  <c r="JU153" i="5"/>
  <c r="JU152" i="5"/>
  <c r="JU151" i="5"/>
  <c r="JU150" i="5"/>
  <c r="JU149" i="5"/>
  <c r="JU148" i="5"/>
  <c r="JU147" i="5"/>
  <c r="JU146" i="5"/>
  <c r="JU145" i="5"/>
  <c r="JU144" i="5"/>
  <c r="JU143" i="5"/>
  <c r="JU142" i="5"/>
  <c r="JU141" i="5"/>
  <c r="JU140" i="5"/>
  <c r="JU139" i="5"/>
  <c r="JU138" i="5"/>
  <c r="JU137" i="5"/>
  <c r="JU136" i="5"/>
  <c r="JU135" i="5"/>
  <c r="JU88" i="5"/>
  <c r="IX186" i="5"/>
  <c r="IX185" i="5"/>
  <c r="IX184" i="5"/>
  <c r="IX183" i="5"/>
  <c r="IX182" i="5"/>
  <c r="IX181" i="5"/>
  <c r="IX180" i="5"/>
  <c r="IX179" i="5"/>
  <c r="IX178" i="5"/>
  <c r="IX177" i="5"/>
  <c r="IX176" i="5"/>
  <c r="IX175" i="5"/>
  <c r="IX174" i="5"/>
  <c r="IX173" i="5"/>
  <c r="IX172" i="5"/>
  <c r="IX171" i="5"/>
  <c r="IX170" i="5"/>
  <c r="IX169" i="5"/>
  <c r="IX168" i="5"/>
  <c r="IX167" i="5"/>
  <c r="IX166" i="5"/>
  <c r="IX165" i="5"/>
  <c r="IX164" i="5"/>
  <c r="IX163" i="5"/>
  <c r="IX162" i="5"/>
  <c r="IX161" i="5"/>
  <c r="IX160" i="5"/>
  <c r="IX159" i="5"/>
  <c r="IX158" i="5"/>
  <c r="IX157" i="5"/>
  <c r="IX156" i="5"/>
  <c r="IX155" i="5"/>
  <c r="IX154" i="5"/>
  <c r="IX153" i="5"/>
  <c r="IX152" i="5"/>
  <c r="IX151" i="5"/>
  <c r="IX150" i="5"/>
  <c r="IX149" i="5"/>
  <c r="IX148" i="5"/>
  <c r="IX147" i="5"/>
  <c r="IX146" i="5"/>
  <c r="IX145" i="5"/>
  <c r="IX144" i="5"/>
  <c r="IX143" i="5"/>
  <c r="IX142" i="5"/>
  <c r="IX141" i="5"/>
  <c r="IX140" i="5"/>
  <c r="IX139" i="5"/>
  <c r="IX138" i="5"/>
  <c r="IX137" i="5"/>
  <c r="IX136" i="5"/>
  <c r="IX135" i="5"/>
  <c r="IX88" i="5"/>
  <c r="IA186" i="5"/>
  <c r="IA185" i="5"/>
  <c r="IA184" i="5"/>
  <c r="IA183" i="5"/>
  <c r="IA182" i="5"/>
  <c r="IA181" i="5"/>
  <c r="IA180" i="5"/>
  <c r="IA179" i="5"/>
  <c r="IA178" i="5"/>
  <c r="IA177" i="5"/>
  <c r="IA176" i="5"/>
  <c r="IA175" i="5"/>
  <c r="IA174" i="5"/>
  <c r="IA173" i="5"/>
  <c r="IA172" i="5"/>
  <c r="IA171" i="5"/>
  <c r="IA170" i="5"/>
  <c r="IA169" i="5"/>
  <c r="IA168" i="5"/>
  <c r="IA167" i="5"/>
  <c r="IA166" i="5"/>
  <c r="IA165" i="5"/>
  <c r="IA164" i="5"/>
  <c r="IA163" i="5"/>
  <c r="IA162" i="5"/>
  <c r="IA161" i="5"/>
  <c r="IA160" i="5"/>
  <c r="IA159" i="5"/>
  <c r="IA158" i="5"/>
  <c r="IA157" i="5"/>
  <c r="IA156" i="5"/>
  <c r="IA155" i="5"/>
  <c r="IA154" i="5"/>
  <c r="IA153" i="5"/>
  <c r="IA152" i="5"/>
  <c r="IA151" i="5"/>
  <c r="IA150" i="5"/>
  <c r="IA149" i="5"/>
  <c r="IA148" i="5"/>
  <c r="IA147" i="5"/>
  <c r="IA146" i="5"/>
  <c r="IA145" i="5"/>
  <c r="IA144" i="5"/>
  <c r="IA143" i="5"/>
  <c r="IA142" i="5"/>
  <c r="IA141" i="5"/>
  <c r="IA140" i="5"/>
  <c r="IA139" i="5"/>
  <c r="IA138" i="5"/>
  <c r="IA137" i="5"/>
  <c r="IA136" i="5"/>
  <c r="IA135" i="5"/>
  <c r="IA88" i="5"/>
  <c r="GG186" i="5"/>
  <c r="GG185" i="5"/>
  <c r="GG184" i="5"/>
  <c r="GG183" i="5"/>
  <c r="GG182" i="5"/>
  <c r="GG181" i="5"/>
  <c r="GG180" i="5"/>
  <c r="GG179" i="5"/>
  <c r="GG178" i="5"/>
  <c r="GG177" i="5"/>
  <c r="GG176" i="5"/>
  <c r="GG175" i="5"/>
  <c r="GG174" i="5"/>
  <c r="GG173" i="5"/>
  <c r="GG172" i="5"/>
  <c r="GG171" i="5"/>
  <c r="GG170" i="5"/>
  <c r="GG169" i="5"/>
  <c r="GG168" i="5"/>
  <c r="GG167" i="5"/>
  <c r="GG166" i="5"/>
  <c r="GG165" i="5"/>
  <c r="GG164" i="5"/>
  <c r="GG163" i="5"/>
  <c r="GG162" i="5"/>
  <c r="GG161" i="5"/>
  <c r="GG160" i="5"/>
  <c r="GG159" i="5"/>
  <c r="GG158" i="5"/>
  <c r="GG157" i="5"/>
  <c r="GG156" i="5"/>
  <c r="GG155" i="5"/>
  <c r="GG154" i="5"/>
  <c r="GG153" i="5"/>
  <c r="GG152" i="5"/>
  <c r="GG151" i="5"/>
  <c r="GG150" i="5"/>
  <c r="GG149" i="5"/>
  <c r="GG148" i="5"/>
  <c r="GG147" i="5"/>
  <c r="GG146" i="5"/>
  <c r="GG145" i="5"/>
  <c r="GG144" i="5"/>
  <c r="GG143" i="5"/>
  <c r="GG142" i="5"/>
  <c r="GG141" i="5"/>
  <c r="GG140" i="5"/>
  <c r="GG139" i="5"/>
  <c r="GG138" i="5"/>
  <c r="GG137" i="5"/>
  <c r="GG136" i="5"/>
  <c r="GG135" i="5"/>
  <c r="GG88" i="5"/>
  <c r="FJ186" i="5"/>
  <c r="FJ185" i="5"/>
  <c r="FJ184" i="5"/>
  <c r="FJ183" i="5"/>
  <c r="FJ182" i="5"/>
  <c r="FJ181" i="5"/>
  <c r="FJ180" i="5"/>
  <c r="FJ179" i="5"/>
  <c r="FJ178" i="5"/>
  <c r="FJ177" i="5"/>
  <c r="FJ176" i="5"/>
  <c r="FJ175" i="5"/>
  <c r="FJ174" i="5"/>
  <c r="FJ173" i="5"/>
  <c r="FJ172" i="5"/>
  <c r="FJ171" i="5"/>
  <c r="FJ170" i="5"/>
  <c r="FJ169" i="5"/>
  <c r="FJ168" i="5"/>
  <c r="FJ167" i="5"/>
  <c r="FJ166" i="5"/>
  <c r="FJ165" i="5"/>
  <c r="FJ164" i="5"/>
  <c r="FJ163" i="5"/>
  <c r="FJ162" i="5"/>
  <c r="FJ161" i="5"/>
  <c r="FJ160" i="5"/>
  <c r="FJ159" i="5"/>
  <c r="FJ158" i="5"/>
  <c r="FJ157" i="5"/>
  <c r="FJ156" i="5"/>
  <c r="FJ155" i="5"/>
  <c r="FJ154" i="5"/>
  <c r="FJ153" i="5"/>
  <c r="FJ152" i="5"/>
  <c r="FJ151" i="5"/>
  <c r="FJ150" i="5"/>
  <c r="FJ149" i="5"/>
  <c r="FJ148" i="5"/>
  <c r="FJ147" i="5"/>
  <c r="FJ146" i="5"/>
  <c r="FJ145" i="5"/>
  <c r="FJ144" i="5"/>
  <c r="FJ143" i="5"/>
  <c r="FJ142" i="5"/>
  <c r="FJ141" i="5"/>
  <c r="FJ140" i="5"/>
  <c r="FJ139" i="5"/>
  <c r="FJ138" i="5"/>
  <c r="FJ137" i="5"/>
  <c r="FJ136" i="5"/>
  <c r="FJ135" i="5"/>
  <c r="FJ88" i="5"/>
  <c r="FK88" i="5"/>
  <c r="EM186" i="5"/>
  <c r="EM185" i="5"/>
  <c r="EM184" i="5"/>
  <c r="EM183" i="5"/>
  <c r="EM182" i="5"/>
  <c r="EM181" i="5"/>
  <c r="EM180" i="5"/>
  <c r="EM179" i="5"/>
  <c r="EM178" i="5"/>
  <c r="EM177" i="5"/>
  <c r="EM176" i="5"/>
  <c r="EM175" i="5"/>
  <c r="EM174" i="5"/>
  <c r="EM173" i="5"/>
  <c r="EM172" i="5"/>
  <c r="EM171" i="5"/>
  <c r="EM170" i="5"/>
  <c r="EM169" i="5"/>
  <c r="EM168" i="5"/>
  <c r="EM167" i="5"/>
  <c r="EM166" i="5"/>
  <c r="EM165" i="5"/>
  <c r="EM164" i="5"/>
  <c r="EM163" i="5"/>
  <c r="EM162" i="5"/>
  <c r="EM161" i="5"/>
  <c r="EM160" i="5"/>
  <c r="EM159" i="5"/>
  <c r="EM158" i="5"/>
  <c r="EM157" i="5"/>
  <c r="EM156" i="5"/>
  <c r="EM155" i="5"/>
  <c r="EM154" i="5"/>
  <c r="EM153" i="5"/>
  <c r="EM152" i="5"/>
  <c r="EM151" i="5"/>
  <c r="EM150" i="5"/>
  <c r="EM149" i="5"/>
  <c r="EM148" i="5"/>
  <c r="EM147" i="5"/>
  <c r="EM146" i="5"/>
  <c r="EM145" i="5"/>
  <c r="EM144" i="5"/>
  <c r="EM143" i="5"/>
  <c r="EM142" i="5"/>
  <c r="EM141" i="5"/>
  <c r="EM140" i="5"/>
  <c r="EM139" i="5"/>
  <c r="EM138" i="5"/>
  <c r="EM137" i="5"/>
  <c r="EM136" i="5"/>
  <c r="EM135" i="5"/>
  <c r="EM88" i="5"/>
  <c r="DP186" i="5"/>
  <c r="DP185" i="5"/>
  <c r="DP184" i="5"/>
  <c r="DP183" i="5"/>
  <c r="DP182" i="5"/>
  <c r="DP181" i="5"/>
  <c r="DP180" i="5"/>
  <c r="DP179" i="5"/>
  <c r="DP178" i="5"/>
  <c r="DP177" i="5"/>
  <c r="DP176" i="5"/>
  <c r="DP175" i="5"/>
  <c r="DP174" i="5"/>
  <c r="DP173" i="5"/>
  <c r="DP172" i="5"/>
  <c r="DP171" i="5"/>
  <c r="DP170" i="5"/>
  <c r="DP169" i="5"/>
  <c r="DP168" i="5"/>
  <c r="DP167" i="5"/>
  <c r="DP166" i="5"/>
  <c r="DP165" i="5"/>
  <c r="DP164" i="5"/>
  <c r="DP163" i="5"/>
  <c r="DP162" i="5"/>
  <c r="DP161" i="5"/>
  <c r="DP160" i="5"/>
  <c r="DP159" i="5"/>
  <c r="DP158" i="5"/>
  <c r="DP157" i="5"/>
  <c r="DP156" i="5"/>
  <c r="DP155" i="5"/>
  <c r="DP154" i="5"/>
  <c r="DP153" i="5"/>
  <c r="DP152" i="5"/>
  <c r="DP151" i="5"/>
  <c r="DP150" i="5"/>
  <c r="DP149" i="5"/>
  <c r="DP148" i="5"/>
  <c r="DP147" i="5"/>
  <c r="DP146" i="5"/>
  <c r="DP145" i="5"/>
  <c r="DP144" i="5"/>
  <c r="DP143" i="5"/>
  <c r="DP142" i="5"/>
  <c r="DP141" i="5"/>
  <c r="DP140" i="5"/>
  <c r="DP139" i="5"/>
  <c r="DP138" i="5"/>
  <c r="DP137" i="5"/>
  <c r="DP136" i="5"/>
  <c r="DP135" i="5"/>
  <c r="DP88" i="5"/>
  <c r="CS186" i="5"/>
  <c r="CS185" i="5"/>
  <c r="CS184" i="5"/>
  <c r="CS183" i="5"/>
  <c r="CS182" i="5"/>
  <c r="CS181" i="5"/>
  <c r="CS180" i="5"/>
  <c r="CS179" i="5"/>
  <c r="CS178" i="5"/>
  <c r="CS177" i="5"/>
  <c r="CS176" i="5"/>
  <c r="CS175" i="5"/>
  <c r="CS174" i="5"/>
  <c r="CS173" i="5"/>
  <c r="CS172" i="5"/>
  <c r="CS171" i="5"/>
  <c r="CS170" i="5"/>
  <c r="CS169" i="5"/>
  <c r="CS168" i="5"/>
  <c r="CS167" i="5"/>
  <c r="CS166" i="5"/>
  <c r="CS165" i="5"/>
  <c r="CS164" i="5"/>
  <c r="CS163" i="5"/>
  <c r="CS162" i="5"/>
  <c r="CS161" i="5"/>
  <c r="CS160" i="5"/>
  <c r="CS159" i="5"/>
  <c r="CS158" i="5"/>
  <c r="CS157" i="5"/>
  <c r="CS156" i="5"/>
  <c r="CS155" i="5"/>
  <c r="CS154" i="5"/>
  <c r="CS153" i="5"/>
  <c r="CS152" i="5"/>
  <c r="CS151" i="5"/>
  <c r="CS150" i="5"/>
  <c r="CS149" i="5"/>
  <c r="CS148" i="5"/>
  <c r="CS147" i="5"/>
  <c r="CS146" i="5"/>
  <c r="CS145" i="5"/>
  <c r="CS144" i="5"/>
  <c r="CS143" i="5"/>
  <c r="CS142" i="5"/>
  <c r="CS141" i="5"/>
  <c r="CS140" i="5"/>
  <c r="CS139" i="5"/>
  <c r="CS138" i="5"/>
  <c r="CS137" i="5"/>
  <c r="CS136" i="5"/>
  <c r="CS135" i="5"/>
  <c r="CS88" i="5"/>
  <c r="HB34" i="5"/>
  <c r="HD34" i="5"/>
  <c r="HC34" i="5"/>
  <c r="HC134" i="5"/>
  <c r="AE106" i="5"/>
  <c r="BV186" i="5"/>
  <c r="BV185" i="5"/>
  <c r="BV184" i="5"/>
  <c r="BV183" i="5"/>
  <c r="BV182" i="5"/>
  <c r="BV181" i="5"/>
  <c r="BV180" i="5"/>
  <c r="BV179" i="5"/>
  <c r="BV178" i="5"/>
  <c r="BV177" i="5"/>
  <c r="BV176" i="5"/>
  <c r="BV175" i="5"/>
  <c r="BV174" i="5"/>
  <c r="BV173" i="5"/>
  <c r="BV172" i="5"/>
  <c r="BV171" i="5"/>
  <c r="BV170" i="5"/>
  <c r="BV169" i="5"/>
  <c r="BV168" i="5"/>
  <c r="BV167" i="5"/>
  <c r="BV166" i="5"/>
  <c r="BV165" i="5"/>
  <c r="BV164" i="5"/>
  <c r="BV163" i="5"/>
  <c r="BV162" i="5"/>
  <c r="BV161" i="5"/>
  <c r="BV160" i="5"/>
  <c r="BV159" i="5"/>
  <c r="BV158" i="5"/>
  <c r="BV157" i="5"/>
  <c r="BV156" i="5"/>
  <c r="BV155" i="5"/>
  <c r="BV154" i="5"/>
  <c r="BV153" i="5"/>
  <c r="BV152" i="5"/>
  <c r="BV151" i="5"/>
  <c r="BV150" i="5"/>
  <c r="BV149" i="5"/>
  <c r="BV148" i="5"/>
  <c r="BV147" i="5"/>
  <c r="BV146" i="5"/>
  <c r="BV145" i="5"/>
  <c r="BV144" i="5"/>
  <c r="BV143" i="5"/>
  <c r="BV142" i="5"/>
  <c r="BV141" i="5"/>
  <c r="BV140" i="5"/>
  <c r="BV139" i="5"/>
  <c r="BV138" i="5"/>
  <c r="BV137" i="5"/>
  <c r="BV136" i="5"/>
  <c r="BV135" i="5"/>
  <c r="BV88" i="5"/>
  <c r="AY186" i="5"/>
  <c r="AY185" i="5"/>
  <c r="AY184" i="5"/>
  <c r="AY183" i="5"/>
  <c r="AY182" i="5"/>
  <c r="AY181" i="5"/>
  <c r="AY180" i="5"/>
  <c r="AY179" i="5"/>
  <c r="AY178" i="5"/>
  <c r="AY177" i="5"/>
  <c r="AY176" i="5"/>
  <c r="AY175" i="5"/>
  <c r="AY174" i="5"/>
  <c r="AY173" i="5"/>
  <c r="AY172" i="5"/>
  <c r="AY171" i="5"/>
  <c r="AY170" i="5"/>
  <c r="AY169" i="5"/>
  <c r="AY168" i="5"/>
  <c r="AY167" i="5"/>
  <c r="AY166" i="5"/>
  <c r="AY165" i="5"/>
  <c r="AY164" i="5"/>
  <c r="AY163" i="5"/>
  <c r="AY162" i="5"/>
  <c r="AY161" i="5"/>
  <c r="AY160" i="5"/>
  <c r="AY159" i="5"/>
  <c r="AY158" i="5"/>
  <c r="AY157" i="5"/>
  <c r="AY156" i="5"/>
  <c r="AY155" i="5"/>
  <c r="AY154" i="5"/>
  <c r="AY153" i="5"/>
  <c r="AY152" i="5"/>
  <c r="AY151" i="5"/>
  <c r="AY150" i="5"/>
  <c r="AY149" i="5"/>
  <c r="AY148" i="5"/>
  <c r="AY147" i="5"/>
  <c r="AY146" i="5"/>
  <c r="AY145" i="5"/>
  <c r="AY144" i="5"/>
  <c r="AY143" i="5"/>
  <c r="AY142" i="5"/>
  <c r="AY141" i="5"/>
  <c r="AY140" i="5"/>
  <c r="AY139" i="5"/>
  <c r="AY138" i="5"/>
  <c r="AY137" i="5"/>
  <c r="AY136" i="5"/>
  <c r="AY135" i="5"/>
  <c r="AE129" i="5"/>
  <c r="AY88" i="5"/>
  <c r="AD120" i="5"/>
  <c r="AD119" i="5"/>
  <c r="JX134" i="5"/>
  <c r="JA134" i="5"/>
  <c r="KQ186" i="5"/>
  <c r="KP186" i="5"/>
  <c r="KO186" i="5"/>
  <c r="KN186" i="5"/>
  <c r="KM186" i="5"/>
  <c r="KL186" i="5"/>
  <c r="KK186" i="5"/>
  <c r="KJ186" i="5"/>
  <c r="KI186" i="5"/>
  <c r="KH186" i="5"/>
  <c r="KG186" i="5"/>
  <c r="KF186" i="5"/>
  <c r="KE186" i="5"/>
  <c r="KD186" i="5"/>
  <c r="KC186" i="5"/>
  <c r="KB186" i="5"/>
  <c r="KA186" i="5"/>
  <c r="JZ186" i="5"/>
  <c r="JY186" i="5"/>
  <c r="JX186" i="5"/>
  <c r="KQ185" i="5"/>
  <c r="KP185" i="5"/>
  <c r="KO185" i="5"/>
  <c r="KN185" i="5"/>
  <c r="KM185" i="5"/>
  <c r="KL185" i="5"/>
  <c r="KK185" i="5"/>
  <c r="KJ185" i="5"/>
  <c r="KI185" i="5"/>
  <c r="KH185" i="5"/>
  <c r="KG185" i="5"/>
  <c r="KF185" i="5"/>
  <c r="KE185" i="5"/>
  <c r="KD185" i="5"/>
  <c r="KC185" i="5"/>
  <c r="KB185" i="5"/>
  <c r="KA185" i="5"/>
  <c r="JZ185" i="5"/>
  <c r="JY185" i="5"/>
  <c r="JX185" i="5"/>
  <c r="KQ184" i="5"/>
  <c r="KP184" i="5"/>
  <c r="KO184" i="5"/>
  <c r="KN184" i="5"/>
  <c r="KM184" i="5"/>
  <c r="KL184" i="5"/>
  <c r="KK184" i="5"/>
  <c r="KJ184" i="5"/>
  <c r="KI184" i="5"/>
  <c r="KH184" i="5"/>
  <c r="KG184" i="5"/>
  <c r="KF184" i="5"/>
  <c r="KE184" i="5"/>
  <c r="KD184" i="5"/>
  <c r="KC184" i="5"/>
  <c r="KB184" i="5"/>
  <c r="KA184" i="5"/>
  <c r="JZ184" i="5"/>
  <c r="JY184" i="5"/>
  <c r="JX184" i="5"/>
  <c r="KQ183" i="5"/>
  <c r="KP183" i="5"/>
  <c r="KO183" i="5"/>
  <c r="KN183" i="5"/>
  <c r="KM183" i="5"/>
  <c r="KL183" i="5"/>
  <c r="KK183" i="5"/>
  <c r="KJ183" i="5"/>
  <c r="KI183" i="5"/>
  <c r="KH183" i="5"/>
  <c r="KG183" i="5"/>
  <c r="KF183" i="5"/>
  <c r="KE183" i="5"/>
  <c r="KD183" i="5"/>
  <c r="KC183" i="5"/>
  <c r="KB183" i="5"/>
  <c r="KA183" i="5"/>
  <c r="JZ183" i="5"/>
  <c r="JY183" i="5"/>
  <c r="JX183" i="5"/>
  <c r="KQ182" i="5"/>
  <c r="KP182" i="5"/>
  <c r="KO182" i="5"/>
  <c r="KN182" i="5"/>
  <c r="KM182" i="5"/>
  <c r="KL182" i="5"/>
  <c r="KK182" i="5"/>
  <c r="KJ182" i="5"/>
  <c r="KI182" i="5"/>
  <c r="KH182" i="5"/>
  <c r="KG182" i="5"/>
  <c r="KF182" i="5"/>
  <c r="KE182" i="5"/>
  <c r="KD182" i="5"/>
  <c r="KC182" i="5"/>
  <c r="KB182" i="5"/>
  <c r="KA182" i="5"/>
  <c r="JZ182" i="5"/>
  <c r="JY182" i="5"/>
  <c r="JX182" i="5"/>
  <c r="KQ181" i="5"/>
  <c r="KP181" i="5"/>
  <c r="KO181" i="5"/>
  <c r="KN181" i="5"/>
  <c r="KM181" i="5"/>
  <c r="KL181" i="5"/>
  <c r="KK181" i="5"/>
  <c r="KJ181" i="5"/>
  <c r="KI181" i="5"/>
  <c r="KH181" i="5"/>
  <c r="KG181" i="5"/>
  <c r="KF181" i="5"/>
  <c r="KE181" i="5"/>
  <c r="KD181" i="5"/>
  <c r="KC181" i="5"/>
  <c r="KB181" i="5"/>
  <c r="KA181" i="5"/>
  <c r="JZ181" i="5"/>
  <c r="JY181" i="5"/>
  <c r="JX181" i="5"/>
  <c r="KQ180" i="5"/>
  <c r="KP180" i="5"/>
  <c r="KO180" i="5"/>
  <c r="KN180" i="5"/>
  <c r="KM180" i="5"/>
  <c r="KL180" i="5"/>
  <c r="KK180" i="5"/>
  <c r="KJ180" i="5"/>
  <c r="KI180" i="5"/>
  <c r="KH180" i="5"/>
  <c r="KG180" i="5"/>
  <c r="KF180" i="5"/>
  <c r="KE180" i="5"/>
  <c r="KD180" i="5"/>
  <c r="KC180" i="5"/>
  <c r="KB180" i="5"/>
  <c r="KA180" i="5"/>
  <c r="JZ180" i="5"/>
  <c r="JY180" i="5"/>
  <c r="JX180" i="5"/>
  <c r="KQ179" i="5"/>
  <c r="KP179" i="5"/>
  <c r="KO179" i="5"/>
  <c r="KN179" i="5"/>
  <c r="KM179" i="5"/>
  <c r="KL179" i="5"/>
  <c r="KK179" i="5"/>
  <c r="KJ179" i="5"/>
  <c r="KI179" i="5"/>
  <c r="KH179" i="5"/>
  <c r="KG179" i="5"/>
  <c r="KF179" i="5"/>
  <c r="KE179" i="5"/>
  <c r="KD179" i="5"/>
  <c r="KC179" i="5"/>
  <c r="KB179" i="5"/>
  <c r="KA179" i="5"/>
  <c r="JZ179" i="5"/>
  <c r="JY179" i="5"/>
  <c r="JX179" i="5"/>
  <c r="KQ178" i="5"/>
  <c r="KP178" i="5"/>
  <c r="KO178" i="5"/>
  <c r="KN178" i="5"/>
  <c r="KM178" i="5"/>
  <c r="KL178" i="5"/>
  <c r="KK178" i="5"/>
  <c r="KJ178" i="5"/>
  <c r="KI178" i="5"/>
  <c r="KH178" i="5"/>
  <c r="KG178" i="5"/>
  <c r="KF178" i="5"/>
  <c r="KE178" i="5"/>
  <c r="KD178" i="5"/>
  <c r="KC178" i="5"/>
  <c r="KB178" i="5"/>
  <c r="KA178" i="5"/>
  <c r="JZ178" i="5"/>
  <c r="JY178" i="5"/>
  <c r="JX178" i="5"/>
  <c r="KQ177" i="5"/>
  <c r="KP177" i="5"/>
  <c r="KO177" i="5"/>
  <c r="KN177" i="5"/>
  <c r="KM177" i="5"/>
  <c r="KL177" i="5"/>
  <c r="KK177" i="5"/>
  <c r="KJ177" i="5"/>
  <c r="KI177" i="5"/>
  <c r="KH177" i="5"/>
  <c r="KG177" i="5"/>
  <c r="KF177" i="5"/>
  <c r="KE177" i="5"/>
  <c r="KD177" i="5"/>
  <c r="KC177" i="5"/>
  <c r="KB177" i="5"/>
  <c r="KA177" i="5"/>
  <c r="JZ177" i="5"/>
  <c r="JY177" i="5"/>
  <c r="JX177" i="5"/>
  <c r="KQ176" i="5"/>
  <c r="KP176" i="5"/>
  <c r="KO176" i="5"/>
  <c r="KN176" i="5"/>
  <c r="KM176" i="5"/>
  <c r="KL176" i="5"/>
  <c r="KK176" i="5"/>
  <c r="KJ176" i="5"/>
  <c r="KI176" i="5"/>
  <c r="KH176" i="5"/>
  <c r="KG176" i="5"/>
  <c r="KF176" i="5"/>
  <c r="KE176" i="5"/>
  <c r="KD176" i="5"/>
  <c r="KC176" i="5"/>
  <c r="KB176" i="5"/>
  <c r="KA176" i="5"/>
  <c r="JZ176" i="5"/>
  <c r="JY176" i="5"/>
  <c r="JX176" i="5"/>
  <c r="KQ175" i="5"/>
  <c r="KP175" i="5"/>
  <c r="KO175" i="5"/>
  <c r="KN175" i="5"/>
  <c r="KM175" i="5"/>
  <c r="KL175" i="5"/>
  <c r="KK175" i="5"/>
  <c r="KJ175" i="5"/>
  <c r="KI175" i="5"/>
  <c r="KH175" i="5"/>
  <c r="KG175" i="5"/>
  <c r="KF175" i="5"/>
  <c r="KE175" i="5"/>
  <c r="KD175" i="5"/>
  <c r="KC175" i="5"/>
  <c r="KB175" i="5"/>
  <c r="KA175" i="5"/>
  <c r="JZ175" i="5"/>
  <c r="JY175" i="5"/>
  <c r="JX175" i="5"/>
  <c r="KQ174" i="5"/>
  <c r="KP174" i="5"/>
  <c r="KO174" i="5"/>
  <c r="KN174" i="5"/>
  <c r="KM174" i="5"/>
  <c r="KL174" i="5"/>
  <c r="KK174" i="5"/>
  <c r="KJ174" i="5"/>
  <c r="KI174" i="5"/>
  <c r="KH174" i="5"/>
  <c r="KG174" i="5"/>
  <c r="KF174" i="5"/>
  <c r="KE174" i="5"/>
  <c r="KD174" i="5"/>
  <c r="KC174" i="5"/>
  <c r="KB174" i="5"/>
  <c r="KA174" i="5"/>
  <c r="JZ174" i="5"/>
  <c r="JY174" i="5"/>
  <c r="JX174" i="5"/>
  <c r="KQ173" i="5"/>
  <c r="KP173" i="5"/>
  <c r="KO173" i="5"/>
  <c r="KN173" i="5"/>
  <c r="KM173" i="5"/>
  <c r="KL173" i="5"/>
  <c r="KK173" i="5"/>
  <c r="KJ173" i="5"/>
  <c r="KI173" i="5"/>
  <c r="KH173" i="5"/>
  <c r="KG173" i="5"/>
  <c r="KF173" i="5"/>
  <c r="KE173" i="5"/>
  <c r="KD173" i="5"/>
  <c r="KC173" i="5"/>
  <c r="KB173" i="5"/>
  <c r="KA173" i="5"/>
  <c r="JZ173" i="5"/>
  <c r="JY173" i="5"/>
  <c r="JX173" i="5"/>
  <c r="KQ172" i="5"/>
  <c r="KP172" i="5"/>
  <c r="KO172" i="5"/>
  <c r="KN172" i="5"/>
  <c r="KM172" i="5"/>
  <c r="KL172" i="5"/>
  <c r="KK172" i="5"/>
  <c r="KJ172" i="5"/>
  <c r="KI172" i="5"/>
  <c r="KH172" i="5"/>
  <c r="KG172" i="5"/>
  <c r="KF172" i="5"/>
  <c r="KE172" i="5"/>
  <c r="KD172" i="5"/>
  <c r="KC172" i="5"/>
  <c r="KB172" i="5"/>
  <c r="KA172" i="5"/>
  <c r="JZ172" i="5"/>
  <c r="JY172" i="5"/>
  <c r="JX172" i="5"/>
  <c r="KQ171" i="5"/>
  <c r="KP171" i="5"/>
  <c r="KO171" i="5"/>
  <c r="KN171" i="5"/>
  <c r="KM171" i="5"/>
  <c r="KL171" i="5"/>
  <c r="KK171" i="5"/>
  <c r="KJ171" i="5"/>
  <c r="KI171" i="5"/>
  <c r="KH171" i="5"/>
  <c r="KG171" i="5"/>
  <c r="KF171" i="5"/>
  <c r="KE171" i="5"/>
  <c r="KD171" i="5"/>
  <c r="KC171" i="5"/>
  <c r="KB171" i="5"/>
  <c r="KA171" i="5"/>
  <c r="JZ171" i="5"/>
  <c r="JY171" i="5"/>
  <c r="JX171" i="5"/>
  <c r="KQ170" i="5"/>
  <c r="KP170" i="5"/>
  <c r="KO170" i="5"/>
  <c r="KN170" i="5"/>
  <c r="KM170" i="5"/>
  <c r="KL170" i="5"/>
  <c r="KK170" i="5"/>
  <c r="KJ170" i="5"/>
  <c r="KI170" i="5"/>
  <c r="KH170" i="5"/>
  <c r="KG170" i="5"/>
  <c r="KF170" i="5"/>
  <c r="KE170" i="5"/>
  <c r="KD170" i="5"/>
  <c r="KC170" i="5"/>
  <c r="KB170" i="5"/>
  <c r="KA170" i="5"/>
  <c r="JZ170" i="5"/>
  <c r="JY170" i="5"/>
  <c r="JX170" i="5"/>
  <c r="KQ169" i="5"/>
  <c r="KP169" i="5"/>
  <c r="KO169" i="5"/>
  <c r="KN169" i="5"/>
  <c r="KM169" i="5"/>
  <c r="KL169" i="5"/>
  <c r="KK169" i="5"/>
  <c r="KJ169" i="5"/>
  <c r="KI169" i="5"/>
  <c r="KH169" i="5"/>
  <c r="KG169" i="5"/>
  <c r="KF169" i="5"/>
  <c r="KE169" i="5"/>
  <c r="KD169" i="5"/>
  <c r="KC169" i="5"/>
  <c r="KB169" i="5"/>
  <c r="KA169" i="5"/>
  <c r="JZ169" i="5"/>
  <c r="JY169" i="5"/>
  <c r="JX169" i="5"/>
  <c r="KQ168" i="5"/>
  <c r="KP168" i="5"/>
  <c r="KO168" i="5"/>
  <c r="KN168" i="5"/>
  <c r="KM168" i="5"/>
  <c r="KL168" i="5"/>
  <c r="KK168" i="5"/>
  <c r="KJ168" i="5"/>
  <c r="KI168" i="5"/>
  <c r="KH168" i="5"/>
  <c r="KG168" i="5"/>
  <c r="KF168" i="5"/>
  <c r="KE168" i="5"/>
  <c r="KD168" i="5"/>
  <c r="KC168" i="5"/>
  <c r="KB168" i="5"/>
  <c r="KA168" i="5"/>
  <c r="JZ168" i="5"/>
  <c r="JY168" i="5"/>
  <c r="JX168" i="5"/>
  <c r="KQ167" i="5"/>
  <c r="KP167" i="5"/>
  <c r="KO167" i="5"/>
  <c r="KN167" i="5"/>
  <c r="KM167" i="5"/>
  <c r="KL167" i="5"/>
  <c r="KK167" i="5"/>
  <c r="KJ167" i="5"/>
  <c r="KI167" i="5"/>
  <c r="KH167" i="5"/>
  <c r="KG167" i="5"/>
  <c r="KF167" i="5"/>
  <c r="KE167" i="5"/>
  <c r="KD167" i="5"/>
  <c r="KC167" i="5"/>
  <c r="KB167" i="5"/>
  <c r="KA167" i="5"/>
  <c r="JZ167" i="5"/>
  <c r="JY167" i="5"/>
  <c r="JX167" i="5"/>
  <c r="KQ166" i="5"/>
  <c r="KP166" i="5"/>
  <c r="KO166" i="5"/>
  <c r="KN166" i="5"/>
  <c r="KM166" i="5"/>
  <c r="KL166" i="5"/>
  <c r="KK166" i="5"/>
  <c r="KJ166" i="5"/>
  <c r="KI166" i="5"/>
  <c r="KH166" i="5"/>
  <c r="KG166" i="5"/>
  <c r="KF166" i="5"/>
  <c r="KE166" i="5"/>
  <c r="KD166" i="5"/>
  <c r="KC166" i="5"/>
  <c r="KB166" i="5"/>
  <c r="KA166" i="5"/>
  <c r="JZ166" i="5"/>
  <c r="JY166" i="5"/>
  <c r="JX166" i="5"/>
  <c r="KQ165" i="5"/>
  <c r="KP165" i="5"/>
  <c r="KO165" i="5"/>
  <c r="KN165" i="5"/>
  <c r="KM165" i="5"/>
  <c r="KL165" i="5"/>
  <c r="KK165" i="5"/>
  <c r="KJ165" i="5"/>
  <c r="KI165" i="5"/>
  <c r="KH165" i="5"/>
  <c r="KG165" i="5"/>
  <c r="KF165" i="5"/>
  <c r="KE165" i="5"/>
  <c r="KD165" i="5"/>
  <c r="KC165" i="5"/>
  <c r="KB165" i="5"/>
  <c r="KA165" i="5"/>
  <c r="JZ165" i="5"/>
  <c r="JY165" i="5"/>
  <c r="JX165" i="5"/>
  <c r="KQ164" i="5"/>
  <c r="KP164" i="5"/>
  <c r="KO164" i="5"/>
  <c r="KN164" i="5"/>
  <c r="KM164" i="5"/>
  <c r="KL164" i="5"/>
  <c r="KK164" i="5"/>
  <c r="KJ164" i="5"/>
  <c r="KI164" i="5"/>
  <c r="KH164" i="5"/>
  <c r="KG164" i="5"/>
  <c r="KF164" i="5"/>
  <c r="KE164" i="5"/>
  <c r="KD164" i="5"/>
  <c r="KC164" i="5"/>
  <c r="KB164" i="5"/>
  <c r="KA164" i="5"/>
  <c r="JZ164" i="5"/>
  <c r="JY164" i="5"/>
  <c r="JX164" i="5"/>
  <c r="KQ163" i="5"/>
  <c r="KP163" i="5"/>
  <c r="KO163" i="5"/>
  <c r="KN163" i="5"/>
  <c r="KM163" i="5"/>
  <c r="KL163" i="5"/>
  <c r="KK163" i="5"/>
  <c r="KJ163" i="5"/>
  <c r="KI163" i="5"/>
  <c r="KH163" i="5"/>
  <c r="KG163" i="5"/>
  <c r="KF163" i="5"/>
  <c r="KE163" i="5"/>
  <c r="KD163" i="5"/>
  <c r="KC163" i="5"/>
  <c r="KB163" i="5"/>
  <c r="KA163" i="5"/>
  <c r="JZ163" i="5"/>
  <c r="JY163" i="5"/>
  <c r="JX163" i="5"/>
  <c r="KQ162" i="5"/>
  <c r="KP162" i="5"/>
  <c r="KO162" i="5"/>
  <c r="KN162" i="5"/>
  <c r="KM162" i="5"/>
  <c r="KL162" i="5"/>
  <c r="KK162" i="5"/>
  <c r="KJ162" i="5"/>
  <c r="KI162" i="5"/>
  <c r="KH162" i="5"/>
  <c r="KG162" i="5"/>
  <c r="KF162" i="5"/>
  <c r="KE162" i="5"/>
  <c r="KD162" i="5"/>
  <c r="KC162" i="5"/>
  <c r="KB162" i="5"/>
  <c r="KA162" i="5"/>
  <c r="JZ162" i="5"/>
  <c r="JY162" i="5"/>
  <c r="JX162" i="5"/>
  <c r="KQ161" i="5"/>
  <c r="KP161" i="5"/>
  <c r="KO161" i="5"/>
  <c r="KN161" i="5"/>
  <c r="KM161" i="5"/>
  <c r="KL161" i="5"/>
  <c r="KK161" i="5"/>
  <c r="KJ161" i="5"/>
  <c r="KI161" i="5"/>
  <c r="KH161" i="5"/>
  <c r="KG161" i="5"/>
  <c r="KF161" i="5"/>
  <c r="KE161" i="5"/>
  <c r="KD161" i="5"/>
  <c r="KC161" i="5"/>
  <c r="KB161" i="5"/>
  <c r="KA161" i="5"/>
  <c r="JZ161" i="5"/>
  <c r="JY161" i="5"/>
  <c r="JX161" i="5"/>
  <c r="KQ160" i="5"/>
  <c r="KP160" i="5"/>
  <c r="KO160" i="5"/>
  <c r="KN160" i="5"/>
  <c r="KM160" i="5"/>
  <c r="KL160" i="5"/>
  <c r="KK160" i="5"/>
  <c r="KJ160" i="5"/>
  <c r="KI160" i="5"/>
  <c r="KH160" i="5"/>
  <c r="KG160" i="5"/>
  <c r="KF160" i="5"/>
  <c r="KE160" i="5"/>
  <c r="KD160" i="5"/>
  <c r="KC160" i="5"/>
  <c r="KB160" i="5"/>
  <c r="KA160" i="5"/>
  <c r="JZ160" i="5"/>
  <c r="JY160" i="5"/>
  <c r="JX160" i="5"/>
  <c r="KQ159" i="5"/>
  <c r="KP159" i="5"/>
  <c r="KO159" i="5"/>
  <c r="KN159" i="5"/>
  <c r="KM159" i="5"/>
  <c r="KL159" i="5"/>
  <c r="KK159" i="5"/>
  <c r="KJ159" i="5"/>
  <c r="KI159" i="5"/>
  <c r="KH159" i="5"/>
  <c r="KG159" i="5"/>
  <c r="KF159" i="5"/>
  <c r="KE159" i="5"/>
  <c r="KD159" i="5"/>
  <c r="KC159" i="5"/>
  <c r="KB159" i="5"/>
  <c r="KA159" i="5"/>
  <c r="JZ159" i="5"/>
  <c r="JY159" i="5"/>
  <c r="JX159" i="5"/>
  <c r="KQ158" i="5"/>
  <c r="KP158" i="5"/>
  <c r="KO158" i="5"/>
  <c r="KN158" i="5"/>
  <c r="KM158" i="5"/>
  <c r="KL158" i="5"/>
  <c r="KK158" i="5"/>
  <c r="KJ158" i="5"/>
  <c r="KI158" i="5"/>
  <c r="KH158" i="5"/>
  <c r="KG158" i="5"/>
  <c r="KF158" i="5"/>
  <c r="KE158" i="5"/>
  <c r="KD158" i="5"/>
  <c r="KC158" i="5"/>
  <c r="KB158" i="5"/>
  <c r="KA158" i="5"/>
  <c r="JZ158" i="5"/>
  <c r="JY158" i="5"/>
  <c r="JX158" i="5"/>
  <c r="KQ157" i="5"/>
  <c r="KP157" i="5"/>
  <c r="KO157" i="5"/>
  <c r="KN157" i="5"/>
  <c r="KM157" i="5"/>
  <c r="KL157" i="5"/>
  <c r="KK157" i="5"/>
  <c r="KJ157" i="5"/>
  <c r="KI157" i="5"/>
  <c r="KH157" i="5"/>
  <c r="KG157" i="5"/>
  <c r="KF157" i="5"/>
  <c r="KE157" i="5"/>
  <c r="KD157" i="5"/>
  <c r="KC157" i="5"/>
  <c r="KB157" i="5"/>
  <c r="KA157" i="5"/>
  <c r="JZ157" i="5"/>
  <c r="JY157" i="5"/>
  <c r="JX157" i="5"/>
  <c r="KQ156" i="5"/>
  <c r="KP156" i="5"/>
  <c r="KO156" i="5"/>
  <c r="KN156" i="5"/>
  <c r="KM156" i="5"/>
  <c r="KL156" i="5"/>
  <c r="KK156" i="5"/>
  <c r="KJ156" i="5"/>
  <c r="KI156" i="5"/>
  <c r="KH156" i="5"/>
  <c r="KG156" i="5"/>
  <c r="KF156" i="5"/>
  <c r="KE156" i="5"/>
  <c r="KD156" i="5"/>
  <c r="KC156" i="5"/>
  <c r="KB156" i="5"/>
  <c r="KA156" i="5"/>
  <c r="JZ156" i="5"/>
  <c r="JY156" i="5"/>
  <c r="JX156" i="5"/>
  <c r="KQ155" i="5"/>
  <c r="KP155" i="5"/>
  <c r="KO155" i="5"/>
  <c r="KN155" i="5"/>
  <c r="KM155" i="5"/>
  <c r="KL155" i="5"/>
  <c r="KK155" i="5"/>
  <c r="KJ155" i="5"/>
  <c r="KI155" i="5"/>
  <c r="KH155" i="5"/>
  <c r="KG155" i="5"/>
  <c r="KF155" i="5"/>
  <c r="KE155" i="5"/>
  <c r="KD155" i="5"/>
  <c r="KC155" i="5"/>
  <c r="KB155" i="5"/>
  <c r="KA155" i="5"/>
  <c r="JZ155" i="5"/>
  <c r="JY155" i="5"/>
  <c r="JX155" i="5"/>
  <c r="KQ154" i="5"/>
  <c r="KP154" i="5"/>
  <c r="KO154" i="5"/>
  <c r="KN154" i="5"/>
  <c r="KM154" i="5"/>
  <c r="KL154" i="5"/>
  <c r="KK154" i="5"/>
  <c r="KJ154" i="5"/>
  <c r="KI154" i="5"/>
  <c r="KH154" i="5"/>
  <c r="KG154" i="5"/>
  <c r="KF154" i="5"/>
  <c r="KE154" i="5"/>
  <c r="KD154" i="5"/>
  <c r="KC154" i="5"/>
  <c r="KB154" i="5"/>
  <c r="KA154" i="5"/>
  <c r="JZ154" i="5"/>
  <c r="JY154" i="5"/>
  <c r="JX154" i="5"/>
  <c r="KQ153" i="5"/>
  <c r="KP153" i="5"/>
  <c r="KO153" i="5"/>
  <c r="KN153" i="5"/>
  <c r="KM153" i="5"/>
  <c r="KL153" i="5"/>
  <c r="KK153" i="5"/>
  <c r="KJ153" i="5"/>
  <c r="KI153" i="5"/>
  <c r="KH153" i="5"/>
  <c r="KG153" i="5"/>
  <c r="KF153" i="5"/>
  <c r="KE153" i="5"/>
  <c r="KD153" i="5"/>
  <c r="KC153" i="5"/>
  <c r="KB153" i="5"/>
  <c r="KA153" i="5"/>
  <c r="JZ153" i="5"/>
  <c r="JY153" i="5"/>
  <c r="JX153" i="5"/>
  <c r="KQ152" i="5"/>
  <c r="KP152" i="5"/>
  <c r="KO152" i="5"/>
  <c r="KN152" i="5"/>
  <c r="KM152" i="5"/>
  <c r="KL152" i="5"/>
  <c r="KK152" i="5"/>
  <c r="KJ152" i="5"/>
  <c r="KI152" i="5"/>
  <c r="KH152" i="5"/>
  <c r="KG152" i="5"/>
  <c r="KF152" i="5"/>
  <c r="KE152" i="5"/>
  <c r="KD152" i="5"/>
  <c r="KC152" i="5"/>
  <c r="KB152" i="5"/>
  <c r="KA152" i="5"/>
  <c r="JZ152" i="5"/>
  <c r="JY152" i="5"/>
  <c r="JX152" i="5"/>
  <c r="KQ151" i="5"/>
  <c r="KP151" i="5"/>
  <c r="KO151" i="5"/>
  <c r="KN151" i="5"/>
  <c r="KM151" i="5"/>
  <c r="KL151" i="5"/>
  <c r="KK151" i="5"/>
  <c r="KJ151" i="5"/>
  <c r="KI151" i="5"/>
  <c r="KH151" i="5"/>
  <c r="KG151" i="5"/>
  <c r="KF151" i="5"/>
  <c r="KE151" i="5"/>
  <c r="KD151" i="5"/>
  <c r="KC151" i="5"/>
  <c r="KB151" i="5"/>
  <c r="KA151" i="5"/>
  <c r="JZ151" i="5"/>
  <c r="JY151" i="5"/>
  <c r="JX151" i="5"/>
  <c r="KQ150" i="5"/>
  <c r="KP150" i="5"/>
  <c r="KO150" i="5"/>
  <c r="KN150" i="5"/>
  <c r="KM150" i="5"/>
  <c r="KL150" i="5"/>
  <c r="KK150" i="5"/>
  <c r="KJ150" i="5"/>
  <c r="KI150" i="5"/>
  <c r="KH150" i="5"/>
  <c r="KG150" i="5"/>
  <c r="KF150" i="5"/>
  <c r="KE150" i="5"/>
  <c r="KD150" i="5"/>
  <c r="KC150" i="5"/>
  <c r="KB150" i="5"/>
  <c r="KA150" i="5"/>
  <c r="JZ150" i="5"/>
  <c r="JY150" i="5"/>
  <c r="JX150" i="5"/>
  <c r="KQ149" i="5"/>
  <c r="KP149" i="5"/>
  <c r="KO149" i="5"/>
  <c r="KN149" i="5"/>
  <c r="KM149" i="5"/>
  <c r="KL149" i="5"/>
  <c r="KK149" i="5"/>
  <c r="KJ149" i="5"/>
  <c r="KI149" i="5"/>
  <c r="KH149" i="5"/>
  <c r="KG149" i="5"/>
  <c r="KF149" i="5"/>
  <c r="KE149" i="5"/>
  <c r="KD149" i="5"/>
  <c r="KC149" i="5"/>
  <c r="KB149" i="5"/>
  <c r="KA149" i="5"/>
  <c r="JZ149" i="5"/>
  <c r="JY149" i="5"/>
  <c r="JX149" i="5"/>
  <c r="KQ148" i="5"/>
  <c r="KP148" i="5"/>
  <c r="KO148" i="5"/>
  <c r="KN148" i="5"/>
  <c r="KM148" i="5"/>
  <c r="KL148" i="5"/>
  <c r="KK148" i="5"/>
  <c r="KJ148" i="5"/>
  <c r="KI148" i="5"/>
  <c r="KH148" i="5"/>
  <c r="KG148" i="5"/>
  <c r="KF148" i="5"/>
  <c r="KE148" i="5"/>
  <c r="KD148" i="5"/>
  <c r="KC148" i="5"/>
  <c r="KB148" i="5"/>
  <c r="KA148" i="5"/>
  <c r="JZ148" i="5"/>
  <c r="JY148" i="5"/>
  <c r="JX148" i="5"/>
  <c r="KQ147" i="5"/>
  <c r="KP147" i="5"/>
  <c r="KO147" i="5"/>
  <c r="KN147" i="5"/>
  <c r="KM147" i="5"/>
  <c r="KL147" i="5"/>
  <c r="KK147" i="5"/>
  <c r="KJ147" i="5"/>
  <c r="KI147" i="5"/>
  <c r="KH147" i="5"/>
  <c r="KG147" i="5"/>
  <c r="KF147" i="5"/>
  <c r="KE147" i="5"/>
  <c r="KD147" i="5"/>
  <c r="KC147" i="5"/>
  <c r="KB147" i="5"/>
  <c r="KA147" i="5"/>
  <c r="JZ147" i="5"/>
  <c r="JY147" i="5"/>
  <c r="JX147" i="5"/>
  <c r="KQ146" i="5"/>
  <c r="KP146" i="5"/>
  <c r="KO146" i="5"/>
  <c r="KN146" i="5"/>
  <c r="KM146" i="5"/>
  <c r="KL146" i="5"/>
  <c r="KK146" i="5"/>
  <c r="KJ146" i="5"/>
  <c r="KI146" i="5"/>
  <c r="KH146" i="5"/>
  <c r="KG146" i="5"/>
  <c r="KF146" i="5"/>
  <c r="KE146" i="5"/>
  <c r="KD146" i="5"/>
  <c r="KC146" i="5"/>
  <c r="KB146" i="5"/>
  <c r="KA146" i="5"/>
  <c r="JZ146" i="5"/>
  <c r="JY146" i="5"/>
  <c r="JX146" i="5"/>
  <c r="KQ145" i="5"/>
  <c r="KP145" i="5"/>
  <c r="KO145" i="5"/>
  <c r="KN145" i="5"/>
  <c r="KM145" i="5"/>
  <c r="KL145" i="5"/>
  <c r="KK145" i="5"/>
  <c r="KJ145" i="5"/>
  <c r="KI145" i="5"/>
  <c r="KH145" i="5"/>
  <c r="KG145" i="5"/>
  <c r="KF145" i="5"/>
  <c r="KE145" i="5"/>
  <c r="KD145" i="5"/>
  <c r="KC145" i="5"/>
  <c r="KB145" i="5"/>
  <c r="KA145" i="5"/>
  <c r="JZ145" i="5"/>
  <c r="JY145" i="5"/>
  <c r="JX145" i="5"/>
  <c r="KQ144" i="5"/>
  <c r="KP144" i="5"/>
  <c r="KO144" i="5"/>
  <c r="KN144" i="5"/>
  <c r="KM144" i="5"/>
  <c r="KL144" i="5"/>
  <c r="KK144" i="5"/>
  <c r="KJ144" i="5"/>
  <c r="KI144" i="5"/>
  <c r="KH144" i="5"/>
  <c r="KG144" i="5"/>
  <c r="KF144" i="5"/>
  <c r="KE144" i="5"/>
  <c r="KD144" i="5"/>
  <c r="KC144" i="5"/>
  <c r="KB144" i="5"/>
  <c r="KA144" i="5"/>
  <c r="JZ144" i="5"/>
  <c r="JY144" i="5"/>
  <c r="JX144" i="5"/>
  <c r="KQ143" i="5"/>
  <c r="KP143" i="5"/>
  <c r="KO143" i="5"/>
  <c r="KN143" i="5"/>
  <c r="KM143" i="5"/>
  <c r="KL143" i="5"/>
  <c r="KK143" i="5"/>
  <c r="KJ143" i="5"/>
  <c r="KI143" i="5"/>
  <c r="KH143" i="5"/>
  <c r="KG143" i="5"/>
  <c r="KF143" i="5"/>
  <c r="KE143" i="5"/>
  <c r="KD143" i="5"/>
  <c r="KC143" i="5"/>
  <c r="KB143" i="5"/>
  <c r="KA143" i="5"/>
  <c r="JZ143" i="5"/>
  <c r="JY143" i="5"/>
  <c r="JX143" i="5"/>
  <c r="KQ142" i="5"/>
  <c r="KP142" i="5"/>
  <c r="KO142" i="5"/>
  <c r="KN142" i="5"/>
  <c r="KM142" i="5"/>
  <c r="KL142" i="5"/>
  <c r="KK142" i="5"/>
  <c r="KJ142" i="5"/>
  <c r="KI142" i="5"/>
  <c r="KH142" i="5"/>
  <c r="KG142" i="5"/>
  <c r="KF142" i="5"/>
  <c r="KE142" i="5"/>
  <c r="KD142" i="5"/>
  <c r="KC142" i="5"/>
  <c r="KB142" i="5"/>
  <c r="KA142" i="5"/>
  <c r="JZ142" i="5"/>
  <c r="JY142" i="5"/>
  <c r="JX142" i="5"/>
  <c r="KQ141" i="5"/>
  <c r="KP141" i="5"/>
  <c r="KO141" i="5"/>
  <c r="KN141" i="5"/>
  <c r="KM141" i="5"/>
  <c r="KL141" i="5"/>
  <c r="KK141" i="5"/>
  <c r="KJ141" i="5"/>
  <c r="KI141" i="5"/>
  <c r="KH141" i="5"/>
  <c r="KG141" i="5"/>
  <c r="KF141" i="5"/>
  <c r="KE141" i="5"/>
  <c r="KD141" i="5"/>
  <c r="KC141" i="5"/>
  <c r="KB141" i="5"/>
  <c r="KA141" i="5"/>
  <c r="JZ141" i="5"/>
  <c r="JY141" i="5"/>
  <c r="JX141" i="5"/>
  <c r="KQ140" i="5"/>
  <c r="KP140" i="5"/>
  <c r="KO140" i="5"/>
  <c r="KN140" i="5"/>
  <c r="KM140" i="5"/>
  <c r="KL140" i="5"/>
  <c r="KK140" i="5"/>
  <c r="KJ140" i="5"/>
  <c r="KI140" i="5"/>
  <c r="KH140" i="5"/>
  <c r="KG140" i="5"/>
  <c r="KF140" i="5"/>
  <c r="KE140" i="5"/>
  <c r="KD140" i="5"/>
  <c r="KC140" i="5"/>
  <c r="KB140" i="5"/>
  <c r="KA140" i="5"/>
  <c r="JZ140" i="5"/>
  <c r="JY140" i="5"/>
  <c r="JX140" i="5"/>
  <c r="KQ139" i="5"/>
  <c r="KP139" i="5"/>
  <c r="KO139" i="5"/>
  <c r="KN139" i="5"/>
  <c r="KM139" i="5"/>
  <c r="KL139" i="5"/>
  <c r="KK139" i="5"/>
  <c r="KJ139" i="5"/>
  <c r="KI139" i="5"/>
  <c r="KH139" i="5"/>
  <c r="KG139" i="5"/>
  <c r="KF139" i="5"/>
  <c r="KE139" i="5"/>
  <c r="KD139" i="5"/>
  <c r="KC139" i="5"/>
  <c r="KB139" i="5"/>
  <c r="KA139" i="5"/>
  <c r="JZ139" i="5"/>
  <c r="JY139" i="5"/>
  <c r="JX139" i="5"/>
  <c r="KQ138" i="5"/>
  <c r="KP138" i="5"/>
  <c r="KO138" i="5"/>
  <c r="KN138" i="5"/>
  <c r="KM138" i="5"/>
  <c r="KL138" i="5"/>
  <c r="KK138" i="5"/>
  <c r="KJ138" i="5"/>
  <c r="KI138" i="5"/>
  <c r="KH138" i="5"/>
  <c r="KG138" i="5"/>
  <c r="KF138" i="5"/>
  <c r="KE138" i="5"/>
  <c r="KD138" i="5"/>
  <c r="KC138" i="5"/>
  <c r="KB138" i="5"/>
  <c r="KA138" i="5"/>
  <c r="JZ138" i="5"/>
  <c r="JY138" i="5"/>
  <c r="JX138" i="5"/>
  <c r="KQ137" i="5"/>
  <c r="KP137" i="5"/>
  <c r="KO137" i="5"/>
  <c r="KN137" i="5"/>
  <c r="KM137" i="5"/>
  <c r="KL137" i="5"/>
  <c r="KK137" i="5"/>
  <c r="KJ137" i="5"/>
  <c r="KI137" i="5"/>
  <c r="KH137" i="5"/>
  <c r="KG137" i="5"/>
  <c r="KF137" i="5"/>
  <c r="KE137" i="5"/>
  <c r="KD137" i="5"/>
  <c r="KC137" i="5"/>
  <c r="KB137" i="5"/>
  <c r="KA137" i="5"/>
  <c r="JZ137" i="5"/>
  <c r="JY137" i="5"/>
  <c r="JX137" i="5"/>
  <c r="KQ136" i="5"/>
  <c r="KP136" i="5"/>
  <c r="KO136" i="5"/>
  <c r="KN136" i="5"/>
  <c r="KM136" i="5"/>
  <c r="KL136" i="5"/>
  <c r="KK136" i="5"/>
  <c r="KJ136" i="5"/>
  <c r="KI136" i="5"/>
  <c r="KH136" i="5"/>
  <c r="KG136" i="5"/>
  <c r="KF136" i="5"/>
  <c r="KE136" i="5"/>
  <c r="KD136" i="5"/>
  <c r="KC136" i="5"/>
  <c r="KB136" i="5"/>
  <c r="KA136" i="5"/>
  <c r="JZ136" i="5"/>
  <c r="JY136" i="5"/>
  <c r="JX136" i="5"/>
  <c r="KQ135" i="5"/>
  <c r="KP135" i="5"/>
  <c r="KO135" i="5"/>
  <c r="KN135" i="5"/>
  <c r="KM135" i="5"/>
  <c r="KL135" i="5"/>
  <c r="KK135" i="5"/>
  <c r="KJ135" i="5"/>
  <c r="KI135" i="5"/>
  <c r="KH135" i="5"/>
  <c r="KG135" i="5"/>
  <c r="KF135" i="5"/>
  <c r="KE135" i="5"/>
  <c r="KD135" i="5"/>
  <c r="KC135" i="5"/>
  <c r="KB135" i="5"/>
  <c r="KA135" i="5"/>
  <c r="JZ135" i="5"/>
  <c r="JY135" i="5"/>
  <c r="JX135" i="5"/>
  <c r="JT186" i="5"/>
  <c r="JS186" i="5"/>
  <c r="JR186" i="5"/>
  <c r="JQ186" i="5"/>
  <c r="JP186" i="5"/>
  <c r="JO186" i="5"/>
  <c r="JN186" i="5"/>
  <c r="JM186" i="5"/>
  <c r="JL186" i="5"/>
  <c r="JK186" i="5"/>
  <c r="JJ186" i="5"/>
  <c r="JI186" i="5"/>
  <c r="JH186" i="5"/>
  <c r="JG186" i="5"/>
  <c r="JF186" i="5"/>
  <c r="JE186" i="5"/>
  <c r="JD186" i="5"/>
  <c r="JC186" i="5"/>
  <c r="JB186" i="5"/>
  <c r="JA186" i="5"/>
  <c r="JT185" i="5"/>
  <c r="JS185" i="5"/>
  <c r="JR185" i="5"/>
  <c r="JQ185" i="5"/>
  <c r="JP185" i="5"/>
  <c r="JO185" i="5"/>
  <c r="JN185" i="5"/>
  <c r="JM185" i="5"/>
  <c r="JL185" i="5"/>
  <c r="JK185" i="5"/>
  <c r="JJ185" i="5"/>
  <c r="JI185" i="5"/>
  <c r="JH185" i="5"/>
  <c r="JG185" i="5"/>
  <c r="JF185" i="5"/>
  <c r="JE185" i="5"/>
  <c r="JD185" i="5"/>
  <c r="JC185" i="5"/>
  <c r="JB185" i="5"/>
  <c r="JA185" i="5"/>
  <c r="JT184" i="5"/>
  <c r="JS184" i="5"/>
  <c r="JR184" i="5"/>
  <c r="JQ184" i="5"/>
  <c r="JP184" i="5"/>
  <c r="JO184" i="5"/>
  <c r="JN184" i="5"/>
  <c r="JM184" i="5"/>
  <c r="JL184" i="5"/>
  <c r="JK184" i="5"/>
  <c r="JJ184" i="5"/>
  <c r="JI184" i="5"/>
  <c r="JH184" i="5"/>
  <c r="JG184" i="5"/>
  <c r="JF184" i="5"/>
  <c r="JE184" i="5"/>
  <c r="JD184" i="5"/>
  <c r="JC184" i="5"/>
  <c r="JB184" i="5"/>
  <c r="JA184" i="5"/>
  <c r="JT183" i="5"/>
  <c r="JS183" i="5"/>
  <c r="JR183" i="5"/>
  <c r="JQ183" i="5"/>
  <c r="JP183" i="5"/>
  <c r="JO183" i="5"/>
  <c r="JN183" i="5"/>
  <c r="JM183" i="5"/>
  <c r="JL183" i="5"/>
  <c r="JK183" i="5"/>
  <c r="JJ183" i="5"/>
  <c r="JI183" i="5"/>
  <c r="JH183" i="5"/>
  <c r="JG183" i="5"/>
  <c r="JF183" i="5"/>
  <c r="JE183" i="5"/>
  <c r="JD183" i="5"/>
  <c r="JC183" i="5"/>
  <c r="JB183" i="5"/>
  <c r="JA183" i="5"/>
  <c r="JT182" i="5"/>
  <c r="JS182" i="5"/>
  <c r="JR182" i="5"/>
  <c r="JQ182" i="5"/>
  <c r="JP182" i="5"/>
  <c r="JO182" i="5"/>
  <c r="JN182" i="5"/>
  <c r="JM182" i="5"/>
  <c r="JL182" i="5"/>
  <c r="JK182" i="5"/>
  <c r="JJ182" i="5"/>
  <c r="JI182" i="5"/>
  <c r="JH182" i="5"/>
  <c r="JG182" i="5"/>
  <c r="JF182" i="5"/>
  <c r="JE182" i="5"/>
  <c r="JD182" i="5"/>
  <c r="JC182" i="5"/>
  <c r="JB182" i="5"/>
  <c r="JA182" i="5"/>
  <c r="JT181" i="5"/>
  <c r="JS181" i="5"/>
  <c r="JR181" i="5"/>
  <c r="JQ181" i="5"/>
  <c r="JP181" i="5"/>
  <c r="JO181" i="5"/>
  <c r="JN181" i="5"/>
  <c r="JM181" i="5"/>
  <c r="JL181" i="5"/>
  <c r="JK181" i="5"/>
  <c r="JJ181" i="5"/>
  <c r="JI181" i="5"/>
  <c r="JH181" i="5"/>
  <c r="JG181" i="5"/>
  <c r="JF181" i="5"/>
  <c r="JE181" i="5"/>
  <c r="JD181" i="5"/>
  <c r="JC181" i="5"/>
  <c r="JB181" i="5"/>
  <c r="JA181" i="5"/>
  <c r="JT180" i="5"/>
  <c r="JS180" i="5"/>
  <c r="JR180" i="5"/>
  <c r="JQ180" i="5"/>
  <c r="JP180" i="5"/>
  <c r="JO180" i="5"/>
  <c r="JN180" i="5"/>
  <c r="JM180" i="5"/>
  <c r="JL180" i="5"/>
  <c r="JK180" i="5"/>
  <c r="JJ180" i="5"/>
  <c r="JI180" i="5"/>
  <c r="JH180" i="5"/>
  <c r="JG180" i="5"/>
  <c r="JF180" i="5"/>
  <c r="JE180" i="5"/>
  <c r="JD180" i="5"/>
  <c r="JC180" i="5"/>
  <c r="JB180" i="5"/>
  <c r="JA180" i="5"/>
  <c r="JT179" i="5"/>
  <c r="JS179" i="5"/>
  <c r="JR179" i="5"/>
  <c r="JQ179" i="5"/>
  <c r="JP179" i="5"/>
  <c r="JO179" i="5"/>
  <c r="JN179" i="5"/>
  <c r="JM179" i="5"/>
  <c r="JL179" i="5"/>
  <c r="JK179" i="5"/>
  <c r="JJ179" i="5"/>
  <c r="JI179" i="5"/>
  <c r="JH179" i="5"/>
  <c r="JG179" i="5"/>
  <c r="JF179" i="5"/>
  <c r="JE179" i="5"/>
  <c r="JD179" i="5"/>
  <c r="JC179" i="5"/>
  <c r="JB179" i="5"/>
  <c r="JA179" i="5"/>
  <c r="JT178" i="5"/>
  <c r="JS178" i="5"/>
  <c r="JR178" i="5"/>
  <c r="JQ178" i="5"/>
  <c r="JP178" i="5"/>
  <c r="JO178" i="5"/>
  <c r="JN178" i="5"/>
  <c r="JM178" i="5"/>
  <c r="JL178" i="5"/>
  <c r="JK178" i="5"/>
  <c r="JJ178" i="5"/>
  <c r="JI178" i="5"/>
  <c r="JH178" i="5"/>
  <c r="JG178" i="5"/>
  <c r="JF178" i="5"/>
  <c r="JE178" i="5"/>
  <c r="JD178" i="5"/>
  <c r="JC178" i="5"/>
  <c r="JB178" i="5"/>
  <c r="JA178" i="5"/>
  <c r="JT177" i="5"/>
  <c r="JS177" i="5"/>
  <c r="JR177" i="5"/>
  <c r="JQ177" i="5"/>
  <c r="JP177" i="5"/>
  <c r="JO177" i="5"/>
  <c r="JN177" i="5"/>
  <c r="JM177" i="5"/>
  <c r="JL177" i="5"/>
  <c r="JK177" i="5"/>
  <c r="JJ177" i="5"/>
  <c r="JI177" i="5"/>
  <c r="JH177" i="5"/>
  <c r="JG177" i="5"/>
  <c r="JF177" i="5"/>
  <c r="JE177" i="5"/>
  <c r="JD177" i="5"/>
  <c r="JC177" i="5"/>
  <c r="JB177" i="5"/>
  <c r="JA177" i="5"/>
  <c r="JT176" i="5"/>
  <c r="JS176" i="5"/>
  <c r="JR176" i="5"/>
  <c r="JQ176" i="5"/>
  <c r="JP176" i="5"/>
  <c r="JO176" i="5"/>
  <c r="JN176" i="5"/>
  <c r="JM176" i="5"/>
  <c r="JL176" i="5"/>
  <c r="JK176" i="5"/>
  <c r="JJ176" i="5"/>
  <c r="JI176" i="5"/>
  <c r="JH176" i="5"/>
  <c r="JG176" i="5"/>
  <c r="JF176" i="5"/>
  <c r="JE176" i="5"/>
  <c r="JD176" i="5"/>
  <c r="JC176" i="5"/>
  <c r="JB176" i="5"/>
  <c r="JA176" i="5"/>
  <c r="JT175" i="5"/>
  <c r="JS175" i="5"/>
  <c r="JR175" i="5"/>
  <c r="JQ175" i="5"/>
  <c r="JP175" i="5"/>
  <c r="JO175" i="5"/>
  <c r="JN175" i="5"/>
  <c r="JM175" i="5"/>
  <c r="JL175" i="5"/>
  <c r="JK175" i="5"/>
  <c r="JJ175" i="5"/>
  <c r="JI175" i="5"/>
  <c r="JH175" i="5"/>
  <c r="JG175" i="5"/>
  <c r="JF175" i="5"/>
  <c r="JE175" i="5"/>
  <c r="JD175" i="5"/>
  <c r="JC175" i="5"/>
  <c r="JB175" i="5"/>
  <c r="JA175" i="5"/>
  <c r="JT174" i="5"/>
  <c r="JS174" i="5"/>
  <c r="JR174" i="5"/>
  <c r="JQ174" i="5"/>
  <c r="JP174" i="5"/>
  <c r="JO174" i="5"/>
  <c r="JN174" i="5"/>
  <c r="JM174" i="5"/>
  <c r="JL174" i="5"/>
  <c r="JK174" i="5"/>
  <c r="JJ174" i="5"/>
  <c r="JI174" i="5"/>
  <c r="JH174" i="5"/>
  <c r="JG174" i="5"/>
  <c r="JF174" i="5"/>
  <c r="JE174" i="5"/>
  <c r="JD174" i="5"/>
  <c r="JC174" i="5"/>
  <c r="JB174" i="5"/>
  <c r="JA174" i="5"/>
  <c r="JT173" i="5"/>
  <c r="JS173" i="5"/>
  <c r="JR173" i="5"/>
  <c r="JQ173" i="5"/>
  <c r="JP173" i="5"/>
  <c r="JO173" i="5"/>
  <c r="JN173" i="5"/>
  <c r="JM173" i="5"/>
  <c r="JL173" i="5"/>
  <c r="JK173" i="5"/>
  <c r="JJ173" i="5"/>
  <c r="JI173" i="5"/>
  <c r="JH173" i="5"/>
  <c r="JG173" i="5"/>
  <c r="JF173" i="5"/>
  <c r="JE173" i="5"/>
  <c r="JD173" i="5"/>
  <c r="JC173" i="5"/>
  <c r="JB173" i="5"/>
  <c r="JA173" i="5"/>
  <c r="JT172" i="5"/>
  <c r="JS172" i="5"/>
  <c r="JR172" i="5"/>
  <c r="JQ172" i="5"/>
  <c r="JP172" i="5"/>
  <c r="JO172" i="5"/>
  <c r="JN172" i="5"/>
  <c r="JM172" i="5"/>
  <c r="JL172" i="5"/>
  <c r="JK172" i="5"/>
  <c r="JJ172" i="5"/>
  <c r="JI172" i="5"/>
  <c r="JH172" i="5"/>
  <c r="JG172" i="5"/>
  <c r="JF172" i="5"/>
  <c r="JE172" i="5"/>
  <c r="JD172" i="5"/>
  <c r="JC172" i="5"/>
  <c r="JB172" i="5"/>
  <c r="JA172" i="5"/>
  <c r="JT171" i="5"/>
  <c r="JS171" i="5"/>
  <c r="JR171" i="5"/>
  <c r="JQ171" i="5"/>
  <c r="JP171" i="5"/>
  <c r="JO171" i="5"/>
  <c r="JN171" i="5"/>
  <c r="JM171" i="5"/>
  <c r="JL171" i="5"/>
  <c r="JK171" i="5"/>
  <c r="JJ171" i="5"/>
  <c r="JI171" i="5"/>
  <c r="JH171" i="5"/>
  <c r="JG171" i="5"/>
  <c r="JF171" i="5"/>
  <c r="JE171" i="5"/>
  <c r="JD171" i="5"/>
  <c r="JC171" i="5"/>
  <c r="JB171" i="5"/>
  <c r="JA171" i="5"/>
  <c r="JT170" i="5"/>
  <c r="JS170" i="5"/>
  <c r="JR170" i="5"/>
  <c r="JQ170" i="5"/>
  <c r="JP170" i="5"/>
  <c r="JO170" i="5"/>
  <c r="JN170" i="5"/>
  <c r="JM170" i="5"/>
  <c r="JL170" i="5"/>
  <c r="JK170" i="5"/>
  <c r="JJ170" i="5"/>
  <c r="JI170" i="5"/>
  <c r="JH170" i="5"/>
  <c r="JG170" i="5"/>
  <c r="JF170" i="5"/>
  <c r="JE170" i="5"/>
  <c r="JD170" i="5"/>
  <c r="JC170" i="5"/>
  <c r="JB170" i="5"/>
  <c r="JA170" i="5"/>
  <c r="JT169" i="5"/>
  <c r="JS169" i="5"/>
  <c r="JR169" i="5"/>
  <c r="JQ169" i="5"/>
  <c r="JP169" i="5"/>
  <c r="JO169" i="5"/>
  <c r="JN169" i="5"/>
  <c r="JM169" i="5"/>
  <c r="JL169" i="5"/>
  <c r="JK169" i="5"/>
  <c r="JJ169" i="5"/>
  <c r="JI169" i="5"/>
  <c r="JH169" i="5"/>
  <c r="JG169" i="5"/>
  <c r="JF169" i="5"/>
  <c r="JE169" i="5"/>
  <c r="JD169" i="5"/>
  <c r="JC169" i="5"/>
  <c r="JB169" i="5"/>
  <c r="JA169" i="5"/>
  <c r="JT168" i="5"/>
  <c r="JS168" i="5"/>
  <c r="JR168" i="5"/>
  <c r="JQ168" i="5"/>
  <c r="JP168" i="5"/>
  <c r="JO168" i="5"/>
  <c r="JN168" i="5"/>
  <c r="JM168" i="5"/>
  <c r="JL168" i="5"/>
  <c r="JK168" i="5"/>
  <c r="JJ168" i="5"/>
  <c r="JI168" i="5"/>
  <c r="JH168" i="5"/>
  <c r="JG168" i="5"/>
  <c r="JF168" i="5"/>
  <c r="JE168" i="5"/>
  <c r="JD168" i="5"/>
  <c r="JC168" i="5"/>
  <c r="JB168" i="5"/>
  <c r="JA168" i="5"/>
  <c r="JT167" i="5"/>
  <c r="JS167" i="5"/>
  <c r="JR167" i="5"/>
  <c r="JQ167" i="5"/>
  <c r="JP167" i="5"/>
  <c r="JO167" i="5"/>
  <c r="JN167" i="5"/>
  <c r="JM167" i="5"/>
  <c r="JL167" i="5"/>
  <c r="JK167" i="5"/>
  <c r="JJ167" i="5"/>
  <c r="JI167" i="5"/>
  <c r="JH167" i="5"/>
  <c r="JG167" i="5"/>
  <c r="JF167" i="5"/>
  <c r="JE167" i="5"/>
  <c r="JD167" i="5"/>
  <c r="JC167" i="5"/>
  <c r="JB167" i="5"/>
  <c r="JA167" i="5"/>
  <c r="JT166" i="5"/>
  <c r="JS166" i="5"/>
  <c r="JR166" i="5"/>
  <c r="JQ166" i="5"/>
  <c r="JP166" i="5"/>
  <c r="JO166" i="5"/>
  <c r="JN166" i="5"/>
  <c r="JM166" i="5"/>
  <c r="JL166" i="5"/>
  <c r="JK166" i="5"/>
  <c r="JJ166" i="5"/>
  <c r="JI166" i="5"/>
  <c r="JH166" i="5"/>
  <c r="JG166" i="5"/>
  <c r="JF166" i="5"/>
  <c r="JE166" i="5"/>
  <c r="JD166" i="5"/>
  <c r="JC166" i="5"/>
  <c r="JB166" i="5"/>
  <c r="JA166" i="5"/>
  <c r="JT165" i="5"/>
  <c r="JS165" i="5"/>
  <c r="JR165" i="5"/>
  <c r="JQ165" i="5"/>
  <c r="JP165" i="5"/>
  <c r="JO165" i="5"/>
  <c r="JN165" i="5"/>
  <c r="JM165" i="5"/>
  <c r="JL165" i="5"/>
  <c r="JK165" i="5"/>
  <c r="JJ165" i="5"/>
  <c r="JI165" i="5"/>
  <c r="JH165" i="5"/>
  <c r="JG165" i="5"/>
  <c r="JF165" i="5"/>
  <c r="JE165" i="5"/>
  <c r="JD165" i="5"/>
  <c r="JC165" i="5"/>
  <c r="JB165" i="5"/>
  <c r="JA165" i="5"/>
  <c r="JT164" i="5"/>
  <c r="JS164" i="5"/>
  <c r="JR164" i="5"/>
  <c r="JQ164" i="5"/>
  <c r="JP164" i="5"/>
  <c r="JO164" i="5"/>
  <c r="JN164" i="5"/>
  <c r="JM164" i="5"/>
  <c r="JL164" i="5"/>
  <c r="JK164" i="5"/>
  <c r="JJ164" i="5"/>
  <c r="JI164" i="5"/>
  <c r="JH164" i="5"/>
  <c r="JG164" i="5"/>
  <c r="JF164" i="5"/>
  <c r="JE164" i="5"/>
  <c r="JD164" i="5"/>
  <c r="JC164" i="5"/>
  <c r="JB164" i="5"/>
  <c r="JA164" i="5"/>
  <c r="JT163" i="5"/>
  <c r="JS163" i="5"/>
  <c r="JR163" i="5"/>
  <c r="JQ163" i="5"/>
  <c r="JP163" i="5"/>
  <c r="JO163" i="5"/>
  <c r="JN163" i="5"/>
  <c r="JM163" i="5"/>
  <c r="JL163" i="5"/>
  <c r="JK163" i="5"/>
  <c r="JJ163" i="5"/>
  <c r="JI163" i="5"/>
  <c r="JH163" i="5"/>
  <c r="JG163" i="5"/>
  <c r="JF163" i="5"/>
  <c r="JE163" i="5"/>
  <c r="JD163" i="5"/>
  <c r="JC163" i="5"/>
  <c r="JB163" i="5"/>
  <c r="JA163" i="5"/>
  <c r="JT162" i="5"/>
  <c r="JS162" i="5"/>
  <c r="JR162" i="5"/>
  <c r="JQ162" i="5"/>
  <c r="JP162" i="5"/>
  <c r="JO162" i="5"/>
  <c r="JN162" i="5"/>
  <c r="JM162" i="5"/>
  <c r="JL162" i="5"/>
  <c r="JK162" i="5"/>
  <c r="JJ162" i="5"/>
  <c r="JI162" i="5"/>
  <c r="JH162" i="5"/>
  <c r="JG162" i="5"/>
  <c r="JF162" i="5"/>
  <c r="JE162" i="5"/>
  <c r="JD162" i="5"/>
  <c r="JC162" i="5"/>
  <c r="JB162" i="5"/>
  <c r="JA162" i="5"/>
  <c r="JT161" i="5"/>
  <c r="JS161" i="5"/>
  <c r="JR161" i="5"/>
  <c r="JQ161" i="5"/>
  <c r="JP161" i="5"/>
  <c r="JO161" i="5"/>
  <c r="JN161" i="5"/>
  <c r="JM161" i="5"/>
  <c r="JL161" i="5"/>
  <c r="JK161" i="5"/>
  <c r="JJ161" i="5"/>
  <c r="JI161" i="5"/>
  <c r="JH161" i="5"/>
  <c r="JG161" i="5"/>
  <c r="JF161" i="5"/>
  <c r="JE161" i="5"/>
  <c r="JD161" i="5"/>
  <c r="JC161" i="5"/>
  <c r="JB161" i="5"/>
  <c r="JA161" i="5"/>
  <c r="JT160" i="5"/>
  <c r="JS160" i="5"/>
  <c r="JR160" i="5"/>
  <c r="JQ160" i="5"/>
  <c r="JP160" i="5"/>
  <c r="JO160" i="5"/>
  <c r="JN160" i="5"/>
  <c r="JM160" i="5"/>
  <c r="JL160" i="5"/>
  <c r="JK160" i="5"/>
  <c r="JJ160" i="5"/>
  <c r="JI160" i="5"/>
  <c r="JH160" i="5"/>
  <c r="JG160" i="5"/>
  <c r="JF160" i="5"/>
  <c r="JE160" i="5"/>
  <c r="JD160" i="5"/>
  <c r="JC160" i="5"/>
  <c r="JB160" i="5"/>
  <c r="JA160" i="5"/>
  <c r="JT159" i="5"/>
  <c r="JS159" i="5"/>
  <c r="JR159" i="5"/>
  <c r="JQ159" i="5"/>
  <c r="JP159" i="5"/>
  <c r="JO159" i="5"/>
  <c r="JN159" i="5"/>
  <c r="JM159" i="5"/>
  <c r="JL159" i="5"/>
  <c r="JK159" i="5"/>
  <c r="JJ159" i="5"/>
  <c r="JI159" i="5"/>
  <c r="JH159" i="5"/>
  <c r="JG159" i="5"/>
  <c r="JF159" i="5"/>
  <c r="JE159" i="5"/>
  <c r="JD159" i="5"/>
  <c r="JC159" i="5"/>
  <c r="JB159" i="5"/>
  <c r="JA159" i="5"/>
  <c r="JT158" i="5"/>
  <c r="JS158" i="5"/>
  <c r="JR158" i="5"/>
  <c r="JQ158" i="5"/>
  <c r="JP158" i="5"/>
  <c r="JO158" i="5"/>
  <c r="JN158" i="5"/>
  <c r="JM158" i="5"/>
  <c r="JL158" i="5"/>
  <c r="JK158" i="5"/>
  <c r="JJ158" i="5"/>
  <c r="JI158" i="5"/>
  <c r="JH158" i="5"/>
  <c r="JG158" i="5"/>
  <c r="JF158" i="5"/>
  <c r="JE158" i="5"/>
  <c r="JD158" i="5"/>
  <c r="JC158" i="5"/>
  <c r="JB158" i="5"/>
  <c r="JA158" i="5"/>
  <c r="JT157" i="5"/>
  <c r="JS157" i="5"/>
  <c r="JR157" i="5"/>
  <c r="JQ157" i="5"/>
  <c r="JP157" i="5"/>
  <c r="JO157" i="5"/>
  <c r="JN157" i="5"/>
  <c r="JM157" i="5"/>
  <c r="JL157" i="5"/>
  <c r="JK157" i="5"/>
  <c r="JJ157" i="5"/>
  <c r="JI157" i="5"/>
  <c r="JH157" i="5"/>
  <c r="JG157" i="5"/>
  <c r="JF157" i="5"/>
  <c r="JE157" i="5"/>
  <c r="JD157" i="5"/>
  <c r="JC157" i="5"/>
  <c r="JB157" i="5"/>
  <c r="JA157" i="5"/>
  <c r="JT156" i="5"/>
  <c r="JS156" i="5"/>
  <c r="JR156" i="5"/>
  <c r="JQ156" i="5"/>
  <c r="JP156" i="5"/>
  <c r="JO156" i="5"/>
  <c r="JN156" i="5"/>
  <c r="JM156" i="5"/>
  <c r="JL156" i="5"/>
  <c r="JK156" i="5"/>
  <c r="JJ156" i="5"/>
  <c r="JI156" i="5"/>
  <c r="JH156" i="5"/>
  <c r="JG156" i="5"/>
  <c r="JF156" i="5"/>
  <c r="JE156" i="5"/>
  <c r="JD156" i="5"/>
  <c r="JC156" i="5"/>
  <c r="JB156" i="5"/>
  <c r="JA156" i="5"/>
  <c r="JT155" i="5"/>
  <c r="JS155" i="5"/>
  <c r="JR155" i="5"/>
  <c r="JQ155" i="5"/>
  <c r="JP155" i="5"/>
  <c r="JO155" i="5"/>
  <c r="JN155" i="5"/>
  <c r="JM155" i="5"/>
  <c r="JL155" i="5"/>
  <c r="JK155" i="5"/>
  <c r="JJ155" i="5"/>
  <c r="JI155" i="5"/>
  <c r="JH155" i="5"/>
  <c r="JG155" i="5"/>
  <c r="JF155" i="5"/>
  <c r="JE155" i="5"/>
  <c r="JD155" i="5"/>
  <c r="JC155" i="5"/>
  <c r="JB155" i="5"/>
  <c r="JA155" i="5"/>
  <c r="JT154" i="5"/>
  <c r="JS154" i="5"/>
  <c r="JR154" i="5"/>
  <c r="JQ154" i="5"/>
  <c r="JP154" i="5"/>
  <c r="JO154" i="5"/>
  <c r="JN154" i="5"/>
  <c r="JM154" i="5"/>
  <c r="JL154" i="5"/>
  <c r="JK154" i="5"/>
  <c r="JJ154" i="5"/>
  <c r="JI154" i="5"/>
  <c r="JH154" i="5"/>
  <c r="JG154" i="5"/>
  <c r="JF154" i="5"/>
  <c r="JE154" i="5"/>
  <c r="JD154" i="5"/>
  <c r="JC154" i="5"/>
  <c r="JB154" i="5"/>
  <c r="JA154" i="5"/>
  <c r="JT153" i="5"/>
  <c r="JS153" i="5"/>
  <c r="JR153" i="5"/>
  <c r="JQ153" i="5"/>
  <c r="JP153" i="5"/>
  <c r="JO153" i="5"/>
  <c r="JN153" i="5"/>
  <c r="JM153" i="5"/>
  <c r="JL153" i="5"/>
  <c r="JK153" i="5"/>
  <c r="JJ153" i="5"/>
  <c r="JI153" i="5"/>
  <c r="JH153" i="5"/>
  <c r="JG153" i="5"/>
  <c r="JF153" i="5"/>
  <c r="JE153" i="5"/>
  <c r="JD153" i="5"/>
  <c r="JC153" i="5"/>
  <c r="JB153" i="5"/>
  <c r="JA153" i="5"/>
  <c r="JT152" i="5"/>
  <c r="JS152" i="5"/>
  <c r="JR152" i="5"/>
  <c r="JQ152" i="5"/>
  <c r="JP152" i="5"/>
  <c r="JO152" i="5"/>
  <c r="JN152" i="5"/>
  <c r="JM152" i="5"/>
  <c r="JL152" i="5"/>
  <c r="JK152" i="5"/>
  <c r="JJ152" i="5"/>
  <c r="JI152" i="5"/>
  <c r="JH152" i="5"/>
  <c r="JG152" i="5"/>
  <c r="JF152" i="5"/>
  <c r="JE152" i="5"/>
  <c r="JD152" i="5"/>
  <c r="JC152" i="5"/>
  <c r="JB152" i="5"/>
  <c r="JA152" i="5"/>
  <c r="JT151" i="5"/>
  <c r="JS151" i="5"/>
  <c r="JR151" i="5"/>
  <c r="JQ151" i="5"/>
  <c r="JP151" i="5"/>
  <c r="JO151" i="5"/>
  <c r="JN151" i="5"/>
  <c r="JM151" i="5"/>
  <c r="JL151" i="5"/>
  <c r="JK151" i="5"/>
  <c r="JJ151" i="5"/>
  <c r="JI151" i="5"/>
  <c r="JH151" i="5"/>
  <c r="JG151" i="5"/>
  <c r="JF151" i="5"/>
  <c r="JE151" i="5"/>
  <c r="JD151" i="5"/>
  <c r="JC151" i="5"/>
  <c r="JB151" i="5"/>
  <c r="JA151" i="5"/>
  <c r="JT150" i="5"/>
  <c r="JS150" i="5"/>
  <c r="JR150" i="5"/>
  <c r="JQ150" i="5"/>
  <c r="JP150" i="5"/>
  <c r="JO150" i="5"/>
  <c r="JN150" i="5"/>
  <c r="JM150" i="5"/>
  <c r="JL150" i="5"/>
  <c r="JK150" i="5"/>
  <c r="JJ150" i="5"/>
  <c r="JI150" i="5"/>
  <c r="JH150" i="5"/>
  <c r="JG150" i="5"/>
  <c r="JF150" i="5"/>
  <c r="JE150" i="5"/>
  <c r="JD150" i="5"/>
  <c r="JC150" i="5"/>
  <c r="JB150" i="5"/>
  <c r="JA150" i="5"/>
  <c r="JT149" i="5"/>
  <c r="JS149" i="5"/>
  <c r="JR149" i="5"/>
  <c r="JQ149" i="5"/>
  <c r="JP149" i="5"/>
  <c r="JO149" i="5"/>
  <c r="JN149" i="5"/>
  <c r="JM149" i="5"/>
  <c r="JL149" i="5"/>
  <c r="JK149" i="5"/>
  <c r="JJ149" i="5"/>
  <c r="JI149" i="5"/>
  <c r="JH149" i="5"/>
  <c r="JG149" i="5"/>
  <c r="JF149" i="5"/>
  <c r="JE149" i="5"/>
  <c r="JD149" i="5"/>
  <c r="JC149" i="5"/>
  <c r="JB149" i="5"/>
  <c r="JA149" i="5"/>
  <c r="JT148" i="5"/>
  <c r="JS148" i="5"/>
  <c r="JR148" i="5"/>
  <c r="JQ148" i="5"/>
  <c r="JP148" i="5"/>
  <c r="JO148" i="5"/>
  <c r="JN148" i="5"/>
  <c r="JM148" i="5"/>
  <c r="JL148" i="5"/>
  <c r="JK148" i="5"/>
  <c r="JJ148" i="5"/>
  <c r="JI148" i="5"/>
  <c r="JH148" i="5"/>
  <c r="JG148" i="5"/>
  <c r="JF148" i="5"/>
  <c r="JE148" i="5"/>
  <c r="JD148" i="5"/>
  <c r="JC148" i="5"/>
  <c r="JB148" i="5"/>
  <c r="JA148" i="5"/>
  <c r="JT147" i="5"/>
  <c r="JS147" i="5"/>
  <c r="JR147" i="5"/>
  <c r="JQ147" i="5"/>
  <c r="JP147" i="5"/>
  <c r="JO147" i="5"/>
  <c r="JN147" i="5"/>
  <c r="JM147" i="5"/>
  <c r="JL147" i="5"/>
  <c r="JK147" i="5"/>
  <c r="JJ147" i="5"/>
  <c r="JI147" i="5"/>
  <c r="JH147" i="5"/>
  <c r="JG147" i="5"/>
  <c r="JF147" i="5"/>
  <c r="JE147" i="5"/>
  <c r="JD147" i="5"/>
  <c r="JC147" i="5"/>
  <c r="JB147" i="5"/>
  <c r="JA147" i="5"/>
  <c r="JT146" i="5"/>
  <c r="JS146" i="5"/>
  <c r="JR146" i="5"/>
  <c r="JQ146" i="5"/>
  <c r="JP146" i="5"/>
  <c r="JO146" i="5"/>
  <c r="JN146" i="5"/>
  <c r="JM146" i="5"/>
  <c r="JL146" i="5"/>
  <c r="JK146" i="5"/>
  <c r="JJ146" i="5"/>
  <c r="JI146" i="5"/>
  <c r="JH146" i="5"/>
  <c r="JG146" i="5"/>
  <c r="JF146" i="5"/>
  <c r="JE146" i="5"/>
  <c r="JD146" i="5"/>
  <c r="JC146" i="5"/>
  <c r="JB146" i="5"/>
  <c r="JA146" i="5"/>
  <c r="JT145" i="5"/>
  <c r="JS145" i="5"/>
  <c r="JR145" i="5"/>
  <c r="JQ145" i="5"/>
  <c r="JP145" i="5"/>
  <c r="JO145" i="5"/>
  <c r="JN145" i="5"/>
  <c r="JM145" i="5"/>
  <c r="JL145" i="5"/>
  <c r="JK145" i="5"/>
  <c r="JJ145" i="5"/>
  <c r="JI145" i="5"/>
  <c r="JH145" i="5"/>
  <c r="JG145" i="5"/>
  <c r="JF145" i="5"/>
  <c r="JE145" i="5"/>
  <c r="JD145" i="5"/>
  <c r="JC145" i="5"/>
  <c r="JB145" i="5"/>
  <c r="JA145" i="5"/>
  <c r="JT144" i="5"/>
  <c r="JS144" i="5"/>
  <c r="JR144" i="5"/>
  <c r="JQ144" i="5"/>
  <c r="JP144" i="5"/>
  <c r="JO144" i="5"/>
  <c r="JN144" i="5"/>
  <c r="JM144" i="5"/>
  <c r="JL144" i="5"/>
  <c r="JK144" i="5"/>
  <c r="JJ144" i="5"/>
  <c r="JI144" i="5"/>
  <c r="JH144" i="5"/>
  <c r="JG144" i="5"/>
  <c r="JF144" i="5"/>
  <c r="JE144" i="5"/>
  <c r="JD144" i="5"/>
  <c r="JC144" i="5"/>
  <c r="JB144" i="5"/>
  <c r="JA144" i="5"/>
  <c r="JT143" i="5"/>
  <c r="JS143" i="5"/>
  <c r="JR143" i="5"/>
  <c r="JQ143" i="5"/>
  <c r="JP143" i="5"/>
  <c r="JO143" i="5"/>
  <c r="JN143" i="5"/>
  <c r="JM143" i="5"/>
  <c r="JL143" i="5"/>
  <c r="JK143" i="5"/>
  <c r="JJ143" i="5"/>
  <c r="JI143" i="5"/>
  <c r="JH143" i="5"/>
  <c r="JG143" i="5"/>
  <c r="JF143" i="5"/>
  <c r="JE143" i="5"/>
  <c r="JD143" i="5"/>
  <c r="JC143" i="5"/>
  <c r="JB143" i="5"/>
  <c r="JA143" i="5"/>
  <c r="JT142" i="5"/>
  <c r="JS142" i="5"/>
  <c r="JR142" i="5"/>
  <c r="JQ142" i="5"/>
  <c r="JP142" i="5"/>
  <c r="JO142" i="5"/>
  <c r="JN142" i="5"/>
  <c r="JM142" i="5"/>
  <c r="JL142" i="5"/>
  <c r="JK142" i="5"/>
  <c r="JJ142" i="5"/>
  <c r="JI142" i="5"/>
  <c r="JH142" i="5"/>
  <c r="JG142" i="5"/>
  <c r="JF142" i="5"/>
  <c r="JE142" i="5"/>
  <c r="JD142" i="5"/>
  <c r="JC142" i="5"/>
  <c r="JB142" i="5"/>
  <c r="JA142" i="5"/>
  <c r="JT141" i="5"/>
  <c r="JS141" i="5"/>
  <c r="JR141" i="5"/>
  <c r="JQ141" i="5"/>
  <c r="JP141" i="5"/>
  <c r="JO141" i="5"/>
  <c r="JN141" i="5"/>
  <c r="JM141" i="5"/>
  <c r="JL141" i="5"/>
  <c r="JK141" i="5"/>
  <c r="JJ141" i="5"/>
  <c r="JI141" i="5"/>
  <c r="JH141" i="5"/>
  <c r="JG141" i="5"/>
  <c r="JF141" i="5"/>
  <c r="JE141" i="5"/>
  <c r="JD141" i="5"/>
  <c r="JC141" i="5"/>
  <c r="JB141" i="5"/>
  <c r="JA141" i="5"/>
  <c r="JT140" i="5"/>
  <c r="JS140" i="5"/>
  <c r="JR140" i="5"/>
  <c r="JQ140" i="5"/>
  <c r="JP140" i="5"/>
  <c r="JO140" i="5"/>
  <c r="JN140" i="5"/>
  <c r="JM140" i="5"/>
  <c r="JL140" i="5"/>
  <c r="JK140" i="5"/>
  <c r="JJ140" i="5"/>
  <c r="JI140" i="5"/>
  <c r="JH140" i="5"/>
  <c r="JG140" i="5"/>
  <c r="JF140" i="5"/>
  <c r="JE140" i="5"/>
  <c r="JD140" i="5"/>
  <c r="JC140" i="5"/>
  <c r="JB140" i="5"/>
  <c r="JA140" i="5"/>
  <c r="JT139" i="5"/>
  <c r="JS139" i="5"/>
  <c r="JR139" i="5"/>
  <c r="JQ139" i="5"/>
  <c r="JP139" i="5"/>
  <c r="JO139" i="5"/>
  <c r="JN139" i="5"/>
  <c r="JM139" i="5"/>
  <c r="JL139" i="5"/>
  <c r="JK139" i="5"/>
  <c r="JJ139" i="5"/>
  <c r="JI139" i="5"/>
  <c r="JH139" i="5"/>
  <c r="JG139" i="5"/>
  <c r="JF139" i="5"/>
  <c r="JE139" i="5"/>
  <c r="JD139" i="5"/>
  <c r="JC139" i="5"/>
  <c r="JB139" i="5"/>
  <c r="JA139" i="5"/>
  <c r="JT138" i="5"/>
  <c r="JS138" i="5"/>
  <c r="JR138" i="5"/>
  <c r="JQ138" i="5"/>
  <c r="JP138" i="5"/>
  <c r="JO138" i="5"/>
  <c r="JN138" i="5"/>
  <c r="JM138" i="5"/>
  <c r="JL138" i="5"/>
  <c r="JK138" i="5"/>
  <c r="JJ138" i="5"/>
  <c r="JI138" i="5"/>
  <c r="JH138" i="5"/>
  <c r="JG138" i="5"/>
  <c r="JF138" i="5"/>
  <c r="JE138" i="5"/>
  <c r="JD138" i="5"/>
  <c r="JC138" i="5"/>
  <c r="JB138" i="5"/>
  <c r="JA138" i="5"/>
  <c r="JT137" i="5"/>
  <c r="JS137" i="5"/>
  <c r="JR137" i="5"/>
  <c r="JQ137" i="5"/>
  <c r="JP137" i="5"/>
  <c r="JO137" i="5"/>
  <c r="JN137" i="5"/>
  <c r="JM137" i="5"/>
  <c r="JL137" i="5"/>
  <c r="JK137" i="5"/>
  <c r="JJ137" i="5"/>
  <c r="JI137" i="5"/>
  <c r="JH137" i="5"/>
  <c r="JG137" i="5"/>
  <c r="JF137" i="5"/>
  <c r="JE137" i="5"/>
  <c r="JD137" i="5"/>
  <c r="JC137" i="5"/>
  <c r="JB137" i="5"/>
  <c r="JA137" i="5"/>
  <c r="JT136" i="5"/>
  <c r="JS136" i="5"/>
  <c r="JR136" i="5"/>
  <c r="JQ136" i="5"/>
  <c r="JP136" i="5"/>
  <c r="JO136" i="5"/>
  <c r="JN136" i="5"/>
  <c r="JM136" i="5"/>
  <c r="JL136" i="5"/>
  <c r="JK136" i="5"/>
  <c r="JJ136" i="5"/>
  <c r="JI136" i="5"/>
  <c r="JH136" i="5"/>
  <c r="JG136" i="5"/>
  <c r="JF136" i="5"/>
  <c r="JE136" i="5"/>
  <c r="JD136" i="5"/>
  <c r="JC136" i="5"/>
  <c r="JB136" i="5"/>
  <c r="JA136" i="5"/>
  <c r="JT135" i="5"/>
  <c r="JS135" i="5"/>
  <c r="JR135" i="5"/>
  <c r="JQ135" i="5"/>
  <c r="JP135" i="5"/>
  <c r="JO135" i="5"/>
  <c r="JN135" i="5"/>
  <c r="JM135" i="5"/>
  <c r="JL135" i="5"/>
  <c r="JK135" i="5"/>
  <c r="JJ135" i="5"/>
  <c r="JI135" i="5"/>
  <c r="JH135" i="5"/>
  <c r="JG135" i="5"/>
  <c r="JF135" i="5"/>
  <c r="JE135" i="5"/>
  <c r="JD135" i="5"/>
  <c r="JC135" i="5"/>
  <c r="JB135" i="5"/>
  <c r="JA135" i="5"/>
  <c r="Y463" i="8"/>
  <c r="X463" i="8"/>
  <c r="W463" i="8"/>
  <c r="V463" i="8"/>
  <c r="U463" i="8"/>
  <c r="T463" i="8"/>
  <c r="S463" i="8"/>
  <c r="R463" i="8"/>
  <c r="Q463" i="8"/>
  <c r="P463" i="8"/>
  <c r="O463" i="8"/>
  <c r="N463" i="8"/>
  <c r="L463" i="8"/>
  <c r="M463" i="8"/>
  <c r="G463" i="8"/>
  <c r="K463" i="8"/>
  <c r="Y462" i="8"/>
  <c r="X462" i="8"/>
  <c r="W462" i="8"/>
  <c r="V462" i="8"/>
  <c r="U462" i="8"/>
  <c r="T462" i="8"/>
  <c r="S462" i="8"/>
  <c r="R462" i="8"/>
  <c r="Q462" i="8"/>
  <c r="P462" i="8"/>
  <c r="O462" i="8"/>
  <c r="N462" i="8"/>
  <c r="M462" i="8"/>
  <c r="L462" i="8"/>
  <c r="G462" i="8"/>
  <c r="Y461" i="8"/>
  <c r="X461" i="8"/>
  <c r="W461" i="8"/>
  <c r="V461" i="8"/>
  <c r="U461" i="8"/>
  <c r="T461" i="8"/>
  <c r="S461" i="8"/>
  <c r="R461" i="8"/>
  <c r="Q461" i="8"/>
  <c r="P461" i="8"/>
  <c r="O461" i="8"/>
  <c r="N461" i="8"/>
  <c r="L461" i="8"/>
  <c r="M461" i="8"/>
  <c r="G461" i="8"/>
  <c r="K461" i="8"/>
  <c r="Y460" i="8"/>
  <c r="X460" i="8"/>
  <c r="W460" i="8"/>
  <c r="V460" i="8"/>
  <c r="U460" i="8"/>
  <c r="T460" i="8"/>
  <c r="S460" i="8"/>
  <c r="R460" i="8"/>
  <c r="Q460" i="8"/>
  <c r="P460" i="8"/>
  <c r="O460" i="8"/>
  <c r="N460" i="8"/>
  <c r="L460" i="8"/>
  <c r="M460" i="8"/>
  <c r="G460" i="8"/>
  <c r="K460" i="8"/>
  <c r="Y458" i="8"/>
  <c r="X458" i="8"/>
  <c r="W458" i="8"/>
  <c r="V458" i="8"/>
  <c r="U458" i="8"/>
  <c r="T458" i="8"/>
  <c r="S458" i="8"/>
  <c r="R458" i="8"/>
  <c r="Q458" i="8"/>
  <c r="P458" i="8"/>
  <c r="O458" i="8"/>
  <c r="N458" i="8"/>
  <c r="L458" i="8"/>
  <c r="M458" i="8"/>
  <c r="G458" i="8"/>
  <c r="I458" i="8"/>
  <c r="Y457" i="8"/>
  <c r="X457" i="8"/>
  <c r="W457" i="8"/>
  <c r="V457" i="8"/>
  <c r="U457" i="8"/>
  <c r="T457" i="8"/>
  <c r="S457" i="8"/>
  <c r="R457" i="8"/>
  <c r="Q457" i="8"/>
  <c r="P457" i="8"/>
  <c r="O457" i="8"/>
  <c r="N457" i="8"/>
  <c r="L457" i="8"/>
  <c r="M457" i="8"/>
  <c r="G457" i="8"/>
  <c r="K457" i="8"/>
  <c r="Y456" i="8"/>
  <c r="X456" i="8"/>
  <c r="W456" i="8"/>
  <c r="V456" i="8"/>
  <c r="U456" i="8"/>
  <c r="T456" i="8"/>
  <c r="S456" i="8"/>
  <c r="R456" i="8"/>
  <c r="Q456" i="8"/>
  <c r="P456" i="8"/>
  <c r="O456" i="8"/>
  <c r="N456" i="8"/>
  <c r="L456" i="8"/>
  <c r="M456" i="8"/>
  <c r="G456" i="8"/>
  <c r="I456" i="8"/>
  <c r="Y454" i="8"/>
  <c r="X454" i="8"/>
  <c r="W454" i="8"/>
  <c r="V454" i="8"/>
  <c r="U454" i="8"/>
  <c r="T454" i="8"/>
  <c r="S454" i="8"/>
  <c r="R454" i="8"/>
  <c r="Q454" i="8"/>
  <c r="P454" i="8"/>
  <c r="O454" i="8"/>
  <c r="N454" i="8"/>
  <c r="L454" i="8"/>
  <c r="M454" i="8"/>
  <c r="G454" i="8"/>
  <c r="J454" i="8"/>
  <c r="Y452" i="8"/>
  <c r="X452" i="8"/>
  <c r="W452" i="8"/>
  <c r="V452" i="8"/>
  <c r="U452" i="8"/>
  <c r="T452" i="8"/>
  <c r="S452" i="8"/>
  <c r="R452" i="8"/>
  <c r="Q452" i="8"/>
  <c r="P452" i="8"/>
  <c r="O452" i="8"/>
  <c r="N452" i="8"/>
  <c r="L452" i="8"/>
  <c r="M452" i="8"/>
  <c r="G452" i="8"/>
  <c r="J452" i="8"/>
  <c r="Y451" i="8"/>
  <c r="X451" i="8"/>
  <c r="W451" i="8"/>
  <c r="V451" i="8"/>
  <c r="U451" i="8"/>
  <c r="T451" i="8"/>
  <c r="S451" i="8"/>
  <c r="R451" i="8"/>
  <c r="Q451" i="8"/>
  <c r="P451" i="8"/>
  <c r="O451" i="8"/>
  <c r="N451" i="8"/>
  <c r="L451" i="8"/>
  <c r="M451" i="8"/>
  <c r="G451" i="8"/>
  <c r="K451" i="8"/>
  <c r="Y450" i="8"/>
  <c r="X450" i="8"/>
  <c r="W450" i="8"/>
  <c r="V450" i="8"/>
  <c r="U450" i="8"/>
  <c r="T450" i="8"/>
  <c r="S450" i="8"/>
  <c r="R450" i="8"/>
  <c r="Q450" i="8"/>
  <c r="P450" i="8"/>
  <c r="O450" i="8"/>
  <c r="N450" i="8"/>
  <c r="L450" i="8"/>
  <c r="M450" i="8"/>
  <c r="G450" i="8"/>
  <c r="K450" i="8"/>
  <c r="Y448" i="8"/>
  <c r="X448" i="8"/>
  <c r="W448" i="8"/>
  <c r="V448" i="8"/>
  <c r="U448" i="8"/>
  <c r="T448" i="8"/>
  <c r="S448" i="8"/>
  <c r="R448" i="8"/>
  <c r="Q448" i="8"/>
  <c r="P448" i="8"/>
  <c r="O448" i="8"/>
  <c r="N448" i="8"/>
  <c r="L448" i="8"/>
  <c r="M448" i="8"/>
  <c r="G448" i="8"/>
  <c r="K448" i="8"/>
  <c r="Y447" i="8"/>
  <c r="X447" i="8"/>
  <c r="W447" i="8"/>
  <c r="V447" i="8"/>
  <c r="U447" i="8"/>
  <c r="T447" i="8"/>
  <c r="S447" i="8"/>
  <c r="R447" i="8"/>
  <c r="Q447" i="8"/>
  <c r="P447" i="8"/>
  <c r="O447" i="8"/>
  <c r="N447" i="8"/>
  <c r="L447" i="8"/>
  <c r="M447" i="8"/>
  <c r="G447" i="8"/>
  <c r="I447" i="8"/>
  <c r="Y445" i="8"/>
  <c r="X445" i="8"/>
  <c r="W445" i="8"/>
  <c r="V445" i="8"/>
  <c r="U445" i="8"/>
  <c r="T445" i="8"/>
  <c r="S445" i="8"/>
  <c r="R445" i="8"/>
  <c r="Q445" i="8"/>
  <c r="P445" i="8"/>
  <c r="O445" i="8"/>
  <c r="N445" i="8"/>
  <c r="L445" i="8"/>
  <c r="M445" i="8"/>
  <c r="G445" i="8"/>
  <c r="K445" i="8"/>
  <c r="Y442" i="8"/>
  <c r="X442" i="8"/>
  <c r="W442" i="8"/>
  <c r="V442" i="8"/>
  <c r="U442" i="8"/>
  <c r="T442" i="8"/>
  <c r="S442" i="8"/>
  <c r="R442" i="8"/>
  <c r="Q442" i="8"/>
  <c r="P442" i="8"/>
  <c r="O442" i="8"/>
  <c r="N442" i="8"/>
  <c r="L442" i="8"/>
  <c r="M442" i="8"/>
  <c r="G442" i="8"/>
  <c r="I442" i="8"/>
  <c r="Y441" i="8"/>
  <c r="X441" i="8"/>
  <c r="W441" i="8"/>
  <c r="V441" i="8"/>
  <c r="U441" i="8"/>
  <c r="T441" i="8"/>
  <c r="S441" i="8"/>
  <c r="R441" i="8"/>
  <c r="Q441" i="8"/>
  <c r="P441" i="8"/>
  <c r="O441" i="8"/>
  <c r="N441" i="8"/>
  <c r="L441" i="8"/>
  <c r="M441" i="8"/>
  <c r="G441" i="8"/>
  <c r="K441" i="8"/>
  <c r="Y440" i="8"/>
  <c r="X440" i="8"/>
  <c r="W440" i="8"/>
  <c r="V440" i="8"/>
  <c r="U440" i="8"/>
  <c r="T440" i="8"/>
  <c r="S440" i="8"/>
  <c r="R440" i="8"/>
  <c r="Q440" i="8"/>
  <c r="P440" i="8"/>
  <c r="O440" i="8"/>
  <c r="N440" i="8"/>
  <c r="L440" i="8"/>
  <c r="M440" i="8"/>
  <c r="G440" i="8"/>
  <c r="J440" i="8"/>
  <c r="Y439" i="8"/>
  <c r="X439" i="8"/>
  <c r="W439" i="8"/>
  <c r="V439" i="8"/>
  <c r="U439" i="8"/>
  <c r="T439" i="8"/>
  <c r="S439" i="8"/>
  <c r="R439" i="8"/>
  <c r="Q439" i="8"/>
  <c r="P439" i="8"/>
  <c r="O439" i="8"/>
  <c r="N439" i="8"/>
  <c r="L439" i="8"/>
  <c r="M439" i="8"/>
  <c r="G439" i="8"/>
  <c r="K439" i="8"/>
  <c r="Y438" i="8"/>
  <c r="X438" i="8"/>
  <c r="W438" i="8"/>
  <c r="V438" i="8"/>
  <c r="U438" i="8"/>
  <c r="T438" i="8"/>
  <c r="S438" i="8"/>
  <c r="R438" i="8"/>
  <c r="Q438" i="8"/>
  <c r="P438" i="8"/>
  <c r="O438" i="8"/>
  <c r="N438" i="8"/>
  <c r="L438" i="8"/>
  <c r="M438" i="8"/>
  <c r="G438" i="8"/>
  <c r="K438" i="8"/>
  <c r="Y436" i="8"/>
  <c r="X436" i="8"/>
  <c r="W436" i="8"/>
  <c r="V436" i="8"/>
  <c r="U436" i="8"/>
  <c r="T436" i="8"/>
  <c r="S436" i="8"/>
  <c r="R436" i="8"/>
  <c r="Q436" i="8"/>
  <c r="P436" i="8"/>
  <c r="O436" i="8"/>
  <c r="N436" i="8"/>
  <c r="L436" i="8"/>
  <c r="M436" i="8"/>
  <c r="G436" i="8"/>
  <c r="K436" i="8"/>
  <c r="Y435" i="8"/>
  <c r="X435" i="8"/>
  <c r="W435" i="8"/>
  <c r="V435" i="8"/>
  <c r="U435" i="8"/>
  <c r="T435" i="8"/>
  <c r="S435" i="8"/>
  <c r="R435" i="8"/>
  <c r="Q435" i="8"/>
  <c r="P435" i="8"/>
  <c r="O435" i="8"/>
  <c r="N435" i="8"/>
  <c r="L435" i="8"/>
  <c r="M435" i="8"/>
  <c r="G435" i="8"/>
  <c r="I435" i="8"/>
  <c r="Y434" i="8"/>
  <c r="X434" i="8"/>
  <c r="W434" i="8"/>
  <c r="V434" i="8"/>
  <c r="U434" i="8"/>
  <c r="T434" i="8"/>
  <c r="S434" i="8"/>
  <c r="R434" i="8"/>
  <c r="Q434" i="8"/>
  <c r="P434" i="8"/>
  <c r="O434" i="8"/>
  <c r="N434" i="8"/>
  <c r="L434" i="8"/>
  <c r="M434" i="8"/>
  <c r="G434" i="8"/>
  <c r="K434" i="8"/>
  <c r="Y433" i="8"/>
  <c r="X433" i="8"/>
  <c r="W433" i="8"/>
  <c r="V433" i="8"/>
  <c r="U433" i="8"/>
  <c r="T433" i="8"/>
  <c r="S433" i="8"/>
  <c r="R433" i="8"/>
  <c r="Q433" i="8"/>
  <c r="P433" i="8"/>
  <c r="O433" i="8"/>
  <c r="N433" i="8"/>
  <c r="L433" i="8"/>
  <c r="M433" i="8"/>
  <c r="G433" i="8"/>
  <c r="I433" i="8"/>
  <c r="Y432" i="8"/>
  <c r="X432" i="8"/>
  <c r="W432" i="8"/>
  <c r="V432" i="8"/>
  <c r="U432" i="8"/>
  <c r="T432" i="8"/>
  <c r="S432" i="8"/>
  <c r="R432" i="8"/>
  <c r="Q432" i="8"/>
  <c r="P432" i="8"/>
  <c r="O432" i="8"/>
  <c r="N432" i="8"/>
  <c r="L432" i="8"/>
  <c r="M432" i="8"/>
  <c r="G432" i="8"/>
  <c r="K432" i="8"/>
  <c r="Y429" i="8"/>
  <c r="X429" i="8"/>
  <c r="W429" i="8"/>
  <c r="V429" i="8"/>
  <c r="U429" i="8"/>
  <c r="T429" i="8"/>
  <c r="S429" i="8"/>
  <c r="R429" i="8"/>
  <c r="Q429" i="8"/>
  <c r="P429" i="8"/>
  <c r="O429" i="8"/>
  <c r="N429" i="8"/>
  <c r="L429" i="8"/>
  <c r="M429" i="8"/>
  <c r="G429" i="8"/>
  <c r="J429" i="8"/>
  <c r="Y428" i="8"/>
  <c r="X428" i="8"/>
  <c r="W428" i="8"/>
  <c r="V428" i="8"/>
  <c r="U428" i="8"/>
  <c r="T428" i="8"/>
  <c r="S428" i="8"/>
  <c r="R428" i="8"/>
  <c r="Q428" i="8"/>
  <c r="P428" i="8"/>
  <c r="O428" i="8"/>
  <c r="N428" i="8"/>
  <c r="L428" i="8"/>
  <c r="M428" i="8"/>
  <c r="G428" i="8"/>
  <c r="H428" i="8"/>
  <c r="Y427" i="8"/>
  <c r="X427" i="8"/>
  <c r="W427" i="8"/>
  <c r="V427" i="8"/>
  <c r="U427" i="8"/>
  <c r="T427" i="8"/>
  <c r="S427" i="8"/>
  <c r="R427" i="8"/>
  <c r="Q427" i="8"/>
  <c r="P427" i="8"/>
  <c r="O427" i="8"/>
  <c r="N427" i="8"/>
  <c r="L427" i="8"/>
  <c r="M427" i="8"/>
  <c r="G427" i="8"/>
  <c r="K427" i="8"/>
  <c r="Y426" i="8"/>
  <c r="X426" i="8"/>
  <c r="W426" i="8"/>
  <c r="V426" i="8"/>
  <c r="U426" i="8"/>
  <c r="T426" i="8"/>
  <c r="S426" i="8"/>
  <c r="R426" i="8"/>
  <c r="Q426" i="8"/>
  <c r="P426" i="8"/>
  <c r="O426" i="8"/>
  <c r="N426" i="8"/>
  <c r="L426" i="8"/>
  <c r="M426" i="8"/>
  <c r="G426" i="8"/>
  <c r="K426" i="8"/>
  <c r="Y425" i="8"/>
  <c r="X425" i="8"/>
  <c r="W425" i="8"/>
  <c r="V425" i="8"/>
  <c r="U425" i="8"/>
  <c r="T425" i="8"/>
  <c r="S425" i="8"/>
  <c r="R425" i="8"/>
  <c r="Q425" i="8"/>
  <c r="P425" i="8"/>
  <c r="O425" i="8"/>
  <c r="N425" i="8"/>
  <c r="L425" i="8"/>
  <c r="M425" i="8"/>
  <c r="G425" i="8"/>
  <c r="I425" i="8"/>
  <c r="Y423" i="8"/>
  <c r="X423" i="8"/>
  <c r="W423" i="8"/>
  <c r="V423" i="8"/>
  <c r="U423" i="8"/>
  <c r="T423" i="8"/>
  <c r="S423" i="8"/>
  <c r="R423" i="8"/>
  <c r="Q423" i="8"/>
  <c r="P423" i="8"/>
  <c r="O423" i="8"/>
  <c r="N423" i="8"/>
  <c r="L423" i="8"/>
  <c r="M423" i="8"/>
  <c r="G423" i="8"/>
  <c r="K423" i="8"/>
  <c r="Y420" i="8"/>
  <c r="X420" i="8"/>
  <c r="W420" i="8"/>
  <c r="V420" i="8"/>
  <c r="U420" i="8"/>
  <c r="T420" i="8"/>
  <c r="S420" i="8"/>
  <c r="R420" i="8"/>
  <c r="Q420" i="8"/>
  <c r="P420" i="8"/>
  <c r="O420" i="8"/>
  <c r="N420" i="8"/>
  <c r="L420" i="8"/>
  <c r="M420" i="8"/>
  <c r="G420" i="8"/>
  <c r="I420" i="8"/>
  <c r="Y419" i="8"/>
  <c r="X419" i="8"/>
  <c r="W419" i="8"/>
  <c r="V419" i="8"/>
  <c r="U419" i="8"/>
  <c r="T419" i="8"/>
  <c r="S419" i="8"/>
  <c r="R419" i="8"/>
  <c r="Q419" i="8"/>
  <c r="P419" i="8"/>
  <c r="O419" i="8"/>
  <c r="N419" i="8"/>
  <c r="L419" i="8"/>
  <c r="M419" i="8"/>
  <c r="G419" i="8"/>
  <c r="H419" i="8"/>
  <c r="Y418" i="8"/>
  <c r="X418" i="8"/>
  <c r="W418" i="8"/>
  <c r="V418" i="8"/>
  <c r="U418" i="8"/>
  <c r="T418" i="8"/>
  <c r="S418" i="8"/>
  <c r="R418" i="8"/>
  <c r="Q418" i="8"/>
  <c r="P418" i="8"/>
  <c r="O418" i="8"/>
  <c r="N418" i="8"/>
  <c r="L418" i="8"/>
  <c r="M418" i="8"/>
  <c r="G418" i="8"/>
  <c r="J418" i="8"/>
  <c r="Y417" i="8"/>
  <c r="X417" i="8"/>
  <c r="W417" i="8"/>
  <c r="V417" i="8"/>
  <c r="U417" i="8"/>
  <c r="T417" i="8"/>
  <c r="S417" i="8"/>
  <c r="R417" i="8"/>
  <c r="Q417" i="8"/>
  <c r="P417" i="8"/>
  <c r="O417" i="8"/>
  <c r="N417" i="8"/>
  <c r="L417" i="8"/>
  <c r="M417" i="8"/>
  <c r="G417" i="8"/>
  <c r="K417" i="8"/>
  <c r="Y415" i="8"/>
  <c r="X415" i="8"/>
  <c r="W415" i="8"/>
  <c r="V415" i="8"/>
  <c r="U415" i="8"/>
  <c r="T415" i="8"/>
  <c r="S415" i="8"/>
  <c r="R415" i="8"/>
  <c r="Q415" i="8"/>
  <c r="P415" i="8"/>
  <c r="O415" i="8"/>
  <c r="N415" i="8"/>
  <c r="L415" i="8"/>
  <c r="M415" i="8"/>
  <c r="G415" i="8"/>
  <c r="K415" i="8"/>
  <c r="Y413" i="8"/>
  <c r="X413" i="8"/>
  <c r="W413" i="8"/>
  <c r="V413" i="8"/>
  <c r="U413" i="8"/>
  <c r="T413" i="8"/>
  <c r="S413" i="8"/>
  <c r="R413" i="8"/>
  <c r="Q413" i="8"/>
  <c r="P413" i="8"/>
  <c r="O413" i="8"/>
  <c r="N413" i="8"/>
  <c r="L413" i="8"/>
  <c r="M413" i="8"/>
  <c r="G413" i="8"/>
  <c r="K413" i="8"/>
  <c r="I417" i="8"/>
  <c r="I441" i="8"/>
  <c r="J441" i="8"/>
  <c r="H441" i="8"/>
  <c r="H456" i="8"/>
  <c r="J451" i="8"/>
  <c r="J428" i="8"/>
  <c r="I451" i="8"/>
  <c r="H451" i="8"/>
  <c r="I419" i="8"/>
  <c r="K419" i="8"/>
  <c r="H433" i="8"/>
  <c r="H434" i="8"/>
  <c r="K440" i="8"/>
  <c r="J419" i="8"/>
  <c r="K454" i="8"/>
  <c r="K456" i="8"/>
  <c r="H429" i="8"/>
  <c r="J420" i="8"/>
  <c r="J458" i="8"/>
  <c r="H417" i="8"/>
  <c r="J435" i="8"/>
  <c r="I454" i="8"/>
  <c r="K420" i="8"/>
  <c r="K428" i="8"/>
  <c r="I429" i="8"/>
  <c r="J433" i="8"/>
  <c r="K429" i="8"/>
  <c r="K433" i="8"/>
  <c r="H440" i="8"/>
  <c r="I440" i="8"/>
  <c r="H420" i="8"/>
  <c r="J456" i="8"/>
  <c r="I428" i="8"/>
  <c r="H423" i="8"/>
  <c r="I432" i="8"/>
  <c r="H439" i="8"/>
  <c r="J442" i="8"/>
  <c r="I452" i="8"/>
  <c r="I463" i="8"/>
  <c r="H432" i="8"/>
  <c r="H452" i="8"/>
  <c r="J417" i="8"/>
  <c r="H418" i="8"/>
  <c r="I418" i="8"/>
  <c r="J432" i="8"/>
  <c r="I439" i="8"/>
  <c r="K442" i="8"/>
  <c r="H445" i="8"/>
  <c r="J447" i="8"/>
  <c r="K452" i="8"/>
  <c r="H454" i="8"/>
  <c r="J463" i="8"/>
  <c r="J425" i="8"/>
  <c r="H463" i="8"/>
  <c r="J439" i="8"/>
  <c r="H442" i="8"/>
  <c r="K418" i="8"/>
  <c r="H413" i="8"/>
  <c r="K425" i="8"/>
  <c r="H426" i="8"/>
  <c r="K435" i="8"/>
  <c r="H436" i="8"/>
  <c r="K447" i="8"/>
  <c r="H448" i="8"/>
  <c r="K458" i="8"/>
  <c r="H460" i="8"/>
  <c r="I413" i="8"/>
  <c r="I426" i="8"/>
  <c r="I436" i="8"/>
  <c r="I448" i="8"/>
  <c r="I460" i="8"/>
  <c r="J413" i="8"/>
  <c r="J426" i="8"/>
  <c r="J436" i="8"/>
  <c r="J448" i="8"/>
  <c r="H457" i="8"/>
  <c r="J460" i="8"/>
  <c r="H415" i="8"/>
  <c r="I423" i="8"/>
  <c r="H427" i="8"/>
  <c r="I434" i="8"/>
  <c r="H438" i="8"/>
  <c r="I445" i="8"/>
  <c r="H450" i="8"/>
  <c r="I457" i="8"/>
  <c r="H461" i="8"/>
  <c r="I415" i="8"/>
  <c r="J423" i="8"/>
  <c r="I427" i="8"/>
  <c r="J434" i="8"/>
  <c r="I438" i="8"/>
  <c r="J445" i="8"/>
  <c r="I450" i="8"/>
  <c r="J457" i="8"/>
  <c r="I461" i="8"/>
  <c r="J415" i="8"/>
  <c r="H425" i="8"/>
  <c r="J427" i="8"/>
  <c r="H435" i="8"/>
  <c r="J438" i="8"/>
  <c r="H447" i="8"/>
  <c r="J450" i="8"/>
  <c r="H458" i="8"/>
  <c r="J461" i="8"/>
  <c r="ID134" i="5"/>
  <c r="HG134" i="5"/>
  <c r="AD118" i="5"/>
  <c r="AD117" i="5"/>
  <c r="IW186" i="5"/>
  <c r="IV186" i="5"/>
  <c r="IU186" i="5"/>
  <c r="IT186" i="5"/>
  <c r="IS186" i="5"/>
  <c r="IR186" i="5"/>
  <c r="IQ186" i="5"/>
  <c r="IP186" i="5"/>
  <c r="IO186" i="5"/>
  <c r="IN186" i="5"/>
  <c r="IM186" i="5"/>
  <c r="IL186" i="5"/>
  <c r="IK186" i="5"/>
  <c r="IJ186" i="5"/>
  <c r="II186" i="5"/>
  <c r="IH186" i="5"/>
  <c r="IG186" i="5"/>
  <c r="IF186" i="5"/>
  <c r="IE186" i="5"/>
  <c r="ID186" i="5"/>
  <c r="IW185" i="5"/>
  <c r="IV185" i="5"/>
  <c r="IU185" i="5"/>
  <c r="IT185" i="5"/>
  <c r="IS185" i="5"/>
  <c r="IR185" i="5"/>
  <c r="IQ185" i="5"/>
  <c r="IP185" i="5"/>
  <c r="IO185" i="5"/>
  <c r="IN185" i="5"/>
  <c r="IM185" i="5"/>
  <c r="IL185" i="5"/>
  <c r="IK185" i="5"/>
  <c r="IJ185" i="5"/>
  <c r="II185" i="5"/>
  <c r="IH185" i="5"/>
  <c r="IG185" i="5"/>
  <c r="IF185" i="5"/>
  <c r="IE185" i="5"/>
  <c r="ID185" i="5"/>
  <c r="IW184" i="5"/>
  <c r="IV184" i="5"/>
  <c r="IU184" i="5"/>
  <c r="IT184" i="5"/>
  <c r="IS184" i="5"/>
  <c r="IR184" i="5"/>
  <c r="IQ184" i="5"/>
  <c r="IP184" i="5"/>
  <c r="IO184" i="5"/>
  <c r="IN184" i="5"/>
  <c r="IM184" i="5"/>
  <c r="IL184" i="5"/>
  <c r="IK184" i="5"/>
  <c r="IJ184" i="5"/>
  <c r="II184" i="5"/>
  <c r="IH184" i="5"/>
  <c r="IG184" i="5"/>
  <c r="IF184" i="5"/>
  <c r="IE184" i="5"/>
  <c r="ID184" i="5"/>
  <c r="IW183" i="5"/>
  <c r="IV183" i="5"/>
  <c r="IU183" i="5"/>
  <c r="IT183" i="5"/>
  <c r="IS183" i="5"/>
  <c r="IR183" i="5"/>
  <c r="IQ183" i="5"/>
  <c r="IP183" i="5"/>
  <c r="IO183" i="5"/>
  <c r="IN183" i="5"/>
  <c r="IM183" i="5"/>
  <c r="IL183" i="5"/>
  <c r="IK183" i="5"/>
  <c r="IJ183" i="5"/>
  <c r="II183" i="5"/>
  <c r="IH183" i="5"/>
  <c r="IG183" i="5"/>
  <c r="IF183" i="5"/>
  <c r="IE183" i="5"/>
  <c r="ID183" i="5"/>
  <c r="IW182" i="5"/>
  <c r="IV182" i="5"/>
  <c r="IU182" i="5"/>
  <c r="IT182" i="5"/>
  <c r="IS182" i="5"/>
  <c r="IR182" i="5"/>
  <c r="IQ182" i="5"/>
  <c r="IP182" i="5"/>
  <c r="IO182" i="5"/>
  <c r="IN182" i="5"/>
  <c r="IM182" i="5"/>
  <c r="IL182" i="5"/>
  <c r="IK182" i="5"/>
  <c r="IJ182" i="5"/>
  <c r="II182" i="5"/>
  <c r="IH182" i="5"/>
  <c r="IG182" i="5"/>
  <c r="IF182" i="5"/>
  <c r="IE182" i="5"/>
  <c r="ID182" i="5"/>
  <c r="IW181" i="5"/>
  <c r="IV181" i="5"/>
  <c r="IU181" i="5"/>
  <c r="IT181" i="5"/>
  <c r="IS181" i="5"/>
  <c r="IR181" i="5"/>
  <c r="IQ181" i="5"/>
  <c r="IP181" i="5"/>
  <c r="IO181" i="5"/>
  <c r="IN181" i="5"/>
  <c r="IM181" i="5"/>
  <c r="IL181" i="5"/>
  <c r="IK181" i="5"/>
  <c r="IJ181" i="5"/>
  <c r="II181" i="5"/>
  <c r="IH181" i="5"/>
  <c r="IG181" i="5"/>
  <c r="IF181" i="5"/>
  <c r="IE181" i="5"/>
  <c r="ID181" i="5"/>
  <c r="IW180" i="5"/>
  <c r="IV180" i="5"/>
  <c r="IU180" i="5"/>
  <c r="IT180" i="5"/>
  <c r="IS180" i="5"/>
  <c r="IR180" i="5"/>
  <c r="IQ180" i="5"/>
  <c r="IP180" i="5"/>
  <c r="IO180" i="5"/>
  <c r="IN180" i="5"/>
  <c r="IM180" i="5"/>
  <c r="IL180" i="5"/>
  <c r="IK180" i="5"/>
  <c r="IJ180" i="5"/>
  <c r="II180" i="5"/>
  <c r="IH180" i="5"/>
  <c r="IG180" i="5"/>
  <c r="IF180" i="5"/>
  <c r="IE180" i="5"/>
  <c r="ID180" i="5"/>
  <c r="IW179" i="5"/>
  <c r="IV179" i="5"/>
  <c r="IU179" i="5"/>
  <c r="IT179" i="5"/>
  <c r="IS179" i="5"/>
  <c r="IR179" i="5"/>
  <c r="IQ179" i="5"/>
  <c r="IP179" i="5"/>
  <c r="IO179" i="5"/>
  <c r="IN179" i="5"/>
  <c r="IM179" i="5"/>
  <c r="IL179" i="5"/>
  <c r="IK179" i="5"/>
  <c r="IJ179" i="5"/>
  <c r="II179" i="5"/>
  <c r="IH179" i="5"/>
  <c r="IG179" i="5"/>
  <c r="IF179" i="5"/>
  <c r="IE179" i="5"/>
  <c r="ID179" i="5"/>
  <c r="IW178" i="5"/>
  <c r="IV178" i="5"/>
  <c r="IU178" i="5"/>
  <c r="IT178" i="5"/>
  <c r="IS178" i="5"/>
  <c r="IR178" i="5"/>
  <c r="IQ178" i="5"/>
  <c r="IP178" i="5"/>
  <c r="IO178" i="5"/>
  <c r="IN178" i="5"/>
  <c r="IM178" i="5"/>
  <c r="IL178" i="5"/>
  <c r="IK178" i="5"/>
  <c r="IJ178" i="5"/>
  <c r="II178" i="5"/>
  <c r="IH178" i="5"/>
  <c r="IG178" i="5"/>
  <c r="IF178" i="5"/>
  <c r="IE178" i="5"/>
  <c r="ID178" i="5"/>
  <c r="IW177" i="5"/>
  <c r="IV177" i="5"/>
  <c r="IU177" i="5"/>
  <c r="IT177" i="5"/>
  <c r="IS177" i="5"/>
  <c r="IR177" i="5"/>
  <c r="IQ177" i="5"/>
  <c r="IP177" i="5"/>
  <c r="IO177" i="5"/>
  <c r="IN177" i="5"/>
  <c r="IM177" i="5"/>
  <c r="IL177" i="5"/>
  <c r="IK177" i="5"/>
  <c r="IJ177" i="5"/>
  <c r="II177" i="5"/>
  <c r="IH177" i="5"/>
  <c r="IG177" i="5"/>
  <c r="IF177" i="5"/>
  <c r="IE177" i="5"/>
  <c r="ID177" i="5"/>
  <c r="IW176" i="5"/>
  <c r="IV176" i="5"/>
  <c r="IU176" i="5"/>
  <c r="IT176" i="5"/>
  <c r="IS176" i="5"/>
  <c r="IR176" i="5"/>
  <c r="IQ176" i="5"/>
  <c r="IP176" i="5"/>
  <c r="IO176" i="5"/>
  <c r="IN176" i="5"/>
  <c r="IM176" i="5"/>
  <c r="IL176" i="5"/>
  <c r="IK176" i="5"/>
  <c r="IJ176" i="5"/>
  <c r="II176" i="5"/>
  <c r="IH176" i="5"/>
  <c r="IG176" i="5"/>
  <c r="IF176" i="5"/>
  <c r="IE176" i="5"/>
  <c r="ID176" i="5"/>
  <c r="IW175" i="5"/>
  <c r="IV175" i="5"/>
  <c r="IU175" i="5"/>
  <c r="IT175" i="5"/>
  <c r="IS175" i="5"/>
  <c r="IR175" i="5"/>
  <c r="IQ175" i="5"/>
  <c r="IP175" i="5"/>
  <c r="IO175" i="5"/>
  <c r="IN175" i="5"/>
  <c r="IM175" i="5"/>
  <c r="IL175" i="5"/>
  <c r="IK175" i="5"/>
  <c r="IJ175" i="5"/>
  <c r="II175" i="5"/>
  <c r="IH175" i="5"/>
  <c r="IG175" i="5"/>
  <c r="IF175" i="5"/>
  <c r="IE175" i="5"/>
  <c r="ID175" i="5"/>
  <c r="IW174" i="5"/>
  <c r="IV174" i="5"/>
  <c r="IU174" i="5"/>
  <c r="IT174" i="5"/>
  <c r="IS174" i="5"/>
  <c r="IR174" i="5"/>
  <c r="IQ174" i="5"/>
  <c r="IP174" i="5"/>
  <c r="IO174" i="5"/>
  <c r="IN174" i="5"/>
  <c r="IM174" i="5"/>
  <c r="IL174" i="5"/>
  <c r="IK174" i="5"/>
  <c r="IJ174" i="5"/>
  <c r="II174" i="5"/>
  <c r="IH174" i="5"/>
  <c r="IG174" i="5"/>
  <c r="IF174" i="5"/>
  <c r="IE174" i="5"/>
  <c r="ID174" i="5"/>
  <c r="IW173" i="5"/>
  <c r="IV173" i="5"/>
  <c r="IU173" i="5"/>
  <c r="IT173" i="5"/>
  <c r="IS173" i="5"/>
  <c r="IR173" i="5"/>
  <c r="IQ173" i="5"/>
  <c r="IP173" i="5"/>
  <c r="IO173" i="5"/>
  <c r="IN173" i="5"/>
  <c r="IM173" i="5"/>
  <c r="IL173" i="5"/>
  <c r="IK173" i="5"/>
  <c r="IJ173" i="5"/>
  <c r="II173" i="5"/>
  <c r="IH173" i="5"/>
  <c r="IG173" i="5"/>
  <c r="IF173" i="5"/>
  <c r="IE173" i="5"/>
  <c r="ID173" i="5"/>
  <c r="IW172" i="5"/>
  <c r="IV172" i="5"/>
  <c r="IU172" i="5"/>
  <c r="IT172" i="5"/>
  <c r="IS172" i="5"/>
  <c r="IR172" i="5"/>
  <c r="IQ172" i="5"/>
  <c r="IP172" i="5"/>
  <c r="IO172" i="5"/>
  <c r="IN172" i="5"/>
  <c r="IM172" i="5"/>
  <c r="IL172" i="5"/>
  <c r="IK172" i="5"/>
  <c r="IJ172" i="5"/>
  <c r="II172" i="5"/>
  <c r="IH172" i="5"/>
  <c r="IG172" i="5"/>
  <c r="IF172" i="5"/>
  <c r="IE172" i="5"/>
  <c r="ID172" i="5"/>
  <c r="IW171" i="5"/>
  <c r="IV171" i="5"/>
  <c r="IU171" i="5"/>
  <c r="IT171" i="5"/>
  <c r="IS171" i="5"/>
  <c r="IR171" i="5"/>
  <c r="IQ171" i="5"/>
  <c r="IP171" i="5"/>
  <c r="IO171" i="5"/>
  <c r="IN171" i="5"/>
  <c r="IM171" i="5"/>
  <c r="IL171" i="5"/>
  <c r="IK171" i="5"/>
  <c r="IJ171" i="5"/>
  <c r="II171" i="5"/>
  <c r="IH171" i="5"/>
  <c r="IG171" i="5"/>
  <c r="IF171" i="5"/>
  <c r="IE171" i="5"/>
  <c r="ID171" i="5"/>
  <c r="IW170" i="5"/>
  <c r="IV170" i="5"/>
  <c r="IU170" i="5"/>
  <c r="IT170" i="5"/>
  <c r="IS170" i="5"/>
  <c r="IR170" i="5"/>
  <c r="IQ170" i="5"/>
  <c r="IP170" i="5"/>
  <c r="IO170" i="5"/>
  <c r="IN170" i="5"/>
  <c r="IM170" i="5"/>
  <c r="IL170" i="5"/>
  <c r="IK170" i="5"/>
  <c r="IJ170" i="5"/>
  <c r="II170" i="5"/>
  <c r="IH170" i="5"/>
  <c r="IG170" i="5"/>
  <c r="IF170" i="5"/>
  <c r="IE170" i="5"/>
  <c r="ID170" i="5"/>
  <c r="IW169" i="5"/>
  <c r="IV169" i="5"/>
  <c r="IU169" i="5"/>
  <c r="IT169" i="5"/>
  <c r="IS169" i="5"/>
  <c r="IR169" i="5"/>
  <c r="IQ169" i="5"/>
  <c r="IP169" i="5"/>
  <c r="IO169" i="5"/>
  <c r="IN169" i="5"/>
  <c r="IM169" i="5"/>
  <c r="IL169" i="5"/>
  <c r="IK169" i="5"/>
  <c r="IJ169" i="5"/>
  <c r="II169" i="5"/>
  <c r="IH169" i="5"/>
  <c r="IG169" i="5"/>
  <c r="IF169" i="5"/>
  <c r="IE169" i="5"/>
  <c r="ID169" i="5"/>
  <c r="IW168" i="5"/>
  <c r="IV168" i="5"/>
  <c r="IU168" i="5"/>
  <c r="IT168" i="5"/>
  <c r="IS168" i="5"/>
  <c r="IR168" i="5"/>
  <c r="IQ168" i="5"/>
  <c r="IP168" i="5"/>
  <c r="IO168" i="5"/>
  <c r="IN168" i="5"/>
  <c r="IM168" i="5"/>
  <c r="IL168" i="5"/>
  <c r="IK168" i="5"/>
  <c r="IJ168" i="5"/>
  <c r="II168" i="5"/>
  <c r="IH168" i="5"/>
  <c r="IG168" i="5"/>
  <c r="IF168" i="5"/>
  <c r="IE168" i="5"/>
  <c r="ID168" i="5"/>
  <c r="IW167" i="5"/>
  <c r="IV167" i="5"/>
  <c r="IU167" i="5"/>
  <c r="IT167" i="5"/>
  <c r="IS167" i="5"/>
  <c r="IR167" i="5"/>
  <c r="IQ167" i="5"/>
  <c r="IP167" i="5"/>
  <c r="IO167" i="5"/>
  <c r="IN167" i="5"/>
  <c r="IM167" i="5"/>
  <c r="IL167" i="5"/>
  <c r="IK167" i="5"/>
  <c r="IJ167" i="5"/>
  <c r="II167" i="5"/>
  <c r="IH167" i="5"/>
  <c r="IG167" i="5"/>
  <c r="IF167" i="5"/>
  <c r="IE167" i="5"/>
  <c r="ID167" i="5"/>
  <c r="IW166" i="5"/>
  <c r="IV166" i="5"/>
  <c r="IU166" i="5"/>
  <c r="IT166" i="5"/>
  <c r="IS166" i="5"/>
  <c r="IR166" i="5"/>
  <c r="IQ166" i="5"/>
  <c r="IP166" i="5"/>
  <c r="IO166" i="5"/>
  <c r="IN166" i="5"/>
  <c r="IM166" i="5"/>
  <c r="IL166" i="5"/>
  <c r="IK166" i="5"/>
  <c r="IJ166" i="5"/>
  <c r="II166" i="5"/>
  <c r="IH166" i="5"/>
  <c r="IG166" i="5"/>
  <c r="IF166" i="5"/>
  <c r="IE166" i="5"/>
  <c r="ID166" i="5"/>
  <c r="IW165" i="5"/>
  <c r="IV165" i="5"/>
  <c r="IU165" i="5"/>
  <c r="IT165" i="5"/>
  <c r="IS165" i="5"/>
  <c r="IR165" i="5"/>
  <c r="IQ165" i="5"/>
  <c r="IP165" i="5"/>
  <c r="IO165" i="5"/>
  <c r="IN165" i="5"/>
  <c r="IM165" i="5"/>
  <c r="IL165" i="5"/>
  <c r="IK165" i="5"/>
  <c r="IJ165" i="5"/>
  <c r="II165" i="5"/>
  <c r="IH165" i="5"/>
  <c r="IG165" i="5"/>
  <c r="IF165" i="5"/>
  <c r="IE165" i="5"/>
  <c r="ID165" i="5"/>
  <c r="IW164" i="5"/>
  <c r="IV164" i="5"/>
  <c r="IU164" i="5"/>
  <c r="IT164" i="5"/>
  <c r="IS164" i="5"/>
  <c r="IR164" i="5"/>
  <c r="IQ164" i="5"/>
  <c r="IP164" i="5"/>
  <c r="IO164" i="5"/>
  <c r="IN164" i="5"/>
  <c r="IM164" i="5"/>
  <c r="IL164" i="5"/>
  <c r="IK164" i="5"/>
  <c r="IJ164" i="5"/>
  <c r="II164" i="5"/>
  <c r="IH164" i="5"/>
  <c r="IG164" i="5"/>
  <c r="IF164" i="5"/>
  <c r="IE164" i="5"/>
  <c r="ID164" i="5"/>
  <c r="IW163" i="5"/>
  <c r="IV163" i="5"/>
  <c r="IU163" i="5"/>
  <c r="IT163" i="5"/>
  <c r="IS163" i="5"/>
  <c r="IR163" i="5"/>
  <c r="IQ163" i="5"/>
  <c r="IP163" i="5"/>
  <c r="IO163" i="5"/>
  <c r="IN163" i="5"/>
  <c r="IM163" i="5"/>
  <c r="IL163" i="5"/>
  <c r="IK163" i="5"/>
  <c r="IJ163" i="5"/>
  <c r="II163" i="5"/>
  <c r="IH163" i="5"/>
  <c r="IG163" i="5"/>
  <c r="IF163" i="5"/>
  <c r="IE163" i="5"/>
  <c r="ID163" i="5"/>
  <c r="IW162" i="5"/>
  <c r="IV162" i="5"/>
  <c r="IU162" i="5"/>
  <c r="IT162" i="5"/>
  <c r="IS162" i="5"/>
  <c r="IR162" i="5"/>
  <c r="IQ162" i="5"/>
  <c r="IP162" i="5"/>
  <c r="IO162" i="5"/>
  <c r="IN162" i="5"/>
  <c r="IM162" i="5"/>
  <c r="IL162" i="5"/>
  <c r="IK162" i="5"/>
  <c r="IJ162" i="5"/>
  <c r="II162" i="5"/>
  <c r="IH162" i="5"/>
  <c r="IG162" i="5"/>
  <c r="IF162" i="5"/>
  <c r="IE162" i="5"/>
  <c r="ID162" i="5"/>
  <c r="IW161" i="5"/>
  <c r="IV161" i="5"/>
  <c r="IU161" i="5"/>
  <c r="IT161" i="5"/>
  <c r="IS161" i="5"/>
  <c r="IR161" i="5"/>
  <c r="IQ161" i="5"/>
  <c r="IP161" i="5"/>
  <c r="IO161" i="5"/>
  <c r="IN161" i="5"/>
  <c r="IM161" i="5"/>
  <c r="IL161" i="5"/>
  <c r="IK161" i="5"/>
  <c r="IJ161" i="5"/>
  <c r="II161" i="5"/>
  <c r="IH161" i="5"/>
  <c r="IG161" i="5"/>
  <c r="IF161" i="5"/>
  <c r="IE161" i="5"/>
  <c r="ID161" i="5"/>
  <c r="IW160" i="5"/>
  <c r="IV160" i="5"/>
  <c r="IU160" i="5"/>
  <c r="IT160" i="5"/>
  <c r="IS160" i="5"/>
  <c r="IR160" i="5"/>
  <c r="IQ160" i="5"/>
  <c r="IP160" i="5"/>
  <c r="IO160" i="5"/>
  <c r="IN160" i="5"/>
  <c r="IM160" i="5"/>
  <c r="IL160" i="5"/>
  <c r="IK160" i="5"/>
  <c r="IJ160" i="5"/>
  <c r="II160" i="5"/>
  <c r="IH160" i="5"/>
  <c r="IG160" i="5"/>
  <c r="IF160" i="5"/>
  <c r="IE160" i="5"/>
  <c r="ID160" i="5"/>
  <c r="IW159" i="5"/>
  <c r="IV159" i="5"/>
  <c r="IU159" i="5"/>
  <c r="IT159" i="5"/>
  <c r="IS159" i="5"/>
  <c r="IR159" i="5"/>
  <c r="IQ159" i="5"/>
  <c r="IP159" i="5"/>
  <c r="IO159" i="5"/>
  <c r="IN159" i="5"/>
  <c r="IM159" i="5"/>
  <c r="IL159" i="5"/>
  <c r="IK159" i="5"/>
  <c r="IJ159" i="5"/>
  <c r="II159" i="5"/>
  <c r="IH159" i="5"/>
  <c r="IG159" i="5"/>
  <c r="IF159" i="5"/>
  <c r="IE159" i="5"/>
  <c r="ID159" i="5"/>
  <c r="IW158" i="5"/>
  <c r="IV158" i="5"/>
  <c r="IU158" i="5"/>
  <c r="IT158" i="5"/>
  <c r="IS158" i="5"/>
  <c r="IR158" i="5"/>
  <c r="IQ158" i="5"/>
  <c r="IP158" i="5"/>
  <c r="IO158" i="5"/>
  <c r="IN158" i="5"/>
  <c r="IM158" i="5"/>
  <c r="IL158" i="5"/>
  <c r="IK158" i="5"/>
  <c r="IJ158" i="5"/>
  <c r="II158" i="5"/>
  <c r="IH158" i="5"/>
  <c r="IG158" i="5"/>
  <c r="IF158" i="5"/>
  <c r="IE158" i="5"/>
  <c r="ID158" i="5"/>
  <c r="IW157" i="5"/>
  <c r="IV157" i="5"/>
  <c r="IU157" i="5"/>
  <c r="IT157" i="5"/>
  <c r="IS157" i="5"/>
  <c r="IR157" i="5"/>
  <c r="IQ157" i="5"/>
  <c r="IP157" i="5"/>
  <c r="IO157" i="5"/>
  <c r="IN157" i="5"/>
  <c r="IM157" i="5"/>
  <c r="IL157" i="5"/>
  <c r="IK157" i="5"/>
  <c r="IJ157" i="5"/>
  <c r="II157" i="5"/>
  <c r="IH157" i="5"/>
  <c r="IG157" i="5"/>
  <c r="IF157" i="5"/>
  <c r="IE157" i="5"/>
  <c r="ID157" i="5"/>
  <c r="IW156" i="5"/>
  <c r="IV156" i="5"/>
  <c r="IU156" i="5"/>
  <c r="IT156" i="5"/>
  <c r="IS156" i="5"/>
  <c r="IR156" i="5"/>
  <c r="IQ156" i="5"/>
  <c r="IP156" i="5"/>
  <c r="IO156" i="5"/>
  <c r="IN156" i="5"/>
  <c r="IM156" i="5"/>
  <c r="IL156" i="5"/>
  <c r="IK156" i="5"/>
  <c r="IJ156" i="5"/>
  <c r="II156" i="5"/>
  <c r="IH156" i="5"/>
  <c r="IG156" i="5"/>
  <c r="IF156" i="5"/>
  <c r="IE156" i="5"/>
  <c r="ID156" i="5"/>
  <c r="IW155" i="5"/>
  <c r="IV155" i="5"/>
  <c r="IU155" i="5"/>
  <c r="IT155" i="5"/>
  <c r="IS155" i="5"/>
  <c r="IR155" i="5"/>
  <c r="IQ155" i="5"/>
  <c r="IP155" i="5"/>
  <c r="IO155" i="5"/>
  <c r="IN155" i="5"/>
  <c r="IM155" i="5"/>
  <c r="IL155" i="5"/>
  <c r="IK155" i="5"/>
  <c r="IJ155" i="5"/>
  <c r="II155" i="5"/>
  <c r="IH155" i="5"/>
  <c r="IG155" i="5"/>
  <c r="IF155" i="5"/>
  <c r="IE155" i="5"/>
  <c r="ID155" i="5"/>
  <c r="IW154" i="5"/>
  <c r="IV154" i="5"/>
  <c r="IU154" i="5"/>
  <c r="IT154" i="5"/>
  <c r="IS154" i="5"/>
  <c r="IR154" i="5"/>
  <c r="IQ154" i="5"/>
  <c r="IP154" i="5"/>
  <c r="IO154" i="5"/>
  <c r="IN154" i="5"/>
  <c r="IM154" i="5"/>
  <c r="IL154" i="5"/>
  <c r="IK154" i="5"/>
  <c r="IJ154" i="5"/>
  <c r="II154" i="5"/>
  <c r="IH154" i="5"/>
  <c r="IG154" i="5"/>
  <c r="IF154" i="5"/>
  <c r="IE154" i="5"/>
  <c r="ID154" i="5"/>
  <c r="IW153" i="5"/>
  <c r="IV153" i="5"/>
  <c r="IU153" i="5"/>
  <c r="IT153" i="5"/>
  <c r="IS153" i="5"/>
  <c r="IR153" i="5"/>
  <c r="IQ153" i="5"/>
  <c r="IP153" i="5"/>
  <c r="IO153" i="5"/>
  <c r="IN153" i="5"/>
  <c r="IM153" i="5"/>
  <c r="IL153" i="5"/>
  <c r="IK153" i="5"/>
  <c r="IJ153" i="5"/>
  <c r="II153" i="5"/>
  <c r="IH153" i="5"/>
  <c r="IG153" i="5"/>
  <c r="IF153" i="5"/>
  <c r="IE153" i="5"/>
  <c r="ID153" i="5"/>
  <c r="IW152" i="5"/>
  <c r="IV152" i="5"/>
  <c r="IU152" i="5"/>
  <c r="IT152" i="5"/>
  <c r="IS152" i="5"/>
  <c r="IR152" i="5"/>
  <c r="IQ152" i="5"/>
  <c r="IP152" i="5"/>
  <c r="IO152" i="5"/>
  <c r="IN152" i="5"/>
  <c r="IM152" i="5"/>
  <c r="IL152" i="5"/>
  <c r="IK152" i="5"/>
  <c r="IJ152" i="5"/>
  <c r="II152" i="5"/>
  <c r="IH152" i="5"/>
  <c r="IG152" i="5"/>
  <c r="IF152" i="5"/>
  <c r="IE152" i="5"/>
  <c r="ID152" i="5"/>
  <c r="IW151" i="5"/>
  <c r="IV151" i="5"/>
  <c r="IU151" i="5"/>
  <c r="IT151" i="5"/>
  <c r="IS151" i="5"/>
  <c r="IR151" i="5"/>
  <c r="IQ151" i="5"/>
  <c r="IP151" i="5"/>
  <c r="IO151" i="5"/>
  <c r="IN151" i="5"/>
  <c r="IM151" i="5"/>
  <c r="IL151" i="5"/>
  <c r="IK151" i="5"/>
  <c r="IJ151" i="5"/>
  <c r="II151" i="5"/>
  <c r="IH151" i="5"/>
  <c r="IG151" i="5"/>
  <c r="IF151" i="5"/>
  <c r="IE151" i="5"/>
  <c r="ID151" i="5"/>
  <c r="IW150" i="5"/>
  <c r="IV150" i="5"/>
  <c r="IU150" i="5"/>
  <c r="IT150" i="5"/>
  <c r="IS150" i="5"/>
  <c r="IR150" i="5"/>
  <c r="IQ150" i="5"/>
  <c r="IP150" i="5"/>
  <c r="IO150" i="5"/>
  <c r="IN150" i="5"/>
  <c r="IM150" i="5"/>
  <c r="IL150" i="5"/>
  <c r="IK150" i="5"/>
  <c r="IJ150" i="5"/>
  <c r="II150" i="5"/>
  <c r="IH150" i="5"/>
  <c r="IG150" i="5"/>
  <c r="IF150" i="5"/>
  <c r="IE150" i="5"/>
  <c r="ID150" i="5"/>
  <c r="IW149" i="5"/>
  <c r="IV149" i="5"/>
  <c r="IU149" i="5"/>
  <c r="IT149" i="5"/>
  <c r="IS149" i="5"/>
  <c r="IR149" i="5"/>
  <c r="IQ149" i="5"/>
  <c r="IP149" i="5"/>
  <c r="IO149" i="5"/>
  <c r="IN149" i="5"/>
  <c r="IM149" i="5"/>
  <c r="IL149" i="5"/>
  <c r="IK149" i="5"/>
  <c r="IJ149" i="5"/>
  <c r="II149" i="5"/>
  <c r="IH149" i="5"/>
  <c r="IG149" i="5"/>
  <c r="IF149" i="5"/>
  <c r="IE149" i="5"/>
  <c r="ID149" i="5"/>
  <c r="IW148" i="5"/>
  <c r="IV148" i="5"/>
  <c r="IU148" i="5"/>
  <c r="IT148" i="5"/>
  <c r="IS148" i="5"/>
  <c r="IR148" i="5"/>
  <c r="IQ148" i="5"/>
  <c r="IP148" i="5"/>
  <c r="IO148" i="5"/>
  <c r="IN148" i="5"/>
  <c r="IM148" i="5"/>
  <c r="IL148" i="5"/>
  <c r="IK148" i="5"/>
  <c r="IJ148" i="5"/>
  <c r="II148" i="5"/>
  <c r="IH148" i="5"/>
  <c r="IG148" i="5"/>
  <c r="IF148" i="5"/>
  <c r="IE148" i="5"/>
  <c r="ID148" i="5"/>
  <c r="IW147" i="5"/>
  <c r="IV147" i="5"/>
  <c r="IU147" i="5"/>
  <c r="IT147" i="5"/>
  <c r="IS147" i="5"/>
  <c r="IR147" i="5"/>
  <c r="IQ147" i="5"/>
  <c r="IP147" i="5"/>
  <c r="IO147" i="5"/>
  <c r="IN147" i="5"/>
  <c r="IM147" i="5"/>
  <c r="IL147" i="5"/>
  <c r="IK147" i="5"/>
  <c r="IJ147" i="5"/>
  <c r="II147" i="5"/>
  <c r="IH147" i="5"/>
  <c r="IG147" i="5"/>
  <c r="IF147" i="5"/>
  <c r="IE147" i="5"/>
  <c r="ID147" i="5"/>
  <c r="IW146" i="5"/>
  <c r="IV146" i="5"/>
  <c r="IU146" i="5"/>
  <c r="IT146" i="5"/>
  <c r="IS146" i="5"/>
  <c r="IR146" i="5"/>
  <c r="IQ146" i="5"/>
  <c r="IP146" i="5"/>
  <c r="IO146" i="5"/>
  <c r="IN146" i="5"/>
  <c r="IM146" i="5"/>
  <c r="IL146" i="5"/>
  <c r="IK146" i="5"/>
  <c r="IJ146" i="5"/>
  <c r="II146" i="5"/>
  <c r="IH146" i="5"/>
  <c r="IG146" i="5"/>
  <c r="IF146" i="5"/>
  <c r="IE146" i="5"/>
  <c r="ID146" i="5"/>
  <c r="IW145" i="5"/>
  <c r="IV145" i="5"/>
  <c r="IU145" i="5"/>
  <c r="IT145" i="5"/>
  <c r="IS145" i="5"/>
  <c r="IR145" i="5"/>
  <c r="IQ145" i="5"/>
  <c r="IP145" i="5"/>
  <c r="IO145" i="5"/>
  <c r="IN145" i="5"/>
  <c r="IM145" i="5"/>
  <c r="IL145" i="5"/>
  <c r="IK145" i="5"/>
  <c r="IJ145" i="5"/>
  <c r="II145" i="5"/>
  <c r="IH145" i="5"/>
  <c r="IG145" i="5"/>
  <c r="IF145" i="5"/>
  <c r="IE145" i="5"/>
  <c r="ID145" i="5"/>
  <c r="IW144" i="5"/>
  <c r="IV144" i="5"/>
  <c r="IU144" i="5"/>
  <c r="IT144" i="5"/>
  <c r="IS144" i="5"/>
  <c r="IR144" i="5"/>
  <c r="IQ144" i="5"/>
  <c r="IP144" i="5"/>
  <c r="IO144" i="5"/>
  <c r="IN144" i="5"/>
  <c r="IM144" i="5"/>
  <c r="IL144" i="5"/>
  <c r="IK144" i="5"/>
  <c r="IJ144" i="5"/>
  <c r="II144" i="5"/>
  <c r="IH144" i="5"/>
  <c r="IG144" i="5"/>
  <c r="IF144" i="5"/>
  <c r="IE144" i="5"/>
  <c r="ID144" i="5"/>
  <c r="IW143" i="5"/>
  <c r="IV143" i="5"/>
  <c r="IU143" i="5"/>
  <c r="IT143" i="5"/>
  <c r="IS143" i="5"/>
  <c r="IR143" i="5"/>
  <c r="IQ143" i="5"/>
  <c r="IP143" i="5"/>
  <c r="IO143" i="5"/>
  <c r="IN143" i="5"/>
  <c r="IM143" i="5"/>
  <c r="IL143" i="5"/>
  <c r="IK143" i="5"/>
  <c r="IJ143" i="5"/>
  <c r="II143" i="5"/>
  <c r="IH143" i="5"/>
  <c r="IG143" i="5"/>
  <c r="IF143" i="5"/>
  <c r="IE143" i="5"/>
  <c r="ID143" i="5"/>
  <c r="IW142" i="5"/>
  <c r="IV142" i="5"/>
  <c r="IU142" i="5"/>
  <c r="IT142" i="5"/>
  <c r="IS142" i="5"/>
  <c r="IR142" i="5"/>
  <c r="IQ142" i="5"/>
  <c r="IP142" i="5"/>
  <c r="IO142" i="5"/>
  <c r="IN142" i="5"/>
  <c r="IM142" i="5"/>
  <c r="IL142" i="5"/>
  <c r="IK142" i="5"/>
  <c r="IJ142" i="5"/>
  <c r="II142" i="5"/>
  <c r="IH142" i="5"/>
  <c r="IG142" i="5"/>
  <c r="IF142" i="5"/>
  <c r="IE142" i="5"/>
  <c r="ID142" i="5"/>
  <c r="IW141" i="5"/>
  <c r="IV141" i="5"/>
  <c r="IU141" i="5"/>
  <c r="IT141" i="5"/>
  <c r="IS141" i="5"/>
  <c r="IR141" i="5"/>
  <c r="IQ141" i="5"/>
  <c r="IP141" i="5"/>
  <c r="IO141" i="5"/>
  <c r="IN141" i="5"/>
  <c r="IM141" i="5"/>
  <c r="IL141" i="5"/>
  <c r="IK141" i="5"/>
  <c r="IJ141" i="5"/>
  <c r="II141" i="5"/>
  <c r="IH141" i="5"/>
  <c r="IG141" i="5"/>
  <c r="IF141" i="5"/>
  <c r="IE141" i="5"/>
  <c r="ID141" i="5"/>
  <c r="IW140" i="5"/>
  <c r="IV140" i="5"/>
  <c r="IU140" i="5"/>
  <c r="IT140" i="5"/>
  <c r="IS140" i="5"/>
  <c r="IR140" i="5"/>
  <c r="IQ140" i="5"/>
  <c r="IP140" i="5"/>
  <c r="IO140" i="5"/>
  <c r="IN140" i="5"/>
  <c r="IM140" i="5"/>
  <c r="IL140" i="5"/>
  <c r="IK140" i="5"/>
  <c r="IJ140" i="5"/>
  <c r="II140" i="5"/>
  <c r="IH140" i="5"/>
  <c r="IG140" i="5"/>
  <c r="IF140" i="5"/>
  <c r="IE140" i="5"/>
  <c r="ID140" i="5"/>
  <c r="IW139" i="5"/>
  <c r="IV139" i="5"/>
  <c r="IU139" i="5"/>
  <c r="IT139" i="5"/>
  <c r="IS139" i="5"/>
  <c r="IR139" i="5"/>
  <c r="IQ139" i="5"/>
  <c r="IP139" i="5"/>
  <c r="IO139" i="5"/>
  <c r="IN139" i="5"/>
  <c r="IM139" i="5"/>
  <c r="IL139" i="5"/>
  <c r="IK139" i="5"/>
  <c r="IJ139" i="5"/>
  <c r="II139" i="5"/>
  <c r="IH139" i="5"/>
  <c r="IG139" i="5"/>
  <c r="IF139" i="5"/>
  <c r="IE139" i="5"/>
  <c r="ID139" i="5"/>
  <c r="IW138" i="5"/>
  <c r="IV138" i="5"/>
  <c r="IU138" i="5"/>
  <c r="IT138" i="5"/>
  <c r="IS138" i="5"/>
  <c r="IR138" i="5"/>
  <c r="IQ138" i="5"/>
  <c r="IP138" i="5"/>
  <c r="IO138" i="5"/>
  <c r="IN138" i="5"/>
  <c r="IM138" i="5"/>
  <c r="IL138" i="5"/>
  <c r="IK138" i="5"/>
  <c r="IJ138" i="5"/>
  <c r="II138" i="5"/>
  <c r="IH138" i="5"/>
  <c r="IG138" i="5"/>
  <c r="IF138" i="5"/>
  <c r="IE138" i="5"/>
  <c r="ID138" i="5"/>
  <c r="IW137" i="5"/>
  <c r="IV137" i="5"/>
  <c r="IU137" i="5"/>
  <c r="IT137" i="5"/>
  <c r="IS137" i="5"/>
  <c r="IR137" i="5"/>
  <c r="IQ137" i="5"/>
  <c r="IP137" i="5"/>
  <c r="IO137" i="5"/>
  <c r="IN137" i="5"/>
  <c r="IM137" i="5"/>
  <c r="IL137" i="5"/>
  <c r="IK137" i="5"/>
  <c r="IJ137" i="5"/>
  <c r="II137" i="5"/>
  <c r="IH137" i="5"/>
  <c r="IG137" i="5"/>
  <c r="IF137" i="5"/>
  <c r="IE137" i="5"/>
  <c r="ID137" i="5"/>
  <c r="IW136" i="5"/>
  <c r="IV136" i="5"/>
  <c r="IU136" i="5"/>
  <c r="IT136" i="5"/>
  <c r="IS136" i="5"/>
  <c r="IR136" i="5"/>
  <c r="IQ136" i="5"/>
  <c r="IP136" i="5"/>
  <c r="IO136" i="5"/>
  <c r="IN136" i="5"/>
  <c r="IM136" i="5"/>
  <c r="IL136" i="5"/>
  <c r="IK136" i="5"/>
  <c r="IJ136" i="5"/>
  <c r="II136" i="5"/>
  <c r="IH136" i="5"/>
  <c r="IG136" i="5"/>
  <c r="IF136" i="5"/>
  <c r="IE136" i="5"/>
  <c r="ID136" i="5"/>
  <c r="IW135" i="5"/>
  <c r="IV135" i="5"/>
  <c r="IU135" i="5"/>
  <c r="IT135" i="5"/>
  <c r="IS135" i="5"/>
  <c r="IR135" i="5"/>
  <c r="IQ135" i="5"/>
  <c r="IP135" i="5"/>
  <c r="IO135" i="5"/>
  <c r="IN135" i="5"/>
  <c r="IM135" i="5"/>
  <c r="IL135" i="5"/>
  <c r="IK135" i="5"/>
  <c r="IJ135" i="5"/>
  <c r="II135" i="5"/>
  <c r="IH135" i="5"/>
  <c r="IG135" i="5"/>
  <c r="IF135" i="5"/>
  <c r="IE135" i="5"/>
  <c r="ID135" i="5"/>
  <c r="HZ186" i="5"/>
  <c r="HY186" i="5"/>
  <c r="HX186" i="5"/>
  <c r="HW186" i="5"/>
  <c r="HV186" i="5"/>
  <c r="HU186" i="5"/>
  <c r="HT186" i="5"/>
  <c r="HS186" i="5"/>
  <c r="HR186" i="5"/>
  <c r="HQ186" i="5"/>
  <c r="HP186" i="5"/>
  <c r="HO186" i="5"/>
  <c r="HN186" i="5"/>
  <c r="HM186" i="5"/>
  <c r="HL186" i="5"/>
  <c r="HK186" i="5"/>
  <c r="HJ186" i="5"/>
  <c r="HI186" i="5"/>
  <c r="HH186" i="5"/>
  <c r="HG186" i="5"/>
  <c r="HZ185" i="5"/>
  <c r="HY185" i="5"/>
  <c r="HX185" i="5"/>
  <c r="HW185" i="5"/>
  <c r="HV185" i="5"/>
  <c r="HU185" i="5"/>
  <c r="HT185" i="5"/>
  <c r="HS185" i="5"/>
  <c r="HR185" i="5"/>
  <c r="HQ185" i="5"/>
  <c r="HP185" i="5"/>
  <c r="HO185" i="5"/>
  <c r="HN185" i="5"/>
  <c r="HM185" i="5"/>
  <c r="HL185" i="5"/>
  <c r="HK185" i="5"/>
  <c r="HJ185" i="5"/>
  <c r="HI185" i="5"/>
  <c r="HH185" i="5"/>
  <c r="HG185" i="5"/>
  <c r="HZ184" i="5"/>
  <c r="HY184" i="5"/>
  <c r="HX184" i="5"/>
  <c r="HW184" i="5"/>
  <c r="HV184" i="5"/>
  <c r="HU184" i="5"/>
  <c r="HT184" i="5"/>
  <c r="HS184" i="5"/>
  <c r="HR184" i="5"/>
  <c r="HQ184" i="5"/>
  <c r="HP184" i="5"/>
  <c r="HO184" i="5"/>
  <c r="HN184" i="5"/>
  <c r="HM184" i="5"/>
  <c r="HL184" i="5"/>
  <c r="HK184" i="5"/>
  <c r="HJ184" i="5"/>
  <c r="HI184" i="5"/>
  <c r="HH184" i="5"/>
  <c r="HG184" i="5"/>
  <c r="HZ183" i="5"/>
  <c r="HY183" i="5"/>
  <c r="HX183" i="5"/>
  <c r="HW183" i="5"/>
  <c r="HV183" i="5"/>
  <c r="HU183" i="5"/>
  <c r="HT183" i="5"/>
  <c r="HS183" i="5"/>
  <c r="HR183" i="5"/>
  <c r="HQ183" i="5"/>
  <c r="HP183" i="5"/>
  <c r="HO183" i="5"/>
  <c r="HN183" i="5"/>
  <c r="HM183" i="5"/>
  <c r="HL183" i="5"/>
  <c r="HK183" i="5"/>
  <c r="HJ183" i="5"/>
  <c r="HI183" i="5"/>
  <c r="HH183" i="5"/>
  <c r="HG183" i="5"/>
  <c r="HZ182" i="5"/>
  <c r="HY182" i="5"/>
  <c r="HX182" i="5"/>
  <c r="HW182" i="5"/>
  <c r="HV182" i="5"/>
  <c r="HU182" i="5"/>
  <c r="HT182" i="5"/>
  <c r="HS182" i="5"/>
  <c r="HR182" i="5"/>
  <c r="HQ182" i="5"/>
  <c r="HP182" i="5"/>
  <c r="HO182" i="5"/>
  <c r="HN182" i="5"/>
  <c r="HM182" i="5"/>
  <c r="HL182" i="5"/>
  <c r="HK182" i="5"/>
  <c r="HJ182" i="5"/>
  <c r="HI182" i="5"/>
  <c r="HH182" i="5"/>
  <c r="HG182" i="5"/>
  <c r="HZ181" i="5"/>
  <c r="HY181" i="5"/>
  <c r="HX181" i="5"/>
  <c r="HW181" i="5"/>
  <c r="HV181" i="5"/>
  <c r="HU181" i="5"/>
  <c r="HT181" i="5"/>
  <c r="HS181" i="5"/>
  <c r="HR181" i="5"/>
  <c r="HQ181" i="5"/>
  <c r="HP181" i="5"/>
  <c r="HO181" i="5"/>
  <c r="HN181" i="5"/>
  <c r="HM181" i="5"/>
  <c r="HL181" i="5"/>
  <c r="HK181" i="5"/>
  <c r="HJ181" i="5"/>
  <c r="HI181" i="5"/>
  <c r="HH181" i="5"/>
  <c r="HG181" i="5"/>
  <c r="HZ180" i="5"/>
  <c r="HY180" i="5"/>
  <c r="HX180" i="5"/>
  <c r="HW180" i="5"/>
  <c r="HV180" i="5"/>
  <c r="HU180" i="5"/>
  <c r="HT180" i="5"/>
  <c r="HS180" i="5"/>
  <c r="HR180" i="5"/>
  <c r="HQ180" i="5"/>
  <c r="HP180" i="5"/>
  <c r="HO180" i="5"/>
  <c r="HN180" i="5"/>
  <c r="HM180" i="5"/>
  <c r="HL180" i="5"/>
  <c r="HK180" i="5"/>
  <c r="HJ180" i="5"/>
  <c r="HI180" i="5"/>
  <c r="HH180" i="5"/>
  <c r="HG180" i="5"/>
  <c r="HZ179" i="5"/>
  <c r="HY179" i="5"/>
  <c r="HX179" i="5"/>
  <c r="HW179" i="5"/>
  <c r="HV179" i="5"/>
  <c r="HU179" i="5"/>
  <c r="HT179" i="5"/>
  <c r="HS179" i="5"/>
  <c r="HR179" i="5"/>
  <c r="HQ179" i="5"/>
  <c r="HP179" i="5"/>
  <c r="HO179" i="5"/>
  <c r="HN179" i="5"/>
  <c r="HM179" i="5"/>
  <c r="HL179" i="5"/>
  <c r="HK179" i="5"/>
  <c r="HJ179" i="5"/>
  <c r="HI179" i="5"/>
  <c r="HH179" i="5"/>
  <c r="HG179" i="5"/>
  <c r="HZ178" i="5"/>
  <c r="HY178" i="5"/>
  <c r="HX178" i="5"/>
  <c r="HW178" i="5"/>
  <c r="HV178" i="5"/>
  <c r="HU178" i="5"/>
  <c r="HT178" i="5"/>
  <c r="HS178" i="5"/>
  <c r="HR178" i="5"/>
  <c r="HQ178" i="5"/>
  <c r="HP178" i="5"/>
  <c r="HO178" i="5"/>
  <c r="HN178" i="5"/>
  <c r="HM178" i="5"/>
  <c r="HL178" i="5"/>
  <c r="HK178" i="5"/>
  <c r="HJ178" i="5"/>
  <c r="HI178" i="5"/>
  <c r="HH178" i="5"/>
  <c r="HG178" i="5"/>
  <c r="HZ177" i="5"/>
  <c r="HY177" i="5"/>
  <c r="HX177" i="5"/>
  <c r="HW177" i="5"/>
  <c r="HV177" i="5"/>
  <c r="HU177" i="5"/>
  <c r="HT177" i="5"/>
  <c r="HS177" i="5"/>
  <c r="HR177" i="5"/>
  <c r="HQ177" i="5"/>
  <c r="HP177" i="5"/>
  <c r="HO177" i="5"/>
  <c r="HN177" i="5"/>
  <c r="HM177" i="5"/>
  <c r="HL177" i="5"/>
  <c r="HK177" i="5"/>
  <c r="HJ177" i="5"/>
  <c r="HI177" i="5"/>
  <c r="HH177" i="5"/>
  <c r="HG177" i="5"/>
  <c r="HZ176" i="5"/>
  <c r="HY176" i="5"/>
  <c r="HX176" i="5"/>
  <c r="HW176" i="5"/>
  <c r="HV176" i="5"/>
  <c r="HU176" i="5"/>
  <c r="HT176" i="5"/>
  <c r="HS176" i="5"/>
  <c r="HR176" i="5"/>
  <c r="HQ176" i="5"/>
  <c r="HP176" i="5"/>
  <c r="HO176" i="5"/>
  <c r="HN176" i="5"/>
  <c r="HM176" i="5"/>
  <c r="HL176" i="5"/>
  <c r="HK176" i="5"/>
  <c r="HJ176" i="5"/>
  <c r="HI176" i="5"/>
  <c r="HH176" i="5"/>
  <c r="HG176" i="5"/>
  <c r="HZ175" i="5"/>
  <c r="HY175" i="5"/>
  <c r="HX175" i="5"/>
  <c r="HW175" i="5"/>
  <c r="HV175" i="5"/>
  <c r="HU175" i="5"/>
  <c r="HT175" i="5"/>
  <c r="HS175" i="5"/>
  <c r="HR175" i="5"/>
  <c r="HQ175" i="5"/>
  <c r="HP175" i="5"/>
  <c r="HO175" i="5"/>
  <c r="HN175" i="5"/>
  <c r="HM175" i="5"/>
  <c r="HL175" i="5"/>
  <c r="HK175" i="5"/>
  <c r="HJ175" i="5"/>
  <c r="HI175" i="5"/>
  <c r="HH175" i="5"/>
  <c r="HG175" i="5"/>
  <c r="HZ174" i="5"/>
  <c r="HY174" i="5"/>
  <c r="HX174" i="5"/>
  <c r="HW174" i="5"/>
  <c r="HV174" i="5"/>
  <c r="HU174" i="5"/>
  <c r="HT174" i="5"/>
  <c r="HS174" i="5"/>
  <c r="HR174" i="5"/>
  <c r="HQ174" i="5"/>
  <c r="HP174" i="5"/>
  <c r="HO174" i="5"/>
  <c r="HN174" i="5"/>
  <c r="HM174" i="5"/>
  <c r="HL174" i="5"/>
  <c r="HK174" i="5"/>
  <c r="HJ174" i="5"/>
  <c r="HI174" i="5"/>
  <c r="HH174" i="5"/>
  <c r="HG174" i="5"/>
  <c r="HZ173" i="5"/>
  <c r="HY173" i="5"/>
  <c r="HX173" i="5"/>
  <c r="HW173" i="5"/>
  <c r="HV173" i="5"/>
  <c r="HU173" i="5"/>
  <c r="HT173" i="5"/>
  <c r="HS173" i="5"/>
  <c r="HR173" i="5"/>
  <c r="HQ173" i="5"/>
  <c r="HP173" i="5"/>
  <c r="HO173" i="5"/>
  <c r="HN173" i="5"/>
  <c r="HM173" i="5"/>
  <c r="HL173" i="5"/>
  <c r="HK173" i="5"/>
  <c r="HJ173" i="5"/>
  <c r="HI173" i="5"/>
  <c r="HH173" i="5"/>
  <c r="HG173" i="5"/>
  <c r="HZ172" i="5"/>
  <c r="HY172" i="5"/>
  <c r="HX172" i="5"/>
  <c r="HW172" i="5"/>
  <c r="HV172" i="5"/>
  <c r="HU172" i="5"/>
  <c r="HT172" i="5"/>
  <c r="HS172" i="5"/>
  <c r="HR172" i="5"/>
  <c r="HQ172" i="5"/>
  <c r="HP172" i="5"/>
  <c r="HO172" i="5"/>
  <c r="HN172" i="5"/>
  <c r="HM172" i="5"/>
  <c r="HL172" i="5"/>
  <c r="HK172" i="5"/>
  <c r="HJ172" i="5"/>
  <c r="HI172" i="5"/>
  <c r="HH172" i="5"/>
  <c r="HG172" i="5"/>
  <c r="HZ171" i="5"/>
  <c r="HY171" i="5"/>
  <c r="HX171" i="5"/>
  <c r="HW171" i="5"/>
  <c r="HV171" i="5"/>
  <c r="HU171" i="5"/>
  <c r="HT171" i="5"/>
  <c r="HS171" i="5"/>
  <c r="HR171" i="5"/>
  <c r="HQ171" i="5"/>
  <c r="HP171" i="5"/>
  <c r="HO171" i="5"/>
  <c r="HN171" i="5"/>
  <c r="HM171" i="5"/>
  <c r="HL171" i="5"/>
  <c r="HK171" i="5"/>
  <c r="HJ171" i="5"/>
  <c r="HI171" i="5"/>
  <c r="HH171" i="5"/>
  <c r="HG171" i="5"/>
  <c r="HZ170" i="5"/>
  <c r="HY170" i="5"/>
  <c r="HX170" i="5"/>
  <c r="HW170" i="5"/>
  <c r="HV170" i="5"/>
  <c r="HU170" i="5"/>
  <c r="HT170" i="5"/>
  <c r="HS170" i="5"/>
  <c r="HR170" i="5"/>
  <c r="HQ170" i="5"/>
  <c r="HP170" i="5"/>
  <c r="HO170" i="5"/>
  <c r="HN170" i="5"/>
  <c r="HM170" i="5"/>
  <c r="HL170" i="5"/>
  <c r="HK170" i="5"/>
  <c r="HJ170" i="5"/>
  <c r="HI170" i="5"/>
  <c r="HH170" i="5"/>
  <c r="HG170" i="5"/>
  <c r="HZ169" i="5"/>
  <c r="HY169" i="5"/>
  <c r="HX169" i="5"/>
  <c r="HW169" i="5"/>
  <c r="HV169" i="5"/>
  <c r="HU169" i="5"/>
  <c r="HT169" i="5"/>
  <c r="HS169" i="5"/>
  <c r="HR169" i="5"/>
  <c r="HQ169" i="5"/>
  <c r="HP169" i="5"/>
  <c r="HO169" i="5"/>
  <c r="HN169" i="5"/>
  <c r="HM169" i="5"/>
  <c r="HL169" i="5"/>
  <c r="HK169" i="5"/>
  <c r="HJ169" i="5"/>
  <c r="HI169" i="5"/>
  <c r="HH169" i="5"/>
  <c r="HG169" i="5"/>
  <c r="HZ168" i="5"/>
  <c r="HY168" i="5"/>
  <c r="HX168" i="5"/>
  <c r="HW168" i="5"/>
  <c r="HV168" i="5"/>
  <c r="HU168" i="5"/>
  <c r="HT168" i="5"/>
  <c r="HS168" i="5"/>
  <c r="HR168" i="5"/>
  <c r="HQ168" i="5"/>
  <c r="HP168" i="5"/>
  <c r="HO168" i="5"/>
  <c r="HN168" i="5"/>
  <c r="HM168" i="5"/>
  <c r="HL168" i="5"/>
  <c r="HK168" i="5"/>
  <c r="HJ168" i="5"/>
  <c r="HI168" i="5"/>
  <c r="HH168" i="5"/>
  <c r="HG168" i="5"/>
  <c r="HZ167" i="5"/>
  <c r="HY167" i="5"/>
  <c r="HX167" i="5"/>
  <c r="HW167" i="5"/>
  <c r="HV167" i="5"/>
  <c r="HU167" i="5"/>
  <c r="HT167" i="5"/>
  <c r="HS167" i="5"/>
  <c r="HR167" i="5"/>
  <c r="HQ167" i="5"/>
  <c r="HP167" i="5"/>
  <c r="HO167" i="5"/>
  <c r="HN167" i="5"/>
  <c r="HM167" i="5"/>
  <c r="HL167" i="5"/>
  <c r="HK167" i="5"/>
  <c r="HJ167" i="5"/>
  <c r="HI167" i="5"/>
  <c r="HH167" i="5"/>
  <c r="HG167" i="5"/>
  <c r="HZ166" i="5"/>
  <c r="HY166" i="5"/>
  <c r="HX166" i="5"/>
  <c r="HW166" i="5"/>
  <c r="HV166" i="5"/>
  <c r="HU166" i="5"/>
  <c r="HT166" i="5"/>
  <c r="HS166" i="5"/>
  <c r="HR166" i="5"/>
  <c r="HQ166" i="5"/>
  <c r="HP166" i="5"/>
  <c r="HO166" i="5"/>
  <c r="HN166" i="5"/>
  <c r="HM166" i="5"/>
  <c r="HL166" i="5"/>
  <c r="HK166" i="5"/>
  <c r="HJ166" i="5"/>
  <c r="HI166" i="5"/>
  <c r="HH166" i="5"/>
  <c r="HG166" i="5"/>
  <c r="HZ165" i="5"/>
  <c r="HY165" i="5"/>
  <c r="HX165" i="5"/>
  <c r="HW165" i="5"/>
  <c r="HV165" i="5"/>
  <c r="HU165" i="5"/>
  <c r="HT165" i="5"/>
  <c r="HS165" i="5"/>
  <c r="HR165" i="5"/>
  <c r="HQ165" i="5"/>
  <c r="HP165" i="5"/>
  <c r="HO165" i="5"/>
  <c r="HN165" i="5"/>
  <c r="HM165" i="5"/>
  <c r="HL165" i="5"/>
  <c r="HK165" i="5"/>
  <c r="HJ165" i="5"/>
  <c r="HI165" i="5"/>
  <c r="HH165" i="5"/>
  <c r="HG165" i="5"/>
  <c r="HZ164" i="5"/>
  <c r="HY164" i="5"/>
  <c r="HX164" i="5"/>
  <c r="HW164" i="5"/>
  <c r="HV164" i="5"/>
  <c r="HU164" i="5"/>
  <c r="HT164" i="5"/>
  <c r="HS164" i="5"/>
  <c r="HR164" i="5"/>
  <c r="HQ164" i="5"/>
  <c r="HP164" i="5"/>
  <c r="HO164" i="5"/>
  <c r="HN164" i="5"/>
  <c r="HM164" i="5"/>
  <c r="HL164" i="5"/>
  <c r="HK164" i="5"/>
  <c r="HJ164" i="5"/>
  <c r="HI164" i="5"/>
  <c r="HH164" i="5"/>
  <c r="HG164" i="5"/>
  <c r="HZ163" i="5"/>
  <c r="HY163" i="5"/>
  <c r="HX163" i="5"/>
  <c r="HW163" i="5"/>
  <c r="HV163" i="5"/>
  <c r="HU163" i="5"/>
  <c r="HT163" i="5"/>
  <c r="HS163" i="5"/>
  <c r="HR163" i="5"/>
  <c r="HQ163" i="5"/>
  <c r="HP163" i="5"/>
  <c r="HO163" i="5"/>
  <c r="HN163" i="5"/>
  <c r="HM163" i="5"/>
  <c r="HL163" i="5"/>
  <c r="HK163" i="5"/>
  <c r="HJ163" i="5"/>
  <c r="HI163" i="5"/>
  <c r="HH163" i="5"/>
  <c r="HG163" i="5"/>
  <c r="HZ162" i="5"/>
  <c r="HY162" i="5"/>
  <c r="HX162" i="5"/>
  <c r="HW162" i="5"/>
  <c r="HV162" i="5"/>
  <c r="HU162" i="5"/>
  <c r="HT162" i="5"/>
  <c r="HS162" i="5"/>
  <c r="HR162" i="5"/>
  <c r="HQ162" i="5"/>
  <c r="HP162" i="5"/>
  <c r="HO162" i="5"/>
  <c r="HN162" i="5"/>
  <c r="HM162" i="5"/>
  <c r="HL162" i="5"/>
  <c r="HK162" i="5"/>
  <c r="HJ162" i="5"/>
  <c r="HI162" i="5"/>
  <c r="HH162" i="5"/>
  <c r="HG162" i="5"/>
  <c r="HZ161" i="5"/>
  <c r="HY161" i="5"/>
  <c r="HX161" i="5"/>
  <c r="HW161" i="5"/>
  <c r="HV161" i="5"/>
  <c r="HU161" i="5"/>
  <c r="HT161" i="5"/>
  <c r="HS161" i="5"/>
  <c r="HR161" i="5"/>
  <c r="HQ161" i="5"/>
  <c r="HP161" i="5"/>
  <c r="HO161" i="5"/>
  <c r="HN161" i="5"/>
  <c r="HM161" i="5"/>
  <c r="HL161" i="5"/>
  <c r="HK161" i="5"/>
  <c r="HJ161" i="5"/>
  <c r="HI161" i="5"/>
  <c r="HH161" i="5"/>
  <c r="HG161" i="5"/>
  <c r="HZ160" i="5"/>
  <c r="HY160" i="5"/>
  <c r="HX160" i="5"/>
  <c r="HW160" i="5"/>
  <c r="HV160" i="5"/>
  <c r="HU160" i="5"/>
  <c r="HT160" i="5"/>
  <c r="HS160" i="5"/>
  <c r="HR160" i="5"/>
  <c r="HQ160" i="5"/>
  <c r="HP160" i="5"/>
  <c r="HO160" i="5"/>
  <c r="HN160" i="5"/>
  <c r="HM160" i="5"/>
  <c r="HL160" i="5"/>
  <c r="HK160" i="5"/>
  <c r="HJ160" i="5"/>
  <c r="HI160" i="5"/>
  <c r="HH160" i="5"/>
  <c r="HG160" i="5"/>
  <c r="HZ159" i="5"/>
  <c r="HY159" i="5"/>
  <c r="HX159" i="5"/>
  <c r="HW159" i="5"/>
  <c r="HV159" i="5"/>
  <c r="HU159" i="5"/>
  <c r="HT159" i="5"/>
  <c r="HS159" i="5"/>
  <c r="HR159" i="5"/>
  <c r="HQ159" i="5"/>
  <c r="HP159" i="5"/>
  <c r="HO159" i="5"/>
  <c r="HN159" i="5"/>
  <c r="HM159" i="5"/>
  <c r="HL159" i="5"/>
  <c r="HK159" i="5"/>
  <c r="HJ159" i="5"/>
  <c r="HI159" i="5"/>
  <c r="HH159" i="5"/>
  <c r="HG159" i="5"/>
  <c r="HZ158" i="5"/>
  <c r="HY158" i="5"/>
  <c r="HX158" i="5"/>
  <c r="HW158" i="5"/>
  <c r="HV158" i="5"/>
  <c r="HU158" i="5"/>
  <c r="HT158" i="5"/>
  <c r="HS158" i="5"/>
  <c r="HR158" i="5"/>
  <c r="HQ158" i="5"/>
  <c r="HP158" i="5"/>
  <c r="HO158" i="5"/>
  <c r="HN158" i="5"/>
  <c r="HM158" i="5"/>
  <c r="HL158" i="5"/>
  <c r="HK158" i="5"/>
  <c r="HJ158" i="5"/>
  <c r="HI158" i="5"/>
  <c r="HH158" i="5"/>
  <c r="HG158" i="5"/>
  <c r="HZ157" i="5"/>
  <c r="HY157" i="5"/>
  <c r="HX157" i="5"/>
  <c r="HW157" i="5"/>
  <c r="HV157" i="5"/>
  <c r="HU157" i="5"/>
  <c r="HT157" i="5"/>
  <c r="HS157" i="5"/>
  <c r="HR157" i="5"/>
  <c r="HQ157" i="5"/>
  <c r="HP157" i="5"/>
  <c r="HO157" i="5"/>
  <c r="HN157" i="5"/>
  <c r="HM157" i="5"/>
  <c r="HL157" i="5"/>
  <c r="HK157" i="5"/>
  <c r="HJ157" i="5"/>
  <c r="HI157" i="5"/>
  <c r="HH157" i="5"/>
  <c r="HG157" i="5"/>
  <c r="HZ156" i="5"/>
  <c r="HY156" i="5"/>
  <c r="HX156" i="5"/>
  <c r="HW156" i="5"/>
  <c r="HV156" i="5"/>
  <c r="HU156" i="5"/>
  <c r="HT156" i="5"/>
  <c r="HS156" i="5"/>
  <c r="HR156" i="5"/>
  <c r="HQ156" i="5"/>
  <c r="HP156" i="5"/>
  <c r="HO156" i="5"/>
  <c r="HN156" i="5"/>
  <c r="HM156" i="5"/>
  <c r="HL156" i="5"/>
  <c r="HK156" i="5"/>
  <c r="HJ156" i="5"/>
  <c r="HI156" i="5"/>
  <c r="HH156" i="5"/>
  <c r="HG156" i="5"/>
  <c r="HZ155" i="5"/>
  <c r="HY155" i="5"/>
  <c r="HX155" i="5"/>
  <c r="HW155" i="5"/>
  <c r="HV155" i="5"/>
  <c r="HU155" i="5"/>
  <c r="HT155" i="5"/>
  <c r="HS155" i="5"/>
  <c r="HR155" i="5"/>
  <c r="HQ155" i="5"/>
  <c r="HP155" i="5"/>
  <c r="HO155" i="5"/>
  <c r="HN155" i="5"/>
  <c r="HM155" i="5"/>
  <c r="HL155" i="5"/>
  <c r="HK155" i="5"/>
  <c r="HJ155" i="5"/>
  <c r="HI155" i="5"/>
  <c r="HH155" i="5"/>
  <c r="HG155" i="5"/>
  <c r="HZ154" i="5"/>
  <c r="HY154" i="5"/>
  <c r="HX154" i="5"/>
  <c r="HW154" i="5"/>
  <c r="HV154" i="5"/>
  <c r="HU154" i="5"/>
  <c r="HT154" i="5"/>
  <c r="HS154" i="5"/>
  <c r="HR154" i="5"/>
  <c r="HQ154" i="5"/>
  <c r="HP154" i="5"/>
  <c r="HO154" i="5"/>
  <c r="HN154" i="5"/>
  <c r="HM154" i="5"/>
  <c r="HL154" i="5"/>
  <c r="HK154" i="5"/>
  <c r="HJ154" i="5"/>
  <c r="HI154" i="5"/>
  <c r="HH154" i="5"/>
  <c r="HG154" i="5"/>
  <c r="HZ153" i="5"/>
  <c r="HY153" i="5"/>
  <c r="HX153" i="5"/>
  <c r="HW153" i="5"/>
  <c r="HV153" i="5"/>
  <c r="HU153" i="5"/>
  <c r="HT153" i="5"/>
  <c r="HS153" i="5"/>
  <c r="HR153" i="5"/>
  <c r="HQ153" i="5"/>
  <c r="HP153" i="5"/>
  <c r="HO153" i="5"/>
  <c r="HN153" i="5"/>
  <c r="HM153" i="5"/>
  <c r="HL153" i="5"/>
  <c r="HK153" i="5"/>
  <c r="HJ153" i="5"/>
  <c r="HI153" i="5"/>
  <c r="HH153" i="5"/>
  <c r="HG153" i="5"/>
  <c r="HZ152" i="5"/>
  <c r="HY152" i="5"/>
  <c r="HX152" i="5"/>
  <c r="HW152" i="5"/>
  <c r="HV152" i="5"/>
  <c r="HU152" i="5"/>
  <c r="HT152" i="5"/>
  <c r="HS152" i="5"/>
  <c r="HR152" i="5"/>
  <c r="HQ152" i="5"/>
  <c r="HP152" i="5"/>
  <c r="HO152" i="5"/>
  <c r="HN152" i="5"/>
  <c r="HM152" i="5"/>
  <c r="HL152" i="5"/>
  <c r="HK152" i="5"/>
  <c r="HJ152" i="5"/>
  <c r="HI152" i="5"/>
  <c r="HH152" i="5"/>
  <c r="HG152" i="5"/>
  <c r="HZ151" i="5"/>
  <c r="HY151" i="5"/>
  <c r="HX151" i="5"/>
  <c r="HW151" i="5"/>
  <c r="HV151" i="5"/>
  <c r="HU151" i="5"/>
  <c r="HT151" i="5"/>
  <c r="HS151" i="5"/>
  <c r="HR151" i="5"/>
  <c r="HQ151" i="5"/>
  <c r="HP151" i="5"/>
  <c r="HO151" i="5"/>
  <c r="HN151" i="5"/>
  <c r="HM151" i="5"/>
  <c r="HL151" i="5"/>
  <c r="HK151" i="5"/>
  <c r="HJ151" i="5"/>
  <c r="HI151" i="5"/>
  <c r="HH151" i="5"/>
  <c r="HG151" i="5"/>
  <c r="HZ150" i="5"/>
  <c r="HY150" i="5"/>
  <c r="HX150" i="5"/>
  <c r="HW150" i="5"/>
  <c r="HV150" i="5"/>
  <c r="HU150" i="5"/>
  <c r="HT150" i="5"/>
  <c r="HS150" i="5"/>
  <c r="HR150" i="5"/>
  <c r="HQ150" i="5"/>
  <c r="HP150" i="5"/>
  <c r="HO150" i="5"/>
  <c r="HN150" i="5"/>
  <c r="HM150" i="5"/>
  <c r="HL150" i="5"/>
  <c r="HK150" i="5"/>
  <c r="HJ150" i="5"/>
  <c r="HI150" i="5"/>
  <c r="HH150" i="5"/>
  <c r="HG150" i="5"/>
  <c r="HZ149" i="5"/>
  <c r="HY149" i="5"/>
  <c r="HX149" i="5"/>
  <c r="HW149" i="5"/>
  <c r="HV149" i="5"/>
  <c r="HU149" i="5"/>
  <c r="HT149" i="5"/>
  <c r="HS149" i="5"/>
  <c r="HR149" i="5"/>
  <c r="HQ149" i="5"/>
  <c r="HP149" i="5"/>
  <c r="HO149" i="5"/>
  <c r="HN149" i="5"/>
  <c r="HM149" i="5"/>
  <c r="HL149" i="5"/>
  <c r="HK149" i="5"/>
  <c r="HJ149" i="5"/>
  <c r="HI149" i="5"/>
  <c r="HH149" i="5"/>
  <c r="HG149" i="5"/>
  <c r="HZ148" i="5"/>
  <c r="HY148" i="5"/>
  <c r="HX148" i="5"/>
  <c r="HW148" i="5"/>
  <c r="HV148" i="5"/>
  <c r="HU148" i="5"/>
  <c r="HT148" i="5"/>
  <c r="HS148" i="5"/>
  <c r="HR148" i="5"/>
  <c r="HQ148" i="5"/>
  <c r="HP148" i="5"/>
  <c r="HO148" i="5"/>
  <c r="HN148" i="5"/>
  <c r="HM148" i="5"/>
  <c r="HL148" i="5"/>
  <c r="HK148" i="5"/>
  <c r="HJ148" i="5"/>
  <c r="HI148" i="5"/>
  <c r="HH148" i="5"/>
  <c r="HG148" i="5"/>
  <c r="HZ147" i="5"/>
  <c r="HY147" i="5"/>
  <c r="HX147" i="5"/>
  <c r="HW147" i="5"/>
  <c r="HV147" i="5"/>
  <c r="HU147" i="5"/>
  <c r="HT147" i="5"/>
  <c r="HS147" i="5"/>
  <c r="HR147" i="5"/>
  <c r="HQ147" i="5"/>
  <c r="HP147" i="5"/>
  <c r="HO147" i="5"/>
  <c r="HN147" i="5"/>
  <c r="HM147" i="5"/>
  <c r="HL147" i="5"/>
  <c r="HK147" i="5"/>
  <c r="HJ147" i="5"/>
  <c r="HI147" i="5"/>
  <c r="HH147" i="5"/>
  <c r="HG147" i="5"/>
  <c r="HZ146" i="5"/>
  <c r="HY146" i="5"/>
  <c r="HX146" i="5"/>
  <c r="HW146" i="5"/>
  <c r="HV146" i="5"/>
  <c r="HU146" i="5"/>
  <c r="HT146" i="5"/>
  <c r="HS146" i="5"/>
  <c r="HR146" i="5"/>
  <c r="HQ146" i="5"/>
  <c r="HP146" i="5"/>
  <c r="HO146" i="5"/>
  <c r="HN146" i="5"/>
  <c r="HM146" i="5"/>
  <c r="HL146" i="5"/>
  <c r="HK146" i="5"/>
  <c r="HJ146" i="5"/>
  <c r="HI146" i="5"/>
  <c r="HH146" i="5"/>
  <c r="HG146" i="5"/>
  <c r="HZ145" i="5"/>
  <c r="HY145" i="5"/>
  <c r="HX145" i="5"/>
  <c r="HW145" i="5"/>
  <c r="HV145" i="5"/>
  <c r="HU145" i="5"/>
  <c r="HT145" i="5"/>
  <c r="HS145" i="5"/>
  <c r="HR145" i="5"/>
  <c r="HQ145" i="5"/>
  <c r="HP145" i="5"/>
  <c r="HO145" i="5"/>
  <c r="HN145" i="5"/>
  <c r="HM145" i="5"/>
  <c r="HL145" i="5"/>
  <c r="HK145" i="5"/>
  <c r="HJ145" i="5"/>
  <c r="HI145" i="5"/>
  <c r="HH145" i="5"/>
  <c r="HG145" i="5"/>
  <c r="HZ144" i="5"/>
  <c r="HY144" i="5"/>
  <c r="HX144" i="5"/>
  <c r="HW144" i="5"/>
  <c r="HV144" i="5"/>
  <c r="HU144" i="5"/>
  <c r="HT144" i="5"/>
  <c r="HS144" i="5"/>
  <c r="HR144" i="5"/>
  <c r="HQ144" i="5"/>
  <c r="HP144" i="5"/>
  <c r="HO144" i="5"/>
  <c r="HN144" i="5"/>
  <c r="HM144" i="5"/>
  <c r="HL144" i="5"/>
  <c r="HK144" i="5"/>
  <c r="HJ144" i="5"/>
  <c r="HI144" i="5"/>
  <c r="HH144" i="5"/>
  <c r="HG144" i="5"/>
  <c r="HZ143" i="5"/>
  <c r="HY143" i="5"/>
  <c r="HX143" i="5"/>
  <c r="HW143" i="5"/>
  <c r="HV143" i="5"/>
  <c r="HU143" i="5"/>
  <c r="HT143" i="5"/>
  <c r="HS143" i="5"/>
  <c r="HR143" i="5"/>
  <c r="HQ143" i="5"/>
  <c r="HP143" i="5"/>
  <c r="HO143" i="5"/>
  <c r="HN143" i="5"/>
  <c r="HM143" i="5"/>
  <c r="HL143" i="5"/>
  <c r="HK143" i="5"/>
  <c r="HJ143" i="5"/>
  <c r="HI143" i="5"/>
  <c r="HH143" i="5"/>
  <c r="HG143" i="5"/>
  <c r="HZ142" i="5"/>
  <c r="HY142" i="5"/>
  <c r="HX142" i="5"/>
  <c r="HW142" i="5"/>
  <c r="HV142" i="5"/>
  <c r="HU142" i="5"/>
  <c r="HT142" i="5"/>
  <c r="HS142" i="5"/>
  <c r="HR142" i="5"/>
  <c r="HQ142" i="5"/>
  <c r="HP142" i="5"/>
  <c r="HO142" i="5"/>
  <c r="HN142" i="5"/>
  <c r="HM142" i="5"/>
  <c r="HL142" i="5"/>
  <c r="HK142" i="5"/>
  <c r="HJ142" i="5"/>
  <c r="HI142" i="5"/>
  <c r="HH142" i="5"/>
  <c r="HG142" i="5"/>
  <c r="HZ141" i="5"/>
  <c r="HY141" i="5"/>
  <c r="HX141" i="5"/>
  <c r="HW141" i="5"/>
  <c r="HV141" i="5"/>
  <c r="HU141" i="5"/>
  <c r="HT141" i="5"/>
  <c r="HS141" i="5"/>
  <c r="HR141" i="5"/>
  <c r="HQ141" i="5"/>
  <c r="HP141" i="5"/>
  <c r="HO141" i="5"/>
  <c r="HN141" i="5"/>
  <c r="HM141" i="5"/>
  <c r="HL141" i="5"/>
  <c r="HK141" i="5"/>
  <c r="HJ141" i="5"/>
  <c r="HI141" i="5"/>
  <c r="HH141" i="5"/>
  <c r="HG141" i="5"/>
  <c r="HZ140" i="5"/>
  <c r="HY140" i="5"/>
  <c r="HX140" i="5"/>
  <c r="HW140" i="5"/>
  <c r="HV140" i="5"/>
  <c r="HU140" i="5"/>
  <c r="HT140" i="5"/>
  <c r="HS140" i="5"/>
  <c r="HR140" i="5"/>
  <c r="HQ140" i="5"/>
  <c r="HP140" i="5"/>
  <c r="HO140" i="5"/>
  <c r="HN140" i="5"/>
  <c r="HM140" i="5"/>
  <c r="HL140" i="5"/>
  <c r="HK140" i="5"/>
  <c r="HJ140" i="5"/>
  <c r="HI140" i="5"/>
  <c r="HH140" i="5"/>
  <c r="HG140" i="5"/>
  <c r="HZ139" i="5"/>
  <c r="HY139" i="5"/>
  <c r="HX139" i="5"/>
  <c r="HW139" i="5"/>
  <c r="HV139" i="5"/>
  <c r="HU139" i="5"/>
  <c r="HT139" i="5"/>
  <c r="HS139" i="5"/>
  <c r="HR139" i="5"/>
  <c r="HQ139" i="5"/>
  <c r="HP139" i="5"/>
  <c r="HO139" i="5"/>
  <c r="HN139" i="5"/>
  <c r="HM139" i="5"/>
  <c r="HL139" i="5"/>
  <c r="HK139" i="5"/>
  <c r="HJ139" i="5"/>
  <c r="HI139" i="5"/>
  <c r="HH139" i="5"/>
  <c r="HG139" i="5"/>
  <c r="HZ138" i="5"/>
  <c r="HY138" i="5"/>
  <c r="HX138" i="5"/>
  <c r="HW138" i="5"/>
  <c r="HV138" i="5"/>
  <c r="HU138" i="5"/>
  <c r="HT138" i="5"/>
  <c r="HS138" i="5"/>
  <c r="HR138" i="5"/>
  <c r="HQ138" i="5"/>
  <c r="HP138" i="5"/>
  <c r="HO138" i="5"/>
  <c r="HN138" i="5"/>
  <c r="HM138" i="5"/>
  <c r="HL138" i="5"/>
  <c r="HK138" i="5"/>
  <c r="HJ138" i="5"/>
  <c r="HI138" i="5"/>
  <c r="HH138" i="5"/>
  <c r="HG138" i="5"/>
  <c r="HZ137" i="5"/>
  <c r="HY137" i="5"/>
  <c r="HX137" i="5"/>
  <c r="HW137" i="5"/>
  <c r="HV137" i="5"/>
  <c r="HU137" i="5"/>
  <c r="HT137" i="5"/>
  <c r="HS137" i="5"/>
  <c r="HR137" i="5"/>
  <c r="HQ137" i="5"/>
  <c r="HP137" i="5"/>
  <c r="HO137" i="5"/>
  <c r="HN137" i="5"/>
  <c r="HM137" i="5"/>
  <c r="HL137" i="5"/>
  <c r="HK137" i="5"/>
  <c r="HJ137" i="5"/>
  <c r="HI137" i="5"/>
  <c r="HH137" i="5"/>
  <c r="HG137" i="5"/>
  <c r="HZ136" i="5"/>
  <c r="HY136" i="5"/>
  <c r="HX136" i="5"/>
  <c r="HW136" i="5"/>
  <c r="HV136" i="5"/>
  <c r="HU136" i="5"/>
  <c r="HT136" i="5"/>
  <c r="HS136" i="5"/>
  <c r="HR136" i="5"/>
  <c r="HQ136" i="5"/>
  <c r="HP136" i="5"/>
  <c r="HO136" i="5"/>
  <c r="HN136" i="5"/>
  <c r="HM136" i="5"/>
  <c r="HL136" i="5"/>
  <c r="HK136" i="5"/>
  <c r="HJ136" i="5"/>
  <c r="HI136" i="5"/>
  <c r="HH136" i="5"/>
  <c r="HG136" i="5"/>
  <c r="HZ135" i="5"/>
  <c r="HY135" i="5"/>
  <c r="HX135" i="5"/>
  <c r="HW135" i="5"/>
  <c r="HV135" i="5"/>
  <c r="HU135" i="5"/>
  <c r="HT135" i="5"/>
  <c r="HS135" i="5"/>
  <c r="HR135" i="5"/>
  <c r="HQ135" i="5"/>
  <c r="HP135" i="5"/>
  <c r="HO135" i="5"/>
  <c r="HN135" i="5"/>
  <c r="HM135" i="5"/>
  <c r="HL135" i="5"/>
  <c r="HK135" i="5"/>
  <c r="HJ135" i="5"/>
  <c r="HI135" i="5"/>
  <c r="HH135" i="5"/>
  <c r="HG135" i="5"/>
  <c r="JY134" i="5"/>
  <c r="JB134" i="5"/>
  <c r="IA134" i="5"/>
  <c r="JZ134" i="5"/>
  <c r="JC134" i="5"/>
  <c r="IE134" i="5"/>
  <c r="HH134" i="5"/>
  <c r="Y563" i="8"/>
  <c r="X563" i="8"/>
  <c r="W563" i="8"/>
  <c r="V563" i="8"/>
  <c r="U563" i="8"/>
  <c r="T563" i="8"/>
  <c r="S563" i="8"/>
  <c r="R563" i="8"/>
  <c r="Q563" i="8"/>
  <c r="P563" i="8"/>
  <c r="O563" i="8"/>
  <c r="N563" i="8"/>
  <c r="L563" i="8"/>
  <c r="M563" i="8"/>
  <c r="G563" i="8"/>
  <c r="K563" i="8"/>
  <c r="Y562" i="8"/>
  <c r="X562" i="8"/>
  <c r="W562" i="8"/>
  <c r="V562" i="8"/>
  <c r="U562" i="8"/>
  <c r="T562" i="8"/>
  <c r="S562" i="8"/>
  <c r="R562" i="8"/>
  <c r="Q562" i="8"/>
  <c r="P562" i="8"/>
  <c r="O562" i="8"/>
  <c r="N562" i="8"/>
  <c r="M562" i="8"/>
  <c r="L562" i="8"/>
  <c r="G562" i="8"/>
  <c r="Y561" i="8"/>
  <c r="X561" i="8"/>
  <c r="W561" i="8"/>
  <c r="V561" i="8"/>
  <c r="U561" i="8"/>
  <c r="T561" i="8"/>
  <c r="S561" i="8"/>
  <c r="R561" i="8"/>
  <c r="Q561" i="8"/>
  <c r="P561" i="8"/>
  <c r="O561" i="8"/>
  <c r="N561" i="8"/>
  <c r="L561" i="8"/>
  <c r="M561" i="8"/>
  <c r="G561" i="8"/>
  <c r="K561" i="8"/>
  <c r="Y560" i="8"/>
  <c r="X560" i="8"/>
  <c r="W560" i="8"/>
  <c r="V560" i="8"/>
  <c r="U560" i="8"/>
  <c r="T560" i="8"/>
  <c r="S560" i="8"/>
  <c r="R560" i="8"/>
  <c r="Q560" i="8"/>
  <c r="P560" i="8"/>
  <c r="O560" i="8"/>
  <c r="N560" i="8"/>
  <c r="L560" i="8"/>
  <c r="M560" i="8"/>
  <c r="G560" i="8"/>
  <c r="J560" i="8"/>
  <c r="Y558" i="8"/>
  <c r="X558" i="8"/>
  <c r="W558" i="8"/>
  <c r="V558" i="8"/>
  <c r="U558" i="8"/>
  <c r="T558" i="8"/>
  <c r="S558" i="8"/>
  <c r="R558" i="8"/>
  <c r="Q558" i="8"/>
  <c r="P558" i="8"/>
  <c r="O558" i="8"/>
  <c r="N558" i="8"/>
  <c r="L558" i="8"/>
  <c r="M558" i="8"/>
  <c r="G558" i="8"/>
  <c r="I558" i="8"/>
  <c r="Y557" i="8"/>
  <c r="X557" i="8"/>
  <c r="W557" i="8"/>
  <c r="V557" i="8"/>
  <c r="U557" i="8"/>
  <c r="T557" i="8"/>
  <c r="S557" i="8"/>
  <c r="R557" i="8"/>
  <c r="Q557" i="8"/>
  <c r="P557" i="8"/>
  <c r="O557" i="8"/>
  <c r="N557" i="8"/>
  <c r="L557" i="8"/>
  <c r="M557" i="8"/>
  <c r="G557" i="8"/>
  <c r="K557" i="8"/>
  <c r="Y556" i="8"/>
  <c r="X556" i="8"/>
  <c r="W556" i="8"/>
  <c r="V556" i="8"/>
  <c r="U556" i="8"/>
  <c r="T556" i="8"/>
  <c r="S556" i="8"/>
  <c r="R556" i="8"/>
  <c r="Q556" i="8"/>
  <c r="P556" i="8"/>
  <c r="O556" i="8"/>
  <c r="N556" i="8"/>
  <c r="L556" i="8"/>
  <c r="M556" i="8"/>
  <c r="G556" i="8"/>
  <c r="K556" i="8"/>
  <c r="Y554" i="8"/>
  <c r="X554" i="8"/>
  <c r="W554" i="8"/>
  <c r="V554" i="8"/>
  <c r="U554" i="8"/>
  <c r="T554" i="8"/>
  <c r="S554" i="8"/>
  <c r="R554" i="8"/>
  <c r="Q554" i="8"/>
  <c r="P554" i="8"/>
  <c r="O554" i="8"/>
  <c r="N554" i="8"/>
  <c r="L554" i="8"/>
  <c r="M554" i="8"/>
  <c r="G554" i="8"/>
  <c r="K554" i="8"/>
  <c r="Y552" i="8"/>
  <c r="X552" i="8"/>
  <c r="W552" i="8"/>
  <c r="V552" i="8"/>
  <c r="U552" i="8"/>
  <c r="T552" i="8"/>
  <c r="S552" i="8"/>
  <c r="R552" i="8"/>
  <c r="Q552" i="8"/>
  <c r="P552" i="8"/>
  <c r="O552" i="8"/>
  <c r="N552" i="8"/>
  <c r="L552" i="8"/>
  <c r="M552" i="8"/>
  <c r="G552" i="8"/>
  <c r="K552" i="8"/>
  <c r="Y551" i="8"/>
  <c r="X551" i="8"/>
  <c r="W551" i="8"/>
  <c r="V551" i="8"/>
  <c r="U551" i="8"/>
  <c r="T551" i="8"/>
  <c r="S551" i="8"/>
  <c r="R551" i="8"/>
  <c r="Q551" i="8"/>
  <c r="P551" i="8"/>
  <c r="O551" i="8"/>
  <c r="N551" i="8"/>
  <c r="L551" i="8"/>
  <c r="M551" i="8"/>
  <c r="G551" i="8"/>
  <c r="H551" i="8"/>
  <c r="Y550" i="8"/>
  <c r="X550" i="8"/>
  <c r="W550" i="8"/>
  <c r="V550" i="8"/>
  <c r="U550" i="8"/>
  <c r="T550" i="8"/>
  <c r="S550" i="8"/>
  <c r="R550" i="8"/>
  <c r="Q550" i="8"/>
  <c r="P550" i="8"/>
  <c r="O550" i="8"/>
  <c r="N550" i="8"/>
  <c r="L550" i="8"/>
  <c r="M550" i="8"/>
  <c r="G550" i="8"/>
  <c r="K550" i="8"/>
  <c r="Y548" i="8"/>
  <c r="X548" i="8"/>
  <c r="W548" i="8"/>
  <c r="V548" i="8"/>
  <c r="U548" i="8"/>
  <c r="T548" i="8"/>
  <c r="S548" i="8"/>
  <c r="R548" i="8"/>
  <c r="Q548" i="8"/>
  <c r="P548" i="8"/>
  <c r="O548" i="8"/>
  <c r="N548" i="8"/>
  <c r="L548" i="8"/>
  <c r="M548" i="8"/>
  <c r="G548" i="8"/>
  <c r="I548" i="8"/>
  <c r="Y547" i="8"/>
  <c r="X547" i="8"/>
  <c r="W547" i="8"/>
  <c r="V547" i="8"/>
  <c r="U547" i="8"/>
  <c r="T547" i="8"/>
  <c r="S547" i="8"/>
  <c r="R547" i="8"/>
  <c r="Q547" i="8"/>
  <c r="P547" i="8"/>
  <c r="O547" i="8"/>
  <c r="N547" i="8"/>
  <c r="L547" i="8"/>
  <c r="M547" i="8"/>
  <c r="G547" i="8"/>
  <c r="I547" i="8"/>
  <c r="Y545" i="8"/>
  <c r="X545" i="8"/>
  <c r="W545" i="8"/>
  <c r="V545" i="8"/>
  <c r="U545" i="8"/>
  <c r="T545" i="8"/>
  <c r="S545" i="8"/>
  <c r="R545" i="8"/>
  <c r="Q545" i="8"/>
  <c r="P545" i="8"/>
  <c r="O545" i="8"/>
  <c r="N545" i="8"/>
  <c r="L545" i="8"/>
  <c r="M545" i="8"/>
  <c r="G545" i="8"/>
  <c r="K545" i="8"/>
  <c r="Y542" i="8"/>
  <c r="X542" i="8"/>
  <c r="W542" i="8"/>
  <c r="V542" i="8"/>
  <c r="U542" i="8"/>
  <c r="T542" i="8"/>
  <c r="S542" i="8"/>
  <c r="R542" i="8"/>
  <c r="Q542" i="8"/>
  <c r="P542" i="8"/>
  <c r="O542" i="8"/>
  <c r="N542" i="8"/>
  <c r="L542" i="8"/>
  <c r="M542" i="8"/>
  <c r="G542" i="8"/>
  <c r="K542" i="8"/>
  <c r="Y541" i="8"/>
  <c r="X541" i="8"/>
  <c r="W541" i="8"/>
  <c r="V541" i="8"/>
  <c r="U541" i="8"/>
  <c r="T541" i="8"/>
  <c r="S541" i="8"/>
  <c r="R541" i="8"/>
  <c r="Q541" i="8"/>
  <c r="P541" i="8"/>
  <c r="O541" i="8"/>
  <c r="N541" i="8"/>
  <c r="L541" i="8"/>
  <c r="M541" i="8"/>
  <c r="G541" i="8"/>
  <c r="K541" i="8"/>
  <c r="Y540" i="8"/>
  <c r="X540" i="8"/>
  <c r="W540" i="8"/>
  <c r="V540" i="8"/>
  <c r="U540" i="8"/>
  <c r="T540" i="8"/>
  <c r="S540" i="8"/>
  <c r="R540" i="8"/>
  <c r="Q540" i="8"/>
  <c r="P540" i="8"/>
  <c r="O540" i="8"/>
  <c r="N540" i="8"/>
  <c r="L540" i="8"/>
  <c r="M540" i="8"/>
  <c r="G540" i="8"/>
  <c r="K540" i="8"/>
  <c r="Y539" i="8"/>
  <c r="X539" i="8"/>
  <c r="W539" i="8"/>
  <c r="V539" i="8"/>
  <c r="U539" i="8"/>
  <c r="T539" i="8"/>
  <c r="S539" i="8"/>
  <c r="R539" i="8"/>
  <c r="Q539" i="8"/>
  <c r="P539" i="8"/>
  <c r="O539" i="8"/>
  <c r="N539" i="8"/>
  <c r="L539" i="8"/>
  <c r="M539" i="8"/>
  <c r="G539" i="8"/>
  <c r="J539" i="8"/>
  <c r="Y538" i="8"/>
  <c r="X538" i="8"/>
  <c r="W538" i="8"/>
  <c r="V538" i="8"/>
  <c r="U538" i="8"/>
  <c r="T538" i="8"/>
  <c r="S538" i="8"/>
  <c r="R538" i="8"/>
  <c r="Q538" i="8"/>
  <c r="P538" i="8"/>
  <c r="O538" i="8"/>
  <c r="N538" i="8"/>
  <c r="L538" i="8"/>
  <c r="M538" i="8"/>
  <c r="G538" i="8"/>
  <c r="I538" i="8"/>
  <c r="Y536" i="8"/>
  <c r="X536" i="8"/>
  <c r="W536" i="8"/>
  <c r="V536" i="8"/>
  <c r="U536" i="8"/>
  <c r="T536" i="8"/>
  <c r="S536" i="8"/>
  <c r="R536" i="8"/>
  <c r="Q536" i="8"/>
  <c r="P536" i="8"/>
  <c r="O536" i="8"/>
  <c r="N536" i="8"/>
  <c r="L536" i="8"/>
  <c r="M536" i="8"/>
  <c r="G536" i="8"/>
  <c r="K536" i="8"/>
  <c r="Y535" i="8"/>
  <c r="X535" i="8"/>
  <c r="W535" i="8"/>
  <c r="V535" i="8"/>
  <c r="U535" i="8"/>
  <c r="T535" i="8"/>
  <c r="S535" i="8"/>
  <c r="R535" i="8"/>
  <c r="Q535" i="8"/>
  <c r="P535" i="8"/>
  <c r="O535" i="8"/>
  <c r="N535" i="8"/>
  <c r="L535" i="8"/>
  <c r="M535" i="8"/>
  <c r="G535" i="8"/>
  <c r="K535" i="8"/>
  <c r="Y534" i="8"/>
  <c r="X534" i="8"/>
  <c r="W534" i="8"/>
  <c r="V534" i="8"/>
  <c r="U534" i="8"/>
  <c r="T534" i="8"/>
  <c r="S534" i="8"/>
  <c r="R534" i="8"/>
  <c r="Q534" i="8"/>
  <c r="P534" i="8"/>
  <c r="O534" i="8"/>
  <c r="N534" i="8"/>
  <c r="L534" i="8"/>
  <c r="M534" i="8"/>
  <c r="G534" i="8"/>
  <c r="K534" i="8"/>
  <c r="Y533" i="8"/>
  <c r="X533" i="8"/>
  <c r="W533" i="8"/>
  <c r="V533" i="8"/>
  <c r="U533" i="8"/>
  <c r="T533" i="8"/>
  <c r="S533" i="8"/>
  <c r="R533" i="8"/>
  <c r="Q533" i="8"/>
  <c r="P533" i="8"/>
  <c r="O533" i="8"/>
  <c r="N533" i="8"/>
  <c r="L533" i="8"/>
  <c r="M533" i="8"/>
  <c r="G533" i="8"/>
  <c r="J533" i="8"/>
  <c r="Y532" i="8"/>
  <c r="X532" i="8"/>
  <c r="W532" i="8"/>
  <c r="V532" i="8"/>
  <c r="U532" i="8"/>
  <c r="T532" i="8"/>
  <c r="S532" i="8"/>
  <c r="R532" i="8"/>
  <c r="Q532" i="8"/>
  <c r="P532" i="8"/>
  <c r="O532" i="8"/>
  <c r="N532" i="8"/>
  <c r="L532" i="8"/>
  <c r="M532" i="8"/>
  <c r="G532" i="8"/>
  <c r="K532" i="8"/>
  <c r="Y529" i="8"/>
  <c r="X529" i="8"/>
  <c r="W529" i="8"/>
  <c r="V529" i="8"/>
  <c r="U529" i="8"/>
  <c r="T529" i="8"/>
  <c r="S529" i="8"/>
  <c r="R529" i="8"/>
  <c r="Q529" i="8"/>
  <c r="P529" i="8"/>
  <c r="O529" i="8"/>
  <c r="N529" i="8"/>
  <c r="L529" i="8"/>
  <c r="M529" i="8"/>
  <c r="G529" i="8"/>
  <c r="I529" i="8"/>
  <c r="Y528" i="8"/>
  <c r="X528" i="8"/>
  <c r="W528" i="8"/>
  <c r="V528" i="8"/>
  <c r="U528" i="8"/>
  <c r="T528" i="8"/>
  <c r="S528" i="8"/>
  <c r="R528" i="8"/>
  <c r="Q528" i="8"/>
  <c r="P528" i="8"/>
  <c r="O528" i="8"/>
  <c r="N528" i="8"/>
  <c r="L528" i="8"/>
  <c r="M528" i="8"/>
  <c r="G528" i="8"/>
  <c r="K528" i="8"/>
  <c r="Y527" i="8"/>
  <c r="X527" i="8"/>
  <c r="W527" i="8"/>
  <c r="V527" i="8"/>
  <c r="U527" i="8"/>
  <c r="T527" i="8"/>
  <c r="S527" i="8"/>
  <c r="R527" i="8"/>
  <c r="Q527" i="8"/>
  <c r="P527" i="8"/>
  <c r="O527" i="8"/>
  <c r="N527" i="8"/>
  <c r="L527" i="8"/>
  <c r="M527" i="8"/>
  <c r="G527" i="8"/>
  <c r="K527" i="8"/>
  <c r="Y526" i="8"/>
  <c r="X526" i="8"/>
  <c r="W526" i="8"/>
  <c r="V526" i="8"/>
  <c r="U526" i="8"/>
  <c r="T526" i="8"/>
  <c r="S526" i="8"/>
  <c r="R526" i="8"/>
  <c r="Q526" i="8"/>
  <c r="P526" i="8"/>
  <c r="O526" i="8"/>
  <c r="N526" i="8"/>
  <c r="L526" i="8"/>
  <c r="M526" i="8"/>
  <c r="G526" i="8"/>
  <c r="J526" i="8"/>
  <c r="Y525" i="8"/>
  <c r="X525" i="8"/>
  <c r="W525" i="8"/>
  <c r="V525" i="8"/>
  <c r="U525" i="8"/>
  <c r="T525" i="8"/>
  <c r="S525" i="8"/>
  <c r="R525" i="8"/>
  <c r="Q525" i="8"/>
  <c r="P525" i="8"/>
  <c r="O525" i="8"/>
  <c r="N525" i="8"/>
  <c r="L525" i="8"/>
  <c r="M525" i="8"/>
  <c r="G525" i="8"/>
  <c r="I525" i="8"/>
  <c r="Y523" i="8"/>
  <c r="X523" i="8"/>
  <c r="W523" i="8"/>
  <c r="V523" i="8"/>
  <c r="U523" i="8"/>
  <c r="T523" i="8"/>
  <c r="S523" i="8"/>
  <c r="R523" i="8"/>
  <c r="Q523" i="8"/>
  <c r="P523" i="8"/>
  <c r="O523" i="8"/>
  <c r="N523" i="8"/>
  <c r="L523" i="8"/>
  <c r="M523" i="8"/>
  <c r="G523" i="8"/>
  <c r="K523" i="8"/>
  <c r="Y520" i="8"/>
  <c r="X520" i="8"/>
  <c r="W520" i="8"/>
  <c r="V520" i="8"/>
  <c r="U520" i="8"/>
  <c r="T520" i="8"/>
  <c r="S520" i="8"/>
  <c r="R520" i="8"/>
  <c r="Q520" i="8"/>
  <c r="P520" i="8"/>
  <c r="O520" i="8"/>
  <c r="N520" i="8"/>
  <c r="L520" i="8"/>
  <c r="M520" i="8"/>
  <c r="G520" i="8"/>
  <c r="K520" i="8"/>
  <c r="Y519" i="8"/>
  <c r="X519" i="8"/>
  <c r="W519" i="8"/>
  <c r="V519" i="8"/>
  <c r="U519" i="8"/>
  <c r="T519" i="8"/>
  <c r="S519" i="8"/>
  <c r="R519" i="8"/>
  <c r="Q519" i="8"/>
  <c r="P519" i="8"/>
  <c r="O519" i="8"/>
  <c r="N519" i="8"/>
  <c r="L519" i="8"/>
  <c r="M519" i="8"/>
  <c r="G519" i="8"/>
  <c r="K519" i="8"/>
  <c r="Y518" i="8"/>
  <c r="X518" i="8"/>
  <c r="W518" i="8"/>
  <c r="V518" i="8"/>
  <c r="U518" i="8"/>
  <c r="T518" i="8"/>
  <c r="S518" i="8"/>
  <c r="R518" i="8"/>
  <c r="Q518" i="8"/>
  <c r="P518" i="8"/>
  <c r="O518" i="8"/>
  <c r="N518" i="8"/>
  <c r="L518" i="8"/>
  <c r="M518" i="8"/>
  <c r="G518" i="8"/>
  <c r="K518" i="8"/>
  <c r="Y517" i="8"/>
  <c r="X517" i="8"/>
  <c r="W517" i="8"/>
  <c r="V517" i="8"/>
  <c r="U517" i="8"/>
  <c r="T517" i="8"/>
  <c r="S517" i="8"/>
  <c r="R517" i="8"/>
  <c r="Q517" i="8"/>
  <c r="P517" i="8"/>
  <c r="O517" i="8"/>
  <c r="N517" i="8"/>
  <c r="L517" i="8"/>
  <c r="M517" i="8"/>
  <c r="G517" i="8"/>
  <c r="J517" i="8"/>
  <c r="Y515" i="8"/>
  <c r="X515" i="8"/>
  <c r="W515" i="8"/>
  <c r="V515" i="8"/>
  <c r="U515" i="8"/>
  <c r="T515" i="8"/>
  <c r="S515" i="8"/>
  <c r="R515" i="8"/>
  <c r="Q515" i="8"/>
  <c r="P515" i="8"/>
  <c r="O515" i="8"/>
  <c r="N515" i="8"/>
  <c r="L515" i="8"/>
  <c r="M515" i="8"/>
  <c r="G515" i="8"/>
  <c r="K515" i="8"/>
  <c r="Y513" i="8"/>
  <c r="X513" i="8"/>
  <c r="W513" i="8"/>
  <c r="V513" i="8"/>
  <c r="U513" i="8"/>
  <c r="T513" i="8"/>
  <c r="S513" i="8"/>
  <c r="R513" i="8"/>
  <c r="Q513" i="8"/>
  <c r="P513" i="8"/>
  <c r="O513" i="8"/>
  <c r="N513" i="8"/>
  <c r="L513" i="8"/>
  <c r="M513" i="8"/>
  <c r="G513" i="8"/>
  <c r="I513" i="8"/>
  <c r="KA134" i="5"/>
  <c r="JD134" i="5"/>
  <c r="I551" i="8"/>
  <c r="H563" i="8"/>
  <c r="I556" i="8"/>
  <c r="I536" i="8"/>
  <c r="I515" i="8"/>
  <c r="I523" i="8"/>
  <c r="I552" i="8"/>
  <c r="J558" i="8"/>
  <c r="H536" i="8"/>
  <c r="I563" i="8"/>
  <c r="H534" i="8"/>
  <c r="J548" i="8"/>
  <c r="J536" i="8"/>
  <c r="H520" i="8"/>
  <c r="J525" i="8"/>
  <c r="I532" i="8"/>
  <c r="H545" i="8"/>
  <c r="I557" i="8"/>
  <c r="J557" i="8"/>
  <c r="I520" i="8"/>
  <c r="I545" i="8"/>
  <c r="H518" i="8"/>
  <c r="H540" i="8"/>
  <c r="H541" i="8"/>
  <c r="J545" i="8"/>
  <c r="H532" i="8"/>
  <c r="J532" i="8"/>
  <c r="J520" i="8"/>
  <c r="I540" i="8"/>
  <c r="I541" i="8"/>
  <c r="H552" i="8"/>
  <c r="H519" i="8"/>
  <c r="H527" i="8"/>
  <c r="H528" i="8"/>
  <c r="H535" i="8"/>
  <c r="H542" i="8"/>
  <c r="H550" i="8"/>
  <c r="H554" i="8"/>
  <c r="J552" i="8"/>
  <c r="I554" i="8"/>
  <c r="H556" i="8"/>
  <c r="H557" i="8"/>
  <c r="H561" i="8"/>
  <c r="J563" i="8"/>
  <c r="I519" i="8"/>
  <c r="I527" i="8"/>
  <c r="I528" i="8"/>
  <c r="I535" i="8"/>
  <c r="I542" i="8"/>
  <c r="J513" i="8"/>
  <c r="H515" i="8"/>
  <c r="H523" i="8"/>
  <c r="J528" i="8"/>
  <c r="J529" i="8"/>
  <c r="J538" i="8"/>
  <c r="J542" i="8"/>
  <c r="J547" i="8"/>
  <c r="J554" i="8"/>
  <c r="J523" i="8"/>
  <c r="IF134" i="5"/>
  <c r="HI134" i="5"/>
  <c r="H560" i="8"/>
  <c r="I561" i="8"/>
  <c r="I560" i="8"/>
  <c r="J561" i="8"/>
  <c r="K560" i="8"/>
  <c r="K558" i="8"/>
  <c r="J556" i="8"/>
  <c r="H558" i="8"/>
  <c r="I550" i="8"/>
  <c r="J551" i="8"/>
  <c r="J550" i="8"/>
  <c r="K551" i="8"/>
  <c r="H548" i="8"/>
  <c r="K548" i="8"/>
  <c r="H547" i="8"/>
  <c r="K547" i="8"/>
  <c r="K539" i="8"/>
  <c r="K538" i="8"/>
  <c r="H539" i="8"/>
  <c r="J541" i="8"/>
  <c r="H538" i="8"/>
  <c r="I539" i="8"/>
  <c r="J540" i="8"/>
  <c r="H533" i="8"/>
  <c r="I534" i="8"/>
  <c r="J535" i="8"/>
  <c r="K533" i="8"/>
  <c r="I533" i="8"/>
  <c r="J534" i="8"/>
  <c r="K526" i="8"/>
  <c r="H525" i="8"/>
  <c r="I526" i="8"/>
  <c r="J527" i="8"/>
  <c r="H529" i="8"/>
  <c r="K525" i="8"/>
  <c r="H526" i="8"/>
  <c r="K529" i="8"/>
  <c r="K517" i="8"/>
  <c r="H517" i="8"/>
  <c r="I518" i="8"/>
  <c r="J519" i="8"/>
  <c r="I517" i="8"/>
  <c r="J518" i="8"/>
  <c r="J515" i="8"/>
  <c r="K513" i="8"/>
  <c r="H513" i="8"/>
  <c r="KB134" i="5"/>
  <c r="JE134" i="5"/>
  <c r="IG134" i="5"/>
  <c r="HJ134" i="5"/>
  <c r="AD116" i="5"/>
  <c r="AD115" i="5"/>
  <c r="HD186" i="5"/>
  <c r="HB186" i="5"/>
  <c r="HA186" i="5"/>
  <c r="GZ186" i="5"/>
  <c r="GY186" i="5"/>
  <c r="GX186" i="5"/>
  <c r="GW186" i="5"/>
  <c r="GV186" i="5"/>
  <c r="GU186" i="5"/>
  <c r="GT186" i="5"/>
  <c r="GS186" i="5"/>
  <c r="GR186" i="5"/>
  <c r="GQ186" i="5"/>
  <c r="GP186" i="5"/>
  <c r="GO186" i="5"/>
  <c r="GN186" i="5"/>
  <c r="GM186" i="5"/>
  <c r="GL186" i="5"/>
  <c r="GK186" i="5"/>
  <c r="GJ186" i="5"/>
  <c r="HD185" i="5"/>
  <c r="HB185" i="5"/>
  <c r="HA185" i="5"/>
  <c r="GZ185" i="5"/>
  <c r="GY185" i="5"/>
  <c r="GX185" i="5"/>
  <c r="GW185" i="5"/>
  <c r="GV185" i="5"/>
  <c r="GU185" i="5"/>
  <c r="GT185" i="5"/>
  <c r="GS185" i="5"/>
  <c r="GR185" i="5"/>
  <c r="GQ185" i="5"/>
  <c r="GP185" i="5"/>
  <c r="GO185" i="5"/>
  <c r="GN185" i="5"/>
  <c r="GM185" i="5"/>
  <c r="GL185" i="5"/>
  <c r="GK185" i="5"/>
  <c r="GJ185" i="5"/>
  <c r="HD184" i="5"/>
  <c r="HB184" i="5"/>
  <c r="HA184" i="5"/>
  <c r="GZ184" i="5"/>
  <c r="GY184" i="5"/>
  <c r="GX184" i="5"/>
  <c r="GW184" i="5"/>
  <c r="GV184" i="5"/>
  <c r="GU184" i="5"/>
  <c r="GT184" i="5"/>
  <c r="GS184" i="5"/>
  <c r="GR184" i="5"/>
  <c r="GQ184" i="5"/>
  <c r="GP184" i="5"/>
  <c r="GO184" i="5"/>
  <c r="GN184" i="5"/>
  <c r="GM184" i="5"/>
  <c r="GL184" i="5"/>
  <c r="GK184" i="5"/>
  <c r="GJ184" i="5"/>
  <c r="HD183" i="5"/>
  <c r="HB183" i="5"/>
  <c r="HA183" i="5"/>
  <c r="GZ183" i="5"/>
  <c r="GY183" i="5"/>
  <c r="GX183" i="5"/>
  <c r="GW183" i="5"/>
  <c r="GV183" i="5"/>
  <c r="GU183" i="5"/>
  <c r="GT183" i="5"/>
  <c r="GS183" i="5"/>
  <c r="GR183" i="5"/>
  <c r="GQ183" i="5"/>
  <c r="GP183" i="5"/>
  <c r="GO183" i="5"/>
  <c r="GN183" i="5"/>
  <c r="GM183" i="5"/>
  <c r="GL183" i="5"/>
  <c r="GK183" i="5"/>
  <c r="GJ183" i="5"/>
  <c r="HD182" i="5"/>
  <c r="HB182" i="5"/>
  <c r="HA182" i="5"/>
  <c r="GZ182" i="5"/>
  <c r="GY182" i="5"/>
  <c r="GX182" i="5"/>
  <c r="GW182" i="5"/>
  <c r="GV182" i="5"/>
  <c r="GU182" i="5"/>
  <c r="GT182" i="5"/>
  <c r="GS182" i="5"/>
  <c r="GR182" i="5"/>
  <c r="GQ182" i="5"/>
  <c r="GP182" i="5"/>
  <c r="GO182" i="5"/>
  <c r="GN182" i="5"/>
  <c r="GM182" i="5"/>
  <c r="GL182" i="5"/>
  <c r="GK182" i="5"/>
  <c r="GJ182" i="5"/>
  <c r="HD181" i="5"/>
  <c r="HB181" i="5"/>
  <c r="HA181" i="5"/>
  <c r="GZ181" i="5"/>
  <c r="GY181" i="5"/>
  <c r="GX181" i="5"/>
  <c r="GW181" i="5"/>
  <c r="GV181" i="5"/>
  <c r="GU181" i="5"/>
  <c r="GT181" i="5"/>
  <c r="GS181" i="5"/>
  <c r="GR181" i="5"/>
  <c r="GQ181" i="5"/>
  <c r="GP181" i="5"/>
  <c r="GO181" i="5"/>
  <c r="GN181" i="5"/>
  <c r="GM181" i="5"/>
  <c r="GL181" i="5"/>
  <c r="GK181" i="5"/>
  <c r="GJ181" i="5"/>
  <c r="HD180" i="5"/>
  <c r="HB180" i="5"/>
  <c r="HA180" i="5"/>
  <c r="GZ180" i="5"/>
  <c r="GY180" i="5"/>
  <c r="GX180" i="5"/>
  <c r="GW180" i="5"/>
  <c r="GV180" i="5"/>
  <c r="GU180" i="5"/>
  <c r="GT180" i="5"/>
  <c r="GS180" i="5"/>
  <c r="GR180" i="5"/>
  <c r="GQ180" i="5"/>
  <c r="GP180" i="5"/>
  <c r="GO180" i="5"/>
  <c r="GN180" i="5"/>
  <c r="GM180" i="5"/>
  <c r="GL180" i="5"/>
  <c r="GK180" i="5"/>
  <c r="GJ180" i="5"/>
  <c r="HD179" i="5"/>
  <c r="HB179" i="5"/>
  <c r="HA179" i="5"/>
  <c r="GZ179" i="5"/>
  <c r="GY179" i="5"/>
  <c r="GX179" i="5"/>
  <c r="GW179" i="5"/>
  <c r="GV179" i="5"/>
  <c r="GU179" i="5"/>
  <c r="GT179" i="5"/>
  <c r="GS179" i="5"/>
  <c r="GR179" i="5"/>
  <c r="GQ179" i="5"/>
  <c r="GP179" i="5"/>
  <c r="GO179" i="5"/>
  <c r="GN179" i="5"/>
  <c r="GM179" i="5"/>
  <c r="GL179" i="5"/>
  <c r="GK179" i="5"/>
  <c r="GJ179" i="5"/>
  <c r="HD178" i="5"/>
  <c r="HB178" i="5"/>
  <c r="HA178" i="5"/>
  <c r="GZ178" i="5"/>
  <c r="GY178" i="5"/>
  <c r="GX178" i="5"/>
  <c r="GW178" i="5"/>
  <c r="GV178" i="5"/>
  <c r="GU178" i="5"/>
  <c r="GT178" i="5"/>
  <c r="GS178" i="5"/>
  <c r="GR178" i="5"/>
  <c r="GQ178" i="5"/>
  <c r="GP178" i="5"/>
  <c r="GO178" i="5"/>
  <c r="GN178" i="5"/>
  <c r="GM178" i="5"/>
  <c r="GL178" i="5"/>
  <c r="GK178" i="5"/>
  <c r="GJ178" i="5"/>
  <c r="HD177" i="5"/>
  <c r="HB177" i="5"/>
  <c r="HA177" i="5"/>
  <c r="GZ177" i="5"/>
  <c r="GY177" i="5"/>
  <c r="GX177" i="5"/>
  <c r="GW177" i="5"/>
  <c r="GV177" i="5"/>
  <c r="GU177" i="5"/>
  <c r="GT177" i="5"/>
  <c r="GS177" i="5"/>
  <c r="GR177" i="5"/>
  <c r="GQ177" i="5"/>
  <c r="GP177" i="5"/>
  <c r="GO177" i="5"/>
  <c r="GN177" i="5"/>
  <c r="GM177" i="5"/>
  <c r="GL177" i="5"/>
  <c r="GK177" i="5"/>
  <c r="GJ177" i="5"/>
  <c r="HD176" i="5"/>
  <c r="HB176" i="5"/>
  <c r="HA176" i="5"/>
  <c r="GZ176" i="5"/>
  <c r="GY176" i="5"/>
  <c r="GX176" i="5"/>
  <c r="GW176" i="5"/>
  <c r="GV176" i="5"/>
  <c r="GU176" i="5"/>
  <c r="GT176" i="5"/>
  <c r="GS176" i="5"/>
  <c r="GR176" i="5"/>
  <c r="GQ176" i="5"/>
  <c r="GP176" i="5"/>
  <c r="GO176" i="5"/>
  <c r="GN176" i="5"/>
  <c r="GM176" i="5"/>
  <c r="GL176" i="5"/>
  <c r="GK176" i="5"/>
  <c r="GJ176" i="5"/>
  <c r="HD175" i="5"/>
  <c r="HB175" i="5"/>
  <c r="HA175" i="5"/>
  <c r="GZ175" i="5"/>
  <c r="GY175" i="5"/>
  <c r="GX175" i="5"/>
  <c r="GW175" i="5"/>
  <c r="GV175" i="5"/>
  <c r="GU175" i="5"/>
  <c r="GT175" i="5"/>
  <c r="GS175" i="5"/>
  <c r="GR175" i="5"/>
  <c r="GQ175" i="5"/>
  <c r="GP175" i="5"/>
  <c r="GO175" i="5"/>
  <c r="GN175" i="5"/>
  <c r="GM175" i="5"/>
  <c r="GL175" i="5"/>
  <c r="GK175" i="5"/>
  <c r="GJ175" i="5"/>
  <c r="HD174" i="5"/>
  <c r="HB174" i="5"/>
  <c r="HA174" i="5"/>
  <c r="GZ174" i="5"/>
  <c r="GY174" i="5"/>
  <c r="GX174" i="5"/>
  <c r="GW174" i="5"/>
  <c r="GV174" i="5"/>
  <c r="GU174" i="5"/>
  <c r="GT174" i="5"/>
  <c r="GS174" i="5"/>
  <c r="GR174" i="5"/>
  <c r="GQ174" i="5"/>
  <c r="GP174" i="5"/>
  <c r="GO174" i="5"/>
  <c r="GN174" i="5"/>
  <c r="GM174" i="5"/>
  <c r="GL174" i="5"/>
  <c r="GK174" i="5"/>
  <c r="GJ174" i="5"/>
  <c r="HD173" i="5"/>
  <c r="HB173" i="5"/>
  <c r="HA173" i="5"/>
  <c r="GZ173" i="5"/>
  <c r="GY173" i="5"/>
  <c r="GX173" i="5"/>
  <c r="GW173" i="5"/>
  <c r="GV173" i="5"/>
  <c r="GU173" i="5"/>
  <c r="GT173" i="5"/>
  <c r="GS173" i="5"/>
  <c r="GR173" i="5"/>
  <c r="GQ173" i="5"/>
  <c r="GP173" i="5"/>
  <c r="GO173" i="5"/>
  <c r="GN173" i="5"/>
  <c r="GM173" i="5"/>
  <c r="GL173" i="5"/>
  <c r="GK173" i="5"/>
  <c r="GJ173" i="5"/>
  <c r="HD172" i="5"/>
  <c r="HB172" i="5"/>
  <c r="HA172" i="5"/>
  <c r="GZ172" i="5"/>
  <c r="GY172" i="5"/>
  <c r="GX172" i="5"/>
  <c r="GW172" i="5"/>
  <c r="GV172" i="5"/>
  <c r="GU172" i="5"/>
  <c r="GT172" i="5"/>
  <c r="GS172" i="5"/>
  <c r="GR172" i="5"/>
  <c r="GQ172" i="5"/>
  <c r="GP172" i="5"/>
  <c r="GO172" i="5"/>
  <c r="GN172" i="5"/>
  <c r="GM172" i="5"/>
  <c r="GL172" i="5"/>
  <c r="GK172" i="5"/>
  <c r="GJ172" i="5"/>
  <c r="HD171" i="5"/>
  <c r="HB171" i="5"/>
  <c r="HA171" i="5"/>
  <c r="GZ171" i="5"/>
  <c r="GY171" i="5"/>
  <c r="GX171" i="5"/>
  <c r="GW171" i="5"/>
  <c r="GV171" i="5"/>
  <c r="GU171" i="5"/>
  <c r="GT171" i="5"/>
  <c r="GS171" i="5"/>
  <c r="GR171" i="5"/>
  <c r="GQ171" i="5"/>
  <c r="GP171" i="5"/>
  <c r="GO171" i="5"/>
  <c r="GN171" i="5"/>
  <c r="GM171" i="5"/>
  <c r="GL171" i="5"/>
  <c r="GK171" i="5"/>
  <c r="GJ171" i="5"/>
  <c r="HD170" i="5"/>
  <c r="HB170" i="5"/>
  <c r="HA170" i="5"/>
  <c r="GZ170" i="5"/>
  <c r="GY170" i="5"/>
  <c r="GX170" i="5"/>
  <c r="GW170" i="5"/>
  <c r="GV170" i="5"/>
  <c r="GU170" i="5"/>
  <c r="GT170" i="5"/>
  <c r="GS170" i="5"/>
  <c r="GR170" i="5"/>
  <c r="GQ170" i="5"/>
  <c r="GP170" i="5"/>
  <c r="GO170" i="5"/>
  <c r="GN170" i="5"/>
  <c r="GM170" i="5"/>
  <c r="GL170" i="5"/>
  <c r="GK170" i="5"/>
  <c r="GJ170" i="5"/>
  <c r="HD169" i="5"/>
  <c r="HB169" i="5"/>
  <c r="HA169" i="5"/>
  <c r="GZ169" i="5"/>
  <c r="GY169" i="5"/>
  <c r="GX169" i="5"/>
  <c r="GW169" i="5"/>
  <c r="GV169" i="5"/>
  <c r="GU169" i="5"/>
  <c r="GT169" i="5"/>
  <c r="GS169" i="5"/>
  <c r="GR169" i="5"/>
  <c r="GQ169" i="5"/>
  <c r="GP169" i="5"/>
  <c r="GO169" i="5"/>
  <c r="GN169" i="5"/>
  <c r="GM169" i="5"/>
  <c r="GL169" i="5"/>
  <c r="GK169" i="5"/>
  <c r="GJ169" i="5"/>
  <c r="HD168" i="5"/>
  <c r="HB168" i="5"/>
  <c r="HA168" i="5"/>
  <c r="GZ168" i="5"/>
  <c r="GY168" i="5"/>
  <c r="GX168" i="5"/>
  <c r="GW168" i="5"/>
  <c r="GV168" i="5"/>
  <c r="GU168" i="5"/>
  <c r="GT168" i="5"/>
  <c r="GS168" i="5"/>
  <c r="GR168" i="5"/>
  <c r="GQ168" i="5"/>
  <c r="GP168" i="5"/>
  <c r="GO168" i="5"/>
  <c r="GN168" i="5"/>
  <c r="GM168" i="5"/>
  <c r="GL168" i="5"/>
  <c r="GK168" i="5"/>
  <c r="GJ168" i="5"/>
  <c r="HD167" i="5"/>
  <c r="HB167" i="5"/>
  <c r="HA167" i="5"/>
  <c r="GZ167" i="5"/>
  <c r="GY167" i="5"/>
  <c r="GX167" i="5"/>
  <c r="GW167" i="5"/>
  <c r="GV167" i="5"/>
  <c r="GU167" i="5"/>
  <c r="GT167" i="5"/>
  <c r="GS167" i="5"/>
  <c r="GR167" i="5"/>
  <c r="GQ167" i="5"/>
  <c r="GP167" i="5"/>
  <c r="GO167" i="5"/>
  <c r="GN167" i="5"/>
  <c r="GM167" i="5"/>
  <c r="GL167" i="5"/>
  <c r="GK167" i="5"/>
  <c r="GJ167" i="5"/>
  <c r="HD166" i="5"/>
  <c r="HB166" i="5"/>
  <c r="HA166" i="5"/>
  <c r="GZ166" i="5"/>
  <c r="GY166" i="5"/>
  <c r="GX166" i="5"/>
  <c r="GW166" i="5"/>
  <c r="GV166" i="5"/>
  <c r="GU166" i="5"/>
  <c r="GT166" i="5"/>
  <c r="GS166" i="5"/>
  <c r="GR166" i="5"/>
  <c r="GQ166" i="5"/>
  <c r="GP166" i="5"/>
  <c r="GO166" i="5"/>
  <c r="GN166" i="5"/>
  <c r="GM166" i="5"/>
  <c r="GL166" i="5"/>
  <c r="GK166" i="5"/>
  <c r="GJ166" i="5"/>
  <c r="HD165" i="5"/>
  <c r="HB165" i="5"/>
  <c r="HA165" i="5"/>
  <c r="GZ165" i="5"/>
  <c r="GY165" i="5"/>
  <c r="GX165" i="5"/>
  <c r="GW165" i="5"/>
  <c r="GV165" i="5"/>
  <c r="GU165" i="5"/>
  <c r="GT165" i="5"/>
  <c r="GS165" i="5"/>
  <c r="GR165" i="5"/>
  <c r="GQ165" i="5"/>
  <c r="GP165" i="5"/>
  <c r="GO165" i="5"/>
  <c r="GN165" i="5"/>
  <c r="GM165" i="5"/>
  <c r="GL165" i="5"/>
  <c r="GK165" i="5"/>
  <c r="GJ165" i="5"/>
  <c r="HD164" i="5"/>
  <c r="HB164" i="5"/>
  <c r="HA164" i="5"/>
  <c r="GZ164" i="5"/>
  <c r="GY164" i="5"/>
  <c r="GX164" i="5"/>
  <c r="GW164" i="5"/>
  <c r="GV164" i="5"/>
  <c r="GU164" i="5"/>
  <c r="GT164" i="5"/>
  <c r="GS164" i="5"/>
  <c r="GR164" i="5"/>
  <c r="GQ164" i="5"/>
  <c r="GP164" i="5"/>
  <c r="GO164" i="5"/>
  <c r="GN164" i="5"/>
  <c r="GM164" i="5"/>
  <c r="GL164" i="5"/>
  <c r="GK164" i="5"/>
  <c r="GJ164" i="5"/>
  <c r="HD163" i="5"/>
  <c r="HB163" i="5"/>
  <c r="HA163" i="5"/>
  <c r="GZ163" i="5"/>
  <c r="GY163" i="5"/>
  <c r="GX163" i="5"/>
  <c r="GW163" i="5"/>
  <c r="GV163" i="5"/>
  <c r="GU163" i="5"/>
  <c r="GT163" i="5"/>
  <c r="GS163" i="5"/>
  <c r="GR163" i="5"/>
  <c r="GQ163" i="5"/>
  <c r="GP163" i="5"/>
  <c r="GO163" i="5"/>
  <c r="GN163" i="5"/>
  <c r="GM163" i="5"/>
  <c r="GL163" i="5"/>
  <c r="GK163" i="5"/>
  <c r="GJ163" i="5"/>
  <c r="HD162" i="5"/>
  <c r="HB162" i="5"/>
  <c r="HA162" i="5"/>
  <c r="GZ162" i="5"/>
  <c r="GY162" i="5"/>
  <c r="GX162" i="5"/>
  <c r="GW162" i="5"/>
  <c r="GV162" i="5"/>
  <c r="GU162" i="5"/>
  <c r="GT162" i="5"/>
  <c r="GS162" i="5"/>
  <c r="GR162" i="5"/>
  <c r="GQ162" i="5"/>
  <c r="GP162" i="5"/>
  <c r="GO162" i="5"/>
  <c r="GN162" i="5"/>
  <c r="GM162" i="5"/>
  <c r="GL162" i="5"/>
  <c r="GK162" i="5"/>
  <c r="GJ162" i="5"/>
  <c r="HD161" i="5"/>
  <c r="HB161" i="5"/>
  <c r="HA161" i="5"/>
  <c r="GZ161" i="5"/>
  <c r="GY161" i="5"/>
  <c r="GX161" i="5"/>
  <c r="GW161" i="5"/>
  <c r="GV161" i="5"/>
  <c r="GU161" i="5"/>
  <c r="GT161" i="5"/>
  <c r="GS161" i="5"/>
  <c r="GR161" i="5"/>
  <c r="GQ161" i="5"/>
  <c r="GP161" i="5"/>
  <c r="GO161" i="5"/>
  <c r="GN161" i="5"/>
  <c r="GM161" i="5"/>
  <c r="GL161" i="5"/>
  <c r="GK161" i="5"/>
  <c r="GJ161" i="5"/>
  <c r="HD160" i="5"/>
  <c r="HB160" i="5"/>
  <c r="HA160" i="5"/>
  <c r="GZ160" i="5"/>
  <c r="GY160" i="5"/>
  <c r="GX160" i="5"/>
  <c r="GW160" i="5"/>
  <c r="GV160" i="5"/>
  <c r="GU160" i="5"/>
  <c r="GT160" i="5"/>
  <c r="GS160" i="5"/>
  <c r="GR160" i="5"/>
  <c r="GQ160" i="5"/>
  <c r="GP160" i="5"/>
  <c r="GO160" i="5"/>
  <c r="GN160" i="5"/>
  <c r="GM160" i="5"/>
  <c r="GL160" i="5"/>
  <c r="GK160" i="5"/>
  <c r="GJ160" i="5"/>
  <c r="HD159" i="5"/>
  <c r="HB159" i="5"/>
  <c r="HA159" i="5"/>
  <c r="GZ159" i="5"/>
  <c r="GY159" i="5"/>
  <c r="GX159" i="5"/>
  <c r="GW159" i="5"/>
  <c r="GV159" i="5"/>
  <c r="GU159" i="5"/>
  <c r="GT159" i="5"/>
  <c r="GS159" i="5"/>
  <c r="GR159" i="5"/>
  <c r="GQ159" i="5"/>
  <c r="GP159" i="5"/>
  <c r="GO159" i="5"/>
  <c r="GN159" i="5"/>
  <c r="GM159" i="5"/>
  <c r="GL159" i="5"/>
  <c r="GK159" i="5"/>
  <c r="GJ159" i="5"/>
  <c r="HD158" i="5"/>
  <c r="HB158" i="5"/>
  <c r="HA158" i="5"/>
  <c r="GZ158" i="5"/>
  <c r="GY158" i="5"/>
  <c r="GX158" i="5"/>
  <c r="GW158" i="5"/>
  <c r="GV158" i="5"/>
  <c r="GU158" i="5"/>
  <c r="GT158" i="5"/>
  <c r="GS158" i="5"/>
  <c r="GR158" i="5"/>
  <c r="GQ158" i="5"/>
  <c r="GP158" i="5"/>
  <c r="GO158" i="5"/>
  <c r="GN158" i="5"/>
  <c r="GM158" i="5"/>
  <c r="GL158" i="5"/>
  <c r="GK158" i="5"/>
  <c r="GJ158" i="5"/>
  <c r="HD157" i="5"/>
  <c r="HB157" i="5"/>
  <c r="HA157" i="5"/>
  <c r="GZ157" i="5"/>
  <c r="GY157" i="5"/>
  <c r="GX157" i="5"/>
  <c r="GW157" i="5"/>
  <c r="GV157" i="5"/>
  <c r="GU157" i="5"/>
  <c r="GT157" i="5"/>
  <c r="GS157" i="5"/>
  <c r="GR157" i="5"/>
  <c r="GQ157" i="5"/>
  <c r="GP157" i="5"/>
  <c r="GO157" i="5"/>
  <c r="GN157" i="5"/>
  <c r="GM157" i="5"/>
  <c r="GL157" i="5"/>
  <c r="GK157" i="5"/>
  <c r="GJ157" i="5"/>
  <c r="HD156" i="5"/>
  <c r="HB156" i="5"/>
  <c r="HA156" i="5"/>
  <c r="GZ156" i="5"/>
  <c r="GY156" i="5"/>
  <c r="GX156" i="5"/>
  <c r="GW156" i="5"/>
  <c r="GV156" i="5"/>
  <c r="GU156" i="5"/>
  <c r="GT156" i="5"/>
  <c r="GS156" i="5"/>
  <c r="GR156" i="5"/>
  <c r="GQ156" i="5"/>
  <c r="GP156" i="5"/>
  <c r="GO156" i="5"/>
  <c r="GN156" i="5"/>
  <c r="GM156" i="5"/>
  <c r="GL156" i="5"/>
  <c r="GK156" i="5"/>
  <c r="GJ156" i="5"/>
  <c r="HD155" i="5"/>
  <c r="HB155" i="5"/>
  <c r="HA155" i="5"/>
  <c r="GZ155" i="5"/>
  <c r="GY155" i="5"/>
  <c r="GX155" i="5"/>
  <c r="GW155" i="5"/>
  <c r="GV155" i="5"/>
  <c r="GU155" i="5"/>
  <c r="GT155" i="5"/>
  <c r="GS155" i="5"/>
  <c r="GR155" i="5"/>
  <c r="GQ155" i="5"/>
  <c r="GP155" i="5"/>
  <c r="GO155" i="5"/>
  <c r="GN155" i="5"/>
  <c r="GM155" i="5"/>
  <c r="GL155" i="5"/>
  <c r="GK155" i="5"/>
  <c r="GJ155" i="5"/>
  <c r="HD154" i="5"/>
  <c r="HB154" i="5"/>
  <c r="HA154" i="5"/>
  <c r="GZ154" i="5"/>
  <c r="GY154" i="5"/>
  <c r="GX154" i="5"/>
  <c r="GW154" i="5"/>
  <c r="GV154" i="5"/>
  <c r="GU154" i="5"/>
  <c r="GT154" i="5"/>
  <c r="GS154" i="5"/>
  <c r="GR154" i="5"/>
  <c r="GQ154" i="5"/>
  <c r="GP154" i="5"/>
  <c r="GO154" i="5"/>
  <c r="GN154" i="5"/>
  <c r="GM154" i="5"/>
  <c r="GL154" i="5"/>
  <c r="GK154" i="5"/>
  <c r="GJ154" i="5"/>
  <c r="HD153" i="5"/>
  <c r="HB153" i="5"/>
  <c r="HA153" i="5"/>
  <c r="GZ153" i="5"/>
  <c r="GY153" i="5"/>
  <c r="GX153" i="5"/>
  <c r="GW153" i="5"/>
  <c r="GV153" i="5"/>
  <c r="GU153" i="5"/>
  <c r="GT153" i="5"/>
  <c r="GS153" i="5"/>
  <c r="GR153" i="5"/>
  <c r="GQ153" i="5"/>
  <c r="GP153" i="5"/>
  <c r="GO153" i="5"/>
  <c r="GN153" i="5"/>
  <c r="GM153" i="5"/>
  <c r="GL153" i="5"/>
  <c r="GK153" i="5"/>
  <c r="GJ153" i="5"/>
  <c r="HD152" i="5"/>
  <c r="HB152" i="5"/>
  <c r="HA152" i="5"/>
  <c r="GZ152" i="5"/>
  <c r="GY152" i="5"/>
  <c r="GX152" i="5"/>
  <c r="GW152" i="5"/>
  <c r="GV152" i="5"/>
  <c r="GU152" i="5"/>
  <c r="GT152" i="5"/>
  <c r="GS152" i="5"/>
  <c r="GR152" i="5"/>
  <c r="GQ152" i="5"/>
  <c r="GP152" i="5"/>
  <c r="GO152" i="5"/>
  <c r="GN152" i="5"/>
  <c r="GM152" i="5"/>
  <c r="GL152" i="5"/>
  <c r="GK152" i="5"/>
  <c r="GJ152" i="5"/>
  <c r="HD151" i="5"/>
  <c r="HB151" i="5"/>
  <c r="HA151" i="5"/>
  <c r="GZ151" i="5"/>
  <c r="GY151" i="5"/>
  <c r="GX151" i="5"/>
  <c r="GW151" i="5"/>
  <c r="GV151" i="5"/>
  <c r="GU151" i="5"/>
  <c r="GT151" i="5"/>
  <c r="GS151" i="5"/>
  <c r="GR151" i="5"/>
  <c r="GQ151" i="5"/>
  <c r="GP151" i="5"/>
  <c r="GO151" i="5"/>
  <c r="GN151" i="5"/>
  <c r="GM151" i="5"/>
  <c r="GL151" i="5"/>
  <c r="GK151" i="5"/>
  <c r="GJ151" i="5"/>
  <c r="HD150" i="5"/>
  <c r="HB150" i="5"/>
  <c r="HA150" i="5"/>
  <c r="GZ150" i="5"/>
  <c r="GY150" i="5"/>
  <c r="GX150" i="5"/>
  <c r="GW150" i="5"/>
  <c r="GV150" i="5"/>
  <c r="GU150" i="5"/>
  <c r="GT150" i="5"/>
  <c r="GS150" i="5"/>
  <c r="GR150" i="5"/>
  <c r="GQ150" i="5"/>
  <c r="GP150" i="5"/>
  <c r="GO150" i="5"/>
  <c r="GN150" i="5"/>
  <c r="GM150" i="5"/>
  <c r="GL150" i="5"/>
  <c r="GK150" i="5"/>
  <c r="GJ150" i="5"/>
  <c r="HD149" i="5"/>
  <c r="HB149" i="5"/>
  <c r="HA149" i="5"/>
  <c r="GZ149" i="5"/>
  <c r="GY149" i="5"/>
  <c r="GX149" i="5"/>
  <c r="GW149" i="5"/>
  <c r="GV149" i="5"/>
  <c r="GU149" i="5"/>
  <c r="GT149" i="5"/>
  <c r="GS149" i="5"/>
  <c r="GR149" i="5"/>
  <c r="GQ149" i="5"/>
  <c r="GP149" i="5"/>
  <c r="GO149" i="5"/>
  <c r="GN149" i="5"/>
  <c r="GM149" i="5"/>
  <c r="GL149" i="5"/>
  <c r="GK149" i="5"/>
  <c r="GJ149" i="5"/>
  <c r="HD148" i="5"/>
  <c r="HB148" i="5"/>
  <c r="HA148" i="5"/>
  <c r="GZ148" i="5"/>
  <c r="GY148" i="5"/>
  <c r="GX148" i="5"/>
  <c r="GW148" i="5"/>
  <c r="GV148" i="5"/>
  <c r="GU148" i="5"/>
  <c r="GT148" i="5"/>
  <c r="GS148" i="5"/>
  <c r="GR148" i="5"/>
  <c r="GQ148" i="5"/>
  <c r="GP148" i="5"/>
  <c r="GO148" i="5"/>
  <c r="GN148" i="5"/>
  <c r="GM148" i="5"/>
  <c r="GL148" i="5"/>
  <c r="GK148" i="5"/>
  <c r="GJ148" i="5"/>
  <c r="HD147" i="5"/>
  <c r="HB147" i="5"/>
  <c r="HA147" i="5"/>
  <c r="GZ147" i="5"/>
  <c r="GY147" i="5"/>
  <c r="GX147" i="5"/>
  <c r="GW147" i="5"/>
  <c r="GV147" i="5"/>
  <c r="GU147" i="5"/>
  <c r="GT147" i="5"/>
  <c r="GS147" i="5"/>
  <c r="GR147" i="5"/>
  <c r="GQ147" i="5"/>
  <c r="GP147" i="5"/>
  <c r="GO147" i="5"/>
  <c r="GN147" i="5"/>
  <c r="GM147" i="5"/>
  <c r="GL147" i="5"/>
  <c r="GK147" i="5"/>
  <c r="GJ147" i="5"/>
  <c r="HD146" i="5"/>
  <c r="HB146" i="5"/>
  <c r="HA146" i="5"/>
  <c r="GZ146" i="5"/>
  <c r="GY146" i="5"/>
  <c r="GX146" i="5"/>
  <c r="GW146" i="5"/>
  <c r="GV146" i="5"/>
  <c r="GU146" i="5"/>
  <c r="GT146" i="5"/>
  <c r="GS146" i="5"/>
  <c r="GR146" i="5"/>
  <c r="GQ146" i="5"/>
  <c r="GP146" i="5"/>
  <c r="GO146" i="5"/>
  <c r="GN146" i="5"/>
  <c r="GM146" i="5"/>
  <c r="GL146" i="5"/>
  <c r="GK146" i="5"/>
  <c r="GJ146" i="5"/>
  <c r="HD145" i="5"/>
  <c r="HB145" i="5"/>
  <c r="HA145" i="5"/>
  <c r="GZ145" i="5"/>
  <c r="GY145" i="5"/>
  <c r="GX145" i="5"/>
  <c r="GW145" i="5"/>
  <c r="GV145" i="5"/>
  <c r="GU145" i="5"/>
  <c r="GT145" i="5"/>
  <c r="GS145" i="5"/>
  <c r="GR145" i="5"/>
  <c r="GQ145" i="5"/>
  <c r="GP145" i="5"/>
  <c r="GO145" i="5"/>
  <c r="GN145" i="5"/>
  <c r="GM145" i="5"/>
  <c r="GL145" i="5"/>
  <c r="GK145" i="5"/>
  <c r="GJ145" i="5"/>
  <c r="HD144" i="5"/>
  <c r="HB144" i="5"/>
  <c r="HA144" i="5"/>
  <c r="GZ144" i="5"/>
  <c r="GY144" i="5"/>
  <c r="GX144" i="5"/>
  <c r="GW144" i="5"/>
  <c r="GV144" i="5"/>
  <c r="GU144" i="5"/>
  <c r="GT144" i="5"/>
  <c r="GS144" i="5"/>
  <c r="GR144" i="5"/>
  <c r="GQ144" i="5"/>
  <c r="GP144" i="5"/>
  <c r="GO144" i="5"/>
  <c r="GN144" i="5"/>
  <c r="GM144" i="5"/>
  <c r="GL144" i="5"/>
  <c r="GK144" i="5"/>
  <c r="GJ144" i="5"/>
  <c r="HD143" i="5"/>
  <c r="HB143" i="5"/>
  <c r="HA143" i="5"/>
  <c r="GZ143" i="5"/>
  <c r="GY143" i="5"/>
  <c r="GX143" i="5"/>
  <c r="GW143" i="5"/>
  <c r="GV143" i="5"/>
  <c r="GU143" i="5"/>
  <c r="GT143" i="5"/>
  <c r="GS143" i="5"/>
  <c r="GR143" i="5"/>
  <c r="GQ143" i="5"/>
  <c r="GP143" i="5"/>
  <c r="GO143" i="5"/>
  <c r="GN143" i="5"/>
  <c r="GM143" i="5"/>
  <c r="GL143" i="5"/>
  <c r="GK143" i="5"/>
  <c r="GJ143" i="5"/>
  <c r="HD142" i="5"/>
  <c r="HB142" i="5"/>
  <c r="HA142" i="5"/>
  <c r="GZ142" i="5"/>
  <c r="GY142" i="5"/>
  <c r="GX142" i="5"/>
  <c r="GW142" i="5"/>
  <c r="GV142" i="5"/>
  <c r="GU142" i="5"/>
  <c r="GT142" i="5"/>
  <c r="GS142" i="5"/>
  <c r="GR142" i="5"/>
  <c r="GQ142" i="5"/>
  <c r="GP142" i="5"/>
  <c r="GO142" i="5"/>
  <c r="GN142" i="5"/>
  <c r="GM142" i="5"/>
  <c r="GL142" i="5"/>
  <c r="GK142" i="5"/>
  <c r="GJ142" i="5"/>
  <c r="HD141" i="5"/>
  <c r="HB141" i="5"/>
  <c r="HA141" i="5"/>
  <c r="GZ141" i="5"/>
  <c r="GY141" i="5"/>
  <c r="GX141" i="5"/>
  <c r="GW141" i="5"/>
  <c r="GV141" i="5"/>
  <c r="GU141" i="5"/>
  <c r="GT141" i="5"/>
  <c r="GS141" i="5"/>
  <c r="GR141" i="5"/>
  <c r="GQ141" i="5"/>
  <c r="GP141" i="5"/>
  <c r="GO141" i="5"/>
  <c r="GN141" i="5"/>
  <c r="GM141" i="5"/>
  <c r="GL141" i="5"/>
  <c r="GK141" i="5"/>
  <c r="GJ141" i="5"/>
  <c r="HD140" i="5"/>
  <c r="HB140" i="5"/>
  <c r="HA140" i="5"/>
  <c r="GZ140" i="5"/>
  <c r="GY140" i="5"/>
  <c r="GX140" i="5"/>
  <c r="GW140" i="5"/>
  <c r="GV140" i="5"/>
  <c r="GU140" i="5"/>
  <c r="GT140" i="5"/>
  <c r="GS140" i="5"/>
  <c r="GR140" i="5"/>
  <c r="GQ140" i="5"/>
  <c r="GP140" i="5"/>
  <c r="GO140" i="5"/>
  <c r="GN140" i="5"/>
  <c r="GM140" i="5"/>
  <c r="GL140" i="5"/>
  <c r="GK140" i="5"/>
  <c r="GJ140" i="5"/>
  <c r="HD139" i="5"/>
  <c r="HB139" i="5"/>
  <c r="HA139" i="5"/>
  <c r="GZ139" i="5"/>
  <c r="GY139" i="5"/>
  <c r="GX139" i="5"/>
  <c r="GW139" i="5"/>
  <c r="GV139" i="5"/>
  <c r="GU139" i="5"/>
  <c r="GT139" i="5"/>
  <c r="GS139" i="5"/>
  <c r="GR139" i="5"/>
  <c r="GQ139" i="5"/>
  <c r="GP139" i="5"/>
  <c r="GO139" i="5"/>
  <c r="GN139" i="5"/>
  <c r="GM139" i="5"/>
  <c r="GL139" i="5"/>
  <c r="GK139" i="5"/>
  <c r="GJ139" i="5"/>
  <c r="HD138" i="5"/>
  <c r="HB138" i="5"/>
  <c r="HA138" i="5"/>
  <c r="GZ138" i="5"/>
  <c r="GY138" i="5"/>
  <c r="GX138" i="5"/>
  <c r="GW138" i="5"/>
  <c r="GV138" i="5"/>
  <c r="GU138" i="5"/>
  <c r="GT138" i="5"/>
  <c r="GS138" i="5"/>
  <c r="GR138" i="5"/>
  <c r="GQ138" i="5"/>
  <c r="GP138" i="5"/>
  <c r="GO138" i="5"/>
  <c r="GN138" i="5"/>
  <c r="GM138" i="5"/>
  <c r="GL138" i="5"/>
  <c r="GK138" i="5"/>
  <c r="GJ138" i="5"/>
  <c r="HD137" i="5"/>
  <c r="HB137" i="5"/>
  <c r="HA137" i="5"/>
  <c r="GZ137" i="5"/>
  <c r="GY137" i="5"/>
  <c r="GX137" i="5"/>
  <c r="GW137" i="5"/>
  <c r="GV137" i="5"/>
  <c r="GU137" i="5"/>
  <c r="GT137" i="5"/>
  <c r="GS137" i="5"/>
  <c r="GR137" i="5"/>
  <c r="GQ137" i="5"/>
  <c r="GP137" i="5"/>
  <c r="GO137" i="5"/>
  <c r="GN137" i="5"/>
  <c r="GM137" i="5"/>
  <c r="GL137" i="5"/>
  <c r="GK137" i="5"/>
  <c r="GJ137" i="5"/>
  <c r="HD136" i="5"/>
  <c r="HB136" i="5"/>
  <c r="HA136" i="5"/>
  <c r="GZ136" i="5"/>
  <c r="GY136" i="5"/>
  <c r="GX136" i="5"/>
  <c r="GW136" i="5"/>
  <c r="GV136" i="5"/>
  <c r="GU136" i="5"/>
  <c r="GT136" i="5"/>
  <c r="GS136" i="5"/>
  <c r="GR136" i="5"/>
  <c r="GQ136" i="5"/>
  <c r="GP136" i="5"/>
  <c r="GO136" i="5"/>
  <c r="GN136" i="5"/>
  <c r="GM136" i="5"/>
  <c r="GL136" i="5"/>
  <c r="GK136" i="5"/>
  <c r="GJ136" i="5"/>
  <c r="HD135" i="5"/>
  <c r="HB135" i="5"/>
  <c r="HA135" i="5"/>
  <c r="GZ135" i="5"/>
  <c r="GY135" i="5"/>
  <c r="GX135" i="5"/>
  <c r="GW135" i="5"/>
  <c r="GV135" i="5"/>
  <c r="GU135" i="5"/>
  <c r="GT135" i="5"/>
  <c r="GS135" i="5"/>
  <c r="GR135" i="5"/>
  <c r="GQ135" i="5"/>
  <c r="GP135" i="5"/>
  <c r="GO135" i="5"/>
  <c r="GN135" i="5"/>
  <c r="GM135" i="5"/>
  <c r="GL135" i="5"/>
  <c r="GK135" i="5"/>
  <c r="GJ135" i="5"/>
  <c r="GF186" i="5"/>
  <c r="GE186" i="5"/>
  <c r="GD186" i="5"/>
  <c r="GC186" i="5"/>
  <c r="GB186" i="5"/>
  <c r="GA186" i="5"/>
  <c r="FZ186" i="5"/>
  <c r="FY186" i="5"/>
  <c r="FX186" i="5"/>
  <c r="FW186" i="5"/>
  <c r="FV186" i="5"/>
  <c r="FU186" i="5"/>
  <c r="FT186" i="5"/>
  <c r="FS186" i="5"/>
  <c r="FR186" i="5"/>
  <c r="FQ186" i="5"/>
  <c r="FP186" i="5"/>
  <c r="FO186" i="5"/>
  <c r="FN186" i="5"/>
  <c r="FM186" i="5"/>
  <c r="GF185" i="5"/>
  <c r="GE185" i="5"/>
  <c r="GD185" i="5"/>
  <c r="GC185" i="5"/>
  <c r="GB185" i="5"/>
  <c r="GA185" i="5"/>
  <c r="FZ185" i="5"/>
  <c r="FY185" i="5"/>
  <c r="FX185" i="5"/>
  <c r="FW185" i="5"/>
  <c r="FV185" i="5"/>
  <c r="FU185" i="5"/>
  <c r="FT185" i="5"/>
  <c r="FS185" i="5"/>
  <c r="FR185" i="5"/>
  <c r="FQ185" i="5"/>
  <c r="FP185" i="5"/>
  <c r="FO185" i="5"/>
  <c r="FN185" i="5"/>
  <c r="FM185" i="5"/>
  <c r="GF184" i="5"/>
  <c r="GE184" i="5"/>
  <c r="GD184" i="5"/>
  <c r="GC184" i="5"/>
  <c r="GB184" i="5"/>
  <c r="GA184" i="5"/>
  <c r="FZ184" i="5"/>
  <c r="FY184" i="5"/>
  <c r="FX184" i="5"/>
  <c r="FW184" i="5"/>
  <c r="FV184" i="5"/>
  <c r="FU184" i="5"/>
  <c r="FT184" i="5"/>
  <c r="FS184" i="5"/>
  <c r="FR184" i="5"/>
  <c r="FQ184" i="5"/>
  <c r="FP184" i="5"/>
  <c r="FO184" i="5"/>
  <c r="FN184" i="5"/>
  <c r="FM184" i="5"/>
  <c r="GF183" i="5"/>
  <c r="GE183" i="5"/>
  <c r="GD183" i="5"/>
  <c r="GC183" i="5"/>
  <c r="GB183" i="5"/>
  <c r="GA183" i="5"/>
  <c r="FZ183" i="5"/>
  <c r="FY183" i="5"/>
  <c r="FX183" i="5"/>
  <c r="FW183" i="5"/>
  <c r="FV183" i="5"/>
  <c r="FU183" i="5"/>
  <c r="FT183" i="5"/>
  <c r="FS183" i="5"/>
  <c r="FR183" i="5"/>
  <c r="FQ183" i="5"/>
  <c r="FP183" i="5"/>
  <c r="FO183" i="5"/>
  <c r="FN183" i="5"/>
  <c r="FM183" i="5"/>
  <c r="GF182" i="5"/>
  <c r="GE182" i="5"/>
  <c r="GD182" i="5"/>
  <c r="GC182" i="5"/>
  <c r="GB182" i="5"/>
  <c r="GA182" i="5"/>
  <c r="FZ182" i="5"/>
  <c r="FY182" i="5"/>
  <c r="FX182" i="5"/>
  <c r="FW182" i="5"/>
  <c r="FV182" i="5"/>
  <c r="FU182" i="5"/>
  <c r="FT182" i="5"/>
  <c r="FS182" i="5"/>
  <c r="FR182" i="5"/>
  <c r="FQ182" i="5"/>
  <c r="FP182" i="5"/>
  <c r="FO182" i="5"/>
  <c r="FN182" i="5"/>
  <c r="FM182" i="5"/>
  <c r="GF181" i="5"/>
  <c r="GE181" i="5"/>
  <c r="GD181" i="5"/>
  <c r="GC181" i="5"/>
  <c r="GB181" i="5"/>
  <c r="GA181" i="5"/>
  <c r="FZ181" i="5"/>
  <c r="FY181" i="5"/>
  <c r="FX181" i="5"/>
  <c r="FW181" i="5"/>
  <c r="FV181" i="5"/>
  <c r="FU181" i="5"/>
  <c r="FT181" i="5"/>
  <c r="FS181" i="5"/>
  <c r="FR181" i="5"/>
  <c r="FQ181" i="5"/>
  <c r="FP181" i="5"/>
  <c r="FO181" i="5"/>
  <c r="FN181" i="5"/>
  <c r="FM181" i="5"/>
  <c r="GF180" i="5"/>
  <c r="GE180" i="5"/>
  <c r="GD180" i="5"/>
  <c r="GC180" i="5"/>
  <c r="GB180" i="5"/>
  <c r="GA180" i="5"/>
  <c r="FZ180" i="5"/>
  <c r="FY180" i="5"/>
  <c r="FX180" i="5"/>
  <c r="FW180" i="5"/>
  <c r="FV180" i="5"/>
  <c r="FU180" i="5"/>
  <c r="FT180" i="5"/>
  <c r="FS180" i="5"/>
  <c r="FR180" i="5"/>
  <c r="FQ180" i="5"/>
  <c r="FP180" i="5"/>
  <c r="FO180" i="5"/>
  <c r="FN180" i="5"/>
  <c r="FM180" i="5"/>
  <c r="GF179" i="5"/>
  <c r="GE179" i="5"/>
  <c r="GD179" i="5"/>
  <c r="GC179" i="5"/>
  <c r="GB179" i="5"/>
  <c r="GA179" i="5"/>
  <c r="FZ179" i="5"/>
  <c r="FY179" i="5"/>
  <c r="FX179" i="5"/>
  <c r="FW179" i="5"/>
  <c r="FV179" i="5"/>
  <c r="FU179" i="5"/>
  <c r="FT179" i="5"/>
  <c r="FS179" i="5"/>
  <c r="FR179" i="5"/>
  <c r="FQ179" i="5"/>
  <c r="FP179" i="5"/>
  <c r="FO179" i="5"/>
  <c r="FN179" i="5"/>
  <c r="FM179" i="5"/>
  <c r="GF178" i="5"/>
  <c r="GE178" i="5"/>
  <c r="GD178" i="5"/>
  <c r="GC178" i="5"/>
  <c r="GB178" i="5"/>
  <c r="GA178" i="5"/>
  <c r="FZ178" i="5"/>
  <c r="FY178" i="5"/>
  <c r="FX178" i="5"/>
  <c r="FW178" i="5"/>
  <c r="FV178" i="5"/>
  <c r="FU178" i="5"/>
  <c r="FT178" i="5"/>
  <c r="FS178" i="5"/>
  <c r="FR178" i="5"/>
  <c r="FQ178" i="5"/>
  <c r="FP178" i="5"/>
  <c r="FO178" i="5"/>
  <c r="FN178" i="5"/>
  <c r="FM178" i="5"/>
  <c r="GF177" i="5"/>
  <c r="GE177" i="5"/>
  <c r="GD177" i="5"/>
  <c r="GC177" i="5"/>
  <c r="GB177" i="5"/>
  <c r="GA177" i="5"/>
  <c r="FZ177" i="5"/>
  <c r="FY177" i="5"/>
  <c r="FX177" i="5"/>
  <c r="FW177" i="5"/>
  <c r="FV177" i="5"/>
  <c r="FU177" i="5"/>
  <c r="FT177" i="5"/>
  <c r="FS177" i="5"/>
  <c r="FR177" i="5"/>
  <c r="FQ177" i="5"/>
  <c r="FP177" i="5"/>
  <c r="FO177" i="5"/>
  <c r="FN177" i="5"/>
  <c r="FM177" i="5"/>
  <c r="GF176" i="5"/>
  <c r="GE176" i="5"/>
  <c r="GD176" i="5"/>
  <c r="GC176" i="5"/>
  <c r="GB176" i="5"/>
  <c r="GA176" i="5"/>
  <c r="FZ176" i="5"/>
  <c r="FY176" i="5"/>
  <c r="FX176" i="5"/>
  <c r="FW176" i="5"/>
  <c r="FV176" i="5"/>
  <c r="FU176" i="5"/>
  <c r="FT176" i="5"/>
  <c r="FS176" i="5"/>
  <c r="FR176" i="5"/>
  <c r="FQ176" i="5"/>
  <c r="FP176" i="5"/>
  <c r="FO176" i="5"/>
  <c r="FN176" i="5"/>
  <c r="FM176" i="5"/>
  <c r="GF175" i="5"/>
  <c r="GE175" i="5"/>
  <c r="GD175" i="5"/>
  <c r="GC175" i="5"/>
  <c r="GB175" i="5"/>
  <c r="GA175" i="5"/>
  <c r="FZ175" i="5"/>
  <c r="FY175" i="5"/>
  <c r="FX175" i="5"/>
  <c r="FW175" i="5"/>
  <c r="FV175" i="5"/>
  <c r="FU175" i="5"/>
  <c r="FT175" i="5"/>
  <c r="FS175" i="5"/>
  <c r="FR175" i="5"/>
  <c r="FQ175" i="5"/>
  <c r="FP175" i="5"/>
  <c r="FO175" i="5"/>
  <c r="FN175" i="5"/>
  <c r="FM175" i="5"/>
  <c r="GF174" i="5"/>
  <c r="GE174" i="5"/>
  <c r="GD174" i="5"/>
  <c r="GC174" i="5"/>
  <c r="GB174" i="5"/>
  <c r="GA174" i="5"/>
  <c r="FZ174" i="5"/>
  <c r="FY174" i="5"/>
  <c r="FX174" i="5"/>
  <c r="FW174" i="5"/>
  <c r="FV174" i="5"/>
  <c r="FU174" i="5"/>
  <c r="FT174" i="5"/>
  <c r="FS174" i="5"/>
  <c r="FR174" i="5"/>
  <c r="FQ174" i="5"/>
  <c r="FP174" i="5"/>
  <c r="FO174" i="5"/>
  <c r="FN174" i="5"/>
  <c r="FM174" i="5"/>
  <c r="GF173" i="5"/>
  <c r="GE173" i="5"/>
  <c r="GD173" i="5"/>
  <c r="GC173" i="5"/>
  <c r="GB173" i="5"/>
  <c r="GA173" i="5"/>
  <c r="FZ173" i="5"/>
  <c r="FY173" i="5"/>
  <c r="FX173" i="5"/>
  <c r="FW173" i="5"/>
  <c r="FV173" i="5"/>
  <c r="FU173" i="5"/>
  <c r="FT173" i="5"/>
  <c r="FS173" i="5"/>
  <c r="FR173" i="5"/>
  <c r="FQ173" i="5"/>
  <c r="FP173" i="5"/>
  <c r="FO173" i="5"/>
  <c r="FN173" i="5"/>
  <c r="FM173" i="5"/>
  <c r="GF172" i="5"/>
  <c r="GE172" i="5"/>
  <c r="GD172" i="5"/>
  <c r="GC172" i="5"/>
  <c r="GB172" i="5"/>
  <c r="GA172" i="5"/>
  <c r="FZ172" i="5"/>
  <c r="FY172" i="5"/>
  <c r="FX172" i="5"/>
  <c r="FW172" i="5"/>
  <c r="FV172" i="5"/>
  <c r="FU172" i="5"/>
  <c r="FT172" i="5"/>
  <c r="FS172" i="5"/>
  <c r="FR172" i="5"/>
  <c r="FQ172" i="5"/>
  <c r="FP172" i="5"/>
  <c r="FO172" i="5"/>
  <c r="FN172" i="5"/>
  <c r="FM172" i="5"/>
  <c r="GF171" i="5"/>
  <c r="GE171" i="5"/>
  <c r="GD171" i="5"/>
  <c r="GC171" i="5"/>
  <c r="GB171" i="5"/>
  <c r="GA171" i="5"/>
  <c r="FZ171" i="5"/>
  <c r="FY171" i="5"/>
  <c r="FX171" i="5"/>
  <c r="FW171" i="5"/>
  <c r="FV171" i="5"/>
  <c r="FU171" i="5"/>
  <c r="FT171" i="5"/>
  <c r="FS171" i="5"/>
  <c r="FR171" i="5"/>
  <c r="FQ171" i="5"/>
  <c r="FP171" i="5"/>
  <c r="FO171" i="5"/>
  <c r="FN171" i="5"/>
  <c r="FM171" i="5"/>
  <c r="GF170" i="5"/>
  <c r="GE170" i="5"/>
  <c r="GD170" i="5"/>
  <c r="GC170" i="5"/>
  <c r="GB170" i="5"/>
  <c r="GA170" i="5"/>
  <c r="FZ170" i="5"/>
  <c r="FY170" i="5"/>
  <c r="FX170" i="5"/>
  <c r="FW170" i="5"/>
  <c r="FV170" i="5"/>
  <c r="FU170" i="5"/>
  <c r="FT170" i="5"/>
  <c r="FS170" i="5"/>
  <c r="FR170" i="5"/>
  <c r="FQ170" i="5"/>
  <c r="FP170" i="5"/>
  <c r="FO170" i="5"/>
  <c r="FN170" i="5"/>
  <c r="FM170" i="5"/>
  <c r="GF169" i="5"/>
  <c r="GE169" i="5"/>
  <c r="GD169" i="5"/>
  <c r="GC169" i="5"/>
  <c r="GB169" i="5"/>
  <c r="GA169" i="5"/>
  <c r="FZ169" i="5"/>
  <c r="FY169" i="5"/>
  <c r="FX169" i="5"/>
  <c r="FW169" i="5"/>
  <c r="FV169" i="5"/>
  <c r="FU169" i="5"/>
  <c r="FT169" i="5"/>
  <c r="FS169" i="5"/>
  <c r="FR169" i="5"/>
  <c r="FQ169" i="5"/>
  <c r="FP169" i="5"/>
  <c r="FO169" i="5"/>
  <c r="FN169" i="5"/>
  <c r="FM169" i="5"/>
  <c r="GF168" i="5"/>
  <c r="GE168" i="5"/>
  <c r="GD168" i="5"/>
  <c r="GC168" i="5"/>
  <c r="GB168" i="5"/>
  <c r="GA168" i="5"/>
  <c r="FZ168" i="5"/>
  <c r="FY168" i="5"/>
  <c r="FX168" i="5"/>
  <c r="FW168" i="5"/>
  <c r="FV168" i="5"/>
  <c r="FU168" i="5"/>
  <c r="FT168" i="5"/>
  <c r="FS168" i="5"/>
  <c r="FR168" i="5"/>
  <c r="FQ168" i="5"/>
  <c r="FP168" i="5"/>
  <c r="FO168" i="5"/>
  <c r="FN168" i="5"/>
  <c r="FM168" i="5"/>
  <c r="GF167" i="5"/>
  <c r="GE167" i="5"/>
  <c r="GD167" i="5"/>
  <c r="GC167" i="5"/>
  <c r="GB167" i="5"/>
  <c r="GA167" i="5"/>
  <c r="FZ167" i="5"/>
  <c r="FY167" i="5"/>
  <c r="FX167" i="5"/>
  <c r="FW167" i="5"/>
  <c r="FV167" i="5"/>
  <c r="FU167" i="5"/>
  <c r="FT167" i="5"/>
  <c r="FS167" i="5"/>
  <c r="FR167" i="5"/>
  <c r="FQ167" i="5"/>
  <c r="FP167" i="5"/>
  <c r="FO167" i="5"/>
  <c r="FN167" i="5"/>
  <c r="FM167" i="5"/>
  <c r="GF166" i="5"/>
  <c r="GE166" i="5"/>
  <c r="GD166" i="5"/>
  <c r="GC166" i="5"/>
  <c r="GB166" i="5"/>
  <c r="GA166" i="5"/>
  <c r="FZ166" i="5"/>
  <c r="FY166" i="5"/>
  <c r="FX166" i="5"/>
  <c r="FW166" i="5"/>
  <c r="FV166" i="5"/>
  <c r="FU166" i="5"/>
  <c r="FT166" i="5"/>
  <c r="FS166" i="5"/>
  <c r="FR166" i="5"/>
  <c r="FQ166" i="5"/>
  <c r="FP166" i="5"/>
  <c r="FO166" i="5"/>
  <c r="FN166" i="5"/>
  <c r="FM166" i="5"/>
  <c r="GF165" i="5"/>
  <c r="GE165" i="5"/>
  <c r="GD165" i="5"/>
  <c r="GC165" i="5"/>
  <c r="GB165" i="5"/>
  <c r="GA165" i="5"/>
  <c r="FZ165" i="5"/>
  <c r="FY165" i="5"/>
  <c r="FX165" i="5"/>
  <c r="FW165" i="5"/>
  <c r="FV165" i="5"/>
  <c r="FU165" i="5"/>
  <c r="FT165" i="5"/>
  <c r="FS165" i="5"/>
  <c r="FR165" i="5"/>
  <c r="FQ165" i="5"/>
  <c r="FP165" i="5"/>
  <c r="FO165" i="5"/>
  <c r="FN165" i="5"/>
  <c r="FM165" i="5"/>
  <c r="GF164" i="5"/>
  <c r="GE164" i="5"/>
  <c r="GD164" i="5"/>
  <c r="GC164" i="5"/>
  <c r="GB164" i="5"/>
  <c r="GA164" i="5"/>
  <c r="FZ164" i="5"/>
  <c r="FY164" i="5"/>
  <c r="FX164" i="5"/>
  <c r="FW164" i="5"/>
  <c r="FV164" i="5"/>
  <c r="FU164" i="5"/>
  <c r="FT164" i="5"/>
  <c r="FS164" i="5"/>
  <c r="FR164" i="5"/>
  <c r="FQ164" i="5"/>
  <c r="FP164" i="5"/>
  <c r="FO164" i="5"/>
  <c r="FN164" i="5"/>
  <c r="FM164" i="5"/>
  <c r="GF163" i="5"/>
  <c r="GE163" i="5"/>
  <c r="GD163" i="5"/>
  <c r="GC163" i="5"/>
  <c r="GB163" i="5"/>
  <c r="GA163" i="5"/>
  <c r="FZ163" i="5"/>
  <c r="FY163" i="5"/>
  <c r="FX163" i="5"/>
  <c r="FW163" i="5"/>
  <c r="FV163" i="5"/>
  <c r="FU163" i="5"/>
  <c r="FT163" i="5"/>
  <c r="FS163" i="5"/>
  <c r="FR163" i="5"/>
  <c r="FQ163" i="5"/>
  <c r="FP163" i="5"/>
  <c r="FO163" i="5"/>
  <c r="FN163" i="5"/>
  <c r="FM163" i="5"/>
  <c r="GF162" i="5"/>
  <c r="GE162" i="5"/>
  <c r="GD162" i="5"/>
  <c r="GC162" i="5"/>
  <c r="GB162" i="5"/>
  <c r="GA162" i="5"/>
  <c r="FZ162" i="5"/>
  <c r="FY162" i="5"/>
  <c r="FX162" i="5"/>
  <c r="FW162" i="5"/>
  <c r="FV162" i="5"/>
  <c r="FU162" i="5"/>
  <c r="FT162" i="5"/>
  <c r="FS162" i="5"/>
  <c r="FR162" i="5"/>
  <c r="FQ162" i="5"/>
  <c r="FP162" i="5"/>
  <c r="FO162" i="5"/>
  <c r="FN162" i="5"/>
  <c r="FM162" i="5"/>
  <c r="GF161" i="5"/>
  <c r="GE161" i="5"/>
  <c r="GD161" i="5"/>
  <c r="GC161" i="5"/>
  <c r="GB161" i="5"/>
  <c r="GA161" i="5"/>
  <c r="FZ161" i="5"/>
  <c r="FY161" i="5"/>
  <c r="FX161" i="5"/>
  <c r="FW161" i="5"/>
  <c r="FV161" i="5"/>
  <c r="FU161" i="5"/>
  <c r="FT161" i="5"/>
  <c r="FS161" i="5"/>
  <c r="FR161" i="5"/>
  <c r="FQ161" i="5"/>
  <c r="FP161" i="5"/>
  <c r="FO161" i="5"/>
  <c r="FN161" i="5"/>
  <c r="FM161" i="5"/>
  <c r="GF160" i="5"/>
  <c r="GE160" i="5"/>
  <c r="GD160" i="5"/>
  <c r="GC160" i="5"/>
  <c r="GB160" i="5"/>
  <c r="GA160" i="5"/>
  <c r="FZ160" i="5"/>
  <c r="FY160" i="5"/>
  <c r="FX160" i="5"/>
  <c r="FW160" i="5"/>
  <c r="FV160" i="5"/>
  <c r="FU160" i="5"/>
  <c r="FT160" i="5"/>
  <c r="FS160" i="5"/>
  <c r="FR160" i="5"/>
  <c r="FQ160" i="5"/>
  <c r="FP160" i="5"/>
  <c r="FO160" i="5"/>
  <c r="FN160" i="5"/>
  <c r="FM160" i="5"/>
  <c r="GF159" i="5"/>
  <c r="GE159" i="5"/>
  <c r="GD159" i="5"/>
  <c r="GC159" i="5"/>
  <c r="GB159" i="5"/>
  <c r="GA159" i="5"/>
  <c r="FZ159" i="5"/>
  <c r="FY159" i="5"/>
  <c r="FX159" i="5"/>
  <c r="FW159" i="5"/>
  <c r="FV159" i="5"/>
  <c r="FU159" i="5"/>
  <c r="FT159" i="5"/>
  <c r="FS159" i="5"/>
  <c r="FR159" i="5"/>
  <c r="FQ159" i="5"/>
  <c r="FP159" i="5"/>
  <c r="FO159" i="5"/>
  <c r="FN159" i="5"/>
  <c r="FM159" i="5"/>
  <c r="GF158" i="5"/>
  <c r="GE158" i="5"/>
  <c r="GD158" i="5"/>
  <c r="GC158" i="5"/>
  <c r="GB158" i="5"/>
  <c r="GA158" i="5"/>
  <c r="FZ158" i="5"/>
  <c r="FY158" i="5"/>
  <c r="FX158" i="5"/>
  <c r="FW158" i="5"/>
  <c r="FV158" i="5"/>
  <c r="FU158" i="5"/>
  <c r="FT158" i="5"/>
  <c r="FS158" i="5"/>
  <c r="FR158" i="5"/>
  <c r="FQ158" i="5"/>
  <c r="FP158" i="5"/>
  <c r="FO158" i="5"/>
  <c r="FN158" i="5"/>
  <c r="FM158" i="5"/>
  <c r="GF157" i="5"/>
  <c r="GE157" i="5"/>
  <c r="GD157" i="5"/>
  <c r="GC157" i="5"/>
  <c r="GB157" i="5"/>
  <c r="GA157" i="5"/>
  <c r="FZ157" i="5"/>
  <c r="FY157" i="5"/>
  <c r="FX157" i="5"/>
  <c r="FW157" i="5"/>
  <c r="FV157" i="5"/>
  <c r="FU157" i="5"/>
  <c r="FT157" i="5"/>
  <c r="FS157" i="5"/>
  <c r="FR157" i="5"/>
  <c r="FQ157" i="5"/>
  <c r="FP157" i="5"/>
  <c r="FO157" i="5"/>
  <c r="FN157" i="5"/>
  <c r="FM157" i="5"/>
  <c r="GF156" i="5"/>
  <c r="GE156" i="5"/>
  <c r="GD156" i="5"/>
  <c r="GC156" i="5"/>
  <c r="GB156" i="5"/>
  <c r="GA156" i="5"/>
  <c r="FZ156" i="5"/>
  <c r="FY156" i="5"/>
  <c r="FX156" i="5"/>
  <c r="FW156" i="5"/>
  <c r="FV156" i="5"/>
  <c r="FU156" i="5"/>
  <c r="FT156" i="5"/>
  <c r="FS156" i="5"/>
  <c r="FR156" i="5"/>
  <c r="FQ156" i="5"/>
  <c r="FP156" i="5"/>
  <c r="FO156" i="5"/>
  <c r="FN156" i="5"/>
  <c r="FM156" i="5"/>
  <c r="GF155" i="5"/>
  <c r="GE155" i="5"/>
  <c r="GD155" i="5"/>
  <c r="GC155" i="5"/>
  <c r="GB155" i="5"/>
  <c r="GA155" i="5"/>
  <c r="FZ155" i="5"/>
  <c r="FY155" i="5"/>
  <c r="FX155" i="5"/>
  <c r="FW155" i="5"/>
  <c r="FV155" i="5"/>
  <c r="FU155" i="5"/>
  <c r="FT155" i="5"/>
  <c r="FS155" i="5"/>
  <c r="FR155" i="5"/>
  <c r="FQ155" i="5"/>
  <c r="FP155" i="5"/>
  <c r="FO155" i="5"/>
  <c r="FN155" i="5"/>
  <c r="FM155" i="5"/>
  <c r="GF154" i="5"/>
  <c r="GE154" i="5"/>
  <c r="GD154" i="5"/>
  <c r="GC154" i="5"/>
  <c r="GB154" i="5"/>
  <c r="GA154" i="5"/>
  <c r="FZ154" i="5"/>
  <c r="FY154" i="5"/>
  <c r="FX154" i="5"/>
  <c r="FW154" i="5"/>
  <c r="FV154" i="5"/>
  <c r="FU154" i="5"/>
  <c r="FT154" i="5"/>
  <c r="FS154" i="5"/>
  <c r="FR154" i="5"/>
  <c r="FQ154" i="5"/>
  <c r="FP154" i="5"/>
  <c r="FO154" i="5"/>
  <c r="FN154" i="5"/>
  <c r="FM154" i="5"/>
  <c r="GF153" i="5"/>
  <c r="GE153" i="5"/>
  <c r="GD153" i="5"/>
  <c r="GC153" i="5"/>
  <c r="GB153" i="5"/>
  <c r="GA153" i="5"/>
  <c r="FZ153" i="5"/>
  <c r="FY153" i="5"/>
  <c r="FX153" i="5"/>
  <c r="FW153" i="5"/>
  <c r="FV153" i="5"/>
  <c r="FU153" i="5"/>
  <c r="FT153" i="5"/>
  <c r="FS153" i="5"/>
  <c r="FR153" i="5"/>
  <c r="FQ153" i="5"/>
  <c r="FP153" i="5"/>
  <c r="FO153" i="5"/>
  <c r="FN153" i="5"/>
  <c r="FM153" i="5"/>
  <c r="GF152" i="5"/>
  <c r="GE152" i="5"/>
  <c r="GD152" i="5"/>
  <c r="GC152" i="5"/>
  <c r="GB152" i="5"/>
  <c r="GA152" i="5"/>
  <c r="FZ152" i="5"/>
  <c r="FY152" i="5"/>
  <c r="FX152" i="5"/>
  <c r="FW152" i="5"/>
  <c r="FV152" i="5"/>
  <c r="FU152" i="5"/>
  <c r="FT152" i="5"/>
  <c r="FS152" i="5"/>
  <c r="FR152" i="5"/>
  <c r="FQ152" i="5"/>
  <c r="FP152" i="5"/>
  <c r="FO152" i="5"/>
  <c r="FN152" i="5"/>
  <c r="FM152" i="5"/>
  <c r="GF151" i="5"/>
  <c r="GE151" i="5"/>
  <c r="GD151" i="5"/>
  <c r="GC151" i="5"/>
  <c r="GB151" i="5"/>
  <c r="GA151" i="5"/>
  <c r="FZ151" i="5"/>
  <c r="FY151" i="5"/>
  <c r="FX151" i="5"/>
  <c r="FW151" i="5"/>
  <c r="FV151" i="5"/>
  <c r="FU151" i="5"/>
  <c r="FT151" i="5"/>
  <c r="FS151" i="5"/>
  <c r="FR151" i="5"/>
  <c r="FQ151" i="5"/>
  <c r="FP151" i="5"/>
  <c r="FO151" i="5"/>
  <c r="FN151" i="5"/>
  <c r="FM151" i="5"/>
  <c r="GF150" i="5"/>
  <c r="GE150" i="5"/>
  <c r="GD150" i="5"/>
  <c r="GC150" i="5"/>
  <c r="GB150" i="5"/>
  <c r="GA150" i="5"/>
  <c r="FZ150" i="5"/>
  <c r="FY150" i="5"/>
  <c r="FX150" i="5"/>
  <c r="FW150" i="5"/>
  <c r="FV150" i="5"/>
  <c r="FU150" i="5"/>
  <c r="FT150" i="5"/>
  <c r="FS150" i="5"/>
  <c r="FR150" i="5"/>
  <c r="FQ150" i="5"/>
  <c r="FP150" i="5"/>
  <c r="FO150" i="5"/>
  <c r="FN150" i="5"/>
  <c r="FM150" i="5"/>
  <c r="GF149" i="5"/>
  <c r="GE149" i="5"/>
  <c r="GD149" i="5"/>
  <c r="GC149" i="5"/>
  <c r="GB149" i="5"/>
  <c r="GA149" i="5"/>
  <c r="FZ149" i="5"/>
  <c r="FY149" i="5"/>
  <c r="FX149" i="5"/>
  <c r="FW149" i="5"/>
  <c r="FV149" i="5"/>
  <c r="FU149" i="5"/>
  <c r="FT149" i="5"/>
  <c r="FS149" i="5"/>
  <c r="FR149" i="5"/>
  <c r="FQ149" i="5"/>
  <c r="FP149" i="5"/>
  <c r="FO149" i="5"/>
  <c r="FN149" i="5"/>
  <c r="FM149" i="5"/>
  <c r="GF148" i="5"/>
  <c r="GE148" i="5"/>
  <c r="GD148" i="5"/>
  <c r="GC148" i="5"/>
  <c r="GB148" i="5"/>
  <c r="GA148" i="5"/>
  <c r="FZ148" i="5"/>
  <c r="FY148" i="5"/>
  <c r="FX148" i="5"/>
  <c r="FW148" i="5"/>
  <c r="FV148" i="5"/>
  <c r="FU148" i="5"/>
  <c r="FT148" i="5"/>
  <c r="FS148" i="5"/>
  <c r="FR148" i="5"/>
  <c r="FQ148" i="5"/>
  <c r="FP148" i="5"/>
  <c r="FO148" i="5"/>
  <c r="FN148" i="5"/>
  <c r="FM148" i="5"/>
  <c r="GF147" i="5"/>
  <c r="GE147" i="5"/>
  <c r="GD147" i="5"/>
  <c r="GC147" i="5"/>
  <c r="GB147" i="5"/>
  <c r="GA147" i="5"/>
  <c r="FZ147" i="5"/>
  <c r="FY147" i="5"/>
  <c r="FX147" i="5"/>
  <c r="FW147" i="5"/>
  <c r="FV147" i="5"/>
  <c r="FU147" i="5"/>
  <c r="FT147" i="5"/>
  <c r="FS147" i="5"/>
  <c r="FR147" i="5"/>
  <c r="FQ147" i="5"/>
  <c r="FP147" i="5"/>
  <c r="FO147" i="5"/>
  <c r="FN147" i="5"/>
  <c r="FM147" i="5"/>
  <c r="GF146" i="5"/>
  <c r="GE146" i="5"/>
  <c r="GD146" i="5"/>
  <c r="GC146" i="5"/>
  <c r="GB146" i="5"/>
  <c r="GA146" i="5"/>
  <c r="FZ146" i="5"/>
  <c r="FY146" i="5"/>
  <c r="FX146" i="5"/>
  <c r="FW146" i="5"/>
  <c r="FV146" i="5"/>
  <c r="FU146" i="5"/>
  <c r="FT146" i="5"/>
  <c r="FS146" i="5"/>
  <c r="FR146" i="5"/>
  <c r="FQ146" i="5"/>
  <c r="FP146" i="5"/>
  <c r="FO146" i="5"/>
  <c r="FN146" i="5"/>
  <c r="FM146" i="5"/>
  <c r="GF145" i="5"/>
  <c r="GE145" i="5"/>
  <c r="GD145" i="5"/>
  <c r="GC145" i="5"/>
  <c r="GB145" i="5"/>
  <c r="GA145" i="5"/>
  <c r="FZ145" i="5"/>
  <c r="FY145" i="5"/>
  <c r="FX145" i="5"/>
  <c r="FW145" i="5"/>
  <c r="FV145" i="5"/>
  <c r="FU145" i="5"/>
  <c r="FT145" i="5"/>
  <c r="FS145" i="5"/>
  <c r="FR145" i="5"/>
  <c r="FQ145" i="5"/>
  <c r="FP145" i="5"/>
  <c r="FO145" i="5"/>
  <c r="FN145" i="5"/>
  <c r="FM145" i="5"/>
  <c r="GF144" i="5"/>
  <c r="GE144" i="5"/>
  <c r="GD144" i="5"/>
  <c r="GC144" i="5"/>
  <c r="GB144" i="5"/>
  <c r="GA144" i="5"/>
  <c r="FZ144" i="5"/>
  <c r="FY144" i="5"/>
  <c r="FX144" i="5"/>
  <c r="FW144" i="5"/>
  <c r="FV144" i="5"/>
  <c r="FU144" i="5"/>
  <c r="FT144" i="5"/>
  <c r="FS144" i="5"/>
  <c r="FR144" i="5"/>
  <c r="FQ144" i="5"/>
  <c r="FP144" i="5"/>
  <c r="FO144" i="5"/>
  <c r="FN144" i="5"/>
  <c r="FM144" i="5"/>
  <c r="GF143" i="5"/>
  <c r="GE143" i="5"/>
  <c r="GD143" i="5"/>
  <c r="GC143" i="5"/>
  <c r="GB143" i="5"/>
  <c r="GA143" i="5"/>
  <c r="FZ143" i="5"/>
  <c r="FY143" i="5"/>
  <c r="FX143" i="5"/>
  <c r="FW143" i="5"/>
  <c r="FV143" i="5"/>
  <c r="FU143" i="5"/>
  <c r="FT143" i="5"/>
  <c r="FS143" i="5"/>
  <c r="FR143" i="5"/>
  <c r="FQ143" i="5"/>
  <c r="FP143" i="5"/>
  <c r="FO143" i="5"/>
  <c r="FN143" i="5"/>
  <c r="FM143" i="5"/>
  <c r="GF142" i="5"/>
  <c r="GE142" i="5"/>
  <c r="GD142" i="5"/>
  <c r="GC142" i="5"/>
  <c r="GB142" i="5"/>
  <c r="GA142" i="5"/>
  <c r="FZ142" i="5"/>
  <c r="FY142" i="5"/>
  <c r="FX142" i="5"/>
  <c r="FW142" i="5"/>
  <c r="FV142" i="5"/>
  <c r="FU142" i="5"/>
  <c r="FT142" i="5"/>
  <c r="FS142" i="5"/>
  <c r="FR142" i="5"/>
  <c r="FQ142" i="5"/>
  <c r="FP142" i="5"/>
  <c r="FO142" i="5"/>
  <c r="FN142" i="5"/>
  <c r="FM142" i="5"/>
  <c r="GF141" i="5"/>
  <c r="GE141" i="5"/>
  <c r="GD141" i="5"/>
  <c r="GC141" i="5"/>
  <c r="GB141" i="5"/>
  <c r="GA141" i="5"/>
  <c r="FZ141" i="5"/>
  <c r="FY141" i="5"/>
  <c r="FX141" i="5"/>
  <c r="FW141" i="5"/>
  <c r="FV141" i="5"/>
  <c r="FU141" i="5"/>
  <c r="FT141" i="5"/>
  <c r="FS141" i="5"/>
  <c r="FR141" i="5"/>
  <c r="FQ141" i="5"/>
  <c r="FP141" i="5"/>
  <c r="FO141" i="5"/>
  <c r="FN141" i="5"/>
  <c r="FM141" i="5"/>
  <c r="GF140" i="5"/>
  <c r="GE140" i="5"/>
  <c r="GD140" i="5"/>
  <c r="GC140" i="5"/>
  <c r="GB140" i="5"/>
  <c r="GA140" i="5"/>
  <c r="FZ140" i="5"/>
  <c r="FY140" i="5"/>
  <c r="FX140" i="5"/>
  <c r="FW140" i="5"/>
  <c r="FV140" i="5"/>
  <c r="FU140" i="5"/>
  <c r="FT140" i="5"/>
  <c r="FS140" i="5"/>
  <c r="FR140" i="5"/>
  <c r="FQ140" i="5"/>
  <c r="FP140" i="5"/>
  <c r="FO140" i="5"/>
  <c r="FN140" i="5"/>
  <c r="FM140" i="5"/>
  <c r="GF139" i="5"/>
  <c r="GE139" i="5"/>
  <c r="GD139" i="5"/>
  <c r="GC139" i="5"/>
  <c r="GB139" i="5"/>
  <c r="GA139" i="5"/>
  <c r="FZ139" i="5"/>
  <c r="FY139" i="5"/>
  <c r="FX139" i="5"/>
  <c r="FW139" i="5"/>
  <c r="FV139" i="5"/>
  <c r="FU139" i="5"/>
  <c r="FT139" i="5"/>
  <c r="FS139" i="5"/>
  <c r="FR139" i="5"/>
  <c r="FQ139" i="5"/>
  <c r="FP139" i="5"/>
  <c r="FO139" i="5"/>
  <c r="FN139" i="5"/>
  <c r="FM139" i="5"/>
  <c r="GF138" i="5"/>
  <c r="GE138" i="5"/>
  <c r="GD138" i="5"/>
  <c r="GC138" i="5"/>
  <c r="GB138" i="5"/>
  <c r="GA138" i="5"/>
  <c r="FZ138" i="5"/>
  <c r="FY138" i="5"/>
  <c r="FX138" i="5"/>
  <c r="FW138" i="5"/>
  <c r="FV138" i="5"/>
  <c r="FU138" i="5"/>
  <c r="FT138" i="5"/>
  <c r="FS138" i="5"/>
  <c r="FR138" i="5"/>
  <c r="FQ138" i="5"/>
  <c r="FP138" i="5"/>
  <c r="FO138" i="5"/>
  <c r="FN138" i="5"/>
  <c r="FM138" i="5"/>
  <c r="GF137" i="5"/>
  <c r="GE137" i="5"/>
  <c r="GD137" i="5"/>
  <c r="GC137" i="5"/>
  <c r="GB137" i="5"/>
  <c r="GA137" i="5"/>
  <c r="FZ137" i="5"/>
  <c r="FY137" i="5"/>
  <c r="FX137" i="5"/>
  <c r="FW137" i="5"/>
  <c r="FV137" i="5"/>
  <c r="FU137" i="5"/>
  <c r="FT137" i="5"/>
  <c r="FS137" i="5"/>
  <c r="FR137" i="5"/>
  <c r="FQ137" i="5"/>
  <c r="FP137" i="5"/>
  <c r="FO137" i="5"/>
  <c r="FN137" i="5"/>
  <c r="FM137" i="5"/>
  <c r="GF136" i="5"/>
  <c r="GE136" i="5"/>
  <c r="GD136" i="5"/>
  <c r="GC136" i="5"/>
  <c r="GB136" i="5"/>
  <c r="GA136" i="5"/>
  <c r="FZ136" i="5"/>
  <c r="FY136" i="5"/>
  <c r="FX136" i="5"/>
  <c r="FW136" i="5"/>
  <c r="FV136" i="5"/>
  <c r="FU136" i="5"/>
  <c r="FT136" i="5"/>
  <c r="FS136" i="5"/>
  <c r="FR136" i="5"/>
  <c r="FQ136" i="5"/>
  <c r="FP136" i="5"/>
  <c r="FO136" i="5"/>
  <c r="FN136" i="5"/>
  <c r="FM136" i="5"/>
  <c r="GF135" i="5"/>
  <c r="GE135" i="5"/>
  <c r="GD135" i="5"/>
  <c r="GC135" i="5"/>
  <c r="GB135" i="5"/>
  <c r="GA135" i="5"/>
  <c r="FZ135" i="5"/>
  <c r="FY135" i="5"/>
  <c r="FX135" i="5"/>
  <c r="FW135" i="5"/>
  <c r="FV135" i="5"/>
  <c r="FU135" i="5"/>
  <c r="FT135" i="5"/>
  <c r="FS135" i="5"/>
  <c r="FR135" i="5"/>
  <c r="FQ135" i="5"/>
  <c r="FP135" i="5"/>
  <c r="FO135" i="5"/>
  <c r="FN135" i="5"/>
  <c r="FM135" i="5"/>
  <c r="FM134" i="5"/>
  <c r="GJ134" i="5"/>
  <c r="KC134" i="5"/>
  <c r="JF134" i="5"/>
  <c r="IH134" i="5"/>
  <c r="HK134" i="5"/>
  <c r="FN134" i="5"/>
  <c r="GK134" i="5"/>
  <c r="Y662" i="8"/>
  <c r="X662" i="8"/>
  <c r="W662" i="8"/>
  <c r="V662" i="8"/>
  <c r="U662" i="8"/>
  <c r="T662" i="8"/>
  <c r="S662" i="8"/>
  <c r="R662" i="8"/>
  <c r="Q662" i="8"/>
  <c r="P662" i="8"/>
  <c r="O662" i="8"/>
  <c r="N662" i="8"/>
  <c r="M662" i="8"/>
  <c r="L662" i="8"/>
  <c r="G662" i="8"/>
  <c r="Y661" i="8"/>
  <c r="X661" i="8"/>
  <c r="W661" i="8"/>
  <c r="V661" i="8"/>
  <c r="U661" i="8"/>
  <c r="T661" i="8"/>
  <c r="S661" i="8"/>
  <c r="R661" i="8"/>
  <c r="Q661" i="8"/>
  <c r="P661" i="8"/>
  <c r="O661" i="8"/>
  <c r="N661" i="8"/>
  <c r="L661" i="8"/>
  <c r="M661" i="8"/>
  <c r="G661" i="8"/>
  <c r="K661" i="8"/>
  <c r="Y660" i="8"/>
  <c r="X660" i="8"/>
  <c r="W660" i="8"/>
  <c r="V660" i="8"/>
  <c r="U660" i="8"/>
  <c r="T660" i="8"/>
  <c r="S660" i="8"/>
  <c r="R660" i="8"/>
  <c r="Q660" i="8"/>
  <c r="P660" i="8"/>
  <c r="O660" i="8"/>
  <c r="N660" i="8"/>
  <c r="L660" i="8"/>
  <c r="M660" i="8"/>
  <c r="G660" i="8"/>
  <c r="K660" i="8"/>
  <c r="Y658" i="8"/>
  <c r="X658" i="8"/>
  <c r="W658" i="8"/>
  <c r="V658" i="8"/>
  <c r="U658" i="8"/>
  <c r="T658" i="8"/>
  <c r="S658" i="8"/>
  <c r="R658" i="8"/>
  <c r="Q658" i="8"/>
  <c r="P658" i="8"/>
  <c r="O658" i="8"/>
  <c r="N658" i="8"/>
  <c r="L658" i="8"/>
  <c r="M658" i="8"/>
  <c r="G658" i="8"/>
  <c r="K658" i="8"/>
  <c r="Y657" i="8"/>
  <c r="X657" i="8"/>
  <c r="W657" i="8"/>
  <c r="V657" i="8"/>
  <c r="U657" i="8"/>
  <c r="T657" i="8"/>
  <c r="S657" i="8"/>
  <c r="R657" i="8"/>
  <c r="Q657" i="8"/>
  <c r="P657" i="8"/>
  <c r="O657" i="8"/>
  <c r="N657" i="8"/>
  <c r="L657" i="8"/>
  <c r="M657" i="8"/>
  <c r="G657" i="8"/>
  <c r="K657" i="8"/>
  <c r="Y656" i="8"/>
  <c r="X656" i="8"/>
  <c r="W656" i="8"/>
  <c r="V656" i="8"/>
  <c r="U656" i="8"/>
  <c r="T656" i="8"/>
  <c r="S656" i="8"/>
  <c r="R656" i="8"/>
  <c r="Q656" i="8"/>
  <c r="P656" i="8"/>
  <c r="O656" i="8"/>
  <c r="N656" i="8"/>
  <c r="M656" i="8"/>
  <c r="L656" i="8"/>
  <c r="G656" i="8"/>
  <c r="K656" i="8"/>
  <c r="Y654" i="8"/>
  <c r="X654" i="8"/>
  <c r="W654" i="8"/>
  <c r="V654" i="8"/>
  <c r="U654" i="8"/>
  <c r="T654" i="8"/>
  <c r="S654" i="8"/>
  <c r="R654" i="8"/>
  <c r="Q654" i="8"/>
  <c r="P654" i="8"/>
  <c r="O654" i="8"/>
  <c r="N654" i="8"/>
  <c r="L654" i="8"/>
  <c r="M654" i="8"/>
  <c r="G654" i="8"/>
  <c r="K654" i="8"/>
  <c r="Y652" i="8"/>
  <c r="X652" i="8"/>
  <c r="W652" i="8"/>
  <c r="V652" i="8"/>
  <c r="U652" i="8"/>
  <c r="T652" i="8"/>
  <c r="S652" i="8"/>
  <c r="R652" i="8"/>
  <c r="Q652" i="8"/>
  <c r="P652" i="8"/>
  <c r="O652" i="8"/>
  <c r="N652" i="8"/>
  <c r="L652" i="8"/>
  <c r="M652" i="8"/>
  <c r="G652" i="8"/>
  <c r="K652" i="8"/>
  <c r="Y651" i="8"/>
  <c r="X651" i="8"/>
  <c r="W651" i="8"/>
  <c r="V651" i="8"/>
  <c r="U651" i="8"/>
  <c r="T651" i="8"/>
  <c r="S651" i="8"/>
  <c r="R651" i="8"/>
  <c r="Q651" i="8"/>
  <c r="P651" i="8"/>
  <c r="O651" i="8"/>
  <c r="N651" i="8"/>
  <c r="L651" i="8"/>
  <c r="M651" i="8"/>
  <c r="G651" i="8"/>
  <c r="K651" i="8"/>
  <c r="Y650" i="8"/>
  <c r="X650" i="8"/>
  <c r="W650" i="8"/>
  <c r="V650" i="8"/>
  <c r="U650" i="8"/>
  <c r="T650" i="8"/>
  <c r="S650" i="8"/>
  <c r="R650" i="8"/>
  <c r="Q650" i="8"/>
  <c r="P650" i="8"/>
  <c r="O650" i="8"/>
  <c r="N650" i="8"/>
  <c r="L650" i="8"/>
  <c r="M650" i="8"/>
  <c r="G650" i="8"/>
  <c r="K650" i="8"/>
  <c r="Y648" i="8"/>
  <c r="X648" i="8"/>
  <c r="W648" i="8"/>
  <c r="V648" i="8"/>
  <c r="U648" i="8"/>
  <c r="T648" i="8"/>
  <c r="S648" i="8"/>
  <c r="R648" i="8"/>
  <c r="Q648" i="8"/>
  <c r="P648" i="8"/>
  <c r="O648" i="8"/>
  <c r="N648" i="8"/>
  <c r="L648" i="8"/>
  <c r="M648" i="8"/>
  <c r="G648" i="8"/>
  <c r="K648" i="8"/>
  <c r="Y647" i="8"/>
  <c r="X647" i="8"/>
  <c r="W647" i="8"/>
  <c r="V647" i="8"/>
  <c r="U647" i="8"/>
  <c r="T647" i="8"/>
  <c r="S647" i="8"/>
  <c r="R647" i="8"/>
  <c r="Q647" i="8"/>
  <c r="P647" i="8"/>
  <c r="O647" i="8"/>
  <c r="N647" i="8"/>
  <c r="L647" i="8"/>
  <c r="M647" i="8"/>
  <c r="G647" i="8"/>
  <c r="K647" i="8"/>
  <c r="Y645" i="8"/>
  <c r="X645" i="8"/>
  <c r="W645" i="8"/>
  <c r="V645" i="8"/>
  <c r="U645" i="8"/>
  <c r="T645" i="8"/>
  <c r="S645" i="8"/>
  <c r="R645" i="8"/>
  <c r="Q645" i="8"/>
  <c r="P645" i="8"/>
  <c r="O645" i="8"/>
  <c r="N645" i="8"/>
  <c r="L645" i="8"/>
  <c r="M645" i="8"/>
  <c r="G645" i="8"/>
  <c r="K645" i="8"/>
  <c r="Y644" i="8"/>
  <c r="X644" i="8"/>
  <c r="W644" i="8"/>
  <c r="V644" i="8"/>
  <c r="U644" i="8"/>
  <c r="T644" i="8"/>
  <c r="S644" i="8"/>
  <c r="R644" i="8"/>
  <c r="Q644" i="8"/>
  <c r="P644" i="8"/>
  <c r="O644" i="8"/>
  <c r="N644" i="8"/>
  <c r="L644" i="8"/>
  <c r="M644" i="8"/>
  <c r="G644" i="8"/>
  <c r="K644" i="8"/>
  <c r="Y642" i="8"/>
  <c r="X642" i="8"/>
  <c r="W642" i="8"/>
  <c r="V642" i="8"/>
  <c r="U642" i="8"/>
  <c r="T642" i="8"/>
  <c r="S642" i="8"/>
  <c r="R642" i="8"/>
  <c r="Q642" i="8"/>
  <c r="P642" i="8"/>
  <c r="O642" i="8"/>
  <c r="N642" i="8"/>
  <c r="L642" i="8"/>
  <c r="M642" i="8"/>
  <c r="G642" i="8"/>
  <c r="K642" i="8"/>
  <c r="Y640" i="8"/>
  <c r="X640" i="8"/>
  <c r="W640" i="8"/>
  <c r="V640" i="8"/>
  <c r="U640" i="8"/>
  <c r="T640" i="8"/>
  <c r="S640" i="8"/>
  <c r="R640" i="8"/>
  <c r="Q640" i="8"/>
  <c r="P640" i="8"/>
  <c r="O640" i="8"/>
  <c r="N640" i="8"/>
  <c r="L640" i="8"/>
  <c r="M640" i="8"/>
  <c r="G640" i="8"/>
  <c r="K640" i="8"/>
  <c r="Y639" i="8"/>
  <c r="X639" i="8"/>
  <c r="W639" i="8"/>
  <c r="V639" i="8"/>
  <c r="U639" i="8"/>
  <c r="T639" i="8"/>
  <c r="S639" i="8"/>
  <c r="R639" i="8"/>
  <c r="Q639" i="8"/>
  <c r="P639" i="8"/>
  <c r="O639" i="8"/>
  <c r="N639" i="8"/>
  <c r="L639" i="8"/>
  <c r="M639" i="8"/>
  <c r="G639" i="8"/>
  <c r="K639" i="8"/>
  <c r="Y638" i="8"/>
  <c r="X638" i="8"/>
  <c r="W638" i="8"/>
  <c r="V638" i="8"/>
  <c r="U638" i="8"/>
  <c r="T638" i="8"/>
  <c r="S638" i="8"/>
  <c r="R638" i="8"/>
  <c r="Q638" i="8"/>
  <c r="P638" i="8"/>
  <c r="O638" i="8"/>
  <c r="N638" i="8"/>
  <c r="L638" i="8"/>
  <c r="M638" i="8"/>
  <c r="G638" i="8"/>
  <c r="K638" i="8"/>
  <c r="Y636" i="8"/>
  <c r="X636" i="8"/>
  <c r="W636" i="8"/>
  <c r="V636" i="8"/>
  <c r="U636" i="8"/>
  <c r="T636" i="8"/>
  <c r="S636" i="8"/>
  <c r="R636" i="8"/>
  <c r="Q636" i="8"/>
  <c r="P636" i="8"/>
  <c r="O636" i="8"/>
  <c r="N636" i="8"/>
  <c r="L636" i="8"/>
  <c r="M636" i="8"/>
  <c r="G636" i="8"/>
  <c r="K636" i="8"/>
  <c r="Y635" i="8"/>
  <c r="X635" i="8"/>
  <c r="W635" i="8"/>
  <c r="V635" i="8"/>
  <c r="U635" i="8"/>
  <c r="T635" i="8"/>
  <c r="S635" i="8"/>
  <c r="R635" i="8"/>
  <c r="Q635" i="8"/>
  <c r="P635" i="8"/>
  <c r="O635" i="8"/>
  <c r="N635" i="8"/>
  <c r="L635" i="8"/>
  <c r="M635" i="8"/>
  <c r="G635" i="8"/>
  <c r="K635" i="8"/>
  <c r="Y634" i="8"/>
  <c r="X634" i="8"/>
  <c r="W634" i="8"/>
  <c r="V634" i="8"/>
  <c r="U634" i="8"/>
  <c r="T634" i="8"/>
  <c r="S634" i="8"/>
  <c r="R634" i="8"/>
  <c r="Q634" i="8"/>
  <c r="P634" i="8"/>
  <c r="O634" i="8"/>
  <c r="N634" i="8"/>
  <c r="L634" i="8"/>
  <c r="M634" i="8"/>
  <c r="G634" i="8"/>
  <c r="K634" i="8"/>
  <c r="Y633" i="8"/>
  <c r="X633" i="8"/>
  <c r="W633" i="8"/>
  <c r="V633" i="8"/>
  <c r="U633" i="8"/>
  <c r="T633" i="8"/>
  <c r="S633" i="8"/>
  <c r="R633" i="8"/>
  <c r="Q633" i="8"/>
  <c r="P633" i="8"/>
  <c r="O633" i="8"/>
  <c r="N633" i="8"/>
  <c r="L633" i="8"/>
  <c r="M633" i="8"/>
  <c r="G633" i="8"/>
  <c r="J633" i="8"/>
  <c r="Y632" i="8"/>
  <c r="X632" i="8"/>
  <c r="W632" i="8"/>
  <c r="V632" i="8"/>
  <c r="U632" i="8"/>
  <c r="T632" i="8"/>
  <c r="S632" i="8"/>
  <c r="R632" i="8"/>
  <c r="Q632" i="8"/>
  <c r="P632" i="8"/>
  <c r="O632" i="8"/>
  <c r="N632" i="8"/>
  <c r="L632" i="8"/>
  <c r="M632" i="8"/>
  <c r="G632" i="8"/>
  <c r="K632" i="8"/>
  <c r="Y630" i="8"/>
  <c r="X630" i="8"/>
  <c r="W630" i="8"/>
  <c r="V630" i="8"/>
  <c r="U630" i="8"/>
  <c r="T630" i="8"/>
  <c r="S630" i="8"/>
  <c r="R630" i="8"/>
  <c r="Q630" i="8"/>
  <c r="P630" i="8"/>
  <c r="O630" i="8"/>
  <c r="N630" i="8"/>
  <c r="L630" i="8"/>
  <c r="M630" i="8"/>
  <c r="G630" i="8"/>
  <c r="K630" i="8"/>
  <c r="Y629" i="8"/>
  <c r="X629" i="8"/>
  <c r="W629" i="8"/>
  <c r="V629" i="8"/>
  <c r="U629" i="8"/>
  <c r="T629" i="8"/>
  <c r="S629" i="8"/>
  <c r="R629" i="8"/>
  <c r="Q629" i="8"/>
  <c r="P629" i="8"/>
  <c r="O629" i="8"/>
  <c r="N629" i="8"/>
  <c r="L629" i="8"/>
  <c r="M629" i="8"/>
  <c r="G629" i="8"/>
  <c r="K629" i="8"/>
  <c r="Y628" i="8"/>
  <c r="X628" i="8"/>
  <c r="W628" i="8"/>
  <c r="V628" i="8"/>
  <c r="U628" i="8"/>
  <c r="T628" i="8"/>
  <c r="S628" i="8"/>
  <c r="R628" i="8"/>
  <c r="Q628" i="8"/>
  <c r="P628" i="8"/>
  <c r="O628" i="8"/>
  <c r="N628" i="8"/>
  <c r="L628" i="8"/>
  <c r="M628" i="8"/>
  <c r="G628" i="8"/>
  <c r="K628" i="8"/>
  <c r="Y625" i="8"/>
  <c r="X625" i="8"/>
  <c r="W625" i="8"/>
  <c r="V625" i="8"/>
  <c r="U625" i="8"/>
  <c r="T625" i="8"/>
  <c r="S625" i="8"/>
  <c r="R625" i="8"/>
  <c r="Q625" i="8"/>
  <c r="P625" i="8"/>
  <c r="O625" i="8"/>
  <c r="N625" i="8"/>
  <c r="L625" i="8"/>
  <c r="M625" i="8"/>
  <c r="G625" i="8"/>
  <c r="I625" i="8"/>
  <c r="Y623" i="8"/>
  <c r="X623" i="8"/>
  <c r="W623" i="8"/>
  <c r="V623" i="8"/>
  <c r="U623" i="8"/>
  <c r="T623" i="8"/>
  <c r="S623" i="8"/>
  <c r="R623" i="8"/>
  <c r="Q623" i="8"/>
  <c r="P623" i="8"/>
  <c r="O623" i="8"/>
  <c r="N623" i="8"/>
  <c r="L623" i="8"/>
  <c r="M623" i="8"/>
  <c r="G623" i="8"/>
  <c r="K623" i="8"/>
  <c r="Y620" i="8"/>
  <c r="X620" i="8"/>
  <c r="W620" i="8"/>
  <c r="V620" i="8"/>
  <c r="U620" i="8"/>
  <c r="T620" i="8"/>
  <c r="S620" i="8"/>
  <c r="R620" i="8"/>
  <c r="Q620" i="8"/>
  <c r="P620" i="8"/>
  <c r="O620" i="8"/>
  <c r="N620" i="8"/>
  <c r="M620" i="8"/>
  <c r="L620" i="8"/>
  <c r="G620" i="8"/>
  <c r="K620" i="8"/>
  <c r="Y619" i="8"/>
  <c r="X619" i="8"/>
  <c r="W619" i="8"/>
  <c r="V619" i="8"/>
  <c r="U619" i="8"/>
  <c r="T619" i="8"/>
  <c r="S619" i="8"/>
  <c r="R619" i="8"/>
  <c r="Q619" i="8"/>
  <c r="P619" i="8"/>
  <c r="O619" i="8"/>
  <c r="N619" i="8"/>
  <c r="L619" i="8"/>
  <c r="M619" i="8"/>
  <c r="G619" i="8"/>
  <c r="K619" i="8"/>
  <c r="Y618" i="8"/>
  <c r="X618" i="8"/>
  <c r="W618" i="8"/>
  <c r="V618" i="8"/>
  <c r="U618" i="8"/>
  <c r="T618" i="8"/>
  <c r="S618" i="8"/>
  <c r="R618" i="8"/>
  <c r="Q618" i="8"/>
  <c r="P618" i="8"/>
  <c r="O618" i="8"/>
  <c r="N618" i="8"/>
  <c r="L618" i="8"/>
  <c r="M618" i="8"/>
  <c r="G618" i="8"/>
  <c r="K618" i="8"/>
  <c r="Y617" i="8"/>
  <c r="X617" i="8"/>
  <c r="W617" i="8"/>
  <c r="V617" i="8"/>
  <c r="U617" i="8"/>
  <c r="T617" i="8"/>
  <c r="S617" i="8"/>
  <c r="R617" i="8"/>
  <c r="Q617" i="8"/>
  <c r="P617" i="8"/>
  <c r="O617" i="8"/>
  <c r="N617" i="8"/>
  <c r="L617" i="8"/>
  <c r="M617" i="8"/>
  <c r="G617" i="8"/>
  <c r="J617" i="8"/>
  <c r="Y615" i="8"/>
  <c r="X615" i="8"/>
  <c r="W615" i="8"/>
  <c r="V615" i="8"/>
  <c r="U615" i="8"/>
  <c r="T615" i="8"/>
  <c r="S615" i="8"/>
  <c r="R615" i="8"/>
  <c r="Q615" i="8"/>
  <c r="P615" i="8"/>
  <c r="O615" i="8"/>
  <c r="N615" i="8"/>
  <c r="L615" i="8"/>
  <c r="M615" i="8"/>
  <c r="G615" i="8"/>
  <c r="I615" i="8"/>
  <c r="Y614" i="8"/>
  <c r="X614" i="8"/>
  <c r="W614" i="8"/>
  <c r="V614" i="8"/>
  <c r="U614" i="8"/>
  <c r="T614" i="8"/>
  <c r="S614" i="8"/>
  <c r="R614" i="8"/>
  <c r="Q614" i="8"/>
  <c r="P614" i="8"/>
  <c r="O614" i="8"/>
  <c r="N614" i="8"/>
  <c r="L614" i="8"/>
  <c r="M614" i="8"/>
  <c r="G614" i="8"/>
  <c r="I614" i="8"/>
  <c r="Y613" i="8"/>
  <c r="X613" i="8"/>
  <c r="W613" i="8"/>
  <c r="V613" i="8"/>
  <c r="U613" i="8"/>
  <c r="T613" i="8"/>
  <c r="S613" i="8"/>
  <c r="R613" i="8"/>
  <c r="Q613" i="8"/>
  <c r="P613" i="8"/>
  <c r="O613" i="8"/>
  <c r="N613" i="8"/>
  <c r="L613" i="8"/>
  <c r="M613" i="8"/>
  <c r="G613" i="8"/>
  <c r="I613" i="8"/>
  <c r="KD134" i="5"/>
  <c r="JG134" i="5"/>
  <c r="II134" i="5"/>
  <c r="HL134" i="5"/>
  <c r="I630" i="8"/>
  <c r="H650" i="8"/>
  <c r="H630" i="8"/>
  <c r="I623" i="8"/>
  <c r="H652" i="8"/>
  <c r="J623" i="8"/>
  <c r="I644" i="8"/>
  <c r="I652" i="8"/>
  <c r="I661" i="8"/>
  <c r="I645" i="8"/>
  <c r="I639" i="8"/>
  <c r="J652" i="8"/>
  <c r="J615" i="8"/>
  <c r="I619" i="8"/>
  <c r="H628" i="8"/>
  <c r="J630" i="8"/>
  <c r="I636" i="8"/>
  <c r="J658" i="8"/>
  <c r="H639" i="8"/>
  <c r="H645" i="8"/>
  <c r="J648" i="8"/>
  <c r="H619" i="8"/>
  <c r="I629" i="8"/>
  <c r="H636" i="8"/>
  <c r="J642" i="8"/>
  <c r="J645" i="8"/>
  <c r="I651" i="8"/>
  <c r="I658" i="8"/>
  <c r="H660" i="8"/>
  <c r="J614" i="8"/>
  <c r="H635" i="8"/>
  <c r="J620" i="8"/>
  <c r="H623" i="8"/>
  <c r="H629" i="8"/>
  <c r="J640" i="8"/>
  <c r="I642" i="8"/>
  <c r="H644" i="8"/>
  <c r="I648" i="8"/>
  <c r="H651" i="8"/>
  <c r="I654" i="8"/>
  <c r="I657" i="8"/>
  <c r="H658" i="8"/>
  <c r="H661" i="8"/>
  <c r="H638" i="8"/>
  <c r="H640" i="8"/>
  <c r="H647" i="8"/>
  <c r="H618" i="8"/>
  <c r="H620" i="8"/>
  <c r="J625" i="8"/>
  <c r="H632" i="8"/>
  <c r="I620" i="8"/>
  <c r="I632" i="8"/>
  <c r="I640" i="8"/>
  <c r="H642" i="8"/>
  <c r="I647" i="8"/>
  <c r="H648" i="8"/>
  <c r="H654" i="8"/>
  <c r="H656" i="8"/>
  <c r="H657" i="8"/>
  <c r="GL134" i="5"/>
  <c r="FO134" i="5"/>
  <c r="I660" i="8"/>
  <c r="J661" i="8"/>
  <c r="J660" i="8"/>
  <c r="I656" i="8"/>
  <c r="J657" i="8"/>
  <c r="J656" i="8"/>
  <c r="J654" i="8"/>
  <c r="I650" i="8"/>
  <c r="J651" i="8"/>
  <c r="J650" i="8"/>
  <c r="J647" i="8"/>
  <c r="J644" i="8"/>
  <c r="I638" i="8"/>
  <c r="J639" i="8"/>
  <c r="J638" i="8"/>
  <c r="J632" i="8"/>
  <c r="K633" i="8"/>
  <c r="H634" i="8"/>
  <c r="I635" i="8"/>
  <c r="J636" i="8"/>
  <c r="H633" i="8"/>
  <c r="I634" i="8"/>
  <c r="J635" i="8"/>
  <c r="I633" i="8"/>
  <c r="J634" i="8"/>
  <c r="I628" i="8"/>
  <c r="J629" i="8"/>
  <c r="J628" i="8"/>
  <c r="H625" i="8"/>
  <c r="K625" i="8"/>
  <c r="I618" i="8"/>
  <c r="J619" i="8"/>
  <c r="H617" i="8"/>
  <c r="I617" i="8"/>
  <c r="J618" i="8"/>
  <c r="K617" i="8"/>
  <c r="K615" i="8"/>
  <c r="H615" i="8"/>
  <c r="K614" i="8"/>
  <c r="H614" i="8"/>
  <c r="J613" i="8"/>
  <c r="K613" i="8"/>
  <c r="H613" i="8"/>
  <c r="BB136" i="5"/>
  <c r="BC136" i="5"/>
  <c r="BD136" i="5"/>
  <c r="BE136" i="5"/>
  <c r="BF136" i="5"/>
  <c r="BG136" i="5"/>
  <c r="BH136" i="5"/>
  <c r="BI136" i="5"/>
  <c r="BJ136" i="5"/>
  <c r="BK136" i="5"/>
  <c r="BL136" i="5"/>
  <c r="BM136" i="5"/>
  <c r="BN136" i="5"/>
  <c r="BO136" i="5"/>
  <c r="BP136" i="5"/>
  <c r="BQ136" i="5"/>
  <c r="BR136" i="5"/>
  <c r="BS136" i="5"/>
  <c r="BT136" i="5"/>
  <c r="BU136" i="5"/>
  <c r="BB137" i="5"/>
  <c r="BC137" i="5"/>
  <c r="BD137" i="5"/>
  <c r="BE137" i="5"/>
  <c r="BF137" i="5"/>
  <c r="BG137" i="5"/>
  <c r="BH137" i="5"/>
  <c r="BI137" i="5"/>
  <c r="BJ137" i="5"/>
  <c r="BK137" i="5"/>
  <c r="BL137" i="5"/>
  <c r="BM137" i="5"/>
  <c r="BN137" i="5"/>
  <c r="BO137" i="5"/>
  <c r="BP137" i="5"/>
  <c r="BQ137" i="5"/>
  <c r="BR137" i="5"/>
  <c r="BS137" i="5"/>
  <c r="BT137" i="5"/>
  <c r="BU137" i="5"/>
  <c r="BB138" i="5"/>
  <c r="BC138" i="5"/>
  <c r="BD138" i="5"/>
  <c r="BE138" i="5"/>
  <c r="BF138" i="5"/>
  <c r="BG138" i="5"/>
  <c r="BH138" i="5"/>
  <c r="BI138" i="5"/>
  <c r="BJ138" i="5"/>
  <c r="BK138" i="5"/>
  <c r="BL138" i="5"/>
  <c r="BM138" i="5"/>
  <c r="BN138" i="5"/>
  <c r="BO138" i="5"/>
  <c r="BP138" i="5"/>
  <c r="BQ138" i="5"/>
  <c r="BR138" i="5"/>
  <c r="BS138" i="5"/>
  <c r="BT138" i="5"/>
  <c r="BU138" i="5"/>
  <c r="BB139" i="5"/>
  <c r="BC139" i="5"/>
  <c r="BD139" i="5"/>
  <c r="BE139" i="5"/>
  <c r="BF139" i="5"/>
  <c r="BG139" i="5"/>
  <c r="BH139" i="5"/>
  <c r="BI139" i="5"/>
  <c r="BJ139" i="5"/>
  <c r="BK139" i="5"/>
  <c r="BL139" i="5"/>
  <c r="BM139" i="5"/>
  <c r="BN139" i="5"/>
  <c r="BO139" i="5"/>
  <c r="BP139" i="5"/>
  <c r="BQ139" i="5"/>
  <c r="BR139" i="5"/>
  <c r="BS139" i="5"/>
  <c r="BT139" i="5"/>
  <c r="BU139" i="5"/>
  <c r="BB140" i="5"/>
  <c r="BC140" i="5"/>
  <c r="BD140" i="5"/>
  <c r="BE140" i="5"/>
  <c r="BF140" i="5"/>
  <c r="BG140" i="5"/>
  <c r="BH140" i="5"/>
  <c r="BI140" i="5"/>
  <c r="BJ140" i="5"/>
  <c r="BK140" i="5"/>
  <c r="BL140" i="5"/>
  <c r="BM140" i="5"/>
  <c r="BN140" i="5"/>
  <c r="BO140" i="5"/>
  <c r="BP140" i="5"/>
  <c r="BQ140" i="5"/>
  <c r="BR140" i="5"/>
  <c r="BS140" i="5"/>
  <c r="BT140" i="5"/>
  <c r="BU140" i="5"/>
  <c r="BB141" i="5"/>
  <c r="BC141" i="5"/>
  <c r="BD141" i="5"/>
  <c r="BE141" i="5"/>
  <c r="BF141" i="5"/>
  <c r="BG141" i="5"/>
  <c r="BH141" i="5"/>
  <c r="BI141" i="5"/>
  <c r="BJ141" i="5"/>
  <c r="BK141" i="5"/>
  <c r="BL141" i="5"/>
  <c r="BM141" i="5"/>
  <c r="BN141" i="5"/>
  <c r="BO141" i="5"/>
  <c r="BP141" i="5"/>
  <c r="BQ141" i="5"/>
  <c r="BR141" i="5"/>
  <c r="BS141" i="5"/>
  <c r="BT141" i="5"/>
  <c r="BU141" i="5"/>
  <c r="BB142" i="5"/>
  <c r="BC142" i="5"/>
  <c r="BD142" i="5"/>
  <c r="BE142" i="5"/>
  <c r="BF142" i="5"/>
  <c r="BG142" i="5"/>
  <c r="BH142" i="5"/>
  <c r="BI142" i="5"/>
  <c r="BJ142" i="5"/>
  <c r="BK142" i="5"/>
  <c r="BL142" i="5"/>
  <c r="BM142" i="5"/>
  <c r="BN142" i="5"/>
  <c r="BO142" i="5"/>
  <c r="BP142" i="5"/>
  <c r="BQ142" i="5"/>
  <c r="BR142" i="5"/>
  <c r="BS142" i="5"/>
  <c r="BT142" i="5"/>
  <c r="BU142" i="5"/>
  <c r="BB143" i="5"/>
  <c r="BC143" i="5"/>
  <c r="BD143" i="5"/>
  <c r="BE143" i="5"/>
  <c r="BF143" i="5"/>
  <c r="BG143" i="5"/>
  <c r="BH143" i="5"/>
  <c r="BI143" i="5"/>
  <c r="BJ143" i="5"/>
  <c r="BK143" i="5"/>
  <c r="BL143" i="5"/>
  <c r="BM143" i="5"/>
  <c r="BN143" i="5"/>
  <c r="BO143" i="5"/>
  <c r="BP143" i="5"/>
  <c r="BQ143" i="5"/>
  <c r="BR143" i="5"/>
  <c r="BS143" i="5"/>
  <c r="BT143" i="5"/>
  <c r="BU143" i="5"/>
  <c r="BB144" i="5"/>
  <c r="BC144" i="5"/>
  <c r="BD144" i="5"/>
  <c r="BE144" i="5"/>
  <c r="BF144" i="5"/>
  <c r="BG144" i="5"/>
  <c r="BH144" i="5"/>
  <c r="BI144" i="5"/>
  <c r="BJ144" i="5"/>
  <c r="BK144" i="5"/>
  <c r="BL144" i="5"/>
  <c r="BM144" i="5"/>
  <c r="BN144" i="5"/>
  <c r="BO144" i="5"/>
  <c r="BP144" i="5"/>
  <c r="BQ144" i="5"/>
  <c r="BR144" i="5"/>
  <c r="BS144" i="5"/>
  <c r="BT144" i="5"/>
  <c r="BU144" i="5"/>
  <c r="BB145" i="5"/>
  <c r="BC145" i="5"/>
  <c r="BD145" i="5"/>
  <c r="BE145" i="5"/>
  <c r="BF145" i="5"/>
  <c r="BG145" i="5"/>
  <c r="BH145" i="5"/>
  <c r="BI145" i="5"/>
  <c r="BJ145" i="5"/>
  <c r="BK145" i="5"/>
  <c r="BL145" i="5"/>
  <c r="BM145" i="5"/>
  <c r="BN145" i="5"/>
  <c r="BO145" i="5"/>
  <c r="BP145" i="5"/>
  <c r="BQ145" i="5"/>
  <c r="BR145" i="5"/>
  <c r="BS145" i="5"/>
  <c r="BT145" i="5"/>
  <c r="BU145" i="5"/>
  <c r="BB146" i="5"/>
  <c r="BC146" i="5"/>
  <c r="BD146" i="5"/>
  <c r="BE146" i="5"/>
  <c r="BF146" i="5"/>
  <c r="BG146" i="5"/>
  <c r="BH146" i="5"/>
  <c r="BI146" i="5"/>
  <c r="BJ146" i="5"/>
  <c r="BK146" i="5"/>
  <c r="BL146" i="5"/>
  <c r="BM146" i="5"/>
  <c r="BN146" i="5"/>
  <c r="BO146" i="5"/>
  <c r="BP146" i="5"/>
  <c r="BQ146" i="5"/>
  <c r="BR146" i="5"/>
  <c r="BS146" i="5"/>
  <c r="BT146" i="5"/>
  <c r="BU146" i="5"/>
  <c r="BB147" i="5"/>
  <c r="BC147" i="5"/>
  <c r="BD147" i="5"/>
  <c r="BE147" i="5"/>
  <c r="BF147" i="5"/>
  <c r="BG147" i="5"/>
  <c r="BH147" i="5"/>
  <c r="BI147" i="5"/>
  <c r="BJ147" i="5"/>
  <c r="BK147" i="5"/>
  <c r="BL147" i="5"/>
  <c r="BM147" i="5"/>
  <c r="BN147" i="5"/>
  <c r="BO147" i="5"/>
  <c r="BP147" i="5"/>
  <c r="BQ147" i="5"/>
  <c r="BR147" i="5"/>
  <c r="BS147" i="5"/>
  <c r="BT147" i="5"/>
  <c r="BU147" i="5"/>
  <c r="BB148" i="5"/>
  <c r="BC148" i="5"/>
  <c r="BD148" i="5"/>
  <c r="BE148" i="5"/>
  <c r="BF148" i="5"/>
  <c r="BG148" i="5"/>
  <c r="BH148" i="5"/>
  <c r="BI148" i="5"/>
  <c r="BJ148" i="5"/>
  <c r="BK148" i="5"/>
  <c r="BL148" i="5"/>
  <c r="BM148" i="5"/>
  <c r="BN148" i="5"/>
  <c r="BO148" i="5"/>
  <c r="BP148" i="5"/>
  <c r="BQ148" i="5"/>
  <c r="BR148" i="5"/>
  <c r="BS148" i="5"/>
  <c r="BT148" i="5"/>
  <c r="BU148" i="5"/>
  <c r="BB149" i="5"/>
  <c r="BC149" i="5"/>
  <c r="BD149" i="5"/>
  <c r="BE149" i="5"/>
  <c r="BF149" i="5"/>
  <c r="BG149" i="5"/>
  <c r="BH149" i="5"/>
  <c r="BI149" i="5"/>
  <c r="BJ149" i="5"/>
  <c r="BK149" i="5"/>
  <c r="BL149" i="5"/>
  <c r="BM149" i="5"/>
  <c r="BN149" i="5"/>
  <c r="BO149" i="5"/>
  <c r="BP149" i="5"/>
  <c r="BQ149" i="5"/>
  <c r="BR149" i="5"/>
  <c r="BS149" i="5"/>
  <c r="BT149" i="5"/>
  <c r="BU149" i="5"/>
  <c r="BB150" i="5"/>
  <c r="BC150" i="5"/>
  <c r="BD150" i="5"/>
  <c r="BE150" i="5"/>
  <c r="BF150" i="5"/>
  <c r="BG150" i="5"/>
  <c r="BH150" i="5"/>
  <c r="BI150" i="5"/>
  <c r="BJ150" i="5"/>
  <c r="BK150" i="5"/>
  <c r="BL150" i="5"/>
  <c r="BM150" i="5"/>
  <c r="BN150" i="5"/>
  <c r="BO150" i="5"/>
  <c r="BP150" i="5"/>
  <c r="BQ150" i="5"/>
  <c r="BR150" i="5"/>
  <c r="BS150" i="5"/>
  <c r="BT150" i="5"/>
  <c r="BU150" i="5"/>
  <c r="BB151" i="5"/>
  <c r="BC151" i="5"/>
  <c r="BD151" i="5"/>
  <c r="BE151" i="5"/>
  <c r="BF151" i="5"/>
  <c r="BG151" i="5"/>
  <c r="BH151" i="5"/>
  <c r="BI151" i="5"/>
  <c r="BJ151" i="5"/>
  <c r="BK151" i="5"/>
  <c r="BL151" i="5"/>
  <c r="BM151" i="5"/>
  <c r="BN151" i="5"/>
  <c r="BO151" i="5"/>
  <c r="BP151" i="5"/>
  <c r="BQ151" i="5"/>
  <c r="BR151" i="5"/>
  <c r="BS151" i="5"/>
  <c r="BT151" i="5"/>
  <c r="BU151" i="5"/>
  <c r="BB152" i="5"/>
  <c r="BC152" i="5"/>
  <c r="BD152" i="5"/>
  <c r="BE152" i="5"/>
  <c r="BF152" i="5"/>
  <c r="BG152" i="5"/>
  <c r="BH152" i="5"/>
  <c r="BI152" i="5"/>
  <c r="BJ152" i="5"/>
  <c r="BK152" i="5"/>
  <c r="BL152" i="5"/>
  <c r="BM152" i="5"/>
  <c r="BN152" i="5"/>
  <c r="BO152" i="5"/>
  <c r="BP152" i="5"/>
  <c r="BQ152" i="5"/>
  <c r="BR152" i="5"/>
  <c r="BS152" i="5"/>
  <c r="BT152" i="5"/>
  <c r="BU152" i="5"/>
  <c r="BB153" i="5"/>
  <c r="BC153" i="5"/>
  <c r="BD153" i="5"/>
  <c r="BE153" i="5"/>
  <c r="BF153" i="5"/>
  <c r="BG153" i="5"/>
  <c r="BH153" i="5"/>
  <c r="BI153" i="5"/>
  <c r="BJ153" i="5"/>
  <c r="BK153" i="5"/>
  <c r="BL153" i="5"/>
  <c r="BM153" i="5"/>
  <c r="BN153" i="5"/>
  <c r="BO153" i="5"/>
  <c r="BP153" i="5"/>
  <c r="BQ153" i="5"/>
  <c r="BR153" i="5"/>
  <c r="BS153" i="5"/>
  <c r="BT153" i="5"/>
  <c r="BU153" i="5"/>
  <c r="BB154" i="5"/>
  <c r="BC154" i="5"/>
  <c r="BD154" i="5"/>
  <c r="BE154" i="5"/>
  <c r="BF154" i="5"/>
  <c r="BG154" i="5"/>
  <c r="BH154" i="5"/>
  <c r="BI154" i="5"/>
  <c r="BJ154" i="5"/>
  <c r="BK154" i="5"/>
  <c r="BL154" i="5"/>
  <c r="BM154" i="5"/>
  <c r="BN154" i="5"/>
  <c r="BO154" i="5"/>
  <c r="BP154" i="5"/>
  <c r="BQ154" i="5"/>
  <c r="BR154" i="5"/>
  <c r="BS154" i="5"/>
  <c r="BT154" i="5"/>
  <c r="BU154" i="5"/>
  <c r="BB155" i="5"/>
  <c r="BC155" i="5"/>
  <c r="BD155" i="5"/>
  <c r="BE155" i="5"/>
  <c r="BF155" i="5"/>
  <c r="BG155" i="5"/>
  <c r="BH155" i="5"/>
  <c r="BI155" i="5"/>
  <c r="BJ155" i="5"/>
  <c r="BK155" i="5"/>
  <c r="BL155" i="5"/>
  <c r="BM155" i="5"/>
  <c r="BN155" i="5"/>
  <c r="BO155" i="5"/>
  <c r="BP155" i="5"/>
  <c r="BQ155" i="5"/>
  <c r="BR155" i="5"/>
  <c r="BS155" i="5"/>
  <c r="BT155" i="5"/>
  <c r="BU155" i="5"/>
  <c r="BB156" i="5"/>
  <c r="BC156" i="5"/>
  <c r="BD156" i="5"/>
  <c r="BE156" i="5"/>
  <c r="BF156" i="5"/>
  <c r="BG156" i="5"/>
  <c r="BH156" i="5"/>
  <c r="BI156" i="5"/>
  <c r="BJ156" i="5"/>
  <c r="BK156" i="5"/>
  <c r="BL156" i="5"/>
  <c r="BM156" i="5"/>
  <c r="BN156" i="5"/>
  <c r="BO156" i="5"/>
  <c r="BP156" i="5"/>
  <c r="BQ156" i="5"/>
  <c r="BR156" i="5"/>
  <c r="BS156" i="5"/>
  <c r="BT156" i="5"/>
  <c r="BU156" i="5"/>
  <c r="BB157" i="5"/>
  <c r="BC157" i="5"/>
  <c r="BD157" i="5"/>
  <c r="BE157" i="5"/>
  <c r="BF157" i="5"/>
  <c r="BG157" i="5"/>
  <c r="BH157" i="5"/>
  <c r="BI157" i="5"/>
  <c r="BJ157" i="5"/>
  <c r="BK157" i="5"/>
  <c r="BL157" i="5"/>
  <c r="BM157" i="5"/>
  <c r="BN157" i="5"/>
  <c r="BO157" i="5"/>
  <c r="BP157" i="5"/>
  <c r="BQ157" i="5"/>
  <c r="BR157" i="5"/>
  <c r="BS157" i="5"/>
  <c r="BT157" i="5"/>
  <c r="BU157" i="5"/>
  <c r="BB158" i="5"/>
  <c r="BC158" i="5"/>
  <c r="BD158" i="5"/>
  <c r="BE158" i="5"/>
  <c r="BF158" i="5"/>
  <c r="BG158" i="5"/>
  <c r="BH158" i="5"/>
  <c r="BI158" i="5"/>
  <c r="BJ158" i="5"/>
  <c r="BK158" i="5"/>
  <c r="BL158" i="5"/>
  <c r="BM158" i="5"/>
  <c r="BN158" i="5"/>
  <c r="BO158" i="5"/>
  <c r="BP158" i="5"/>
  <c r="BQ158" i="5"/>
  <c r="BR158" i="5"/>
  <c r="BS158" i="5"/>
  <c r="BT158" i="5"/>
  <c r="BU158" i="5"/>
  <c r="BB159" i="5"/>
  <c r="BC159" i="5"/>
  <c r="BD159" i="5"/>
  <c r="BE159" i="5"/>
  <c r="BF159" i="5"/>
  <c r="BG159" i="5"/>
  <c r="BH159" i="5"/>
  <c r="BI159" i="5"/>
  <c r="BJ159" i="5"/>
  <c r="BK159" i="5"/>
  <c r="BL159" i="5"/>
  <c r="BM159" i="5"/>
  <c r="BN159" i="5"/>
  <c r="BO159" i="5"/>
  <c r="BP159" i="5"/>
  <c r="BQ159" i="5"/>
  <c r="BR159" i="5"/>
  <c r="BS159" i="5"/>
  <c r="BT159" i="5"/>
  <c r="BU159" i="5"/>
  <c r="BB160" i="5"/>
  <c r="BC160" i="5"/>
  <c r="BD160" i="5"/>
  <c r="BE160" i="5"/>
  <c r="BF160" i="5"/>
  <c r="BG160" i="5"/>
  <c r="BH160" i="5"/>
  <c r="BI160" i="5"/>
  <c r="BJ160" i="5"/>
  <c r="BK160" i="5"/>
  <c r="BL160" i="5"/>
  <c r="BM160" i="5"/>
  <c r="BN160" i="5"/>
  <c r="BO160" i="5"/>
  <c r="BP160" i="5"/>
  <c r="BQ160" i="5"/>
  <c r="BR160" i="5"/>
  <c r="BS160" i="5"/>
  <c r="BT160" i="5"/>
  <c r="BU160" i="5"/>
  <c r="BB161" i="5"/>
  <c r="BC161" i="5"/>
  <c r="BD161" i="5"/>
  <c r="BE161" i="5"/>
  <c r="BF161" i="5"/>
  <c r="BG161" i="5"/>
  <c r="BH161" i="5"/>
  <c r="BI161" i="5"/>
  <c r="BJ161" i="5"/>
  <c r="BK161" i="5"/>
  <c r="BL161" i="5"/>
  <c r="BM161" i="5"/>
  <c r="BN161" i="5"/>
  <c r="BO161" i="5"/>
  <c r="BP161" i="5"/>
  <c r="BQ161" i="5"/>
  <c r="BR161" i="5"/>
  <c r="BS161" i="5"/>
  <c r="BT161" i="5"/>
  <c r="BU161" i="5"/>
  <c r="BB162" i="5"/>
  <c r="BC162" i="5"/>
  <c r="BD162" i="5"/>
  <c r="BE162" i="5"/>
  <c r="BF162" i="5"/>
  <c r="BG162" i="5"/>
  <c r="BH162" i="5"/>
  <c r="BI162" i="5"/>
  <c r="BJ162" i="5"/>
  <c r="BK162" i="5"/>
  <c r="BL162" i="5"/>
  <c r="BM162" i="5"/>
  <c r="BN162" i="5"/>
  <c r="BO162" i="5"/>
  <c r="BP162" i="5"/>
  <c r="BQ162" i="5"/>
  <c r="BR162" i="5"/>
  <c r="BS162" i="5"/>
  <c r="BT162" i="5"/>
  <c r="BU162" i="5"/>
  <c r="BB163" i="5"/>
  <c r="BC163" i="5"/>
  <c r="BD163" i="5"/>
  <c r="BE163" i="5"/>
  <c r="BF163" i="5"/>
  <c r="BG163" i="5"/>
  <c r="BH163" i="5"/>
  <c r="BI163" i="5"/>
  <c r="BJ163" i="5"/>
  <c r="BK163" i="5"/>
  <c r="BL163" i="5"/>
  <c r="BM163" i="5"/>
  <c r="BN163" i="5"/>
  <c r="BO163" i="5"/>
  <c r="BP163" i="5"/>
  <c r="BQ163" i="5"/>
  <c r="BR163" i="5"/>
  <c r="BS163" i="5"/>
  <c r="BT163" i="5"/>
  <c r="BU163" i="5"/>
  <c r="BB164" i="5"/>
  <c r="BC164" i="5"/>
  <c r="BD164" i="5"/>
  <c r="BE164" i="5"/>
  <c r="BF164" i="5"/>
  <c r="BG164" i="5"/>
  <c r="BH164" i="5"/>
  <c r="BI164" i="5"/>
  <c r="BJ164" i="5"/>
  <c r="BK164" i="5"/>
  <c r="BL164" i="5"/>
  <c r="BM164" i="5"/>
  <c r="BN164" i="5"/>
  <c r="BO164" i="5"/>
  <c r="BP164" i="5"/>
  <c r="BQ164" i="5"/>
  <c r="BR164" i="5"/>
  <c r="BS164" i="5"/>
  <c r="BT164" i="5"/>
  <c r="BU164" i="5"/>
  <c r="BB165" i="5"/>
  <c r="BC165" i="5"/>
  <c r="BD165" i="5"/>
  <c r="BE165" i="5"/>
  <c r="BF165" i="5"/>
  <c r="BG165" i="5"/>
  <c r="BH165" i="5"/>
  <c r="BI165" i="5"/>
  <c r="BJ165" i="5"/>
  <c r="BK165" i="5"/>
  <c r="BL165" i="5"/>
  <c r="BM165" i="5"/>
  <c r="BN165" i="5"/>
  <c r="BO165" i="5"/>
  <c r="BP165" i="5"/>
  <c r="BQ165" i="5"/>
  <c r="BR165" i="5"/>
  <c r="BS165" i="5"/>
  <c r="BT165" i="5"/>
  <c r="BU165" i="5"/>
  <c r="BB166" i="5"/>
  <c r="BC166" i="5"/>
  <c r="BD166" i="5"/>
  <c r="BE166" i="5"/>
  <c r="BF166" i="5"/>
  <c r="BG166" i="5"/>
  <c r="BH166" i="5"/>
  <c r="BI166" i="5"/>
  <c r="BJ166" i="5"/>
  <c r="BK166" i="5"/>
  <c r="BL166" i="5"/>
  <c r="BM166" i="5"/>
  <c r="BN166" i="5"/>
  <c r="BO166" i="5"/>
  <c r="BP166" i="5"/>
  <c r="BQ166" i="5"/>
  <c r="BR166" i="5"/>
  <c r="BS166" i="5"/>
  <c r="BT166" i="5"/>
  <c r="BU166" i="5"/>
  <c r="BB167" i="5"/>
  <c r="BC167" i="5"/>
  <c r="BD167" i="5"/>
  <c r="BE167" i="5"/>
  <c r="BF167" i="5"/>
  <c r="BG167" i="5"/>
  <c r="BH167" i="5"/>
  <c r="BI167" i="5"/>
  <c r="BJ167" i="5"/>
  <c r="BK167" i="5"/>
  <c r="BL167" i="5"/>
  <c r="BM167" i="5"/>
  <c r="BN167" i="5"/>
  <c r="BO167" i="5"/>
  <c r="BP167" i="5"/>
  <c r="BQ167" i="5"/>
  <c r="BR167" i="5"/>
  <c r="BS167" i="5"/>
  <c r="BT167" i="5"/>
  <c r="BU167" i="5"/>
  <c r="BB168" i="5"/>
  <c r="BC168" i="5"/>
  <c r="BD168" i="5"/>
  <c r="BE168" i="5"/>
  <c r="BF168" i="5"/>
  <c r="BG168" i="5"/>
  <c r="BH168" i="5"/>
  <c r="BI168" i="5"/>
  <c r="BJ168" i="5"/>
  <c r="BK168" i="5"/>
  <c r="BL168" i="5"/>
  <c r="BM168" i="5"/>
  <c r="BN168" i="5"/>
  <c r="BO168" i="5"/>
  <c r="BP168" i="5"/>
  <c r="BQ168" i="5"/>
  <c r="BR168" i="5"/>
  <c r="BS168" i="5"/>
  <c r="BT168" i="5"/>
  <c r="BU168" i="5"/>
  <c r="BB169" i="5"/>
  <c r="BC169" i="5"/>
  <c r="BD169" i="5"/>
  <c r="BE169" i="5"/>
  <c r="BF169" i="5"/>
  <c r="BG169" i="5"/>
  <c r="BH169" i="5"/>
  <c r="BI169" i="5"/>
  <c r="BJ169" i="5"/>
  <c r="BK169" i="5"/>
  <c r="BL169" i="5"/>
  <c r="BM169" i="5"/>
  <c r="BN169" i="5"/>
  <c r="BO169" i="5"/>
  <c r="BP169" i="5"/>
  <c r="BQ169" i="5"/>
  <c r="BR169" i="5"/>
  <c r="BS169" i="5"/>
  <c r="BT169" i="5"/>
  <c r="BU169" i="5"/>
  <c r="BB170" i="5"/>
  <c r="BC170" i="5"/>
  <c r="BD170" i="5"/>
  <c r="BE170" i="5"/>
  <c r="BF170" i="5"/>
  <c r="BG170" i="5"/>
  <c r="BH170" i="5"/>
  <c r="BI170" i="5"/>
  <c r="BJ170" i="5"/>
  <c r="BK170" i="5"/>
  <c r="BL170" i="5"/>
  <c r="BM170" i="5"/>
  <c r="BN170" i="5"/>
  <c r="BO170" i="5"/>
  <c r="BP170" i="5"/>
  <c r="BQ170" i="5"/>
  <c r="BR170" i="5"/>
  <c r="BS170" i="5"/>
  <c r="BT170" i="5"/>
  <c r="BU170" i="5"/>
  <c r="BB171" i="5"/>
  <c r="BC171" i="5"/>
  <c r="BD171" i="5"/>
  <c r="BE171" i="5"/>
  <c r="BF171" i="5"/>
  <c r="BG171" i="5"/>
  <c r="BH171" i="5"/>
  <c r="BI171" i="5"/>
  <c r="BJ171" i="5"/>
  <c r="BK171" i="5"/>
  <c r="BL171" i="5"/>
  <c r="BM171" i="5"/>
  <c r="BN171" i="5"/>
  <c r="BO171" i="5"/>
  <c r="BP171" i="5"/>
  <c r="BQ171" i="5"/>
  <c r="BR171" i="5"/>
  <c r="BS171" i="5"/>
  <c r="BT171" i="5"/>
  <c r="BU171" i="5"/>
  <c r="BB172" i="5"/>
  <c r="BC172" i="5"/>
  <c r="BD172" i="5"/>
  <c r="BE172" i="5"/>
  <c r="BF172" i="5"/>
  <c r="BG172" i="5"/>
  <c r="BH172" i="5"/>
  <c r="BI172" i="5"/>
  <c r="BJ172" i="5"/>
  <c r="BK172" i="5"/>
  <c r="BL172" i="5"/>
  <c r="BM172" i="5"/>
  <c r="BN172" i="5"/>
  <c r="BO172" i="5"/>
  <c r="BP172" i="5"/>
  <c r="BQ172" i="5"/>
  <c r="BR172" i="5"/>
  <c r="BS172" i="5"/>
  <c r="BT172" i="5"/>
  <c r="BU172" i="5"/>
  <c r="BB173" i="5"/>
  <c r="BC173" i="5"/>
  <c r="BD173" i="5"/>
  <c r="BE173" i="5"/>
  <c r="BF173" i="5"/>
  <c r="BG173" i="5"/>
  <c r="BH173" i="5"/>
  <c r="BI173" i="5"/>
  <c r="BJ173" i="5"/>
  <c r="BK173" i="5"/>
  <c r="BL173" i="5"/>
  <c r="BM173" i="5"/>
  <c r="BN173" i="5"/>
  <c r="BO173" i="5"/>
  <c r="BP173" i="5"/>
  <c r="BQ173" i="5"/>
  <c r="BR173" i="5"/>
  <c r="BS173" i="5"/>
  <c r="BT173" i="5"/>
  <c r="BU173" i="5"/>
  <c r="BB174" i="5"/>
  <c r="BC174" i="5"/>
  <c r="BD174" i="5"/>
  <c r="BE174" i="5"/>
  <c r="BF174" i="5"/>
  <c r="BG174" i="5"/>
  <c r="BH174" i="5"/>
  <c r="BI174" i="5"/>
  <c r="BJ174" i="5"/>
  <c r="BK174" i="5"/>
  <c r="BL174" i="5"/>
  <c r="BM174" i="5"/>
  <c r="BN174" i="5"/>
  <c r="BO174" i="5"/>
  <c r="BP174" i="5"/>
  <c r="BQ174" i="5"/>
  <c r="BR174" i="5"/>
  <c r="BS174" i="5"/>
  <c r="BT174" i="5"/>
  <c r="BU174" i="5"/>
  <c r="BB175" i="5"/>
  <c r="BC175" i="5"/>
  <c r="BD175" i="5"/>
  <c r="BE175" i="5"/>
  <c r="BF175" i="5"/>
  <c r="BG175" i="5"/>
  <c r="BH175" i="5"/>
  <c r="BI175" i="5"/>
  <c r="BJ175" i="5"/>
  <c r="BK175" i="5"/>
  <c r="BL175" i="5"/>
  <c r="BM175" i="5"/>
  <c r="BN175" i="5"/>
  <c r="BO175" i="5"/>
  <c r="BP175" i="5"/>
  <c r="BQ175" i="5"/>
  <c r="BR175" i="5"/>
  <c r="BS175" i="5"/>
  <c r="BT175" i="5"/>
  <c r="BU175" i="5"/>
  <c r="BB176" i="5"/>
  <c r="BC176" i="5"/>
  <c r="BD176" i="5"/>
  <c r="BE176" i="5"/>
  <c r="BF176" i="5"/>
  <c r="BG176" i="5"/>
  <c r="BH176" i="5"/>
  <c r="BI176" i="5"/>
  <c r="BJ176" i="5"/>
  <c r="BK176" i="5"/>
  <c r="BL176" i="5"/>
  <c r="BM176" i="5"/>
  <c r="BN176" i="5"/>
  <c r="BO176" i="5"/>
  <c r="BP176" i="5"/>
  <c r="BQ176" i="5"/>
  <c r="BR176" i="5"/>
  <c r="BS176" i="5"/>
  <c r="BT176" i="5"/>
  <c r="BU176" i="5"/>
  <c r="BB177" i="5"/>
  <c r="BC177" i="5"/>
  <c r="BD177" i="5"/>
  <c r="BE177" i="5"/>
  <c r="BF177" i="5"/>
  <c r="BG177" i="5"/>
  <c r="BH177" i="5"/>
  <c r="BI177" i="5"/>
  <c r="BJ177" i="5"/>
  <c r="BK177" i="5"/>
  <c r="BL177" i="5"/>
  <c r="BM177" i="5"/>
  <c r="BN177" i="5"/>
  <c r="BO177" i="5"/>
  <c r="BP177" i="5"/>
  <c r="BQ177" i="5"/>
  <c r="BR177" i="5"/>
  <c r="BS177" i="5"/>
  <c r="BT177" i="5"/>
  <c r="BU177" i="5"/>
  <c r="BB178" i="5"/>
  <c r="BC178" i="5"/>
  <c r="BD178" i="5"/>
  <c r="BE178" i="5"/>
  <c r="BF178" i="5"/>
  <c r="BG178" i="5"/>
  <c r="BH178" i="5"/>
  <c r="BI178" i="5"/>
  <c r="BJ178" i="5"/>
  <c r="BK178" i="5"/>
  <c r="BL178" i="5"/>
  <c r="BM178" i="5"/>
  <c r="BN178" i="5"/>
  <c r="BO178" i="5"/>
  <c r="BP178" i="5"/>
  <c r="BQ178" i="5"/>
  <c r="BR178" i="5"/>
  <c r="BS178" i="5"/>
  <c r="BT178" i="5"/>
  <c r="BU178" i="5"/>
  <c r="BB179" i="5"/>
  <c r="BC179" i="5"/>
  <c r="BD179" i="5"/>
  <c r="BE179" i="5"/>
  <c r="BF179" i="5"/>
  <c r="BG179" i="5"/>
  <c r="BH179" i="5"/>
  <c r="BI179" i="5"/>
  <c r="BJ179" i="5"/>
  <c r="BK179" i="5"/>
  <c r="BL179" i="5"/>
  <c r="BM179" i="5"/>
  <c r="BN179" i="5"/>
  <c r="BO179" i="5"/>
  <c r="BP179" i="5"/>
  <c r="BQ179" i="5"/>
  <c r="BR179" i="5"/>
  <c r="BS179" i="5"/>
  <c r="BT179" i="5"/>
  <c r="BU179" i="5"/>
  <c r="BB180" i="5"/>
  <c r="BC180" i="5"/>
  <c r="BD180" i="5"/>
  <c r="BE180" i="5"/>
  <c r="BF180" i="5"/>
  <c r="BG180" i="5"/>
  <c r="BH180" i="5"/>
  <c r="BI180" i="5"/>
  <c r="BJ180" i="5"/>
  <c r="BK180" i="5"/>
  <c r="BL180" i="5"/>
  <c r="BM180" i="5"/>
  <c r="BN180" i="5"/>
  <c r="BO180" i="5"/>
  <c r="BP180" i="5"/>
  <c r="BQ180" i="5"/>
  <c r="BR180" i="5"/>
  <c r="BS180" i="5"/>
  <c r="BT180" i="5"/>
  <c r="BU180" i="5"/>
  <c r="BB181" i="5"/>
  <c r="BC181" i="5"/>
  <c r="BD181" i="5"/>
  <c r="BE181" i="5"/>
  <c r="BF181" i="5"/>
  <c r="BG181" i="5"/>
  <c r="BH181" i="5"/>
  <c r="BI181" i="5"/>
  <c r="BJ181" i="5"/>
  <c r="BK181" i="5"/>
  <c r="BL181" i="5"/>
  <c r="BM181" i="5"/>
  <c r="BN181" i="5"/>
  <c r="BO181" i="5"/>
  <c r="BP181" i="5"/>
  <c r="BQ181" i="5"/>
  <c r="BR181" i="5"/>
  <c r="BS181" i="5"/>
  <c r="BT181" i="5"/>
  <c r="BU181" i="5"/>
  <c r="BB182" i="5"/>
  <c r="BC182" i="5"/>
  <c r="BD182" i="5"/>
  <c r="BE182" i="5"/>
  <c r="BF182" i="5"/>
  <c r="BG182" i="5"/>
  <c r="BH182" i="5"/>
  <c r="BI182" i="5"/>
  <c r="BJ182" i="5"/>
  <c r="BK182" i="5"/>
  <c r="BL182" i="5"/>
  <c r="BM182" i="5"/>
  <c r="BN182" i="5"/>
  <c r="BO182" i="5"/>
  <c r="BP182" i="5"/>
  <c r="BQ182" i="5"/>
  <c r="BR182" i="5"/>
  <c r="BS182" i="5"/>
  <c r="BT182" i="5"/>
  <c r="BU182" i="5"/>
  <c r="BB183" i="5"/>
  <c r="BC183" i="5"/>
  <c r="BD183" i="5"/>
  <c r="BE183" i="5"/>
  <c r="BF183" i="5"/>
  <c r="BG183" i="5"/>
  <c r="BH183" i="5"/>
  <c r="BI183" i="5"/>
  <c r="BJ183" i="5"/>
  <c r="BK183" i="5"/>
  <c r="BL183" i="5"/>
  <c r="BM183" i="5"/>
  <c r="BN183" i="5"/>
  <c r="BO183" i="5"/>
  <c r="BP183" i="5"/>
  <c r="BQ183" i="5"/>
  <c r="BR183" i="5"/>
  <c r="BS183" i="5"/>
  <c r="BT183" i="5"/>
  <c r="BU183" i="5"/>
  <c r="BB184" i="5"/>
  <c r="BC184" i="5"/>
  <c r="BD184" i="5"/>
  <c r="BE184" i="5"/>
  <c r="BF184" i="5"/>
  <c r="BG184" i="5"/>
  <c r="BH184" i="5"/>
  <c r="BI184" i="5"/>
  <c r="BJ184" i="5"/>
  <c r="BK184" i="5"/>
  <c r="BL184" i="5"/>
  <c r="BM184" i="5"/>
  <c r="BN184" i="5"/>
  <c r="BO184" i="5"/>
  <c r="BP184" i="5"/>
  <c r="BQ184" i="5"/>
  <c r="BR184" i="5"/>
  <c r="BS184" i="5"/>
  <c r="BT184" i="5"/>
  <c r="BU184" i="5"/>
  <c r="BB185" i="5"/>
  <c r="BC185" i="5"/>
  <c r="BD185" i="5"/>
  <c r="BE185" i="5"/>
  <c r="BF185" i="5"/>
  <c r="BG185" i="5"/>
  <c r="BH185" i="5"/>
  <c r="BI185" i="5"/>
  <c r="BJ185" i="5"/>
  <c r="BK185" i="5"/>
  <c r="BL185" i="5"/>
  <c r="BM185" i="5"/>
  <c r="BN185" i="5"/>
  <c r="BO185" i="5"/>
  <c r="BP185" i="5"/>
  <c r="BQ185" i="5"/>
  <c r="BR185" i="5"/>
  <c r="BS185" i="5"/>
  <c r="BT185" i="5"/>
  <c r="BU185" i="5"/>
  <c r="BB186" i="5"/>
  <c r="BC186" i="5"/>
  <c r="BD186" i="5"/>
  <c r="BE186" i="5"/>
  <c r="BF186" i="5"/>
  <c r="BG186" i="5"/>
  <c r="BH186" i="5"/>
  <c r="BI186" i="5"/>
  <c r="BJ186" i="5"/>
  <c r="BK186" i="5"/>
  <c r="BL186" i="5"/>
  <c r="BM186" i="5"/>
  <c r="BN186" i="5"/>
  <c r="BO186" i="5"/>
  <c r="BP186" i="5"/>
  <c r="BQ186" i="5"/>
  <c r="BR186" i="5"/>
  <c r="BS186" i="5"/>
  <c r="BT186" i="5"/>
  <c r="BU186" i="5"/>
  <c r="FI186" i="5"/>
  <c r="FH186" i="5"/>
  <c r="FG186" i="5"/>
  <c r="FF186" i="5"/>
  <c r="FE186" i="5"/>
  <c r="FD186" i="5"/>
  <c r="FC186" i="5"/>
  <c r="FB186" i="5"/>
  <c r="FA186" i="5"/>
  <c r="EZ186" i="5"/>
  <c r="EY186" i="5"/>
  <c r="EX186" i="5"/>
  <c r="EW186" i="5"/>
  <c r="EV186" i="5"/>
  <c r="EU186" i="5"/>
  <c r="ET186" i="5"/>
  <c r="ES186" i="5"/>
  <c r="ER186" i="5"/>
  <c r="EQ186" i="5"/>
  <c r="EP186" i="5"/>
  <c r="FI185" i="5"/>
  <c r="FH185" i="5"/>
  <c r="FG185" i="5"/>
  <c r="FF185" i="5"/>
  <c r="FE185" i="5"/>
  <c r="FD185" i="5"/>
  <c r="FC185" i="5"/>
  <c r="FB185" i="5"/>
  <c r="FA185" i="5"/>
  <c r="EZ185" i="5"/>
  <c r="EY185" i="5"/>
  <c r="EX185" i="5"/>
  <c r="EW185" i="5"/>
  <c r="EV185" i="5"/>
  <c r="EU185" i="5"/>
  <c r="ET185" i="5"/>
  <c r="ES185" i="5"/>
  <c r="ER185" i="5"/>
  <c r="EQ185" i="5"/>
  <c r="EP185" i="5"/>
  <c r="FI184" i="5"/>
  <c r="FH184" i="5"/>
  <c r="FG184" i="5"/>
  <c r="FF184" i="5"/>
  <c r="FE184" i="5"/>
  <c r="FD184" i="5"/>
  <c r="FC184" i="5"/>
  <c r="FB184" i="5"/>
  <c r="FA184" i="5"/>
  <c r="EZ184" i="5"/>
  <c r="EY184" i="5"/>
  <c r="EX184" i="5"/>
  <c r="EW184" i="5"/>
  <c r="EV184" i="5"/>
  <c r="EU184" i="5"/>
  <c r="ET184" i="5"/>
  <c r="ES184" i="5"/>
  <c r="ER184" i="5"/>
  <c r="EQ184" i="5"/>
  <c r="EP184" i="5"/>
  <c r="FI183" i="5"/>
  <c r="FH183" i="5"/>
  <c r="FG183" i="5"/>
  <c r="FF183" i="5"/>
  <c r="FE183" i="5"/>
  <c r="FD183" i="5"/>
  <c r="FC183" i="5"/>
  <c r="FB183" i="5"/>
  <c r="FA183" i="5"/>
  <c r="EZ183" i="5"/>
  <c r="EY183" i="5"/>
  <c r="EX183" i="5"/>
  <c r="EW183" i="5"/>
  <c r="EV183" i="5"/>
  <c r="EU183" i="5"/>
  <c r="ET183" i="5"/>
  <c r="ES183" i="5"/>
  <c r="ER183" i="5"/>
  <c r="EQ183" i="5"/>
  <c r="EP183" i="5"/>
  <c r="FI182" i="5"/>
  <c r="FH182" i="5"/>
  <c r="FG182" i="5"/>
  <c r="FF182" i="5"/>
  <c r="FE182" i="5"/>
  <c r="FD182" i="5"/>
  <c r="FC182" i="5"/>
  <c r="FB182" i="5"/>
  <c r="FA182" i="5"/>
  <c r="EZ182" i="5"/>
  <c r="EY182" i="5"/>
  <c r="EX182" i="5"/>
  <c r="EW182" i="5"/>
  <c r="EV182" i="5"/>
  <c r="EU182" i="5"/>
  <c r="ET182" i="5"/>
  <c r="ES182" i="5"/>
  <c r="ER182" i="5"/>
  <c r="EQ182" i="5"/>
  <c r="EP182" i="5"/>
  <c r="FI181" i="5"/>
  <c r="FH181" i="5"/>
  <c r="FG181" i="5"/>
  <c r="FF181" i="5"/>
  <c r="FE181" i="5"/>
  <c r="FD181" i="5"/>
  <c r="FC181" i="5"/>
  <c r="FB181" i="5"/>
  <c r="FA181" i="5"/>
  <c r="EZ181" i="5"/>
  <c r="EY181" i="5"/>
  <c r="EX181" i="5"/>
  <c r="EW181" i="5"/>
  <c r="EV181" i="5"/>
  <c r="EU181" i="5"/>
  <c r="ET181" i="5"/>
  <c r="ES181" i="5"/>
  <c r="ER181" i="5"/>
  <c r="EQ181" i="5"/>
  <c r="EP181" i="5"/>
  <c r="FI180" i="5"/>
  <c r="FH180" i="5"/>
  <c r="FG180" i="5"/>
  <c r="FF180" i="5"/>
  <c r="FE180" i="5"/>
  <c r="FD180" i="5"/>
  <c r="FC180" i="5"/>
  <c r="FB180" i="5"/>
  <c r="FA180" i="5"/>
  <c r="EZ180" i="5"/>
  <c r="EY180" i="5"/>
  <c r="EX180" i="5"/>
  <c r="EW180" i="5"/>
  <c r="EV180" i="5"/>
  <c r="EU180" i="5"/>
  <c r="ET180" i="5"/>
  <c r="ES180" i="5"/>
  <c r="ER180" i="5"/>
  <c r="EQ180" i="5"/>
  <c r="EP180" i="5"/>
  <c r="FI179" i="5"/>
  <c r="FH179" i="5"/>
  <c r="FG179" i="5"/>
  <c r="FF179" i="5"/>
  <c r="FE179" i="5"/>
  <c r="FD179" i="5"/>
  <c r="FC179" i="5"/>
  <c r="FB179" i="5"/>
  <c r="FA179" i="5"/>
  <c r="EZ179" i="5"/>
  <c r="EY179" i="5"/>
  <c r="EX179" i="5"/>
  <c r="EW179" i="5"/>
  <c r="EV179" i="5"/>
  <c r="EU179" i="5"/>
  <c r="ET179" i="5"/>
  <c r="ES179" i="5"/>
  <c r="ER179" i="5"/>
  <c r="EQ179" i="5"/>
  <c r="EP179" i="5"/>
  <c r="FI178" i="5"/>
  <c r="FH178" i="5"/>
  <c r="FG178" i="5"/>
  <c r="FF178" i="5"/>
  <c r="FE178" i="5"/>
  <c r="FD178" i="5"/>
  <c r="FC178" i="5"/>
  <c r="FB178" i="5"/>
  <c r="FA178" i="5"/>
  <c r="EZ178" i="5"/>
  <c r="EY178" i="5"/>
  <c r="EX178" i="5"/>
  <c r="EW178" i="5"/>
  <c r="EV178" i="5"/>
  <c r="EU178" i="5"/>
  <c r="ET178" i="5"/>
  <c r="ES178" i="5"/>
  <c r="ER178" i="5"/>
  <c r="EQ178" i="5"/>
  <c r="EP178" i="5"/>
  <c r="FI177" i="5"/>
  <c r="FH177" i="5"/>
  <c r="FG177" i="5"/>
  <c r="FF177" i="5"/>
  <c r="FE177" i="5"/>
  <c r="FD177" i="5"/>
  <c r="FC177" i="5"/>
  <c r="FB177" i="5"/>
  <c r="FA177" i="5"/>
  <c r="EZ177" i="5"/>
  <c r="EY177" i="5"/>
  <c r="EX177" i="5"/>
  <c r="EW177" i="5"/>
  <c r="EV177" i="5"/>
  <c r="EU177" i="5"/>
  <c r="ET177" i="5"/>
  <c r="ES177" i="5"/>
  <c r="ER177" i="5"/>
  <c r="EQ177" i="5"/>
  <c r="EP177" i="5"/>
  <c r="FI176" i="5"/>
  <c r="FH176" i="5"/>
  <c r="FG176" i="5"/>
  <c r="FF176" i="5"/>
  <c r="FE176" i="5"/>
  <c r="FD176" i="5"/>
  <c r="FC176" i="5"/>
  <c r="FB176" i="5"/>
  <c r="FA176" i="5"/>
  <c r="EZ176" i="5"/>
  <c r="EY176" i="5"/>
  <c r="EX176" i="5"/>
  <c r="EW176" i="5"/>
  <c r="EV176" i="5"/>
  <c r="EU176" i="5"/>
  <c r="ET176" i="5"/>
  <c r="ES176" i="5"/>
  <c r="ER176" i="5"/>
  <c r="EQ176" i="5"/>
  <c r="EP176" i="5"/>
  <c r="FI175" i="5"/>
  <c r="FH175" i="5"/>
  <c r="FG175" i="5"/>
  <c r="FF175" i="5"/>
  <c r="FE175" i="5"/>
  <c r="FD175" i="5"/>
  <c r="FC175" i="5"/>
  <c r="FB175" i="5"/>
  <c r="FA175" i="5"/>
  <c r="EZ175" i="5"/>
  <c r="EY175" i="5"/>
  <c r="EX175" i="5"/>
  <c r="EW175" i="5"/>
  <c r="EV175" i="5"/>
  <c r="EU175" i="5"/>
  <c r="ET175" i="5"/>
  <c r="ES175" i="5"/>
  <c r="ER175" i="5"/>
  <c r="EQ175" i="5"/>
  <c r="EP175" i="5"/>
  <c r="FI174" i="5"/>
  <c r="FH174" i="5"/>
  <c r="FG174" i="5"/>
  <c r="FF174" i="5"/>
  <c r="FE174" i="5"/>
  <c r="FD174" i="5"/>
  <c r="FC174" i="5"/>
  <c r="FB174" i="5"/>
  <c r="FA174" i="5"/>
  <c r="EZ174" i="5"/>
  <c r="EY174" i="5"/>
  <c r="EX174" i="5"/>
  <c r="EW174" i="5"/>
  <c r="EV174" i="5"/>
  <c r="EU174" i="5"/>
  <c r="ET174" i="5"/>
  <c r="ES174" i="5"/>
  <c r="ER174" i="5"/>
  <c r="EQ174" i="5"/>
  <c r="EP174" i="5"/>
  <c r="FI173" i="5"/>
  <c r="FH173" i="5"/>
  <c r="FG173" i="5"/>
  <c r="FF173" i="5"/>
  <c r="FE173" i="5"/>
  <c r="FD173" i="5"/>
  <c r="FC173" i="5"/>
  <c r="FB173" i="5"/>
  <c r="FA173" i="5"/>
  <c r="EZ173" i="5"/>
  <c r="EY173" i="5"/>
  <c r="EX173" i="5"/>
  <c r="EW173" i="5"/>
  <c r="EV173" i="5"/>
  <c r="EU173" i="5"/>
  <c r="ET173" i="5"/>
  <c r="ES173" i="5"/>
  <c r="ER173" i="5"/>
  <c r="EQ173" i="5"/>
  <c r="EP173" i="5"/>
  <c r="FI172" i="5"/>
  <c r="FH172" i="5"/>
  <c r="FG172" i="5"/>
  <c r="FF172" i="5"/>
  <c r="FE172" i="5"/>
  <c r="FD172" i="5"/>
  <c r="FC172" i="5"/>
  <c r="FB172" i="5"/>
  <c r="FA172" i="5"/>
  <c r="EZ172" i="5"/>
  <c r="EY172" i="5"/>
  <c r="EX172" i="5"/>
  <c r="EW172" i="5"/>
  <c r="EV172" i="5"/>
  <c r="EU172" i="5"/>
  <c r="ET172" i="5"/>
  <c r="ES172" i="5"/>
  <c r="ER172" i="5"/>
  <c r="EQ172" i="5"/>
  <c r="EP172" i="5"/>
  <c r="FI171" i="5"/>
  <c r="FH171" i="5"/>
  <c r="FG171" i="5"/>
  <c r="FF171" i="5"/>
  <c r="FE171" i="5"/>
  <c r="FD171" i="5"/>
  <c r="FC171" i="5"/>
  <c r="FB171" i="5"/>
  <c r="FA171" i="5"/>
  <c r="EZ171" i="5"/>
  <c r="EY171" i="5"/>
  <c r="EX171" i="5"/>
  <c r="EW171" i="5"/>
  <c r="EV171" i="5"/>
  <c r="EU171" i="5"/>
  <c r="ET171" i="5"/>
  <c r="ES171" i="5"/>
  <c r="ER171" i="5"/>
  <c r="EQ171" i="5"/>
  <c r="EP171" i="5"/>
  <c r="FI170" i="5"/>
  <c r="FH170" i="5"/>
  <c r="FG170" i="5"/>
  <c r="FF170" i="5"/>
  <c r="FE170" i="5"/>
  <c r="FD170" i="5"/>
  <c r="FC170" i="5"/>
  <c r="FB170" i="5"/>
  <c r="FA170" i="5"/>
  <c r="EZ170" i="5"/>
  <c r="EY170" i="5"/>
  <c r="EX170" i="5"/>
  <c r="EW170" i="5"/>
  <c r="EV170" i="5"/>
  <c r="EU170" i="5"/>
  <c r="ET170" i="5"/>
  <c r="ES170" i="5"/>
  <c r="ER170" i="5"/>
  <c r="EQ170" i="5"/>
  <c r="EP170" i="5"/>
  <c r="FI169" i="5"/>
  <c r="FH169" i="5"/>
  <c r="FG169" i="5"/>
  <c r="FF169" i="5"/>
  <c r="FE169" i="5"/>
  <c r="FD169" i="5"/>
  <c r="FC169" i="5"/>
  <c r="FB169" i="5"/>
  <c r="FA169" i="5"/>
  <c r="EZ169" i="5"/>
  <c r="EY169" i="5"/>
  <c r="EX169" i="5"/>
  <c r="EW169" i="5"/>
  <c r="EV169" i="5"/>
  <c r="EU169" i="5"/>
  <c r="ET169" i="5"/>
  <c r="ES169" i="5"/>
  <c r="ER169" i="5"/>
  <c r="EQ169" i="5"/>
  <c r="EP169" i="5"/>
  <c r="FI168" i="5"/>
  <c r="FH168" i="5"/>
  <c r="FG168" i="5"/>
  <c r="FF168" i="5"/>
  <c r="FE168" i="5"/>
  <c r="FD168" i="5"/>
  <c r="FC168" i="5"/>
  <c r="FB168" i="5"/>
  <c r="FA168" i="5"/>
  <c r="EZ168" i="5"/>
  <c r="EY168" i="5"/>
  <c r="EX168" i="5"/>
  <c r="EW168" i="5"/>
  <c r="EV168" i="5"/>
  <c r="EU168" i="5"/>
  <c r="ET168" i="5"/>
  <c r="ES168" i="5"/>
  <c r="ER168" i="5"/>
  <c r="EQ168" i="5"/>
  <c r="EP168" i="5"/>
  <c r="FI167" i="5"/>
  <c r="FH167" i="5"/>
  <c r="FG167" i="5"/>
  <c r="FF167" i="5"/>
  <c r="FE167" i="5"/>
  <c r="FD167" i="5"/>
  <c r="FC167" i="5"/>
  <c r="FB167" i="5"/>
  <c r="FA167" i="5"/>
  <c r="EZ167" i="5"/>
  <c r="EY167" i="5"/>
  <c r="EX167" i="5"/>
  <c r="EW167" i="5"/>
  <c r="EV167" i="5"/>
  <c r="EU167" i="5"/>
  <c r="ET167" i="5"/>
  <c r="ES167" i="5"/>
  <c r="ER167" i="5"/>
  <c r="EQ167" i="5"/>
  <c r="EP167" i="5"/>
  <c r="FI166" i="5"/>
  <c r="FH166" i="5"/>
  <c r="FG166" i="5"/>
  <c r="FF166" i="5"/>
  <c r="FE166" i="5"/>
  <c r="FD166" i="5"/>
  <c r="FC166" i="5"/>
  <c r="FB166" i="5"/>
  <c r="FA166" i="5"/>
  <c r="EZ166" i="5"/>
  <c r="EY166" i="5"/>
  <c r="EX166" i="5"/>
  <c r="EW166" i="5"/>
  <c r="EV166" i="5"/>
  <c r="EU166" i="5"/>
  <c r="ET166" i="5"/>
  <c r="ES166" i="5"/>
  <c r="ER166" i="5"/>
  <c r="EQ166" i="5"/>
  <c r="EP166" i="5"/>
  <c r="FI165" i="5"/>
  <c r="FH165" i="5"/>
  <c r="FG165" i="5"/>
  <c r="FF165" i="5"/>
  <c r="FE165" i="5"/>
  <c r="FD165" i="5"/>
  <c r="FC165" i="5"/>
  <c r="FB165" i="5"/>
  <c r="FA165" i="5"/>
  <c r="EZ165" i="5"/>
  <c r="EY165" i="5"/>
  <c r="EX165" i="5"/>
  <c r="EW165" i="5"/>
  <c r="EV165" i="5"/>
  <c r="EU165" i="5"/>
  <c r="ET165" i="5"/>
  <c r="ES165" i="5"/>
  <c r="ER165" i="5"/>
  <c r="EQ165" i="5"/>
  <c r="EP165" i="5"/>
  <c r="FI164" i="5"/>
  <c r="FH164" i="5"/>
  <c r="FG164" i="5"/>
  <c r="FF164" i="5"/>
  <c r="FE164" i="5"/>
  <c r="FD164" i="5"/>
  <c r="FC164" i="5"/>
  <c r="FB164" i="5"/>
  <c r="FA164" i="5"/>
  <c r="EZ164" i="5"/>
  <c r="EY164" i="5"/>
  <c r="EX164" i="5"/>
  <c r="EW164" i="5"/>
  <c r="EV164" i="5"/>
  <c r="EU164" i="5"/>
  <c r="ET164" i="5"/>
  <c r="ES164" i="5"/>
  <c r="ER164" i="5"/>
  <c r="EQ164" i="5"/>
  <c r="EP164" i="5"/>
  <c r="FI163" i="5"/>
  <c r="FH163" i="5"/>
  <c r="FG163" i="5"/>
  <c r="FF163" i="5"/>
  <c r="FE163" i="5"/>
  <c r="FD163" i="5"/>
  <c r="FC163" i="5"/>
  <c r="FB163" i="5"/>
  <c r="FA163" i="5"/>
  <c r="EZ163" i="5"/>
  <c r="EY163" i="5"/>
  <c r="EX163" i="5"/>
  <c r="EW163" i="5"/>
  <c r="EV163" i="5"/>
  <c r="EU163" i="5"/>
  <c r="ET163" i="5"/>
  <c r="ES163" i="5"/>
  <c r="ER163" i="5"/>
  <c r="EQ163" i="5"/>
  <c r="EP163" i="5"/>
  <c r="FI162" i="5"/>
  <c r="FH162" i="5"/>
  <c r="FG162" i="5"/>
  <c r="FF162" i="5"/>
  <c r="FE162" i="5"/>
  <c r="FD162" i="5"/>
  <c r="FC162" i="5"/>
  <c r="FB162" i="5"/>
  <c r="FA162" i="5"/>
  <c r="EZ162" i="5"/>
  <c r="EY162" i="5"/>
  <c r="EX162" i="5"/>
  <c r="EW162" i="5"/>
  <c r="EV162" i="5"/>
  <c r="EU162" i="5"/>
  <c r="ET162" i="5"/>
  <c r="ES162" i="5"/>
  <c r="ER162" i="5"/>
  <c r="EQ162" i="5"/>
  <c r="EP162" i="5"/>
  <c r="FI161" i="5"/>
  <c r="FH161" i="5"/>
  <c r="FG161" i="5"/>
  <c r="FF161" i="5"/>
  <c r="FE161" i="5"/>
  <c r="FD161" i="5"/>
  <c r="FC161" i="5"/>
  <c r="FB161" i="5"/>
  <c r="FA161" i="5"/>
  <c r="EZ161" i="5"/>
  <c r="EY161" i="5"/>
  <c r="EX161" i="5"/>
  <c r="EW161" i="5"/>
  <c r="EV161" i="5"/>
  <c r="EU161" i="5"/>
  <c r="ET161" i="5"/>
  <c r="ES161" i="5"/>
  <c r="ER161" i="5"/>
  <c r="EQ161" i="5"/>
  <c r="EP161" i="5"/>
  <c r="FI160" i="5"/>
  <c r="FH160" i="5"/>
  <c r="FG160" i="5"/>
  <c r="FF160" i="5"/>
  <c r="FE160" i="5"/>
  <c r="FD160" i="5"/>
  <c r="FC160" i="5"/>
  <c r="FB160" i="5"/>
  <c r="FA160" i="5"/>
  <c r="EZ160" i="5"/>
  <c r="EY160" i="5"/>
  <c r="EX160" i="5"/>
  <c r="EW160" i="5"/>
  <c r="EV160" i="5"/>
  <c r="EU160" i="5"/>
  <c r="ET160" i="5"/>
  <c r="ES160" i="5"/>
  <c r="ER160" i="5"/>
  <c r="EQ160" i="5"/>
  <c r="EP160" i="5"/>
  <c r="FI159" i="5"/>
  <c r="FH159" i="5"/>
  <c r="FG159" i="5"/>
  <c r="FF159" i="5"/>
  <c r="FE159" i="5"/>
  <c r="FD159" i="5"/>
  <c r="FC159" i="5"/>
  <c r="FB159" i="5"/>
  <c r="FA159" i="5"/>
  <c r="EZ159" i="5"/>
  <c r="EY159" i="5"/>
  <c r="EX159" i="5"/>
  <c r="EW159" i="5"/>
  <c r="EV159" i="5"/>
  <c r="EU159" i="5"/>
  <c r="ET159" i="5"/>
  <c r="ES159" i="5"/>
  <c r="ER159" i="5"/>
  <c r="EQ159" i="5"/>
  <c r="EP159" i="5"/>
  <c r="FI158" i="5"/>
  <c r="FH158" i="5"/>
  <c r="FG158" i="5"/>
  <c r="FF158" i="5"/>
  <c r="FE158" i="5"/>
  <c r="FD158" i="5"/>
  <c r="FC158" i="5"/>
  <c r="FB158" i="5"/>
  <c r="FA158" i="5"/>
  <c r="EZ158" i="5"/>
  <c r="EY158" i="5"/>
  <c r="EX158" i="5"/>
  <c r="EW158" i="5"/>
  <c r="EV158" i="5"/>
  <c r="EU158" i="5"/>
  <c r="ET158" i="5"/>
  <c r="ES158" i="5"/>
  <c r="ER158" i="5"/>
  <c r="EQ158" i="5"/>
  <c r="EP158" i="5"/>
  <c r="FI157" i="5"/>
  <c r="FH157" i="5"/>
  <c r="FG157" i="5"/>
  <c r="FF157" i="5"/>
  <c r="FE157" i="5"/>
  <c r="FD157" i="5"/>
  <c r="FC157" i="5"/>
  <c r="FB157" i="5"/>
  <c r="FA157" i="5"/>
  <c r="EZ157" i="5"/>
  <c r="EY157" i="5"/>
  <c r="EX157" i="5"/>
  <c r="EW157" i="5"/>
  <c r="EV157" i="5"/>
  <c r="EU157" i="5"/>
  <c r="ET157" i="5"/>
  <c r="ES157" i="5"/>
  <c r="ER157" i="5"/>
  <c r="EQ157" i="5"/>
  <c r="EP157" i="5"/>
  <c r="FI156" i="5"/>
  <c r="FH156" i="5"/>
  <c r="FG156" i="5"/>
  <c r="FF156" i="5"/>
  <c r="FE156" i="5"/>
  <c r="FD156" i="5"/>
  <c r="FC156" i="5"/>
  <c r="FB156" i="5"/>
  <c r="FA156" i="5"/>
  <c r="EZ156" i="5"/>
  <c r="EY156" i="5"/>
  <c r="EX156" i="5"/>
  <c r="EW156" i="5"/>
  <c r="EV156" i="5"/>
  <c r="EU156" i="5"/>
  <c r="ET156" i="5"/>
  <c r="ES156" i="5"/>
  <c r="ER156" i="5"/>
  <c r="EQ156" i="5"/>
  <c r="EP156" i="5"/>
  <c r="FI155" i="5"/>
  <c r="FH155" i="5"/>
  <c r="FG155" i="5"/>
  <c r="FF155" i="5"/>
  <c r="FE155" i="5"/>
  <c r="FD155" i="5"/>
  <c r="FC155" i="5"/>
  <c r="FB155" i="5"/>
  <c r="FA155" i="5"/>
  <c r="EZ155" i="5"/>
  <c r="EY155" i="5"/>
  <c r="EX155" i="5"/>
  <c r="EW155" i="5"/>
  <c r="EV155" i="5"/>
  <c r="EU155" i="5"/>
  <c r="ET155" i="5"/>
  <c r="ES155" i="5"/>
  <c r="ER155" i="5"/>
  <c r="EQ155" i="5"/>
  <c r="EP155" i="5"/>
  <c r="FI154" i="5"/>
  <c r="FH154" i="5"/>
  <c r="FG154" i="5"/>
  <c r="FF154" i="5"/>
  <c r="FE154" i="5"/>
  <c r="FD154" i="5"/>
  <c r="FC154" i="5"/>
  <c r="FB154" i="5"/>
  <c r="FA154" i="5"/>
  <c r="EZ154" i="5"/>
  <c r="EY154" i="5"/>
  <c r="EX154" i="5"/>
  <c r="EW154" i="5"/>
  <c r="EV154" i="5"/>
  <c r="EU154" i="5"/>
  <c r="ET154" i="5"/>
  <c r="ES154" i="5"/>
  <c r="ER154" i="5"/>
  <c r="EQ154" i="5"/>
  <c r="EP154" i="5"/>
  <c r="FI153" i="5"/>
  <c r="FH153" i="5"/>
  <c r="FG153" i="5"/>
  <c r="FF153" i="5"/>
  <c r="FE153" i="5"/>
  <c r="FD153" i="5"/>
  <c r="FC153" i="5"/>
  <c r="FB153" i="5"/>
  <c r="FA153" i="5"/>
  <c r="EZ153" i="5"/>
  <c r="EY153" i="5"/>
  <c r="EX153" i="5"/>
  <c r="EW153" i="5"/>
  <c r="EV153" i="5"/>
  <c r="EU153" i="5"/>
  <c r="ET153" i="5"/>
  <c r="ES153" i="5"/>
  <c r="ER153" i="5"/>
  <c r="EQ153" i="5"/>
  <c r="EP153" i="5"/>
  <c r="FI152" i="5"/>
  <c r="FH152" i="5"/>
  <c r="FG152" i="5"/>
  <c r="FF152" i="5"/>
  <c r="FE152" i="5"/>
  <c r="FD152" i="5"/>
  <c r="FC152" i="5"/>
  <c r="FB152" i="5"/>
  <c r="FA152" i="5"/>
  <c r="EZ152" i="5"/>
  <c r="EY152" i="5"/>
  <c r="EX152" i="5"/>
  <c r="EW152" i="5"/>
  <c r="EV152" i="5"/>
  <c r="EU152" i="5"/>
  <c r="ET152" i="5"/>
  <c r="ES152" i="5"/>
  <c r="ER152" i="5"/>
  <c r="EQ152" i="5"/>
  <c r="EP152" i="5"/>
  <c r="FI151" i="5"/>
  <c r="FH151" i="5"/>
  <c r="FG151" i="5"/>
  <c r="FF151" i="5"/>
  <c r="FE151" i="5"/>
  <c r="FD151" i="5"/>
  <c r="FC151" i="5"/>
  <c r="FB151" i="5"/>
  <c r="FA151" i="5"/>
  <c r="EZ151" i="5"/>
  <c r="EY151" i="5"/>
  <c r="EX151" i="5"/>
  <c r="EW151" i="5"/>
  <c r="EV151" i="5"/>
  <c r="EU151" i="5"/>
  <c r="ET151" i="5"/>
  <c r="ES151" i="5"/>
  <c r="ER151" i="5"/>
  <c r="EQ151" i="5"/>
  <c r="EP151" i="5"/>
  <c r="FI150" i="5"/>
  <c r="FH150" i="5"/>
  <c r="FG150" i="5"/>
  <c r="FF150" i="5"/>
  <c r="FE150" i="5"/>
  <c r="FD150" i="5"/>
  <c r="FC150" i="5"/>
  <c r="FB150" i="5"/>
  <c r="FA150" i="5"/>
  <c r="EZ150" i="5"/>
  <c r="EY150" i="5"/>
  <c r="EX150" i="5"/>
  <c r="EW150" i="5"/>
  <c r="EV150" i="5"/>
  <c r="EU150" i="5"/>
  <c r="ET150" i="5"/>
  <c r="ES150" i="5"/>
  <c r="ER150" i="5"/>
  <c r="EQ150" i="5"/>
  <c r="EP150" i="5"/>
  <c r="FI149" i="5"/>
  <c r="FH149" i="5"/>
  <c r="FG149" i="5"/>
  <c r="FF149" i="5"/>
  <c r="FE149" i="5"/>
  <c r="FD149" i="5"/>
  <c r="FC149" i="5"/>
  <c r="FB149" i="5"/>
  <c r="FA149" i="5"/>
  <c r="EZ149" i="5"/>
  <c r="EY149" i="5"/>
  <c r="EX149" i="5"/>
  <c r="EW149" i="5"/>
  <c r="EV149" i="5"/>
  <c r="EU149" i="5"/>
  <c r="ET149" i="5"/>
  <c r="ES149" i="5"/>
  <c r="ER149" i="5"/>
  <c r="EQ149" i="5"/>
  <c r="EP149" i="5"/>
  <c r="FI148" i="5"/>
  <c r="FH148" i="5"/>
  <c r="FG148" i="5"/>
  <c r="FF148" i="5"/>
  <c r="FE148" i="5"/>
  <c r="FD148" i="5"/>
  <c r="FC148" i="5"/>
  <c r="FB148" i="5"/>
  <c r="FA148" i="5"/>
  <c r="EZ148" i="5"/>
  <c r="EY148" i="5"/>
  <c r="EX148" i="5"/>
  <c r="EW148" i="5"/>
  <c r="EV148" i="5"/>
  <c r="EU148" i="5"/>
  <c r="ET148" i="5"/>
  <c r="ES148" i="5"/>
  <c r="ER148" i="5"/>
  <c r="EQ148" i="5"/>
  <c r="EP148" i="5"/>
  <c r="FI147" i="5"/>
  <c r="FH147" i="5"/>
  <c r="FG147" i="5"/>
  <c r="FF147" i="5"/>
  <c r="FE147" i="5"/>
  <c r="FD147" i="5"/>
  <c r="FC147" i="5"/>
  <c r="FB147" i="5"/>
  <c r="FA147" i="5"/>
  <c r="EZ147" i="5"/>
  <c r="EY147" i="5"/>
  <c r="EX147" i="5"/>
  <c r="EW147" i="5"/>
  <c r="EV147" i="5"/>
  <c r="EU147" i="5"/>
  <c r="ET147" i="5"/>
  <c r="ES147" i="5"/>
  <c r="ER147" i="5"/>
  <c r="EQ147" i="5"/>
  <c r="EP147" i="5"/>
  <c r="FI146" i="5"/>
  <c r="FH146" i="5"/>
  <c r="FG146" i="5"/>
  <c r="FF146" i="5"/>
  <c r="FE146" i="5"/>
  <c r="FD146" i="5"/>
  <c r="FC146" i="5"/>
  <c r="FB146" i="5"/>
  <c r="FA146" i="5"/>
  <c r="EZ146" i="5"/>
  <c r="EY146" i="5"/>
  <c r="EX146" i="5"/>
  <c r="EW146" i="5"/>
  <c r="EV146" i="5"/>
  <c r="EU146" i="5"/>
  <c r="ET146" i="5"/>
  <c r="ES146" i="5"/>
  <c r="ER146" i="5"/>
  <c r="EQ146" i="5"/>
  <c r="EP146" i="5"/>
  <c r="FI145" i="5"/>
  <c r="FH145" i="5"/>
  <c r="FG145" i="5"/>
  <c r="FF145" i="5"/>
  <c r="FE145" i="5"/>
  <c r="FD145" i="5"/>
  <c r="FC145" i="5"/>
  <c r="FB145" i="5"/>
  <c r="FA145" i="5"/>
  <c r="EZ145" i="5"/>
  <c r="EY145" i="5"/>
  <c r="EX145" i="5"/>
  <c r="EW145" i="5"/>
  <c r="EV145" i="5"/>
  <c r="EU145" i="5"/>
  <c r="ET145" i="5"/>
  <c r="ES145" i="5"/>
  <c r="ER145" i="5"/>
  <c r="EQ145" i="5"/>
  <c r="EP145" i="5"/>
  <c r="FI144" i="5"/>
  <c r="FH144" i="5"/>
  <c r="FG144" i="5"/>
  <c r="FF144" i="5"/>
  <c r="FE144" i="5"/>
  <c r="FD144" i="5"/>
  <c r="FC144" i="5"/>
  <c r="FB144" i="5"/>
  <c r="FA144" i="5"/>
  <c r="EZ144" i="5"/>
  <c r="EY144" i="5"/>
  <c r="EX144" i="5"/>
  <c r="EW144" i="5"/>
  <c r="EV144" i="5"/>
  <c r="EU144" i="5"/>
  <c r="ET144" i="5"/>
  <c r="ES144" i="5"/>
  <c r="ER144" i="5"/>
  <c r="EQ144" i="5"/>
  <c r="EP144" i="5"/>
  <c r="FI143" i="5"/>
  <c r="FH143" i="5"/>
  <c r="FG143" i="5"/>
  <c r="FF143" i="5"/>
  <c r="FE143" i="5"/>
  <c r="FD143" i="5"/>
  <c r="FC143" i="5"/>
  <c r="FB143" i="5"/>
  <c r="FA143" i="5"/>
  <c r="EZ143" i="5"/>
  <c r="EY143" i="5"/>
  <c r="EX143" i="5"/>
  <c r="EW143" i="5"/>
  <c r="EV143" i="5"/>
  <c r="EU143" i="5"/>
  <c r="ET143" i="5"/>
  <c r="ES143" i="5"/>
  <c r="ER143" i="5"/>
  <c r="EQ143" i="5"/>
  <c r="EP143" i="5"/>
  <c r="FI142" i="5"/>
  <c r="FH142" i="5"/>
  <c r="FG142" i="5"/>
  <c r="FF142" i="5"/>
  <c r="FE142" i="5"/>
  <c r="FD142" i="5"/>
  <c r="FC142" i="5"/>
  <c r="FB142" i="5"/>
  <c r="FA142" i="5"/>
  <c r="EZ142" i="5"/>
  <c r="EY142" i="5"/>
  <c r="EX142" i="5"/>
  <c r="EW142" i="5"/>
  <c r="EV142" i="5"/>
  <c r="EU142" i="5"/>
  <c r="ET142" i="5"/>
  <c r="ES142" i="5"/>
  <c r="ER142" i="5"/>
  <c r="EQ142" i="5"/>
  <c r="EP142" i="5"/>
  <c r="FI141" i="5"/>
  <c r="FH141" i="5"/>
  <c r="FG141" i="5"/>
  <c r="FF141" i="5"/>
  <c r="FE141" i="5"/>
  <c r="FD141" i="5"/>
  <c r="FC141" i="5"/>
  <c r="FB141" i="5"/>
  <c r="FA141" i="5"/>
  <c r="EZ141" i="5"/>
  <c r="EY141" i="5"/>
  <c r="EX141" i="5"/>
  <c r="EW141" i="5"/>
  <c r="EV141" i="5"/>
  <c r="EU141" i="5"/>
  <c r="ET141" i="5"/>
  <c r="ES141" i="5"/>
  <c r="ER141" i="5"/>
  <c r="EQ141" i="5"/>
  <c r="EP141" i="5"/>
  <c r="FI140" i="5"/>
  <c r="FH140" i="5"/>
  <c r="FG140" i="5"/>
  <c r="FF140" i="5"/>
  <c r="FE140" i="5"/>
  <c r="FD140" i="5"/>
  <c r="FC140" i="5"/>
  <c r="FB140" i="5"/>
  <c r="FA140" i="5"/>
  <c r="EZ140" i="5"/>
  <c r="EY140" i="5"/>
  <c r="EX140" i="5"/>
  <c r="EW140" i="5"/>
  <c r="EV140" i="5"/>
  <c r="EU140" i="5"/>
  <c r="ET140" i="5"/>
  <c r="ES140" i="5"/>
  <c r="ER140" i="5"/>
  <c r="EQ140" i="5"/>
  <c r="EP140" i="5"/>
  <c r="FI139" i="5"/>
  <c r="FH139" i="5"/>
  <c r="FG139" i="5"/>
  <c r="FF139" i="5"/>
  <c r="FE139" i="5"/>
  <c r="FD139" i="5"/>
  <c r="FC139" i="5"/>
  <c r="FB139" i="5"/>
  <c r="FA139" i="5"/>
  <c r="EZ139" i="5"/>
  <c r="EY139" i="5"/>
  <c r="EX139" i="5"/>
  <c r="EW139" i="5"/>
  <c r="EV139" i="5"/>
  <c r="EU139" i="5"/>
  <c r="ET139" i="5"/>
  <c r="ES139" i="5"/>
  <c r="ER139" i="5"/>
  <c r="EQ139" i="5"/>
  <c r="EP139" i="5"/>
  <c r="FI138" i="5"/>
  <c r="FH138" i="5"/>
  <c r="FG138" i="5"/>
  <c r="FF138" i="5"/>
  <c r="FE138" i="5"/>
  <c r="FD138" i="5"/>
  <c r="FC138" i="5"/>
  <c r="FB138" i="5"/>
  <c r="FA138" i="5"/>
  <c r="EZ138" i="5"/>
  <c r="EY138" i="5"/>
  <c r="EX138" i="5"/>
  <c r="EW138" i="5"/>
  <c r="EV138" i="5"/>
  <c r="EU138" i="5"/>
  <c r="ET138" i="5"/>
  <c r="ES138" i="5"/>
  <c r="ER138" i="5"/>
  <c r="EQ138" i="5"/>
  <c r="EP138" i="5"/>
  <c r="FI137" i="5"/>
  <c r="FH137" i="5"/>
  <c r="FG137" i="5"/>
  <c r="FF137" i="5"/>
  <c r="FE137" i="5"/>
  <c r="FD137" i="5"/>
  <c r="FC137" i="5"/>
  <c r="FB137" i="5"/>
  <c r="FA137" i="5"/>
  <c r="EZ137" i="5"/>
  <c r="EY137" i="5"/>
  <c r="EX137" i="5"/>
  <c r="EW137" i="5"/>
  <c r="EV137" i="5"/>
  <c r="EU137" i="5"/>
  <c r="ET137" i="5"/>
  <c r="ES137" i="5"/>
  <c r="ER137" i="5"/>
  <c r="EQ137" i="5"/>
  <c r="EP137" i="5"/>
  <c r="FI136" i="5"/>
  <c r="FH136" i="5"/>
  <c r="FG136" i="5"/>
  <c r="FF136" i="5"/>
  <c r="FE136" i="5"/>
  <c r="FD136" i="5"/>
  <c r="FC136" i="5"/>
  <c r="FB136" i="5"/>
  <c r="FA136" i="5"/>
  <c r="EZ136" i="5"/>
  <c r="EY136" i="5"/>
  <c r="EX136" i="5"/>
  <c r="EW136" i="5"/>
  <c r="EV136" i="5"/>
  <c r="EU136" i="5"/>
  <c r="ET136" i="5"/>
  <c r="ES136" i="5"/>
  <c r="ER136" i="5"/>
  <c r="EQ136" i="5"/>
  <c r="EP136" i="5"/>
  <c r="FI135" i="5"/>
  <c r="FH135" i="5"/>
  <c r="FG135" i="5"/>
  <c r="FF135" i="5"/>
  <c r="FE135" i="5"/>
  <c r="FD135" i="5"/>
  <c r="FC135" i="5"/>
  <c r="FB135" i="5"/>
  <c r="FA135" i="5"/>
  <c r="EZ135" i="5"/>
  <c r="EY135" i="5"/>
  <c r="EX135" i="5"/>
  <c r="EW135" i="5"/>
  <c r="EV135" i="5"/>
  <c r="EU135" i="5"/>
  <c r="ET135" i="5"/>
  <c r="ES135" i="5"/>
  <c r="ER135" i="5"/>
  <c r="EQ135" i="5"/>
  <c r="EP135" i="5"/>
  <c r="EO88" i="5"/>
  <c r="EL186" i="5"/>
  <c r="EK186" i="5"/>
  <c r="EJ186" i="5"/>
  <c r="EI186" i="5"/>
  <c r="EH186" i="5"/>
  <c r="EG186" i="5"/>
  <c r="EF186" i="5"/>
  <c r="EE186" i="5"/>
  <c r="ED186" i="5"/>
  <c r="EC186" i="5"/>
  <c r="EB186" i="5"/>
  <c r="EA186" i="5"/>
  <c r="DZ186" i="5"/>
  <c r="DY186" i="5"/>
  <c r="DX186" i="5"/>
  <c r="DW186" i="5"/>
  <c r="DV186" i="5"/>
  <c r="DU186" i="5"/>
  <c r="DT186" i="5"/>
  <c r="DS186" i="5"/>
  <c r="EL185" i="5"/>
  <c r="EK185" i="5"/>
  <c r="EJ185" i="5"/>
  <c r="EI185" i="5"/>
  <c r="EH185" i="5"/>
  <c r="EG185" i="5"/>
  <c r="EF185" i="5"/>
  <c r="EE185" i="5"/>
  <c r="ED185" i="5"/>
  <c r="EC185" i="5"/>
  <c r="EB185" i="5"/>
  <c r="EA185" i="5"/>
  <c r="DZ185" i="5"/>
  <c r="DY185" i="5"/>
  <c r="DX185" i="5"/>
  <c r="DW185" i="5"/>
  <c r="DV185" i="5"/>
  <c r="DU185" i="5"/>
  <c r="DT185" i="5"/>
  <c r="DS185" i="5"/>
  <c r="EL184" i="5"/>
  <c r="EK184" i="5"/>
  <c r="EJ184" i="5"/>
  <c r="EI184" i="5"/>
  <c r="EH184" i="5"/>
  <c r="EG184" i="5"/>
  <c r="EF184" i="5"/>
  <c r="EE184" i="5"/>
  <c r="ED184" i="5"/>
  <c r="EC184" i="5"/>
  <c r="EB184" i="5"/>
  <c r="EA184" i="5"/>
  <c r="DZ184" i="5"/>
  <c r="DY184" i="5"/>
  <c r="DX184" i="5"/>
  <c r="DW184" i="5"/>
  <c r="DV184" i="5"/>
  <c r="DU184" i="5"/>
  <c r="DT184" i="5"/>
  <c r="DS184" i="5"/>
  <c r="EL183" i="5"/>
  <c r="EK183" i="5"/>
  <c r="EJ183" i="5"/>
  <c r="EI183" i="5"/>
  <c r="EH183" i="5"/>
  <c r="EG183" i="5"/>
  <c r="EF183" i="5"/>
  <c r="EE183" i="5"/>
  <c r="ED183" i="5"/>
  <c r="EC183" i="5"/>
  <c r="EB183" i="5"/>
  <c r="EA183" i="5"/>
  <c r="DZ183" i="5"/>
  <c r="DY183" i="5"/>
  <c r="DX183" i="5"/>
  <c r="DW183" i="5"/>
  <c r="DV183" i="5"/>
  <c r="DU183" i="5"/>
  <c r="DT183" i="5"/>
  <c r="DS183" i="5"/>
  <c r="EL182" i="5"/>
  <c r="EK182" i="5"/>
  <c r="EJ182" i="5"/>
  <c r="EI182" i="5"/>
  <c r="EH182" i="5"/>
  <c r="EG182" i="5"/>
  <c r="EF182" i="5"/>
  <c r="EE182" i="5"/>
  <c r="ED182" i="5"/>
  <c r="EC182" i="5"/>
  <c r="EB182" i="5"/>
  <c r="EA182" i="5"/>
  <c r="DZ182" i="5"/>
  <c r="DY182" i="5"/>
  <c r="DX182" i="5"/>
  <c r="DW182" i="5"/>
  <c r="DV182" i="5"/>
  <c r="DU182" i="5"/>
  <c r="DT182" i="5"/>
  <c r="DS182" i="5"/>
  <c r="EL181" i="5"/>
  <c r="EK181" i="5"/>
  <c r="EJ181" i="5"/>
  <c r="EI181" i="5"/>
  <c r="EH181" i="5"/>
  <c r="EG181" i="5"/>
  <c r="EF181" i="5"/>
  <c r="EE181" i="5"/>
  <c r="ED181" i="5"/>
  <c r="EC181" i="5"/>
  <c r="EB181" i="5"/>
  <c r="EA181" i="5"/>
  <c r="DZ181" i="5"/>
  <c r="DY181" i="5"/>
  <c r="DX181" i="5"/>
  <c r="DW181" i="5"/>
  <c r="DV181" i="5"/>
  <c r="DU181" i="5"/>
  <c r="DT181" i="5"/>
  <c r="DS181" i="5"/>
  <c r="EL180" i="5"/>
  <c r="EK180" i="5"/>
  <c r="EJ180" i="5"/>
  <c r="EI180" i="5"/>
  <c r="EH180" i="5"/>
  <c r="EG180" i="5"/>
  <c r="EF180" i="5"/>
  <c r="EE180" i="5"/>
  <c r="ED180" i="5"/>
  <c r="EC180" i="5"/>
  <c r="EB180" i="5"/>
  <c r="EA180" i="5"/>
  <c r="DZ180" i="5"/>
  <c r="DY180" i="5"/>
  <c r="DX180" i="5"/>
  <c r="DW180" i="5"/>
  <c r="DV180" i="5"/>
  <c r="DU180" i="5"/>
  <c r="DT180" i="5"/>
  <c r="DS180" i="5"/>
  <c r="EL179" i="5"/>
  <c r="EK179" i="5"/>
  <c r="EJ179" i="5"/>
  <c r="EI179" i="5"/>
  <c r="EH179" i="5"/>
  <c r="EG179" i="5"/>
  <c r="EF179" i="5"/>
  <c r="EE179" i="5"/>
  <c r="ED179" i="5"/>
  <c r="EC179" i="5"/>
  <c r="EB179" i="5"/>
  <c r="EA179" i="5"/>
  <c r="DZ179" i="5"/>
  <c r="DY179" i="5"/>
  <c r="DX179" i="5"/>
  <c r="DW179" i="5"/>
  <c r="DV179" i="5"/>
  <c r="DU179" i="5"/>
  <c r="DT179" i="5"/>
  <c r="DS179" i="5"/>
  <c r="EL178" i="5"/>
  <c r="EK178" i="5"/>
  <c r="EJ178" i="5"/>
  <c r="EI178" i="5"/>
  <c r="EH178" i="5"/>
  <c r="EG178" i="5"/>
  <c r="EF178" i="5"/>
  <c r="EE178" i="5"/>
  <c r="ED178" i="5"/>
  <c r="EC178" i="5"/>
  <c r="EB178" i="5"/>
  <c r="EA178" i="5"/>
  <c r="DZ178" i="5"/>
  <c r="DY178" i="5"/>
  <c r="DX178" i="5"/>
  <c r="DW178" i="5"/>
  <c r="DV178" i="5"/>
  <c r="DU178" i="5"/>
  <c r="DT178" i="5"/>
  <c r="DS178" i="5"/>
  <c r="EL177" i="5"/>
  <c r="EK177" i="5"/>
  <c r="EJ177" i="5"/>
  <c r="EI177" i="5"/>
  <c r="EH177" i="5"/>
  <c r="EG177" i="5"/>
  <c r="EF177" i="5"/>
  <c r="EE177" i="5"/>
  <c r="ED177" i="5"/>
  <c r="EC177" i="5"/>
  <c r="EB177" i="5"/>
  <c r="EA177" i="5"/>
  <c r="DZ177" i="5"/>
  <c r="DY177" i="5"/>
  <c r="DX177" i="5"/>
  <c r="DW177" i="5"/>
  <c r="DV177" i="5"/>
  <c r="DU177" i="5"/>
  <c r="DT177" i="5"/>
  <c r="DS177" i="5"/>
  <c r="EL176" i="5"/>
  <c r="EK176" i="5"/>
  <c r="EJ176" i="5"/>
  <c r="EI176" i="5"/>
  <c r="EH176" i="5"/>
  <c r="EG176" i="5"/>
  <c r="EF176" i="5"/>
  <c r="EE176" i="5"/>
  <c r="ED176" i="5"/>
  <c r="EC176" i="5"/>
  <c r="EB176" i="5"/>
  <c r="EA176" i="5"/>
  <c r="DZ176" i="5"/>
  <c r="DY176" i="5"/>
  <c r="DX176" i="5"/>
  <c r="DW176" i="5"/>
  <c r="DV176" i="5"/>
  <c r="DU176" i="5"/>
  <c r="DT176" i="5"/>
  <c r="DS176" i="5"/>
  <c r="EL175" i="5"/>
  <c r="EK175" i="5"/>
  <c r="EJ175" i="5"/>
  <c r="EI175" i="5"/>
  <c r="EH175" i="5"/>
  <c r="EG175" i="5"/>
  <c r="EF175" i="5"/>
  <c r="EE175" i="5"/>
  <c r="ED175" i="5"/>
  <c r="EC175" i="5"/>
  <c r="EB175" i="5"/>
  <c r="EA175" i="5"/>
  <c r="DZ175" i="5"/>
  <c r="DY175" i="5"/>
  <c r="DX175" i="5"/>
  <c r="DW175" i="5"/>
  <c r="DV175" i="5"/>
  <c r="DU175" i="5"/>
  <c r="DT175" i="5"/>
  <c r="DS175" i="5"/>
  <c r="EL174" i="5"/>
  <c r="EK174" i="5"/>
  <c r="EJ174" i="5"/>
  <c r="EI174" i="5"/>
  <c r="EH174" i="5"/>
  <c r="EG174" i="5"/>
  <c r="EF174" i="5"/>
  <c r="EE174" i="5"/>
  <c r="ED174" i="5"/>
  <c r="EC174" i="5"/>
  <c r="EB174" i="5"/>
  <c r="EA174" i="5"/>
  <c r="DZ174" i="5"/>
  <c r="DY174" i="5"/>
  <c r="DX174" i="5"/>
  <c r="DW174" i="5"/>
  <c r="DV174" i="5"/>
  <c r="DU174" i="5"/>
  <c r="DT174" i="5"/>
  <c r="DS174" i="5"/>
  <c r="EL173" i="5"/>
  <c r="EK173" i="5"/>
  <c r="EJ173" i="5"/>
  <c r="EI173" i="5"/>
  <c r="EH173" i="5"/>
  <c r="EG173" i="5"/>
  <c r="EF173" i="5"/>
  <c r="EE173" i="5"/>
  <c r="ED173" i="5"/>
  <c r="EC173" i="5"/>
  <c r="EB173" i="5"/>
  <c r="EA173" i="5"/>
  <c r="DZ173" i="5"/>
  <c r="DY173" i="5"/>
  <c r="DX173" i="5"/>
  <c r="DW173" i="5"/>
  <c r="DV173" i="5"/>
  <c r="DU173" i="5"/>
  <c r="DT173" i="5"/>
  <c r="DS173" i="5"/>
  <c r="EL172" i="5"/>
  <c r="EK172" i="5"/>
  <c r="EJ172" i="5"/>
  <c r="EI172" i="5"/>
  <c r="EH172" i="5"/>
  <c r="EG172" i="5"/>
  <c r="EF172" i="5"/>
  <c r="EE172" i="5"/>
  <c r="ED172" i="5"/>
  <c r="EC172" i="5"/>
  <c r="EB172" i="5"/>
  <c r="EA172" i="5"/>
  <c r="DZ172" i="5"/>
  <c r="DY172" i="5"/>
  <c r="DX172" i="5"/>
  <c r="DW172" i="5"/>
  <c r="DV172" i="5"/>
  <c r="DU172" i="5"/>
  <c r="DT172" i="5"/>
  <c r="DS172" i="5"/>
  <c r="EL171" i="5"/>
  <c r="EK171" i="5"/>
  <c r="EJ171" i="5"/>
  <c r="EI171" i="5"/>
  <c r="EH171" i="5"/>
  <c r="EG171" i="5"/>
  <c r="EF171" i="5"/>
  <c r="EE171" i="5"/>
  <c r="ED171" i="5"/>
  <c r="EC171" i="5"/>
  <c r="EB171" i="5"/>
  <c r="EA171" i="5"/>
  <c r="DZ171" i="5"/>
  <c r="DY171" i="5"/>
  <c r="DX171" i="5"/>
  <c r="DW171" i="5"/>
  <c r="DV171" i="5"/>
  <c r="DU171" i="5"/>
  <c r="DT171" i="5"/>
  <c r="DS171" i="5"/>
  <c r="EL170" i="5"/>
  <c r="EK170" i="5"/>
  <c r="EJ170" i="5"/>
  <c r="EI170" i="5"/>
  <c r="EH170" i="5"/>
  <c r="EG170" i="5"/>
  <c r="EF170" i="5"/>
  <c r="EE170" i="5"/>
  <c r="ED170" i="5"/>
  <c r="EC170" i="5"/>
  <c r="EB170" i="5"/>
  <c r="EA170" i="5"/>
  <c r="DZ170" i="5"/>
  <c r="DY170" i="5"/>
  <c r="DX170" i="5"/>
  <c r="DW170" i="5"/>
  <c r="DV170" i="5"/>
  <c r="DU170" i="5"/>
  <c r="DT170" i="5"/>
  <c r="DS170" i="5"/>
  <c r="EL169" i="5"/>
  <c r="EK169" i="5"/>
  <c r="EJ169" i="5"/>
  <c r="EI169" i="5"/>
  <c r="EH169" i="5"/>
  <c r="EG169" i="5"/>
  <c r="EF169" i="5"/>
  <c r="EE169" i="5"/>
  <c r="ED169" i="5"/>
  <c r="EC169" i="5"/>
  <c r="EB169" i="5"/>
  <c r="EA169" i="5"/>
  <c r="DZ169" i="5"/>
  <c r="DY169" i="5"/>
  <c r="DX169" i="5"/>
  <c r="DW169" i="5"/>
  <c r="DV169" i="5"/>
  <c r="DU169" i="5"/>
  <c r="DT169" i="5"/>
  <c r="DS169" i="5"/>
  <c r="EL168" i="5"/>
  <c r="EK168" i="5"/>
  <c r="EJ168" i="5"/>
  <c r="EI168" i="5"/>
  <c r="EH168" i="5"/>
  <c r="EG168" i="5"/>
  <c r="EF168" i="5"/>
  <c r="EE168" i="5"/>
  <c r="ED168" i="5"/>
  <c r="EC168" i="5"/>
  <c r="EB168" i="5"/>
  <c r="EA168" i="5"/>
  <c r="DZ168" i="5"/>
  <c r="DY168" i="5"/>
  <c r="DX168" i="5"/>
  <c r="DW168" i="5"/>
  <c r="DV168" i="5"/>
  <c r="DU168" i="5"/>
  <c r="DT168" i="5"/>
  <c r="DS168" i="5"/>
  <c r="EL167" i="5"/>
  <c r="EK167" i="5"/>
  <c r="EJ167" i="5"/>
  <c r="EI167" i="5"/>
  <c r="EH167" i="5"/>
  <c r="EG167" i="5"/>
  <c r="EF167" i="5"/>
  <c r="EE167" i="5"/>
  <c r="ED167" i="5"/>
  <c r="EC167" i="5"/>
  <c r="EB167" i="5"/>
  <c r="EA167" i="5"/>
  <c r="DZ167" i="5"/>
  <c r="DY167" i="5"/>
  <c r="DX167" i="5"/>
  <c r="DW167" i="5"/>
  <c r="DV167" i="5"/>
  <c r="DU167" i="5"/>
  <c r="DT167" i="5"/>
  <c r="DS167" i="5"/>
  <c r="EL166" i="5"/>
  <c r="EK166" i="5"/>
  <c r="EJ166" i="5"/>
  <c r="EI166" i="5"/>
  <c r="EH166" i="5"/>
  <c r="EG166" i="5"/>
  <c r="EF166" i="5"/>
  <c r="EE166" i="5"/>
  <c r="ED166" i="5"/>
  <c r="EC166" i="5"/>
  <c r="EB166" i="5"/>
  <c r="EA166" i="5"/>
  <c r="DZ166" i="5"/>
  <c r="DY166" i="5"/>
  <c r="DX166" i="5"/>
  <c r="DW166" i="5"/>
  <c r="DV166" i="5"/>
  <c r="DU166" i="5"/>
  <c r="DT166" i="5"/>
  <c r="DS166" i="5"/>
  <c r="EL165" i="5"/>
  <c r="EK165" i="5"/>
  <c r="EJ165" i="5"/>
  <c r="EI165" i="5"/>
  <c r="EH165" i="5"/>
  <c r="EG165" i="5"/>
  <c r="EF165" i="5"/>
  <c r="EE165" i="5"/>
  <c r="ED165" i="5"/>
  <c r="EC165" i="5"/>
  <c r="EB165" i="5"/>
  <c r="EA165" i="5"/>
  <c r="DZ165" i="5"/>
  <c r="DY165" i="5"/>
  <c r="DX165" i="5"/>
  <c r="DW165" i="5"/>
  <c r="DV165" i="5"/>
  <c r="DU165" i="5"/>
  <c r="DT165" i="5"/>
  <c r="DS165" i="5"/>
  <c r="EL164" i="5"/>
  <c r="EK164" i="5"/>
  <c r="EJ164" i="5"/>
  <c r="EI164" i="5"/>
  <c r="EH164" i="5"/>
  <c r="EG164" i="5"/>
  <c r="EF164" i="5"/>
  <c r="EE164" i="5"/>
  <c r="ED164" i="5"/>
  <c r="EC164" i="5"/>
  <c r="EB164" i="5"/>
  <c r="EA164" i="5"/>
  <c r="DZ164" i="5"/>
  <c r="DY164" i="5"/>
  <c r="DX164" i="5"/>
  <c r="DW164" i="5"/>
  <c r="DV164" i="5"/>
  <c r="DU164" i="5"/>
  <c r="DT164" i="5"/>
  <c r="DS164" i="5"/>
  <c r="EL163" i="5"/>
  <c r="EK163" i="5"/>
  <c r="EJ163" i="5"/>
  <c r="EI163" i="5"/>
  <c r="EH163" i="5"/>
  <c r="EG163" i="5"/>
  <c r="EF163" i="5"/>
  <c r="EE163" i="5"/>
  <c r="ED163" i="5"/>
  <c r="EC163" i="5"/>
  <c r="EB163" i="5"/>
  <c r="EA163" i="5"/>
  <c r="DZ163" i="5"/>
  <c r="DY163" i="5"/>
  <c r="DX163" i="5"/>
  <c r="DW163" i="5"/>
  <c r="DV163" i="5"/>
  <c r="DU163" i="5"/>
  <c r="DT163" i="5"/>
  <c r="DS163" i="5"/>
  <c r="EL162" i="5"/>
  <c r="EK162" i="5"/>
  <c r="EJ162" i="5"/>
  <c r="EI162" i="5"/>
  <c r="EH162" i="5"/>
  <c r="EG162" i="5"/>
  <c r="EF162" i="5"/>
  <c r="EE162" i="5"/>
  <c r="ED162" i="5"/>
  <c r="EC162" i="5"/>
  <c r="EB162" i="5"/>
  <c r="EA162" i="5"/>
  <c r="DZ162" i="5"/>
  <c r="DY162" i="5"/>
  <c r="DX162" i="5"/>
  <c r="DW162" i="5"/>
  <c r="DV162" i="5"/>
  <c r="DU162" i="5"/>
  <c r="DT162" i="5"/>
  <c r="DS162" i="5"/>
  <c r="EL161" i="5"/>
  <c r="EK161" i="5"/>
  <c r="EJ161" i="5"/>
  <c r="EI161" i="5"/>
  <c r="EH161" i="5"/>
  <c r="EG161" i="5"/>
  <c r="EF161" i="5"/>
  <c r="EE161" i="5"/>
  <c r="ED161" i="5"/>
  <c r="EC161" i="5"/>
  <c r="EB161" i="5"/>
  <c r="EA161" i="5"/>
  <c r="DZ161" i="5"/>
  <c r="DY161" i="5"/>
  <c r="DX161" i="5"/>
  <c r="DW161" i="5"/>
  <c r="DV161" i="5"/>
  <c r="DU161" i="5"/>
  <c r="DT161" i="5"/>
  <c r="DS161" i="5"/>
  <c r="EL160" i="5"/>
  <c r="EK160" i="5"/>
  <c r="EJ160" i="5"/>
  <c r="EI160" i="5"/>
  <c r="EH160" i="5"/>
  <c r="EG160" i="5"/>
  <c r="EF160" i="5"/>
  <c r="EE160" i="5"/>
  <c r="ED160" i="5"/>
  <c r="EC160" i="5"/>
  <c r="EB160" i="5"/>
  <c r="EA160" i="5"/>
  <c r="DZ160" i="5"/>
  <c r="DY160" i="5"/>
  <c r="DX160" i="5"/>
  <c r="DW160" i="5"/>
  <c r="DV160" i="5"/>
  <c r="DU160" i="5"/>
  <c r="DT160" i="5"/>
  <c r="DS160" i="5"/>
  <c r="EL159" i="5"/>
  <c r="EK159" i="5"/>
  <c r="EJ159" i="5"/>
  <c r="EI159" i="5"/>
  <c r="EH159" i="5"/>
  <c r="EG159" i="5"/>
  <c r="EF159" i="5"/>
  <c r="EE159" i="5"/>
  <c r="ED159" i="5"/>
  <c r="EC159" i="5"/>
  <c r="EB159" i="5"/>
  <c r="EA159" i="5"/>
  <c r="DZ159" i="5"/>
  <c r="DY159" i="5"/>
  <c r="DX159" i="5"/>
  <c r="DW159" i="5"/>
  <c r="DV159" i="5"/>
  <c r="DU159" i="5"/>
  <c r="DT159" i="5"/>
  <c r="DS159" i="5"/>
  <c r="EL158" i="5"/>
  <c r="EK158" i="5"/>
  <c r="EJ158" i="5"/>
  <c r="EI158" i="5"/>
  <c r="EH158" i="5"/>
  <c r="EG158" i="5"/>
  <c r="EF158" i="5"/>
  <c r="EE158" i="5"/>
  <c r="ED158" i="5"/>
  <c r="EC158" i="5"/>
  <c r="EB158" i="5"/>
  <c r="EA158" i="5"/>
  <c r="DZ158" i="5"/>
  <c r="DY158" i="5"/>
  <c r="DX158" i="5"/>
  <c r="DW158" i="5"/>
  <c r="DV158" i="5"/>
  <c r="DU158" i="5"/>
  <c r="DT158" i="5"/>
  <c r="DS158" i="5"/>
  <c r="EL157" i="5"/>
  <c r="EK157" i="5"/>
  <c r="EJ157" i="5"/>
  <c r="EI157" i="5"/>
  <c r="EH157" i="5"/>
  <c r="EG157" i="5"/>
  <c r="EF157" i="5"/>
  <c r="EE157" i="5"/>
  <c r="ED157" i="5"/>
  <c r="EC157" i="5"/>
  <c r="EB157" i="5"/>
  <c r="EA157" i="5"/>
  <c r="DZ157" i="5"/>
  <c r="DY157" i="5"/>
  <c r="DX157" i="5"/>
  <c r="DW157" i="5"/>
  <c r="DV157" i="5"/>
  <c r="DU157" i="5"/>
  <c r="DT157" i="5"/>
  <c r="DS157" i="5"/>
  <c r="EL156" i="5"/>
  <c r="EK156" i="5"/>
  <c r="EJ156" i="5"/>
  <c r="EI156" i="5"/>
  <c r="EH156" i="5"/>
  <c r="EG156" i="5"/>
  <c r="EF156" i="5"/>
  <c r="EE156" i="5"/>
  <c r="ED156" i="5"/>
  <c r="EC156" i="5"/>
  <c r="EB156" i="5"/>
  <c r="EA156" i="5"/>
  <c r="DZ156" i="5"/>
  <c r="DY156" i="5"/>
  <c r="DX156" i="5"/>
  <c r="DW156" i="5"/>
  <c r="DV156" i="5"/>
  <c r="DU156" i="5"/>
  <c r="DT156" i="5"/>
  <c r="DS156" i="5"/>
  <c r="EL155" i="5"/>
  <c r="EK155" i="5"/>
  <c r="EJ155" i="5"/>
  <c r="EI155" i="5"/>
  <c r="EH155" i="5"/>
  <c r="EG155" i="5"/>
  <c r="EF155" i="5"/>
  <c r="EE155" i="5"/>
  <c r="ED155" i="5"/>
  <c r="EC155" i="5"/>
  <c r="EB155" i="5"/>
  <c r="EA155" i="5"/>
  <c r="DZ155" i="5"/>
  <c r="DY155" i="5"/>
  <c r="DX155" i="5"/>
  <c r="DW155" i="5"/>
  <c r="DV155" i="5"/>
  <c r="DU155" i="5"/>
  <c r="DT155" i="5"/>
  <c r="DS155" i="5"/>
  <c r="EL154" i="5"/>
  <c r="EK154" i="5"/>
  <c r="EJ154" i="5"/>
  <c r="EI154" i="5"/>
  <c r="EH154" i="5"/>
  <c r="EG154" i="5"/>
  <c r="EF154" i="5"/>
  <c r="EE154" i="5"/>
  <c r="ED154" i="5"/>
  <c r="EC154" i="5"/>
  <c r="EB154" i="5"/>
  <c r="EA154" i="5"/>
  <c r="DZ154" i="5"/>
  <c r="DY154" i="5"/>
  <c r="DX154" i="5"/>
  <c r="DW154" i="5"/>
  <c r="DV154" i="5"/>
  <c r="DU154" i="5"/>
  <c r="DT154" i="5"/>
  <c r="DS154" i="5"/>
  <c r="EL153" i="5"/>
  <c r="EK153" i="5"/>
  <c r="EJ153" i="5"/>
  <c r="EI153" i="5"/>
  <c r="EH153" i="5"/>
  <c r="EG153" i="5"/>
  <c r="EF153" i="5"/>
  <c r="EE153" i="5"/>
  <c r="ED153" i="5"/>
  <c r="EC153" i="5"/>
  <c r="EB153" i="5"/>
  <c r="EA153" i="5"/>
  <c r="DZ153" i="5"/>
  <c r="DY153" i="5"/>
  <c r="DX153" i="5"/>
  <c r="DW153" i="5"/>
  <c r="DV153" i="5"/>
  <c r="DU153" i="5"/>
  <c r="DT153" i="5"/>
  <c r="DS153" i="5"/>
  <c r="EL152" i="5"/>
  <c r="EK152" i="5"/>
  <c r="EJ152" i="5"/>
  <c r="EI152" i="5"/>
  <c r="EH152" i="5"/>
  <c r="EG152" i="5"/>
  <c r="EF152" i="5"/>
  <c r="EE152" i="5"/>
  <c r="ED152" i="5"/>
  <c r="EC152" i="5"/>
  <c r="EB152" i="5"/>
  <c r="EA152" i="5"/>
  <c r="DZ152" i="5"/>
  <c r="DY152" i="5"/>
  <c r="DX152" i="5"/>
  <c r="DW152" i="5"/>
  <c r="DV152" i="5"/>
  <c r="DU152" i="5"/>
  <c r="DT152" i="5"/>
  <c r="DS152" i="5"/>
  <c r="EL151" i="5"/>
  <c r="EK151" i="5"/>
  <c r="EJ151" i="5"/>
  <c r="EI151" i="5"/>
  <c r="EH151" i="5"/>
  <c r="EG151" i="5"/>
  <c r="EF151" i="5"/>
  <c r="EE151" i="5"/>
  <c r="ED151" i="5"/>
  <c r="EC151" i="5"/>
  <c r="EB151" i="5"/>
  <c r="EA151" i="5"/>
  <c r="DZ151" i="5"/>
  <c r="DY151" i="5"/>
  <c r="DX151" i="5"/>
  <c r="DW151" i="5"/>
  <c r="DV151" i="5"/>
  <c r="DU151" i="5"/>
  <c r="DT151" i="5"/>
  <c r="DS151" i="5"/>
  <c r="EL150" i="5"/>
  <c r="EK150" i="5"/>
  <c r="EJ150" i="5"/>
  <c r="EI150" i="5"/>
  <c r="EH150" i="5"/>
  <c r="EG150" i="5"/>
  <c r="EF150" i="5"/>
  <c r="EE150" i="5"/>
  <c r="ED150" i="5"/>
  <c r="EC150" i="5"/>
  <c r="EB150" i="5"/>
  <c r="EA150" i="5"/>
  <c r="DZ150" i="5"/>
  <c r="DY150" i="5"/>
  <c r="DX150" i="5"/>
  <c r="DW150" i="5"/>
  <c r="DV150" i="5"/>
  <c r="DU150" i="5"/>
  <c r="DT150" i="5"/>
  <c r="DS150" i="5"/>
  <c r="EL149" i="5"/>
  <c r="EK149" i="5"/>
  <c r="EJ149" i="5"/>
  <c r="EI149" i="5"/>
  <c r="EH149" i="5"/>
  <c r="EG149" i="5"/>
  <c r="EF149" i="5"/>
  <c r="EE149" i="5"/>
  <c r="ED149" i="5"/>
  <c r="EC149" i="5"/>
  <c r="EB149" i="5"/>
  <c r="EA149" i="5"/>
  <c r="DZ149" i="5"/>
  <c r="DY149" i="5"/>
  <c r="DX149" i="5"/>
  <c r="DW149" i="5"/>
  <c r="DV149" i="5"/>
  <c r="DU149" i="5"/>
  <c r="DT149" i="5"/>
  <c r="DS149" i="5"/>
  <c r="EL148" i="5"/>
  <c r="EK148" i="5"/>
  <c r="EJ148" i="5"/>
  <c r="EI148" i="5"/>
  <c r="EH148" i="5"/>
  <c r="EG148" i="5"/>
  <c r="EF148" i="5"/>
  <c r="EE148" i="5"/>
  <c r="ED148" i="5"/>
  <c r="EC148" i="5"/>
  <c r="EB148" i="5"/>
  <c r="EA148" i="5"/>
  <c r="DZ148" i="5"/>
  <c r="DY148" i="5"/>
  <c r="DX148" i="5"/>
  <c r="DW148" i="5"/>
  <c r="DV148" i="5"/>
  <c r="DU148" i="5"/>
  <c r="DT148" i="5"/>
  <c r="DS148" i="5"/>
  <c r="EL147" i="5"/>
  <c r="EK147" i="5"/>
  <c r="EJ147" i="5"/>
  <c r="EI147" i="5"/>
  <c r="EH147" i="5"/>
  <c r="EG147" i="5"/>
  <c r="EF147" i="5"/>
  <c r="EE147" i="5"/>
  <c r="ED147" i="5"/>
  <c r="EC147" i="5"/>
  <c r="EB147" i="5"/>
  <c r="EA147" i="5"/>
  <c r="DZ147" i="5"/>
  <c r="DY147" i="5"/>
  <c r="DX147" i="5"/>
  <c r="DW147" i="5"/>
  <c r="DV147" i="5"/>
  <c r="DU147" i="5"/>
  <c r="DT147" i="5"/>
  <c r="DS147" i="5"/>
  <c r="EL146" i="5"/>
  <c r="EK146" i="5"/>
  <c r="EJ146" i="5"/>
  <c r="EI146" i="5"/>
  <c r="EH146" i="5"/>
  <c r="EG146" i="5"/>
  <c r="EF146" i="5"/>
  <c r="EE146" i="5"/>
  <c r="ED146" i="5"/>
  <c r="EC146" i="5"/>
  <c r="EB146" i="5"/>
  <c r="EA146" i="5"/>
  <c r="DZ146" i="5"/>
  <c r="DY146" i="5"/>
  <c r="DX146" i="5"/>
  <c r="DW146" i="5"/>
  <c r="DV146" i="5"/>
  <c r="DU146" i="5"/>
  <c r="DT146" i="5"/>
  <c r="DS146" i="5"/>
  <c r="EL145" i="5"/>
  <c r="EK145" i="5"/>
  <c r="EJ145" i="5"/>
  <c r="EI145" i="5"/>
  <c r="EH145" i="5"/>
  <c r="EG145" i="5"/>
  <c r="EF145" i="5"/>
  <c r="EE145" i="5"/>
  <c r="ED145" i="5"/>
  <c r="EC145" i="5"/>
  <c r="EB145" i="5"/>
  <c r="EA145" i="5"/>
  <c r="DZ145" i="5"/>
  <c r="DY145" i="5"/>
  <c r="DX145" i="5"/>
  <c r="DW145" i="5"/>
  <c r="DV145" i="5"/>
  <c r="DU145" i="5"/>
  <c r="DT145" i="5"/>
  <c r="DS145" i="5"/>
  <c r="EL144" i="5"/>
  <c r="EK144" i="5"/>
  <c r="EJ144" i="5"/>
  <c r="EI144" i="5"/>
  <c r="EH144" i="5"/>
  <c r="EG144" i="5"/>
  <c r="EF144" i="5"/>
  <c r="EE144" i="5"/>
  <c r="ED144" i="5"/>
  <c r="EC144" i="5"/>
  <c r="EB144" i="5"/>
  <c r="EA144" i="5"/>
  <c r="DZ144" i="5"/>
  <c r="DY144" i="5"/>
  <c r="DX144" i="5"/>
  <c r="DW144" i="5"/>
  <c r="DV144" i="5"/>
  <c r="DU144" i="5"/>
  <c r="DT144" i="5"/>
  <c r="DS144" i="5"/>
  <c r="EL143" i="5"/>
  <c r="EK143" i="5"/>
  <c r="EJ143" i="5"/>
  <c r="EI143" i="5"/>
  <c r="EH143" i="5"/>
  <c r="EG143" i="5"/>
  <c r="EF143" i="5"/>
  <c r="EE143" i="5"/>
  <c r="ED143" i="5"/>
  <c r="EC143" i="5"/>
  <c r="EB143" i="5"/>
  <c r="EA143" i="5"/>
  <c r="DZ143" i="5"/>
  <c r="DY143" i="5"/>
  <c r="DX143" i="5"/>
  <c r="DW143" i="5"/>
  <c r="DV143" i="5"/>
  <c r="DU143" i="5"/>
  <c r="DT143" i="5"/>
  <c r="DS143" i="5"/>
  <c r="EL142" i="5"/>
  <c r="EK142" i="5"/>
  <c r="EJ142" i="5"/>
  <c r="EI142" i="5"/>
  <c r="EH142" i="5"/>
  <c r="EG142" i="5"/>
  <c r="EF142" i="5"/>
  <c r="EE142" i="5"/>
  <c r="ED142" i="5"/>
  <c r="EC142" i="5"/>
  <c r="EB142" i="5"/>
  <c r="EA142" i="5"/>
  <c r="DZ142" i="5"/>
  <c r="DY142" i="5"/>
  <c r="DX142" i="5"/>
  <c r="DW142" i="5"/>
  <c r="DV142" i="5"/>
  <c r="DU142" i="5"/>
  <c r="DT142" i="5"/>
  <c r="DS142" i="5"/>
  <c r="EL141" i="5"/>
  <c r="EK141" i="5"/>
  <c r="EJ141" i="5"/>
  <c r="EI141" i="5"/>
  <c r="EH141" i="5"/>
  <c r="EG141" i="5"/>
  <c r="EF141" i="5"/>
  <c r="EE141" i="5"/>
  <c r="ED141" i="5"/>
  <c r="EC141" i="5"/>
  <c r="EB141" i="5"/>
  <c r="EA141" i="5"/>
  <c r="DZ141" i="5"/>
  <c r="DY141" i="5"/>
  <c r="DX141" i="5"/>
  <c r="DW141" i="5"/>
  <c r="DV141" i="5"/>
  <c r="DU141" i="5"/>
  <c r="DT141" i="5"/>
  <c r="DS141" i="5"/>
  <c r="EL140" i="5"/>
  <c r="EK140" i="5"/>
  <c r="EJ140" i="5"/>
  <c r="EI140" i="5"/>
  <c r="EH140" i="5"/>
  <c r="EG140" i="5"/>
  <c r="EF140" i="5"/>
  <c r="EE140" i="5"/>
  <c r="ED140" i="5"/>
  <c r="EC140" i="5"/>
  <c r="EB140" i="5"/>
  <c r="EA140" i="5"/>
  <c r="DZ140" i="5"/>
  <c r="DY140" i="5"/>
  <c r="DX140" i="5"/>
  <c r="DW140" i="5"/>
  <c r="DV140" i="5"/>
  <c r="DU140" i="5"/>
  <c r="DT140" i="5"/>
  <c r="DS140" i="5"/>
  <c r="EL139" i="5"/>
  <c r="EK139" i="5"/>
  <c r="EJ139" i="5"/>
  <c r="EI139" i="5"/>
  <c r="EH139" i="5"/>
  <c r="EG139" i="5"/>
  <c r="EF139" i="5"/>
  <c r="EE139" i="5"/>
  <c r="ED139" i="5"/>
  <c r="EC139" i="5"/>
  <c r="EB139" i="5"/>
  <c r="EA139" i="5"/>
  <c r="DZ139" i="5"/>
  <c r="DY139" i="5"/>
  <c r="DX139" i="5"/>
  <c r="DW139" i="5"/>
  <c r="DV139" i="5"/>
  <c r="DU139" i="5"/>
  <c r="DT139" i="5"/>
  <c r="DS139" i="5"/>
  <c r="EL138" i="5"/>
  <c r="EK138" i="5"/>
  <c r="EJ138" i="5"/>
  <c r="EI138" i="5"/>
  <c r="EH138" i="5"/>
  <c r="EG138" i="5"/>
  <c r="EF138" i="5"/>
  <c r="EE138" i="5"/>
  <c r="ED138" i="5"/>
  <c r="EC138" i="5"/>
  <c r="EB138" i="5"/>
  <c r="EA138" i="5"/>
  <c r="DZ138" i="5"/>
  <c r="DY138" i="5"/>
  <c r="DX138" i="5"/>
  <c r="DW138" i="5"/>
  <c r="DV138" i="5"/>
  <c r="DU138" i="5"/>
  <c r="DT138" i="5"/>
  <c r="DS138" i="5"/>
  <c r="EL137" i="5"/>
  <c r="EK137" i="5"/>
  <c r="EJ137" i="5"/>
  <c r="EI137" i="5"/>
  <c r="EH137" i="5"/>
  <c r="EG137" i="5"/>
  <c r="EF137" i="5"/>
  <c r="EE137" i="5"/>
  <c r="ED137" i="5"/>
  <c r="EC137" i="5"/>
  <c r="EB137" i="5"/>
  <c r="EA137" i="5"/>
  <c r="DZ137" i="5"/>
  <c r="DY137" i="5"/>
  <c r="DX137" i="5"/>
  <c r="DW137" i="5"/>
  <c r="DV137" i="5"/>
  <c r="DU137" i="5"/>
  <c r="DT137" i="5"/>
  <c r="DS137" i="5"/>
  <c r="EL136" i="5"/>
  <c r="EK136" i="5"/>
  <c r="EJ136" i="5"/>
  <c r="EI136" i="5"/>
  <c r="EH136" i="5"/>
  <c r="EG136" i="5"/>
  <c r="EF136" i="5"/>
  <c r="EE136" i="5"/>
  <c r="ED136" i="5"/>
  <c r="EC136" i="5"/>
  <c r="EB136" i="5"/>
  <c r="EA136" i="5"/>
  <c r="DZ136" i="5"/>
  <c r="DY136" i="5"/>
  <c r="DX136" i="5"/>
  <c r="DW136" i="5"/>
  <c r="DV136" i="5"/>
  <c r="DU136" i="5"/>
  <c r="DT136" i="5"/>
  <c r="DS136" i="5"/>
  <c r="EL135" i="5"/>
  <c r="EK135" i="5"/>
  <c r="EJ135" i="5"/>
  <c r="EI135" i="5"/>
  <c r="EH135" i="5"/>
  <c r="EG135" i="5"/>
  <c r="EF135" i="5"/>
  <c r="EE135" i="5"/>
  <c r="ED135" i="5"/>
  <c r="EC135" i="5"/>
  <c r="EB135" i="5"/>
  <c r="EA135" i="5"/>
  <c r="DZ135" i="5"/>
  <c r="DY135" i="5"/>
  <c r="DX135" i="5"/>
  <c r="DW135" i="5"/>
  <c r="DV135" i="5"/>
  <c r="DU135" i="5"/>
  <c r="DT135" i="5"/>
  <c r="DS135" i="5"/>
  <c r="EN88" i="5"/>
  <c r="DQ88" i="5"/>
  <c r="AE34" i="5"/>
  <c r="AF34" i="5"/>
  <c r="AD114" i="5"/>
  <c r="AD113" i="5"/>
  <c r="Y751" i="8"/>
  <c r="T751" i="8"/>
  <c r="Q751" i="8"/>
  <c r="O751" i="8"/>
  <c r="N751" i="8"/>
  <c r="L751" i="8"/>
  <c r="M751" i="8"/>
  <c r="Y725" i="8"/>
  <c r="X725" i="8"/>
  <c r="W725" i="8"/>
  <c r="V725" i="8"/>
  <c r="U725" i="8"/>
  <c r="T725" i="8"/>
  <c r="S725" i="8"/>
  <c r="R725" i="8"/>
  <c r="Q725" i="8"/>
  <c r="P725" i="8"/>
  <c r="O725" i="8"/>
  <c r="N725" i="8"/>
  <c r="L725" i="8"/>
  <c r="M725" i="8"/>
  <c r="G725" i="8"/>
  <c r="J725" i="8"/>
  <c r="Y717" i="8"/>
  <c r="X717" i="8"/>
  <c r="W717" i="8"/>
  <c r="V717" i="8"/>
  <c r="U717" i="8"/>
  <c r="T717" i="8"/>
  <c r="S717" i="8"/>
  <c r="R717" i="8"/>
  <c r="Q717" i="8"/>
  <c r="P717" i="8"/>
  <c r="O717" i="8"/>
  <c r="N717" i="8"/>
  <c r="L717" i="8"/>
  <c r="M717" i="8"/>
  <c r="G717" i="8"/>
  <c r="K717" i="8"/>
  <c r="Y727" i="8"/>
  <c r="X727" i="8"/>
  <c r="W727" i="8"/>
  <c r="V727" i="8"/>
  <c r="U727" i="8"/>
  <c r="T727" i="8"/>
  <c r="S727" i="8"/>
  <c r="R727" i="8"/>
  <c r="Q727" i="8"/>
  <c r="P727" i="8"/>
  <c r="O727" i="8"/>
  <c r="N727" i="8"/>
  <c r="L727" i="8"/>
  <c r="M727" i="8"/>
  <c r="G727" i="8"/>
  <c r="J727" i="8"/>
  <c r="Y733" i="8"/>
  <c r="X733" i="8"/>
  <c r="W733" i="8"/>
  <c r="V733" i="8"/>
  <c r="U733" i="8"/>
  <c r="T733" i="8"/>
  <c r="S733" i="8"/>
  <c r="R733" i="8"/>
  <c r="Q733" i="8"/>
  <c r="P733" i="8"/>
  <c r="O733" i="8"/>
  <c r="N733" i="8"/>
  <c r="L733" i="8"/>
  <c r="M733" i="8"/>
  <c r="G733" i="8"/>
  <c r="I733" i="8"/>
  <c r="Y737" i="8"/>
  <c r="X737" i="8"/>
  <c r="W737" i="8"/>
  <c r="V737" i="8"/>
  <c r="U737" i="8"/>
  <c r="T737" i="8"/>
  <c r="S737" i="8"/>
  <c r="R737" i="8"/>
  <c r="Q737" i="8"/>
  <c r="P737" i="8"/>
  <c r="O737" i="8"/>
  <c r="N737" i="8"/>
  <c r="L737" i="8"/>
  <c r="M737" i="8"/>
  <c r="G737" i="8"/>
  <c r="I737" i="8"/>
  <c r="Y762" i="8"/>
  <c r="X762" i="8"/>
  <c r="W762" i="8"/>
  <c r="V762" i="8"/>
  <c r="U762" i="8"/>
  <c r="T762" i="8"/>
  <c r="S762" i="8"/>
  <c r="R762" i="8"/>
  <c r="Q762" i="8"/>
  <c r="P762" i="8"/>
  <c r="O762" i="8"/>
  <c r="N762" i="8"/>
  <c r="M762" i="8"/>
  <c r="L762" i="8"/>
  <c r="G762" i="8"/>
  <c r="Y761" i="8"/>
  <c r="X761" i="8"/>
  <c r="W761" i="8"/>
  <c r="V761" i="8"/>
  <c r="U761" i="8"/>
  <c r="T761" i="8"/>
  <c r="S761" i="8"/>
  <c r="R761" i="8"/>
  <c r="Q761" i="8"/>
  <c r="P761" i="8"/>
  <c r="O761" i="8"/>
  <c r="N761" i="8"/>
  <c r="L761" i="8"/>
  <c r="M761" i="8"/>
  <c r="G761" i="8"/>
  <c r="J761" i="8"/>
  <c r="Y760" i="8"/>
  <c r="X760" i="8"/>
  <c r="W760" i="8"/>
  <c r="V760" i="8"/>
  <c r="U760" i="8"/>
  <c r="T760" i="8"/>
  <c r="S760" i="8"/>
  <c r="R760" i="8"/>
  <c r="Q760" i="8"/>
  <c r="P760" i="8"/>
  <c r="O760" i="8"/>
  <c r="N760" i="8"/>
  <c r="L760" i="8"/>
  <c r="M760" i="8"/>
  <c r="G760" i="8"/>
  <c r="I760" i="8"/>
  <c r="Y759" i="8"/>
  <c r="X759" i="8"/>
  <c r="W759" i="8"/>
  <c r="V759" i="8"/>
  <c r="U759" i="8"/>
  <c r="T759" i="8"/>
  <c r="S759" i="8"/>
  <c r="R759" i="8"/>
  <c r="Q759" i="8"/>
  <c r="P759" i="8"/>
  <c r="O759" i="8"/>
  <c r="N759" i="8"/>
  <c r="L759" i="8"/>
  <c r="M759" i="8"/>
  <c r="G759" i="8"/>
  <c r="J759" i="8"/>
  <c r="Y758" i="8"/>
  <c r="X758" i="8"/>
  <c r="W758" i="8"/>
  <c r="V758" i="8"/>
  <c r="U758" i="8"/>
  <c r="T758" i="8"/>
  <c r="S758" i="8"/>
  <c r="R758" i="8"/>
  <c r="Q758" i="8"/>
  <c r="P758" i="8"/>
  <c r="O758" i="8"/>
  <c r="N758" i="8"/>
  <c r="L758" i="8"/>
  <c r="M758" i="8"/>
  <c r="G758" i="8"/>
  <c r="K758" i="8"/>
  <c r="Y757" i="8"/>
  <c r="X757" i="8"/>
  <c r="W757" i="8"/>
  <c r="V757" i="8"/>
  <c r="U757" i="8"/>
  <c r="T757" i="8"/>
  <c r="S757" i="8"/>
  <c r="R757" i="8"/>
  <c r="Q757" i="8"/>
  <c r="P757" i="8"/>
  <c r="O757" i="8"/>
  <c r="N757" i="8"/>
  <c r="L757" i="8"/>
  <c r="M757" i="8"/>
  <c r="G757" i="8"/>
  <c r="J757" i="8"/>
  <c r="Y756" i="8"/>
  <c r="X756" i="8"/>
  <c r="W756" i="8"/>
  <c r="V756" i="8"/>
  <c r="U756" i="8"/>
  <c r="T756" i="8"/>
  <c r="Q756" i="8"/>
  <c r="O756" i="8"/>
  <c r="N756" i="8"/>
  <c r="M756" i="8"/>
  <c r="L756" i="8"/>
  <c r="Y754" i="8"/>
  <c r="X754" i="8"/>
  <c r="W754" i="8"/>
  <c r="V754" i="8"/>
  <c r="U754" i="8"/>
  <c r="T754" i="8"/>
  <c r="S754" i="8"/>
  <c r="R754" i="8"/>
  <c r="Q754" i="8"/>
  <c r="P754" i="8"/>
  <c r="O754" i="8"/>
  <c r="N754" i="8"/>
  <c r="L754" i="8"/>
  <c r="M754" i="8"/>
  <c r="G754" i="8"/>
  <c r="J754" i="8"/>
  <c r="Y753" i="8"/>
  <c r="X753" i="8"/>
  <c r="W753" i="8"/>
  <c r="V753" i="8"/>
  <c r="U753" i="8"/>
  <c r="T753" i="8"/>
  <c r="S753" i="8"/>
  <c r="R753" i="8"/>
  <c r="Q753" i="8"/>
  <c r="P753" i="8"/>
  <c r="O753" i="8"/>
  <c r="N753" i="8"/>
  <c r="L753" i="8"/>
  <c r="M753" i="8"/>
  <c r="G753" i="8"/>
  <c r="K753" i="8"/>
  <c r="Y750" i="8"/>
  <c r="X750" i="8"/>
  <c r="W750" i="8"/>
  <c r="V750" i="8"/>
  <c r="U750" i="8"/>
  <c r="T750" i="8"/>
  <c r="S750" i="8"/>
  <c r="R750" i="8"/>
  <c r="Q750" i="8"/>
  <c r="P750" i="8"/>
  <c r="O750" i="8"/>
  <c r="N750" i="8"/>
  <c r="L750" i="8"/>
  <c r="M750" i="8"/>
  <c r="G750" i="8"/>
  <c r="J750" i="8"/>
  <c r="Y748" i="8"/>
  <c r="X748" i="8"/>
  <c r="W748" i="8"/>
  <c r="V748" i="8"/>
  <c r="U748" i="8"/>
  <c r="T748" i="8"/>
  <c r="S748" i="8"/>
  <c r="R748" i="8"/>
  <c r="Q748" i="8"/>
  <c r="P748" i="8"/>
  <c r="O748" i="8"/>
  <c r="N748" i="8"/>
  <c r="L748" i="8"/>
  <c r="M748" i="8"/>
  <c r="G748" i="8"/>
  <c r="I748" i="8"/>
  <c r="Y747" i="8"/>
  <c r="X747" i="8"/>
  <c r="W747" i="8"/>
  <c r="V747" i="8"/>
  <c r="U747" i="8"/>
  <c r="T747" i="8"/>
  <c r="S747" i="8"/>
  <c r="R747" i="8"/>
  <c r="Q747" i="8"/>
  <c r="P747" i="8"/>
  <c r="O747" i="8"/>
  <c r="N747" i="8"/>
  <c r="L747" i="8"/>
  <c r="M747" i="8"/>
  <c r="G747" i="8"/>
  <c r="J747" i="8"/>
  <c r="Y745" i="8"/>
  <c r="X745" i="8"/>
  <c r="W745" i="8"/>
  <c r="V745" i="8"/>
  <c r="U745" i="8"/>
  <c r="T745" i="8"/>
  <c r="S745" i="8"/>
  <c r="R745" i="8"/>
  <c r="Q745" i="8"/>
  <c r="P745" i="8"/>
  <c r="O745" i="8"/>
  <c r="N745" i="8"/>
  <c r="M745" i="8"/>
  <c r="L745" i="8"/>
  <c r="G745" i="8"/>
  <c r="K745" i="8"/>
  <c r="Y742" i="8"/>
  <c r="X742" i="8"/>
  <c r="W742" i="8"/>
  <c r="V742" i="8"/>
  <c r="U742" i="8"/>
  <c r="T742" i="8"/>
  <c r="S742" i="8"/>
  <c r="R742" i="8"/>
  <c r="Q742" i="8"/>
  <c r="P742" i="8"/>
  <c r="O742" i="8"/>
  <c r="N742" i="8"/>
  <c r="L742" i="8"/>
  <c r="M742" i="8"/>
  <c r="G742" i="8"/>
  <c r="J742" i="8"/>
  <c r="Y740" i="8"/>
  <c r="X740" i="8"/>
  <c r="W740" i="8"/>
  <c r="V740" i="8"/>
  <c r="U740" i="8"/>
  <c r="T740" i="8"/>
  <c r="S740" i="8"/>
  <c r="R740" i="8"/>
  <c r="Q740" i="8"/>
  <c r="P740" i="8"/>
  <c r="O740" i="8"/>
  <c r="N740" i="8"/>
  <c r="L740" i="8"/>
  <c r="M740" i="8"/>
  <c r="G740" i="8"/>
  <c r="I740" i="8"/>
  <c r="Y739" i="8"/>
  <c r="X739" i="8"/>
  <c r="W739" i="8"/>
  <c r="V739" i="8"/>
  <c r="U739" i="8"/>
  <c r="T739" i="8"/>
  <c r="S739" i="8"/>
  <c r="R739" i="8"/>
  <c r="Q739" i="8"/>
  <c r="P739" i="8"/>
  <c r="O739" i="8"/>
  <c r="N739" i="8"/>
  <c r="L739" i="8"/>
  <c r="M739" i="8"/>
  <c r="G739" i="8"/>
  <c r="J739" i="8"/>
  <c r="Y738" i="8"/>
  <c r="X738" i="8"/>
  <c r="W738" i="8"/>
  <c r="V738" i="8"/>
  <c r="U738" i="8"/>
  <c r="T738" i="8"/>
  <c r="S738" i="8"/>
  <c r="R738" i="8"/>
  <c r="Q738" i="8"/>
  <c r="P738" i="8"/>
  <c r="O738" i="8"/>
  <c r="N738" i="8"/>
  <c r="L738" i="8"/>
  <c r="M738" i="8"/>
  <c r="G738" i="8"/>
  <c r="K738" i="8"/>
  <c r="Y736" i="8"/>
  <c r="X736" i="8"/>
  <c r="W736" i="8"/>
  <c r="V736" i="8"/>
  <c r="U736" i="8"/>
  <c r="T736" i="8"/>
  <c r="S736" i="8"/>
  <c r="R736" i="8"/>
  <c r="Q736" i="8"/>
  <c r="P736" i="8"/>
  <c r="O736" i="8"/>
  <c r="N736" i="8"/>
  <c r="M736" i="8"/>
  <c r="L736" i="8"/>
  <c r="G736" i="8"/>
  <c r="J736" i="8"/>
  <c r="Y735" i="8"/>
  <c r="X735" i="8"/>
  <c r="W735" i="8"/>
  <c r="V735" i="8"/>
  <c r="U735" i="8"/>
  <c r="T735" i="8"/>
  <c r="S735" i="8"/>
  <c r="R735" i="8"/>
  <c r="Q735" i="8"/>
  <c r="P735" i="8"/>
  <c r="O735" i="8"/>
  <c r="N735" i="8"/>
  <c r="L735" i="8"/>
  <c r="M735" i="8"/>
  <c r="G735" i="8"/>
  <c r="I735" i="8"/>
  <c r="Y734" i="8"/>
  <c r="X734" i="8"/>
  <c r="W734" i="8"/>
  <c r="V734" i="8"/>
  <c r="U734" i="8"/>
  <c r="T734" i="8"/>
  <c r="S734" i="8"/>
  <c r="R734" i="8"/>
  <c r="Q734" i="8"/>
  <c r="P734" i="8"/>
  <c r="O734" i="8"/>
  <c r="N734" i="8"/>
  <c r="L734" i="8"/>
  <c r="M734" i="8"/>
  <c r="G734" i="8"/>
  <c r="J734" i="8"/>
  <c r="Y732" i="8"/>
  <c r="X732" i="8"/>
  <c r="W732" i="8"/>
  <c r="V732" i="8"/>
  <c r="U732" i="8"/>
  <c r="T732" i="8"/>
  <c r="S732" i="8"/>
  <c r="R732" i="8"/>
  <c r="Q732" i="8"/>
  <c r="P732" i="8"/>
  <c r="O732" i="8"/>
  <c r="N732" i="8"/>
  <c r="L732" i="8"/>
  <c r="M732" i="8"/>
  <c r="G732" i="8"/>
  <c r="K732" i="8"/>
  <c r="Y730" i="8"/>
  <c r="X730" i="8"/>
  <c r="W730" i="8"/>
  <c r="V730" i="8"/>
  <c r="U730" i="8"/>
  <c r="T730" i="8"/>
  <c r="S730" i="8"/>
  <c r="R730" i="8"/>
  <c r="Q730" i="8"/>
  <c r="P730" i="8"/>
  <c r="O730" i="8"/>
  <c r="N730" i="8"/>
  <c r="L730" i="8"/>
  <c r="M730" i="8"/>
  <c r="G730" i="8"/>
  <c r="J730" i="8"/>
  <c r="Y729" i="8"/>
  <c r="X729" i="8"/>
  <c r="W729" i="8"/>
  <c r="V729" i="8"/>
  <c r="U729" i="8"/>
  <c r="T729" i="8"/>
  <c r="S729" i="8"/>
  <c r="R729" i="8"/>
  <c r="Q729" i="8"/>
  <c r="P729" i="8"/>
  <c r="O729" i="8"/>
  <c r="N729" i="8"/>
  <c r="L729" i="8"/>
  <c r="M729" i="8"/>
  <c r="G729" i="8"/>
  <c r="I729" i="8"/>
  <c r="Y728" i="8"/>
  <c r="X728" i="8"/>
  <c r="W728" i="8"/>
  <c r="V728" i="8"/>
  <c r="U728" i="8"/>
  <c r="T728" i="8"/>
  <c r="S728" i="8"/>
  <c r="R728" i="8"/>
  <c r="Q728" i="8"/>
  <c r="P728" i="8"/>
  <c r="O728" i="8"/>
  <c r="N728" i="8"/>
  <c r="L728" i="8"/>
  <c r="M728" i="8"/>
  <c r="G728" i="8"/>
  <c r="J728" i="8"/>
  <c r="Y726" i="8"/>
  <c r="X726" i="8"/>
  <c r="W726" i="8"/>
  <c r="V726" i="8"/>
  <c r="U726" i="8"/>
  <c r="T726" i="8"/>
  <c r="S726" i="8"/>
  <c r="R726" i="8"/>
  <c r="Q726" i="8"/>
  <c r="P726" i="8"/>
  <c r="O726" i="8"/>
  <c r="N726" i="8"/>
  <c r="L726" i="8"/>
  <c r="M726" i="8"/>
  <c r="G726" i="8"/>
  <c r="K726" i="8"/>
  <c r="Y720" i="8"/>
  <c r="X720" i="8"/>
  <c r="W720" i="8"/>
  <c r="V720" i="8"/>
  <c r="U720" i="8"/>
  <c r="T720" i="8"/>
  <c r="S720" i="8"/>
  <c r="R720" i="8"/>
  <c r="Q720" i="8"/>
  <c r="P720" i="8"/>
  <c r="O720" i="8"/>
  <c r="N720" i="8"/>
  <c r="L720" i="8"/>
  <c r="M720" i="8"/>
  <c r="G720" i="8"/>
  <c r="J720" i="8"/>
  <c r="Y719" i="8"/>
  <c r="X719" i="8"/>
  <c r="W719" i="8"/>
  <c r="V719" i="8"/>
  <c r="U719" i="8"/>
  <c r="T719" i="8"/>
  <c r="S719" i="8"/>
  <c r="R719" i="8"/>
  <c r="Q719" i="8"/>
  <c r="P719" i="8"/>
  <c r="O719" i="8"/>
  <c r="N719" i="8"/>
  <c r="L719" i="8"/>
  <c r="M719" i="8"/>
  <c r="G719" i="8"/>
  <c r="I719" i="8"/>
  <c r="Y718" i="8"/>
  <c r="X718" i="8"/>
  <c r="W718" i="8"/>
  <c r="V718" i="8"/>
  <c r="U718" i="8"/>
  <c r="T718" i="8"/>
  <c r="S718" i="8"/>
  <c r="R718" i="8"/>
  <c r="Q718" i="8"/>
  <c r="P718" i="8"/>
  <c r="O718" i="8"/>
  <c r="N718" i="8"/>
  <c r="L718" i="8"/>
  <c r="M718" i="8"/>
  <c r="G718" i="8"/>
  <c r="J718" i="8"/>
  <c r="Y715" i="8"/>
  <c r="X715" i="8"/>
  <c r="W715" i="8"/>
  <c r="V715" i="8"/>
  <c r="U715" i="8"/>
  <c r="T715" i="8"/>
  <c r="S715" i="8"/>
  <c r="R715" i="8"/>
  <c r="Q715" i="8"/>
  <c r="P715" i="8"/>
  <c r="O715" i="8"/>
  <c r="N715" i="8"/>
  <c r="L715" i="8"/>
  <c r="M715" i="8"/>
  <c r="G715" i="8"/>
  <c r="K715" i="8"/>
  <c r="Y714" i="8"/>
  <c r="X714" i="8"/>
  <c r="W714" i="8"/>
  <c r="V714" i="8"/>
  <c r="U714" i="8"/>
  <c r="T714" i="8"/>
  <c r="S714" i="8"/>
  <c r="R714" i="8"/>
  <c r="Q714" i="8"/>
  <c r="P714" i="8"/>
  <c r="O714" i="8"/>
  <c r="N714" i="8"/>
  <c r="L714" i="8"/>
  <c r="M714" i="8"/>
  <c r="G714" i="8"/>
  <c r="J714" i="8"/>
  <c r="Y713" i="8"/>
  <c r="X713" i="8"/>
  <c r="W713" i="8"/>
  <c r="V713" i="8"/>
  <c r="U713" i="8"/>
  <c r="T713" i="8"/>
  <c r="S713" i="8"/>
  <c r="R713" i="8"/>
  <c r="Q713" i="8"/>
  <c r="P713" i="8"/>
  <c r="O713" i="8"/>
  <c r="N713" i="8"/>
  <c r="L713" i="8"/>
  <c r="M713" i="8"/>
  <c r="G713" i="8"/>
  <c r="I713" i="8"/>
  <c r="G813" i="8"/>
  <c r="I813" i="8"/>
  <c r="L813" i="8"/>
  <c r="M813" i="8"/>
  <c r="N813" i="8"/>
  <c r="O813" i="8"/>
  <c r="P813" i="8"/>
  <c r="Q813" i="8"/>
  <c r="R813" i="8"/>
  <c r="S813" i="8"/>
  <c r="T813" i="8"/>
  <c r="U813" i="8"/>
  <c r="V813" i="8"/>
  <c r="W813" i="8"/>
  <c r="X813" i="8"/>
  <c r="Y813" i="8"/>
  <c r="G814" i="8"/>
  <c r="J814" i="8"/>
  <c r="L814" i="8"/>
  <c r="M814" i="8"/>
  <c r="N814" i="8"/>
  <c r="O814" i="8"/>
  <c r="P814" i="8"/>
  <c r="Q814" i="8"/>
  <c r="R814" i="8"/>
  <c r="S814" i="8"/>
  <c r="T814" i="8"/>
  <c r="U814" i="8"/>
  <c r="V814" i="8"/>
  <c r="W814" i="8"/>
  <c r="X814" i="8"/>
  <c r="Y814" i="8"/>
  <c r="G815" i="8"/>
  <c r="I815" i="8"/>
  <c r="L815" i="8"/>
  <c r="M815" i="8"/>
  <c r="N815" i="8"/>
  <c r="O815" i="8"/>
  <c r="P815" i="8"/>
  <c r="Q815" i="8"/>
  <c r="R815" i="8"/>
  <c r="S815" i="8"/>
  <c r="T815" i="8"/>
  <c r="U815" i="8"/>
  <c r="V815" i="8"/>
  <c r="W815" i="8"/>
  <c r="X815" i="8"/>
  <c r="Y815" i="8"/>
  <c r="G818" i="8"/>
  <c r="H818" i="8"/>
  <c r="L818" i="8"/>
  <c r="M818" i="8"/>
  <c r="N818" i="8"/>
  <c r="O818" i="8"/>
  <c r="P818" i="8"/>
  <c r="Q818" i="8"/>
  <c r="R818" i="8"/>
  <c r="S818" i="8"/>
  <c r="T818" i="8"/>
  <c r="U818" i="8"/>
  <c r="V818" i="8"/>
  <c r="W818" i="8"/>
  <c r="X818" i="8"/>
  <c r="Y818" i="8"/>
  <c r="G819" i="8"/>
  <c r="I819" i="8"/>
  <c r="L819" i="8"/>
  <c r="M819" i="8"/>
  <c r="N819" i="8"/>
  <c r="O819" i="8"/>
  <c r="P819" i="8"/>
  <c r="Q819" i="8"/>
  <c r="R819" i="8"/>
  <c r="S819" i="8"/>
  <c r="T819" i="8"/>
  <c r="U819" i="8"/>
  <c r="V819" i="8"/>
  <c r="W819" i="8"/>
  <c r="X819" i="8"/>
  <c r="Y819" i="8"/>
  <c r="G820" i="8"/>
  <c r="J820" i="8"/>
  <c r="L820" i="8"/>
  <c r="M820" i="8"/>
  <c r="N820" i="8"/>
  <c r="O820" i="8"/>
  <c r="P820" i="8"/>
  <c r="Q820" i="8"/>
  <c r="R820" i="8"/>
  <c r="S820" i="8"/>
  <c r="T820" i="8"/>
  <c r="U820" i="8"/>
  <c r="V820" i="8"/>
  <c r="W820" i="8"/>
  <c r="X820" i="8"/>
  <c r="Y820" i="8"/>
  <c r="G826" i="8"/>
  <c r="H826" i="8"/>
  <c r="L826" i="8"/>
  <c r="M826" i="8"/>
  <c r="N826" i="8"/>
  <c r="O826" i="8"/>
  <c r="P826" i="8"/>
  <c r="Q826" i="8"/>
  <c r="R826" i="8"/>
  <c r="S826" i="8"/>
  <c r="T826" i="8"/>
  <c r="U826" i="8"/>
  <c r="V826" i="8"/>
  <c r="W826" i="8"/>
  <c r="X826" i="8"/>
  <c r="Y826" i="8"/>
  <c r="G828" i="8"/>
  <c r="H828" i="8"/>
  <c r="L828" i="8"/>
  <c r="M828" i="8"/>
  <c r="N828" i="8"/>
  <c r="O828" i="8"/>
  <c r="P828" i="8"/>
  <c r="Q828" i="8"/>
  <c r="R828" i="8"/>
  <c r="S828" i="8"/>
  <c r="T828" i="8"/>
  <c r="U828" i="8"/>
  <c r="V828" i="8"/>
  <c r="W828" i="8"/>
  <c r="X828" i="8"/>
  <c r="Y828" i="8"/>
  <c r="G829" i="8"/>
  <c r="I829" i="8"/>
  <c r="L829" i="8"/>
  <c r="M829" i="8"/>
  <c r="N829" i="8"/>
  <c r="O829" i="8"/>
  <c r="P829" i="8"/>
  <c r="Q829" i="8"/>
  <c r="R829" i="8"/>
  <c r="S829" i="8"/>
  <c r="T829" i="8"/>
  <c r="U829" i="8"/>
  <c r="V829" i="8"/>
  <c r="W829" i="8"/>
  <c r="X829" i="8"/>
  <c r="Y829" i="8"/>
  <c r="G830" i="8"/>
  <c r="J830" i="8"/>
  <c r="L830" i="8"/>
  <c r="M830" i="8"/>
  <c r="N830" i="8"/>
  <c r="O830" i="8"/>
  <c r="P830" i="8"/>
  <c r="Q830" i="8"/>
  <c r="R830" i="8"/>
  <c r="S830" i="8"/>
  <c r="T830" i="8"/>
  <c r="U830" i="8"/>
  <c r="V830" i="8"/>
  <c r="W830" i="8"/>
  <c r="X830" i="8"/>
  <c r="Y830" i="8"/>
  <c r="G832" i="8"/>
  <c r="H832" i="8"/>
  <c r="L832" i="8"/>
  <c r="M832" i="8"/>
  <c r="N832" i="8"/>
  <c r="O832" i="8"/>
  <c r="P832" i="8"/>
  <c r="Q832" i="8"/>
  <c r="R832" i="8"/>
  <c r="S832" i="8"/>
  <c r="T832" i="8"/>
  <c r="U832" i="8"/>
  <c r="V832" i="8"/>
  <c r="W832" i="8"/>
  <c r="X832" i="8"/>
  <c r="Y832" i="8"/>
  <c r="G834" i="8"/>
  <c r="H834" i="8"/>
  <c r="L834" i="8"/>
  <c r="M834" i="8"/>
  <c r="N834" i="8"/>
  <c r="O834" i="8"/>
  <c r="P834" i="8"/>
  <c r="Q834" i="8"/>
  <c r="R834" i="8"/>
  <c r="S834" i="8"/>
  <c r="T834" i="8"/>
  <c r="U834" i="8"/>
  <c r="V834" i="8"/>
  <c r="W834" i="8"/>
  <c r="X834" i="8"/>
  <c r="Y834" i="8"/>
  <c r="G835" i="8"/>
  <c r="I835" i="8"/>
  <c r="L835" i="8"/>
  <c r="M835" i="8"/>
  <c r="N835" i="8"/>
  <c r="O835" i="8"/>
  <c r="P835" i="8"/>
  <c r="Q835" i="8"/>
  <c r="R835" i="8"/>
  <c r="S835" i="8"/>
  <c r="T835" i="8"/>
  <c r="U835" i="8"/>
  <c r="V835" i="8"/>
  <c r="W835" i="8"/>
  <c r="X835" i="8"/>
  <c r="Y835" i="8"/>
  <c r="G836" i="8"/>
  <c r="J836" i="8"/>
  <c r="L836" i="8"/>
  <c r="M836" i="8"/>
  <c r="N836" i="8"/>
  <c r="O836" i="8"/>
  <c r="P836" i="8"/>
  <c r="Q836" i="8"/>
  <c r="R836" i="8"/>
  <c r="S836" i="8"/>
  <c r="T836" i="8"/>
  <c r="U836" i="8"/>
  <c r="V836" i="8"/>
  <c r="W836" i="8"/>
  <c r="X836" i="8"/>
  <c r="Y836" i="8"/>
  <c r="G838" i="8"/>
  <c r="I838" i="8"/>
  <c r="L838" i="8"/>
  <c r="M838" i="8"/>
  <c r="N838" i="8"/>
  <c r="O838" i="8"/>
  <c r="P838" i="8"/>
  <c r="Q838" i="8"/>
  <c r="R838" i="8"/>
  <c r="S838" i="8"/>
  <c r="T838" i="8"/>
  <c r="U838" i="8"/>
  <c r="V838" i="8"/>
  <c r="W838" i="8"/>
  <c r="X838" i="8"/>
  <c r="Y838" i="8"/>
  <c r="G839" i="8"/>
  <c r="H839" i="8"/>
  <c r="L839" i="8"/>
  <c r="M839" i="8"/>
  <c r="N839" i="8"/>
  <c r="O839" i="8"/>
  <c r="P839" i="8"/>
  <c r="Q839" i="8"/>
  <c r="R839" i="8"/>
  <c r="S839" i="8"/>
  <c r="T839" i="8"/>
  <c r="U839" i="8"/>
  <c r="V839" i="8"/>
  <c r="W839" i="8"/>
  <c r="X839" i="8"/>
  <c r="Y839" i="8"/>
  <c r="G840" i="8"/>
  <c r="I840" i="8"/>
  <c r="L840" i="8"/>
  <c r="M840" i="8"/>
  <c r="N840" i="8"/>
  <c r="O840" i="8"/>
  <c r="P840" i="8"/>
  <c r="Q840" i="8"/>
  <c r="R840" i="8"/>
  <c r="S840" i="8"/>
  <c r="T840" i="8"/>
  <c r="U840" i="8"/>
  <c r="V840" i="8"/>
  <c r="W840" i="8"/>
  <c r="X840" i="8"/>
  <c r="Y840" i="8"/>
  <c r="G842" i="8"/>
  <c r="J842" i="8"/>
  <c r="L842" i="8"/>
  <c r="M842" i="8"/>
  <c r="N842" i="8"/>
  <c r="O842" i="8"/>
  <c r="P842" i="8"/>
  <c r="Q842" i="8"/>
  <c r="R842" i="8"/>
  <c r="S842" i="8"/>
  <c r="T842" i="8"/>
  <c r="U842" i="8"/>
  <c r="V842" i="8"/>
  <c r="W842" i="8"/>
  <c r="X842" i="8"/>
  <c r="Y842" i="8"/>
  <c r="G845" i="8"/>
  <c r="H845" i="8"/>
  <c r="L845" i="8"/>
  <c r="M845" i="8"/>
  <c r="N845" i="8"/>
  <c r="O845" i="8"/>
  <c r="P845" i="8"/>
  <c r="Q845" i="8"/>
  <c r="R845" i="8"/>
  <c r="S845" i="8"/>
  <c r="T845" i="8"/>
  <c r="U845" i="8"/>
  <c r="V845" i="8"/>
  <c r="W845" i="8"/>
  <c r="X845" i="8"/>
  <c r="Y845" i="8"/>
  <c r="G847" i="8"/>
  <c r="H847" i="8"/>
  <c r="L847" i="8"/>
  <c r="M847" i="8"/>
  <c r="N847" i="8"/>
  <c r="O847" i="8"/>
  <c r="P847" i="8"/>
  <c r="Q847" i="8"/>
  <c r="R847" i="8"/>
  <c r="S847" i="8"/>
  <c r="T847" i="8"/>
  <c r="U847" i="8"/>
  <c r="V847" i="8"/>
  <c r="W847" i="8"/>
  <c r="X847" i="8"/>
  <c r="Y847" i="8"/>
  <c r="G848" i="8"/>
  <c r="I848" i="8"/>
  <c r="L848" i="8"/>
  <c r="M848" i="8"/>
  <c r="N848" i="8"/>
  <c r="O848" i="8"/>
  <c r="P848" i="8"/>
  <c r="Q848" i="8"/>
  <c r="R848" i="8"/>
  <c r="S848" i="8"/>
  <c r="T848" i="8"/>
  <c r="U848" i="8"/>
  <c r="V848" i="8"/>
  <c r="W848" i="8"/>
  <c r="X848" i="8"/>
  <c r="Y848" i="8"/>
  <c r="G850" i="8"/>
  <c r="J850" i="8"/>
  <c r="L850" i="8"/>
  <c r="M850" i="8"/>
  <c r="N850" i="8"/>
  <c r="O850" i="8"/>
  <c r="P850" i="8"/>
  <c r="Q850" i="8"/>
  <c r="R850" i="8"/>
  <c r="S850" i="8"/>
  <c r="T850" i="8"/>
  <c r="U850" i="8"/>
  <c r="V850" i="8"/>
  <c r="W850" i="8"/>
  <c r="X850" i="8"/>
  <c r="Y850" i="8"/>
  <c r="G851" i="8"/>
  <c r="I851" i="8"/>
  <c r="L851" i="8"/>
  <c r="M851" i="8"/>
  <c r="N851" i="8"/>
  <c r="O851" i="8"/>
  <c r="P851" i="8"/>
  <c r="Q851" i="8"/>
  <c r="R851" i="8"/>
  <c r="S851" i="8"/>
  <c r="T851" i="8"/>
  <c r="U851" i="8"/>
  <c r="V851" i="8"/>
  <c r="W851" i="8"/>
  <c r="X851" i="8"/>
  <c r="Y851" i="8"/>
  <c r="G853" i="8"/>
  <c r="H853" i="8"/>
  <c r="L853" i="8"/>
  <c r="M853" i="8"/>
  <c r="N853" i="8"/>
  <c r="O853" i="8"/>
  <c r="P853" i="8"/>
  <c r="Q853" i="8"/>
  <c r="R853" i="8"/>
  <c r="S853" i="8"/>
  <c r="T853" i="8"/>
  <c r="U853" i="8"/>
  <c r="V853" i="8"/>
  <c r="W853" i="8"/>
  <c r="X853" i="8"/>
  <c r="Y853" i="8"/>
  <c r="G854" i="8"/>
  <c r="I854" i="8"/>
  <c r="L854" i="8"/>
  <c r="M854" i="8"/>
  <c r="N854" i="8"/>
  <c r="O854" i="8"/>
  <c r="P854" i="8"/>
  <c r="Q854" i="8"/>
  <c r="R854" i="8"/>
  <c r="S854" i="8"/>
  <c r="T854" i="8"/>
  <c r="U854" i="8"/>
  <c r="V854" i="8"/>
  <c r="W854" i="8"/>
  <c r="X854" i="8"/>
  <c r="Y854" i="8"/>
  <c r="G855" i="8"/>
  <c r="J855" i="8"/>
  <c r="L855" i="8"/>
  <c r="M855" i="8"/>
  <c r="N855" i="8"/>
  <c r="O855" i="8"/>
  <c r="P855" i="8"/>
  <c r="Q855" i="8"/>
  <c r="R855" i="8"/>
  <c r="S855" i="8"/>
  <c r="T855" i="8"/>
  <c r="U855" i="8"/>
  <c r="V855" i="8"/>
  <c r="W855" i="8"/>
  <c r="X855" i="8"/>
  <c r="Y855" i="8"/>
  <c r="G856" i="8"/>
  <c r="J856" i="8"/>
  <c r="L856" i="8"/>
  <c r="M856" i="8"/>
  <c r="N856" i="8"/>
  <c r="O856" i="8"/>
  <c r="P856" i="8"/>
  <c r="Q856" i="8"/>
  <c r="R856" i="8"/>
  <c r="S856" i="8"/>
  <c r="T856" i="8"/>
  <c r="U856" i="8"/>
  <c r="V856" i="8"/>
  <c r="W856" i="8"/>
  <c r="X856" i="8"/>
  <c r="Y856" i="8"/>
  <c r="G857" i="8"/>
  <c r="H857" i="8"/>
  <c r="L857" i="8"/>
  <c r="M857" i="8"/>
  <c r="N857" i="8"/>
  <c r="O857" i="8"/>
  <c r="P857" i="8"/>
  <c r="Q857" i="8"/>
  <c r="R857" i="8"/>
  <c r="S857" i="8"/>
  <c r="T857" i="8"/>
  <c r="U857" i="8"/>
  <c r="V857" i="8"/>
  <c r="W857" i="8"/>
  <c r="X857" i="8"/>
  <c r="Y857" i="8"/>
  <c r="G858" i="8"/>
  <c r="I858" i="8"/>
  <c r="L858" i="8"/>
  <c r="M858" i="8"/>
  <c r="N858" i="8"/>
  <c r="O858" i="8"/>
  <c r="P858" i="8"/>
  <c r="Q858" i="8"/>
  <c r="R858" i="8"/>
  <c r="S858" i="8"/>
  <c r="T858" i="8"/>
  <c r="U858" i="8"/>
  <c r="V858" i="8"/>
  <c r="W858" i="8"/>
  <c r="X858" i="8"/>
  <c r="Y858" i="8"/>
  <c r="G859" i="8"/>
  <c r="J859" i="8"/>
  <c r="L859" i="8"/>
  <c r="M859" i="8"/>
  <c r="N859" i="8"/>
  <c r="O859" i="8"/>
  <c r="P859" i="8"/>
  <c r="Q859" i="8"/>
  <c r="R859" i="8"/>
  <c r="S859" i="8"/>
  <c r="T859" i="8"/>
  <c r="U859" i="8"/>
  <c r="V859" i="8"/>
  <c r="W859" i="8"/>
  <c r="X859" i="8"/>
  <c r="Y859" i="8"/>
  <c r="G860" i="8"/>
  <c r="I860" i="8"/>
  <c r="L860" i="8"/>
  <c r="M860" i="8"/>
  <c r="N860" i="8"/>
  <c r="O860" i="8"/>
  <c r="P860" i="8"/>
  <c r="Q860" i="8"/>
  <c r="R860" i="8"/>
  <c r="S860" i="8"/>
  <c r="T860" i="8"/>
  <c r="U860" i="8"/>
  <c r="V860" i="8"/>
  <c r="W860" i="8"/>
  <c r="X860" i="8"/>
  <c r="Y860" i="8"/>
  <c r="G861" i="8"/>
  <c r="H861" i="8"/>
  <c r="L861" i="8"/>
  <c r="M861" i="8"/>
  <c r="N861" i="8"/>
  <c r="O861" i="8"/>
  <c r="P861" i="8"/>
  <c r="Q861" i="8"/>
  <c r="R861" i="8"/>
  <c r="S861" i="8"/>
  <c r="T861" i="8"/>
  <c r="U861" i="8"/>
  <c r="V861" i="8"/>
  <c r="W861" i="8"/>
  <c r="X861" i="8"/>
  <c r="Y861" i="8"/>
  <c r="G862" i="8"/>
  <c r="L862" i="8"/>
  <c r="M862" i="8"/>
  <c r="N862" i="8"/>
  <c r="O862" i="8"/>
  <c r="P862" i="8"/>
  <c r="Q862" i="8"/>
  <c r="R862" i="8"/>
  <c r="S862" i="8"/>
  <c r="T862" i="8"/>
  <c r="U862" i="8"/>
  <c r="V862" i="8"/>
  <c r="W862" i="8"/>
  <c r="X862" i="8"/>
  <c r="Y862" i="8"/>
  <c r="AG88" i="5"/>
  <c r="AX137" i="5"/>
  <c r="AW137" i="5"/>
  <c r="AV137" i="5"/>
  <c r="AU137" i="5"/>
  <c r="AT137" i="5"/>
  <c r="AS137" i="5"/>
  <c r="AR137" i="5"/>
  <c r="AQ137" i="5"/>
  <c r="AP137" i="5"/>
  <c r="AO137" i="5"/>
  <c r="AN137" i="5"/>
  <c r="AM137" i="5"/>
  <c r="AL137" i="5"/>
  <c r="AK137" i="5"/>
  <c r="AJ137" i="5"/>
  <c r="AI137" i="5"/>
  <c r="AH137" i="5"/>
  <c r="AG137" i="5"/>
  <c r="AF137" i="5"/>
  <c r="AE137" i="5"/>
  <c r="CT88" i="5"/>
  <c r="BW88" i="5"/>
  <c r="AX135" i="5"/>
  <c r="AE128"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DO186" i="5"/>
  <c r="DN186" i="5"/>
  <c r="DM186" i="5"/>
  <c r="DL186" i="5"/>
  <c r="DK186" i="5"/>
  <c r="DJ186" i="5"/>
  <c r="DI186" i="5"/>
  <c r="DH186" i="5"/>
  <c r="DG186" i="5"/>
  <c r="DF186" i="5"/>
  <c r="DE186" i="5"/>
  <c r="DD186" i="5"/>
  <c r="DC186" i="5"/>
  <c r="DB186" i="5"/>
  <c r="DA186" i="5"/>
  <c r="CZ186" i="5"/>
  <c r="CY186" i="5"/>
  <c r="CX186" i="5"/>
  <c r="CW186" i="5"/>
  <c r="CV186" i="5"/>
  <c r="DO185" i="5"/>
  <c r="DN185" i="5"/>
  <c r="DM185" i="5"/>
  <c r="DL185" i="5"/>
  <c r="DK185" i="5"/>
  <c r="DJ185" i="5"/>
  <c r="DI185" i="5"/>
  <c r="DH185" i="5"/>
  <c r="DG185" i="5"/>
  <c r="DF185" i="5"/>
  <c r="DE185" i="5"/>
  <c r="DD185" i="5"/>
  <c r="DC185" i="5"/>
  <c r="DB185" i="5"/>
  <c r="DA185" i="5"/>
  <c r="CZ185" i="5"/>
  <c r="CY185" i="5"/>
  <c r="CX185" i="5"/>
  <c r="CW185" i="5"/>
  <c r="CV185" i="5"/>
  <c r="DO184" i="5"/>
  <c r="DN184" i="5"/>
  <c r="DM184" i="5"/>
  <c r="DL184" i="5"/>
  <c r="DK184" i="5"/>
  <c r="DJ184" i="5"/>
  <c r="DI184" i="5"/>
  <c r="DH184" i="5"/>
  <c r="DG184" i="5"/>
  <c r="DF184" i="5"/>
  <c r="DE184" i="5"/>
  <c r="DD184" i="5"/>
  <c r="DC184" i="5"/>
  <c r="DB184" i="5"/>
  <c r="DA184" i="5"/>
  <c r="CZ184" i="5"/>
  <c r="CY184" i="5"/>
  <c r="CX184" i="5"/>
  <c r="CW184" i="5"/>
  <c r="CV184" i="5"/>
  <c r="DO183" i="5"/>
  <c r="DN183" i="5"/>
  <c r="DM183" i="5"/>
  <c r="DL183" i="5"/>
  <c r="DK183" i="5"/>
  <c r="DJ183" i="5"/>
  <c r="DI183" i="5"/>
  <c r="DH183" i="5"/>
  <c r="DG183" i="5"/>
  <c r="DF183" i="5"/>
  <c r="DE183" i="5"/>
  <c r="DD183" i="5"/>
  <c r="DC183" i="5"/>
  <c r="DB183" i="5"/>
  <c r="DA183" i="5"/>
  <c r="CZ183" i="5"/>
  <c r="CY183" i="5"/>
  <c r="CX183" i="5"/>
  <c r="CW183" i="5"/>
  <c r="CV183" i="5"/>
  <c r="DO182" i="5"/>
  <c r="DN182" i="5"/>
  <c r="DM182" i="5"/>
  <c r="DL182" i="5"/>
  <c r="DK182" i="5"/>
  <c r="DJ182" i="5"/>
  <c r="DI182" i="5"/>
  <c r="DH182" i="5"/>
  <c r="DG182" i="5"/>
  <c r="DF182" i="5"/>
  <c r="DE182" i="5"/>
  <c r="DD182" i="5"/>
  <c r="DC182" i="5"/>
  <c r="DB182" i="5"/>
  <c r="DA182" i="5"/>
  <c r="CZ182" i="5"/>
  <c r="CY182" i="5"/>
  <c r="CX182" i="5"/>
  <c r="CW182" i="5"/>
  <c r="CV182" i="5"/>
  <c r="DO181" i="5"/>
  <c r="DN181" i="5"/>
  <c r="DM181" i="5"/>
  <c r="DL181" i="5"/>
  <c r="DK181" i="5"/>
  <c r="DJ181" i="5"/>
  <c r="DI181" i="5"/>
  <c r="DH181" i="5"/>
  <c r="DG181" i="5"/>
  <c r="DF181" i="5"/>
  <c r="DE181" i="5"/>
  <c r="DD181" i="5"/>
  <c r="DC181" i="5"/>
  <c r="DB181" i="5"/>
  <c r="DA181" i="5"/>
  <c r="CZ181" i="5"/>
  <c r="CY181" i="5"/>
  <c r="CX181" i="5"/>
  <c r="CW181" i="5"/>
  <c r="CV181" i="5"/>
  <c r="DO180" i="5"/>
  <c r="DN180" i="5"/>
  <c r="DM180" i="5"/>
  <c r="DL180" i="5"/>
  <c r="DK180" i="5"/>
  <c r="DJ180" i="5"/>
  <c r="DI180" i="5"/>
  <c r="DH180" i="5"/>
  <c r="DG180" i="5"/>
  <c r="DF180" i="5"/>
  <c r="DE180" i="5"/>
  <c r="DD180" i="5"/>
  <c r="DC180" i="5"/>
  <c r="DB180" i="5"/>
  <c r="DA180" i="5"/>
  <c r="CZ180" i="5"/>
  <c r="CY180" i="5"/>
  <c r="CX180" i="5"/>
  <c r="CW180" i="5"/>
  <c r="CV180" i="5"/>
  <c r="DO179" i="5"/>
  <c r="DN179" i="5"/>
  <c r="DM179" i="5"/>
  <c r="DL179" i="5"/>
  <c r="DK179" i="5"/>
  <c r="DJ179" i="5"/>
  <c r="DI179" i="5"/>
  <c r="DH179" i="5"/>
  <c r="DG179" i="5"/>
  <c r="DF179" i="5"/>
  <c r="DE179" i="5"/>
  <c r="DD179" i="5"/>
  <c r="DC179" i="5"/>
  <c r="DB179" i="5"/>
  <c r="DA179" i="5"/>
  <c r="CZ179" i="5"/>
  <c r="CY179" i="5"/>
  <c r="CX179" i="5"/>
  <c r="CW179" i="5"/>
  <c r="CV179" i="5"/>
  <c r="DO178" i="5"/>
  <c r="DN178" i="5"/>
  <c r="DM178" i="5"/>
  <c r="DL178" i="5"/>
  <c r="DK178" i="5"/>
  <c r="DJ178" i="5"/>
  <c r="DI178" i="5"/>
  <c r="DH178" i="5"/>
  <c r="DG178" i="5"/>
  <c r="DF178" i="5"/>
  <c r="DE178" i="5"/>
  <c r="DD178" i="5"/>
  <c r="DC178" i="5"/>
  <c r="DB178" i="5"/>
  <c r="DA178" i="5"/>
  <c r="CZ178" i="5"/>
  <c r="CY178" i="5"/>
  <c r="CX178" i="5"/>
  <c r="CW178" i="5"/>
  <c r="CV178" i="5"/>
  <c r="DO177" i="5"/>
  <c r="DN177" i="5"/>
  <c r="DM177" i="5"/>
  <c r="DL177" i="5"/>
  <c r="DK177" i="5"/>
  <c r="DJ177" i="5"/>
  <c r="DI177" i="5"/>
  <c r="DH177" i="5"/>
  <c r="DG177" i="5"/>
  <c r="DF177" i="5"/>
  <c r="DE177" i="5"/>
  <c r="DD177" i="5"/>
  <c r="DC177" i="5"/>
  <c r="DB177" i="5"/>
  <c r="DA177" i="5"/>
  <c r="CZ177" i="5"/>
  <c r="CY177" i="5"/>
  <c r="CX177" i="5"/>
  <c r="CW177" i="5"/>
  <c r="CV177" i="5"/>
  <c r="DO176" i="5"/>
  <c r="DN176" i="5"/>
  <c r="DM176" i="5"/>
  <c r="DL176" i="5"/>
  <c r="DK176" i="5"/>
  <c r="DJ176" i="5"/>
  <c r="DI176" i="5"/>
  <c r="DH176" i="5"/>
  <c r="DG176" i="5"/>
  <c r="DF176" i="5"/>
  <c r="DE176" i="5"/>
  <c r="DD176" i="5"/>
  <c r="DC176" i="5"/>
  <c r="DB176" i="5"/>
  <c r="DA176" i="5"/>
  <c r="CZ176" i="5"/>
  <c r="CY176" i="5"/>
  <c r="CX176" i="5"/>
  <c r="CW176" i="5"/>
  <c r="CV176" i="5"/>
  <c r="DO175" i="5"/>
  <c r="DN175" i="5"/>
  <c r="DM175" i="5"/>
  <c r="DL175" i="5"/>
  <c r="DK175" i="5"/>
  <c r="DJ175" i="5"/>
  <c r="DI175" i="5"/>
  <c r="DH175" i="5"/>
  <c r="DG175" i="5"/>
  <c r="DF175" i="5"/>
  <c r="DE175" i="5"/>
  <c r="DD175" i="5"/>
  <c r="DC175" i="5"/>
  <c r="DB175" i="5"/>
  <c r="DA175" i="5"/>
  <c r="CZ175" i="5"/>
  <c r="CY175" i="5"/>
  <c r="CX175" i="5"/>
  <c r="CW175" i="5"/>
  <c r="CV175" i="5"/>
  <c r="DO174" i="5"/>
  <c r="DN174" i="5"/>
  <c r="DM174" i="5"/>
  <c r="DL174" i="5"/>
  <c r="DK174" i="5"/>
  <c r="DJ174" i="5"/>
  <c r="DI174" i="5"/>
  <c r="DH174" i="5"/>
  <c r="DG174" i="5"/>
  <c r="DF174" i="5"/>
  <c r="DE174" i="5"/>
  <c r="DD174" i="5"/>
  <c r="DC174" i="5"/>
  <c r="DB174" i="5"/>
  <c r="DA174" i="5"/>
  <c r="CZ174" i="5"/>
  <c r="CY174" i="5"/>
  <c r="CX174" i="5"/>
  <c r="CW174" i="5"/>
  <c r="CV174" i="5"/>
  <c r="DO173" i="5"/>
  <c r="DN173" i="5"/>
  <c r="DM173" i="5"/>
  <c r="DL173" i="5"/>
  <c r="DK173" i="5"/>
  <c r="DJ173" i="5"/>
  <c r="DI173" i="5"/>
  <c r="DH173" i="5"/>
  <c r="DG173" i="5"/>
  <c r="DF173" i="5"/>
  <c r="DE173" i="5"/>
  <c r="DD173" i="5"/>
  <c r="DC173" i="5"/>
  <c r="DB173" i="5"/>
  <c r="DA173" i="5"/>
  <c r="CZ173" i="5"/>
  <c r="CY173" i="5"/>
  <c r="CX173" i="5"/>
  <c r="CW173" i="5"/>
  <c r="CV173" i="5"/>
  <c r="DO172" i="5"/>
  <c r="DN172" i="5"/>
  <c r="DM172" i="5"/>
  <c r="DL172" i="5"/>
  <c r="DK172" i="5"/>
  <c r="DJ172" i="5"/>
  <c r="DI172" i="5"/>
  <c r="DH172" i="5"/>
  <c r="DG172" i="5"/>
  <c r="DF172" i="5"/>
  <c r="DE172" i="5"/>
  <c r="DD172" i="5"/>
  <c r="DC172" i="5"/>
  <c r="DB172" i="5"/>
  <c r="DA172" i="5"/>
  <c r="CZ172" i="5"/>
  <c r="CY172" i="5"/>
  <c r="CX172" i="5"/>
  <c r="CW172" i="5"/>
  <c r="CV172" i="5"/>
  <c r="DO171" i="5"/>
  <c r="DN171" i="5"/>
  <c r="DM171" i="5"/>
  <c r="DL171" i="5"/>
  <c r="DK171" i="5"/>
  <c r="DJ171" i="5"/>
  <c r="DI171" i="5"/>
  <c r="DH171" i="5"/>
  <c r="DG171" i="5"/>
  <c r="DF171" i="5"/>
  <c r="DE171" i="5"/>
  <c r="DD171" i="5"/>
  <c r="DC171" i="5"/>
  <c r="DB171" i="5"/>
  <c r="DA171" i="5"/>
  <c r="CZ171" i="5"/>
  <c r="CY171" i="5"/>
  <c r="CX171" i="5"/>
  <c r="CW171" i="5"/>
  <c r="CV171" i="5"/>
  <c r="DO170" i="5"/>
  <c r="DN170" i="5"/>
  <c r="DM170" i="5"/>
  <c r="DL170" i="5"/>
  <c r="DK170" i="5"/>
  <c r="DJ170" i="5"/>
  <c r="DI170" i="5"/>
  <c r="DH170" i="5"/>
  <c r="DG170" i="5"/>
  <c r="DF170" i="5"/>
  <c r="DE170" i="5"/>
  <c r="DD170" i="5"/>
  <c r="DC170" i="5"/>
  <c r="DB170" i="5"/>
  <c r="DA170" i="5"/>
  <c r="CZ170" i="5"/>
  <c r="CY170" i="5"/>
  <c r="CX170" i="5"/>
  <c r="CW170" i="5"/>
  <c r="CV170" i="5"/>
  <c r="DO169" i="5"/>
  <c r="DN169" i="5"/>
  <c r="DM169" i="5"/>
  <c r="DL169" i="5"/>
  <c r="DK169" i="5"/>
  <c r="DJ169" i="5"/>
  <c r="DI169" i="5"/>
  <c r="DH169" i="5"/>
  <c r="DG169" i="5"/>
  <c r="DF169" i="5"/>
  <c r="DE169" i="5"/>
  <c r="DD169" i="5"/>
  <c r="DC169" i="5"/>
  <c r="DB169" i="5"/>
  <c r="DA169" i="5"/>
  <c r="CZ169" i="5"/>
  <c r="CY169" i="5"/>
  <c r="CX169" i="5"/>
  <c r="CW169" i="5"/>
  <c r="CV169" i="5"/>
  <c r="DO168" i="5"/>
  <c r="DN168" i="5"/>
  <c r="DM168" i="5"/>
  <c r="DL168" i="5"/>
  <c r="DK168" i="5"/>
  <c r="DJ168" i="5"/>
  <c r="DI168" i="5"/>
  <c r="DH168" i="5"/>
  <c r="DG168" i="5"/>
  <c r="DF168" i="5"/>
  <c r="DE168" i="5"/>
  <c r="DD168" i="5"/>
  <c r="DC168" i="5"/>
  <c r="DB168" i="5"/>
  <c r="DA168" i="5"/>
  <c r="CZ168" i="5"/>
  <c r="CY168" i="5"/>
  <c r="CX168" i="5"/>
  <c r="CW168" i="5"/>
  <c r="CV168" i="5"/>
  <c r="DO167" i="5"/>
  <c r="DN167" i="5"/>
  <c r="DM167" i="5"/>
  <c r="DL167" i="5"/>
  <c r="DK167" i="5"/>
  <c r="DJ167" i="5"/>
  <c r="DI167" i="5"/>
  <c r="DH167" i="5"/>
  <c r="DG167" i="5"/>
  <c r="DF167" i="5"/>
  <c r="DE167" i="5"/>
  <c r="DD167" i="5"/>
  <c r="DC167" i="5"/>
  <c r="DB167" i="5"/>
  <c r="DA167" i="5"/>
  <c r="CZ167" i="5"/>
  <c r="CY167" i="5"/>
  <c r="CX167" i="5"/>
  <c r="CW167" i="5"/>
  <c r="CV167" i="5"/>
  <c r="DO166" i="5"/>
  <c r="DN166" i="5"/>
  <c r="DM166" i="5"/>
  <c r="DL166" i="5"/>
  <c r="DK166" i="5"/>
  <c r="DJ166" i="5"/>
  <c r="DI166" i="5"/>
  <c r="DH166" i="5"/>
  <c r="DG166" i="5"/>
  <c r="DF166" i="5"/>
  <c r="DE166" i="5"/>
  <c r="DD166" i="5"/>
  <c r="DC166" i="5"/>
  <c r="DB166" i="5"/>
  <c r="DA166" i="5"/>
  <c r="CZ166" i="5"/>
  <c r="CY166" i="5"/>
  <c r="CX166" i="5"/>
  <c r="CW166" i="5"/>
  <c r="CV166" i="5"/>
  <c r="DO165" i="5"/>
  <c r="DN165" i="5"/>
  <c r="DM165" i="5"/>
  <c r="DL165" i="5"/>
  <c r="DK165" i="5"/>
  <c r="DJ165" i="5"/>
  <c r="DI165" i="5"/>
  <c r="DH165" i="5"/>
  <c r="DG165" i="5"/>
  <c r="DF165" i="5"/>
  <c r="DE165" i="5"/>
  <c r="DD165" i="5"/>
  <c r="DC165" i="5"/>
  <c r="DB165" i="5"/>
  <c r="DA165" i="5"/>
  <c r="CZ165" i="5"/>
  <c r="CY165" i="5"/>
  <c r="CX165" i="5"/>
  <c r="CW165" i="5"/>
  <c r="CV165" i="5"/>
  <c r="DO164" i="5"/>
  <c r="DN164" i="5"/>
  <c r="DM164" i="5"/>
  <c r="DL164" i="5"/>
  <c r="DK164" i="5"/>
  <c r="DJ164" i="5"/>
  <c r="DI164" i="5"/>
  <c r="DH164" i="5"/>
  <c r="DG164" i="5"/>
  <c r="DF164" i="5"/>
  <c r="DE164" i="5"/>
  <c r="DD164" i="5"/>
  <c r="DC164" i="5"/>
  <c r="DB164" i="5"/>
  <c r="DA164" i="5"/>
  <c r="CZ164" i="5"/>
  <c r="CY164" i="5"/>
  <c r="CX164" i="5"/>
  <c r="CW164" i="5"/>
  <c r="CV164" i="5"/>
  <c r="DO163" i="5"/>
  <c r="DN163" i="5"/>
  <c r="DM163" i="5"/>
  <c r="DL163" i="5"/>
  <c r="DK163" i="5"/>
  <c r="DJ163" i="5"/>
  <c r="DI163" i="5"/>
  <c r="DH163" i="5"/>
  <c r="DG163" i="5"/>
  <c r="DF163" i="5"/>
  <c r="DE163" i="5"/>
  <c r="DD163" i="5"/>
  <c r="DC163" i="5"/>
  <c r="DB163" i="5"/>
  <c r="DA163" i="5"/>
  <c r="CZ163" i="5"/>
  <c r="CY163" i="5"/>
  <c r="CX163" i="5"/>
  <c r="CW163" i="5"/>
  <c r="CV163" i="5"/>
  <c r="DO162" i="5"/>
  <c r="DN162" i="5"/>
  <c r="DM162" i="5"/>
  <c r="DL162" i="5"/>
  <c r="DK162" i="5"/>
  <c r="DJ162" i="5"/>
  <c r="DI162" i="5"/>
  <c r="DH162" i="5"/>
  <c r="DG162" i="5"/>
  <c r="DF162" i="5"/>
  <c r="DE162" i="5"/>
  <c r="DD162" i="5"/>
  <c r="DC162" i="5"/>
  <c r="DB162" i="5"/>
  <c r="DA162" i="5"/>
  <c r="CZ162" i="5"/>
  <c r="CY162" i="5"/>
  <c r="CX162" i="5"/>
  <c r="CW162" i="5"/>
  <c r="CV162" i="5"/>
  <c r="DO161" i="5"/>
  <c r="DN161" i="5"/>
  <c r="DM161" i="5"/>
  <c r="DL161" i="5"/>
  <c r="DK161" i="5"/>
  <c r="DJ161" i="5"/>
  <c r="DI161" i="5"/>
  <c r="DH161" i="5"/>
  <c r="DG161" i="5"/>
  <c r="DF161" i="5"/>
  <c r="DE161" i="5"/>
  <c r="DD161" i="5"/>
  <c r="DC161" i="5"/>
  <c r="DB161" i="5"/>
  <c r="DA161" i="5"/>
  <c r="CZ161" i="5"/>
  <c r="CY161" i="5"/>
  <c r="CX161" i="5"/>
  <c r="CW161" i="5"/>
  <c r="CV161" i="5"/>
  <c r="DO160" i="5"/>
  <c r="DN160" i="5"/>
  <c r="DM160" i="5"/>
  <c r="DL160" i="5"/>
  <c r="DK160" i="5"/>
  <c r="DJ160" i="5"/>
  <c r="DI160" i="5"/>
  <c r="DH160" i="5"/>
  <c r="DG160" i="5"/>
  <c r="DF160" i="5"/>
  <c r="DE160" i="5"/>
  <c r="DD160" i="5"/>
  <c r="DC160" i="5"/>
  <c r="DB160" i="5"/>
  <c r="DA160" i="5"/>
  <c r="CZ160" i="5"/>
  <c r="CY160" i="5"/>
  <c r="CX160" i="5"/>
  <c r="CW160" i="5"/>
  <c r="CV160" i="5"/>
  <c r="DO159" i="5"/>
  <c r="DN159" i="5"/>
  <c r="DM159" i="5"/>
  <c r="DL159" i="5"/>
  <c r="DK159" i="5"/>
  <c r="DJ159" i="5"/>
  <c r="DI159" i="5"/>
  <c r="DH159" i="5"/>
  <c r="DG159" i="5"/>
  <c r="DF159" i="5"/>
  <c r="DE159" i="5"/>
  <c r="DD159" i="5"/>
  <c r="DC159" i="5"/>
  <c r="DB159" i="5"/>
  <c r="DA159" i="5"/>
  <c r="CZ159" i="5"/>
  <c r="CY159" i="5"/>
  <c r="CX159" i="5"/>
  <c r="CW159" i="5"/>
  <c r="CV159" i="5"/>
  <c r="DO158" i="5"/>
  <c r="DN158" i="5"/>
  <c r="DM158" i="5"/>
  <c r="DL158" i="5"/>
  <c r="DK158" i="5"/>
  <c r="DJ158" i="5"/>
  <c r="DI158" i="5"/>
  <c r="DH158" i="5"/>
  <c r="DG158" i="5"/>
  <c r="DF158" i="5"/>
  <c r="DE158" i="5"/>
  <c r="DD158" i="5"/>
  <c r="DC158" i="5"/>
  <c r="DB158" i="5"/>
  <c r="DA158" i="5"/>
  <c r="CZ158" i="5"/>
  <c r="CY158" i="5"/>
  <c r="CX158" i="5"/>
  <c r="CW158" i="5"/>
  <c r="CV158" i="5"/>
  <c r="DO157" i="5"/>
  <c r="DN157" i="5"/>
  <c r="DM157" i="5"/>
  <c r="DL157" i="5"/>
  <c r="DK157" i="5"/>
  <c r="DJ157" i="5"/>
  <c r="DI157" i="5"/>
  <c r="DH157" i="5"/>
  <c r="DG157" i="5"/>
  <c r="DF157" i="5"/>
  <c r="DE157" i="5"/>
  <c r="DD157" i="5"/>
  <c r="DC157" i="5"/>
  <c r="DB157" i="5"/>
  <c r="DA157" i="5"/>
  <c r="CZ157" i="5"/>
  <c r="CY157" i="5"/>
  <c r="CX157" i="5"/>
  <c r="CW157" i="5"/>
  <c r="CV157" i="5"/>
  <c r="DO156" i="5"/>
  <c r="DN156" i="5"/>
  <c r="DM156" i="5"/>
  <c r="DL156" i="5"/>
  <c r="DK156" i="5"/>
  <c r="DJ156" i="5"/>
  <c r="DI156" i="5"/>
  <c r="DH156" i="5"/>
  <c r="DG156" i="5"/>
  <c r="DF156" i="5"/>
  <c r="DE156" i="5"/>
  <c r="DD156" i="5"/>
  <c r="DC156" i="5"/>
  <c r="DB156" i="5"/>
  <c r="DA156" i="5"/>
  <c r="CZ156" i="5"/>
  <c r="CY156" i="5"/>
  <c r="CX156" i="5"/>
  <c r="CW156" i="5"/>
  <c r="CV156" i="5"/>
  <c r="DO155" i="5"/>
  <c r="DN155" i="5"/>
  <c r="DM155" i="5"/>
  <c r="DL155" i="5"/>
  <c r="DK155" i="5"/>
  <c r="DJ155" i="5"/>
  <c r="DI155" i="5"/>
  <c r="DH155" i="5"/>
  <c r="DG155" i="5"/>
  <c r="DF155" i="5"/>
  <c r="DE155" i="5"/>
  <c r="DD155" i="5"/>
  <c r="DC155" i="5"/>
  <c r="DB155" i="5"/>
  <c r="DA155" i="5"/>
  <c r="CZ155" i="5"/>
  <c r="CY155" i="5"/>
  <c r="CX155" i="5"/>
  <c r="CW155" i="5"/>
  <c r="CV155" i="5"/>
  <c r="DO154" i="5"/>
  <c r="DN154" i="5"/>
  <c r="DM154" i="5"/>
  <c r="DL154" i="5"/>
  <c r="DK154" i="5"/>
  <c r="DJ154" i="5"/>
  <c r="DI154" i="5"/>
  <c r="DH154" i="5"/>
  <c r="DG154" i="5"/>
  <c r="DF154" i="5"/>
  <c r="DE154" i="5"/>
  <c r="DD154" i="5"/>
  <c r="DC154" i="5"/>
  <c r="DB154" i="5"/>
  <c r="DA154" i="5"/>
  <c r="CZ154" i="5"/>
  <c r="CY154" i="5"/>
  <c r="CX154" i="5"/>
  <c r="CW154" i="5"/>
  <c r="CV154" i="5"/>
  <c r="DO153" i="5"/>
  <c r="DN153" i="5"/>
  <c r="DM153" i="5"/>
  <c r="DL153" i="5"/>
  <c r="DK153" i="5"/>
  <c r="DJ153" i="5"/>
  <c r="DI153" i="5"/>
  <c r="DH153" i="5"/>
  <c r="DG153" i="5"/>
  <c r="DF153" i="5"/>
  <c r="DE153" i="5"/>
  <c r="DD153" i="5"/>
  <c r="DC153" i="5"/>
  <c r="DB153" i="5"/>
  <c r="DA153" i="5"/>
  <c r="CZ153" i="5"/>
  <c r="CY153" i="5"/>
  <c r="CX153" i="5"/>
  <c r="CW153" i="5"/>
  <c r="CV153" i="5"/>
  <c r="DO152" i="5"/>
  <c r="DN152" i="5"/>
  <c r="DM152" i="5"/>
  <c r="DL152" i="5"/>
  <c r="DK152" i="5"/>
  <c r="DJ152" i="5"/>
  <c r="DI152" i="5"/>
  <c r="DH152" i="5"/>
  <c r="DG152" i="5"/>
  <c r="DF152" i="5"/>
  <c r="DE152" i="5"/>
  <c r="DD152" i="5"/>
  <c r="DC152" i="5"/>
  <c r="DB152" i="5"/>
  <c r="DA152" i="5"/>
  <c r="CZ152" i="5"/>
  <c r="CY152" i="5"/>
  <c r="CX152" i="5"/>
  <c r="CW152" i="5"/>
  <c r="CV152" i="5"/>
  <c r="DO151" i="5"/>
  <c r="DN151" i="5"/>
  <c r="DM151" i="5"/>
  <c r="DL151" i="5"/>
  <c r="DK151" i="5"/>
  <c r="DJ151" i="5"/>
  <c r="DI151" i="5"/>
  <c r="DH151" i="5"/>
  <c r="DG151" i="5"/>
  <c r="DF151" i="5"/>
  <c r="DE151" i="5"/>
  <c r="DD151" i="5"/>
  <c r="DC151" i="5"/>
  <c r="DB151" i="5"/>
  <c r="DA151" i="5"/>
  <c r="CZ151" i="5"/>
  <c r="CY151" i="5"/>
  <c r="CX151" i="5"/>
  <c r="CW151" i="5"/>
  <c r="CV151" i="5"/>
  <c r="DO150" i="5"/>
  <c r="DN150" i="5"/>
  <c r="DM150" i="5"/>
  <c r="DL150" i="5"/>
  <c r="DK150" i="5"/>
  <c r="DJ150" i="5"/>
  <c r="DI150" i="5"/>
  <c r="DH150" i="5"/>
  <c r="DG150" i="5"/>
  <c r="DF150" i="5"/>
  <c r="DE150" i="5"/>
  <c r="DD150" i="5"/>
  <c r="DC150" i="5"/>
  <c r="DB150" i="5"/>
  <c r="DA150" i="5"/>
  <c r="CZ150" i="5"/>
  <c r="CY150" i="5"/>
  <c r="CX150" i="5"/>
  <c r="CW150" i="5"/>
  <c r="CV150" i="5"/>
  <c r="DO149" i="5"/>
  <c r="DN149" i="5"/>
  <c r="DM149" i="5"/>
  <c r="DL149" i="5"/>
  <c r="DK149" i="5"/>
  <c r="DJ149" i="5"/>
  <c r="DI149" i="5"/>
  <c r="DH149" i="5"/>
  <c r="DG149" i="5"/>
  <c r="DF149" i="5"/>
  <c r="DE149" i="5"/>
  <c r="DD149" i="5"/>
  <c r="DC149" i="5"/>
  <c r="DB149" i="5"/>
  <c r="DA149" i="5"/>
  <c r="CZ149" i="5"/>
  <c r="CY149" i="5"/>
  <c r="CX149" i="5"/>
  <c r="CW149" i="5"/>
  <c r="CV149" i="5"/>
  <c r="DO148" i="5"/>
  <c r="DN148" i="5"/>
  <c r="DM148" i="5"/>
  <c r="DL148" i="5"/>
  <c r="DK148" i="5"/>
  <c r="DJ148" i="5"/>
  <c r="DI148" i="5"/>
  <c r="DH148" i="5"/>
  <c r="DG148" i="5"/>
  <c r="DF148" i="5"/>
  <c r="DE148" i="5"/>
  <c r="DD148" i="5"/>
  <c r="DC148" i="5"/>
  <c r="DB148" i="5"/>
  <c r="DA148" i="5"/>
  <c r="CZ148" i="5"/>
  <c r="CY148" i="5"/>
  <c r="CX148" i="5"/>
  <c r="CW148" i="5"/>
  <c r="CV148" i="5"/>
  <c r="DO147" i="5"/>
  <c r="DN147" i="5"/>
  <c r="DM147" i="5"/>
  <c r="DL147" i="5"/>
  <c r="DK147" i="5"/>
  <c r="DJ147" i="5"/>
  <c r="DI147" i="5"/>
  <c r="DH147" i="5"/>
  <c r="DG147" i="5"/>
  <c r="DF147" i="5"/>
  <c r="DE147" i="5"/>
  <c r="DD147" i="5"/>
  <c r="DC147" i="5"/>
  <c r="DB147" i="5"/>
  <c r="DA147" i="5"/>
  <c r="CZ147" i="5"/>
  <c r="CY147" i="5"/>
  <c r="CX147" i="5"/>
  <c r="CW147" i="5"/>
  <c r="CV147" i="5"/>
  <c r="DO146" i="5"/>
  <c r="DN146" i="5"/>
  <c r="DM146" i="5"/>
  <c r="DL146" i="5"/>
  <c r="DK146" i="5"/>
  <c r="DJ146" i="5"/>
  <c r="DI146" i="5"/>
  <c r="DH146" i="5"/>
  <c r="DG146" i="5"/>
  <c r="DF146" i="5"/>
  <c r="DE146" i="5"/>
  <c r="DD146" i="5"/>
  <c r="DC146" i="5"/>
  <c r="DB146" i="5"/>
  <c r="DA146" i="5"/>
  <c r="CZ146" i="5"/>
  <c r="CY146" i="5"/>
  <c r="CX146" i="5"/>
  <c r="CW146" i="5"/>
  <c r="CV146" i="5"/>
  <c r="DO145" i="5"/>
  <c r="DN145" i="5"/>
  <c r="DM145" i="5"/>
  <c r="DL145" i="5"/>
  <c r="DK145" i="5"/>
  <c r="DJ145" i="5"/>
  <c r="DI145" i="5"/>
  <c r="DH145" i="5"/>
  <c r="DG145" i="5"/>
  <c r="DF145" i="5"/>
  <c r="DE145" i="5"/>
  <c r="DD145" i="5"/>
  <c r="DC145" i="5"/>
  <c r="DB145" i="5"/>
  <c r="DA145" i="5"/>
  <c r="CZ145" i="5"/>
  <c r="CY145" i="5"/>
  <c r="CX145" i="5"/>
  <c r="CW145" i="5"/>
  <c r="CV145" i="5"/>
  <c r="DO144" i="5"/>
  <c r="DN144" i="5"/>
  <c r="DM144" i="5"/>
  <c r="DL144" i="5"/>
  <c r="DK144" i="5"/>
  <c r="DJ144" i="5"/>
  <c r="DI144" i="5"/>
  <c r="DH144" i="5"/>
  <c r="DG144" i="5"/>
  <c r="DF144" i="5"/>
  <c r="DE144" i="5"/>
  <c r="DD144" i="5"/>
  <c r="DC144" i="5"/>
  <c r="DB144" i="5"/>
  <c r="DA144" i="5"/>
  <c r="CZ144" i="5"/>
  <c r="CY144" i="5"/>
  <c r="CX144" i="5"/>
  <c r="CW144" i="5"/>
  <c r="CV144" i="5"/>
  <c r="DO143" i="5"/>
  <c r="DN143" i="5"/>
  <c r="DM143" i="5"/>
  <c r="DL143" i="5"/>
  <c r="DK143" i="5"/>
  <c r="DJ143" i="5"/>
  <c r="DI143" i="5"/>
  <c r="DH143" i="5"/>
  <c r="DG143" i="5"/>
  <c r="DF143" i="5"/>
  <c r="DE143" i="5"/>
  <c r="DD143" i="5"/>
  <c r="DC143" i="5"/>
  <c r="DB143" i="5"/>
  <c r="DA143" i="5"/>
  <c r="CZ143" i="5"/>
  <c r="CY143" i="5"/>
  <c r="CX143" i="5"/>
  <c r="CW143" i="5"/>
  <c r="CV143" i="5"/>
  <c r="DO142" i="5"/>
  <c r="DN142" i="5"/>
  <c r="DM142" i="5"/>
  <c r="DL142" i="5"/>
  <c r="DK142" i="5"/>
  <c r="DJ142" i="5"/>
  <c r="DI142" i="5"/>
  <c r="DH142" i="5"/>
  <c r="DG142" i="5"/>
  <c r="DF142" i="5"/>
  <c r="DE142" i="5"/>
  <c r="DD142" i="5"/>
  <c r="DC142" i="5"/>
  <c r="DB142" i="5"/>
  <c r="DA142" i="5"/>
  <c r="CZ142" i="5"/>
  <c r="CY142" i="5"/>
  <c r="CX142" i="5"/>
  <c r="CW142" i="5"/>
  <c r="CV142" i="5"/>
  <c r="DO141" i="5"/>
  <c r="DN141" i="5"/>
  <c r="DM141" i="5"/>
  <c r="DL141" i="5"/>
  <c r="DK141" i="5"/>
  <c r="DJ141" i="5"/>
  <c r="DI141" i="5"/>
  <c r="DH141" i="5"/>
  <c r="DG141" i="5"/>
  <c r="DF141" i="5"/>
  <c r="DE141" i="5"/>
  <c r="DD141" i="5"/>
  <c r="DC141" i="5"/>
  <c r="DB141" i="5"/>
  <c r="DA141" i="5"/>
  <c r="CZ141" i="5"/>
  <c r="CY141" i="5"/>
  <c r="CX141" i="5"/>
  <c r="CW141" i="5"/>
  <c r="CV141" i="5"/>
  <c r="DO140" i="5"/>
  <c r="DN140" i="5"/>
  <c r="DM140" i="5"/>
  <c r="DL140" i="5"/>
  <c r="DK140" i="5"/>
  <c r="DJ140" i="5"/>
  <c r="DI140" i="5"/>
  <c r="DH140" i="5"/>
  <c r="DG140" i="5"/>
  <c r="DF140" i="5"/>
  <c r="DE140" i="5"/>
  <c r="DD140" i="5"/>
  <c r="DC140" i="5"/>
  <c r="DB140" i="5"/>
  <c r="DA140" i="5"/>
  <c r="CZ140" i="5"/>
  <c r="CY140" i="5"/>
  <c r="CX140" i="5"/>
  <c r="CW140" i="5"/>
  <c r="CV140" i="5"/>
  <c r="DO139" i="5"/>
  <c r="DN139" i="5"/>
  <c r="DM139" i="5"/>
  <c r="DL139" i="5"/>
  <c r="DK139" i="5"/>
  <c r="DJ139" i="5"/>
  <c r="DI139" i="5"/>
  <c r="DH139" i="5"/>
  <c r="DG139" i="5"/>
  <c r="DF139" i="5"/>
  <c r="DE139" i="5"/>
  <c r="DD139" i="5"/>
  <c r="DC139" i="5"/>
  <c r="DB139" i="5"/>
  <c r="DA139" i="5"/>
  <c r="CZ139" i="5"/>
  <c r="CY139" i="5"/>
  <c r="CX139" i="5"/>
  <c r="CW139" i="5"/>
  <c r="CV139" i="5"/>
  <c r="DO138" i="5"/>
  <c r="DN138" i="5"/>
  <c r="DM138" i="5"/>
  <c r="DL138" i="5"/>
  <c r="DK138" i="5"/>
  <c r="DJ138" i="5"/>
  <c r="DI138" i="5"/>
  <c r="DH138" i="5"/>
  <c r="DG138" i="5"/>
  <c r="DF138" i="5"/>
  <c r="DE138" i="5"/>
  <c r="DD138" i="5"/>
  <c r="DC138" i="5"/>
  <c r="DB138" i="5"/>
  <c r="DA138" i="5"/>
  <c r="CZ138" i="5"/>
  <c r="CY138" i="5"/>
  <c r="CX138" i="5"/>
  <c r="CW138" i="5"/>
  <c r="CV138" i="5"/>
  <c r="DO137" i="5"/>
  <c r="DN137" i="5"/>
  <c r="DM137" i="5"/>
  <c r="DL137" i="5"/>
  <c r="DK137" i="5"/>
  <c r="DJ137" i="5"/>
  <c r="DI137" i="5"/>
  <c r="DH137" i="5"/>
  <c r="DG137" i="5"/>
  <c r="DF137" i="5"/>
  <c r="DE137" i="5"/>
  <c r="DD137" i="5"/>
  <c r="DC137" i="5"/>
  <c r="DB137" i="5"/>
  <c r="DA137" i="5"/>
  <c r="CZ137" i="5"/>
  <c r="CY137" i="5"/>
  <c r="CX137" i="5"/>
  <c r="CW137" i="5"/>
  <c r="CV137" i="5"/>
  <c r="DO136" i="5"/>
  <c r="DN136" i="5"/>
  <c r="DM136" i="5"/>
  <c r="DL136" i="5"/>
  <c r="DK136" i="5"/>
  <c r="DJ136" i="5"/>
  <c r="DI136" i="5"/>
  <c r="DH136" i="5"/>
  <c r="DG136" i="5"/>
  <c r="DF136" i="5"/>
  <c r="DE136" i="5"/>
  <c r="DD136" i="5"/>
  <c r="DC136" i="5"/>
  <c r="DB136" i="5"/>
  <c r="DA136" i="5"/>
  <c r="CZ136" i="5"/>
  <c r="CY136" i="5"/>
  <c r="CX136" i="5"/>
  <c r="CW136" i="5"/>
  <c r="CV136" i="5"/>
  <c r="DO135" i="5"/>
  <c r="DN135" i="5"/>
  <c r="DM135" i="5"/>
  <c r="DL135" i="5"/>
  <c r="DK135" i="5"/>
  <c r="DJ135" i="5"/>
  <c r="DI135" i="5"/>
  <c r="DH135" i="5"/>
  <c r="DG135" i="5"/>
  <c r="DF135" i="5"/>
  <c r="DE135" i="5"/>
  <c r="DD135" i="5"/>
  <c r="DC135" i="5"/>
  <c r="DB135" i="5"/>
  <c r="DA135" i="5"/>
  <c r="CZ135" i="5"/>
  <c r="CY135" i="5"/>
  <c r="CX135" i="5"/>
  <c r="CW135" i="5"/>
  <c r="CV135" i="5"/>
  <c r="CR186" i="5"/>
  <c r="CQ186" i="5"/>
  <c r="CP186" i="5"/>
  <c r="CO186" i="5"/>
  <c r="CN186" i="5"/>
  <c r="CM186" i="5"/>
  <c r="CL186" i="5"/>
  <c r="CK186" i="5"/>
  <c r="CJ186" i="5"/>
  <c r="CI186" i="5"/>
  <c r="CH186" i="5"/>
  <c r="CG186" i="5"/>
  <c r="CF186" i="5"/>
  <c r="CE186" i="5"/>
  <c r="CD186" i="5"/>
  <c r="CC186" i="5"/>
  <c r="CB186" i="5"/>
  <c r="CA186" i="5"/>
  <c r="BZ186" i="5"/>
  <c r="BY186" i="5"/>
  <c r="CR185" i="5"/>
  <c r="CQ185" i="5"/>
  <c r="CP185" i="5"/>
  <c r="CO185" i="5"/>
  <c r="CN185" i="5"/>
  <c r="CM185" i="5"/>
  <c r="CL185" i="5"/>
  <c r="CK185" i="5"/>
  <c r="CJ185" i="5"/>
  <c r="CI185" i="5"/>
  <c r="CH185" i="5"/>
  <c r="CG185" i="5"/>
  <c r="CF185" i="5"/>
  <c r="CE185" i="5"/>
  <c r="CD185" i="5"/>
  <c r="CC185" i="5"/>
  <c r="CB185" i="5"/>
  <c r="CA185" i="5"/>
  <c r="BZ185" i="5"/>
  <c r="BY185" i="5"/>
  <c r="CR184" i="5"/>
  <c r="CQ184" i="5"/>
  <c r="CP184" i="5"/>
  <c r="CO184" i="5"/>
  <c r="CN184" i="5"/>
  <c r="CM184" i="5"/>
  <c r="CL184" i="5"/>
  <c r="CK184" i="5"/>
  <c r="CJ184" i="5"/>
  <c r="CI184" i="5"/>
  <c r="CH184" i="5"/>
  <c r="CG184" i="5"/>
  <c r="CF184" i="5"/>
  <c r="CE184" i="5"/>
  <c r="CD184" i="5"/>
  <c r="CC184" i="5"/>
  <c r="CB184" i="5"/>
  <c r="CA184" i="5"/>
  <c r="BZ184" i="5"/>
  <c r="BY184" i="5"/>
  <c r="CR183" i="5"/>
  <c r="CQ183" i="5"/>
  <c r="CP183" i="5"/>
  <c r="CO183" i="5"/>
  <c r="CN183" i="5"/>
  <c r="CM183" i="5"/>
  <c r="CL183" i="5"/>
  <c r="CK183" i="5"/>
  <c r="CJ183" i="5"/>
  <c r="CI183" i="5"/>
  <c r="CH183" i="5"/>
  <c r="CG183" i="5"/>
  <c r="CF183" i="5"/>
  <c r="CE183" i="5"/>
  <c r="CD183" i="5"/>
  <c r="CC183" i="5"/>
  <c r="CB183" i="5"/>
  <c r="CA183" i="5"/>
  <c r="BZ183" i="5"/>
  <c r="BY183" i="5"/>
  <c r="CR182" i="5"/>
  <c r="CQ182" i="5"/>
  <c r="CP182" i="5"/>
  <c r="CO182" i="5"/>
  <c r="CN182" i="5"/>
  <c r="CM182" i="5"/>
  <c r="CL182" i="5"/>
  <c r="CK182" i="5"/>
  <c r="CJ182" i="5"/>
  <c r="CI182" i="5"/>
  <c r="CH182" i="5"/>
  <c r="CG182" i="5"/>
  <c r="CF182" i="5"/>
  <c r="CE182" i="5"/>
  <c r="CD182" i="5"/>
  <c r="CC182" i="5"/>
  <c r="CB182" i="5"/>
  <c r="CA182" i="5"/>
  <c r="BZ182" i="5"/>
  <c r="BY182" i="5"/>
  <c r="CR181" i="5"/>
  <c r="CQ181" i="5"/>
  <c r="CP181" i="5"/>
  <c r="CO181" i="5"/>
  <c r="CN181" i="5"/>
  <c r="CM181" i="5"/>
  <c r="CL181" i="5"/>
  <c r="CK181" i="5"/>
  <c r="CJ181" i="5"/>
  <c r="CI181" i="5"/>
  <c r="CH181" i="5"/>
  <c r="CG181" i="5"/>
  <c r="CF181" i="5"/>
  <c r="CE181" i="5"/>
  <c r="CD181" i="5"/>
  <c r="CC181" i="5"/>
  <c r="CB181" i="5"/>
  <c r="CA181" i="5"/>
  <c r="BZ181" i="5"/>
  <c r="BY181" i="5"/>
  <c r="CR180" i="5"/>
  <c r="CQ180" i="5"/>
  <c r="CP180" i="5"/>
  <c r="CO180" i="5"/>
  <c r="CN180" i="5"/>
  <c r="CM180" i="5"/>
  <c r="CL180" i="5"/>
  <c r="CK180" i="5"/>
  <c r="CJ180" i="5"/>
  <c r="CI180" i="5"/>
  <c r="CH180" i="5"/>
  <c r="CG180" i="5"/>
  <c r="CF180" i="5"/>
  <c r="CE180" i="5"/>
  <c r="CD180" i="5"/>
  <c r="CC180" i="5"/>
  <c r="CB180" i="5"/>
  <c r="CA180" i="5"/>
  <c r="BZ180" i="5"/>
  <c r="BY180" i="5"/>
  <c r="CR179" i="5"/>
  <c r="CQ179" i="5"/>
  <c r="CP179" i="5"/>
  <c r="CO179" i="5"/>
  <c r="CN179" i="5"/>
  <c r="CM179" i="5"/>
  <c r="CL179" i="5"/>
  <c r="CK179" i="5"/>
  <c r="CJ179" i="5"/>
  <c r="CI179" i="5"/>
  <c r="CH179" i="5"/>
  <c r="CG179" i="5"/>
  <c r="CF179" i="5"/>
  <c r="CE179" i="5"/>
  <c r="CD179" i="5"/>
  <c r="CC179" i="5"/>
  <c r="CB179" i="5"/>
  <c r="CA179" i="5"/>
  <c r="BZ179" i="5"/>
  <c r="BY179" i="5"/>
  <c r="CR178" i="5"/>
  <c r="CQ178" i="5"/>
  <c r="CP178" i="5"/>
  <c r="CO178" i="5"/>
  <c r="CN178" i="5"/>
  <c r="CM178" i="5"/>
  <c r="CL178" i="5"/>
  <c r="CK178" i="5"/>
  <c r="CJ178" i="5"/>
  <c r="CI178" i="5"/>
  <c r="CH178" i="5"/>
  <c r="CG178" i="5"/>
  <c r="CF178" i="5"/>
  <c r="CE178" i="5"/>
  <c r="CD178" i="5"/>
  <c r="CC178" i="5"/>
  <c r="CB178" i="5"/>
  <c r="CA178" i="5"/>
  <c r="BZ178" i="5"/>
  <c r="BY178" i="5"/>
  <c r="CR177" i="5"/>
  <c r="CQ177" i="5"/>
  <c r="CP177" i="5"/>
  <c r="CO177" i="5"/>
  <c r="CN177" i="5"/>
  <c r="CM177" i="5"/>
  <c r="CL177" i="5"/>
  <c r="CK177" i="5"/>
  <c r="CJ177" i="5"/>
  <c r="CI177" i="5"/>
  <c r="CH177" i="5"/>
  <c r="CG177" i="5"/>
  <c r="CF177" i="5"/>
  <c r="CE177" i="5"/>
  <c r="CD177" i="5"/>
  <c r="CC177" i="5"/>
  <c r="CB177" i="5"/>
  <c r="CA177" i="5"/>
  <c r="BZ177" i="5"/>
  <c r="BY177" i="5"/>
  <c r="CR176" i="5"/>
  <c r="CQ176" i="5"/>
  <c r="CP176" i="5"/>
  <c r="CO176" i="5"/>
  <c r="CN176" i="5"/>
  <c r="CM176" i="5"/>
  <c r="CL176" i="5"/>
  <c r="CK176" i="5"/>
  <c r="CJ176" i="5"/>
  <c r="CI176" i="5"/>
  <c r="CH176" i="5"/>
  <c r="CG176" i="5"/>
  <c r="CF176" i="5"/>
  <c r="CE176" i="5"/>
  <c r="CD176" i="5"/>
  <c r="CC176" i="5"/>
  <c r="CB176" i="5"/>
  <c r="CA176" i="5"/>
  <c r="BZ176" i="5"/>
  <c r="BY176" i="5"/>
  <c r="CR175" i="5"/>
  <c r="CQ175" i="5"/>
  <c r="CP175" i="5"/>
  <c r="CO175" i="5"/>
  <c r="CN175" i="5"/>
  <c r="CM175" i="5"/>
  <c r="CL175" i="5"/>
  <c r="CK175" i="5"/>
  <c r="CJ175" i="5"/>
  <c r="CI175" i="5"/>
  <c r="CH175" i="5"/>
  <c r="CG175" i="5"/>
  <c r="CF175" i="5"/>
  <c r="CE175" i="5"/>
  <c r="CD175" i="5"/>
  <c r="CC175" i="5"/>
  <c r="CB175" i="5"/>
  <c r="CA175" i="5"/>
  <c r="BZ175" i="5"/>
  <c r="BY175" i="5"/>
  <c r="CR174" i="5"/>
  <c r="CQ174" i="5"/>
  <c r="CP174" i="5"/>
  <c r="CO174" i="5"/>
  <c r="CN174" i="5"/>
  <c r="CM174" i="5"/>
  <c r="CL174" i="5"/>
  <c r="CK174" i="5"/>
  <c r="CJ174" i="5"/>
  <c r="CI174" i="5"/>
  <c r="CH174" i="5"/>
  <c r="CG174" i="5"/>
  <c r="CF174" i="5"/>
  <c r="CE174" i="5"/>
  <c r="CD174" i="5"/>
  <c r="CC174" i="5"/>
  <c r="CB174" i="5"/>
  <c r="CA174" i="5"/>
  <c r="BZ174" i="5"/>
  <c r="BY174" i="5"/>
  <c r="CR173" i="5"/>
  <c r="CQ173" i="5"/>
  <c r="CP173" i="5"/>
  <c r="CO173" i="5"/>
  <c r="CN173" i="5"/>
  <c r="CM173" i="5"/>
  <c r="CL173" i="5"/>
  <c r="CK173" i="5"/>
  <c r="CJ173" i="5"/>
  <c r="CI173" i="5"/>
  <c r="CH173" i="5"/>
  <c r="CG173" i="5"/>
  <c r="CF173" i="5"/>
  <c r="CE173" i="5"/>
  <c r="CD173" i="5"/>
  <c r="CC173" i="5"/>
  <c r="CB173" i="5"/>
  <c r="CA173" i="5"/>
  <c r="BZ173" i="5"/>
  <c r="BY173" i="5"/>
  <c r="CR172" i="5"/>
  <c r="CQ172" i="5"/>
  <c r="CP172" i="5"/>
  <c r="CO172" i="5"/>
  <c r="CN172" i="5"/>
  <c r="CM172" i="5"/>
  <c r="CL172" i="5"/>
  <c r="CK172" i="5"/>
  <c r="CJ172" i="5"/>
  <c r="CI172" i="5"/>
  <c r="CH172" i="5"/>
  <c r="CG172" i="5"/>
  <c r="CF172" i="5"/>
  <c r="CE172" i="5"/>
  <c r="CD172" i="5"/>
  <c r="CC172" i="5"/>
  <c r="CB172" i="5"/>
  <c r="CA172" i="5"/>
  <c r="BZ172" i="5"/>
  <c r="BY172" i="5"/>
  <c r="CR171" i="5"/>
  <c r="CQ171" i="5"/>
  <c r="CP171" i="5"/>
  <c r="CO171" i="5"/>
  <c r="CN171" i="5"/>
  <c r="CM171" i="5"/>
  <c r="CL171" i="5"/>
  <c r="CK171" i="5"/>
  <c r="CJ171" i="5"/>
  <c r="CI171" i="5"/>
  <c r="CH171" i="5"/>
  <c r="CG171" i="5"/>
  <c r="CF171" i="5"/>
  <c r="CE171" i="5"/>
  <c r="CD171" i="5"/>
  <c r="CC171" i="5"/>
  <c r="CB171" i="5"/>
  <c r="CA171" i="5"/>
  <c r="BZ171" i="5"/>
  <c r="BY171" i="5"/>
  <c r="CR170" i="5"/>
  <c r="CQ170" i="5"/>
  <c r="CP170" i="5"/>
  <c r="CO170" i="5"/>
  <c r="CN170" i="5"/>
  <c r="CM170" i="5"/>
  <c r="CL170" i="5"/>
  <c r="CK170" i="5"/>
  <c r="CJ170" i="5"/>
  <c r="CI170" i="5"/>
  <c r="CH170" i="5"/>
  <c r="CG170" i="5"/>
  <c r="CF170" i="5"/>
  <c r="CE170" i="5"/>
  <c r="CD170" i="5"/>
  <c r="CC170" i="5"/>
  <c r="CB170" i="5"/>
  <c r="CA170" i="5"/>
  <c r="BZ170" i="5"/>
  <c r="BY170" i="5"/>
  <c r="CR169" i="5"/>
  <c r="CQ169" i="5"/>
  <c r="CP169" i="5"/>
  <c r="CO169" i="5"/>
  <c r="CN169" i="5"/>
  <c r="CM169" i="5"/>
  <c r="CL169" i="5"/>
  <c r="CK169" i="5"/>
  <c r="CJ169" i="5"/>
  <c r="CI169" i="5"/>
  <c r="CH169" i="5"/>
  <c r="CG169" i="5"/>
  <c r="CF169" i="5"/>
  <c r="CE169" i="5"/>
  <c r="CD169" i="5"/>
  <c r="CC169" i="5"/>
  <c r="CB169" i="5"/>
  <c r="CA169" i="5"/>
  <c r="BZ169" i="5"/>
  <c r="BY169" i="5"/>
  <c r="CR168" i="5"/>
  <c r="CQ168" i="5"/>
  <c r="CP168" i="5"/>
  <c r="CO168" i="5"/>
  <c r="CN168" i="5"/>
  <c r="CM168" i="5"/>
  <c r="CL168" i="5"/>
  <c r="CK168" i="5"/>
  <c r="CJ168" i="5"/>
  <c r="CI168" i="5"/>
  <c r="CH168" i="5"/>
  <c r="CG168" i="5"/>
  <c r="CF168" i="5"/>
  <c r="CE168" i="5"/>
  <c r="CD168" i="5"/>
  <c r="CC168" i="5"/>
  <c r="CB168" i="5"/>
  <c r="CA168" i="5"/>
  <c r="BZ168" i="5"/>
  <c r="BY168" i="5"/>
  <c r="CR167" i="5"/>
  <c r="CQ167" i="5"/>
  <c r="CP167" i="5"/>
  <c r="CO167" i="5"/>
  <c r="CN167" i="5"/>
  <c r="CM167" i="5"/>
  <c r="CL167" i="5"/>
  <c r="CK167" i="5"/>
  <c r="CJ167" i="5"/>
  <c r="CI167" i="5"/>
  <c r="CH167" i="5"/>
  <c r="CG167" i="5"/>
  <c r="CF167" i="5"/>
  <c r="CE167" i="5"/>
  <c r="CD167" i="5"/>
  <c r="CC167" i="5"/>
  <c r="CB167" i="5"/>
  <c r="CA167" i="5"/>
  <c r="BZ167" i="5"/>
  <c r="BY167" i="5"/>
  <c r="CR166" i="5"/>
  <c r="CQ166" i="5"/>
  <c r="CP166" i="5"/>
  <c r="CO166" i="5"/>
  <c r="CN166" i="5"/>
  <c r="CM166" i="5"/>
  <c r="CL166" i="5"/>
  <c r="CK166" i="5"/>
  <c r="CJ166" i="5"/>
  <c r="CI166" i="5"/>
  <c r="CH166" i="5"/>
  <c r="CG166" i="5"/>
  <c r="CF166" i="5"/>
  <c r="CE166" i="5"/>
  <c r="CD166" i="5"/>
  <c r="CC166" i="5"/>
  <c r="CB166" i="5"/>
  <c r="CA166" i="5"/>
  <c r="BZ166" i="5"/>
  <c r="BY166" i="5"/>
  <c r="CR165" i="5"/>
  <c r="CQ165" i="5"/>
  <c r="CP165" i="5"/>
  <c r="CO165" i="5"/>
  <c r="CN165" i="5"/>
  <c r="CM165" i="5"/>
  <c r="CL165" i="5"/>
  <c r="CK165" i="5"/>
  <c r="CJ165" i="5"/>
  <c r="CI165" i="5"/>
  <c r="CH165" i="5"/>
  <c r="CG165" i="5"/>
  <c r="CF165" i="5"/>
  <c r="CE165" i="5"/>
  <c r="CD165" i="5"/>
  <c r="CC165" i="5"/>
  <c r="CB165" i="5"/>
  <c r="CA165" i="5"/>
  <c r="BZ165" i="5"/>
  <c r="BY165" i="5"/>
  <c r="CR164" i="5"/>
  <c r="CQ164" i="5"/>
  <c r="CP164" i="5"/>
  <c r="CO164" i="5"/>
  <c r="CN164" i="5"/>
  <c r="CM164" i="5"/>
  <c r="CL164" i="5"/>
  <c r="CK164" i="5"/>
  <c r="CJ164" i="5"/>
  <c r="CI164" i="5"/>
  <c r="CH164" i="5"/>
  <c r="CG164" i="5"/>
  <c r="CF164" i="5"/>
  <c r="CE164" i="5"/>
  <c r="CD164" i="5"/>
  <c r="CC164" i="5"/>
  <c r="CB164" i="5"/>
  <c r="CA164" i="5"/>
  <c r="BZ164" i="5"/>
  <c r="BY164" i="5"/>
  <c r="CR163" i="5"/>
  <c r="CQ163" i="5"/>
  <c r="CP163" i="5"/>
  <c r="CO163" i="5"/>
  <c r="CN163" i="5"/>
  <c r="CM163" i="5"/>
  <c r="CL163" i="5"/>
  <c r="CK163" i="5"/>
  <c r="CJ163" i="5"/>
  <c r="CI163" i="5"/>
  <c r="CH163" i="5"/>
  <c r="CG163" i="5"/>
  <c r="CF163" i="5"/>
  <c r="CE163" i="5"/>
  <c r="CD163" i="5"/>
  <c r="CC163" i="5"/>
  <c r="CB163" i="5"/>
  <c r="CA163" i="5"/>
  <c r="BZ163" i="5"/>
  <c r="BY163" i="5"/>
  <c r="CR162" i="5"/>
  <c r="CQ162" i="5"/>
  <c r="CP162" i="5"/>
  <c r="CO162" i="5"/>
  <c r="CN162" i="5"/>
  <c r="CM162" i="5"/>
  <c r="CL162" i="5"/>
  <c r="CK162" i="5"/>
  <c r="CJ162" i="5"/>
  <c r="CI162" i="5"/>
  <c r="CH162" i="5"/>
  <c r="CG162" i="5"/>
  <c r="CF162" i="5"/>
  <c r="CE162" i="5"/>
  <c r="CD162" i="5"/>
  <c r="CC162" i="5"/>
  <c r="CB162" i="5"/>
  <c r="CA162" i="5"/>
  <c r="BZ162" i="5"/>
  <c r="BY162" i="5"/>
  <c r="CR161" i="5"/>
  <c r="CQ161" i="5"/>
  <c r="CP161" i="5"/>
  <c r="CO161" i="5"/>
  <c r="CN161" i="5"/>
  <c r="CM161" i="5"/>
  <c r="CL161" i="5"/>
  <c r="CK161" i="5"/>
  <c r="CJ161" i="5"/>
  <c r="CI161" i="5"/>
  <c r="CH161" i="5"/>
  <c r="CG161" i="5"/>
  <c r="CF161" i="5"/>
  <c r="CE161" i="5"/>
  <c r="CD161" i="5"/>
  <c r="CC161" i="5"/>
  <c r="CB161" i="5"/>
  <c r="CA161" i="5"/>
  <c r="BZ161" i="5"/>
  <c r="BY161" i="5"/>
  <c r="CR160" i="5"/>
  <c r="CQ160" i="5"/>
  <c r="CP160" i="5"/>
  <c r="CO160" i="5"/>
  <c r="CN160" i="5"/>
  <c r="CM160" i="5"/>
  <c r="CL160" i="5"/>
  <c r="CK160" i="5"/>
  <c r="CJ160" i="5"/>
  <c r="CI160" i="5"/>
  <c r="CH160" i="5"/>
  <c r="CG160" i="5"/>
  <c r="CF160" i="5"/>
  <c r="CE160" i="5"/>
  <c r="CD160" i="5"/>
  <c r="CC160" i="5"/>
  <c r="CB160" i="5"/>
  <c r="CA160" i="5"/>
  <c r="BZ160" i="5"/>
  <c r="BY160" i="5"/>
  <c r="CR159" i="5"/>
  <c r="CQ159" i="5"/>
  <c r="CP159" i="5"/>
  <c r="CO159" i="5"/>
  <c r="CN159" i="5"/>
  <c r="CM159" i="5"/>
  <c r="CL159" i="5"/>
  <c r="CK159" i="5"/>
  <c r="CJ159" i="5"/>
  <c r="CI159" i="5"/>
  <c r="CH159" i="5"/>
  <c r="CG159" i="5"/>
  <c r="CF159" i="5"/>
  <c r="CE159" i="5"/>
  <c r="CD159" i="5"/>
  <c r="CC159" i="5"/>
  <c r="CB159" i="5"/>
  <c r="CA159" i="5"/>
  <c r="BZ159" i="5"/>
  <c r="BY159" i="5"/>
  <c r="CR158" i="5"/>
  <c r="CQ158" i="5"/>
  <c r="CP158" i="5"/>
  <c r="CO158" i="5"/>
  <c r="CN158" i="5"/>
  <c r="CM158" i="5"/>
  <c r="CL158" i="5"/>
  <c r="CK158" i="5"/>
  <c r="CJ158" i="5"/>
  <c r="CI158" i="5"/>
  <c r="CH158" i="5"/>
  <c r="CG158" i="5"/>
  <c r="CF158" i="5"/>
  <c r="CE158" i="5"/>
  <c r="CD158" i="5"/>
  <c r="CC158" i="5"/>
  <c r="CB158" i="5"/>
  <c r="CA158" i="5"/>
  <c r="BZ158" i="5"/>
  <c r="BY158" i="5"/>
  <c r="CR157" i="5"/>
  <c r="CQ157" i="5"/>
  <c r="CP157" i="5"/>
  <c r="CO157" i="5"/>
  <c r="CN157" i="5"/>
  <c r="CM157" i="5"/>
  <c r="CL157" i="5"/>
  <c r="CK157" i="5"/>
  <c r="CJ157" i="5"/>
  <c r="CI157" i="5"/>
  <c r="CH157" i="5"/>
  <c r="CG157" i="5"/>
  <c r="CF157" i="5"/>
  <c r="CE157" i="5"/>
  <c r="CD157" i="5"/>
  <c r="CC157" i="5"/>
  <c r="CB157" i="5"/>
  <c r="CA157" i="5"/>
  <c r="BZ157" i="5"/>
  <c r="BY157" i="5"/>
  <c r="CR156" i="5"/>
  <c r="CQ156" i="5"/>
  <c r="CP156" i="5"/>
  <c r="CO156" i="5"/>
  <c r="CN156" i="5"/>
  <c r="CM156" i="5"/>
  <c r="CL156" i="5"/>
  <c r="CK156" i="5"/>
  <c r="CJ156" i="5"/>
  <c r="CI156" i="5"/>
  <c r="CH156" i="5"/>
  <c r="CG156" i="5"/>
  <c r="CF156" i="5"/>
  <c r="CE156" i="5"/>
  <c r="CD156" i="5"/>
  <c r="CC156" i="5"/>
  <c r="CB156" i="5"/>
  <c r="CA156" i="5"/>
  <c r="BZ156" i="5"/>
  <c r="BY156" i="5"/>
  <c r="CR155" i="5"/>
  <c r="CQ155" i="5"/>
  <c r="CP155" i="5"/>
  <c r="CO155" i="5"/>
  <c r="CN155" i="5"/>
  <c r="CM155" i="5"/>
  <c r="CL155" i="5"/>
  <c r="CK155" i="5"/>
  <c r="CJ155" i="5"/>
  <c r="CI155" i="5"/>
  <c r="CH155" i="5"/>
  <c r="CG155" i="5"/>
  <c r="CF155" i="5"/>
  <c r="CE155" i="5"/>
  <c r="CD155" i="5"/>
  <c r="CC155" i="5"/>
  <c r="CB155" i="5"/>
  <c r="CA155" i="5"/>
  <c r="BZ155" i="5"/>
  <c r="BY155" i="5"/>
  <c r="CR154" i="5"/>
  <c r="CQ154" i="5"/>
  <c r="CP154" i="5"/>
  <c r="CO154" i="5"/>
  <c r="CN154" i="5"/>
  <c r="CM154" i="5"/>
  <c r="CL154" i="5"/>
  <c r="CK154" i="5"/>
  <c r="CJ154" i="5"/>
  <c r="CI154" i="5"/>
  <c r="CH154" i="5"/>
  <c r="CG154" i="5"/>
  <c r="CF154" i="5"/>
  <c r="CE154" i="5"/>
  <c r="CD154" i="5"/>
  <c r="CC154" i="5"/>
  <c r="CB154" i="5"/>
  <c r="CA154" i="5"/>
  <c r="BZ154" i="5"/>
  <c r="BY154" i="5"/>
  <c r="CR153" i="5"/>
  <c r="CQ153" i="5"/>
  <c r="CP153" i="5"/>
  <c r="CO153" i="5"/>
  <c r="CN153" i="5"/>
  <c r="CM153" i="5"/>
  <c r="CL153" i="5"/>
  <c r="CK153" i="5"/>
  <c r="CJ153" i="5"/>
  <c r="CI153" i="5"/>
  <c r="CH153" i="5"/>
  <c r="CG153" i="5"/>
  <c r="CF153" i="5"/>
  <c r="CE153" i="5"/>
  <c r="CD153" i="5"/>
  <c r="CC153" i="5"/>
  <c r="CB153" i="5"/>
  <c r="CA153" i="5"/>
  <c r="BZ153" i="5"/>
  <c r="BY153" i="5"/>
  <c r="CR152" i="5"/>
  <c r="CQ152" i="5"/>
  <c r="CP152" i="5"/>
  <c r="CO152" i="5"/>
  <c r="CN152" i="5"/>
  <c r="CM152" i="5"/>
  <c r="CL152" i="5"/>
  <c r="CK152" i="5"/>
  <c r="CJ152" i="5"/>
  <c r="CI152" i="5"/>
  <c r="CH152" i="5"/>
  <c r="CG152" i="5"/>
  <c r="CF152" i="5"/>
  <c r="CE152" i="5"/>
  <c r="CD152" i="5"/>
  <c r="CC152" i="5"/>
  <c r="CB152" i="5"/>
  <c r="CA152" i="5"/>
  <c r="BZ152" i="5"/>
  <c r="BY152" i="5"/>
  <c r="CR151" i="5"/>
  <c r="CQ151" i="5"/>
  <c r="CP151" i="5"/>
  <c r="CO151" i="5"/>
  <c r="CN151" i="5"/>
  <c r="CM151" i="5"/>
  <c r="CL151" i="5"/>
  <c r="CK151" i="5"/>
  <c r="CJ151" i="5"/>
  <c r="CI151" i="5"/>
  <c r="CH151" i="5"/>
  <c r="CG151" i="5"/>
  <c r="CF151" i="5"/>
  <c r="CE151" i="5"/>
  <c r="CD151" i="5"/>
  <c r="CC151" i="5"/>
  <c r="CB151" i="5"/>
  <c r="CA151" i="5"/>
  <c r="BZ151" i="5"/>
  <c r="BY151" i="5"/>
  <c r="CR150" i="5"/>
  <c r="CQ150" i="5"/>
  <c r="CP150" i="5"/>
  <c r="CO150" i="5"/>
  <c r="CN150" i="5"/>
  <c r="CM150" i="5"/>
  <c r="CL150" i="5"/>
  <c r="CK150" i="5"/>
  <c r="CJ150" i="5"/>
  <c r="CI150" i="5"/>
  <c r="CH150" i="5"/>
  <c r="CG150" i="5"/>
  <c r="CF150" i="5"/>
  <c r="CE150" i="5"/>
  <c r="CD150" i="5"/>
  <c r="CC150" i="5"/>
  <c r="CB150" i="5"/>
  <c r="CA150" i="5"/>
  <c r="BZ150" i="5"/>
  <c r="BY150" i="5"/>
  <c r="CR149" i="5"/>
  <c r="CQ149" i="5"/>
  <c r="CP149" i="5"/>
  <c r="CO149" i="5"/>
  <c r="CN149" i="5"/>
  <c r="CM149" i="5"/>
  <c r="CL149" i="5"/>
  <c r="CK149" i="5"/>
  <c r="CJ149" i="5"/>
  <c r="CI149" i="5"/>
  <c r="CH149" i="5"/>
  <c r="CG149" i="5"/>
  <c r="CF149" i="5"/>
  <c r="CE149" i="5"/>
  <c r="CD149" i="5"/>
  <c r="CC149" i="5"/>
  <c r="CB149" i="5"/>
  <c r="CA149" i="5"/>
  <c r="BZ149" i="5"/>
  <c r="BY149" i="5"/>
  <c r="CR148" i="5"/>
  <c r="CQ148" i="5"/>
  <c r="CP148" i="5"/>
  <c r="CO148" i="5"/>
  <c r="CN148" i="5"/>
  <c r="CM148" i="5"/>
  <c r="CL148" i="5"/>
  <c r="CK148" i="5"/>
  <c r="CJ148" i="5"/>
  <c r="CI148" i="5"/>
  <c r="CH148" i="5"/>
  <c r="CG148" i="5"/>
  <c r="CF148" i="5"/>
  <c r="CE148" i="5"/>
  <c r="CD148" i="5"/>
  <c r="CC148" i="5"/>
  <c r="CB148" i="5"/>
  <c r="CA148" i="5"/>
  <c r="BZ148" i="5"/>
  <c r="BY148" i="5"/>
  <c r="CR147" i="5"/>
  <c r="CQ147" i="5"/>
  <c r="CP147" i="5"/>
  <c r="CO147" i="5"/>
  <c r="CN147" i="5"/>
  <c r="CM147" i="5"/>
  <c r="CL147" i="5"/>
  <c r="CK147" i="5"/>
  <c r="CJ147" i="5"/>
  <c r="CI147" i="5"/>
  <c r="CH147" i="5"/>
  <c r="CG147" i="5"/>
  <c r="CF147" i="5"/>
  <c r="CE147" i="5"/>
  <c r="CD147" i="5"/>
  <c r="CC147" i="5"/>
  <c r="CB147" i="5"/>
  <c r="CA147" i="5"/>
  <c r="BZ147" i="5"/>
  <c r="BY147" i="5"/>
  <c r="CR146" i="5"/>
  <c r="CQ146" i="5"/>
  <c r="CP146" i="5"/>
  <c r="CO146" i="5"/>
  <c r="CN146" i="5"/>
  <c r="CM146" i="5"/>
  <c r="CL146" i="5"/>
  <c r="CK146" i="5"/>
  <c r="CJ146" i="5"/>
  <c r="CI146" i="5"/>
  <c r="CH146" i="5"/>
  <c r="CG146" i="5"/>
  <c r="CF146" i="5"/>
  <c r="CE146" i="5"/>
  <c r="CD146" i="5"/>
  <c r="CC146" i="5"/>
  <c r="CB146" i="5"/>
  <c r="CA146" i="5"/>
  <c r="BZ146" i="5"/>
  <c r="BY146" i="5"/>
  <c r="CR145" i="5"/>
  <c r="CQ145" i="5"/>
  <c r="CP145" i="5"/>
  <c r="CO145" i="5"/>
  <c r="CN145" i="5"/>
  <c r="CM145" i="5"/>
  <c r="CL145" i="5"/>
  <c r="CK145" i="5"/>
  <c r="CJ145" i="5"/>
  <c r="CI145" i="5"/>
  <c r="CH145" i="5"/>
  <c r="CG145" i="5"/>
  <c r="CF145" i="5"/>
  <c r="CE145" i="5"/>
  <c r="CD145" i="5"/>
  <c r="CC145" i="5"/>
  <c r="CB145" i="5"/>
  <c r="CA145" i="5"/>
  <c r="BZ145" i="5"/>
  <c r="BY145" i="5"/>
  <c r="CR144" i="5"/>
  <c r="CQ144" i="5"/>
  <c r="CP144" i="5"/>
  <c r="CO144" i="5"/>
  <c r="CN144" i="5"/>
  <c r="CM144" i="5"/>
  <c r="CL144" i="5"/>
  <c r="CK144" i="5"/>
  <c r="CJ144" i="5"/>
  <c r="CI144" i="5"/>
  <c r="CH144" i="5"/>
  <c r="CG144" i="5"/>
  <c r="CF144" i="5"/>
  <c r="CE144" i="5"/>
  <c r="CD144" i="5"/>
  <c r="CC144" i="5"/>
  <c r="CB144" i="5"/>
  <c r="CA144" i="5"/>
  <c r="BZ144" i="5"/>
  <c r="BY144" i="5"/>
  <c r="CR143" i="5"/>
  <c r="CQ143" i="5"/>
  <c r="CP143" i="5"/>
  <c r="CO143" i="5"/>
  <c r="CN143" i="5"/>
  <c r="CM143" i="5"/>
  <c r="CL143" i="5"/>
  <c r="CK143" i="5"/>
  <c r="CJ143" i="5"/>
  <c r="CI143" i="5"/>
  <c r="CH143" i="5"/>
  <c r="CG143" i="5"/>
  <c r="CF143" i="5"/>
  <c r="CE143" i="5"/>
  <c r="CD143" i="5"/>
  <c r="CC143" i="5"/>
  <c r="CB143" i="5"/>
  <c r="CA143" i="5"/>
  <c r="BZ143" i="5"/>
  <c r="BY143" i="5"/>
  <c r="CR142" i="5"/>
  <c r="CQ142" i="5"/>
  <c r="CP142" i="5"/>
  <c r="CO142" i="5"/>
  <c r="CN142" i="5"/>
  <c r="CM142" i="5"/>
  <c r="CL142" i="5"/>
  <c r="CK142" i="5"/>
  <c r="CJ142" i="5"/>
  <c r="CI142" i="5"/>
  <c r="CH142" i="5"/>
  <c r="CG142" i="5"/>
  <c r="CF142" i="5"/>
  <c r="CE142" i="5"/>
  <c r="CD142" i="5"/>
  <c r="CC142" i="5"/>
  <c r="CB142" i="5"/>
  <c r="CA142" i="5"/>
  <c r="BZ142" i="5"/>
  <c r="BY142" i="5"/>
  <c r="CR141" i="5"/>
  <c r="CQ141" i="5"/>
  <c r="CP141" i="5"/>
  <c r="CO141" i="5"/>
  <c r="CN141" i="5"/>
  <c r="CM141" i="5"/>
  <c r="CL141" i="5"/>
  <c r="CK141" i="5"/>
  <c r="CJ141" i="5"/>
  <c r="CI141" i="5"/>
  <c r="CH141" i="5"/>
  <c r="CG141" i="5"/>
  <c r="CF141" i="5"/>
  <c r="CE141" i="5"/>
  <c r="CD141" i="5"/>
  <c r="CC141" i="5"/>
  <c r="CB141" i="5"/>
  <c r="CA141" i="5"/>
  <c r="BZ141" i="5"/>
  <c r="BY141" i="5"/>
  <c r="CR140" i="5"/>
  <c r="CQ140" i="5"/>
  <c r="CP140" i="5"/>
  <c r="CO140" i="5"/>
  <c r="CN140" i="5"/>
  <c r="CM140" i="5"/>
  <c r="CL140" i="5"/>
  <c r="CK140" i="5"/>
  <c r="CJ140" i="5"/>
  <c r="CI140" i="5"/>
  <c r="CH140" i="5"/>
  <c r="CG140" i="5"/>
  <c r="CF140" i="5"/>
  <c r="CE140" i="5"/>
  <c r="CD140" i="5"/>
  <c r="CC140" i="5"/>
  <c r="CB140" i="5"/>
  <c r="CA140" i="5"/>
  <c r="BZ140" i="5"/>
  <c r="BY140" i="5"/>
  <c r="CR139" i="5"/>
  <c r="CQ139" i="5"/>
  <c r="CP139" i="5"/>
  <c r="CO139" i="5"/>
  <c r="CN139" i="5"/>
  <c r="CM139" i="5"/>
  <c r="CL139" i="5"/>
  <c r="CK139" i="5"/>
  <c r="CJ139" i="5"/>
  <c r="CI139" i="5"/>
  <c r="CH139" i="5"/>
  <c r="CG139" i="5"/>
  <c r="CF139" i="5"/>
  <c r="CE139" i="5"/>
  <c r="CD139" i="5"/>
  <c r="CC139" i="5"/>
  <c r="CB139" i="5"/>
  <c r="CA139" i="5"/>
  <c r="BZ139" i="5"/>
  <c r="BY139" i="5"/>
  <c r="CR138" i="5"/>
  <c r="CQ138" i="5"/>
  <c r="CP138" i="5"/>
  <c r="CO138" i="5"/>
  <c r="CN138" i="5"/>
  <c r="CM138" i="5"/>
  <c r="CL138" i="5"/>
  <c r="CK138" i="5"/>
  <c r="CJ138" i="5"/>
  <c r="CI138" i="5"/>
  <c r="CH138" i="5"/>
  <c r="CG138" i="5"/>
  <c r="CF138" i="5"/>
  <c r="CE138" i="5"/>
  <c r="CD138" i="5"/>
  <c r="CC138" i="5"/>
  <c r="CB138" i="5"/>
  <c r="CA138" i="5"/>
  <c r="BZ138" i="5"/>
  <c r="BY138" i="5"/>
  <c r="CR137" i="5"/>
  <c r="CQ137" i="5"/>
  <c r="CP137" i="5"/>
  <c r="CO137" i="5"/>
  <c r="CN137" i="5"/>
  <c r="CM137" i="5"/>
  <c r="CL137" i="5"/>
  <c r="CK137" i="5"/>
  <c r="CJ137" i="5"/>
  <c r="CI137" i="5"/>
  <c r="CH137" i="5"/>
  <c r="CG137" i="5"/>
  <c r="CF137" i="5"/>
  <c r="CE137" i="5"/>
  <c r="CD137" i="5"/>
  <c r="CC137" i="5"/>
  <c r="CB137" i="5"/>
  <c r="CA137" i="5"/>
  <c r="BZ137" i="5"/>
  <c r="BY137" i="5"/>
  <c r="CR136" i="5"/>
  <c r="CQ136" i="5"/>
  <c r="CP136" i="5"/>
  <c r="CO136" i="5"/>
  <c r="CN136" i="5"/>
  <c r="CM136" i="5"/>
  <c r="CL136" i="5"/>
  <c r="CK136" i="5"/>
  <c r="CJ136" i="5"/>
  <c r="CI136" i="5"/>
  <c r="CH136" i="5"/>
  <c r="CG136" i="5"/>
  <c r="CF136" i="5"/>
  <c r="CE136" i="5"/>
  <c r="CD136" i="5"/>
  <c r="CC136" i="5"/>
  <c r="CB136" i="5"/>
  <c r="CA136" i="5"/>
  <c r="BZ136" i="5"/>
  <c r="BY136" i="5"/>
  <c r="CR135" i="5"/>
  <c r="CQ135" i="5"/>
  <c r="CP135" i="5"/>
  <c r="CO135" i="5"/>
  <c r="CN135" i="5"/>
  <c r="CM135" i="5"/>
  <c r="CL135" i="5"/>
  <c r="CK135" i="5"/>
  <c r="CJ135" i="5"/>
  <c r="CI135" i="5"/>
  <c r="CH135" i="5"/>
  <c r="CG135" i="5"/>
  <c r="CF135" i="5"/>
  <c r="CE135" i="5"/>
  <c r="CD135" i="5"/>
  <c r="CC135" i="5"/>
  <c r="CB135" i="5"/>
  <c r="CA135" i="5"/>
  <c r="BZ135" i="5"/>
  <c r="BY135" i="5"/>
  <c r="AG106" i="5"/>
  <c r="AD112" i="5"/>
  <c r="AD111" i="5"/>
  <c r="AD110" i="5"/>
  <c r="AD109" i="5"/>
  <c r="AG6" i="5"/>
  <c r="A963" i="8"/>
  <c r="A962" i="8"/>
  <c r="Y961" i="8"/>
  <c r="X961" i="8"/>
  <c r="W961" i="8"/>
  <c r="V961" i="8"/>
  <c r="U961" i="8"/>
  <c r="T961" i="8"/>
  <c r="S961" i="8"/>
  <c r="R961" i="8"/>
  <c r="Q961" i="8"/>
  <c r="P961" i="8"/>
  <c r="O961" i="8"/>
  <c r="N961" i="8"/>
  <c r="L961" i="8"/>
  <c r="M961" i="8"/>
  <c r="G961" i="8"/>
  <c r="I961" i="8"/>
  <c r="A961" i="8"/>
  <c r="Y960" i="8"/>
  <c r="X960" i="8"/>
  <c r="W960" i="8"/>
  <c r="V960" i="8"/>
  <c r="U960" i="8"/>
  <c r="T960" i="8"/>
  <c r="S960" i="8"/>
  <c r="R960" i="8"/>
  <c r="Q960" i="8"/>
  <c r="P960" i="8"/>
  <c r="O960" i="8"/>
  <c r="N960" i="8"/>
  <c r="L960" i="8"/>
  <c r="M960" i="8"/>
  <c r="G960" i="8"/>
  <c r="I960" i="8"/>
  <c r="A960" i="8"/>
  <c r="A959" i="8"/>
  <c r="Y958" i="8"/>
  <c r="X958" i="8"/>
  <c r="W958" i="8"/>
  <c r="V958" i="8"/>
  <c r="U958" i="8"/>
  <c r="T958" i="8"/>
  <c r="S958" i="8"/>
  <c r="R958" i="8"/>
  <c r="Q958" i="8"/>
  <c r="P958" i="8"/>
  <c r="O958" i="8"/>
  <c r="N958" i="8"/>
  <c r="L958" i="8"/>
  <c r="M958" i="8"/>
  <c r="G958" i="8"/>
  <c r="J958" i="8"/>
  <c r="A958" i="8"/>
  <c r="A957" i="8"/>
  <c r="A956" i="8"/>
  <c r="Y955" i="8"/>
  <c r="X955" i="8"/>
  <c r="W955" i="8"/>
  <c r="V955" i="8"/>
  <c r="U955" i="8"/>
  <c r="T955" i="8"/>
  <c r="S955" i="8"/>
  <c r="R955" i="8"/>
  <c r="Q955" i="8"/>
  <c r="P955" i="8"/>
  <c r="O955" i="8"/>
  <c r="N955" i="8"/>
  <c r="L955" i="8"/>
  <c r="M955" i="8"/>
  <c r="G955" i="8"/>
  <c r="J955" i="8"/>
  <c r="A955" i="8"/>
  <c r="Y954" i="8"/>
  <c r="X954" i="8"/>
  <c r="W954" i="8"/>
  <c r="V954" i="8"/>
  <c r="U954" i="8"/>
  <c r="T954" i="8"/>
  <c r="S954" i="8"/>
  <c r="R954" i="8"/>
  <c r="Q954" i="8"/>
  <c r="P954" i="8"/>
  <c r="O954" i="8"/>
  <c r="N954" i="8"/>
  <c r="L954" i="8"/>
  <c r="M954" i="8"/>
  <c r="G954" i="8"/>
  <c r="J954" i="8"/>
  <c r="A954" i="8"/>
  <c r="Y953" i="8"/>
  <c r="X953" i="8"/>
  <c r="W953" i="8"/>
  <c r="V953" i="8"/>
  <c r="U953" i="8"/>
  <c r="T953" i="8"/>
  <c r="S953" i="8"/>
  <c r="R953" i="8"/>
  <c r="Q953" i="8"/>
  <c r="P953" i="8"/>
  <c r="O953" i="8"/>
  <c r="N953" i="8"/>
  <c r="L953" i="8"/>
  <c r="M953" i="8"/>
  <c r="G953" i="8"/>
  <c r="J953" i="8"/>
  <c r="A953" i="8"/>
  <c r="Y952" i="8"/>
  <c r="X952" i="8"/>
  <c r="W952" i="8"/>
  <c r="V952" i="8"/>
  <c r="U952" i="8"/>
  <c r="T952" i="8"/>
  <c r="S952" i="8"/>
  <c r="R952" i="8"/>
  <c r="Q952" i="8"/>
  <c r="P952" i="8"/>
  <c r="O952" i="8"/>
  <c r="N952" i="8"/>
  <c r="L952" i="8"/>
  <c r="M952" i="8"/>
  <c r="G952" i="8"/>
  <c r="J952" i="8"/>
  <c r="A952" i="8"/>
  <c r="Y951" i="8"/>
  <c r="X951" i="8"/>
  <c r="W951" i="8"/>
  <c r="V951" i="8"/>
  <c r="U951" i="8"/>
  <c r="T951" i="8"/>
  <c r="S951" i="8"/>
  <c r="R951" i="8"/>
  <c r="Q951" i="8"/>
  <c r="P951" i="8"/>
  <c r="O951" i="8"/>
  <c r="N951" i="8"/>
  <c r="L951" i="8"/>
  <c r="M951" i="8"/>
  <c r="G951" i="8"/>
  <c r="K951" i="8"/>
  <c r="A951" i="8"/>
  <c r="Y950" i="8"/>
  <c r="X950" i="8"/>
  <c r="W950" i="8"/>
  <c r="V950" i="8"/>
  <c r="U950" i="8"/>
  <c r="T950" i="8"/>
  <c r="S950" i="8"/>
  <c r="R950" i="8"/>
  <c r="Q950" i="8"/>
  <c r="P950" i="8"/>
  <c r="O950" i="8"/>
  <c r="N950" i="8"/>
  <c r="L950" i="8"/>
  <c r="M950" i="8"/>
  <c r="G950" i="8"/>
  <c r="J950" i="8"/>
  <c r="A950" i="8"/>
  <c r="A949" i="8"/>
  <c r="Y948" i="8"/>
  <c r="X948" i="8"/>
  <c r="W948" i="8"/>
  <c r="V948" i="8"/>
  <c r="U948" i="8"/>
  <c r="T948" i="8"/>
  <c r="S948" i="8"/>
  <c r="R948" i="8"/>
  <c r="Q948" i="8"/>
  <c r="P948" i="8"/>
  <c r="O948" i="8"/>
  <c r="N948" i="8"/>
  <c r="L948" i="8"/>
  <c r="M948" i="8"/>
  <c r="G948" i="8"/>
  <c r="I948" i="8"/>
  <c r="A948" i="8"/>
  <c r="Y947" i="8"/>
  <c r="X947" i="8"/>
  <c r="W947" i="8"/>
  <c r="V947" i="8"/>
  <c r="U947" i="8"/>
  <c r="T947" i="8"/>
  <c r="S947" i="8"/>
  <c r="R947" i="8"/>
  <c r="Q947" i="8"/>
  <c r="P947" i="8"/>
  <c r="O947" i="8"/>
  <c r="N947" i="8"/>
  <c r="L947" i="8"/>
  <c r="M947" i="8"/>
  <c r="G947" i="8"/>
  <c r="I947" i="8"/>
  <c r="A947" i="8"/>
  <c r="A946" i="8"/>
  <c r="Y945" i="8"/>
  <c r="X945" i="8"/>
  <c r="W945" i="8"/>
  <c r="V945" i="8"/>
  <c r="U945" i="8"/>
  <c r="T945" i="8"/>
  <c r="S945" i="8"/>
  <c r="R945" i="8"/>
  <c r="Q945" i="8"/>
  <c r="P945" i="8"/>
  <c r="O945" i="8"/>
  <c r="N945" i="8"/>
  <c r="L945" i="8"/>
  <c r="M945" i="8"/>
  <c r="G945" i="8"/>
  <c r="K945" i="8"/>
  <c r="A945" i="8"/>
  <c r="A944" i="8"/>
  <c r="Y943" i="8"/>
  <c r="X943" i="8"/>
  <c r="W943" i="8"/>
  <c r="V943" i="8"/>
  <c r="U943" i="8"/>
  <c r="T943" i="8"/>
  <c r="S943" i="8"/>
  <c r="R943" i="8"/>
  <c r="Q943" i="8"/>
  <c r="P943" i="8"/>
  <c r="O943" i="8"/>
  <c r="N943" i="8"/>
  <c r="L943" i="8"/>
  <c r="M943" i="8"/>
  <c r="G943" i="8"/>
  <c r="K943" i="8"/>
  <c r="A943" i="8"/>
  <c r="Y942" i="8"/>
  <c r="X942" i="8"/>
  <c r="W942" i="8"/>
  <c r="V942" i="8"/>
  <c r="U942" i="8"/>
  <c r="T942" i="8"/>
  <c r="S942" i="8"/>
  <c r="R942" i="8"/>
  <c r="Q942" i="8"/>
  <c r="P942" i="8"/>
  <c r="O942" i="8"/>
  <c r="N942" i="8"/>
  <c r="L942" i="8"/>
  <c r="M942" i="8"/>
  <c r="G942" i="8"/>
  <c r="K942" i="8"/>
  <c r="A942" i="8"/>
  <c r="Y941" i="8"/>
  <c r="X941" i="8"/>
  <c r="W941" i="8"/>
  <c r="V941" i="8"/>
  <c r="U941" i="8"/>
  <c r="T941" i="8"/>
  <c r="S941" i="8"/>
  <c r="R941" i="8"/>
  <c r="Q941" i="8"/>
  <c r="P941" i="8"/>
  <c r="O941" i="8"/>
  <c r="N941" i="8"/>
  <c r="L941" i="8"/>
  <c r="M941" i="8"/>
  <c r="G941" i="8"/>
  <c r="I941" i="8"/>
  <c r="A941" i="8"/>
  <c r="Y940" i="8"/>
  <c r="X940" i="8"/>
  <c r="W940" i="8"/>
  <c r="V940" i="8"/>
  <c r="U940" i="8"/>
  <c r="T940" i="8"/>
  <c r="S940" i="8"/>
  <c r="R940" i="8"/>
  <c r="Q940" i="8"/>
  <c r="P940" i="8"/>
  <c r="O940" i="8"/>
  <c r="N940" i="8"/>
  <c r="L940" i="8"/>
  <c r="M940" i="8"/>
  <c r="G940" i="8"/>
  <c r="J940" i="8"/>
  <c r="A940" i="8"/>
  <c r="Y939" i="8"/>
  <c r="X939" i="8"/>
  <c r="W939" i="8"/>
  <c r="V939" i="8"/>
  <c r="U939" i="8"/>
  <c r="T939" i="8"/>
  <c r="S939" i="8"/>
  <c r="R939" i="8"/>
  <c r="Q939" i="8"/>
  <c r="P939" i="8"/>
  <c r="O939" i="8"/>
  <c r="N939" i="8"/>
  <c r="L939" i="8"/>
  <c r="M939" i="8"/>
  <c r="G939" i="8"/>
  <c r="H939" i="8"/>
  <c r="A939" i="8"/>
  <c r="Y938" i="8"/>
  <c r="X938" i="8"/>
  <c r="W938" i="8"/>
  <c r="V938" i="8"/>
  <c r="U938" i="8"/>
  <c r="T938" i="8"/>
  <c r="S938" i="8"/>
  <c r="R938" i="8"/>
  <c r="Q938" i="8"/>
  <c r="P938" i="8"/>
  <c r="O938" i="8"/>
  <c r="N938" i="8"/>
  <c r="L938" i="8"/>
  <c r="M938" i="8"/>
  <c r="G938" i="8"/>
  <c r="K938" i="8"/>
  <c r="A938" i="8"/>
  <c r="A937" i="8"/>
  <c r="Y936" i="8"/>
  <c r="X936" i="8"/>
  <c r="W936" i="8"/>
  <c r="V936" i="8"/>
  <c r="U936" i="8"/>
  <c r="T936" i="8"/>
  <c r="S936" i="8"/>
  <c r="R936" i="8"/>
  <c r="Q936" i="8"/>
  <c r="P936" i="8"/>
  <c r="O936" i="8"/>
  <c r="N936" i="8"/>
  <c r="L936" i="8"/>
  <c r="M936" i="8"/>
  <c r="G936" i="8"/>
  <c r="J936" i="8"/>
  <c r="A936" i="8"/>
  <c r="Y935" i="8"/>
  <c r="X935" i="8"/>
  <c r="W935" i="8"/>
  <c r="V935" i="8"/>
  <c r="U935" i="8"/>
  <c r="T935" i="8"/>
  <c r="S935" i="8"/>
  <c r="R935" i="8"/>
  <c r="Q935" i="8"/>
  <c r="P935" i="8"/>
  <c r="O935" i="8"/>
  <c r="N935" i="8"/>
  <c r="L935" i="8"/>
  <c r="M935" i="8"/>
  <c r="G935" i="8"/>
  <c r="J935" i="8"/>
  <c r="A935" i="8"/>
  <c r="Y934" i="8"/>
  <c r="X934" i="8"/>
  <c r="W934" i="8"/>
  <c r="V934" i="8"/>
  <c r="U934" i="8"/>
  <c r="T934" i="8"/>
  <c r="S934" i="8"/>
  <c r="R934" i="8"/>
  <c r="Q934" i="8"/>
  <c r="P934" i="8"/>
  <c r="O934" i="8"/>
  <c r="N934" i="8"/>
  <c r="L934" i="8"/>
  <c r="M934" i="8"/>
  <c r="G934" i="8"/>
  <c r="K934" i="8"/>
  <c r="A934" i="8"/>
  <c r="A933" i="8"/>
  <c r="Y932" i="8"/>
  <c r="X932" i="8"/>
  <c r="W932" i="8"/>
  <c r="V932" i="8"/>
  <c r="U932" i="8"/>
  <c r="T932" i="8"/>
  <c r="S932" i="8"/>
  <c r="R932" i="8"/>
  <c r="Q932" i="8"/>
  <c r="P932" i="8"/>
  <c r="O932" i="8"/>
  <c r="N932" i="8"/>
  <c r="L932" i="8"/>
  <c r="M932" i="8"/>
  <c r="G932" i="8"/>
  <c r="J932" i="8"/>
  <c r="A932" i="8"/>
  <c r="Y931" i="8"/>
  <c r="X931" i="8"/>
  <c r="W931" i="8"/>
  <c r="V931" i="8"/>
  <c r="U931" i="8"/>
  <c r="T931" i="8"/>
  <c r="S931" i="8"/>
  <c r="R931" i="8"/>
  <c r="Q931" i="8"/>
  <c r="P931" i="8"/>
  <c r="O931" i="8"/>
  <c r="N931" i="8"/>
  <c r="L931" i="8"/>
  <c r="M931" i="8"/>
  <c r="G931" i="8"/>
  <c r="I931" i="8"/>
  <c r="A931" i="8"/>
  <c r="A930" i="8"/>
  <c r="Y929" i="8"/>
  <c r="X929" i="8"/>
  <c r="W929" i="8"/>
  <c r="V929" i="8"/>
  <c r="U929" i="8"/>
  <c r="T929" i="8"/>
  <c r="S929" i="8"/>
  <c r="R929" i="8"/>
  <c r="Q929" i="8"/>
  <c r="P929" i="8"/>
  <c r="O929" i="8"/>
  <c r="N929" i="8"/>
  <c r="L929" i="8"/>
  <c r="M929" i="8"/>
  <c r="G929" i="8"/>
  <c r="J929" i="8"/>
  <c r="A929" i="8"/>
  <c r="Y928" i="8"/>
  <c r="X928" i="8"/>
  <c r="W928" i="8"/>
  <c r="V928" i="8"/>
  <c r="U928" i="8"/>
  <c r="T928" i="8"/>
  <c r="S928" i="8"/>
  <c r="R928" i="8"/>
  <c r="Q928" i="8"/>
  <c r="P928" i="8"/>
  <c r="O928" i="8"/>
  <c r="N928" i="8"/>
  <c r="L928" i="8"/>
  <c r="M928" i="8"/>
  <c r="G928" i="8"/>
  <c r="K928" i="8"/>
  <c r="A928" i="8"/>
  <c r="Y927" i="8"/>
  <c r="X927" i="8"/>
  <c r="W927" i="8"/>
  <c r="V927" i="8"/>
  <c r="U927" i="8"/>
  <c r="T927" i="8"/>
  <c r="S927" i="8"/>
  <c r="R927" i="8"/>
  <c r="Q927" i="8"/>
  <c r="P927" i="8"/>
  <c r="O927" i="8"/>
  <c r="N927" i="8"/>
  <c r="L927" i="8"/>
  <c r="M927" i="8"/>
  <c r="G927" i="8"/>
  <c r="H927" i="8"/>
  <c r="A927" i="8"/>
  <c r="Y926" i="8"/>
  <c r="X926" i="8"/>
  <c r="W926" i="8"/>
  <c r="V926" i="8"/>
  <c r="U926" i="8"/>
  <c r="T926" i="8"/>
  <c r="S926" i="8"/>
  <c r="R926" i="8"/>
  <c r="Q926" i="8"/>
  <c r="P926" i="8"/>
  <c r="O926" i="8"/>
  <c r="N926" i="8"/>
  <c r="L926" i="8"/>
  <c r="M926" i="8"/>
  <c r="G926" i="8"/>
  <c r="J926" i="8"/>
  <c r="A926" i="8"/>
  <c r="Y925" i="8"/>
  <c r="X925" i="8"/>
  <c r="W925" i="8"/>
  <c r="V925" i="8"/>
  <c r="U925" i="8"/>
  <c r="T925" i="8"/>
  <c r="S925" i="8"/>
  <c r="R925" i="8"/>
  <c r="Q925" i="8"/>
  <c r="P925" i="8"/>
  <c r="O925" i="8"/>
  <c r="N925" i="8"/>
  <c r="L925" i="8"/>
  <c r="M925" i="8"/>
  <c r="G925" i="8"/>
  <c r="K925" i="8"/>
  <c r="A925" i="8"/>
  <c r="A924" i="8"/>
  <c r="A923" i="8"/>
  <c r="A922" i="8"/>
  <c r="A921" i="8"/>
  <c r="Y920" i="8"/>
  <c r="X920" i="8"/>
  <c r="W920" i="8"/>
  <c r="V920" i="8"/>
  <c r="U920" i="8"/>
  <c r="T920" i="8"/>
  <c r="S920" i="8"/>
  <c r="R920" i="8"/>
  <c r="Q920" i="8"/>
  <c r="P920" i="8"/>
  <c r="O920" i="8"/>
  <c r="N920" i="8"/>
  <c r="L920" i="8"/>
  <c r="M920" i="8"/>
  <c r="G920" i="8"/>
  <c r="J920" i="8"/>
  <c r="A920" i="8"/>
  <c r="Y919" i="8"/>
  <c r="X919" i="8"/>
  <c r="W919" i="8"/>
  <c r="V919" i="8"/>
  <c r="U919" i="8"/>
  <c r="T919" i="8"/>
  <c r="S919" i="8"/>
  <c r="R919" i="8"/>
  <c r="Q919" i="8"/>
  <c r="P919" i="8"/>
  <c r="O919" i="8"/>
  <c r="N919" i="8"/>
  <c r="L919" i="8"/>
  <c r="M919" i="8"/>
  <c r="G919" i="8"/>
  <c r="K919" i="8"/>
  <c r="A919" i="8"/>
  <c r="Y918" i="8"/>
  <c r="X918" i="8"/>
  <c r="W918" i="8"/>
  <c r="V918" i="8"/>
  <c r="U918" i="8"/>
  <c r="T918" i="8"/>
  <c r="S918" i="8"/>
  <c r="R918" i="8"/>
  <c r="Q918" i="8"/>
  <c r="P918" i="8"/>
  <c r="O918" i="8"/>
  <c r="N918" i="8"/>
  <c r="L918" i="8"/>
  <c r="M918" i="8"/>
  <c r="G918" i="8"/>
  <c r="K918" i="8"/>
  <c r="A918" i="8"/>
  <c r="Y917" i="8"/>
  <c r="X917" i="8"/>
  <c r="W917" i="8"/>
  <c r="V917" i="8"/>
  <c r="U917" i="8"/>
  <c r="T917" i="8"/>
  <c r="S917" i="8"/>
  <c r="R917" i="8"/>
  <c r="Q917" i="8"/>
  <c r="P917" i="8"/>
  <c r="O917" i="8"/>
  <c r="N917" i="8"/>
  <c r="L917" i="8"/>
  <c r="M917" i="8"/>
  <c r="G917" i="8"/>
  <c r="K917" i="8"/>
  <c r="A917" i="8"/>
  <c r="Y916" i="8"/>
  <c r="X916" i="8"/>
  <c r="W916" i="8"/>
  <c r="V916" i="8"/>
  <c r="U916" i="8"/>
  <c r="T916" i="8"/>
  <c r="S916" i="8"/>
  <c r="R916" i="8"/>
  <c r="Q916" i="8"/>
  <c r="P916" i="8"/>
  <c r="O916" i="8"/>
  <c r="N916" i="8"/>
  <c r="L916" i="8"/>
  <c r="M916" i="8"/>
  <c r="G916" i="8"/>
  <c r="K916" i="8"/>
  <c r="A916" i="8"/>
  <c r="Y915" i="8"/>
  <c r="X915" i="8"/>
  <c r="W915" i="8"/>
  <c r="V915" i="8"/>
  <c r="U915" i="8"/>
  <c r="T915" i="8"/>
  <c r="S915" i="8"/>
  <c r="R915" i="8"/>
  <c r="Q915" i="8"/>
  <c r="P915" i="8"/>
  <c r="O915" i="8"/>
  <c r="N915" i="8"/>
  <c r="L915" i="8"/>
  <c r="M915" i="8"/>
  <c r="G915" i="8"/>
  <c r="K915" i="8"/>
  <c r="A915" i="8"/>
  <c r="A914" i="8"/>
  <c r="A913" i="8"/>
  <c r="BU135" i="5"/>
  <c r="BT135" i="5"/>
  <c r="BS135" i="5"/>
  <c r="BR135" i="5"/>
  <c r="BQ135" i="5"/>
  <c r="BP135" i="5"/>
  <c r="BO135" i="5"/>
  <c r="BN135" i="5"/>
  <c r="BM135" i="5"/>
  <c r="BL135" i="5"/>
  <c r="BK135" i="5"/>
  <c r="BJ135" i="5"/>
  <c r="BI135" i="5"/>
  <c r="BH135" i="5"/>
  <c r="BG135" i="5"/>
  <c r="BF135" i="5"/>
  <c r="BE135" i="5"/>
  <c r="BD135" i="5"/>
  <c r="BC135" i="5"/>
  <c r="BB135" i="5"/>
  <c r="AZ88" i="5"/>
  <c r="AX88" i="5"/>
  <c r="AW88" i="5"/>
  <c r="AV88" i="5"/>
  <c r="AU88" i="5"/>
  <c r="AT88" i="5"/>
  <c r="AS88" i="5"/>
  <c r="AR88" i="5"/>
  <c r="AQ88" i="5"/>
  <c r="AP88" i="5"/>
  <c r="AO88" i="5"/>
  <c r="AC88" i="5"/>
  <c r="AW135" i="5"/>
  <c r="AE127" i="5"/>
  <c r="AV135" i="5"/>
  <c r="AE126" i="5"/>
  <c r="AU135" i="5"/>
  <c r="AE125" i="5"/>
  <c r="AT135" i="5"/>
  <c r="AE124" i="5"/>
  <c r="AS135" i="5"/>
  <c r="AE123" i="5"/>
  <c r="AR135" i="5"/>
  <c r="AE122" i="5"/>
  <c r="AQ135" i="5"/>
  <c r="AE121" i="5"/>
  <c r="AP135" i="5"/>
  <c r="AE120" i="5"/>
  <c r="AO135" i="5"/>
  <c r="AE119" i="5"/>
  <c r="AN135" i="5"/>
  <c r="AE118" i="5"/>
  <c r="AM135" i="5"/>
  <c r="AE117" i="5"/>
  <c r="AL135" i="5"/>
  <c r="AE116" i="5"/>
  <c r="AK135" i="5"/>
  <c r="AE115" i="5"/>
  <c r="AJ135" i="5"/>
  <c r="AE114" i="5"/>
  <c r="AI135" i="5"/>
  <c r="AE113" i="5"/>
  <c r="AH135" i="5"/>
  <c r="AE112" i="5"/>
  <c r="AG135" i="5"/>
  <c r="AE111" i="5"/>
  <c r="AF135" i="5"/>
  <c r="AE110" i="5"/>
  <c r="AE135" i="5"/>
  <c r="AE109" i="5"/>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H917" i="8"/>
  <c r="AN88" i="5"/>
  <c r="AM153" i="5"/>
  <c r="AN153" i="5"/>
  <c r="AM88" i="5"/>
  <c r="AL88" i="5"/>
  <c r="AL153" i="5"/>
  <c r="AK88" i="5"/>
  <c r="AK153" i="5"/>
  <c r="AJ153" i="5"/>
  <c r="AJ88" i="5"/>
  <c r="AI88" i="5"/>
  <c r="AI153" i="5"/>
  <c r="AH153" i="5"/>
  <c r="AH88" i="5"/>
  <c r="AG153" i="5"/>
  <c r="AF153" i="5"/>
  <c r="AF88" i="5"/>
  <c r="AE88" i="5"/>
  <c r="H954" i="8"/>
  <c r="AE134" i="5"/>
  <c r="H953" i="8"/>
  <c r="DS134" i="5"/>
  <c r="KE134" i="5"/>
  <c r="JH134" i="5"/>
  <c r="J942" i="8"/>
  <c r="H920" i="8"/>
  <c r="K718" i="8"/>
  <c r="IJ134" i="5"/>
  <c r="HM134" i="5"/>
  <c r="K713" i="8"/>
  <c r="I725" i="8"/>
  <c r="H856" i="8"/>
  <c r="I951" i="8"/>
  <c r="K948" i="8"/>
  <c r="I926" i="8"/>
  <c r="K954" i="8"/>
  <c r="I934" i="8"/>
  <c r="J951" i="8"/>
  <c r="J931" i="8"/>
  <c r="H931" i="8"/>
  <c r="I954" i="8"/>
  <c r="I920" i="8"/>
  <c r="J917" i="8"/>
  <c r="J939" i="8"/>
  <c r="I929" i="8"/>
  <c r="K960" i="8"/>
  <c r="H943" i="8"/>
  <c r="I917" i="8"/>
  <c r="H929" i="8"/>
  <c r="K832" i="8"/>
  <c r="J948" i="8"/>
  <c r="I915" i="8"/>
  <c r="J915" i="8"/>
  <c r="H915" i="8"/>
  <c r="H860" i="8"/>
  <c r="K851" i="8"/>
  <c r="H739" i="8"/>
  <c r="H951" i="8"/>
  <c r="H851" i="8"/>
  <c r="H725" i="8"/>
  <c r="J927" i="8"/>
  <c r="H742" i="8"/>
  <c r="H737" i="8"/>
  <c r="H935" i="8"/>
  <c r="J851" i="8"/>
  <c r="K838" i="8"/>
  <c r="H829" i="8"/>
  <c r="K828" i="8"/>
  <c r="K826" i="8"/>
  <c r="I736" i="8"/>
  <c r="I742" i="8"/>
  <c r="H759" i="8"/>
  <c r="J737" i="8"/>
  <c r="K952" i="8"/>
  <c r="J918" i="8"/>
  <c r="I927" i="8"/>
  <c r="I935" i="8"/>
  <c r="K927" i="8"/>
  <c r="H858" i="8"/>
  <c r="K857" i="8"/>
  <c r="K856" i="8"/>
  <c r="K839" i="8"/>
  <c r="H838" i="8"/>
  <c r="H819" i="8"/>
  <c r="K742" i="8"/>
  <c r="K759" i="8"/>
  <c r="I932" i="8"/>
  <c r="K739" i="8"/>
  <c r="J740" i="8"/>
  <c r="K815" i="8"/>
  <c r="J735" i="8"/>
  <c r="J758" i="8"/>
  <c r="I759" i="8"/>
  <c r="K939" i="8"/>
  <c r="H720" i="8"/>
  <c r="I730" i="8"/>
  <c r="K735" i="8"/>
  <c r="J748" i="8"/>
  <c r="H754" i="8"/>
  <c r="K737" i="8"/>
  <c r="K725" i="8"/>
  <c r="K861" i="8"/>
  <c r="J858" i="8"/>
  <c r="J840" i="8"/>
  <c r="J819" i="8"/>
  <c r="J713" i="8"/>
  <c r="H718" i="8"/>
  <c r="K720" i="8"/>
  <c r="K729" i="8"/>
  <c r="K748" i="8"/>
  <c r="K754" i="8"/>
  <c r="BY134" i="5"/>
  <c r="AD86" i="5"/>
  <c r="AD82" i="5"/>
  <c r="AD78" i="5"/>
  <c r="AD74" i="5"/>
  <c r="AD70" i="5"/>
  <c r="AD66" i="5"/>
  <c r="AD62" i="5"/>
  <c r="AD58" i="5"/>
  <c r="AD54" i="5"/>
  <c r="AD50" i="5"/>
  <c r="AD46" i="5"/>
  <c r="AD42" i="5"/>
  <c r="AD38" i="5"/>
  <c r="AD76" i="5"/>
  <c r="AD60" i="5"/>
  <c r="AD52" i="5"/>
  <c r="AD44" i="5"/>
  <c r="AD83" i="5"/>
  <c r="AD79" i="5"/>
  <c r="AD71" i="5"/>
  <c r="AD59" i="5"/>
  <c r="AD47" i="5"/>
  <c r="AD39" i="5"/>
  <c r="AD85" i="5"/>
  <c r="AD81" i="5"/>
  <c r="AD77" i="5"/>
  <c r="AD73" i="5"/>
  <c r="AD69" i="5"/>
  <c r="AD65" i="5"/>
  <c r="AD61" i="5"/>
  <c r="AD57" i="5"/>
  <c r="AD53" i="5"/>
  <c r="AD49" i="5"/>
  <c r="AD45" i="5"/>
  <c r="AD41" i="5"/>
  <c r="AD37" i="5"/>
  <c r="AD84" i="5"/>
  <c r="AD80" i="5"/>
  <c r="AD72" i="5"/>
  <c r="AD68" i="5"/>
  <c r="AD64" i="5"/>
  <c r="AD56" i="5"/>
  <c r="AD48" i="5"/>
  <c r="AD40" i="5"/>
  <c r="AD36" i="5"/>
  <c r="AD75" i="5"/>
  <c r="AD67" i="5"/>
  <c r="AD63" i="5"/>
  <c r="AD55" i="5"/>
  <c r="AD51" i="5"/>
  <c r="AD43" i="5"/>
  <c r="AD138" i="5"/>
  <c r="AF134" i="5"/>
  <c r="AG34" i="5"/>
  <c r="BZ134" i="5"/>
  <c r="BC134" i="5"/>
  <c r="BB134" i="5"/>
  <c r="DU134" i="5"/>
  <c r="DT134" i="5"/>
  <c r="FP134" i="5"/>
  <c r="GM134" i="5"/>
  <c r="EP134" i="5"/>
  <c r="EQ134" i="5"/>
  <c r="CW134" i="5"/>
  <c r="CV134" i="5"/>
  <c r="H945" i="8"/>
  <c r="H941" i="8"/>
  <c r="K929" i="8"/>
  <c r="H840" i="8"/>
  <c r="J832" i="8"/>
  <c r="K818" i="8"/>
  <c r="H815" i="8"/>
  <c r="H714" i="8"/>
  <c r="K730" i="8"/>
  <c r="K736" i="8"/>
  <c r="K740" i="8"/>
  <c r="K747" i="8"/>
  <c r="H750" i="8"/>
  <c r="H760" i="8"/>
  <c r="I940" i="8"/>
  <c r="K955" i="8"/>
  <c r="I945" i="8"/>
  <c r="J925" i="8"/>
  <c r="I832" i="8"/>
  <c r="J813" i="8"/>
  <c r="I714" i="8"/>
  <c r="J719" i="8"/>
  <c r="H728" i="8"/>
  <c r="I750" i="8"/>
  <c r="J961" i="8"/>
  <c r="I925" i="8"/>
  <c r="J941" i="8"/>
  <c r="H925" i="8"/>
  <c r="K920" i="8"/>
  <c r="K940" i="8"/>
  <c r="K941" i="8"/>
  <c r="J945" i="8"/>
  <c r="K860" i="8"/>
  <c r="I856" i="8"/>
  <c r="H848" i="8"/>
  <c r="K847" i="8"/>
  <c r="K845" i="8"/>
  <c r="H813" i="8"/>
  <c r="K714" i="8"/>
  <c r="K719" i="8"/>
  <c r="I720" i="8"/>
  <c r="K728" i="8"/>
  <c r="J729" i="8"/>
  <c r="H730" i="8"/>
  <c r="K734" i="8"/>
  <c r="H736" i="8"/>
  <c r="K750" i="8"/>
  <c r="H960" i="8"/>
  <c r="J960" i="8"/>
  <c r="K953" i="8"/>
  <c r="K936" i="8"/>
  <c r="J826" i="8"/>
  <c r="H734" i="8"/>
  <c r="H936" i="8"/>
  <c r="I952" i="8"/>
  <c r="J845" i="8"/>
  <c r="H747" i="8"/>
  <c r="I845" i="8"/>
  <c r="J838" i="8"/>
  <c r="J835" i="8"/>
  <c r="I728" i="8"/>
  <c r="I734" i="8"/>
  <c r="I739" i="8"/>
  <c r="I747" i="8"/>
  <c r="I754" i="8"/>
  <c r="H758" i="8"/>
  <c r="I727" i="8"/>
  <c r="I938" i="8"/>
  <c r="K958" i="8"/>
  <c r="H932" i="8"/>
  <c r="I942" i="8"/>
  <c r="K932" i="8"/>
  <c r="J938" i="8"/>
  <c r="H961" i="8"/>
  <c r="H952" i="8"/>
  <c r="I958" i="8"/>
  <c r="H958" i="8"/>
  <c r="J860" i="8"/>
  <c r="J854" i="8"/>
  <c r="I826" i="8"/>
  <c r="J815" i="8"/>
  <c r="I718" i="8"/>
  <c r="K961" i="8"/>
  <c r="K931" i="8"/>
  <c r="I950" i="8"/>
  <c r="I936" i="8"/>
  <c r="I919" i="8"/>
  <c r="H942" i="8"/>
  <c r="J919" i="8"/>
  <c r="H955" i="8"/>
  <c r="I953" i="8"/>
  <c r="H940" i="8"/>
  <c r="H916" i="8"/>
  <c r="H918" i="8"/>
  <c r="H854" i="8"/>
  <c r="K853" i="8"/>
  <c r="J848" i="8"/>
  <c r="H835" i="8"/>
  <c r="K834" i="8"/>
  <c r="J829" i="8"/>
  <c r="I758" i="8"/>
  <c r="K727" i="8"/>
  <c r="H717" i="8"/>
  <c r="K947" i="8"/>
  <c r="J947" i="8"/>
  <c r="I918" i="8"/>
  <c r="H950" i="8"/>
  <c r="H928" i="8"/>
  <c r="J943" i="8"/>
  <c r="K935" i="8"/>
  <c r="K926" i="8"/>
  <c r="H926" i="8"/>
  <c r="K859" i="8"/>
  <c r="K855" i="8"/>
  <c r="J853" i="8"/>
  <c r="J847" i="8"/>
  <c r="K836" i="8"/>
  <c r="J834" i="8"/>
  <c r="J818" i="8"/>
  <c r="H732" i="8"/>
  <c r="H757" i="8"/>
  <c r="J760" i="8"/>
  <c r="H733" i="8"/>
  <c r="I717" i="8"/>
  <c r="I955" i="8"/>
  <c r="I916" i="8"/>
  <c r="J861" i="8"/>
  <c r="J857" i="8"/>
  <c r="K850" i="8"/>
  <c r="K842" i="8"/>
  <c r="J839" i="8"/>
  <c r="K830" i="8"/>
  <c r="J828" i="8"/>
  <c r="K820" i="8"/>
  <c r="K814" i="8"/>
  <c r="H715" i="8"/>
  <c r="H726" i="8"/>
  <c r="H738" i="8"/>
  <c r="H745" i="8"/>
  <c r="H753" i="8"/>
  <c r="H761" i="8"/>
  <c r="H948" i="8"/>
  <c r="I943" i="8"/>
  <c r="I939" i="8"/>
  <c r="H947" i="8"/>
  <c r="H938" i="8"/>
  <c r="J928" i="8"/>
  <c r="J916" i="8"/>
  <c r="I928" i="8"/>
  <c r="K950" i="8"/>
  <c r="H919" i="8"/>
  <c r="J934" i="8"/>
  <c r="H934" i="8"/>
  <c r="I861" i="8"/>
  <c r="I859" i="8"/>
  <c r="K858" i="8"/>
  <c r="I857" i="8"/>
  <c r="I855" i="8"/>
  <c r="K854" i="8"/>
  <c r="I853" i="8"/>
  <c r="I850" i="8"/>
  <c r="K848" i="8"/>
  <c r="I847" i="8"/>
  <c r="I842" i="8"/>
  <c r="K840" i="8"/>
  <c r="I839" i="8"/>
  <c r="I836" i="8"/>
  <c r="K835" i="8"/>
  <c r="I834" i="8"/>
  <c r="I830" i="8"/>
  <c r="K829" i="8"/>
  <c r="I828" i="8"/>
  <c r="I820" i="8"/>
  <c r="K819" i="8"/>
  <c r="I818" i="8"/>
  <c r="I814" i="8"/>
  <c r="K813" i="8"/>
  <c r="H713" i="8"/>
  <c r="I715" i="8"/>
  <c r="H719" i="8"/>
  <c r="I726" i="8"/>
  <c r="H729" i="8"/>
  <c r="I732" i="8"/>
  <c r="H735" i="8"/>
  <c r="I738" i="8"/>
  <c r="H740" i="8"/>
  <c r="I745" i="8"/>
  <c r="H748" i="8"/>
  <c r="I753" i="8"/>
  <c r="I757" i="8"/>
  <c r="K760" i="8"/>
  <c r="I761" i="8"/>
  <c r="J733" i="8"/>
  <c r="H727" i="8"/>
  <c r="J717" i="8"/>
  <c r="H859" i="8"/>
  <c r="H855" i="8"/>
  <c r="H850" i="8"/>
  <c r="H842" i="8"/>
  <c r="H836" i="8"/>
  <c r="H830" i="8"/>
  <c r="H820" i="8"/>
  <c r="H814" i="8"/>
  <c r="J715" i="8"/>
  <c r="J726" i="8"/>
  <c r="J732" i="8"/>
  <c r="J738" i="8"/>
  <c r="J745" i="8"/>
  <c r="J753" i="8"/>
  <c r="K757" i="8"/>
  <c r="K761" i="8"/>
  <c r="K733"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KF134" i="5"/>
  <c r="JI134" i="5"/>
  <c r="IK134" i="5"/>
  <c r="HN134" i="5"/>
  <c r="AG134" i="5"/>
  <c r="AH34" i="5"/>
  <c r="BD134" i="5"/>
  <c r="CA134" i="5"/>
  <c r="DV134" i="5"/>
  <c r="FQ134" i="5"/>
  <c r="GN134" i="5"/>
  <c r="ER134" i="5"/>
  <c r="CX134" i="5"/>
  <c r="AD88" i="5"/>
  <c r="KG134" i="5"/>
  <c r="JJ134" i="5"/>
  <c r="IL134" i="5"/>
  <c r="HO134" i="5"/>
  <c r="AI34" i="5"/>
  <c r="AH134" i="5"/>
  <c r="CB134" i="5"/>
  <c r="BE134" i="5"/>
  <c r="DW134" i="5"/>
  <c r="GO134" i="5"/>
  <c r="FR134" i="5"/>
  <c r="ES134" i="5"/>
  <c r="CY134" i="5"/>
  <c r="KH134" i="5"/>
  <c r="JK134" i="5"/>
  <c r="IM134" i="5"/>
  <c r="HP134" i="5"/>
  <c r="AJ34" i="5"/>
  <c r="AI134" i="5"/>
  <c r="BF134" i="5"/>
  <c r="CC134" i="5"/>
  <c r="DX134" i="5"/>
  <c r="FS134" i="5"/>
  <c r="GP134" i="5"/>
  <c r="ET134" i="5"/>
  <c r="CZ134" i="5"/>
  <c r="KI134" i="5"/>
  <c r="JL134" i="5"/>
  <c r="IN134" i="5"/>
  <c r="HQ134" i="5"/>
  <c r="AJ134" i="5"/>
  <c r="AK34" i="5"/>
  <c r="CD134" i="5"/>
  <c r="BG134" i="5"/>
  <c r="DY134" i="5"/>
  <c r="GQ134" i="5"/>
  <c r="FT134" i="5"/>
  <c r="EU134" i="5"/>
  <c r="DA134" i="5"/>
  <c r="KJ134" i="5"/>
  <c r="JM134" i="5"/>
  <c r="IO134" i="5"/>
  <c r="HR134" i="5"/>
  <c r="AK134" i="5"/>
  <c r="AL34" i="5"/>
  <c r="BH134" i="5"/>
  <c r="CE134" i="5"/>
  <c r="DZ134" i="5"/>
  <c r="FU134" i="5"/>
  <c r="GR134" i="5"/>
  <c r="EV134" i="5"/>
  <c r="DB134" i="5"/>
  <c r="KK134" i="5"/>
  <c r="JN134" i="5"/>
  <c r="IP134" i="5"/>
  <c r="HS134" i="5"/>
  <c r="AM34" i="5"/>
  <c r="AL134" i="5"/>
  <c r="BI134" i="5"/>
  <c r="CF134" i="5"/>
  <c r="EA134" i="5"/>
  <c r="GS134" i="5"/>
  <c r="FV134" i="5"/>
  <c r="EW134" i="5"/>
  <c r="DC134" i="5"/>
  <c r="KL134" i="5"/>
  <c r="JO134" i="5"/>
  <c r="IQ134" i="5"/>
  <c r="HT134" i="5"/>
  <c r="AN34" i="5"/>
  <c r="AM134" i="5"/>
  <c r="CG134" i="5"/>
  <c r="BJ134" i="5"/>
  <c r="EB134" i="5"/>
  <c r="FW134" i="5"/>
  <c r="GT134" i="5"/>
  <c r="EX134" i="5"/>
  <c r="DD134" i="5"/>
  <c r="KM134" i="5"/>
  <c r="JP134" i="5"/>
  <c r="IR134" i="5"/>
  <c r="HU134" i="5"/>
  <c r="AN134" i="5"/>
  <c r="AO34" i="5"/>
  <c r="BK134" i="5"/>
  <c r="CH134" i="5"/>
  <c r="EC134" i="5"/>
  <c r="GU134" i="5"/>
  <c r="FX134" i="5"/>
  <c r="EY134" i="5"/>
  <c r="DE134" i="5"/>
  <c r="KN134" i="5"/>
  <c r="JQ134" i="5"/>
  <c r="IS134" i="5"/>
  <c r="HV134" i="5"/>
  <c r="AP34" i="5"/>
  <c r="AO134" i="5"/>
  <c r="CI134" i="5"/>
  <c r="BL134" i="5"/>
  <c r="ED134" i="5"/>
  <c r="FY134" i="5"/>
  <c r="GV134" i="5"/>
  <c r="EZ134" i="5"/>
  <c r="DF134" i="5"/>
  <c r="KO134" i="5"/>
  <c r="JR134" i="5"/>
  <c r="IT134" i="5"/>
  <c r="HW134" i="5"/>
  <c r="AQ34" i="5"/>
  <c r="AP134" i="5"/>
  <c r="BM134" i="5"/>
  <c r="CJ134" i="5"/>
  <c r="EE134" i="5"/>
  <c r="GW134" i="5"/>
  <c r="FZ134" i="5"/>
  <c r="FA134" i="5"/>
  <c r="DG134" i="5"/>
  <c r="KP134" i="5"/>
  <c r="JS134" i="5"/>
  <c r="IU134" i="5"/>
  <c r="HX134" i="5"/>
  <c r="AR34" i="5"/>
  <c r="AQ134" i="5"/>
  <c r="CK134" i="5"/>
  <c r="BN134" i="5"/>
  <c r="EF134" i="5"/>
  <c r="GA134" i="5"/>
  <c r="GX134" i="5"/>
  <c r="FB134" i="5"/>
  <c r="DH134" i="5"/>
  <c r="KQ134" i="5"/>
  <c r="KR134" i="5"/>
  <c r="JT134" i="5"/>
  <c r="JU134" i="5"/>
  <c r="IV134" i="5"/>
  <c r="HZ134" i="5"/>
  <c r="HY134" i="5"/>
  <c r="AR134" i="5"/>
  <c r="AS34" i="5"/>
  <c r="BO134" i="5"/>
  <c r="CL134" i="5"/>
  <c r="EG134" i="5"/>
  <c r="GY134" i="5"/>
  <c r="GB134" i="5"/>
  <c r="FC134" i="5"/>
  <c r="DI134" i="5"/>
  <c r="IW134" i="5"/>
  <c r="IX134" i="5"/>
  <c r="AS134" i="5"/>
  <c r="AT34" i="5"/>
  <c r="CM134" i="5"/>
  <c r="BP134" i="5"/>
  <c r="EH134" i="5"/>
  <c r="GC134" i="5"/>
  <c r="GZ134" i="5"/>
  <c r="FD134" i="5"/>
  <c r="DJ134" i="5"/>
  <c r="AU34" i="5"/>
  <c r="AT134" i="5"/>
  <c r="BQ134" i="5"/>
  <c r="CN134" i="5"/>
  <c r="EI134" i="5"/>
  <c r="HA134" i="5"/>
  <c r="GD134" i="5"/>
  <c r="FE134" i="5"/>
  <c r="DK134" i="5"/>
  <c r="AV34" i="5"/>
  <c r="AU134" i="5"/>
  <c r="CO134" i="5"/>
  <c r="BR134" i="5"/>
  <c r="EJ134" i="5"/>
  <c r="GE134" i="5"/>
  <c r="HD134" i="5"/>
  <c r="HB134" i="5"/>
  <c r="FF134" i="5"/>
  <c r="DL134" i="5"/>
  <c r="GF134" i="5"/>
  <c r="GG134" i="5"/>
  <c r="AV134" i="5"/>
  <c r="AW34" i="5"/>
  <c r="BS134" i="5"/>
  <c r="CP134" i="5"/>
  <c r="EK134" i="5"/>
  <c r="FG134" i="5"/>
  <c r="DM134" i="5"/>
  <c r="EL134" i="5"/>
  <c r="EM134" i="5"/>
  <c r="AX34" i="5"/>
  <c r="AY34" i="5"/>
  <c r="AY134" i="5"/>
  <c r="AW134" i="5"/>
  <c r="CQ134" i="5"/>
  <c r="BT134" i="5"/>
  <c r="FH134" i="5"/>
  <c r="FJ134" i="5"/>
  <c r="DN134" i="5"/>
  <c r="DO134" i="5"/>
  <c r="DP134" i="5"/>
  <c r="CR134" i="5"/>
  <c r="CS134" i="5"/>
  <c r="BU134" i="5"/>
  <c r="BV134" i="5"/>
  <c r="AX134" i="5"/>
  <c r="AD134" i="5"/>
  <c r="FI134" i="5"/>
  <c r="AD34" i="5"/>
</calcChain>
</file>

<file path=xl/sharedStrings.xml><?xml version="1.0" encoding="utf-8"?>
<sst xmlns="http://schemas.openxmlformats.org/spreadsheetml/2006/main" count="25057" uniqueCount="7825">
  <si>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</si>
  <si>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</si>
  <si>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</si>
  <si>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</si>
  <si>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</si>
  <si>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</si>
  <si>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</si>
  <si>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</si>
  <si>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</si>
  <si>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</si>
  <si>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</si>
  <si>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</si>
  <si>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</si>
  <si>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</si>
  <si>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</si>
  <si>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</si>
  <si>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</si>
  <si>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</si>
  <si>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</si>
  <si>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</si>
  <si>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</si>
  <si>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</si>
  <si>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</si>
  <si>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</si>
  <si>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</si>
  <si>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</si>
  <si>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</si>
  <si>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</si>
  <si>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</si>
  <si>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</si>
  <si>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</si>
  <si>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</si>
  <si>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</si>
  <si>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</si>
  <si>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</si>
  <si>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</si>
  <si>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</si>
  <si>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</si>
  <si>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</si>
  <si>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</si>
  <si>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</si>
  <si>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</si>
  <si>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</si>
  <si>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</si>
  <si>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</si>
  <si>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</si>
  <si>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</si>
  <si>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</si>
  <si>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</si>
  <si>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</si>
  <si>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</si>
  <si>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</si>
  <si>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</si>
  <si>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</si>
  <si>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</si>
  <si>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</si>
  <si>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</si>
  <si>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</si>
  <si>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</si>
  <si>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</si>
  <si>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</si>
  <si>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</si>
  <si>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</si>
  <si>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</si>
  <si>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</si>
  <si>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</si>
  <si>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</si>
  <si>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</si>
  <si>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</si>
  <si>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</si>
  <si>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</si>
  <si>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</si>
  <si>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</si>
  <si>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</si>
  <si>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</si>
  <si>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</si>
  <si>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</si>
  <si>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</si>
  <si>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</si>
  <si>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</si>
  <si>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</si>
  <si>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</si>
  <si>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</si>
  <si>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</si>
  <si>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</si>
  <si>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</si>
  <si>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</si>
  <si>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</si>
  <si>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</si>
  <si>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</si>
  <si>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</si>
  <si>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</si>
  <si>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</si>
  <si>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</si>
  <si>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</si>
  <si>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</si>
  <si>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</si>
  <si>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</si>
  <si>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</si>
  <si>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</si>
  <si>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</si>
  <si>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</si>
  <si>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</si>
  <si>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</si>
  <si>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</si>
  <si>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</si>
  <si>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</si>
  <si>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</si>
  <si>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</si>
  <si>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</si>
  <si>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</si>
  <si>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</si>
  <si>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</si>
  <si>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</si>
  <si>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</si>
  <si>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</si>
  <si>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</si>
  <si>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</si>
  <si>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</si>
  <si>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</si>
  <si>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</si>
  <si>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</si>
  <si>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</si>
  <si>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</si>
  <si>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</si>
  <si>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</si>
  <si>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</si>
  <si>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</si>
  <si>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</si>
  <si>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</si>
  <si>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</si>
  <si>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</si>
  <si>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</si>
  <si>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</si>
  <si>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</si>
  <si>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</si>
  <si>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</si>
  <si>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</si>
  <si>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</si>
  <si>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</si>
  <si>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</si>
  <si>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</si>
  <si>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</si>
  <si>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</si>
  <si>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</si>
  <si>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</si>
  <si>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</si>
  <si>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</si>
  <si>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</si>
  <si>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</si>
  <si>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</si>
  <si>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</si>
  <si>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</si>
  <si>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</si>
  <si>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</si>
  <si>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</si>
  <si>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</si>
  <si>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</si>
  <si>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</si>
  <si>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</si>
  <si>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</si>
  <si>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</si>
  <si>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</si>
  <si>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</si>
  <si>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</si>
  <si>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</si>
  <si>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</si>
  <si>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</si>
  <si>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</si>
  <si>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</si>
  <si>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</si>
  <si>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</si>
  <si>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</si>
  <si>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</si>
  <si>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</si>
  <si>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</si>
  <si>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</si>
  <si>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</si>
  <si>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</si>
  <si>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</si>
  <si>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</si>
  <si>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</si>
  <si>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</si>
  <si>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</si>
  <si>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</si>
  <si>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</si>
  <si>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</si>
  <si>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</si>
  <si>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</si>
  <si>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</si>
  <si>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</si>
  <si>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</si>
  <si>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</si>
  <si>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</si>
  <si>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</si>
  <si>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</si>
  <si>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</si>
  <si>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</si>
  <si>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</si>
  <si>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</si>
  <si>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</si>
  <si>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</si>
  <si>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</si>
  <si>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</si>
  <si>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</si>
  <si>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</si>
  <si>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</si>
  <si>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</si>
  <si>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</si>
  <si>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</si>
  <si>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</si>
  <si>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</si>
  <si>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</si>
  <si>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</si>
  <si>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</si>
  <si>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</si>
  <si>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</si>
  <si>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</si>
  <si>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</si>
  <si>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</si>
  <si>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</si>
  <si>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</si>
  <si>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</si>
  <si>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</si>
  <si>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</si>
  <si>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</si>
  <si>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</si>
  <si>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</si>
  <si>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</si>
  <si>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</si>
  <si>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</si>
  <si>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</si>
  <si>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</si>
  <si>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</si>
  <si>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</si>
  <si>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</si>
  <si>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</si>
  <si>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</si>
  <si>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</si>
  <si>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</si>
  <si>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</si>
  <si>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</si>
  <si>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</si>
  <si>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</si>
  <si>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</si>
  <si>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</si>
  <si>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</si>
  <si>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</si>
  <si>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</si>
  <si>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</si>
  <si>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</si>
  <si>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</si>
  <si>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</si>
  <si>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</si>
  <si>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</si>
  <si>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</si>
  <si>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</si>
  <si>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</si>
  <si>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</si>
  <si>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</si>
  <si>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</si>
  <si>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</si>
  <si>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</si>
  <si>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</si>
  <si>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</si>
  <si>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</si>
  <si>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</si>
  <si>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</si>
  <si>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</si>
  <si>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</si>
  <si>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</si>
  <si>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</si>
  <si>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</si>
  <si>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</si>
  <si>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</si>
  <si>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</si>
  <si>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</si>
  <si>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</si>
  <si>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</si>
  <si>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</si>
  <si>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</si>
  <si>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</si>
  <si>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</si>
  <si>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</si>
  <si>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</si>
  <si>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</si>
  <si>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</si>
  <si>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</si>
  <si>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</si>
  <si>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</si>
  <si>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</si>
  <si>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</si>
  <si>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</si>
  <si>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</si>
  <si>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</si>
  <si>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</si>
  <si>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</si>
  <si>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</si>
  <si>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</si>
  <si>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</si>
  <si>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</si>
  <si>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</si>
  <si>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</si>
  <si>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</si>
  <si>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</si>
  <si>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</si>
  <si>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</si>
  <si>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</si>
  <si>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</si>
  <si>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</si>
  <si>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</si>
  <si>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</si>
  <si>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</si>
  <si>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</si>
  <si>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</si>
  <si>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</si>
  <si>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</si>
  <si>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</si>
  <si>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</si>
  <si>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</si>
  <si>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</si>
  <si>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</si>
  <si>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</si>
  <si>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</si>
  <si>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</si>
  <si>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</si>
  <si>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</si>
  <si>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</si>
  <si>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</si>
  <si>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</si>
  <si>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</si>
  <si>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</si>
  <si>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</si>
  <si>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</si>
  <si>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</si>
  <si>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</si>
  <si>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</si>
  <si>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</si>
  <si>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</si>
  <si>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</si>
  <si>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</si>
  <si>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</si>
  <si>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</si>
  <si>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</si>
  <si>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</si>
  <si>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</si>
  <si>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</si>
  <si>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</si>
  <si>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</si>
  <si>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</si>
  <si>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</si>
  <si>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</si>
  <si>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</si>
  <si>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</si>
  <si>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</si>
  <si>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</si>
  <si>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</si>
  <si>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</si>
  <si>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</si>
  <si>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</si>
  <si>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</si>
  <si>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</si>
  <si>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</si>
  <si>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</si>
  <si>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</si>
  <si>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</si>
  <si>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</si>
  <si>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</si>
  <si>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</si>
  <si>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</si>
  <si>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</si>
  <si>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</si>
  <si>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</si>
  <si>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</si>
  <si>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</si>
  <si>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</si>
  <si>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</si>
  <si>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</si>
  <si>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</si>
  <si>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</si>
  <si>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</si>
  <si>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</si>
  <si>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</si>
  <si>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</si>
  <si>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</si>
  <si>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</si>
  <si>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</si>
  <si>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</si>
  <si>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</si>
  <si>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</si>
  <si>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</si>
  <si>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</si>
  <si>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</si>
  <si>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</si>
  <si>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</si>
  <si>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</si>
  <si>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</si>
  <si>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</si>
  <si>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</si>
  <si>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</si>
  <si>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</si>
  <si>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</si>
  <si>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</si>
  <si>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</si>
  <si>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</si>
  <si>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</si>
  <si>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</si>
  <si>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</si>
  <si>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</si>
  <si>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</si>
  <si>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</si>
  <si>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</si>
  <si>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</si>
  <si>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</si>
  <si>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</si>
  <si>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</si>
  <si>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</si>
  <si>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</si>
  <si>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</si>
  <si>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</si>
  <si>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</si>
  <si>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</si>
  <si>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</si>
  <si>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</si>
  <si>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</si>
  <si>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</si>
  <si>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</si>
  <si>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</si>
  <si>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</si>
  <si>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</si>
  <si>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</si>
  <si>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</si>
  <si>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</si>
  <si>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</si>
  <si>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</si>
  <si>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</si>
  <si>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</si>
  <si>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</si>
  <si>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</si>
  <si>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</si>
  <si>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</si>
  <si>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</si>
  <si>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</si>
  <si>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</si>
  <si>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</si>
  <si>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</si>
  <si>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</si>
  <si>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</si>
  <si>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</si>
  <si>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</si>
  <si>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</si>
  <si>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</si>
  <si>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</si>
  <si>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</si>
  <si>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</si>
  <si>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</si>
  <si>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</si>
  <si>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</si>
  <si>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</si>
  <si>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</si>
  <si>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</si>
  <si>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</si>
  <si>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</si>
  <si>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</si>
  <si>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</si>
  <si>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</si>
  <si>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</si>
  <si>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</si>
  <si>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</si>
  <si>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</si>
  <si>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</si>
  <si>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</si>
  <si>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</si>
  <si>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</si>
  <si>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</si>
  <si>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</si>
  <si>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</si>
  <si>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</si>
  <si>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</si>
  <si>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</si>
  <si>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</si>
  <si>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</si>
  <si>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</si>
  <si>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</si>
  <si>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</si>
  <si>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</si>
  <si>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</si>
  <si>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</si>
  <si>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</si>
  <si>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</si>
  <si>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</si>
  <si>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</si>
  <si>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</si>
  <si>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</si>
  <si>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</si>
  <si>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</si>
  <si>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</si>
  <si>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</si>
  <si>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</si>
  <si>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</si>
  <si>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</si>
  <si>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</si>
  <si>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</si>
  <si>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</si>
  <si>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</si>
  <si>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</si>
  <si>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</si>
  <si>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</si>
  <si>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</si>
  <si>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</si>
  <si>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</si>
  <si>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</si>
  <si>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</si>
  <si>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</si>
  <si>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</si>
  <si>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</si>
  <si>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</si>
  <si>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</si>
  <si>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</si>
  <si>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</si>
  <si>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</si>
  <si>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</si>
  <si>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</si>
  <si>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</si>
  <si>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</si>
  <si>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</si>
  <si>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</si>
  <si>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</si>
  <si>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</si>
  <si>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</si>
  <si>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</si>
  <si>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</si>
  <si>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</si>
  <si>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</si>
  <si>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</si>
  <si>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</si>
  <si>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</si>
  <si>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</si>
  <si>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</si>
  <si>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</si>
  <si>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</si>
  <si>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</si>
  <si>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</si>
  <si>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</si>
  <si>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</si>
  <si>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</si>
  <si>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</si>
  <si>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</si>
  <si>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</si>
  <si>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</si>
  <si>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</si>
  <si>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</si>
  <si>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</si>
  <si>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</si>
  <si>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</si>
  <si>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</si>
  <si>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</si>
  <si>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</si>
  <si>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</si>
  <si>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</si>
  <si>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</si>
  <si>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</si>
  <si>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</si>
  <si>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</si>
  <si>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</si>
  <si>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</si>
  <si>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</si>
  <si>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</si>
  <si>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</si>
  <si>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</si>
  <si>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</si>
  <si>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</si>
  <si>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</si>
  <si>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</si>
  <si>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</si>
  <si>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</si>
  <si>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</si>
  <si>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</si>
  <si>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</si>
  <si>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</si>
  <si>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</si>
  <si>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</si>
  <si>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</si>
  <si>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</si>
  <si>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</si>
  <si>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</si>
  <si>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</si>
  <si>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</si>
  <si>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</si>
  <si>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</si>
  <si>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</si>
  <si>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</si>
  <si>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</si>
  <si>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</si>
  <si>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</si>
  <si>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</si>
  <si>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</si>
  <si>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</si>
  <si>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</si>
  <si>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</si>
  <si>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</si>
  <si>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</si>
  <si>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</si>
  <si>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</si>
  <si>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</si>
  <si>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</si>
  <si>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</si>
  <si>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</si>
  <si>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</si>
  <si>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</si>
  <si>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</si>
  <si>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</si>
  <si>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</si>
  <si>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</si>
  <si>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</si>
  <si>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</si>
  <si>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</si>
  <si>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</si>
  <si>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</si>
  <si>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</si>
  <si>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</si>
  <si>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</si>
  <si>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</si>
  <si>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</si>
  <si>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</si>
  <si>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</si>
  <si>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</si>
  <si>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</si>
  <si>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</si>
  <si>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</si>
  <si>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</si>
  <si>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</si>
  <si>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</si>
  <si>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</si>
  <si>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</si>
  <si>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</si>
  <si>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</si>
  <si>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</si>
  <si>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</si>
  <si>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</si>
  <si>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</si>
  <si>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</si>
  <si>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</si>
  <si>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</si>
  <si>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</si>
  <si>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</si>
  <si>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</si>
  <si>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</si>
  <si>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</si>
  <si>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</si>
  <si>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</si>
  <si>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</si>
  <si>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</si>
  <si>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</si>
  <si>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</si>
  <si>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</si>
  <si>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</si>
  <si>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</si>
  <si>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</si>
  <si>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</si>
  <si>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</si>
  <si>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</si>
  <si>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</si>
  <si>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</si>
  <si>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</si>
  <si>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</si>
  <si>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</si>
  <si>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</si>
  <si>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</si>
  <si>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</si>
  <si>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</si>
  <si>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</si>
  <si>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</si>
  <si>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</si>
  <si>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</si>
  <si>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</si>
  <si>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</si>
  <si>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</si>
  <si>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</si>
  <si>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</si>
  <si>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</si>
  <si>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</si>
  <si>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</si>
  <si>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</si>
  <si>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</si>
  <si>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</si>
  <si>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</si>
  <si>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</si>
  <si>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</si>
  <si>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</si>
  <si>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</si>
  <si>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</si>
  <si>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</si>
  <si>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</si>
  <si>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</si>
  <si>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</si>
  <si>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</si>
  <si>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</si>
  <si>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</si>
  <si>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</si>
  <si>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</si>
  <si>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</si>
  <si>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</si>
  <si>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</si>
  <si>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</si>
  <si>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</si>
  <si>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</si>
  <si>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</si>
  <si>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</si>
  <si>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</si>
  <si>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</si>
  <si>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This sheet presents increases or decreases across a two-year span. It only shows a value where data from both years in comparison are available.</t>
  </si>
  <si>
    <t>5. Calculated Changes in Values - Two-Year</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</si>
  <si>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</si>
  <si>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</si>
  <si>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</si>
  <si>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</si>
  <si>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</si>
  <si>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</si>
  <si>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</si>
  <si>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</si>
  <si>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</si>
  <si>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</si>
  <si>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</si>
  <si>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</si>
  <si>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</si>
  <si>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</si>
  <si>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</si>
  <si>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</si>
  <si>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</si>
  <si>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</si>
  <si>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</si>
  <si>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</si>
  <si>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</si>
  <si>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</si>
  <si>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</si>
  <si>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</si>
  <si>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</si>
  <si>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</si>
  <si>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</si>
  <si>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</si>
  <si>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</si>
  <si>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</si>
  <si>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</si>
  <si>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</si>
  <si>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</si>
  <si>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</si>
  <si>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</si>
  <si>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</si>
  <si>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</si>
  <si>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</si>
  <si>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</si>
  <si>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</si>
  <si>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</si>
  <si>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</si>
  <si>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</si>
  <si>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</si>
  <si>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</si>
  <si>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</si>
  <si>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</si>
  <si>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</si>
  <si>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</si>
  <si>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</si>
  <si>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</si>
  <si>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</si>
  <si>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</si>
  <si>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</si>
  <si>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</si>
  <si>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</si>
  <si>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</si>
  <si>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</si>
  <si>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</si>
  <si>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</si>
  <si>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</si>
  <si>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</si>
  <si>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</si>
  <si>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</si>
  <si>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</si>
  <si>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</si>
  <si>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</si>
  <si>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</si>
  <si>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</si>
  <si>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</si>
  <si>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</si>
  <si>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</si>
  <si>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</si>
  <si>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</si>
  <si>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</si>
  <si>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</si>
  <si>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</si>
  <si>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</si>
  <si>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</si>
  <si>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</si>
  <si>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</si>
  <si>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</si>
  <si>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</si>
  <si>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</si>
  <si>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</si>
  <si>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</si>
  <si>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</si>
  <si>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</si>
  <si>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</si>
  <si>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</si>
  <si>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</si>
  <si>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</si>
  <si>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</si>
  <si>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</si>
  <si>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</si>
  <si>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</si>
  <si>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</si>
  <si>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</si>
  <si>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</si>
  <si>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</si>
  <si>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</si>
  <si>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</si>
  <si>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</si>
  <si>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</si>
  <si>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</si>
  <si>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</si>
  <si>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</si>
  <si>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</si>
  <si>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</si>
  <si>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</si>
  <si>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</si>
  <si>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</si>
  <si>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</si>
  <si>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</si>
  <si>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</si>
  <si>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</si>
  <si>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</si>
  <si>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</si>
  <si>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</si>
  <si>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</si>
  <si>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</si>
  <si>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</si>
  <si>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</si>
  <si>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</si>
  <si>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</si>
  <si>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</si>
  <si>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</si>
  <si>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</si>
  <si>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</si>
  <si>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</si>
  <si>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</si>
  <si>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</si>
  <si>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</si>
  <si>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</si>
  <si>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</si>
  <si>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</si>
  <si>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</si>
  <si>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</si>
  <si>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</si>
  <si>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</si>
  <si>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</si>
  <si>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</si>
  <si>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</si>
  <si>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</si>
  <si>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</si>
  <si>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</si>
  <si>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</si>
  <si>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</si>
  <si>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</si>
  <si>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</si>
  <si>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</si>
  <si>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</si>
  <si>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</si>
  <si>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</si>
  <si>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</si>
  <si>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</si>
  <si>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</si>
  <si>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</si>
  <si>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</si>
  <si>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</si>
  <si>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</si>
  <si>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</si>
  <si>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</si>
  <si>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</si>
  <si>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</si>
  <si>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</si>
  <si>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</si>
  <si>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</si>
  <si>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</si>
  <si>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</si>
  <si>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</si>
  <si>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</si>
  <si>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</si>
  <si>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</si>
  <si>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</si>
  <si>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</si>
  <si>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</si>
  <si>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</si>
  <si>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</si>
  <si>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</si>
  <si>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</si>
  <si>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</si>
  <si>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</si>
  <si>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</si>
  <si>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</si>
  <si>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</si>
  <si>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</si>
  <si>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</si>
  <si>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</si>
  <si>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</si>
  <si>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</si>
  <si>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</si>
  <si>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</si>
  <si>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</si>
  <si>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</si>
  <si>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</si>
  <si>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</si>
  <si>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</si>
  <si>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</si>
  <si>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</si>
  <si>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</si>
  <si>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</si>
  <si>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</si>
  <si>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</si>
  <si>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</si>
  <si>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</si>
  <si>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</si>
  <si>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</si>
  <si>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</si>
  <si>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</si>
  <si>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</si>
  <si>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</si>
  <si>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</si>
  <si>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</si>
  <si>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</si>
  <si>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</si>
  <si>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</si>
  <si>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</si>
  <si>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</si>
  <si>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</si>
  <si>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</si>
  <si>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</si>
  <si>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</si>
  <si>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</si>
  <si>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</si>
  <si>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</si>
  <si>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</si>
  <si>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</si>
  <si>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</si>
  <si>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</si>
  <si>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</si>
  <si>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</si>
  <si>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</si>
  <si>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</si>
  <si>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</si>
  <si>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</si>
  <si>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</si>
  <si>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</si>
  <si>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</si>
  <si>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</si>
  <si>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</si>
  <si>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</si>
  <si>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</si>
  <si>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</si>
  <si>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</si>
  <si>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</si>
  <si>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</si>
  <si>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</si>
  <si>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</si>
  <si>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</si>
  <si>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</si>
  <si>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</si>
  <si>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</si>
  <si>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</si>
  <si>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</si>
  <si>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</si>
  <si>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</si>
  <si>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</si>
  <si>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</si>
  <si>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</si>
  <si>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</si>
  <si>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</si>
  <si>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</si>
  <si>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</si>
  <si>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</si>
  <si>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</si>
  <si>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</si>
  <si>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</si>
  <si>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</si>
  <si>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</si>
  <si>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</si>
  <si>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</si>
  <si>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</si>
  <si>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</si>
  <si>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</si>
  <si>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</si>
  <si>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</si>
  <si>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</si>
  <si>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</si>
  <si>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</si>
  <si>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</si>
  <si>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</si>
  <si>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</si>
  <si>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</si>
  <si>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</si>
  <si>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</si>
  <si>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</si>
  <si>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</si>
  <si>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</si>
  <si>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</si>
  <si>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</si>
  <si>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</si>
  <si>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</si>
  <si>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</si>
  <si>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</si>
  <si>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</si>
  <si>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</si>
  <si>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</si>
  <si>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</si>
  <si>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</si>
  <si>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</si>
  <si>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</si>
  <si>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</si>
  <si>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</si>
  <si>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</si>
  <si>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</si>
  <si>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</si>
  <si>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</si>
  <si>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</si>
  <si>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</si>
  <si>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</si>
  <si>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</si>
  <si>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</si>
  <si>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</si>
  <si>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</si>
  <si>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</si>
  <si>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</si>
  <si>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</si>
  <si>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</si>
  <si>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</si>
  <si>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</si>
  <si>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</si>
  <si>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</si>
  <si>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</si>
  <si>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</si>
  <si>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</si>
  <si>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</si>
  <si>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</si>
  <si>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</si>
  <si>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</si>
  <si>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</si>
  <si>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</si>
  <si>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</si>
  <si>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</si>
  <si>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</si>
  <si>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</si>
  <si>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</si>
  <si>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</si>
  <si>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</si>
  <si>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</si>
  <si>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</si>
  <si>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</si>
  <si>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</si>
  <si>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</si>
  <si>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</si>
  <si>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</si>
  <si>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</si>
  <si>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</si>
  <si>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</si>
  <si>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</si>
  <si>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</si>
  <si>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</si>
  <si>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</si>
  <si>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</si>
  <si>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</si>
  <si>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</si>
  <si>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</si>
  <si>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</si>
  <si>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</si>
  <si>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</si>
  <si>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</si>
  <si>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</si>
  <si>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</si>
  <si>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</si>
  <si>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</si>
  <si>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</si>
  <si>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</si>
  <si>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</si>
  <si>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</si>
  <si>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</si>
  <si>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</si>
  <si>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</si>
  <si>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</si>
  <si>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</si>
  <si>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</si>
  <si>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</si>
  <si>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</si>
  <si>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</si>
  <si>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</si>
  <si>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</si>
  <si>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</si>
  <si>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</si>
  <si>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</si>
  <si>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</si>
  <si>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</si>
  <si>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</si>
  <si>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</si>
  <si>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</si>
  <si>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</si>
  <si>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</si>
  <si>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</si>
  <si>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</si>
  <si>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</si>
  <si>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</si>
  <si>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</si>
  <si>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</si>
  <si>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</si>
  <si>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</si>
  <si>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</si>
  <si>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</si>
  <si>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</si>
  <si>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</si>
  <si>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</si>
  <si>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</si>
  <si>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</si>
  <si>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</si>
  <si>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</si>
  <si>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</si>
  <si>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</si>
  <si>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</si>
  <si>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</si>
  <si>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</si>
  <si>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</si>
  <si>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</si>
  <si>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</si>
  <si>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</si>
  <si>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</si>
  <si>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</si>
  <si>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</si>
  <si>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</si>
  <si>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</si>
  <si>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</si>
  <si>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</si>
  <si>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</si>
  <si>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</si>
  <si>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</si>
  <si>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</si>
  <si>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</si>
  <si>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</si>
  <si>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</si>
  <si>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</si>
  <si>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</si>
  <si>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</si>
  <si>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</si>
  <si>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</si>
  <si>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</si>
  <si>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</si>
  <si>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</si>
  <si>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</si>
  <si>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</si>
  <si>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</si>
  <si>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</si>
  <si>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</si>
  <si>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</si>
  <si>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</si>
  <si>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</si>
  <si>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</si>
  <si>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</si>
  <si>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</si>
  <si>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</si>
  <si>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</si>
  <si>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</si>
  <si>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</si>
  <si>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</si>
  <si>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</si>
  <si>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</si>
  <si>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</si>
  <si>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</si>
  <si>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</si>
  <si>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</si>
  <si>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</si>
  <si>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</si>
  <si>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</si>
  <si>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</si>
  <si>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</si>
  <si>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</si>
  <si>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</si>
  <si>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</si>
  <si>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</si>
  <si>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</si>
  <si>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</si>
  <si>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</si>
  <si>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</si>
  <si>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</si>
  <si>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</si>
  <si>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</si>
  <si>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</si>
  <si>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</si>
  <si>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</si>
  <si>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</si>
  <si>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</si>
  <si>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</si>
  <si>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</si>
  <si>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</si>
  <si>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</si>
  <si>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</si>
  <si>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</si>
  <si>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</si>
  <si>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</si>
  <si>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</si>
  <si>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</si>
  <si>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</si>
  <si>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</si>
  <si>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</si>
  <si>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</si>
  <si>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</si>
  <si>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</si>
  <si>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</si>
  <si>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</si>
  <si>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</si>
  <si>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</si>
  <si>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</si>
  <si>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</si>
  <si>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</si>
  <si>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</si>
  <si>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</si>
  <si>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</si>
  <si>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</si>
  <si>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</si>
  <si>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</si>
  <si>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</si>
  <si>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</si>
  <si>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</si>
  <si>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</si>
  <si>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</si>
  <si>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</si>
  <si>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</si>
  <si>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</si>
  <si>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</si>
  <si>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</si>
  <si>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</si>
  <si>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</si>
  <si>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</si>
  <si>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</si>
  <si>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</si>
  <si>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</si>
  <si>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</si>
  <si>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</si>
  <si>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</si>
  <si>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</si>
  <si>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</si>
  <si>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</si>
  <si>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</si>
  <si>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</si>
  <si>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</si>
  <si>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</si>
  <si>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</si>
  <si>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</si>
  <si>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</si>
  <si>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</si>
  <si>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</si>
  <si>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</si>
  <si>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</si>
  <si>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</si>
  <si>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</si>
  <si>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</si>
  <si>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</si>
  <si>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</si>
  <si>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</si>
  <si>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</si>
  <si>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</si>
  <si>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</si>
  <si>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</si>
  <si>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</si>
  <si>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</si>
  <si>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</si>
  <si>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</si>
  <si>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</si>
  <si>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</si>
  <si>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</si>
  <si>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</si>
  <si>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</si>
  <si>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</si>
  <si>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</si>
  <si>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</si>
  <si>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</si>
  <si>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</si>
  <si>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</si>
  <si>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</si>
  <si>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</si>
  <si>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</si>
  <si>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</si>
  <si>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</si>
  <si>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</si>
  <si>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</si>
  <si>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</si>
  <si>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</si>
  <si>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</si>
  <si>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</si>
  <si>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</si>
  <si>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</si>
  <si>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</si>
  <si>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</si>
  <si>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</si>
  <si>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</si>
  <si>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</si>
  <si>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</si>
  <si>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</si>
  <si>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</si>
  <si>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</si>
  <si>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</si>
  <si>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</si>
  <si>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</si>
  <si>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</si>
  <si>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</si>
  <si>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</si>
  <si>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</si>
  <si>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</si>
  <si>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</si>
  <si>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</si>
  <si>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</si>
  <si>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</si>
  <si>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</si>
  <si>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</si>
  <si>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</si>
  <si>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</si>
  <si>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</si>
  <si>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</si>
  <si>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</si>
  <si>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</si>
  <si>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</si>
  <si>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</si>
  <si>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</si>
  <si>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</si>
  <si>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</si>
  <si>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</si>
  <si>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</si>
  <si>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</si>
  <si>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</si>
  <si>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</si>
  <si>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</si>
  <si>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</si>
  <si>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</si>
  <si>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</si>
  <si>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</si>
  <si>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</si>
  <si>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</si>
  <si>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</si>
  <si>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</si>
  <si>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</si>
  <si>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</si>
  <si>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</si>
  <si>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</si>
  <si>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</si>
  <si>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</si>
  <si>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</si>
  <si>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</si>
  <si>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</si>
  <si>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</si>
  <si>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</si>
  <si>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</si>
  <si>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</si>
  <si>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</si>
  <si>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</si>
  <si>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</si>
  <si>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</si>
  <si>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</si>
  <si>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</si>
  <si>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</si>
  <si>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</si>
  <si>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</si>
  <si>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</si>
  <si>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</si>
  <si>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</si>
  <si>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</si>
  <si>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</si>
  <si>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</si>
  <si>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</si>
  <si>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</si>
  <si>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</si>
  <si>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</si>
  <si>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</si>
  <si>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</si>
  <si>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</si>
  <si>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</si>
  <si>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</si>
  <si>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</si>
  <si>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</si>
  <si>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</si>
  <si>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</si>
  <si>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</si>
  <si>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</si>
  <si>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</si>
  <si>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</si>
  <si>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</si>
  <si>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</si>
  <si>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</si>
  <si>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</si>
  <si>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</si>
  <si>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</si>
  <si>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</si>
  <si>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</si>
  <si>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</si>
  <si>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</si>
  <si>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</si>
  <si>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</si>
  <si>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</si>
  <si>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</si>
  <si>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</si>
  <si>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</si>
  <si>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</si>
  <si>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</si>
  <si>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</si>
  <si>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</si>
  <si>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</si>
  <si>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</si>
  <si>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</si>
  <si>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</si>
  <si>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</si>
  <si>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</si>
  <si>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</si>
  <si>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</si>
  <si>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</si>
  <si>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</si>
  <si>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</si>
  <si>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</si>
  <si>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</si>
  <si>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</si>
  <si>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</si>
  <si>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</si>
  <si>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</si>
  <si>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</si>
  <si>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</si>
  <si>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</si>
  <si>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</si>
  <si>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</si>
  <si>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-3</t>
  </si>
  <si>
    <t>1</t>
  </si>
  <si>
    <t>67,000</t>
  </si>
  <si>
    <t>$1,200,000</t>
  </si>
  <si>
    <t>$0</t>
  </si>
  <si>
    <t>-26</t>
  </si>
  <si>
    <t>-16</t>
  </si>
  <si>
    <t>27</t>
  </si>
  <si>
    <t>-1</t>
  </si>
  <si>
    <t>$3</t>
  </si>
  <si>
    <t>6</t>
  </si>
  <si>
    <t>-686</t>
  </si>
  <si>
    <t>-17</t>
  </si>
  <si>
    <t>-4</t>
  </si>
  <si>
    <t>60,000</t>
  </si>
  <si>
    <t>-$2</t>
  </si>
  <si>
    <t>115</t>
  </si>
  <si>
    <t>-50</t>
  </si>
  <si>
    <t>-100</t>
  </si>
  <si>
    <t>-5</t>
  </si>
  <si>
    <t>-25</t>
  </si>
  <si>
    <t>-25,000</t>
  </si>
  <si>
    <t>-$3</t>
  </si>
  <si>
    <t>-15</t>
  </si>
  <si>
    <t>-7</t>
  </si>
  <si>
    <t>-$5</t>
  </si>
  <si>
    <t>$1</t>
  </si>
  <si>
    <t>-54</t>
  </si>
  <si>
    <t>-2</t>
  </si>
  <si>
    <t>-30</t>
  </si>
  <si>
    <t>-8</t>
  </si>
  <si>
    <t>39</t>
  </si>
  <si>
    <t>$9</t>
  </si>
  <si>
    <t>196</t>
  </si>
  <si>
    <t>$1,000,000</t>
  </si>
  <si>
    <t>$70,000,000</t>
  </si>
  <si>
    <t>-48</t>
  </si>
  <si>
    <t>54</t>
  </si>
  <si>
    <t>74</t>
  </si>
  <si>
    <t>$8</t>
  </si>
  <si>
    <t>3,600</t>
  </si>
  <si>
    <t>59</t>
  </si>
  <si>
    <t>-12</t>
  </si>
  <si>
    <t>-11</t>
  </si>
  <si>
    <t>$2</t>
  </si>
  <si>
    <t>351</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</si>
  <si>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</si>
  <si>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</si>
  <si>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</si>
  <si>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</si>
  <si>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</si>
  <si>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</si>
  <si>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</si>
  <si>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</si>
  <si>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</si>
  <si>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</si>
  <si>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</si>
  <si>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</si>
  <si>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</si>
  <si>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</si>
  <si>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</si>
  <si>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</si>
  <si>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</si>
  <si>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</si>
  <si>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</si>
  <si>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</si>
  <si>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</si>
  <si>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</si>
  <si>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</si>
  <si>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</si>
  <si>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</si>
  <si>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</si>
  <si>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</si>
  <si>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</si>
  <si>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</si>
  <si>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</si>
  <si>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</si>
  <si>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</si>
  <si>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</si>
  <si>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</si>
  <si>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</si>
  <si>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</si>
  <si>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</si>
  <si>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</si>
  <si>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</si>
  <si>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</si>
  <si>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</si>
  <si>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</si>
  <si>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</si>
  <si>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</si>
  <si>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</si>
  <si>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</si>
  <si>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</si>
  <si>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</si>
  <si>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</si>
  <si>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</si>
  <si>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</si>
  <si>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</si>
  <si>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</si>
  <si>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</si>
  <si>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</si>
  <si>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</si>
  <si>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</si>
  <si>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</si>
  <si>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</si>
  <si>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</si>
  <si>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</si>
  <si>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</si>
  <si>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</si>
  <si>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</si>
  <si>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</si>
  <si>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</si>
  <si>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</si>
  <si>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</si>
  <si>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</si>
  <si>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</si>
  <si>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</si>
  <si>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</si>
  <si>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</si>
  <si>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</si>
  <si>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</si>
  <si>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</si>
  <si>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</si>
  <si>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</si>
  <si>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</si>
  <si>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</si>
  <si>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</si>
  <si>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</si>
  <si>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</si>
  <si>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</si>
  <si>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</si>
  <si>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</si>
  <si>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</si>
  <si>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</si>
  <si>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</si>
  <si>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</si>
  <si>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</si>
  <si>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</si>
  <si>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</si>
  <si>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</si>
  <si>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</si>
  <si>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</si>
  <si>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</si>
  <si>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</si>
  <si>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</si>
  <si>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</si>
  <si>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</si>
  <si>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</si>
  <si>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</si>
  <si>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</si>
  <si>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</si>
  <si>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</si>
  <si>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</si>
  <si>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</si>
  <si>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</si>
  <si>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</si>
  <si>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</si>
  <si>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</si>
  <si>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</si>
  <si>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</si>
  <si>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</si>
  <si>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</si>
  <si>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</si>
  <si>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</si>
  <si>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</si>
  <si>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</si>
  <si>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</si>
  <si>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</si>
  <si>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</si>
  <si>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</si>
  <si>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</si>
  <si>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</si>
  <si>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</si>
  <si>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</si>
  <si>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</si>
  <si>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</si>
  <si>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</si>
  <si>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</si>
  <si>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</si>
  <si>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</si>
  <si>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</si>
  <si>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</si>
  <si>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</si>
  <si>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</si>
  <si>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</si>
  <si>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</si>
  <si>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</si>
  <si>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</si>
  <si>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</si>
  <si>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</si>
  <si>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</si>
  <si>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</si>
  <si>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</si>
  <si>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</si>
  <si>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</si>
  <si>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</si>
  <si>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</si>
  <si>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</si>
  <si>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</si>
  <si>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</si>
  <si>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</si>
  <si>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</si>
  <si>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</si>
  <si>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</si>
  <si>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</si>
  <si>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</si>
  <si>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</si>
  <si>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</si>
  <si>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</si>
  <si>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</si>
  <si>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</si>
  <si>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</si>
  <si>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</si>
  <si>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</si>
  <si>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</si>
  <si>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</si>
  <si>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</si>
  <si>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</si>
  <si>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</si>
  <si>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</si>
  <si>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</si>
  <si>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</si>
  <si>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</si>
  <si>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</si>
  <si>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</si>
  <si>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</si>
  <si>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</si>
  <si>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</si>
  <si>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</si>
  <si>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</si>
  <si>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</si>
  <si>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</si>
  <si>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</si>
  <si>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</si>
  <si>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</si>
  <si>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</si>
  <si>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</si>
  <si>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</si>
  <si>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</si>
  <si>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</si>
  <si>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</si>
  <si>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</si>
  <si>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</si>
  <si>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</si>
  <si>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</si>
  <si>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</si>
  <si>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</si>
  <si>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</si>
  <si>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</si>
  <si>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</si>
  <si>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</si>
  <si>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</si>
  <si>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</si>
  <si>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</si>
  <si>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</si>
  <si>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</si>
  <si>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</si>
  <si>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</si>
  <si>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</si>
  <si>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</si>
  <si>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</si>
  <si>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</si>
  <si>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</si>
  <si>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</si>
  <si>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</si>
  <si>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</si>
  <si>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</si>
  <si>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</si>
  <si>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</si>
  <si>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</si>
  <si>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</si>
  <si>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</si>
  <si>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</si>
  <si>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</si>
  <si>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</si>
  <si>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</si>
  <si>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</si>
  <si>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</si>
  <si>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</si>
  <si>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</si>
  <si>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</si>
  <si>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</si>
  <si>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</si>
  <si>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</si>
  <si>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</si>
  <si>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</si>
  <si>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</si>
  <si>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</si>
  <si>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</si>
  <si>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</si>
  <si>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</si>
  <si>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</si>
  <si>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</si>
  <si>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</si>
  <si>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</si>
  <si>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</si>
  <si>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</si>
  <si>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</si>
  <si>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</si>
  <si>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</si>
  <si>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</si>
  <si>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</si>
  <si>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</si>
  <si>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</si>
  <si>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</si>
  <si>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</si>
  <si>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</si>
  <si>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</si>
  <si>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</si>
  <si>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</si>
  <si>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</si>
  <si>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</si>
  <si>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</si>
  <si>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</si>
  <si>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</si>
  <si>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</si>
  <si>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</si>
  <si>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</si>
  <si>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</si>
  <si>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</si>
  <si>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</si>
  <si>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</si>
  <si>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</si>
  <si>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</si>
  <si>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</si>
  <si>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</si>
  <si>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</si>
  <si>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</si>
  <si>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</si>
  <si>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</si>
  <si>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</si>
  <si>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</si>
  <si>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</si>
  <si>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</si>
  <si>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</si>
  <si>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</si>
  <si>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</si>
  <si>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</si>
  <si>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</si>
  <si>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</si>
  <si>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</si>
  <si>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</si>
  <si>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</si>
  <si>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</si>
  <si>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</si>
  <si>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</si>
  <si>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</si>
  <si>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</si>
  <si>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</si>
  <si>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</si>
  <si>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</si>
  <si>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</si>
  <si>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</si>
  <si>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</si>
  <si>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</si>
  <si>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</si>
  <si>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</si>
  <si>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</si>
  <si>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</si>
  <si>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</si>
  <si>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</si>
  <si>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</si>
  <si>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</si>
  <si>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</si>
  <si>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</si>
  <si>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</si>
  <si>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</si>
  <si>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</si>
  <si>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</si>
  <si>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</si>
  <si>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</si>
  <si>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</si>
  <si>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</si>
  <si>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</si>
  <si>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</si>
  <si>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</si>
  <si>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</si>
  <si>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</si>
  <si>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</si>
  <si>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</si>
  <si>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</si>
  <si>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</si>
  <si>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</si>
  <si>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</si>
  <si>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</si>
  <si>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</si>
  <si>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</si>
  <si>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</si>
  <si>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</si>
  <si>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</si>
  <si>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</si>
  <si>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</si>
  <si>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</si>
  <si>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</si>
  <si>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</si>
  <si>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</si>
  <si>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</si>
  <si>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</si>
  <si>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</si>
  <si>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</si>
  <si>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</si>
  <si>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</si>
  <si>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</si>
  <si>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</si>
  <si>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</si>
  <si>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</si>
  <si>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</si>
  <si>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</si>
  <si>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</si>
  <si>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</si>
  <si>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</si>
  <si>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</si>
  <si>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</si>
  <si>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</si>
  <si>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</si>
  <si>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</si>
  <si>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</si>
  <si>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</si>
  <si>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</si>
  <si>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</si>
  <si>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</si>
  <si>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</si>
  <si>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</si>
  <si>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</si>
  <si>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</si>
  <si>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</si>
  <si>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</si>
  <si>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</si>
  <si>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</si>
  <si>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</si>
  <si>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</si>
  <si>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</si>
  <si>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</si>
  <si>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</si>
  <si>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</si>
  <si>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</si>
  <si>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</si>
  <si>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</si>
  <si>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</si>
  <si>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</si>
  <si>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</si>
  <si>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</si>
  <si>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</si>
  <si>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</si>
  <si>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</si>
  <si>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</si>
  <si>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</si>
  <si>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</si>
  <si>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</si>
  <si>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</si>
  <si>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</si>
  <si>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</si>
  <si>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</si>
  <si>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</si>
  <si>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</si>
  <si>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</si>
  <si>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</si>
  <si>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</si>
  <si>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</si>
  <si>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</si>
  <si>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</si>
  <si>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</si>
  <si>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</si>
  <si>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</si>
  <si>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</si>
  <si>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</si>
  <si>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</si>
  <si>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</si>
  <si>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</si>
  <si>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</si>
  <si>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</si>
  <si>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</si>
  <si>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</si>
  <si>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</si>
  <si>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</si>
  <si>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</si>
  <si>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</si>
  <si>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</si>
  <si>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</si>
  <si>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</si>
  <si>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</si>
  <si>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</si>
  <si>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</si>
  <si>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</si>
  <si>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</si>
  <si>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</si>
  <si>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</si>
  <si>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</si>
  <si>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</si>
  <si>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</si>
  <si>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</si>
  <si>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</si>
  <si>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</si>
  <si>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</si>
  <si>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</si>
  <si>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</si>
  <si>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</si>
  <si>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</si>
  <si>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</si>
  <si>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</si>
  <si>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</si>
  <si>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</si>
  <si>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</si>
  <si>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</si>
  <si>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</si>
  <si>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</si>
  <si>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</si>
  <si>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</si>
  <si>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</si>
  <si>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</si>
  <si>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</si>
  <si>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</si>
  <si>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</si>
  <si>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</si>
  <si>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</si>
  <si>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</si>
  <si>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</si>
  <si>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</si>
  <si>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</si>
  <si>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</si>
  <si>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</si>
  <si>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</si>
  <si>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</si>
  <si>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</si>
  <si>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</si>
  <si>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</si>
  <si>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</si>
  <si>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</si>
  <si>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</si>
  <si>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</si>
  <si>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386</t>
  </si>
  <si>
    <t>33</t>
  </si>
  <si>
    <t>92</t>
  </si>
  <si>
    <t>96</t>
  </si>
  <si>
    <t>122</t>
  </si>
  <si>
    <t>510</t>
  </si>
  <si>
    <t>110</t>
  </si>
  <si>
    <t>362</t>
  </si>
  <si>
    <t>557</t>
  </si>
  <si>
    <t>334</t>
  </si>
  <si>
    <t>430</t>
  </si>
  <si>
    <t>252</t>
  </si>
  <si>
    <t>475</t>
  </si>
  <si>
    <t>$10</t>
  </si>
  <si>
    <t>186</t>
  </si>
  <si>
    <t>57,500</t>
  </si>
  <si>
    <t>-$20</t>
  </si>
  <si>
    <t>342</t>
  </si>
  <si>
    <t>-20</t>
  </si>
  <si>
    <t>-$4</t>
  </si>
  <si>
    <t>-6</t>
  </si>
  <si>
    <t>-14</t>
  </si>
  <si>
    <t>170</t>
  </si>
  <si>
    <t>-40</t>
  </si>
  <si>
    <t>$4,000,000</t>
  </si>
  <si>
    <t>-18</t>
  </si>
  <si>
    <t>-33</t>
  </si>
  <si>
    <t>-10</t>
  </si>
  <si>
    <t>-96</t>
  </si>
  <si>
    <t>-70</t>
  </si>
  <si>
    <t>187,000</t>
  </si>
  <si>
    <t>-7,500</t>
  </si>
  <si>
    <t>-$1</t>
  </si>
  <si>
    <t>-65</t>
  </si>
  <si>
    <t>-13</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</si>
  <si>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</si>
  <si>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</si>
  <si>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</si>
  <si>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</si>
  <si>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</si>
  <si>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</si>
  <si>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</si>
  <si>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</si>
  <si>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</si>
  <si>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</si>
  <si>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</si>
  <si>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</si>
  <si>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</si>
  <si>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</si>
  <si>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</si>
  <si>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</si>
  <si>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</si>
  <si>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</si>
  <si>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</si>
  <si>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</si>
  <si>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</si>
  <si>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</si>
  <si>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</si>
  <si>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</si>
  <si>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</si>
  <si>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</si>
  <si>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</si>
  <si>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</si>
  <si>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</si>
  <si>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</si>
  <si>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</si>
  <si>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</si>
  <si>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</si>
  <si>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</si>
  <si>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</si>
  <si>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</si>
  <si>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</si>
  <si>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</si>
  <si>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</si>
  <si>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</si>
  <si>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</si>
  <si>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</si>
  <si>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</si>
  <si>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</si>
  <si>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</si>
  <si>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</si>
  <si>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</si>
  <si>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</si>
  <si>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</si>
  <si>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</si>
  <si>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</si>
  <si>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</si>
  <si>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</si>
  <si>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</si>
  <si>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</si>
  <si>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</si>
  <si>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</si>
  <si>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</si>
  <si>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</si>
  <si>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</si>
  <si>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</si>
  <si>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</si>
  <si>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</si>
  <si>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</si>
  <si>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</si>
  <si>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</si>
  <si>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</si>
  <si>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</si>
  <si>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</si>
  <si>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</si>
  <si>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</si>
  <si>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</si>
  <si>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</si>
  <si>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</si>
  <si>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</si>
  <si>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</si>
  <si>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</si>
  <si>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</si>
  <si>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</si>
  <si>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</si>
  <si>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</si>
  <si>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</si>
  <si>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</si>
  <si>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</si>
  <si>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</si>
  <si>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</si>
  <si>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</si>
  <si>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</si>
  <si>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</si>
  <si>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</si>
  <si>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</si>
  <si>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</si>
  <si>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</si>
  <si>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</si>
  <si>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</si>
  <si>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</si>
  <si>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</si>
  <si>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</si>
  <si>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</si>
  <si>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</si>
  <si>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</si>
  <si>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</si>
  <si>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</si>
  <si>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</si>
  <si>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</si>
  <si>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</si>
  <si>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</si>
  <si>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</si>
  <si>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</si>
  <si>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</si>
  <si>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t>WINTER MAINTENANCE RESOURCES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</si>
  <si>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</si>
  <si>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</si>
  <si>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t>Winter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</si>
  <si>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</si>
  <si>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</si>
  <si>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</si>
  <si>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</si>
  <si>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</si>
  <si>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</si>
  <si>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</si>
  <si>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</si>
  <si>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</si>
  <si>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</si>
  <si>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</si>
  <si>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</si>
  <si>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</si>
  <si>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</si>
  <si>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</si>
  <si>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</si>
  <si>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</si>
  <si>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</si>
  <si>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</si>
  <si>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</si>
  <si>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</si>
  <si>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</si>
  <si>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</si>
  <si>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</si>
  <si>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</si>
  <si>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</si>
  <si>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</si>
  <si>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</si>
  <si>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</si>
  <si>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</si>
  <si>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</si>
  <si>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</si>
  <si>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</si>
  <si>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</si>
  <si>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</si>
  <si>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</si>
  <si>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</si>
  <si>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</si>
  <si>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</si>
  <si>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</si>
  <si>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</si>
  <si>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</si>
  <si>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</si>
  <si>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</si>
  <si>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</si>
  <si>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</si>
  <si>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</si>
  <si>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</si>
  <si>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</si>
  <si>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</si>
  <si>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</si>
  <si>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</si>
  <si>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</si>
  <si>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</si>
  <si>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</si>
  <si>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</si>
  <si>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</si>
  <si>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</si>
  <si>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</si>
  <si>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</si>
  <si>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</si>
  <si>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</si>
  <si>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</si>
  <si>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</si>
  <si>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</si>
  <si>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</si>
  <si>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</si>
  <si>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</si>
  <si>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</si>
  <si>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</si>
  <si>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</si>
  <si>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</si>
  <si>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</si>
  <si>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</si>
  <si>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</si>
  <si>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</si>
  <si>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</si>
  <si>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</si>
  <si>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</si>
  <si>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</si>
  <si>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</si>
  <si>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</si>
  <si>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</si>
  <si>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</si>
  <si>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</si>
  <si>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</si>
  <si>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</si>
  <si>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</si>
  <si>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</si>
  <si>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</si>
  <si>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</si>
  <si>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</si>
  <si>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</si>
  <si>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</si>
  <si>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</si>
  <si>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</si>
  <si>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</si>
  <si>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</si>
  <si>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</si>
  <si>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</si>
  <si>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</si>
  <si>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</si>
  <si>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</si>
  <si>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</si>
  <si>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</si>
  <si>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</si>
  <si>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</si>
  <si>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</si>
  <si>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</si>
  <si>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</si>
  <si>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</si>
  <si>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</si>
  <si>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</si>
  <si>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</si>
  <si>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</si>
  <si>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</si>
  <si>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</si>
  <si>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</si>
  <si>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</si>
  <si>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</si>
  <si>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</si>
  <si>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</si>
  <si>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</si>
  <si>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</si>
  <si>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</si>
  <si>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</si>
  <si>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</si>
  <si>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</si>
  <si>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</si>
  <si>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</si>
  <si>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</si>
  <si>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</si>
  <si>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</si>
  <si>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</si>
  <si>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</si>
  <si>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</si>
  <si>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</si>
  <si>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</si>
  <si>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</si>
  <si>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</si>
  <si>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</si>
  <si>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</si>
  <si>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</si>
  <si>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</si>
  <si>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</si>
  <si>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</si>
  <si>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</si>
  <si>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</si>
  <si>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</si>
  <si>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</si>
  <si>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</si>
  <si>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</si>
  <si>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</si>
  <si>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</si>
  <si>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</si>
  <si>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</si>
  <si>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</si>
  <si>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</si>
  <si>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</si>
  <si>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</si>
  <si>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</si>
  <si>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</si>
  <si>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</si>
  <si>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</si>
  <si>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</si>
  <si>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</si>
  <si>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</si>
  <si>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</si>
  <si>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</si>
  <si>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</si>
  <si>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</si>
  <si>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</si>
  <si>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</si>
  <si>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</si>
  <si>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</si>
  <si>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</si>
  <si>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</si>
  <si>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</si>
  <si>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</si>
  <si>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</si>
  <si>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</si>
  <si>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</si>
  <si>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</si>
  <si>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</si>
  <si>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</si>
  <si>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</si>
  <si>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</si>
  <si>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</si>
  <si>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</si>
  <si>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</si>
  <si>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</si>
  <si>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</si>
  <si>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</si>
  <si>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</si>
  <si>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</si>
  <si>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</si>
  <si>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</si>
  <si>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</si>
  <si>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</si>
  <si>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</si>
  <si>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</si>
  <si>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</si>
  <si>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</si>
  <si>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</si>
  <si>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</si>
  <si>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</si>
  <si>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</si>
  <si>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</si>
  <si>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</si>
  <si>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</si>
  <si>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</si>
  <si>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</si>
  <si>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</si>
  <si>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</si>
  <si>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</si>
  <si>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</si>
  <si>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</si>
  <si>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</si>
  <si>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</si>
  <si>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</si>
  <si>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</si>
  <si>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</si>
  <si>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</si>
  <si>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</si>
  <si>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</si>
  <si>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</si>
  <si>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</si>
  <si>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</si>
  <si>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</si>
  <si>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</si>
  <si>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</si>
  <si>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</si>
  <si>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</si>
  <si>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</si>
  <si>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</si>
  <si>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</si>
  <si>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</si>
  <si>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</si>
  <si>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</si>
  <si>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</si>
  <si>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</si>
  <si>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</si>
  <si>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</si>
  <si>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</si>
  <si>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</si>
  <si>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</si>
  <si>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</si>
  <si>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</si>
  <si>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</si>
  <si>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</si>
  <si>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</si>
  <si>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</si>
  <si>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</si>
  <si>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</si>
  <si>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</si>
  <si>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</si>
  <si>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</si>
  <si>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</si>
  <si>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</si>
  <si>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</si>
  <si>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</si>
  <si>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</si>
  <si>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</si>
  <si>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</si>
  <si>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</si>
  <si>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</si>
  <si>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</si>
  <si>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</si>
  <si>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</si>
  <si>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</si>
  <si>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</si>
  <si>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</si>
  <si>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</si>
  <si>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</si>
  <si>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</si>
  <si>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</si>
  <si>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</si>
  <si>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</si>
  <si>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</si>
  <si>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</si>
  <si>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</si>
  <si>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</si>
  <si>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</si>
  <si>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</si>
  <si>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</si>
  <si>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</si>
  <si>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</si>
  <si>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</si>
  <si>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</si>
  <si>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</si>
  <si>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</si>
  <si>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</si>
  <si>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</si>
  <si>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</si>
  <si>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</si>
  <si>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</si>
  <si>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</si>
  <si>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</si>
  <si>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</si>
  <si>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</si>
  <si>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</si>
  <si>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</si>
  <si>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</si>
  <si>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</si>
  <si>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</si>
  <si>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</si>
  <si>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</si>
  <si>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286</t>
  </si>
  <si>
    <t>If you selected "Other," please list all other solid materials applied</t>
  </si>
  <si>
    <t>1,700</t>
  </si>
  <si>
    <t>330</t>
  </si>
  <si>
    <t>5,500</t>
  </si>
  <si>
    <t>-$8</t>
  </si>
  <si>
    <t>-180,000</t>
  </si>
  <si>
    <t>-9</t>
  </si>
  <si>
    <t>-62</t>
  </si>
  <si>
    <t>1,482</t>
  </si>
  <si>
    <t>-39</t>
  </si>
  <si>
    <t>8,500</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</si>
  <si>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</si>
  <si>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</si>
  <si>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</si>
  <si>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</si>
  <si>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</si>
  <si>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</si>
  <si>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</si>
  <si>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</si>
  <si>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</si>
  <si>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</si>
  <si>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</si>
  <si>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</si>
  <si>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</si>
  <si>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</si>
  <si>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</si>
  <si>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</si>
  <si>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</si>
  <si>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</si>
  <si>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</si>
  <si>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</si>
  <si>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</si>
  <si>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</si>
  <si>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</si>
  <si>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</si>
  <si>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</si>
  <si>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</si>
  <si>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</si>
  <si>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</si>
  <si>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</si>
  <si>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</si>
  <si>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</si>
  <si>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</si>
  <si>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</si>
  <si>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</si>
  <si>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</si>
  <si>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</si>
  <si>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</si>
  <si>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</si>
  <si>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1,858</t>
  </si>
  <si>
    <t>1,389</t>
  </si>
  <si>
    <t>9,187,701</t>
  </si>
  <si>
    <t>7,137,096</t>
  </si>
  <si>
    <t>Statewide RWM/RWIS Coordinator, Winter Operations Manager</t>
  </si>
  <si>
    <t>John Oliva</t>
  </si>
  <si>
    <t>Maintenance Manager 1</t>
  </si>
  <si>
    <t>john.oliva@dot.ca.gov</t>
  </si>
  <si>
    <t>Director of Maintenance and Operations</t>
  </si>
  <si>
    <t>alastair.probert@delaware.gov</t>
  </si>
  <si>
    <t>Assistant State Maintenance Engineer – Emergency Operations</t>
  </si>
  <si>
    <t>Mark Bloome</t>
  </si>
  <si>
    <t>Mark.Bloome@illinois.gov</t>
  </si>
  <si>
    <t>Jeremy McGuffey</t>
  </si>
  <si>
    <t>Statewide Winter Operations Manager</t>
  </si>
  <si>
    <t>jmcguffey@indot.in.gov</t>
  </si>
  <si>
    <t>Chief, Highway Maintenance</t>
  </si>
  <si>
    <t>ssimons@mdot.maryland.gov</t>
  </si>
  <si>
    <t>Lead Statewide Snow &amp; Ice Engineer</t>
  </si>
  <si>
    <t>Longworthm@michigan.gov</t>
  </si>
  <si>
    <t>Thomas Peters</t>
  </si>
  <si>
    <t>Research Principal Engineer</t>
  </si>
  <si>
    <t>Matt Steveson</t>
  </si>
  <si>
    <t>msteveson@mt.gov</t>
  </si>
  <si>
    <t>John Angel</t>
  </si>
  <si>
    <t>Assistant District Engineer</t>
  </si>
  <si>
    <t>jangel@dot.nv.gov</t>
  </si>
  <si>
    <t>Joe Thompson</t>
  </si>
  <si>
    <t>Snow and Ice Control Program Manager</t>
  </si>
  <si>
    <t>joe.thompson@dot.ny.gov</t>
  </si>
  <si>
    <t>Maintenance Operations, Section Head</t>
  </si>
  <si>
    <t>Maintenance Services Section Manager, Interim</t>
  </si>
  <si>
    <t>William  Davenport</t>
  </si>
  <si>
    <t>Winter Services Manager</t>
  </si>
  <si>
    <t>Maintenance Division Deputy Director</t>
  </si>
  <si>
    <t>James.Stevenson@txdot.gov</t>
  </si>
  <si>
    <t>Maintenance Director</t>
  </si>
  <si>
    <t>Maintenance Training &amp; Winter Program Manager</t>
  </si>
  <si>
    <t>janders@Wsdot.wa.gov</t>
  </si>
  <si>
    <t>Assistant Director - Equipment Division</t>
  </si>
  <si>
    <t>Clifford Spoonemore</t>
  </si>
  <si>
    <t>Maintenance Staff Engineer</t>
  </si>
  <si>
    <t>cliff.spoonemore@wyo.gov</t>
  </si>
  <si>
    <t>602-712-8277</t>
  </si>
  <si>
    <t>916-654-6072</t>
  </si>
  <si>
    <t>303.512.5218</t>
  </si>
  <si>
    <t>317-296-2504</t>
  </si>
  <si>
    <t>410-582-5565</t>
  </si>
  <si>
    <t>775-834-8300</t>
  </si>
  <si>
    <t>518-457-6916</t>
  </si>
  <si>
    <t>701-328-4359</t>
  </si>
  <si>
    <t>307-630-8234</t>
  </si>
  <si>
    <t>Some Areas/Districts use inhibitors and some do not...therefore the middle of the road response</t>
  </si>
  <si>
    <t>We've added liquid storage capacity at 8 locations. This is due to our new policy to pre-wet 100% of our granular material applications</t>
  </si>
  <si>
    <t>Ice slicer</t>
  </si>
  <si>
    <t>80 F-250 pick-ups with plows and spreaders included in the plow truck number. Pre-wetting systems includes 43 state owned herbicide trucks</t>
  </si>
  <si>
    <t>Anti-Skid with Salt Added</t>
  </si>
  <si>
    <t>Enhanced brines have "Boost", All Mag Chloride liquids meet the Clear Roads (PNS) specifications for corrosion resistance.</t>
  </si>
  <si>
    <t>Price increase was 3% over last year.</t>
  </si>
  <si>
    <t>Salt - Abrasive - CaCl Mix</t>
  </si>
  <si>
    <t>BIOMELT AG-64</t>
  </si>
  <si>
    <t>This is our average statewide price per ton.</t>
  </si>
  <si>
    <t>Over the past year we employed up to 42 full-time contract people that are included in the full-time FTEs number</t>
  </si>
  <si>
    <t>FY2020 salt cost is a weighted average, based on estimated quantities</t>
  </si>
  <si>
    <t>calcium chloride was premix (25% CaCl, 75% NaCl)</t>
  </si>
  <si>
    <t>We produce our own NaCl brine and blend it with 15% liquid magnesium chloride (purchased from vendor); Today I can't access the accounting of the number of gallons of NaCl brine we produced and used last year, but if you check back with me, I will keep trying. This impacts the estimate of percentages produced in-house and through vendors, but I am sure we obtain at least 90% of our salt brine through our liquid magnesium chloride vendor</t>
  </si>
  <si>
    <t>We have 21 Sub districts and prices range from 45.00 to 57.85 (excepting Martha's Vineyard, where Jaws was filmed, where the price is 137.00 because salt needs to take a ferry ride); I provided weighted avg. price from FY19 (same prices this year). Used 391,912.24 tons, spent $19,865,821.16</t>
  </si>
  <si>
    <t>Snow and ice total annual expenditures is TBD, and may be able to be provided at a later date.</t>
  </si>
  <si>
    <t>6279 Treated Salt / 2722 Sand</t>
  </si>
  <si>
    <t>Montana utilizes salt mixed with abrasives (sand) typically 10% by weight.  MDT uses very little straight salt.</t>
  </si>
  <si>
    <t>Number of plow trucks is approximate, each district has the ability to add on attachments when received from equipment division.</t>
  </si>
  <si>
    <t>Salt brine is produced in house, potassium acetate is from a vendor.</t>
  </si>
  <si>
    <t>Only Salt Brine is produced in house.</t>
  </si>
  <si>
    <t>Total Maintenance cost information is not available.</t>
  </si>
  <si>
    <t>NDDOT 5-year average annual snow and ice control costs: $21,916,805.  NDDOT is not a 24-hour operation except for very small crews in three metro areas.</t>
  </si>
  <si>
    <t>We have adjusted our center-line miles calculated from past years.</t>
  </si>
  <si>
    <t>AquaSalina+, Xo-Melt, other liquid/salt mixture</t>
  </si>
  <si>
    <t>We only purchase corrosion inhibited liquid deicers.</t>
  </si>
  <si>
    <t>Responses in prior years did not include benefit rates in cost calculations</t>
  </si>
  <si>
    <t>ODOT does use corrosion inhibited mag chloride to pre-wet solid salt applications. The rock salt itself does not contain a corrosion inhibitor.</t>
  </si>
  <si>
    <t>RIDOT makes all its own brine.</t>
  </si>
  <si>
    <t>Salt pricing is valid until 2022. Cost shown is average as cost varies slightly by location delivered.</t>
  </si>
  <si>
    <t>Our salt contract increased by 19.29 percent from last years contract.</t>
  </si>
  <si>
    <t>Our cold temp modified MagChloride has corrosion inhibitors in it.</t>
  </si>
  <si>
    <t>The MgCl blend has a corrosion inhibitor</t>
  </si>
  <si>
    <t>Equipment costs are a bit inflated by $3-4M as we pay a possession rate and this is calculated by the hourly rate based on winter maintenance.</t>
  </si>
  <si>
    <t>5:1 Sand salt mix</t>
  </si>
  <si>
    <t>We received a 6% increase from the majority of our vendors</t>
  </si>
  <si>
    <t>Enhanced = Freezeguard, Ag byproduct = Beet 55 + BeetHeet</t>
  </si>
  <si>
    <t>Ice Slicer or Ice Kicker</t>
  </si>
  <si>
    <t>Purchase off the Clear Roads QPL</t>
  </si>
  <si>
    <r>
      <rPr>
        <b/>
        <sz val="8"/>
        <color theme="4"/>
        <rFont val="Verdana"/>
        <family val="2"/>
      </rPr>
      <t>2018-2019</t>
    </r>
    <r>
      <rPr>
        <b/>
        <sz val="8"/>
        <rFont val="Verdana"/>
        <family val="2"/>
      </rPr>
      <t xml:space="preserve"> WINTER SEASON</t>
    </r>
  </si>
  <si>
    <r>
      <t xml:space="preserve">WINTER MAINTENANCE RESOURCES
</t>
    </r>
    <r>
      <rPr>
        <sz val="8"/>
        <rFont val="Verdana"/>
        <family val="2"/>
      </rPr>
      <t>(July 2018 - June 2019)</t>
    </r>
  </si>
  <si>
    <r>
      <t xml:space="preserve">MAINTENANCE MATERIALS USED LAST WINTER
</t>
    </r>
    <r>
      <rPr>
        <sz val="8"/>
        <rFont val="Verdana"/>
        <family val="2"/>
      </rPr>
      <t>(July 2018 - June 2019) (If unknown, please estimate based on purchase amounts or contract costs if possible.)</t>
    </r>
  </si>
  <si>
    <r>
      <t xml:space="preserve">Costs </t>
    </r>
    <r>
      <rPr>
        <b/>
        <i/>
        <sz val="8"/>
        <rFont val="Verdana"/>
        <family val="2"/>
      </rPr>
      <t xml:space="preserve">last </t>
    </r>
    <r>
      <rPr>
        <b/>
        <sz val="8"/>
        <rFont val="Verdana"/>
        <family val="2"/>
      </rPr>
      <t>winter (July 2018 - June 2019)
(Direct or contracted)</t>
    </r>
  </si>
  <si>
    <t>Average statewide salt cost on or around January 1, 2019</t>
  </si>
  <si>
    <r>
      <t xml:space="preserve">Salt prices for the </t>
    </r>
    <r>
      <rPr>
        <b/>
        <i/>
        <sz val="8"/>
        <rFont val="Verdana"/>
        <family val="2"/>
      </rPr>
      <t xml:space="preserve">upcoming </t>
    </r>
    <r>
      <rPr>
        <b/>
        <sz val="8"/>
        <rFont val="Verdana"/>
        <family val="2"/>
      </rPr>
      <t>winter
(July 2019 - June 2020)</t>
    </r>
  </si>
  <si>
    <r>
      <t xml:space="preserve">Salt prices for the </t>
    </r>
    <r>
      <rPr>
        <b/>
        <i/>
        <sz val="8"/>
        <rFont val="Verdana"/>
        <family val="2"/>
      </rPr>
      <t xml:space="preserve">upcoming </t>
    </r>
    <r>
      <rPr>
        <b/>
        <sz val="8"/>
        <rFont val="Verdana"/>
        <family val="2"/>
      </rPr>
      <t>winter
(July 2018 - June 2019)</t>
    </r>
  </si>
  <si>
    <t>If you answered yes, please note the expected salt price on or around January 1, 2020</t>
  </si>
  <si>
    <r>
      <rPr>
        <b/>
        <sz val="8"/>
        <color theme="4"/>
        <rFont val="Verdana"/>
        <family val="2"/>
      </rPr>
      <t xml:space="preserve">2018-2019
</t>
    </r>
    <r>
      <rPr>
        <b/>
        <sz val="8"/>
        <rFont val="Verdana"/>
        <family val="2"/>
      </rPr>
      <t>WINTER SEASON</t>
    </r>
  </si>
  <si>
    <t>4. Average Values - Five Years</t>
  </si>
  <si>
    <t>This sheet presents running averages across the five years of the survey. It only shows a value when data are available for at least least two of the last five years.</t>
  </si>
  <si>
    <r>
      <t xml:space="preserve">MAINTENANCE MATERIALS USED LAST WINTER
</t>
    </r>
    <r>
      <rPr>
        <sz val="8"/>
        <rFont val="Verdana"/>
        <family val="2"/>
      </rPr>
      <t>(If unknown, please estimate based on purchase amounts or contract costs if possible.)</t>
    </r>
  </si>
  <si>
    <r>
      <t xml:space="preserve">Costs </t>
    </r>
    <r>
      <rPr>
        <b/>
        <i/>
        <sz val="8"/>
        <rFont val="Verdana"/>
        <family val="2"/>
      </rPr>
      <t xml:space="preserve">last </t>
    </r>
    <r>
      <rPr>
        <b/>
        <sz val="8"/>
        <rFont val="Verdana"/>
        <family val="2"/>
      </rPr>
      <t>winter
(Direct or contracted)</t>
    </r>
  </si>
  <si>
    <r>
      <t xml:space="preserve">Salt prices for the </t>
    </r>
    <r>
      <rPr>
        <b/>
        <i/>
        <sz val="8"/>
        <rFont val="Verdana"/>
        <family val="2"/>
      </rPr>
      <t xml:space="preserve">upcoming </t>
    </r>
    <r>
      <rPr>
        <b/>
        <sz val="8"/>
        <rFont val="Verdana"/>
        <family val="2"/>
      </rPr>
      <t>winter</t>
    </r>
  </si>
  <si>
    <t>Average statewide salt cost on or around January 1</t>
  </si>
  <si>
    <t>If you answered yes, please note the expected salt price on or around January 1 (following year)</t>
  </si>
  <si>
    <t>15,606</t>
  </si>
  <si>
    <t>466</t>
  </si>
  <si>
    <t>152</t>
  </si>
  <si>
    <t>543</t>
  </si>
  <si>
    <t>157</t>
  </si>
  <si>
    <t>476</t>
  </si>
  <si>
    <t>670</t>
  </si>
  <si>
    <t>585</t>
  </si>
  <si>
    <t>393</t>
  </si>
  <si>
    <t>1,927</t>
  </si>
  <si>
    <t>$4,702,432</t>
  </si>
  <si>
    <t>430,000</t>
  </si>
  <si>
    <t>Winter 2018-19</t>
  </si>
  <si>
    <t>$107</t>
  </si>
  <si>
    <t>$128</t>
  </si>
  <si>
    <t>$86</t>
  </si>
  <si>
    <t>1,005</t>
  </si>
  <si>
    <t>-113</t>
  </si>
  <si>
    <t>68,000</t>
  </si>
  <si>
    <t>64,000</t>
  </si>
  <si>
    <t>-29</t>
  </si>
  <si>
    <t>73</t>
  </si>
  <si>
    <t>$6</t>
  </si>
  <si>
    <t>3,100</t>
  </si>
  <si>
    <t>-$1,000,000</t>
  </si>
  <si>
    <t>-$4,000,000</t>
  </si>
  <si>
    <t>-$2,000,000</t>
  </si>
  <si>
    <t>36,000</t>
  </si>
  <si>
    <t>181</t>
  </si>
  <si>
    <r>
      <rPr>
        <b/>
        <sz val="8"/>
        <color theme="4"/>
        <rFont val="Verdana"/>
        <family val="2"/>
      </rPr>
      <t>2019-2020</t>
    </r>
    <r>
      <rPr>
        <b/>
        <sz val="8"/>
        <rFont val="Verdana"/>
        <family val="2"/>
      </rPr>
      <t xml:space="preserve"> WINTER SEASON</t>
    </r>
  </si>
  <si>
    <t>Kevin Duby</t>
  </si>
  <si>
    <t>Statewide Road Weather Manager/ RWIS Coordinator</t>
  </si>
  <si>
    <t>602-663-5063</t>
  </si>
  <si>
    <t>916-616-8987</t>
  </si>
  <si>
    <t>Jamie Yount</t>
  </si>
  <si>
    <t>Winter Operations Program Manager</t>
  </si>
  <si>
    <t>jamie.yount@state.co.us</t>
  </si>
  <si>
    <t>307-690-1895</t>
  </si>
  <si>
    <t>Matt Needham</t>
  </si>
  <si>
    <t>Assistant Emergency Operations Coordinator</t>
  </si>
  <si>
    <t>mneedham@dot.ga.gov</t>
  </si>
  <si>
    <t>678-332-8308</t>
  </si>
  <si>
    <t>Laura Shanley</t>
  </si>
  <si>
    <t>Maintenance Support Engineer</t>
  </si>
  <si>
    <t>Laura.Shanley@illinois.gov</t>
  </si>
  <si>
    <t>217-785-5483</t>
  </si>
  <si>
    <t>Division Chief of Highway Operations</t>
  </si>
  <si>
    <t>Lead State Snow &amp; Ice Engineer</t>
  </si>
  <si>
    <t>richard.t.miller@modot.mo.gov</t>
  </si>
  <si>
    <t>Maintenance Reviewer</t>
  </si>
  <si>
    <t>Hwy Ops Assistant Div Mgr</t>
  </si>
  <si>
    <t>Asst. District Engineer</t>
  </si>
  <si>
    <t>jangel@dot.ng.gov</t>
  </si>
  <si>
    <t>Snow and Ice Program Manager</t>
  </si>
  <si>
    <t>Assistant Administrator, Office of Maintenance Operations</t>
  </si>
  <si>
    <t xml:space="preserve">William L. Davenport </t>
  </si>
  <si>
    <t>717 78711-99</t>
  </si>
  <si>
    <t>Daniel Varilek</t>
  </si>
  <si>
    <t>Rhett Arnell</t>
  </si>
  <si>
    <t>rarnell@utah.gov</t>
  </si>
  <si>
    <t>435-979-7083</t>
  </si>
  <si>
    <t>Director of Maintenance</t>
  </si>
  <si>
    <t>Jeffrey M. Pifer, P.E.</t>
  </si>
  <si>
    <t>Director</t>
  </si>
  <si>
    <t>Emil Juni</t>
  </si>
  <si>
    <t>State Winter Maintenance Engineer</t>
  </si>
  <si>
    <t>emil.juni@dot.wi.gov</t>
  </si>
  <si>
    <t>608-266-3833</t>
  </si>
  <si>
    <r>
      <t xml:space="preserve">WINTER MAINTENANCE RESOURCES
</t>
    </r>
    <r>
      <rPr>
        <sz val="8"/>
        <rFont val="Verdana"/>
        <family val="2"/>
      </rPr>
      <t>(July 2019 - June 2020)</t>
    </r>
  </si>
  <si>
    <r>
      <t xml:space="preserve">MAINTENANCE MATERIALS USED LAST WINTER
</t>
    </r>
    <r>
      <rPr>
        <sz val="8"/>
        <rFont val="Verdana"/>
        <family val="2"/>
      </rPr>
      <t>(July 2019 - June 2020) (If unknown, please estimate based on purchase amounts or contract costs if possible.)</t>
    </r>
  </si>
  <si>
    <r>
      <t xml:space="preserve">Costs </t>
    </r>
    <r>
      <rPr>
        <b/>
        <i/>
        <sz val="8"/>
        <rFont val="Verdana"/>
        <family val="2"/>
      </rPr>
      <t xml:space="preserve">last </t>
    </r>
    <r>
      <rPr>
        <b/>
        <sz val="8"/>
        <rFont val="Verdana"/>
        <family val="2"/>
      </rPr>
      <t>winter (July 2019 - June 2020)
(Direct or contracted)</t>
    </r>
  </si>
  <si>
    <r>
      <t xml:space="preserve">Salt prices for the </t>
    </r>
    <r>
      <rPr>
        <b/>
        <i/>
        <sz val="8"/>
        <rFont val="Verdana"/>
        <family val="2"/>
      </rPr>
      <t xml:space="preserve">upcoming </t>
    </r>
    <r>
      <rPr>
        <b/>
        <sz val="8"/>
        <rFont val="Verdana"/>
        <family val="2"/>
      </rPr>
      <t>winter
(July 2020 - June 2021)</t>
    </r>
  </si>
  <si>
    <t>Some Areas and Districts use an inhibitor and others don't.</t>
  </si>
  <si>
    <t xml:space="preserve">Contracted trucks are only used for plowing and do not disperse de-icing materials.  </t>
  </si>
  <si>
    <t>Labor cost is for Reg salary and OT. Equipment cost is for vendor truck rental and other rentals. Materials cost is for sodium chloride (solid) and liquid magnesium chloride</t>
  </si>
  <si>
    <t xml:space="preserve">376 Snow plows with Tandem trucks. 200 F250 "Snow Dog" plow trucks and 6 Tow plows. Tow plows are not counted in the Snow plow number  </t>
  </si>
  <si>
    <t>We put lubriseal on the hoppers and equipment at the end of snow and ice, but don’t put anything in the liquid mix inside the tanks.</t>
  </si>
  <si>
    <t>There are several Salt contracts throughout the state based on location.  Prices vary slightly because of freight costs. numbers include lubriseal etc...</t>
  </si>
  <si>
    <t>Anti-Skid with Salt Added  5 to 10% salt content</t>
  </si>
  <si>
    <t>1.88% increase</t>
  </si>
  <si>
    <t xml:space="preserve">The Indiana Toll Road and the East End Crossing have a combined 160 miles of contractor maintained highway which is well below 1% of our overall system. </t>
  </si>
  <si>
    <t>Salt price is an average of our districts individual salt prices</t>
  </si>
  <si>
    <t>Some dual function prewet/slurry generators</t>
  </si>
  <si>
    <t>Only in MgCl brine</t>
  </si>
  <si>
    <t>Salt price is a statewide weighted average.  salt contracts were extended at existing pricing for next year.</t>
  </si>
  <si>
    <t>We are in the second year of our current contract and those prices are locked in until the first extension when negotiation will be allowed.  However we do allow for a fuel escalation cost on a weekly basis during the winter season.</t>
  </si>
  <si>
    <t>For State-owned assets, graders  are difficult to identify due to their folding into "other" equipment group. I feel strongly that we have many more state-owned wing plows and graders than the 14 and 1, respectively, identified in a Maximo search. For hired (contracted) assets, delineation of graders, blowers and wing plows is a labor-intensive task. Many of our hired plows have single-wings. We hire some double wings, but on a case-by-case basis where need is justified.</t>
  </si>
  <si>
    <t>I noticed that last year I erred by stating that MassDOT produces 90% of its own liquid deicers. I meant the converse (that MassDOT purchase 90%). The blended brine usage is estimated. Our brine recipe is 85% saturated NaCl solution supplemented with 15% of 28% magnesium chloride solution.</t>
  </si>
  <si>
    <t xml:space="preserve">The manager of our statewide salt contract (The Massachusetts Operational Services Division, or "OSD") is in the process of negotiating an option year under the current contract VEH107. It is expected that prices will hold fairly even compared to last season. </t>
  </si>
  <si>
    <t>Salt storage facilities is an estimate based on approximate direct force, contract county and contract city storage</t>
  </si>
  <si>
    <t>None</t>
  </si>
  <si>
    <t>N/A</t>
  </si>
  <si>
    <t>Magnesium Chloride Treated Salt</t>
  </si>
  <si>
    <t>Montana utilizes salt blended with abrasives (sand) typically 10% by weight. MDT uses very little straight salt.</t>
  </si>
  <si>
    <t>We also have 13 blower heads for loaders. There are 50 graders in the fleet but only plan to use 4 for snow removal. We were approved for 90 temp. positions but were not successful hiring. I think my district had 4 of 30 filled.</t>
  </si>
  <si>
    <t>Slurry Generators: 1 Henderson Slurry Box insert is used. Estimated to have 10 other homemade systems that are not officially tracked.</t>
  </si>
  <si>
    <t>Ag based product: (Beet 55); desugared sugar beet molasses; 80/20 brine / ag based product. NDDOT buys Ag based product and blends with salt brine. Blending is done in house. Salt brine and Ag based product calculated from direct liquid applications and prewetting of granular applications.</t>
  </si>
  <si>
    <t>NDDOT 5 year average snow and ice control costs: $22,315,239  NDDOT is not a 24 hour operation except for very small crews in three metro areas.</t>
  </si>
  <si>
    <t>Nothing at this time.</t>
  </si>
  <si>
    <t>Xo-MELT 2, Aquasalina, Aquasalina + Icebite, Other Liquid/salt mixture</t>
  </si>
  <si>
    <t>All of the liquid deicers we purchase are corrosion inhibited.  The only corrosion inhibitor that is applied to our solid deicing material is when we pre-wet our rock salt at the spinner with a Clear Roads approved liquid deicer that has been corrosion inhibited and blended with our rock salt brine.  We do not inhibit our rock salt brine separately.</t>
  </si>
  <si>
    <t>Our fringe rate is 47.51 percent.  I have included it in our labor costs above.  In addition to our captured costs, we have 78,121 that is listed as "other".  Other costs include equipment rental, towing bills and equipment for spreader calibration.</t>
  </si>
  <si>
    <t xml:space="preserve">Added previously unreported 5 yd plow trucks to total number of plow trucks. </t>
  </si>
  <si>
    <t xml:space="preserve">Solid salt is pre-wetted with corrosion inhibited MgCl2.   </t>
  </si>
  <si>
    <t>RIDOT makes all its own salt brine</t>
  </si>
  <si>
    <t>This is the average cost per ton delivered to our salt storage sheds</t>
  </si>
  <si>
    <t>Utilized Grain Storage Bags for storing extra salt. One region stored 336 tons.</t>
  </si>
  <si>
    <t>Our Cold temos modified with MgCL or CaCl has corrosion inhibitors.</t>
  </si>
  <si>
    <t>Liquid Magnesium Chloride has a corrosion inhibitor added.</t>
  </si>
  <si>
    <t>We have not been given an official increase notice for the upcoming season but expect to get a 2 1/2% increase which is a $3.25 per ton increase.</t>
  </si>
  <si>
    <t>Purchase off Clear Roads QPL</t>
  </si>
  <si>
    <r>
      <rPr>
        <b/>
        <sz val="8"/>
        <color theme="4"/>
        <rFont val="Verdana"/>
        <family val="2"/>
      </rPr>
      <t xml:space="preserve">2019-2020
</t>
    </r>
    <r>
      <rPr>
        <b/>
        <sz val="8"/>
        <rFont val="Verdana"/>
        <family val="2"/>
      </rPr>
      <t>WINTER SEASON</t>
    </r>
  </si>
  <si>
    <t>Winter 2019-20</t>
  </si>
  <si>
    <t>580</t>
  </si>
  <si>
    <t>253</t>
  </si>
  <si>
    <t>58</t>
  </si>
  <si>
    <t>1,700,000</t>
  </si>
  <si>
    <t>7,692</t>
  </si>
  <si>
    <t>If you answered yes, please note the expected salt price on or around January 1, 2021</t>
  </si>
  <si>
    <t>Average statewide salt cost on or around January 1, 2020</t>
  </si>
  <si>
    <t>199,839</t>
  </si>
  <si>
    <t>$84</t>
  </si>
  <si>
    <t>4,600</t>
  </si>
  <si>
    <t>-197</t>
  </si>
  <si>
    <t>61</t>
  </si>
  <si>
    <t>-195</t>
  </si>
  <si>
    <t>$14</t>
  </si>
  <si>
    <t>-45</t>
  </si>
  <si>
    <t>-78</t>
  </si>
  <si>
    <t>$17</t>
  </si>
  <si>
    <t>-46</t>
  </si>
  <si>
    <t>-31</t>
  </si>
  <si>
    <t>295</t>
  </si>
  <si>
    <t>154</t>
  </si>
  <si>
    <t>1,355</t>
  </si>
  <si>
    <t>513</t>
  </si>
  <si>
    <t>1,701</t>
  </si>
  <si>
    <t>900</t>
  </si>
  <si>
    <t>1,268</t>
  </si>
  <si>
    <t>168</t>
  </si>
  <si>
    <t>564</t>
  </si>
  <si>
    <t>191</t>
  </si>
  <si>
    <t>228</t>
  </si>
  <si>
    <t>424</t>
  </si>
  <si>
    <t>506</t>
  </si>
  <si>
    <t>289</t>
  </si>
  <si>
    <t>297</t>
  </si>
  <si>
    <r>
      <t xml:space="preserve">Average Accumulated Winter Season Index (AWSSI) </t>
    </r>
    <r>
      <rPr>
        <sz val="8"/>
        <rFont val="Verdana"/>
        <family val="2"/>
      </rPr>
      <t xml:space="preserve">(see https://mrcc.purdue.edu/research/awssi/indexAwssi.jsp) </t>
    </r>
  </si>
  <si>
    <t>SEVERITY: Statewide average AWSSI</t>
  </si>
  <si>
    <r>
      <rPr>
        <b/>
        <sz val="8"/>
        <color theme="4"/>
        <rFont val="Verdana"/>
        <family val="2"/>
      </rPr>
      <t>2020-2021</t>
    </r>
    <r>
      <rPr>
        <b/>
        <sz val="8"/>
        <rFont val="Verdana"/>
        <family val="2"/>
      </rPr>
      <t xml:space="preserve"> WINTER SEASON</t>
    </r>
  </si>
  <si>
    <r>
      <t xml:space="preserve">WINTER MAINTENANCE RESOURCES
</t>
    </r>
    <r>
      <rPr>
        <sz val="8"/>
        <rFont val="Verdana"/>
        <family val="2"/>
      </rPr>
      <t>(July 2020 - June 2021)</t>
    </r>
  </si>
  <si>
    <r>
      <t xml:space="preserve">MAINTENANCE MATERIALS USED LAST WINTER
</t>
    </r>
    <r>
      <rPr>
        <sz val="8"/>
        <rFont val="Verdana"/>
        <family val="2"/>
      </rPr>
      <t>(July 2020 - June 2021) (If unknown, please estimate based on purchase amounts or contract costs if possible.)</t>
    </r>
  </si>
  <si>
    <r>
      <t xml:space="preserve">Salt prices for the </t>
    </r>
    <r>
      <rPr>
        <b/>
        <i/>
        <sz val="8"/>
        <rFont val="Verdana"/>
        <family val="2"/>
      </rPr>
      <t xml:space="preserve">upcoming </t>
    </r>
    <r>
      <rPr>
        <b/>
        <sz val="8"/>
        <rFont val="Verdana"/>
        <family val="2"/>
      </rPr>
      <t>winter
(July 2021 - June 2022)</t>
    </r>
  </si>
  <si>
    <t>If you answered yes, please note the expected salt price on or around January 1, 2022</t>
  </si>
  <si>
    <t>Average statewide salt cost on or around January 1, 2021</t>
  </si>
  <si>
    <t xml:space="preserve">Statewide Road Weather Manager/ RWIS Coordinator </t>
  </si>
  <si>
    <t>602-712-7512</t>
  </si>
  <si>
    <t>Winter Ops manager</t>
  </si>
  <si>
    <t>Jamie.yount@state.co.us</t>
  </si>
  <si>
    <t xml:space="preserve">Aidan Neely </t>
  </si>
  <si>
    <t>Planner 2</t>
  </si>
  <si>
    <t>Aidan.Neely@ct.gov</t>
  </si>
  <si>
    <t>860-594-3454</t>
  </si>
  <si>
    <t>Laura.shanley@illinois.gov</t>
  </si>
  <si>
    <t>Director of Field Operations</t>
  </si>
  <si>
    <t>Brian.Burne@maine.gov</t>
  </si>
  <si>
    <t>Scott K. Simons</t>
  </si>
  <si>
    <t>Mark.A.Goldstein@dot.state.ma.us</t>
  </si>
  <si>
    <t>Assistant Operations Division Manager</t>
  </si>
  <si>
    <t>Bill Walter</t>
  </si>
  <si>
    <t>Maintenance Coordinator II</t>
  </si>
  <si>
    <t>wwalter@dot.nv.gov</t>
  </si>
  <si>
    <t>775-888-7853</t>
  </si>
  <si>
    <t>Tina Crowley</t>
  </si>
  <si>
    <t>kristina.crowley@dot.ny.gov</t>
  </si>
  <si>
    <t>518-457-6645</t>
  </si>
  <si>
    <t>Barry Kinnischtzke</t>
  </si>
  <si>
    <t>bkinnischtzke@nd.gov</t>
  </si>
  <si>
    <t>Assistant Administrator</t>
  </si>
  <si>
    <t>970-701-1772</t>
  </si>
  <si>
    <t xml:space="preserve">Manager </t>
  </si>
  <si>
    <t>717 787-1199</t>
  </si>
  <si>
    <t>Joseph A Bucci</t>
  </si>
  <si>
    <t>Maintenance Division Director</t>
  </si>
  <si>
    <t>512-284-1689</t>
  </si>
  <si>
    <t>rhettarnell@gmail.com</t>
  </si>
  <si>
    <t>Deputy Director, District Maintenance and Fleet</t>
  </si>
  <si>
    <t>A.J. Younes</t>
  </si>
  <si>
    <t>Severe Weather Team</t>
  </si>
  <si>
    <t>ali.younes@vdot.virginia.gov</t>
  </si>
  <si>
    <t>804-971-0924</t>
  </si>
  <si>
    <t>Janders@wsdot.wa.gov</t>
  </si>
  <si>
    <t>Director - Equipment Division</t>
  </si>
  <si>
    <t>304-473-5500</t>
  </si>
  <si>
    <t>Cody Churchill</t>
  </si>
  <si>
    <t>cody.churchill@dot.wi.gov</t>
  </si>
  <si>
    <t>608-266-0464</t>
  </si>
  <si>
    <t>Other is Calcium Magnesium Acetate (CMA)</t>
  </si>
  <si>
    <t>I will need to research questions I haven't answered</t>
  </si>
  <si>
    <t xml:space="preserve">Contractor Trucks are only used for plowing and do not spread any materials </t>
  </si>
  <si>
    <t>Anti-skid with Salt Added</t>
  </si>
  <si>
    <t>Some prewet equipment can also do slurry</t>
  </si>
  <si>
    <t>Municipal and contract trucks are estimated by taking the total contracted mileage and dividing by 14 lane miles.  We contract out road segments, not trucks.</t>
  </si>
  <si>
    <t>we have contracted blowers, belly plows and wings (single and double) but without an elaborate invoice analysis, or involving IT, my system is unable to differentiate beyond "Other" unless it is a front end loader, spreader (combination spreader/plow), plow (non-spreading) or tanker. For "Other", the state owns 20, and contracts 210 pieces.</t>
  </si>
  <si>
    <t>101 tons premix (75% NaCl, 25% CaCl2)</t>
  </si>
  <si>
    <t>37 mdot sheds, 274 local agency sheds</t>
  </si>
  <si>
    <t xml:space="preserve">34 ton CMA. </t>
  </si>
  <si>
    <t>all liquid reported use (NaCl, CaCl, additives, and some non-chloride)</t>
  </si>
  <si>
    <t>Magnesium Treated Sodium Chloride</t>
  </si>
  <si>
    <t xml:space="preserve">Nebraska does not track usage, we only track expenditures </t>
  </si>
  <si>
    <t>Nebraska does not track usage, we only track expenditures</t>
  </si>
  <si>
    <t>Salt &amp; Sand mixed @ 3 to 1 ratio</t>
  </si>
  <si>
    <t xml:space="preserve">Treated Salt </t>
  </si>
  <si>
    <t>Slurry Generators: 1 Henderson Slurry Box insert is used. Estimated to have 13 other homemade systems that are not officially tracked.</t>
  </si>
  <si>
    <t>NA</t>
  </si>
  <si>
    <t>AquaSalina, AquaSalina+IceBite, GeoMelt</t>
  </si>
  <si>
    <t>RIDOT is only responsible for maintaining the State Owned Roadway network</t>
  </si>
  <si>
    <t>Slurry Generators are our salt brine makers. Our shops roughly have 2-3 tanks for liquid chemicals, in our larger metro area's there are up to 8-10 tanks for liquid chemicals.(aka tanks farms in Rapid City and Sioux Falls)</t>
  </si>
  <si>
    <t>Ice Slicer RS blended with road salt at a 50/50 blend to reduce cost per lane mile</t>
  </si>
  <si>
    <t>Ice B Gone concentrate blended with salt brine at 80/20 at our in-house locations</t>
  </si>
  <si>
    <t>No real change in our winter infrastructure. Down about 100 operators at the moment.</t>
  </si>
  <si>
    <t>We blend salt brine and Magic Minus Zero, which has molasses to help act as a corrosion inhibitor.  Regular salt brine does not have a corrosion inhibitor.</t>
  </si>
  <si>
    <t xml:space="preserve">liquids primarily used to prewet salt. </t>
  </si>
  <si>
    <t>MDT utilizes salt mixed with abrasives (sand) typically 10%</t>
  </si>
  <si>
    <t>Ag beet product (Beet 55): desugared sugar beet molasses; 80/20 brine/ag based product. NDDOT buys ag based product and blends with salt brine. Blending is done in house. Salt brine and ag based product calculated from direct liquid applications and prewetting of granular applications.</t>
  </si>
  <si>
    <t>Only for deicers we purchase that are on the Clear Roads QPL.</t>
  </si>
  <si>
    <t xml:space="preserve">Solid salt is pre-wetted with corrosion inhibited liquid MgCl2 deicer. </t>
  </si>
  <si>
    <t>Salt brine is produced 100% in-house. Vendors provide all other materials. Corrosion inhibitors exist in all vendor supplied products. We pre-wet all of our salt in the spreader chute adding corrosion inhibitors to our salt. Our spec does not call for an inhibitor. Ice B Gone concentrate is locally procured and blended with our salt brine at our in-house locations with a 80/20 ratio. We plan to experiment with different blending rates for colder temperatures.</t>
  </si>
  <si>
    <t>Our Colder areas use some MgCl</t>
  </si>
  <si>
    <t>Our Liquid Magnesium Chloride is manufactured by a vendor and includes a corrosion inhibitor.</t>
  </si>
  <si>
    <t>We wet our uninhibited salt with an corrosion inhibitor deicer at a minimum of 15 gallons per ton</t>
  </si>
  <si>
    <t>We understand prices will be going up as much as 15% I have not received the cost yet.</t>
  </si>
  <si>
    <t>Salt Price increase of 2.88% was granted.</t>
  </si>
  <si>
    <t>Snow and ice total is exact for all activities in our Winter Maintenance activity group.  Material prices are rounded.    Equipment costs include all other costs that were not materials or labor.</t>
  </si>
  <si>
    <t xml:space="preserve">This salt pricing for this season includes all approved rate hikes and 2 contracts for solar salt which tend to carry a higher cost per ton when compared to regular sodium chloride. </t>
  </si>
  <si>
    <t xml:space="preserve">Prices for granular salt are increasing about 20% on average. The $60.13 prediction is not a weighted average, but the average price increase for all 21 MassDOT purchasing areas - some of which use much more salt than others. </t>
  </si>
  <si>
    <t>state trunkline weighted avg for season</t>
  </si>
  <si>
    <t>This is a combination of Magnesium Treated Salt (49106 Tons at $84.03/Ton) and Regular Sodium Chloride Salt (70864 Tons at $64.09/Ton)</t>
  </si>
  <si>
    <t>There is a separate fuel price, per ton (adjustment) that varies by month. Price is bid by county and varies significantly state-wide.</t>
  </si>
  <si>
    <t>NDDOT 5 year average snow and ice control costs: $22,554,495  NDDOT is not a 24 hour operation except for very small crews in three metro areas.</t>
  </si>
  <si>
    <t>Equipment cost above is the total cost for our winter vendors.</t>
  </si>
  <si>
    <t>Salt cost is an average of 4 Regions statewide including fuel adjustments which affect delivery costs. There is no way to know the cost on or around January due to fuel cost adjustments.</t>
  </si>
  <si>
    <t>We have extended contracts for 4 of the 8 districts.  Waiting for an update on the 4 additional contracts?</t>
  </si>
  <si>
    <t>We have been directed to hold our budget cost to match last year. If our cost for material went up I'm sure our overall cost of S/I is up by that same %.</t>
  </si>
  <si>
    <r>
      <t xml:space="preserve">Costs </t>
    </r>
    <r>
      <rPr>
        <b/>
        <i/>
        <sz val="8"/>
        <rFont val="Verdana"/>
        <family val="2"/>
      </rPr>
      <t xml:space="preserve">last </t>
    </r>
    <r>
      <rPr>
        <b/>
        <sz val="8"/>
        <rFont val="Verdana"/>
        <family val="2"/>
      </rPr>
      <t>winter (July 2020 - June 2021)
(Direct or contracted)</t>
    </r>
  </si>
  <si>
    <t>Winter 2020-21</t>
  </si>
  <si>
    <t>Change 2019-20 to 2020-21</t>
  </si>
  <si>
    <r>
      <rPr>
        <b/>
        <sz val="8"/>
        <color theme="4"/>
        <rFont val="Verdana"/>
        <family val="2"/>
      </rPr>
      <t xml:space="preserve">2020-2021
</t>
    </r>
    <r>
      <rPr>
        <b/>
        <sz val="8"/>
        <rFont val="Verdana"/>
        <family val="2"/>
      </rPr>
      <t>WINTER SEASON</t>
    </r>
  </si>
  <si>
    <t>State</t>
  </si>
  <si>
    <t>Station</t>
  </si>
  <si>
    <t>2014-2015</t>
  </si>
  <si>
    <t>2015-2016</t>
  </si>
  <si>
    <t>2016-2017</t>
  </si>
  <si>
    <t>2017-2018</t>
  </si>
  <si>
    <t>2018-2019</t>
  </si>
  <si>
    <t>2019-2020</t>
  </si>
  <si>
    <t>2020-2021</t>
  </si>
  <si>
    <t>AL</t>
  </si>
  <si>
    <t>Birmingham</t>
  </si>
  <si>
    <t>Huntsville</t>
  </si>
  <si>
    <t>Mobile</t>
  </si>
  <si>
    <t>Montgomery</t>
  </si>
  <si>
    <t>Muscle Shoals</t>
  </si>
  <si>
    <t>Tuscaloosa</t>
  </si>
  <si>
    <t>AL Average</t>
  </si>
  <si>
    <t>AK</t>
  </si>
  <si>
    <t>Anchorage</t>
  </si>
  <si>
    <t>Bettles</t>
  </si>
  <si>
    <t>Cannery Creek</t>
  </si>
  <si>
    <t>Denali NP</t>
  </si>
  <si>
    <t>Fairbanks</t>
  </si>
  <si>
    <t>Juneau</t>
  </si>
  <si>
    <t>Little Port Walter</t>
  </si>
  <si>
    <t>Northway</t>
  </si>
  <si>
    <t>Tanana</t>
  </si>
  <si>
    <t>Utquagvik (Barrow)</t>
  </si>
  <si>
    <t>AK Average</t>
  </si>
  <si>
    <t>AZ</t>
  </si>
  <si>
    <t>Flagstaff</t>
  </si>
  <si>
    <t>Grand Canyon (Phantom Ranch)</t>
  </si>
  <si>
    <t>Payson</t>
  </si>
  <si>
    <t>Phoenix</t>
  </si>
  <si>
    <t>Prescott</t>
  </si>
  <si>
    <t>Tucson</t>
  </si>
  <si>
    <t>AZ Average</t>
  </si>
  <si>
    <t>AR</t>
  </si>
  <si>
    <t>Fayetteville</t>
  </si>
  <si>
    <t>Fort Smith</t>
  </si>
  <si>
    <t>Little Rock</t>
  </si>
  <si>
    <t>Nashville</t>
  </si>
  <si>
    <t>Pocahontas</t>
  </si>
  <si>
    <t>AR Average</t>
  </si>
  <si>
    <t>CA</t>
  </si>
  <si>
    <t>Bakersfield</t>
  </si>
  <si>
    <t>Bishop</t>
  </si>
  <si>
    <t>Cherry Valley Dam</t>
  </si>
  <si>
    <t>Death Valley</t>
  </si>
  <si>
    <t>Eureka</t>
  </si>
  <si>
    <t>Fairfield</t>
  </si>
  <si>
    <t>Fresno</t>
  </si>
  <si>
    <t>Orland</t>
  </si>
  <si>
    <t>Tahoe City</t>
  </si>
  <si>
    <t>CA Average</t>
  </si>
  <si>
    <t>CO</t>
  </si>
  <si>
    <t>Alamosa</t>
  </si>
  <si>
    <t>Colorado Springs</t>
  </si>
  <si>
    <t>Denver (Stapleton)</t>
  </si>
  <si>
    <t>Dillon</t>
  </si>
  <si>
    <t>Fort Collins</t>
  </si>
  <si>
    <t>Grand Junction</t>
  </si>
  <si>
    <t>Lamar</t>
  </si>
  <si>
    <t>Pueblo</t>
  </si>
  <si>
    <t>Sedgwick</t>
  </si>
  <si>
    <t>Trinidad</t>
  </si>
  <si>
    <t>CO Average</t>
  </si>
  <si>
    <t>CT</t>
  </si>
  <si>
    <t>Bridgeport</t>
  </si>
  <si>
    <t>Hartford</t>
  </si>
  <si>
    <t>Norfolk</t>
  </si>
  <si>
    <t>CT Average</t>
  </si>
  <si>
    <t>DC</t>
  </si>
  <si>
    <t>Washington (Reagan)</t>
  </si>
  <si>
    <t>DC Average</t>
  </si>
  <si>
    <t>DE</t>
  </si>
  <si>
    <t>Dover</t>
  </si>
  <si>
    <t>Wilmington</t>
  </si>
  <si>
    <t>DE Average</t>
  </si>
  <si>
    <t>FL</t>
  </si>
  <si>
    <t>Gainesville</t>
  </si>
  <si>
    <t>Jacksonville</t>
  </si>
  <si>
    <t>Melbourne</t>
  </si>
  <si>
    <t>Orlando</t>
  </si>
  <si>
    <t>Pensacola</t>
  </si>
  <si>
    <t>Tampa</t>
  </si>
  <si>
    <t>FL Average</t>
  </si>
  <si>
    <t>GA</t>
  </si>
  <si>
    <t>Albany</t>
  </si>
  <si>
    <t>Alma</t>
  </si>
  <si>
    <t>Atlanta</t>
  </si>
  <si>
    <t>Augusta</t>
  </si>
  <si>
    <t>Brunswick</t>
  </si>
  <si>
    <t>Savannah</t>
  </si>
  <si>
    <t>GA Average</t>
  </si>
  <si>
    <t>ID</t>
  </si>
  <si>
    <t>Boise</t>
  </si>
  <si>
    <t>Dubois</t>
  </si>
  <si>
    <t>Idaho Falls</t>
  </si>
  <si>
    <t>Lewiston</t>
  </si>
  <si>
    <t>Moscow</t>
  </si>
  <si>
    <t>Pocatello</t>
  </si>
  <si>
    <t>Priest River</t>
  </si>
  <si>
    <t>Richfield</t>
  </si>
  <si>
    <t>ID Average</t>
  </si>
  <si>
    <t>IL</t>
  </si>
  <si>
    <t>Aurora</t>
  </si>
  <si>
    <t>Bloomington-Normal</t>
  </si>
  <si>
    <t>Champaign-Urbana</t>
  </si>
  <si>
    <t>Chicago</t>
  </si>
  <si>
    <t>Effingham</t>
  </si>
  <si>
    <t>La Harpe</t>
  </si>
  <si>
    <t>Moline</t>
  </si>
  <si>
    <t>Pana</t>
  </si>
  <si>
    <t>Peoria</t>
  </si>
  <si>
    <t>Rockford</t>
  </si>
  <si>
    <t>Salem</t>
  </si>
  <si>
    <t>Springfield</t>
  </si>
  <si>
    <t>IL Average</t>
  </si>
  <si>
    <t>IN</t>
  </si>
  <si>
    <t>Angola</t>
  </si>
  <si>
    <t>Columbus</t>
  </si>
  <si>
    <t>Evansville</t>
  </si>
  <si>
    <t>Fort Wayne</t>
  </si>
  <si>
    <t>Indianapolis</t>
  </si>
  <si>
    <t>La Porte</t>
  </si>
  <si>
    <t>Lafayette</t>
  </si>
  <si>
    <t>Oolitic</t>
  </si>
  <si>
    <t>South Bend</t>
  </si>
  <si>
    <t>IN Average</t>
  </si>
  <si>
    <t>IA</t>
  </si>
  <si>
    <t>Cedar Rapids</t>
  </si>
  <si>
    <t>Clarinda</t>
  </si>
  <si>
    <t>Clinton</t>
  </si>
  <si>
    <t>Denison</t>
  </si>
  <si>
    <t>Des Moines</t>
  </si>
  <si>
    <t>Dubuque</t>
  </si>
  <si>
    <t>Iowa City</t>
  </si>
  <si>
    <t>Mason City</t>
  </si>
  <si>
    <t>Sioux City</t>
  </si>
  <si>
    <t>Waterloo</t>
  </si>
  <si>
    <t>IA Average</t>
  </si>
  <si>
    <t>KS</t>
  </si>
  <si>
    <t>Colby</t>
  </si>
  <si>
    <t>Concordia</t>
  </si>
  <si>
    <t>Dodge City</t>
  </si>
  <si>
    <t>Goodland</t>
  </si>
  <si>
    <t>Hays</t>
  </si>
  <si>
    <t>Independence</t>
  </si>
  <si>
    <t>Manhattan</t>
  </si>
  <si>
    <t>Smith Center</t>
  </si>
  <si>
    <t>Topeka</t>
  </si>
  <si>
    <t>Wichita</t>
  </si>
  <si>
    <t>KS Average</t>
  </si>
  <si>
    <t>KY</t>
  </si>
  <si>
    <t>Bowling Green</t>
  </si>
  <si>
    <t>Cave Run Lake</t>
  </si>
  <si>
    <t>Jackson</t>
  </si>
  <si>
    <t>Lexington</t>
  </si>
  <si>
    <t>Louisville</t>
  </si>
  <si>
    <t>Murray</t>
  </si>
  <si>
    <t>Paducah</t>
  </si>
  <si>
    <t>KY Average</t>
  </si>
  <si>
    <t>LA</t>
  </si>
  <si>
    <t>Monroe</t>
  </si>
  <si>
    <t>Natchitoches</t>
  </si>
  <si>
    <t>Shreveport</t>
  </si>
  <si>
    <t>LA Average</t>
  </si>
  <si>
    <t>ME</t>
  </si>
  <si>
    <t>Bangor</t>
  </si>
  <si>
    <t>Caribou</t>
  </si>
  <si>
    <t>Dover-Foxcroft</t>
  </si>
  <si>
    <t>Farmington</t>
  </si>
  <si>
    <t>Fort Kent</t>
  </si>
  <si>
    <t>Jackman</t>
  </si>
  <si>
    <t>Portland</t>
  </si>
  <si>
    <t>ME Average</t>
  </si>
  <si>
    <t>MD</t>
  </si>
  <si>
    <t>Baltimore</t>
  </si>
  <si>
    <t>Beltsville</t>
  </si>
  <si>
    <t>Emmitsburg</t>
  </si>
  <si>
    <t>Royal Oak</t>
  </si>
  <si>
    <t>MD Average</t>
  </si>
  <si>
    <t>MA</t>
  </si>
  <si>
    <t>Amherst</t>
  </si>
  <si>
    <t>Birch Hill Dam</t>
  </si>
  <si>
    <t>Buffumville Lake</t>
  </si>
  <si>
    <t>Chatham</t>
  </si>
  <si>
    <t>Edgartown</t>
  </si>
  <si>
    <t>Haverhill</t>
  </si>
  <si>
    <t>Hingham</t>
  </si>
  <si>
    <t>Milton</t>
  </si>
  <si>
    <t>MA Average</t>
  </si>
  <si>
    <t>MI</t>
  </si>
  <si>
    <t>Alpena</t>
  </si>
  <si>
    <t>Ann Arbor</t>
  </si>
  <si>
    <t>Cheboygan</t>
  </si>
  <si>
    <t>Detroit</t>
  </si>
  <si>
    <t>Flint</t>
  </si>
  <si>
    <t>Gaylord</t>
  </si>
  <si>
    <t>Grand Rapids</t>
  </si>
  <si>
    <t>Herman</t>
  </si>
  <si>
    <t>Houghton Lake</t>
  </si>
  <si>
    <t>Iron Mountain</t>
  </si>
  <si>
    <t>Ironwood</t>
  </si>
  <si>
    <t>Lansing</t>
  </si>
  <si>
    <t>Marquette</t>
  </si>
  <si>
    <t>Muskegon</t>
  </si>
  <si>
    <t>Port Huron</t>
  </si>
  <si>
    <t>Saginaw</t>
  </si>
  <si>
    <t>Sault Ste Marie</t>
  </si>
  <si>
    <t>MI Average</t>
  </si>
  <si>
    <t>MN</t>
  </si>
  <si>
    <t>Austin</t>
  </si>
  <si>
    <t>Canby</t>
  </si>
  <si>
    <t>Duluth</t>
  </si>
  <si>
    <t>Grand Marais</t>
  </si>
  <si>
    <t>International Falls</t>
  </si>
  <si>
    <t>Minneapolis-St Paul</t>
  </si>
  <si>
    <t>Morris</t>
  </si>
  <si>
    <t>Rochester</t>
  </si>
  <si>
    <t>St Cloud</t>
  </si>
  <si>
    <t>Winnebago</t>
  </si>
  <si>
    <t>MN Average</t>
  </si>
  <si>
    <t>MS</t>
  </si>
  <si>
    <t>Cleveland</t>
  </si>
  <si>
    <t>Oxford</t>
  </si>
  <si>
    <t>Tupelo</t>
  </si>
  <si>
    <t>MS Average</t>
  </si>
  <si>
    <t>MO</t>
  </si>
  <si>
    <t>Appleton City</t>
  </si>
  <si>
    <t>Columbia</t>
  </si>
  <si>
    <t>Conception</t>
  </si>
  <si>
    <t>Kansas City</t>
  </si>
  <si>
    <t>Rolla</t>
  </si>
  <si>
    <t>Shelbina</t>
  </si>
  <si>
    <t>St Louis</t>
  </si>
  <si>
    <t>Unionville</t>
  </si>
  <si>
    <t>MO Average</t>
  </si>
  <si>
    <t>MT</t>
  </si>
  <si>
    <t>Billings</t>
  </si>
  <si>
    <t>Bozeman</t>
  </si>
  <si>
    <t>Busby</t>
  </si>
  <si>
    <t>Glasgow</t>
  </si>
  <si>
    <t>Great Falls</t>
  </si>
  <si>
    <t>Havre</t>
  </si>
  <si>
    <t>Helena</t>
  </si>
  <si>
    <t>Heron</t>
  </si>
  <si>
    <t>Kalispell</t>
  </si>
  <si>
    <t>Missoula</t>
  </si>
  <si>
    <t>MT Average</t>
  </si>
  <si>
    <t>NE</t>
  </si>
  <si>
    <t>Culbertson</t>
  </si>
  <si>
    <t>Grand Island</t>
  </si>
  <si>
    <t>Holdrege</t>
  </si>
  <si>
    <t>Lincoln</t>
  </si>
  <si>
    <t>North Platte</t>
  </si>
  <si>
    <t>Omaha</t>
  </si>
  <si>
    <t>Scottsbluff</t>
  </si>
  <si>
    <t>Valentine</t>
  </si>
  <si>
    <t>NE Average</t>
  </si>
  <si>
    <t>NV</t>
  </si>
  <si>
    <t>Battle Mountain</t>
  </si>
  <si>
    <t>Elko</t>
  </si>
  <si>
    <t>Ely</t>
  </si>
  <si>
    <t>Las Vegas</t>
  </si>
  <si>
    <t>Reno</t>
  </si>
  <si>
    <t>Winnemucca</t>
  </si>
  <si>
    <t>NV Average</t>
  </si>
  <si>
    <t>NH</t>
  </si>
  <si>
    <t>Berlin</t>
  </si>
  <si>
    <t>Concord</t>
  </si>
  <si>
    <t>Durham</t>
  </si>
  <si>
    <t>Keene</t>
  </si>
  <si>
    <t>Mount Washington</t>
  </si>
  <si>
    <t>North Conway</t>
  </si>
  <si>
    <t>NH Average</t>
  </si>
  <si>
    <t>NJ</t>
  </si>
  <si>
    <t>Atlantic City</t>
  </si>
  <si>
    <t>Cape May</t>
  </si>
  <si>
    <t>New Brunswick</t>
  </si>
  <si>
    <t>Newark</t>
  </si>
  <si>
    <t>NJ Average</t>
  </si>
  <si>
    <t>NM</t>
  </si>
  <si>
    <t>Albuquerque</t>
  </si>
  <si>
    <t>Clayton</t>
  </si>
  <si>
    <t>Los Alamos</t>
  </si>
  <si>
    <t>Roswell</t>
  </si>
  <si>
    <t>NM Average</t>
  </si>
  <si>
    <t>NY</t>
  </si>
  <si>
    <t>Binghamton</t>
  </si>
  <si>
    <t>Buffalo</t>
  </si>
  <si>
    <t>Cooperstown</t>
  </si>
  <si>
    <t>Islip</t>
  </si>
  <si>
    <t>Ithaca</t>
  </si>
  <si>
    <t>Mohonk Lake</t>
  </si>
  <si>
    <t>New York (Central Park)</t>
  </si>
  <si>
    <t>New York (Laguardia)</t>
  </si>
  <si>
    <t>Oswego</t>
  </si>
  <si>
    <t>Syracuse</t>
  </si>
  <si>
    <t>Watertown</t>
  </si>
  <si>
    <t>NY Average</t>
  </si>
  <si>
    <t>NC</t>
  </si>
  <si>
    <t>Asheville</t>
  </si>
  <si>
    <t>Charlotte</t>
  </si>
  <si>
    <t>Greensboro</t>
  </si>
  <si>
    <t>Laurinburg</t>
  </si>
  <si>
    <t>Plymouth</t>
  </si>
  <si>
    <t>Raleigh</t>
  </si>
  <si>
    <t>NC Average</t>
  </si>
  <si>
    <t>ND</t>
  </si>
  <si>
    <t>Bismarck</t>
  </si>
  <si>
    <t>Bowman</t>
  </si>
  <si>
    <t>Cavalier</t>
  </si>
  <si>
    <t>Fargo</t>
  </si>
  <si>
    <t>Grand Forks</t>
  </si>
  <si>
    <t>Max</t>
  </si>
  <si>
    <t>Upham</t>
  </si>
  <si>
    <t>ND Average</t>
  </si>
  <si>
    <t>OH</t>
  </si>
  <si>
    <t>Akron</t>
  </si>
  <si>
    <t>Cambridge</t>
  </si>
  <si>
    <t>Cincinnati</t>
  </si>
  <si>
    <t>Dayton</t>
  </si>
  <si>
    <t>Defiance</t>
  </si>
  <si>
    <t>Mansfield</t>
  </si>
  <si>
    <t>Toledo</t>
  </si>
  <si>
    <t>Youngstown</t>
  </si>
  <si>
    <t>OH Average</t>
  </si>
  <si>
    <t>OK</t>
  </si>
  <si>
    <t>Mutual</t>
  </si>
  <si>
    <t>Oklahoma City</t>
  </si>
  <si>
    <t>Tulsa</t>
  </si>
  <si>
    <t>OK Average</t>
  </si>
  <si>
    <t>OR</t>
  </si>
  <si>
    <t>Clatskanie</t>
  </si>
  <si>
    <t>Cottage Grove</t>
  </si>
  <si>
    <t>Crater Lake</t>
  </si>
  <si>
    <t>Halfway</t>
  </si>
  <si>
    <t>Heppner</t>
  </si>
  <si>
    <t>Medford</t>
  </si>
  <si>
    <t>Pendleton</t>
  </si>
  <si>
    <t>OR Average</t>
  </si>
  <si>
    <t>PA</t>
  </si>
  <si>
    <t>Allentown</t>
  </si>
  <si>
    <t>Bradford</t>
  </si>
  <si>
    <t>Ebensburg</t>
  </si>
  <si>
    <t>Erie</t>
  </si>
  <si>
    <t>Harrisburg</t>
  </si>
  <si>
    <t>Philadelphia</t>
  </si>
  <si>
    <t>Pittsburgh</t>
  </si>
  <si>
    <t>Ridgway</t>
  </si>
  <si>
    <t>Shippensburg</t>
  </si>
  <si>
    <t>State College</t>
  </si>
  <si>
    <t>Williamsport</t>
  </si>
  <si>
    <t>PA Average</t>
  </si>
  <si>
    <t>RI</t>
  </si>
  <si>
    <t>Kingston</t>
  </si>
  <si>
    <t>North Foster</t>
  </si>
  <si>
    <t>Providence</t>
  </si>
  <si>
    <t>RI Average</t>
  </si>
  <si>
    <t>SC</t>
  </si>
  <si>
    <t>Charleston</t>
  </si>
  <si>
    <t>Greenville</t>
  </si>
  <si>
    <t>SC Average</t>
  </si>
  <si>
    <t>SD</t>
  </si>
  <si>
    <t>Aberdeen</t>
  </si>
  <si>
    <t>Hot Springs</t>
  </si>
  <si>
    <t>Huron</t>
  </si>
  <si>
    <t>Lead</t>
  </si>
  <si>
    <t>Lemmon</t>
  </si>
  <si>
    <t>Mobridge</t>
  </si>
  <si>
    <t>Pierre</t>
  </si>
  <si>
    <t>Rapid City (Airport)</t>
  </si>
  <si>
    <t>Rapid City (Downtown)</t>
  </si>
  <si>
    <t>Sioux Falls</t>
  </si>
  <si>
    <t>SD Average</t>
  </si>
  <si>
    <t>TN</t>
  </si>
  <si>
    <t>Bristol-Johnson City</t>
  </si>
  <si>
    <t>Chattanooga</t>
  </si>
  <si>
    <t>Knoxville</t>
  </si>
  <si>
    <t>Memphis</t>
  </si>
  <si>
    <t>TN Average</t>
  </si>
  <si>
    <t>TX</t>
  </si>
  <si>
    <t>Abilene</t>
  </si>
  <si>
    <t>Amarillo</t>
  </si>
  <si>
    <t>Dallas-Fort Worth</t>
  </si>
  <si>
    <t>El Paso</t>
  </si>
  <si>
    <t>Houston</t>
  </si>
  <si>
    <t>Lubbock</t>
  </si>
  <si>
    <t>Midland-Odessa</t>
  </si>
  <si>
    <t>San Antonio</t>
  </si>
  <si>
    <t>Wichita Falls</t>
  </si>
  <si>
    <t>TX Average</t>
  </si>
  <si>
    <t>UT</t>
  </si>
  <si>
    <t>Echo Dam</t>
  </si>
  <si>
    <t>Escalante</t>
  </si>
  <si>
    <t>Manti</t>
  </si>
  <si>
    <t>Richmond</t>
  </si>
  <si>
    <t>Salt Lake City</t>
  </si>
  <si>
    <t>St George</t>
  </si>
  <si>
    <t>UT Average</t>
  </si>
  <si>
    <t>VT</t>
  </si>
  <si>
    <t>Burlington</t>
  </si>
  <si>
    <t>Rutland</t>
  </si>
  <si>
    <t>Saint Johnsbury</t>
  </si>
  <si>
    <t>VT Average</t>
  </si>
  <si>
    <t>VA</t>
  </si>
  <si>
    <t>Blacksburg</t>
  </si>
  <si>
    <t>Charlottesville</t>
  </si>
  <si>
    <t>Danville</t>
  </si>
  <si>
    <t>Lynchburg</t>
  </si>
  <si>
    <t>Roanoke</t>
  </si>
  <si>
    <t>Sterling (Dulles)</t>
  </si>
  <si>
    <t>VA Average</t>
  </si>
  <si>
    <t>WA</t>
  </si>
  <si>
    <t>Bellingham</t>
  </si>
  <si>
    <t>Diablo Dam</t>
  </si>
  <si>
    <t>Northport</t>
  </si>
  <si>
    <t>Olympia</t>
  </si>
  <si>
    <t>Seattle</t>
  </si>
  <si>
    <t>Spokane</t>
  </si>
  <si>
    <t>Walla Walla</t>
  </si>
  <si>
    <t>Wenatchee</t>
  </si>
  <si>
    <t>Yakima</t>
  </si>
  <si>
    <t>WA Average</t>
  </si>
  <si>
    <t>WV</t>
  </si>
  <si>
    <t>Beckley</t>
  </si>
  <si>
    <t>Bluefield</t>
  </si>
  <si>
    <t>Clarksburg</t>
  </si>
  <si>
    <t>Elkins</t>
  </si>
  <si>
    <t>Huntington</t>
  </si>
  <si>
    <t>Lewisburg</t>
  </si>
  <si>
    <t>WV Average</t>
  </si>
  <si>
    <t>WI</t>
  </si>
  <si>
    <t>Appleton</t>
  </si>
  <si>
    <t>Eau Claire</t>
  </si>
  <si>
    <t>Green Bay</t>
  </si>
  <si>
    <t>La Crosse</t>
  </si>
  <si>
    <t>Madison</t>
  </si>
  <si>
    <t>Milwaukee</t>
  </si>
  <si>
    <t>Minocqua</t>
  </si>
  <si>
    <t>Wausau</t>
  </si>
  <si>
    <t>Wisconsin Dells</t>
  </si>
  <si>
    <t>WI Average</t>
  </si>
  <si>
    <t>WY</t>
  </si>
  <si>
    <t>Alta</t>
  </si>
  <si>
    <t>Basin</t>
  </si>
  <si>
    <t>Casper</t>
  </si>
  <si>
    <t>Cheyenne</t>
  </si>
  <si>
    <t>Gillette</t>
  </si>
  <si>
    <t>Kaycee</t>
  </si>
  <si>
    <t>Lander</t>
  </si>
  <si>
    <t>Redbird</t>
  </si>
  <si>
    <t>Wamsutter</t>
  </si>
  <si>
    <t>WY Average</t>
  </si>
  <si>
    <t>6. Average Accumulated Winter Season Severity Index (AWSSI)</t>
  </si>
  <si>
    <t>30,278</t>
  </si>
  <si>
    <t>1,130</t>
  </si>
  <si>
    <t>1,265</t>
  </si>
  <si>
    <t>1,615</t>
  </si>
  <si>
    <t>129,000</t>
  </si>
  <si>
    <t>157,975</t>
  </si>
  <si>
    <t>$108,971</t>
  </si>
  <si>
    <t>$345,694</t>
  </si>
  <si>
    <t>$287,825</t>
  </si>
  <si>
    <t>$742,490</t>
  </si>
  <si>
    <t>525</t>
  </si>
  <si>
    <t>18,000</t>
  </si>
  <si>
    <t>18,007</t>
  </si>
  <si>
    <t>$1,500,000</t>
  </si>
  <si>
    <t>$1,300,000</t>
  </si>
  <si>
    <t>50,697</t>
  </si>
  <si>
    <t>11,500</t>
  </si>
  <si>
    <t>9,500</t>
  </si>
  <si>
    <t>22,000</t>
  </si>
  <si>
    <t>1,230,000</t>
  </si>
  <si>
    <t>$45,000</t>
  </si>
  <si>
    <t>$7,000</t>
  </si>
  <si>
    <t>$5,639,485</t>
  </si>
  <si>
    <t>$29,445,000</t>
  </si>
  <si>
    <t>1,246</t>
  </si>
  <si>
    <t>552</t>
  </si>
  <si>
    <t>7,743,642</t>
  </si>
  <si>
    <t>266,853</t>
  </si>
  <si>
    <t>266,970</t>
  </si>
  <si>
    <t>207</t>
  </si>
  <si>
    <t>1,588,897</t>
  </si>
  <si>
    <t>17,175,597</t>
  </si>
  <si>
    <t>$24,611,640</t>
  </si>
  <si>
    <t>$18,959,137</t>
  </si>
  <si>
    <t>$36,055,823</t>
  </si>
  <si>
    <t>$101,561,017</t>
  </si>
  <si>
    <t>1,380</t>
  </si>
  <si>
    <t>107,981</t>
  </si>
  <si>
    <t>144,249</t>
  </si>
  <si>
    <t>503,398</t>
  </si>
  <si>
    <t>$11,874,882</t>
  </si>
  <si>
    <t>$1,939,731</t>
  </si>
  <si>
    <t>$7,457,279</t>
  </si>
  <si>
    <t>$23,260,950</t>
  </si>
  <si>
    <t>60,500</t>
  </si>
  <si>
    <t>347,500</t>
  </si>
  <si>
    <t>6,150</t>
  </si>
  <si>
    <t>72,600</t>
  </si>
  <si>
    <t>$307,000</t>
  </si>
  <si>
    <t>$710,000</t>
  </si>
  <si>
    <t>$382,000</t>
  </si>
  <si>
    <t>$1,400,000</t>
  </si>
  <si>
    <t>49,141</t>
  </si>
  <si>
    <t>576</t>
  </si>
  <si>
    <t>54,030</t>
  </si>
  <si>
    <t>885,000</t>
  </si>
  <si>
    <t>3,994</t>
  </si>
  <si>
    <t>3,998</t>
  </si>
  <si>
    <t>1,366</t>
  </si>
  <si>
    <t>30,100</t>
  </si>
  <si>
    <t>$974,403</t>
  </si>
  <si>
    <t>$928,053</t>
  </si>
  <si>
    <t>$574,787</t>
  </si>
  <si>
    <t>$2,477,244</t>
  </si>
  <si>
    <t>$138</t>
  </si>
  <si>
    <t>12,330</t>
  </si>
  <si>
    <t>458</t>
  </si>
  <si>
    <t>173,000</t>
  </si>
  <si>
    <t>2,085,000</t>
  </si>
  <si>
    <t>128,127</t>
  </si>
  <si>
    <t>671</t>
  </si>
  <si>
    <t>5,135,695</t>
  </si>
  <si>
    <t>5,916,963</t>
  </si>
  <si>
    <t>$3,634,700</t>
  </si>
  <si>
    <t>$5,639,365</t>
  </si>
  <si>
    <t>$9,825,803</t>
  </si>
  <si>
    <t>$19,098,868</t>
  </si>
  <si>
    <t>45,304</t>
  </si>
  <si>
    <t>1,697</t>
  </si>
  <si>
    <t>1,902</t>
  </si>
  <si>
    <t>1,756</t>
  </si>
  <si>
    <t>169</t>
  </si>
  <si>
    <t>511,063</t>
  </si>
  <si>
    <t>1,688,800</t>
  </si>
  <si>
    <t>428,143</t>
  </si>
  <si>
    <t>428,158</t>
  </si>
  <si>
    <t>1,540,987</t>
  </si>
  <si>
    <t>3,103,549</t>
  </si>
  <si>
    <t>$20,075,209</t>
  </si>
  <si>
    <t>$15,555,036</t>
  </si>
  <si>
    <t>$35,118,778</t>
  </si>
  <si>
    <t>$70,749,023</t>
  </si>
  <si>
    <t>31,000</t>
  </si>
  <si>
    <t>1,753</t>
  </si>
  <si>
    <t>1,147</t>
  </si>
  <si>
    <t>104</t>
  </si>
  <si>
    <t>379,220</t>
  </si>
  <si>
    <t>81</t>
  </si>
  <si>
    <t>1,718,838</t>
  </si>
  <si>
    <t>220,015</t>
  </si>
  <si>
    <t>3,388,484</t>
  </si>
  <si>
    <t>3,391,484</t>
  </si>
  <si>
    <t>$3,349,029</t>
  </si>
  <si>
    <t>$10,000,000</t>
  </si>
  <si>
    <t>$18,618,945</t>
  </si>
  <si>
    <t>$31,967,974</t>
  </si>
  <si>
    <t>25,767</t>
  </si>
  <si>
    <t>1,031</t>
  </si>
  <si>
    <t>498</t>
  </si>
  <si>
    <t>225,000</t>
  </si>
  <si>
    <t>185,000</t>
  </si>
  <si>
    <t>31,525,907</t>
  </si>
  <si>
    <t>31,549,858</t>
  </si>
  <si>
    <t>$17,600,000</t>
  </si>
  <si>
    <t>$20,000,000</t>
  </si>
  <si>
    <t>$47,100,000</t>
  </si>
  <si>
    <t>1,340</t>
  </si>
  <si>
    <t>114,000</t>
  </si>
  <si>
    <t>20,500</t>
  </si>
  <si>
    <t>7,650,000</t>
  </si>
  <si>
    <t>7,732,000</t>
  </si>
  <si>
    <t>$7,516,000</t>
  </si>
  <si>
    <t>$6,632,000</t>
  </si>
  <si>
    <t>$5,570,000</t>
  </si>
  <si>
    <t>$19,718,000</t>
  </si>
  <si>
    <t>8,158</t>
  </si>
  <si>
    <t>428</t>
  </si>
  <si>
    <t>850,000</t>
  </si>
  <si>
    <t>155,568</t>
  </si>
  <si>
    <t>155,576</t>
  </si>
  <si>
    <t>5,362</t>
  </si>
  <si>
    <t>364,821</t>
  </si>
  <si>
    <t>947,762</t>
  </si>
  <si>
    <t>$18,999,669</t>
  </si>
  <si>
    <t>$14,927,932</t>
  </si>
  <si>
    <t>$12,097,049</t>
  </si>
  <si>
    <t>$46,024,650</t>
  </si>
  <si>
    <t>2,243</t>
  </si>
  <si>
    <t>387,000</t>
  </si>
  <si>
    <t>1,600,000</t>
  </si>
  <si>
    <t>37,309</t>
  </si>
  <si>
    <t>9,954</t>
  </si>
  <si>
    <t>1,067,309</t>
  </si>
  <si>
    <t>1,067,659</t>
  </si>
  <si>
    <t>$17,300,000</t>
  </si>
  <si>
    <t>$35,900,000</t>
  </si>
  <si>
    <t>800</t>
  </si>
  <si>
    <t>3,501</t>
  </si>
  <si>
    <t>340,151</t>
  </si>
  <si>
    <t>1,141,900</t>
  </si>
  <si>
    <t>287,332</t>
  </si>
  <si>
    <t>287,452</t>
  </si>
  <si>
    <t>9,557</t>
  </si>
  <si>
    <t>1,475,711</t>
  </si>
  <si>
    <t>$8,390,467</t>
  </si>
  <si>
    <t>$45,932,000</t>
  </si>
  <si>
    <t>$15,924,301</t>
  </si>
  <si>
    <t>$70,023,000</t>
  </si>
  <si>
    <t>31,958</t>
  </si>
  <si>
    <t>352</t>
  </si>
  <si>
    <t>443,599</t>
  </si>
  <si>
    <t>63,975</t>
  </si>
  <si>
    <t>1,340,836</t>
  </si>
  <si>
    <t>1,764,258</t>
  </si>
  <si>
    <t>30,341</t>
  </si>
  <si>
    <t>1,597</t>
  </si>
  <si>
    <t>146</t>
  </si>
  <si>
    <t>317,351</t>
  </si>
  <si>
    <t>156</t>
  </si>
  <si>
    <t>1,265,900</t>
  </si>
  <si>
    <t>210,045</t>
  </si>
  <si>
    <t>22,331</t>
  </si>
  <si>
    <t>5,974,726</t>
  </si>
  <si>
    <t>6,582,929</t>
  </si>
  <si>
    <t>$40,165,449</t>
  </si>
  <si>
    <t>$52,525,866</t>
  </si>
  <si>
    <t>$34,373,155</t>
  </si>
  <si>
    <t>$127,064,470</t>
  </si>
  <si>
    <t>77,541</t>
  </si>
  <si>
    <t>3,041</t>
  </si>
  <si>
    <t>1,510</t>
  </si>
  <si>
    <t>326,000</t>
  </si>
  <si>
    <t>127,096</t>
  </si>
  <si>
    <t>127,453</t>
  </si>
  <si>
    <t>128,357</t>
  </si>
  <si>
    <t>3,309,594</t>
  </si>
  <si>
    <t>3,786,073</t>
  </si>
  <si>
    <t>$27,280,661</t>
  </si>
  <si>
    <t>$10,859,494</t>
  </si>
  <si>
    <t>$17,208,492</t>
  </si>
  <si>
    <t>$55,348,647</t>
  </si>
  <si>
    <t>164</t>
  </si>
  <si>
    <t>595</t>
  </si>
  <si>
    <t>27,125</t>
  </si>
  <si>
    <t>257,909</t>
  </si>
  <si>
    <t>4,970,863</t>
  </si>
  <si>
    <t>7,943,738</t>
  </si>
  <si>
    <t>$9,881,038</t>
  </si>
  <si>
    <t>$6,024,298</t>
  </si>
  <si>
    <t>$11,342,673</t>
  </si>
  <si>
    <t>$27,316,800</t>
  </si>
  <si>
    <t>22,908</t>
  </si>
  <si>
    <t>704</t>
  </si>
  <si>
    <t>203,675</t>
  </si>
  <si>
    <t>9,212,700</t>
  </si>
  <si>
    <t>102,887</t>
  </si>
  <si>
    <t>2,954,595</t>
  </si>
  <si>
    <t>$9,179,067</t>
  </si>
  <si>
    <t>$13,087,802</t>
  </si>
  <si>
    <t>$18,553,059</t>
  </si>
  <si>
    <t>$40,819,929</t>
  </si>
  <si>
    <t>13,463</t>
  </si>
  <si>
    <t>692</t>
  </si>
  <si>
    <t>318</t>
  </si>
  <si>
    <t>363,000</t>
  </si>
  <si>
    <t>1,926</t>
  </si>
  <si>
    <t>96,671</t>
  </si>
  <si>
    <t>377,511</t>
  </si>
  <si>
    <t>$2,191,944</t>
  </si>
  <si>
    <t>$2,927,383</t>
  </si>
  <si>
    <t>$8,940,524</t>
  </si>
  <si>
    <t>202,242</t>
  </si>
  <si>
    <t>14,984</t>
  </si>
  <si>
    <t>250,414</t>
  </si>
  <si>
    <t>$15,964,750</t>
  </si>
  <si>
    <t>$9,713,411</t>
  </si>
  <si>
    <t>$13,752,437</t>
  </si>
  <si>
    <t>$53,858,736</t>
  </si>
  <si>
    <t>43,591</t>
  </si>
  <si>
    <t>1,225,460</t>
  </si>
  <si>
    <t>874,334</t>
  </si>
  <si>
    <t>3,307</t>
  </si>
  <si>
    <t>1,213,130</t>
  </si>
  <si>
    <t>1,318,010</t>
  </si>
  <si>
    <t>17,267</t>
  </si>
  <si>
    <t>368</t>
  </si>
  <si>
    <t>43,393</t>
  </si>
  <si>
    <t>13,364</t>
  </si>
  <si>
    <t>3,159,129</t>
  </si>
  <si>
    <t>3,943,921</t>
  </si>
  <si>
    <t>$10,259,297</t>
  </si>
  <si>
    <t>$7,412,038</t>
  </si>
  <si>
    <t>$5,017,326</t>
  </si>
  <si>
    <t>$22,702,893</t>
  </si>
  <si>
    <t>$91</t>
  </si>
  <si>
    <t>43,549</t>
  </si>
  <si>
    <t>2,723</t>
  </si>
  <si>
    <t>1,584</t>
  </si>
  <si>
    <t>236</t>
  </si>
  <si>
    <t>848,202</t>
  </si>
  <si>
    <t>4,216,534</t>
  </si>
  <si>
    <t>423,640</t>
  </si>
  <si>
    <t>423,650</t>
  </si>
  <si>
    <t>544</t>
  </si>
  <si>
    <t>12,714,593</t>
  </si>
  <si>
    <t>12,877,053</t>
  </si>
  <si>
    <t>$27,284,266</t>
  </si>
  <si>
    <t>$24,145,233</t>
  </si>
  <si>
    <t>$30,769,144</t>
  </si>
  <si>
    <t>$82,198,643</t>
  </si>
  <si>
    <t>546</t>
  </si>
  <si>
    <t>15,750</t>
  </si>
  <si>
    <t>2,077,800</t>
  </si>
  <si>
    <t>7,560</t>
  </si>
  <si>
    <t>140,912</t>
  </si>
  <si>
    <t>3,641,911</t>
  </si>
  <si>
    <t>$13,044,746</t>
  </si>
  <si>
    <t>$10,691,087</t>
  </si>
  <si>
    <t>$10,226,895</t>
  </si>
  <si>
    <t>$37,656,772</t>
  </si>
  <si>
    <t>$97</t>
  </si>
  <si>
    <t>3,840</t>
  </si>
  <si>
    <t>891</t>
  </si>
  <si>
    <t>2,519</t>
  </si>
  <si>
    <t>857,000</t>
  </si>
  <si>
    <t>486,000</t>
  </si>
  <si>
    <t>374,000</t>
  </si>
  <si>
    <t>8,000,000</t>
  </si>
  <si>
    <t>$54,000,000</t>
  </si>
  <si>
    <t>$212,000,000</t>
  </si>
  <si>
    <t>568</t>
  </si>
  <si>
    <t>5,400</t>
  </si>
  <si>
    <t>2,800</t>
  </si>
  <si>
    <t>11,400</t>
  </si>
  <si>
    <t>$772,000</t>
  </si>
  <si>
    <t>$2,550,000</t>
  </si>
  <si>
    <t>$3,723,000</t>
  </si>
  <si>
    <t>$7,100,000</t>
  </si>
  <si>
    <t>306</t>
  </si>
  <si>
    <t>468</t>
  </si>
  <si>
    <t>76</t>
  </si>
  <si>
    <t>963,150</t>
  </si>
  <si>
    <t>61,761</t>
  </si>
  <si>
    <t>2,123</t>
  </si>
  <si>
    <t>1,691,458</t>
  </si>
  <si>
    <t>1,980,954</t>
  </si>
  <si>
    <t>$4,588,956</t>
  </si>
  <si>
    <t>$10,859,434</t>
  </si>
  <si>
    <t>$6,828,492</t>
  </si>
  <si>
    <t>$20,515,248</t>
  </si>
  <si>
    <t>80,455</t>
  </si>
  <si>
    <t>6,030</t>
  </si>
  <si>
    <t>435</t>
  </si>
  <si>
    <t>49,720</t>
  </si>
  <si>
    <t>4,341,480</t>
  </si>
  <si>
    <t>15,073</t>
  </si>
  <si>
    <t>16,057</t>
  </si>
  <si>
    <t>8,750</t>
  </si>
  <si>
    <t>5,544,091</t>
  </si>
  <si>
    <t>$4,092,982</t>
  </si>
  <si>
    <t>$2,658,219</t>
  </si>
  <si>
    <t>$4,771,271</t>
  </si>
  <si>
    <t>$12,967,128</t>
  </si>
  <si>
    <t>24,300</t>
  </si>
  <si>
    <t>650</t>
  </si>
  <si>
    <t>560</t>
  </si>
  <si>
    <t>211,493</t>
  </si>
  <si>
    <t>11,051</t>
  </si>
  <si>
    <t>3,685,039</t>
  </si>
  <si>
    <t>$8,528,687</t>
  </si>
  <si>
    <t>$8,817,560</t>
  </si>
  <si>
    <t>$7,012,431</t>
  </si>
  <si>
    <t>$24,367,678</t>
  </si>
  <si>
    <t>$31</t>
  </si>
  <si>
    <t>281</t>
  </si>
  <si>
    <t>115,000</t>
  </si>
  <si>
    <t>140,463</t>
  </si>
  <si>
    <t>2,177</t>
  </si>
  <si>
    <t>1,849,360</t>
  </si>
  <si>
    <t>1,977,452</t>
  </si>
  <si>
    <t>$21,925,923</t>
  </si>
  <si>
    <t>$14,115,441</t>
  </si>
  <si>
    <t>$11,424,000</t>
  </si>
  <si>
    <t>1,016</t>
  </si>
  <si>
    <t>222</t>
  </si>
  <si>
    <t>531</t>
  </si>
  <si>
    <t>91,000</t>
  </si>
  <si>
    <t>64,395</t>
  </si>
  <si>
    <t>58,090</t>
  </si>
  <si>
    <t>529,139</t>
  </si>
  <si>
    <t>1,450,122</t>
  </si>
  <si>
    <t>$19,514,968</t>
  </si>
  <si>
    <t>$13,691,157</t>
  </si>
  <si>
    <t>$10,682,294</t>
  </si>
  <si>
    <t>$45,720,582</t>
  </si>
  <si>
    <t>$131</t>
  </si>
  <si>
    <t>1,138</t>
  </si>
  <si>
    <t>212</t>
  </si>
  <si>
    <t>268,358</t>
  </si>
  <si>
    <t>270,166</t>
  </si>
  <si>
    <t>30,481</t>
  </si>
  <si>
    <t>635,589</t>
  </si>
  <si>
    <t>651,671</t>
  </si>
  <si>
    <t>$12,513,770</t>
  </si>
  <si>
    <t>$5,147,402</t>
  </si>
  <si>
    <t>$10,915,159</t>
  </si>
  <si>
    <t>$28,576,331</t>
  </si>
  <si>
    <t>$87</t>
  </si>
  <si>
    <t>34,859</t>
  </si>
  <si>
    <t>3,170</t>
  </si>
  <si>
    <t>643,033</t>
  </si>
  <si>
    <t>1,146,150</t>
  </si>
  <si>
    <t>425,557</t>
  </si>
  <si>
    <t>11,491</t>
  </si>
  <si>
    <t>11,106,374</t>
  </si>
  <si>
    <t>11,398,968</t>
  </si>
  <si>
    <t>$23,083,950</t>
  </si>
  <si>
    <t>$26,274,127</t>
  </si>
  <si>
    <t>$35,281,164</t>
  </si>
  <si>
    <t>$84,369,241</t>
  </si>
  <si>
    <t>425</t>
  </si>
  <si>
    <t>390</t>
  </si>
  <si>
    <t>9,444</t>
  </si>
  <si>
    <t>283,830</t>
  </si>
  <si>
    <t>1,497,736</t>
  </si>
  <si>
    <t>2,443,241</t>
  </si>
  <si>
    <t>$9,698,413</t>
  </si>
  <si>
    <t>$14,169,334</t>
  </si>
  <si>
    <t>$11,865,031</t>
  </si>
  <si>
    <t>$36,038,894</t>
  </si>
  <si>
    <t>1,182</t>
  </si>
  <si>
    <t>17,180</t>
  </si>
  <si>
    <t>767,400</t>
  </si>
  <si>
    <t>3,085</t>
  </si>
  <si>
    <t>3,936</t>
  </si>
  <si>
    <t>2,517</t>
  </si>
  <si>
    <t>323,550</t>
  </si>
  <si>
    <t>391,200</t>
  </si>
  <si>
    <t>$317,000</t>
  </si>
  <si>
    <t>$1,140,000</t>
  </si>
  <si>
    <t>$410,000</t>
  </si>
  <si>
    <t>$1,867,000</t>
  </si>
  <si>
    <t>459,000</t>
  </si>
  <si>
    <t>33,875</t>
  </si>
  <si>
    <t>33,882</t>
  </si>
  <si>
    <t>30,858</t>
  </si>
  <si>
    <t>195,874</t>
  </si>
  <si>
    <t>484,931</t>
  </si>
  <si>
    <t>$4,643,082</t>
  </si>
  <si>
    <t>$3,933,676</t>
  </si>
  <si>
    <t>$4,816,676</t>
  </si>
  <si>
    <t>$13,393,434</t>
  </si>
  <si>
    <t>809</t>
  </si>
  <si>
    <t>18,180</t>
  </si>
  <si>
    <t>105,146</t>
  </si>
  <si>
    <t>1,227,038</t>
  </si>
  <si>
    <t>1,242,708</t>
  </si>
  <si>
    <t>$39,760,667</t>
  </si>
  <si>
    <t>$5,681,231</t>
  </si>
  <si>
    <t>$6,755,090</t>
  </si>
  <si>
    <t>1,255</t>
  </si>
  <si>
    <t>873</t>
  </si>
  <si>
    <t>272,157</t>
  </si>
  <si>
    <t>273,790</t>
  </si>
  <si>
    <t>1,602,103</t>
  </si>
  <si>
    <t>17,183,464</t>
  </si>
  <si>
    <t>$23,095,334</t>
  </si>
  <si>
    <t>$16,201,946</t>
  </si>
  <si>
    <t>$33,599,824</t>
  </si>
  <si>
    <t>$72,952,890</t>
  </si>
  <si>
    <t>150,602</t>
  </si>
  <si>
    <t>319,581</t>
  </si>
  <si>
    <t>1,246,382</t>
  </si>
  <si>
    <t>$18,121,000</t>
  </si>
  <si>
    <t>$3,043,190</t>
  </si>
  <si>
    <t>$3,548,250</t>
  </si>
  <si>
    <t>$33,396,400</t>
  </si>
  <si>
    <t>99,300</t>
  </si>
  <si>
    <t>1,784,200</t>
  </si>
  <si>
    <t>$2,927,000</t>
  </si>
  <si>
    <t>$3,846,700</t>
  </si>
  <si>
    <t>$2,921,900</t>
  </si>
  <si>
    <t>$9,695,600</t>
  </si>
  <si>
    <t>1,657</t>
  </si>
  <si>
    <t>171</t>
  </si>
  <si>
    <t>590,975</t>
  </si>
  <si>
    <t>$4,730,455</t>
  </si>
  <si>
    <t>$4,267,320</t>
  </si>
  <si>
    <t>$1,617,073</t>
  </si>
  <si>
    <t>$10,614,848</t>
  </si>
  <si>
    <t>13,898</t>
  </si>
  <si>
    <t>137,459</t>
  </si>
  <si>
    <t>1,854</t>
  </si>
  <si>
    <t>6,729,781</t>
  </si>
  <si>
    <t>8,467,616</t>
  </si>
  <si>
    <t>$6,389,528</t>
  </si>
  <si>
    <t>$7,467,100</t>
  </si>
  <si>
    <t>$10,987,333</t>
  </si>
  <si>
    <t>$24,843,961</t>
  </si>
  <si>
    <t>44,768</t>
  </si>
  <si>
    <t>1,860</t>
  </si>
  <si>
    <t>1,582</t>
  </si>
  <si>
    <t>1,951</t>
  </si>
  <si>
    <t>509,900</t>
  </si>
  <si>
    <t>1,998,000</t>
  </si>
  <si>
    <t>600,043</t>
  </si>
  <si>
    <t>268</t>
  </si>
  <si>
    <t>1,947,500</t>
  </si>
  <si>
    <t>3,961,290</t>
  </si>
  <si>
    <t>$31,810,800</t>
  </si>
  <si>
    <t>$21,936,700</t>
  </si>
  <si>
    <t>$35,152,900</t>
  </si>
  <si>
    <t>$88,900,400</t>
  </si>
  <si>
    <t>309,759</t>
  </si>
  <si>
    <t>5,520,982</t>
  </si>
  <si>
    <t>5,530,982</t>
  </si>
  <si>
    <t>$5,182,429</t>
  </si>
  <si>
    <t>$10,903,060</t>
  </si>
  <si>
    <t>$22,191,225</t>
  </si>
  <si>
    <t>$38,276,714</t>
  </si>
  <si>
    <t>24,525</t>
  </si>
  <si>
    <t>1,032</t>
  </si>
  <si>
    <t>222,045</t>
  </si>
  <si>
    <t>13,093</t>
  </si>
  <si>
    <t>39,284,913</t>
  </si>
  <si>
    <t>39,310,238</t>
  </si>
  <si>
    <t>$17,070,000</t>
  </si>
  <si>
    <t>$8,820,000</t>
  </si>
  <si>
    <t>$19,860,000</t>
  </si>
  <si>
    <t>$45,750,000</t>
  </si>
  <si>
    <t>160,000</t>
  </si>
  <si>
    <t>37,000</t>
  </si>
  <si>
    <t>8,064,000</t>
  </si>
  <si>
    <t>$9,750,000</t>
  </si>
  <si>
    <t>$10,306,000</t>
  </si>
  <si>
    <t>$7,320,000</t>
  </si>
  <si>
    <t>$27,400,000</t>
  </si>
  <si>
    <t>$45</t>
  </si>
  <si>
    <t>830,000</t>
  </si>
  <si>
    <t>176,033</t>
  </si>
  <si>
    <t>176,075</t>
  </si>
  <si>
    <t>9,367</t>
  </si>
  <si>
    <t>491,209</t>
  </si>
  <si>
    <t>1,096,962</t>
  </si>
  <si>
    <t>$16,369,803</t>
  </si>
  <si>
    <t>$13,068,979</t>
  </si>
  <si>
    <t>$11,318,515</t>
  </si>
  <si>
    <t>$46,397,520</t>
  </si>
  <si>
    <t>17,210</t>
  </si>
  <si>
    <t>761</t>
  </si>
  <si>
    <t>206,160</t>
  </si>
  <si>
    <t>215,730</t>
  </si>
  <si>
    <t>18,210</t>
  </si>
  <si>
    <t>2,779,100</t>
  </si>
  <si>
    <t>$17,700,000</t>
  </si>
  <si>
    <t>$39,000,000</t>
  </si>
  <si>
    <t>$14,300,000</t>
  </si>
  <si>
    <t>$71,000,000</t>
  </si>
  <si>
    <t>3,633</t>
  </si>
  <si>
    <t>338,851</t>
  </si>
  <si>
    <t>904,250</t>
  </si>
  <si>
    <t>391,912</t>
  </si>
  <si>
    <t>392,640</t>
  </si>
  <si>
    <t>11,845</t>
  </si>
  <si>
    <t>1,782,597</t>
  </si>
  <si>
    <t>$10,596,735</t>
  </si>
  <si>
    <t>$55,021,426</t>
  </si>
  <si>
    <t>$21,443,243</t>
  </si>
  <si>
    <t>$87,061,405</t>
  </si>
  <si>
    <t>348</t>
  </si>
  <si>
    <t>527,824</t>
  </si>
  <si>
    <t>99,082</t>
  </si>
  <si>
    <t>1,701,678</t>
  </si>
  <si>
    <t>2,239,050</t>
  </si>
  <si>
    <t>30,456</t>
  </si>
  <si>
    <t>1,662</t>
  </si>
  <si>
    <t>151</t>
  </si>
  <si>
    <t>851</t>
  </si>
  <si>
    <t>190</t>
  </si>
  <si>
    <t>329,686</t>
  </si>
  <si>
    <t>1,220,400</t>
  </si>
  <si>
    <t>246,506</t>
  </si>
  <si>
    <t>36,918</t>
  </si>
  <si>
    <t>4,571,401</t>
  </si>
  <si>
    <t>5,778,913</t>
  </si>
  <si>
    <t>$46,086,269</t>
  </si>
  <si>
    <t>$56,204,979</t>
  </si>
  <si>
    <t>$30,396,305</t>
  </si>
  <si>
    <t>$132,687,553</t>
  </si>
  <si>
    <t>2,652</t>
  </si>
  <si>
    <t>408</t>
  </si>
  <si>
    <t>1,550</t>
  </si>
  <si>
    <t>313,800</t>
  </si>
  <si>
    <t>183,000</t>
  </si>
  <si>
    <t>4,400,000</t>
  </si>
  <si>
    <t>5,380,000</t>
  </si>
  <si>
    <t>$32,000,000</t>
  </si>
  <si>
    <t>$14,000,000</t>
  </si>
  <si>
    <t>$19,000,000</t>
  </si>
  <si>
    <t>$65,000,000</t>
  </si>
  <si>
    <t>594</t>
  </si>
  <si>
    <t>27,850</t>
  </si>
  <si>
    <t>251,422</t>
  </si>
  <si>
    <t>6,665,305</t>
  </si>
  <si>
    <t>9,080,866</t>
  </si>
  <si>
    <t>$10,701,048</t>
  </si>
  <si>
    <t>$6,501,601</t>
  </si>
  <si>
    <t>$11,144,798</t>
  </si>
  <si>
    <t>$28,347,447</t>
  </si>
  <si>
    <t>22,883</t>
  </si>
  <si>
    <t>962</t>
  </si>
  <si>
    <t>703</t>
  </si>
  <si>
    <t>191,070</t>
  </si>
  <si>
    <t>9,562,800</t>
  </si>
  <si>
    <t>213,050</t>
  </si>
  <si>
    <t>7,270,915</t>
  </si>
  <si>
    <t>9,352,205</t>
  </si>
  <si>
    <t>$11,194,500</t>
  </si>
  <si>
    <t>$14,109,853</t>
  </si>
  <si>
    <t>$19,688,822</t>
  </si>
  <si>
    <t>$44,993,175</t>
  </si>
  <si>
    <t>14,083</t>
  </si>
  <si>
    <t>133,508</t>
  </si>
  <si>
    <t>1,206,552</t>
  </si>
  <si>
    <t>1,220,238</t>
  </si>
  <si>
    <t>$3,052,872</t>
  </si>
  <si>
    <t>$5,044,031</t>
  </si>
  <si>
    <t>$12,803,170</t>
  </si>
  <si>
    <t>$53</t>
  </si>
  <si>
    <t>695</t>
  </si>
  <si>
    <t>763</t>
  </si>
  <si>
    <t>212,730</t>
  </si>
  <si>
    <t>239,746</t>
  </si>
  <si>
    <t>19,582</t>
  </si>
  <si>
    <t>46,235</t>
  </si>
  <si>
    <t>$17,881,956</t>
  </si>
  <si>
    <t>$9,334,031</t>
  </si>
  <si>
    <t>$17,389,562</t>
  </si>
  <si>
    <t>$58,608,749</t>
  </si>
  <si>
    <t>1,480</t>
  </si>
  <si>
    <t>1,214,119</t>
  </si>
  <si>
    <t>12,757</t>
  </si>
  <si>
    <t>1,109,115</t>
  </si>
  <si>
    <t>1,296,622</t>
  </si>
  <si>
    <t>33,684</t>
  </si>
  <si>
    <t>12,131</t>
  </si>
  <si>
    <t>1,962,458</t>
  </si>
  <si>
    <t>2,441,699</t>
  </si>
  <si>
    <t>$11,200,380</t>
  </si>
  <si>
    <t>$9,182,151</t>
  </si>
  <si>
    <t>$3,627,299</t>
  </si>
  <si>
    <t>$24,160,194</t>
  </si>
  <si>
    <t>43,461</t>
  </si>
  <si>
    <t>2,765</t>
  </si>
  <si>
    <t>517</t>
  </si>
  <si>
    <t>1,634</t>
  </si>
  <si>
    <t>816,902</t>
  </si>
  <si>
    <t>6,088,351</t>
  </si>
  <si>
    <t>747,945</t>
  </si>
  <si>
    <t>748,020</t>
  </si>
  <si>
    <t>2,424</t>
  </si>
  <si>
    <t>9,851,921</t>
  </si>
  <si>
    <t>12,903,412</t>
  </si>
  <si>
    <t>$38,654,768</t>
  </si>
  <si>
    <t>$33,582,990</t>
  </si>
  <si>
    <t>$49,661,296</t>
  </si>
  <si>
    <t>$121,974,722</t>
  </si>
  <si>
    <t>4,500,000</t>
  </si>
  <si>
    <t>$15,804,683</t>
  </si>
  <si>
    <t>$14,367,047</t>
  </si>
  <si>
    <t>$11,231,682</t>
  </si>
  <si>
    <t>$41,403,413</t>
  </si>
  <si>
    <t>3,881</t>
  </si>
  <si>
    <t>2,518</t>
  </si>
  <si>
    <t>922,000</t>
  </si>
  <si>
    <t>601,000</t>
  </si>
  <si>
    <t>11,600,000</t>
  </si>
  <si>
    <t>$125,000,000</t>
  </si>
  <si>
    <t>$68,000,000</t>
  </si>
  <si>
    <t>$73,000,000</t>
  </si>
  <si>
    <t>$298,000,000</t>
  </si>
  <si>
    <t>545</t>
  </si>
  <si>
    <t>115,500</t>
  </si>
  <si>
    <t>11,800</t>
  </si>
  <si>
    <t>41,500</t>
  </si>
  <si>
    <t>$6,300,000</t>
  </si>
  <si>
    <t>$11,600,000</t>
  </si>
  <si>
    <t>56,473</t>
  </si>
  <si>
    <t>8,860</t>
  </si>
  <si>
    <t>1,494,205</t>
  </si>
  <si>
    <t>1,889,659</t>
  </si>
  <si>
    <t>$5,958,106</t>
  </si>
  <si>
    <t>$13,512,536</t>
  </si>
  <si>
    <t>$4,562,146</t>
  </si>
  <si>
    <t>$24,032,788</t>
  </si>
  <si>
    <t>196,539</t>
  </si>
  <si>
    <t>5,503</t>
  </si>
  <si>
    <t>11,303</t>
  </si>
  <si>
    <t>12,689</t>
  </si>
  <si>
    <t>6,333,285</t>
  </si>
  <si>
    <t>$4,553,833</t>
  </si>
  <si>
    <t>$3,071,752</t>
  </si>
  <si>
    <t>$3,552,756</t>
  </si>
  <si>
    <t>$12,762,763</t>
  </si>
  <si>
    <t>200,900</t>
  </si>
  <si>
    <t>26,100</t>
  </si>
  <si>
    <t>316,587</t>
  </si>
  <si>
    <t>$9,621,589</t>
  </si>
  <si>
    <t>$8,623,854</t>
  </si>
  <si>
    <t>$9,213,256</t>
  </si>
  <si>
    <t>$27,458,699</t>
  </si>
  <si>
    <t>$35</t>
  </si>
  <si>
    <t>209,004</t>
  </si>
  <si>
    <t>6,858</t>
  </si>
  <si>
    <t>2,919,595</t>
  </si>
  <si>
    <t>3,111,122</t>
  </si>
  <si>
    <t>$12,233,757</t>
  </si>
  <si>
    <t>$18,170,969</t>
  </si>
  <si>
    <t>$17,031,132</t>
  </si>
  <si>
    <t>$47,435,858</t>
  </si>
  <si>
    <t>91,100</t>
  </si>
  <si>
    <t>81,380</t>
  </si>
  <si>
    <t>30,920</t>
  </si>
  <si>
    <t>696,604</t>
  </si>
  <si>
    <t>2,365,278</t>
  </si>
  <si>
    <t>$22,049,000</t>
  </si>
  <si>
    <t>$11,802,000</t>
  </si>
  <si>
    <t>$15,711,000</t>
  </si>
  <si>
    <t>$52,370,000</t>
  </si>
  <si>
    <t>1,111</t>
  </si>
  <si>
    <t>221</t>
  </si>
  <si>
    <t>212,608</t>
  </si>
  <si>
    <t>212,684</t>
  </si>
  <si>
    <t>72,736</t>
  </si>
  <si>
    <t>1,283,568</t>
  </si>
  <si>
    <t>1,341,391</t>
  </si>
  <si>
    <t>$22,037,961</t>
  </si>
  <si>
    <t>$6,158,292</t>
  </si>
  <si>
    <t>$18,612,035</t>
  </si>
  <si>
    <t>$46,808,288</t>
  </si>
  <si>
    <t>34,774</t>
  </si>
  <si>
    <t>2,984</t>
  </si>
  <si>
    <t>357</t>
  </si>
  <si>
    <t>280</t>
  </si>
  <si>
    <t>577,479</t>
  </si>
  <si>
    <t>178</t>
  </si>
  <si>
    <t>905,255</t>
  </si>
  <si>
    <t>553,443</t>
  </si>
  <si>
    <t>553,501</t>
  </si>
  <si>
    <t>29,427</t>
  </si>
  <si>
    <t>8,847,535</t>
  </si>
  <si>
    <t>9,397,208</t>
  </si>
  <si>
    <t>$31,284,061</t>
  </si>
  <si>
    <t>$36,302,768</t>
  </si>
  <si>
    <t>$44,094,647</t>
  </si>
  <si>
    <t>$111,681,476</t>
  </si>
  <si>
    <t>456</t>
  </si>
  <si>
    <t>5,249</t>
  </si>
  <si>
    <t>259,760</t>
  </si>
  <si>
    <t>1,290,986</t>
  </si>
  <si>
    <t>2,232,608</t>
  </si>
  <si>
    <t>$8,915,505</t>
  </si>
  <si>
    <t>$8,918,746</t>
  </si>
  <si>
    <t>$9,612,614</t>
  </si>
  <si>
    <t>$27,674,678</t>
  </si>
  <si>
    <t>2,999</t>
  </si>
  <si>
    <t>210</t>
  </si>
  <si>
    <t>720</t>
  </si>
  <si>
    <t>372</t>
  </si>
  <si>
    <t>769</t>
  </si>
  <si>
    <t>349</t>
  </si>
  <si>
    <t>626</t>
  </si>
  <si>
    <t>1,604</t>
  </si>
  <si>
    <t>302</t>
  </si>
  <si>
    <t>1,136</t>
  </si>
  <si>
    <t>1,509</t>
  </si>
  <si>
    <t>251</t>
  </si>
  <si>
    <t>541</t>
  </si>
  <si>
    <t>1,313</t>
  </si>
  <si>
    <t>512</t>
  </si>
  <si>
    <t>1,564</t>
  </si>
  <si>
    <t>629</t>
  </si>
  <si>
    <t>298</t>
  </si>
  <si>
    <t>1,093</t>
  </si>
  <si>
    <t>539</t>
  </si>
  <si>
    <t>189</t>
  </si>
  <si>
    <t>1,053</t>
  </si>
  <si>
    <t>1,178</t>
  </si>
  <si>
    <t>2,362</t>
  </si>
  <si>
    <t>243</t>
  </si>
  <si>
    <t>345</t>
  </si>
  <si>
    <t>767</t>
  </si>
  <si>
    <t>553</t>
  </si>
  <si>
    <t>208</t>
  </si>
  <si>
    <t>795</t>
  </si>
  <si>
    <t>993</t>
  </si>
  <si>
    <t>497</t>
  </si>
  <si>
    <t>2,098</t>
  </si>
  <si>
    <t>444</t>
  </si>
  <si>
    <t>1,450</t>
  </si>
  <si>
    <t>397</t>
  </si>
  <si>
    <t>820</t>
  </si>
  <si>
    <t>391</t>
  </si>
  <si>
    <t>1,641</t>
  </si>
  <si>
    <t>2,033</t>
  </si>
  <si>
    <t>1,442</t>
  </si>
  <si>
    <t>1,353</t>
  </si>
  <si>
    <t>1,278</t>
  </si>
  <si>
    <t>1,172</t>
  </si>
  <si>
    <t>2,785</t>
  </si>
  <si>
    <t>708</t>
  </si>
  <si>
    <t>507</t>
  </si>
  <si>
    <t>556</t>
  </si>
  <si>
    <t>822</t>
  </si>
  <si>
    <t>413</t>
  </si>
  <si>
    <t>258</t>
  </si>
  <si>
    <t>1,806</t>
  </si>
  <si>
    <t>1,606</t>
  </si>
  <si>
    <t>369</t>
  </si>
  <si>
    <t>1,433</t>
  </si>
  <si>
    <t>730</t>
  </si>
  <si>
    <t>1,554</t>
  </si>
  <si>
    <t>779</t>
  </si>
  <si>
    <t>1,699</t>
  </si>
  <si>
    <t>198</t>
  </si>
  <si>
    <t>603</t>
  </si>
  <si>
    <t>592</t>
  </si>
  <si>
    <t>1,217</t>
  </si>
  <si>
    <t>1,170</t>
  </si>
  <si>
    <t>2,809</t>
  </si>
  <si>
    <t>359</t>
  </si>
  <si>
    <t>637</t>
  </si>
  <si>
    <t>1,048</t>
  </si>
  <si>
    <t>288</t>
  </si>
  <si>
    <t>492</t>
  </si>
  <si>
    <t>484</t>
  </si>
  <si>
    <t>893</t>
  </si>
  <si>
    <t>1,106</t>
  </si>
  <si>
    <t>213</t>
  </si>
  <si>
    <t>1,177</t>
  </si>
  <si>
    <t>482</t>
  </si>
  <si>
    <t>176</t>
  </si>
  <si>
    <t>596</t>
  </si>
  <si>
    <t>1,579</t>
  </si>
  <si>
    <t>294</t>
  </si>
  <si>
    <t>966</t>
  </si>
  <si>
    <t>380</t>
  </si>
  <si>
    <t>414</t>
  </si>
  <si>
    <t>945</t>
  </si>
  <si>
    <t>71</t>
  </si>
  <si>
    <t>909</t>
  </si>
  <si>
    <t>119</t>
  </si>
  <si>
    <t>617</t>
  </si>
  <si>
    <t>216</t>
  </si>
  <si>
    <t>849</t>
  </si>
  <si>
    <t>1,012</t>
  </si>
  <si>
    <t>2,440</t>
  </si>
  <si>
    <t>248</t>
  </si>
  <si>
    <t>716</t>
  </si>
  <si>
    <t>163</t>
  </si>
  <si>
    <t>312</t>
  </si>
  <si>
    <t>1,030</t>
  </si>
  <si>
    <t>199</t>
  </si>
  <si>
    <t>733</t>
  </si>
  <si>
    <t>572</t>
  </si>
  <si>
    <t>293</t>
  </si>
  <si>
    <t>407</t>
  </si>
  <si>
    <t>307</t>
  </si>
  <si>
    <t>388</t>
  </si>
  <si>
    <t>323</t>
  </si>
  <si>
    <t>679</t>
  </si>
  <si>
    <t>569</t>
  </si>
  <si>
    <t>810</t>
  </si>
  <si>
    <t>1,090</t>
  </si>
  <si>
    <t>283</t>
  </si>
  <si>
    <t>421</t>
  </si>
  <si>
    <t>630</t>
  </si>
  <si>
    <t>660</t>
  </si>
  <si>
    <t>803</t>
  </si>
  <si>
    <t>394</t>
  </si>
  <si>
    <t>344</t>
  </si>
  <si>
    <t>2,054</t>
  </si>
  <si>
    <t>1,088</t>
  </si>
  <si>
    <t>1,332</t>
  </si>
  <si>
    <t>613</t>
  </si>
  <si>
    <t>1,879</t>
  </si>
  <si>
    <t>261</t>
  </si>
  <si>
    <t>1,144</t>
  </si>
  <si>
    <t>1,279</t>
  </si>
  <si>
    <t>721</t>
  </si>
  <si>
    <t>162</t>
  </si>
  <si>
    <t>811</t>
  </si>
  <si>
    <t>961</t>
  </si>
  <si>
    <t>52</t>
  </si>
  <si>
    <t>1,449</t>
  </si>
  <si>
    <t>1,199</t>
  </si>
  <si>
    <t>917</t>
  </si>
  <si>
    <t>-24</t>
  </si>
  <si>
    <t>-157</t>
  </si>
  <si>
    <t>-43</t>
  </si>
  <si>
    <t>-322</t>
  </si>
  <si>
    <t>-23</t>
  </si>
  <si>
    <t>-141</t>
  </si>
  <si>
    <t>-185</t>
  </si>
  <si>
    <t>-145</t>
  </si>
  <si>
    <t>-225</t>
  </si>
  <si>
    <t>204</t>
  </si>
  <si>
    <t>-120</t>
  </si>
  <si>
    <t>219</t>
  </si>
  <si>
    <t>3,585</t>
  </si>
  <si>
    <t>1,675</t>
  </si>
  <si>
    <t>385,000</t>
  </si>
  <si>
    <t>2,892</t>
  </si>
  <si>
    <t>520</t>
  </si>
  <si>
    <t>571,000</t>
  </si>
  <si>
    <t>28,853</t>
  </si>
  <si>
    <t>28,865</t>
  </si>
  <si>
    <t>8,857</t>
  </si>
  <si>
    <t>313,084</t>
  </si>
  <si>
    <t>327,084</t>
  </si>
  <si>
    <t>1,950</t>
  </si>
  <si>
    <t>110,000</t>
  </si>
  <si>
    <t>532</t>
  </si>
  <si>
    <t>231,669</t>
  </si>
  <si>
    <t>232,909</t>
  </si>
  <si>
    <t>1,981,995</t>
  </si>
  <si>
    <t>14,147,423</t>
  </si>
  <si>
    <t>731</t>
  </si>
  <si>
    <t>270,961</t>
  </si>
  <si>
    <t>159,450</t>
  </si>
  <si>
    <t>1,106,637</t>
  </si>
  <si>
    <t>673</t>
  </si>
  <si>
    <t>404</t>
  </si>
  <si>
    <t>65,300</t>
  </si>
  <si>
    <t>46,000</t>
  </si>
  <si>
    <t>1,740,000</t>
  </si>
  <si>
    <t>148</t>
  </si>
  <si>
    <t>12,576</t>
  </si>
  <si>
    <t>411</t>
  </si>
  <si>
    <t>143</t>
  </si>
  <si>
    <t>214,500</t>
  </si>
  <si>
    <t>2,030,000</t>
  </si>
  <si>
    <t>125,596</t>
  </si>
  <si>
    <t>8,208</t>
  </si>
  <si>
    <t>5,653,655</t>
  </si>
  <si>
    <t>6,889,263</t>
  </si>
  <si>
    <t>45,400</t>
  </si>
  <si>
    <t>1,679</t>
  </si>
  <si>
    <t>1,787</t>
  </si>
  <si>
    <t>514,163</t>
  </si>
  <si>
    <t>1,838,886</t>
  </si>
  <si>
    <t>522,549</t>
  </si>
  <si>
    <t>1,434,126</t>
  </si>
  <si>
    <t>3,226,903</t>
  </si>
  <si>
    <t>538</t>
  </si>
  <si>
    <t>29,824</t>
  </si>
  <si>
    <t>1,154</t>
  </si>
  <si>
    <t>410,215</t>
  </si>
  <si>
    <t>321,834</t>
  </si>
  <si>
    <t>3,946,471</t>
  </si>
  <si>
    <t>4,138,512</t>
  </si>
  <si>
    <t>440</t>
  </si>
  <si>
    <t>25,826</t>
  </si>
  <si>
    <t>1,043</t>
  </si>
  <si>
    <t>453</t>
  </si>
  <si>
    <t>228,000</t>
  </si>
  <si>
    <t>140,964</t>
  </si>
  <si>
    <t>20,301</t>
  </si>
  <si>
    <t>33,028,345</t>
  </si>
  <si>
    <t>33,050,550</t>
  </si>
  <si>
    <t>905</t>
  </si>
  <si>
    <t>111,527</t>
  </si>
  <si>
    <t>20,115</t>
  </si>
  <si>
    <t>6,288,000</t>
  </si>
  <si>
    <t>6,378,335</t>
  </si>
  <si>
    <t>434</t>
  </si>
  <si>
    <t>8,219</t>
  </si>
  <si>
    <t>840,000</t>
  </si>
  <si>
    <t>100,255</t>
  </si>
  <si>
    <t>100,263</t>
  </si>
  <si>
    <t>2,359</t>
  </si>
  <si>
    <t>285,044</t>
  </si>
  <si>
    <t>688,409</t>
  </si>
  <si>
    <t>1,259</t>
  </si>
  <si>
    <t>2,347</t>
  </si>
  <si>
    <t>390,000</t>
  </si>
  <si>
    <t>241,066</t>
  </si>
  <si>
    <t>28,093</t>
  </si>
  <si>
    <t>3,384,083</t>
  </si>
  <si>
    <t>3,266</t>
  </si>
  <si>
    <t>337,272</t>
  </si>
  <si>
    <t>897,409</t>
  </si>
  <si>
    <t>334,432</t>
  </si>
  <si>
    <t>11,847</t>
  </si>
  <si>
    <t>1,463,386</t>
  </si>
  <si>
    <t>462</t>
  </si>
  <si>
    <t>32,522</t>
  </si>
  <si>
    <t>311</t>
  </si>
  <si>
    <t>411,001</t>
  </si>
  <si>
    <t>51,196</t>
  </si>
  <si>
    <t>2,018,852</t>
  </si>
  <si>
    <t>959</t>
  </si>
  <si>
    <t>30,308</t>
  </si>
  <si>
    <t>1,853</t>
  </si>
  <si>
    <t>881</t>
  </si>
  <si>
    <t>174</t>
  </si>
  <si>
    <t>366,908</t>
  </si>
  <si>
    <t>1,765,800</t>
  </si>
  <si>
    <t>177,164</t>
  </si>
  <si>
    <t>3,110</t>
  </si>
  <si>
    <t>5,992,139</t>
  </si>
  <si>
    <t>6,652,877</t>
  </si>
  <si>
    <t>1,187</t>
  </si>
  <si>
    <t>2,768</t>
  </si>
  <si>
    <t>1,580</t>
  </si>
  <si>
    <t>138,920</t>
  </si>
  <si>
    <t>139,280</t>
  </si>
  <si>
    <t>2,764,721</t>
  </si>
  <si>
    <t>3,408,972</t>
  </si>
  <si>
    <t>25,190</t>
  </si>
  <si>
    <t>23,335</t>
  </si>
  <si>
    <t>221,102</t>
  </si>
  <si>
    <t>4,820,451</t>
  </si>
  <si>
    <t>7,142,037</t>
  </si>
  <si>
    <t>835</t>
  </si>
  <si>
    <t>1,126</t>
  </si>
  <si>
    <t>205,870</t>
  </si>
  <si>
    <t>759</t>
  </si>
  <si>
    <t>6,480</t>
  </si>
  <si>
    <t>1,076,046</t>
  </si>
  <si>
    <t>1,096,161</t>
  </si>
  <si>
    <t>164,476</t>
  </si>
  <si>
    <t>12,641</t>
  </si>
  <si>
    <t>80,009</t>
  </si>
  <si>
    <t>111,524</t>
  </si>
  <si>
    <t>43,534</t>
  </si>
  <si>
    <t>1,487</t>
  </si>
  <si>
    <t>911,537</t>
  </si>
  <si>
    <t>2,621</t>
  </si>
  <si>
    <t>905,363</t>
  </si>
  <si>
    <t>1,015,970</t>
  </si>
  <si>
    <t>659</t>
  </si>
  <si>
    <t>27,022</t>
  </si>
  <si>
    <t>7,303</t>
  </si>
  <si>
    <t>2,358,189</t>
  </si>
  <si>
    <t>2,848,592</t>
  </si>
  <si>
    <t>974</t>
  </si>
  <si>
    <t>41,551</t>
  </si>
  <si>
    <t>2,392</t>
  </si>
  <si>
    <t>1,648</t>
  </si>
  <si>
    <t>858,302</t>
  </si>
  <si>
    <t>7,133,796</t>
  </si>
  <si>
    <t>740,150</t>
  </si>
  <si>
    <t>18,006,654</t>
  </si>
  <si>
    <t>19,209,084</t>
  </si>
  <si>
    <t>412</t>
  </si>
  <si>
    <t>265</t>
  </si>
  <si>
    <t>523</t>
  </si>
  <si>
    <t>17,600</t>
  </si>
  <si>
    <t>2,044,800</t>
  </si>
  <si>
    <t>7,363</t>
  </si>
  <si>
    <t>141,981</t>
  </si>
  <si>
    <t>3,937,102</t>
  </si>
  <si>
    <t>654</t>
  </si>
  <si>
    <t>2,619</t>
  </si>
  <si>
    <t>896,000</t>
  </si>
  <si>
    <t>525,331</t>
  </si>
  <si>
    <t>12,260,957</t>
  </si>
  <si>
    <t>30,500</t>
  </si>
  <si>
    <t>18,284</t>
  </si>
  <si>
    <t>102,200</t>
  </si>
  <si>
    <t>1,752,000</t>
  </si>
  <si>
    <t>47,725</t>
  </si>
  <si>
    <t>3,445</t>
  </si>
  <si>
    <t>1,426,884</t>
  </si>
  <si>
    <t>1,650,911</t>
  </si>
  <si>
    <t>801</t>
  </si>
  <si>
    <t>198,471</t>
  </si>
  <si>
    <t>33,499</t>
  </si>
  <si>
    <t>38,091</t>
  </si>
  <si>
    <t>18,440</t>
  </si>
  <si>
    <t>17,302,782</t>
  </si>
  <si>
    <t>17,353,332</t>
  </si>
  <si>
    <t>196,482</t>
  </si>
  <si>
    <t>265,631</t>
  </si>
  <si>
    <t>3,200,125</t>
  </si>
  <si>
    <t>3,406,986</t>
  </si>
  <si>
    <t>105,343</t>
  </si>
  <si>
    <t>2,120</t>
  </si>
  <si>
    <t>1,453,180</t>
  </si>
  <si>
    <t>1,488,176</t>
  </si>
  <si>
    <t>999</t>
  </si>
  <si>
    <t>57,867</t>
  </si>
  <si>
    <t>7,698</t>
  </si>
  <si>
    <t>179</t>
  </si>
  <si>
    <t>544,000</t>
  </si>
  <si>
    <t>61,455</t>
  </si>
  <si>
    <t>85,623</t>
  </si>
  <si>
    <t>412,000</t>
  </si>
  <si>
    <t>1,624,600</t>
  </si>
  <si>
    <t>1,142</t>
  </si>
  <si>
    <t>226</t>
  </si>
  <si>
    <t>282,106</t>
  </si>
  <si>
    <t>282,215</t>
  </si>
  <si>
    <t>91,736</t>
  </si>
  <si>
    <t>1,071,811</t>
  </si>
  <si>
    <t>1,145,999</t>
  </si>
  <si>
    <t>299</t>
  </si>
  <si>
    <t>35,177</t>
  </si>
  <si>
    <t>324,265</t>
  </si>
  <si>
    <t>20,150</t>
  </si>
  <si>
    <t>10,908,690</t>
  </si>
  <si>
    <t>11,548,222</t>
  </si>
  <si>
    <t>983</t>
  </si>
  <si>
    <t>3,870</t>
  </si>
  <si>
    <t>8,061</t>
  </si>
  <si>
    <t>206,822</t>
  </si>
  <si>
    <t>960,205</t>
  </si>
  <si>
    <t>1,452,419</t>
  </si>
  <si>
    <t>1,052</t>
  </si>
  <si>
    <t>$1,343,880</t>
  </si>
  <si>
    <t>$942,030</t>
  </si>
  <si>
    <t>$1,447,090</t>
  </si>
  <si>
    <t>$3,733,000</t>
  </si>
  <si>
    <t>$140</t>
  </si>
  <si>
    <t>$2,350,534</t>
  </si>
  <si>
    <t>$2,057,450</t>
  </si>
  <si>
    <t>$3,705,337</t>
  </si>
  <si>
    <t>$8,113,321</t>
  </si>
  <si>
    <t>$22,940,200</t>
  </si>
  <si>
    <t>$5,000,000</t>
  </si>
  <si>
    <t>$35,000,000</t>
  </si>
  <si>
    <t>$22,389,787</t>
  </si>
  <si>
    <t>$17,471,320</t>
  </si>
  <si>
    <t>$31,953,743</t>
  </si>
  <si>
    <t>$94,892,119</t>
  </si>
  <si>
    <t>$116</t>
  </si>
  <si>
    <t>$16,535,541</t>
  </si>
  <si>
    <t>$3,123,584</t>
  </si>
  <si>
    <t>$8,546,170</t>
  </si>
  <si>
    <t>$30,085,716</t>
  </si>
  <si>
    <t>$2,620,000</t>
  </si>
  <si>
    <t>$5,403,000</t>
  </si>
  <si>
    <t>$2,630,000</t>
  </si>
  <si>
    <t>$10,653,000</t>
  </si>
  <si>
    <t>$2,890,367</t>
  </si>
  <si>
    <t>$4,726,583</t>
  </si>
  <si>
    <t>$8,775,286</t>
  </si>
  <si>
    <t>$16,392,236</t>
  </si>
  <si>
    <t>$29,684,227</t>
  </si>
  <si>
    <t>$45,738,512</t>
  </si>
  <si>
    <t>$41,979,981</t>
  </si>
  <si>
    <t>$117,402,720</t>
  </si>
  <si>
    <t>$4,904,818</t>
  </si>
  <si>
    <t>$9,932,857</t>
  </si>
  <si>
    <t>$26,948,272</t>
  </si>
  <si>
    <t>$41,785,947</t>
  </si>
  <si>
    <t>$8,366,000</t>
  </si>
  <si>
    <t>$7,552,000</t>
  </si>
  <si>
    <t>$5,687,000</t>
  </si>
  <si>
    <t>$21,605,000</t>
  </si>
  <si>
    <t>$14,585,461</t>
  </si>
  <si>
    <t>$13,066,167</t>
  </si>
  <si>
    <t>$35,451,628</t>
  </si>
  <si>
    <t>$24,442,572</t>
  </si>
  <si>
    <t>$8,289,511</t>
  </si>
  <si>
    <t>$17,110,393</t>
  </si>
  <si>
    <t>$104,395,711</t>
  </si>
  <si>
    <t>$8,139,713</t>
  </si>
  <si>
    <t>$49,575,000</t>
  </si>
  <si>
    <t>$18,138,991</t>
  </si>
  <si>
    <t>$75,712,707</t>
  </si>
  <si>
    <t>$36,874,720</t>
  </si>
  <si>
    <t>$50,645,934</t>
  </si>
  <si>
    <t>$28,337,082</t>
  </si>
  <si>
    <t>$115,857,736</t>
  </si>
  <si>
    <t>$29,023,322</t>
  </si>
  <si>
    <t>$11,946,732</t>
  </si>
  <si>
    <t>$16,792,197</t>
  </si>
  <si>
    <t>$57,762,251</t>
  </si>
  <si>
    <t>$9,021,639</t>
  </si>
  <si>
    <t>$5,069,586</t>
  </si>
  <si>
    <t>$9,910,102</t>
  </si>
  <si>
    <t>$27,071,108</t>
  </si>
  <si>
    <t>$8,617,186</t>
  </si>
  <si>
    <t>$12,857,789</t>
  </si>
  <si>
    <t>$15,461,555</t>
  </si>
  <si>
    <t>$38,177,847</t>
  </si>
  <si>
    <t>$6,781,547</t>
  </si>
  <si>
    <t>$5,733,193</t>
  </si>
  <si>
    <t>$1,993,813</t>
  </si>
  <si>
    <t>$14,508,552</t>
  </si>
  <si>
    <t>$11,164,667</t>
  </si>
  <si>
    <t>$8,337,558</t>
  </si>
  <si>
    <t>$10,052,804</t>
  </si>
  <si>
    <t>$44,660,781</t>
  </si>
  <si>
    <t>$6,601,082</t>
  </si>
  <si>
    <t>$6,546,740</t>
  </si>
  <si>
    <t>$3,276,913</t>
  </si>
  <si>
    <t>$16,426,938</t>
  </si>
  <si>
    <t>$39,528,592</t>
  </si>
  <si>
    <t>$39,397,535</t>
  </si>
  <si>
    <t>$56,387,632</t>
  </si>
  <si>
    <t>$135,313,759</t>
  </si>
  <si>
    <t>$15,101,114</t>
  </si>
  <si>
    <t>$9,366,870</t>
  </si>
  <si>
    <t>$12,526,411</t>
  </si>
  <si>
    <t>$39,414,117</t>
  </si>
  <si>
    <t>$120,000,000</t>
  </si>
  <si>
    <t>$75,000,000</t>
  </si>
  <si>
    <t>$300,000,000</t>
  </si>
  <si>
    <t>$1,100,000</t>
  </si>
  <si>
    <t>$4,500,000</t>
  </si>
  <si>
    <t>$5,700,000</t>
  </si>
  <si>
    <t>$11,300,000</t>
  </si>
  <si>
    <t>$2,530,596</t>
  </si>
  <si>
    <t>$8,560,392</t>
  </si>
  <si>
    <t>$5,092,720</t>
  </si>
  <si>
    <t>$17,641,241</t>
  </si>
  <si>
    <t>$20,047,068</t>
  </si>
  <si>
    <t>$8,639,671</t>
  </si>
  <si>
    <t>$12,629,314</t>
  </si>
  <si>
    <t>$41,316,053</t>
  </si>
  <si>
    <t>$133</t>
  </si>
  <si>
    <t>$8,544,399</t>
  </si>
  <si>
    <t>$8,450,000</t>
  </si>
  <si>
    <t>$5,775,280</t>
  </si>
  <si>
    <t>$22,769,679</t>
  </si>
  <si>
    <t>$9,068,329</t>
  </si>
  <si>
    <t>$11,394,184</t>
  </si>
  <si>
    <t>$7,693,517</t>
  </si>
  <si>
    <t>$28,156,030</t>
  </si>
  <si>
    <t>$54</t>
  </si>
  <si>
    <t>$20,667,000</t>
  </si>
  <si>
    <t>$11,944,000</t>
  </si>
  <si>
    <t>$12,504,431</t>
  </si>
  <si>
    <t>$46,922,000</t>
  </si>
  <si>
    <t>$143</t>
  </si>
  <si>
    <t>$9,504,326</t>
  </si>
  <si>
    <t>$2,213,999</t>
  </si>
  <si>
    <t>$276,906</t>
  </si>
  <si>
    <t>$11,995,231</t>
  </si>
  <si>
    <t>$22,666,553</t>
  </si>
  <si>
    <t>$22,998,112</t>
  </si>
  <si>
    <t>$28,437,269</t>
  </si>
  <si>
    <t>$74,101,934</t>
  </si>
  <si>
    <t>2,320</t>
  </si>
  <si>
    <t>1,985</t>
  </si>
  <si>
    <t>575</t>
  </si>
  <si>
    <t>256,000</t>
  </si>
  <si>
    <t>274,025</t>
  </si>
  <si>
    <t>$1,234,909</t>
  </si>
  <si>
    <t>$596,336</t>
  </si>
  <si>
    <t>$1,159,265</t>
  </si>
  <si>
    <t>$2,990,510</t>
  </si>
  <si>
    <t>-107</t>
  </si>
  <si>
    <t>10,853</t>
  </si>
  <si>
    <t>10,858</t>
  </si>
  <si>
    <t>8,837</t>
  </si>
  <si>
    <t>163,084</t>
  </si>
  <si>
    <t>140,084</t>
  </si>
  <si>
    <t>$1,350,534</t>
  </si>
  <si>
    <t>$557,450</t>
  </si>
  <si>
    <t>$2,405,337</t>
  </si>
  <si>
    <t>$4,113,321</t>
  </si>
  <si>
    <t>-41,637</t>
  </si>
  <si>
    <t>-4,064</t>
  </si>
  <si>
    <t>-2,000</t>
  </si>
  <si>
    <t>-330,000</t>
  </si>
  <si>
    <t>$22,895,200</t>
  </si>
  <si>
    <t>$4,993,000</t>
  </si>
  <si>
    <t>-$139,485</t>
  </si>
  <si>
    <t>$5,555,000</t>
  </si>
  <si>
    <t>-35,184</t>
  </si>
  <si>
    <t>-34,061</t>
  </si>
  <si>
    <t>-111</t>
  </si>
  <si>
    <t>393,098</t>
  </si>
  <si>
    <t>-3,028,174</t>
  </si>
  <si>
    <t>-$2,221,853</t>
  </si>
  <si>
    <t>-$1,487,817</t>
  </si>
  <si>
    <t>-$4,102,080</t>
  </si>
  <si>
    <t>-$6,668,898</t>
  </si>
  <si>
    <t>162,980</t>
  </si>
  <si>
    <t>15,201</t>
  </si>
  <si>
    <t>603,239</t>
  </si>
  <si>
    <t>$4,660,659</t>
  </si>
  <si>
    <t>$1,183,853</t>
  </si>
  <si>
    <t>$1,088,891</t>
  </si>
  <si>
    <t>$6,824,766</t>
  </si>
  <si>
    <t>39,850</t>
  </si>
  <si>
    <t>1,667,400</t>
  </si>
  <si>
    <t>$2,313,000</t>
  </si>
  <si>
    <t>$4,693,000</t>
  </si>
  <si>
    <t>$2,248,000</t>
  </si>
  <si>
    <t>$9,253,000</t>
  </si>
  <si>
    <t>-47</t>
  </si>
  <si>
    <t>-55,000</t>
  </si>
  <si>
    <t>-2,531</t>
  </si>
  <si>
    <t>7,537</t>
  </si>
  <si>
    <t>517,960</t>
  </si>
  <si>
    <t>972,300</t>
  </si>
  <si>
    <t>-$744,333</t>
  </si>
  <si>
    <t>-$912,782</t>
  </si>
  <si>
    <t>-$1,050,517</t>
  </si>
  <si>
    <t>-$2,706,632</t>
  </si>
  <si>
    <t>-128</t>
  </si>
  <si>
    <t>-275</t>
  </si>
  <si>
    <t>150,086</t>
  </si>
  <si>
    <t>94,406</t>
  </si>
  <si>
    <t>94,391</t>
  </si>
  <si>
    <t>-106,861</t>
  </si>
  <si>
    <t>123,354</t>
  </si>
  <si>
    <t>$9,609,018</t>
  </si>
  <si>
    <t>$30,183,476</t>
  </si>
  <si>
    <t>$6,861,203</t>
  </si>
  <si>
    <t>$46,653,697</t>
  </si>
  <si>
    <t>-1,176</t>
  </si>
  <si>
    <t>30,995</t>
  </si>
  <si>
    <t>101,819</t>
  </si>
  <si>
    <t>557,987</t>
  </si>
  <si>
    <t>747,028</t>
  </si>
  <si>
    <t>$1,555,789</t>
  </si>
  <si>
    <t>-$67,143</t>
  </si>
  <si>
    <t>$8,329,327</t>
  </si>
  <si>
    <t>$9,817,973</t>
  </si>
  <si>
    <t>-44,036</t>
  </si>
  <si>
    <t>20,299</t>
  </si>
  <si>
    <t>1,502,438</t>
  </si>
  <si>
    <t>1,500,692</t>
  </si>
  <si>
    <t>-1,800</t>
  </si>
  <si>
    <t>-2,473</t>
  </si>
  <si>
    <t>-385</t>
  </si>
  <si>
    <t>-1,362,000</t>
  </si>
  <si>
    <t>-1,353,665</t>
  </si>
  <si>
    <t>$850,000</t>
  </si>
  <si>
    <t>$920,000</t>
  </si>
  <si>
    <t>$117,000</t>
  </si>
  <si>
    <t>$1,887,000</t>
  </si>
  <si>
    <t>-10,000</t>
  </si>
  <si>
    <t>-55,313</t>
  </si>
  <si>
    <t>-3,003</t>
  </si>
  <si>
    <t>-79,777</t>
  </si>
  <si>
    <t>-259,353</t>
  </si>
  <si>
    <t>-$4,414,208</t>
  </si>
  <si>
    <t>-$1,861,765</t>
  </si>
  <si>
    <t>-$4,297,049</t>
  </si>
  <si>
    <t>-$10,573,022</t>
  </si>
  <si>
    <t>-345</t>
  </si>
  <si>
    <t>203,757</t>
  </si>
  <si>
    <t>18,139</t>
  </si>
  <si>
    <t>2,316,774</t>
  </si>
  <si>
    <t>2,316,424</t>
  </si>
  <si>
    <t>$11,042,572</t>
  </si>
  <si>
    <t>-$9,010,489</t>
  </si>
  <si>
    <t>$11,910,393</t>
  </si>
  <si>
    <t>$68,495,711</t>
  </si>
  <si>
    <t>-235</t>
  </si>
  <si>
    <t>-2,879</t>
  </si>
  <si>
    <t>-244,491</t>
  </si>
  <si>
    <t>47,100</t>
  </si>
  <si>
    <t>46,980</t>
  </si>
  <si>
    <t>2,290</t>
  </si>
  <si>
    <t>-12,325</t>
  </si>
  <si>
    <t>-$250,754</t>
  </si>
  <si>
    <t>$3,643,000</t>
  </si>
  <si>
    <t>$2,214,690</t>
  </si>
  <si>
    <t>$5,689,707</t>
  </si>
  <si>
    <t>-32,598</t>
  </si>
  <si>
    <t>-12,779</t>
  </si>
  <si>
    <t>254,594</t>
  </si>
  <si>
    <t>-177</t>
  </si>
  <si>
    <t>49,557</t>
  </si>
  <si>
    <t>499,900</t>
  </si>
  <si>
    <t>-32,881</t>
  </si>
  <si>
    <t>-19,221</t>
  </si>
  <si>
    <t>17,413</t>
  </si>
  <si>
    <t>69,948</t>
  </si>
  <si>
    <t>-$3,290,729</t>
  </si>
  <si>
    <t>-$1,879,932</t>
  </si>
  <si>
    <t>-$6,036,073</t>
  </si>
  <si>
    <t>-$11,206,734</t>
  </si>
  <si>
    <t>-$11</t>
  </si>
  <si>
    <t>-273</t>
  </si>
  <si>
    <t>11,824</t>
  </si>
  <si>
    <t>11,827</t>
  </si>
  <si>
    <t>-8,357</t>
  </si>
  <si>
    <t>-544,873</t>
  </si>
  <si>
    <t>-377,101</t>
  </si>
  <si>
    <t>$1,742,661</t>
  </si>
  <si>
    <t>$1,087,238</t>
  </si>
  <si>
    <t>-$416,295</t>
  </si>
  <si>
    <t>$2,413,604</t>
  </si>
  <si>
    <t>-3,790</t>
  </si>
  <si>
    <t>-36,807</t>
  </si>
  <si>
    <t>-150,412</t>
  </si>
  <si>
    <t>-801,701</t>
  </si>
  <si>
    <t>-$859,399</t>
  </si>
  <si>
    <t>-$954,712</t>
  </si>
  <si>
    <t>-$1,432,571</t>
  </si>
  <si>
    <t>-$245,692</t>
  </si>
  <si>
    <t>2,195</t>
  </si>
  <si>
    <t>-$561,881</t>
  </si>
  <si>
    <t>-$230,013</t>
  </si>
  <si>
    <t>-$3,091,504</t>
  </si>
  <si>
    <t>-$2,642,082</t>
  </si>
  <si>
    <t>4,554</t>
  </si>
  <si>
    <t>-96,671</t>
  </si>
  <si>
    <t>698,535</t>
  </si>
  <si>
    <t>718,650</t>
  </si>
  <si>
    <t>$4,589,603</t>
  </si>
  <si>
    <t>$2,805,810</t>
  </si>
  <si>
    <t>$5,568,028</t>
  </si>
  <si>
    <t>-37,766</t>
  </si>
  <si>
    <t>-2,343</t>
  </si>
  <si>
    <t>-119,830</t>
  </si>
  <si>
    <t>-138,890</t>
  </si>
  <si>
    <t>-$4,800,083</t>
  </si>
  <si>
    <t>-$1,375,853</t>
  </si>
  <si>
    <t>-$3,699,633</t>
  </si>
  <si>
    <t>-$9,197,955</t>
  </si>
  <si>
    <t>37,203</t>
  </si>
  <si>
    <t>-307,767</t>
  </si>
  <si>
    <t>-302,040</t>
  </si>
  <si>
    <t>147</t>
  </si>
  <si>
    <t>-16,371</t>
  </si>
  <si>
    <t>-6,061</t>
  </si>
  <si>
    <t>-800,940</t>
  </si>
  <si>
    <t>-1,095,329</t>
  </si>
  <si>
    <t>-$3,658,215</t>
  </si>
  <si>
    <t>-$865,298</t>
  </si>
  <si>
    <t>-$1,740,413</t>
  </si>
  <si>
    <t>-$6,275,955</t>
  </si>
  <si>
    <t>-590</t>
  </si>
  <si>
    <t>-1,998</t>
  </si>
  <si>
    <t>-331</t>
  </si>
  <si>
    <t>214</t>
  </si>
  <si>
    <t>10,100</t>
  </si>
  <si>
    <t>2,917,262</t>
  </si>
  <si>
    <t>316,510</t>
  </si>
  <si>
    <t>316,500</t>
  </si>
  <si>
    <t>-193</t>
  </si>
  <si>
    <t>5,292,061</t>
  </si>
  <si>
    <t>6,332,031</t>
  </si>
  <si>
    <t>$12,244,326</t>
  </si>
  <si>
    <t>$15,252,302</t>
  </si>
  <si>
    <t>$25,618,488</t>
  </si>
  <si>
    <t>$53,115,116</t>
  </si>
  <si>
    <t>1,850</t>
  </si>
  <si>
    <t>-33,000</t>
  </si>
  <si>
    <t>1,069</t>
  </si>
  <si>
    <t>295,191</t>
  </si>
  <si>
    <t>$2,056,368</t>
  </si>
  <si>
    <t>-$1,324,217</t>
  </si>
  <si>
    <t>$2,299,516</t>
  </si>
  <si>
    <t>$1,757,345</t>
  </si>
  <si>
    <t>-291</t>
  </si>
  <si>
    <t>410,000</t>
  </si>
  <si>
    <t>151,331</t>
  </si>
  <si>
    <t>4,260,957</t>
  </si>
  <si>
    <t>$88,000,000</t>
  </si>
  <si>
    <t>-71</t>
  </si>
  <si>
    <t>33,000</t>
  </si>
  <si>
    <t>19,200</t>
  </si>
  <si>
    <t>19,100</t>
  </si>
  <si>
    <t>$328,000</t>
  </si>
  <si>
    <t>$1,950,000</t>
  </si>
  <si>
    <t>$1,977,000</t>
  </si>
  <si>
    <t>8,600</t>
  </si>
  <si>
    <t>788,850</t>
  </si>
  <si>
    <t>-14,036</t>
  </si>
  <si>
    <t>1,322</t>
  </si>
  <si>
    <t>-264,574</t>
  </si>
  <si>
    <t>-330,043</t>
  </si>
  <si>
    <t>-$2,058,360</t>
  </si>
  <si>
    <t>-$2,299,042</t>
  </si>
  <si>
    <t>-$1,735,772</t>
  </si>
  <si>
    <t>-$2,874,007</t>
  </si>
  <si>
    <t>-292</t>
  </si>
  <si>
    <t>118,016</t>
  </si>
  <si>
    <t>18,426</t>
  </si>
  <si>
    <t>22,034</t>
  </si>
  <si>
    <t>9,690</t>
  </si>
  <si>
    <t>11,758,691</t>
  </si>
  <si>
    <t>11,809,241</t>
  </si>
  <si>
    <t>$15,954,086</t>
  </si>
  <si>
    <t>$5,981,452</t>
  </si>
  <si>
    <t>$7,858,043</t>
  </si>
  <si>
    <t>$28,348,925</t>
  </si>
  <si>
    <t>-15,011</t>
  </si>
  <si>
    <t>54,138</t>
  </si>
  <si>
    <t>-11,051</t>
  </si>
  <si>
    <t>-484,914</t>
  </si>
  <si>
    <t>-278,053</t>
  </si>
  <si>
    <t>$15,712</t>
  </si>
  <si>
    <t>-$367,560</t>
  </si>
  <si>
    <t>-$1,237,151</t>
  </si>
  <si>
    <t>-$1,597,999</t>
  </si>
  <si>
    <t>-35,120</t>
  </si>
  <si>
    <t>-396,180</t>
  </si>
  <si>
    <t>-489,276</t>
  </si>
  <si>
    <t>-$12,857,594</t>
  </si>
  <si>
    <t>-$2,721,257</t>
  </si>
  <si>
    <t>-$3,730,483</t>
  </si>
  <si>
    <t>$6,230,107</t>
  </si>
  <si>
    <t>-$24</t>
  </si>
  <si>
    <t>-56</t>
  </si>
  <si>
    <t>-158,000</t>
  </si>
  <si>
    <t>-2,940</t>
  </si>
  <si>
    <t>27,533</t>
  </si>
  <si>
    <t>-117,139</t>
  </si>
  <si>
    <t>174,478</t>
  </si>
  <si>
    <t>$1,152,032</t>
  </si>
  <si>
    <t>-$1,747,157</t>
  </si>
  <si>
    <t>$1,822,137</t>
  </si>
  <si>
    <t>$1,201,418</t>
  </si>
  <si>
    <t>$12</t>
  </si>
  <si>
    <t>13,748</t>
  </si>
  <si>
    <t>12,049</t>
  </si>
  <si>
    <t>61,255</t>
  </si>
  <si>
    <t>436,222</t>
  </si>
  <si>
    <t>494,328</t>
  </si>
  <si>
    <t>-$3,009,444</t>
  </si>
  <si>
    <t>-$2,933,403</t>
  </si>
  <si>
    <t>-$10,638,253</t>
  </si>
  <si>
    <t>-$16,581,100</t>
  </si>
  <si>
    <t>3,850</t>
  </si>
  <si>
    <t>-101,292</t>
  </si>
  <si>
    <t>8,659</t>
  </si>
  <si>
    <t>-197,684</t>
  </si>
  <si>
    <t>149,254</t>
  </si>
  <si>
    <t>-$417,397</t>
  </si>
  <si>
    <t>-$3,276,015</t>
  </si>
  <si>
    <t>-$6,843,895</t>
  </si>
  <si>
    <t>-$10,267,307</t>
  </si>
  <si>
    <t>-390</t>
  </si>
  <si>
    <t>-5,574</t>
  </si>
  <si>
    <t>-1,383</t>
  </si>
  <si>
    <t>-77,008</t>
  </si>
  <si>
    <t>-537,531</t>
  </si>
  <si>
    <t>-990,822</t>
  </si>
  <si>
    <t>-126</t>
  </si>
  <si>
    <r>
      <t xml:space="preserve">Calculated for all years of the survey; see </t>
    </r>
    <r>
      <rPr>
        <i/>
        <sz val="10"/>
        <color rgb="FF000000"/>
        <rFont val="Arial"/>
        <family val="2"/>
      </rPr>
      <t>https://mrcc.purdue.edu/research/awssi/indexAwssi.jsp</t>
    </r>
    <r>
      <rPr>
        <sz val="10"/>
        <color indexed="8"/>
        <rFont val="Arial"/>
        <family val="2"/>
      </rPr>
      <t xml:space="preserve"> for more information about AWSSI.</t>
    </r>
  </si>
  <si>
    <r>
      <rPr>
        <b/>
        <sz val="8"/>
        <color theme="4"/>
        <rFont val="Verdana"/>
        <family val="2"/>
      </rPr>
      <t>2021-2022</t>
    </r>
    <r>
      <rPr>
        <b/>
        <sz val="8"/>
        <rFont val="Verdana"/>
        <family val="2"/>
      </rPr>
      <t xml:space="preserve"> WINTER SEASON</t>
    </r>
  </si>
  <si>
    <r>
      <t xml:space="preserve">WINTER MAINTENANCE RESOURCES
</t>
    </r>
    <r>
      <rPr>
        <sz val="8"/>
        <rFont val="Verdana"/>
        <family val="2"/>
      </rPr>
      <t>(July 2021 - June 2022)</t>
    </r>
  </si>
  <si>
    <r>
      <t xml:space="preserve">MAINTENANCE MATERIALS USED LAST WINTER
</t>
    </r>
    <r>
      <rPr>
        <sz val="8"/>
        <rFont val="Verdana"/>
        <family val="2"/>
      </rPr>
      <t>(July 2021 - June 2022) (If unknown, please estimate based on purchase amounts or contract costs if possible.)</t>
    </r>
  </si>
  <si>
    <r>
      <t xml:space="preserve">Costs </t>
    </r>
    <r>
      <rPr>
        <b/>
        <i/>
        <sz val="8"/>
        <rFont val="Verdana"/>
        <family val="2"/>
      </rPr>
      <t xml:space="preserve">last </t>
    </r>
    <r>
      <rPr>
        <b/>
        <sz val="8"/>
        <rFont val="Verdana"/>
        <family val="2"/>
      </rPr>
      <t>winter (July 2021 - June 2022)
(Direct or contracted)</t>
    </r>
  </si>
  <si>
    <r>
      <t xml:space="preserve">Salt prices for the </t>
    </r>
    <r>
      <rPr>
        <b/>
        <i/>
        <sz val="8"/>
        <rFont val="Verdana"/>
        <family val="2"/>
      </rPr>
      <t xml:space="preserve">upcoming </t>
    </r>
    <r>
      <rPr>
        <b/>
        <sz val="8"/>
        <rFont val="Verdana"/>
        <family val="2"/>
      </rPr>
      <t>winter
(July 2022 - June 2023)</t>
    </r>
  </si>
  <si>
    <t>If you answered yes, please note the expected salt price on or around January 1, 2023</t>
  </si>
  <si>
    <t>Average statewide salt cost on or around January 1, 2022</t>
  </si>
  <si>
    <t>Deric Wyatt</t>
  </si>
  <si>
    <t>Chris Landry</t>
  </si>
  <si>
    <t>Joshua Stonesifer</t>
  </si>
  <si>
    <t>Paul Denkler</t>
  </si>
  <si>
    <t>Samantha Canulli</t>
  </si>
  <si>
    <t>Miles Nelson</t>
  </si>
  <si>
    <t>Bill Jennueh</t>
  </si>
  <si>
    <t>Matthew Ouellette</t>
  </si>
  <si>
    <t>Christopher Taft</t>
  </si>
  <si>
    <t xml:space="preserve">Statewide Road Weather Manager </t>
  </si>
  <si>
    <t xml:space="preserve">kduby@azdot.gov </t>
  </si>
  <si>
    <t xml:space="preserve">All liquid brine is made in-house.  All MAG is contracted </t>
  </si>
  <si>
    <t xml:space="preserve">We have multiple award contracts for de-icer.  The 125.00 is AVG </t>
  </si>
  <si>
    <t>deric.wyatt@ardot.gov</t>
  </si>
  <si>
    <t>501-569-2233</t>
  </si>
  <si>
    <t>MM1</t>
  </si>
  <si>
    <t>John.oliva@dot.ca.gov</t>
  </si>
  <si>
    <t xml:space="preserve">Planner 3 Highway Operations </t>
  </si>
  <si>
    <t>we place lubrisil on all our equipment to prevent or slow down corrosion.</t>
  </si>
  <si>
    <t>Other is Anti-skid with salt added.  I don't have the ratio.</t>
  </si>
  <si>
    <t>Selection did not work - both should be never.</t>
  </si>
  <si>
    <t>selection option not working - the first answer should be no.  We have bid prices back so I could project the expected but the contracts have not been finalized so the value isn't officially set yet.</t>
  </si>
  <si>
    <t>Statewide Winter Ops Manager</t>
  </si>
  <si>
    <t>785-224-1408</t>
  </si>
  <si>
    <t>Some spreaders can do slurry.  Not all FTE positions are filled</t>
  </si>
  <si>
    <t>100 % of NaCl brine made inhouse</t>
  </si>
  <si>
    <t>Snow and Ice Supervisor/Technician</t>
  </si>
  <si>
    <t>christopher.landry@,aime.gov</t>
  </si>
  <si>
    <t>207-592-7456</t>
  </si>
  <si>
    <t>Municipal and contract trucks are estimated by the total contracted mileage Divided by 14 lane miles. We contract our road segments not trucks</t>
  </si>
  <si>
    <t>we blend salt brine/magic minus-0, which has molasses to help act as a corrosion inhibitor. Regular salt brine does not have corrosion inhibitor</t>
  </si>
  <si>
    <t xml:space="preserve">Highway Maintenance Division Chief </t>
  </si>
  <si>
    <t>Jstonesifer@mdot.maryland.gov</t>
  </si>
  <si>
    <t xml:space="preserve">"Total equipment cost" Includes contracted equipment In addition to State-Agency equipment. </t>
  </si>
  <si>
    <t>mark.a.goldstein@dot.state.ma.us</t>
  </si>
  <si>
    <t>Our Snow &amp; Ice Management System (SIMS) Software groups several plow configurations as "plows". This makes it difficult to distinguish plow types in #4, above.</t>
  </si>
  <si>
    <t>The salt price indicated above for 2022-2023 is not a weighted average. It is the average price for salt for our 20 mainland maintenance areas, and neglects Martha's Vineyard, to which salt must be ferried for $174/ton. If that price is added (as a 21st state maintenance area), the average price rises to $80.12/ton.</t>
  </si>
  <si>
    <t xml:space="preserve">combined NaCL, CaCL, and blends with ABP. </t>
  </si>
  <si>
    <t>651-200-8667</t>
  </si>
  <si>
    <t>Average Accumulated Winter Season Index (AWSSI) - Minnesota 1,531</t>
  </si>
  <si>
    <t>Maintenance Liaison</t>
  </si>
  <si>
    <t>paul.denkler@modot.mo.gov</t>
  </si>
  <si>
    <t>573-508-3047</t>
  </si>
  <si>
    <t>Treated sodium chloride with magnesium</t>
  </si>
  <si>
    <t xml:space="preserve">Salt cost are for untreated sodium chloride.  We also purchase sodium chloride treated with magnesium.  The avg cost for magnesium treated salt was $84.00/ton for 2021-22 and $90.18/ton for 2022-23. </t>
  </si>
  <si>
    <t>MDT utilizes salt/sand mix</t>
  </si>
  <si>
    <t>salt &amp; sand mixed @ 3to 1</t>
  </si>
  <si>
    <t>david.a.grayjr@dot.nh.gov</t>
  </si>
  <si>
    <t>Contract Admin/Winter Operations</t>
  </si>
  <si>
    <t>samantha.canulli@dot.nj.gov</t>
  </si>
  <si>
    <t>609-960-3076</t>
  </si>
  <si>
    <t>Labor is just overtime amount not every persons individual salaries</t>
  </si>
  <si>
    <t>Exec Director Operations</t>
  </si>
  <si>
    <t>steenelson@nd.gov</t>
  </si>
  <si>
    <t>701-328-2549</t>
  </si>
  <si>
    <t xml:space="preserve">AG Beet product (Beet 55): de-sugared sugar beet molasses; 80/20 brine/ag based product. NDDOT buys ag based product and blends with salt brine. Blending id one in house. Salt brine and ag based product calculated from direct liquid applications and prewetting of granular applications.  </t>
  </si>
  <si>
    <t>NDDOT 5 year average snow and ice control costs: $23,665,601 NDDOT is not a 24 hour operation except for very small crews in three metro areas.</t>
  </si>
  <si>
    <t>Scott.Lucas@dot.ohio.com</t>
  </si>
  <si>
    <t>614 644 6603</t>
  </si>
  <si>
    <t>Nothing I can think of.</t>
  </si>
  <si>
    <t>Calcium Chloride</t>
  </si>
  <si>
    <t>AQUASALINA PLUS ICEBITE; GEOMELT; DEICER, AQUASALINA; SALT BRINE, MIXTURE, AND ANY OTHER LIQUID DEICERS</t>
  </si>
  <si>
    <t>We only purchase liquid deicers that are listed on the Clear Roads QPL that are inhibited.  The rock salt brine we make is not inhibited.</t>
  </si>
  <si>
    <t>We mix the brine we make with inhibited Clear Roads products, but we do not view the mixture as being inhibited since the amount added to our mixture is too small to make a difference.</t>
  </si>
  <si>
    <t>971-701-1772</t>
  </si>
  <si>
    <t>Civil Engineer</t>
  </si>
  <si>
    <t>bjennueh@pa.gov</t>
  </si>
  <si>
    <t>717-409-3836</t>
  </si>
  <si>
    <t>At this time we do not have the total amount of temporary operators.</t>
  </si>
  <si>
    <t>Deputy State Highway Maintenance Operations Engineer</t>
  </si>
  <si>
    <t>matthew.ouellette@dot.ri.gov</t>
  </si>
  <si>
    <t>401-734-4805</t>
  </si>
  <si>
    <t xml:space="preserve">RIDOT is only responsible for maintaining the State owned roadway network. </t>
  </si>
  <si>
    <t xml:space="preserve">Equipment cost above is the total cost for our winter vendors. </t>
  </si>
  <si>
    <t>AMP, Ice B' Gone Magic, Beet Heat and Beet 55 concentrates are each individually blended at 20% with our Salt Brine</t>
  </si>
  <si>
    <t>Our abrasives number above incudes salt. Our Typical rate is 20% salt - 80% sand by weight.  All of our solid deicing materials are pre-wet with corrosion inhibited liquid. In-house production value reflects salt brine only.  Other chemicals (e.g. IBG, Beet 55, MgCl) are purchased from suppliers which contain corrosion inhibitor.</t>
  </si>
  <si>
    <t>Salt cost is an average of 4 regions statewide including fuel adjustments which affect delivery costs.</t>
  </si>
  <si>
    <t>Director Maintenance Division</t>
  </si>
  <si>
    <t>Transportation Maintenance Engineer</t>
  </si>
  <si>
    <t>christopher.taft@vermont.gov</t>
  </si>
  <si>
    <t>802-379-2266</t>
  </si>
  <si>
    <t>Out liquid Mag Chloride in Manufactured by a vendor and it includes a corrosion inhibitor</t>
  </si>
  <si>
    <t>10 to 1 Sand Salt Mix, 5 to1 Sand Salt Mix,</t>
  </si>
  <si>
    <r>
      <rPr>
        <b/>
        <sz val="8"/>
        <color theme="4"/>
        <rFont val="Verdana"/>
        <family val="2"/>
      </rPr>
      <t xml:space="preserve">2021-2022
</t>
    </r>
    <r>
      <rPr>
        <b/>
        <sz val="8"/>
        <rFont val="Verdana"/>
        <family val="2"/>
      </rPr>
      <t>WINTER SEASON</t>
    </r>
  </si>
  <si>
    <t>2021-2022</t>
  </si>
  <si>
    <t>Mc Nary</t>
  </si>
  <si>
    <t>Grand Average</t>
  </si>
  <si>
    <t>Winter 2021-22</t>
  </si>
  <si>
    <t>Change 2020-21 to 2021-22</t>
  </si>
  <si>
    <t>Ice Slicer/Ice Kicker Product</t>
  </si>
  <si>
    <t>Bids this year have increased 30% over last year.</t>
  </si>
  <si>
    <t>2,838</t>
  </si>
  <si>
    <t>39,150</t>
  </si>
  <si>
    <t>20,057</t>
  </si>
  <si>
    <t>20,068</t>
  </si>
  <si>
    <t>31,229</t>
  </si>
  <si>
    <t>409,680</t>
  </si>
  <si>
    <t>633,629</t>
  </si>
  <si>
    <t>38,100</t>
  </si>
  <si>
    <t>1,140,000</t>
  </si>
  <si>
    <t>60,281</t>
  </si>
  <si>
    <t>60,377</t>
  </si>
  <si>
    <t>2,828</t>
  </si>
  <si>
    <t>3,939,857</t>
  </si>
  <si>
    <t>3,943,857</t>
  </si>
  <si>
    <t>805</t>
  </si>
  <si>
    <t>170,500</t>
  </si>
  <si>
    <t>21,180</t>
  </si>
  <si>
    <t>99,018</t>
  </si>
  <si>
    <t>980,000</t>
  </si>
  <si>
    <t>886</t>
  </si>
  <si>
    <t>250,000</t>
  </si>
  <si>
    <t>6,909,000</t>
  </si>
  <si>
    <t>193,386</t>
  </si>
  <si>
    <t>193,652</t>
  </si>
  <si>
    <t>1,215,641</t>
  </si>
  <si>
    <t>11,164,462</t>
  </si>
  <si>
    <t>643</t>
  </si>
  <si>
    <t>885</t>
  </si>
  <si>
    <t>157,137</t>
  </si>
  <si>
    <t>604,605</t>
  </si>
  <si>
    <t>342,000</t>
  </si>
  <si>
    <t>34,700</t>
  </si>
  <si>
    <t>782,000</t>
  </si>
  <si>
    <t>40,359</t>
  </si>
  <si>
    <t>1,922</t>
  </si>
  <si>
    <t>418</t>
  </si>
  <si>
    <t>53,880</t>
  </si>
  <si>
    <t>1,929,350</t>
  </si>
  <si>
    <t>21,753</t>
  </si>
  <si>
    <t>21,803</t>
  </si>
  <si>
    <t>563,990</t>
  </si>
  <si>
    <t>117</t>
  </si>
  <si>
    <t>2,080,000</t>
  </si>
  <si>
    <t>114,130</t>
  </si>
  <si>
    <t>127,425</t>
  </si>
  <si>
    <t>4,050,590</t>
  </si>
  <si>
    <t>4,892,930</t>
  </si>
  <si>
    <t>899</t>
  </si>
  <si>
    <t>45,470</t>
  </si>
  <si>
    <t>1,544</t>
  </si>
  <si>
    <t>1,473</t>
  </si>
  <si>
    <t>1,757</t>
  </si>
  <si>
    <t>526,458</t>
  </si>
  <si>
    <t>464,806</t>
  </si>
  <si>
    <t>464,810</t>
  </si>
  <si>
    <t>1,145,571</t>
  </si>
  <si>
    <t>2,874,986</t>
  </si>
  <si>
    <t>1,092</t>
  </si>
  <si>
    <t>414,043</t>
  </si>
  <si>
    <t>1,638,704</t>
  </si>
  <si>
    <t>272,977</t>
  </si>
  <si>
    <t>2,972,414</t>
  </si>
  <si>
    <t>3,038,838</t>
  </si>
  <si>
    <t>24,622</t>
  </si>
  <si>
    <t>1,038</t>
  </si>
  <si>
    <t>239,000</t>
  </si>
  <si>
    <t>80,470</t>
  </si>
  <si>
    <t>10,448</t>
  </si>
  <si>
    <t>20,715,823</t>
  </si>
  <si>
    <t>20,727,916</t>
  </si>
  <si>
    <t>680</t>
  </si>
  <si>
    <t>83,642</t>
  </si>
  <si>
    <t>9,970</t>
  </si>
  <si>
    <t>3,731,000</t>
  </si>
  <si>
    <t>3,818,000</t>
  </si>
  <si>
    <t>8,223</t>
  </si>
  <si>
    <t>818,100</t>
  </si>
  <si>
    <t>148,151</t>
  </si>
  <si>
    <t>148,173</t>
  </si>
  <si>
    <t>4,665</t>
  </si>
  <si>
    <t>416,043</t>
  </si>
  <si>
    <t>996,128</t>
  </si>
  <si>
    <t>1,478</t>
  </si>
  <si>
    <t>17,361</t>
  </si>
  <si>
    <t>2,747</t>
  </si>
  <si>
    <t>149,265</t>
  </si>
  <si>
    <t>154,650</t>
  </si>
  <si>
    <t>13,272</t>
  </si>
  <si>
    <t>2,177,066</t>
  </si>
  <si>
    <t>3,039</t>
  </si>
  <si>
    <t>335,399</t>
  </si>
  <si>
    <t>905,009</t>
  </si>
  <si>
    <t>371,000</t>
  </si>
  <si>
    <t>371,250</t>
  </si>
  <si>
    <t>1,713,327</t>
  </si>
  <si>
    <t>31,315</t>
  </si>
  <si>
    <t>523,804</t>
  </si>
  <si>
    <t>78,320</t>
  </si>
  <si>
    <t>2,608,652</t>
  </si>
  <si>
    <t>1,245</t>
  </si>
  <si>
    <t>30,011</t>
  </si>
  <si>
    <t>1,763</t>
  </si>
  <si>
    <t>875</t>
  </si>
  <si>
    <t>372,241</t>
  </si>
  <si>
    <t>1,817,400</t>
  </si>
  <si>
    <t>189,467</t>
  </si>
  <si>
    <t>29,090</t>
  </si>
  <si>
    <t>7,290,121</t>
  </si>
  <si>
    <t>8,202,666</t>
  </si>
  <si>
    <t>1,531</t>
  </si>
  <si>
    <t>125,588</t>
  </si>
  <si>
    <t>152,013</t>
  </si>
  <si>
    <t>105,079</t>
  </si>
  <si>
    <t>2,379,869</t>
  </si>
  <si>
    <t>2,834,069</t>
  </si>
  <si>
    <t>332</t>
  </si>
  <si>
    <t>25,205</t>
  </si>
  <si>
    <t>1,760,000</t>
  </si>
  <si>
    <t>222,950</t>
  </si>
  <si>
    <t>4,433,850</t>
  </si>
  <si>
    <t>6,402,128</t>
  </si>
  <si>
    <t>954</t>
  </si>
  <si>
    <t>22,699</t>
  </si>
  <si>
    <t>1,096</t>
  </si>
  <si>
    <t>237,060</t>
  </si>
  <si>
    <t>8,550,000</t>
  </si>
  <si>
    <t>503</t>
  </si>
  <si>
    <t>426</t>
  </si>
  <si>
    <t>5,054</t>
  </si>
  <si>
    <t>86,329</t>
  </si>
  <si>
    <t>784,477</t>
  </si>
  <si>
    <t>800,077</t>
  </si>
  <si>
    <t>618</t>
  </si>
  <si>
    <t>220,380</t>
  </si>
  <si>
    <t>211,911</t>
  </si>
  <si>
    <t>211,929</t>
  </si>
  <si>
    <t>20,918</t>
  </si>
  <si>
    <t>52,225</t>
  </si>
  <si>
    <t>85,768</t>
  </si>
  <si>
    <t>923</t>
  </si>
  <si>
    <t>794</t>
  </si>
  <si>
    <t>2,950</t>
  </si>
  <si>
    <t>159,000</t>
  </si>
  <si>
    <t>802,000</t>
  </si>
  <si>
    <t>195,000</t>
  </si>
  <si>
    <t>526,000</t>
  </si>
  <si>
    <t>223</t>
  </si>
  <si>
    <t>19,800</t>
  </si>
  <si>
    <t>22,478</t>
  </si>
  <si>
    <t>2,487</t>
  </si>
  <si>
    <t>844,296</t>
  </si>
  <si>
    <t>913,223</t>
  </si>
  <si>
    <t>2,875</t>
  </si>
  <si>
    <t>1,117,525</t>
  </si>
  <si>
    <t>1,229,533</t>
  </si>
  <si>
    <t>647</t>
  </si>
  <si>
    <t>39,113</t>
  </si>
  <si>
    <t>23,737</t>
  </si>
  <si>
    <t>2,840,114</t>
  </si>
  <si>
    <t>3,360,079</t>
  </si>
  <si>
    <t>1,720</t>
  </si>
  <si>
    <t>42,667</t>
  </si>
  <si>
    <t>2,397</t>
  </si>
  <si>
    <t>1,773</t>
  </si>
  <si>
    <t>847,427</t>
  </si>
  <si>
    <t>7,399,633</t>
  </si>
  <si>
    <t>608,282</t>
  </si>
  <si>
    <t>609,778</t>
  </si>
  <si>
    <t>1,160</t>
  </si>
  <si>
    <t>12,995,415</t>
  </si>
  <si>
    <t>14,952,091</t>
  </si>
  <si>
    <t>20,200</t>
  </si>
  <si>
    <t>2,251,500</t>
  </si>
  <si>
    <t>95,476</t>
  </si>
  <si>
    <t>4,700</t>
  </si>
  <si>
    <t>2,569</t>
  </si>
  <si>
    <t>445</t>
  </si>
  <si>
    <t>810,943</t>
  </si>
  <si>
    <t>700,017</t>
  </si>
  <si>
    <t>10,600,000</t>
  </si>
  <si>
    <t>471</t>
  </si>
  <si>
    <t>3,161</t>
  </si>
  <si>
    <t>470</t>
  </si>
  <si>
    <t>102,435</t>
  </si>
  <si>
    <t>6,827</t>
  </si>
  <si>
    <t>12,144</t>
  </si>
  <si>
    <t>30,454</t>
  </si>
  <si>
    <t>406</t>
  </si>
  <si>
    <t>18,273</t>
  </si>
  <si>
    <t>34,234</t>
  </si>
  <si>
    <t>2,423</t>
  </si>
  <si>
    <t>1,021,300</t>
  </si>
  <si>
    <t>1,224,430</t>
  </si>
  <si>
    <t>804</t>
  </si>
  <si>
    <t>201,928</t>
  </si>
  <si>
    <t>28,092</t>
  </si>
  <si>
    <t>31,404</t>
  </si>
  <si>
    <t>13,419,155</t>
  </si>
  <si>
    <t>13,419,355</t>
  </si>
  <si>
    <t>102,675</t>
  </si>
  <si>
    <t>178,556</t>
  </si>
  <si>
    <t>242,264</t>
  </si>
  <si>
    <t>2,985,000</t>
  </si>
  <si>
    <t>3,207,506</t>
  </si>
  <si>
    <t>244</t>
  </si>
  <si>
    <t>123,325</t>
  </si>
  <si>
    <t>3,067</t>
  </si>
  <si>
    <t>1,430,635</t>
  </si>
  <si>
    <t>1,480,881</t>
  </si>
  <si>
    <t>1,021</t>
  </si>
  <si>
    <t>7,696</t>
  </si>
  <si>
    <t>155</t>
  </si>
  <si>
    <t>547,000</t>
  </si>
  <si>
    <t>1,266</t>
  </si>
  <si>
    <t>91,500</t>
  </si>
  <si>
    <t>1,660,000</t>
  </si>
  <si>
    <t>69,000</t>
  </si>
  <si>
    <t>357,000</t>
  </si>
  <si>
    <t>1,611,300</t>
  </si>
  <si>
    <t>75,334</t>
  </si>
  <si>
    <t>232</t>
  </si>
  <si>
    <t>376,555</t>
  </si>
  <si>
    <t>380,017</t>
  </si>
  <si>
    <t>74,194</t>
  </si>
  <si>
    <t>1,104,840</t>
  </si>
  <si>
    <t>1,189,028</t>
  </si>
  <si>
    <t>34,736</t>
  </si>
  <si>
    <t>653,007</t>
  </si>
  <si>
    <t>1,500,000</t>
  </si>
  <si>
    <t>387,600</t>
  </si>
  <si>
    <t>17,675</t>
  </si>
  <si>
    <t>13,832,425</t>
  </si>
  <si>
    <t>14,394,545</t>
  </si>
  <si>
    <t>1,045</t>
  </si>
  <si>
    <t>750</t>
  </si>
  <si>
    <t>2,448</t>
  </si>
  <si>
    <t>336,562</t>
  </si>
  <si>
    <t>895</t>
  </si>
  <si>
    <t>$111</t>
  </si>
  <si>
    <t>$168</t>
  </si>
  <si>
    <t>$29</t>
  </si>
  <si>
    <t>$155</t>
  </si>
  <si>
    <t>$139</t>
  </si>
  <si>
    <t>$1,394,648</t>
  </si>
  <si>
    <t>$1,322,708</t>
  </si>
  <si>
    <t>$3,487,811</t>
  </si>
  <si>
    <t>$6,205,168</t>
  </si>
  <si>
    <t>$3,700,000</t>
  </si>
  <si>
    <t>$2,580,000</t>
  </si>
  <si>
    <t>$8,920,000</t>
  </si>
  <si>
    <t>$15,200,000</t>
  </si>
  <si>
    <t>$24,000,000</t>
  </si>
  <si>
    <t>$19,268,415</t>
  </si>
  <si>
    <t>$15,980,144</t>
  </si>
  <si>
    <t>$26,695,701</t>
  </si>
  <si>
    <t>$62,966,985</t>
  </si>
  <si>
    <t>$13,489,280</t>
  </si>
  <si>
    <t>$2,548,846</t>
  </si>
  <si>
    <t>$10,209,739</t>
  </si>
  <si>
    <t>$27,470,353</t>
  </si>
  <si>
    <t>$2,884,488</t>
  </si>
  <si>
    <t>$5,786,192</t>
  </si>
  <si>
    <t>$2,099,174</t>
  </si>
  <si>
    <t>$3,393,463</t>
  </si>
  <si>
    <t>$3,959,635</t>
  </si>
  <si>
    <t>$3,383,944</t>
  </si>
  <si>
    <t>$10,737,042</t>
  </si>
  <si>
    <t>$3,007,209</t>
  </si>
  <si>
    <t>$4,653,390</t>
  </si>
  <si>
    <t>$14,119,249</t>
  </si>
  <si>
    <t>$21,779,848</t>
  </si>
  <si>
    <t>$23,962,091</t>
  </si>
  <si>
    <t>$37,056,395</t>
  </si>
  <si>
    <t>$30,039,337</t>
  </si>
  <si>
    <t>$91,057,823</t>
  </si>
  <si>
    <t>$4,581,633</t>
  </si>
  <si>
    <t>$13,000,714</t>
  </si>
  <si>
    <t>$21,353,474</t>
  </si>
  <si>
    <t>$37,889,410</t>
  </si>
  <si>
    <t>$10,200,000</t>
  </si>
  <si>
    <t>$6,641,000</t>
  </si>
  <si>
    <t>$5,697,000</t>
  </si>
  <si>
    <t>$4,174,000</t>
  </si>
  <si>
    <t>$16,512,000</t>
  </si>
  <si>
    <t>$16,864,762</t>
  </si>
  <si>
    <t>$15,226,381</t>
  </si>
  <si>
    <t>$12,116,805</t>
  </si>
  <si>
    <t>$44,207,948</t>
  </si>
  <si>
    <t>$19,240,375</t>
  </si>
  <si>
    <t>$44,331,966</t>
  </si>
  <si>
    <t>$13,403,268</t>
  </si>
  <si>
    <t>$76,975,609</t>
  </si>
  <si>
    <t>$9,401,336</t>
  </si>
  <si>
    <t>$54,609,433</t>
  </si>
  <si>
    <t>$24,671,343</t>
  </si>
  <si>
    <t>$88,682,111</t>
  </si>
  <si>
    <t>$44,555,094</t>
  </si>
  <si>
    <t>$39,213,209</t>
  </si>
  <si>
    <t>$64,047,814</t>
  </si>
  <si>
    <t>$147,816,116</t>
  </si>
  <si>
    <t>$18,119,912</t>
  </si>
  <si>
    <t>$9,617,557</t>
  </si>
  <si>
    <t>$3,790,074</t>
  </si>
  <si>
    <t>$53,023,730</t>
  </si>
  <si>
    <t>$9,509,651</t>
  </si>
  <si>
    <t>$5,820,163</t>
  </si>
  <si>
    <t>$10,557,468</t>
  </si>
  <si>
    <t>$25,949,107</t>
  </si>
  <si>
    <t>$3,957,263</t>
  </si>
  <si>
    <t>$4,897,812</t>
  </si>
  <si>
    <t>$8,665,293</t>
  </si>
  <si>
    <t>$18,615,383</t>
  </si>
  <si>
    <t>$3,089,597</t>
  </si>
  <si>
    <t>$4,769,244</t>
  </si>
  <si>
    <t>$4,228,200</t>
  </si>
  <si>
    <t>$12,136,701</t>
  </si>
  <si>
    <t>$18,599,140</t>
  </si>
  <si>
    <t>$10,982,893</t>
  </si>
  <si>
    <t>$12,933,926</t>
  </si>
  <si>
    <t>$41,475,154</t>
  </si>
  <si>
    <t>$8,500,000</t>
  </si>
  <si>
    <t>$7,000,000</t>
  </si>
  <si>
    <t>$11,884,995</t>
  </si>
  <si>
    <t>$14,740,454</t>
  </si>
  <si>
    <t>$4,447,006</t>
  </si>
  <si>
    <t>$31,072,455</t>
  </si>
  <si>
    <t>$34,493,269</t>
  </si>
  <si>
    <t>$29,966,947</t>
  </si>
  <si>
    <t>$39,726,554</t>
  </si>
  <si>
    <t>$104,186,770</t>
  </si>
  <si>
    <t>$12,612,955</t>
  </si>
  <si>
    <t>$3,461,087</t>
  </si>
  <si>
    <t>$9,077,373</t>
  </si>
  <si>
    <t>$33,082,485</t>
  </si>
  <si>
    <t>$1,140,669</t>
  </si>
  <si>
    <t>$4,035,471</t>
  </si>
  <si>
    <t>$7,562,504</t>
  </si>
  <si>
    <t>$12,738,645</t>
  </si>
  <si>
    <t>$3,241,424</t>
  </si>
  <si>
    <t>$8,983,016</t>
  </si>
  <si>
    <t>$4,096,240</t>
  </si>
  <si>
    <t>$16,320,680</t>
  </si>
  <si>
    <t>$8,126,191</t>
  </si>
  <si>
    <t>$4,500,468</t>
  </si>
  <si>
    <t>$8,592,098</t>
  </si>
  <si>
    <t>$23,366,473</t>
  </si>
  <si>
    <t>$9,266,500</t>
  </si>
  <si>
    <t>$8,825,456</t>
  </si>
  <si>
    <t>$5,908,800</t>
  </si>
  <si>
    <t>$23,559,712</t>
  </si>
  <si>
    <t>$9,471,375</t>
  </si>
  <si>
    <t>$12,545,065</t>
  </si>
  <si>
    <t>$7,901,605</t>
  </si>
  <si>
    <t>$29,918,045</t>
  </si>
  <si>
    <t>$20,945,000</t>
  </si>
  <si>
    <t>$16,751,000</t>
  </si>
  <si>
    <t>$15,243,000</t>
  </si>
  <si>
    <t>$55,279,000</t>
  </si>
  <si>
    <t>$7,456,848</t>
  </si>
  <si>
    <t>$1,351,084</t>
  </si>
  <si>
    <t>$147,465</t>
  </si>
  <si>
    <t>$8,955,397</t>
  </si>
  <si>
    <t>$24,313,000</t>
  </si>
  <si>
    <t>$26,486,000</t>
  </si>
  <si>
    <t>$34,551,000</t>
  </si>
  <si>
    <t>$85,350,000</t>
  </si>
  <si>
    <t>-41,100</t>
  </si>
  <si>
    <t>-8,796</t>
  </si>
  <si>
    <t>-8,797</t>
  </si>
  <si>
    <t>22,372</t>
  </si>
  <si>
    <t>96,596</t>
  </si>
  <si>
    <t>306,545</t>
  </si>
  <si>
    <t>-$955,886</t>
  </si>
  <si>
    <t>-$734,742</t>
  </si>
  <si>
    <t>-$217,526</t>
  </si>
  <si>
    <t>-$1,908,153</t>
  </si>
  <si>
    <t>-276</t>
  </si>
  <si>
    <t>1,180</t>
  </si>
  <si>
    <t>-10,982</t>
  </si>
  <si>
    <t>$1,059,800</t>
  </si>
  <si>
    <t>336</t>
  </si>
  <si>
    <t>-38,283</t>
  </si>
  <si>
    <t>-39,257</t>
  </si>
  <si>
    <t>-766,354</t>
  </si>
  <si>
    <t>-2,982,961</t>
  </si>
  <si>
    <t>-$3,121,372</t>
  </si>
  <si>
    <t>-$1,491,176</t>
  </si>
  <si>
    <t>-$5,258,042</t>
  </si>
  <si>
    <t>-$31,925,134</t>
  </si>
  <si>
    <t>-88</t>
  </si>
  <si>
    <t>-113,824</t>
  </si>
  <si>
    <t>-159,450</t>
  </si>
  <si>
    <t>-502,032</t>
  </si>
  <si>
    <t>-$3,046,261</t>
  </si>
  <si>
    <t>-$574,738</t>
  </si>
  <si>
    <t>$1,663,569</t>
  </si>
  <si>
    <t>-$2,615,363</t>
  </si>
  <si>
    <t>-176</t>
  </si>
  <si>
    <t>-5,500</t>
  </si>
  <si>
    <t>-11,300</t>
  </si>
  <si>
    <t>-958,000</t>
  </si>
  <si>
    <t>$264,488</t>
  </si>
  <si>
    <t>$383,192</t>
  </si>
  <si>
    <t>-$530,826</t>
  </si>
  <si>
    <t>$15</t>
  </si>
  <si>
    <t>-11,466</t>
  </si>
  <si>
    <t>1,829</t>
  </si>
  <si>
    <t>-7,731</t>
  </si>
  <si>
    <t>-1,603,065</t>
  </si>
  <si>
    <t>-1,996,333</t>
  </si>
  <si>
    <t>$116,842</t>
  </si>
  <si>
    <t>-$73,193</t>
  </si>
  <si>
    <t>$5,343,963</t>
  </si>
  <si>
    <t>$5,387,612</t>
  </si>
  <si>
    <t>-135</t>
  </si>
  <si>
    <t>-154</t>
  </si>
  <si>
    <t>12,295</t>
  </si>
  <si>
    <t>-150,086</t>
  </si>
  <si>
    <t>-57,743</t>
  </si>
  <si>
    <t>-57,739</t>
  </si>
  <si>
    <t>-288,555</t>
  </si>
  <si>
    <t>-351,917</t>
  </si>
  <si>
    <t>-$5,722,136</t>
  </si>
  <si>
    <t>-$8,682,117</t>
  </si>
  <si>
    <t>-$11,940,644</t>
  </si>
  <si>
    <t>-$26,344,897</t>
  </si>
  <si>
    <t>-$13</t>
  </si>
  <si>
    <t>3,828</t>
  </si>
  <si>
    <t>-80,134</t>
  </si>
  <si>
    <t>-48,857</t>
  </si>
  <si>
    <t>-974,057</t>
  </si>
  <si>
    <t>-1,099,674</t>
  </si>
  <si>
    <t>-$323,185</t>
  </si>
  <si>
    <t>$3,067,857</t>
  </si>
  <si>
    <t>-$5,594,798</t>
  </si>
  <si>
    <t>-$3,896,537</t>
  </si>
  <si>
    <t>-1,204</t>
  </si>
  <si>
    <t>11,000</t>
  </si>
  <si>
    <t>3,150,000</t>
  </si>
  <si>
    <t>-60,494</t>
  </si>
  <si>
    <t>-9,853</t>
  </si>
  <si>
    <t>-12,312,522</t>
  </si>
  <si>
    <t>-12,322,634</t>
  </si>
  <si>
    <t>-$5,800,000</t>
  </si>
  <si>
    <t>-27,885</t>
  </si>
  <si>
    <t>-10,145</t>
  </si>
  <si>
    <t>-2,557,000</t>
  </si>
  <si>
    <t>-2,560,335</t>
  </si>
  <si>
    <t>-$1,725,000</t>
  </si>
  <si>
    <t>-$1,855,000</t>
  </si>
  <si>
    <t>-$1,513,000</t>
  </si>
  <si>
    <t>-$5,093,000</t>
  </si>
  <si>
    <t>-183</t>
  </si>
  <si>
    <t>-21,900</t>
  </si>
  <si>
    <t>47,896</t>
  </si>
  <si>
    <t>47,910</t>
  </si>
  <si>
    <t>2,306</t>
  </si>
  <si>
    <t>130,999</t>
  </si>
  <si>
    <t>307,719</t>
  </si>
  <si>
    <t>$2,279,301</t>
  </si>
  <si>
    <t>$2,160,214</t>
  </si>
  <si>
    <t>$4,316,805</t>
  </si>
  <si>
    <t>$8,756,320</t>
  </si>
  <si>
    <t>-300</t>
  </si>
  <si>
    <t>-40,000</t>
  </si>
  <si>
    <t>-91,801</t>
  </si>
  <si>
    <t>-86,416</t>
  </si>
  <si>
    <t>-14,821</t>
  </si>
  <si>
    <t>-1,207,017</t>
  </si>
  <si>
    <t>-$5,202,197</t>
  </si>
  <si>
    <t>$36,042,455</t>
  </si>
  <si>
    <t>-$3,707,125</t>
  </si>
  <si>
    <t>-$27,420,102</t>
  </si>
  <si>
    <t>-227</t>
  </si>
  <si>
    <t>-1,873</t>
  </si>
  <si>
    <t>7,600</t>
  </si>
  <si>
    <t>36,568</t>
  </si>
  <si>
    <t>36,818</t>
  </si>
  <si>
    <t>-2,228</t>
  </si>
  <si>
    <t>249,941</t>
  </si>
  <si>
    <t>$1,261,623</t>
  </si>
  <si>
    <t>$5,034,433</t>
  </si>
  <si>
    <t>$6,532,352</t>
  </si>
  <si>
    <t>$12,969,404</t>
  </si>
  <si>
    <t>-1,207</t>
  </si>
  <si>
    <t>112,803</t>
  </si>
  <si>
    <t>27,124</t>
  </si>
  <si>
    <t>589,800</t>
  </si>
  <si>
    <t>-$21</t>
  </si>
  <si>
    <t>-297</t>
  </si>
  <si>
    <t>-90</t>
  </si>
  <si>
    <t>5,333</t>
  </si>
  <si>
    <t>51,600</t>
  </si>
  <si>
    <t>12,303</t>
  </si>
  <si>
    <t>25,980</t>
  </si>
  <si>
    <t>1,297,982</t>
  </si>
  <si>
    <t>1,549,789</t>
  </si>
  <si>
    <t>$7,680,374</t>
  </si>
  <si>
    <t>-$11,432,725</t>
  </si>
  <si>
    <t>$35,710,732</t>
  </si>
  <si>
    <t>$31,958,380</t>
  </si>
  <si>
    <t>-13,332</t>
  </si>
  <si>
    <t>12,733</t>
  </si>
  <si>
    <t>-14,921</t>
  </si>
  <si>
    <t>-384,852</t>
  </si>
  <si>
    <t>-574,903</t>
  </si>
  <si>
    <t>-$10,903,410</t>
  </si>
  <si>
    <t>-$2,329,175</t>
  </si>
  <si>
    <t>-$13,002,123</t>
  </si>
  <si>
    <t>-$4,738,521</t>
  </si>
  <si>
    <t>1,848</t>
  </si>
  <si>
    <t>-386,601</t>
  </si>
  <si>
    <t>-739,909</t>
  </si>
  <si>
    <t>$488,012</t>
  </si>
  <si>
    <t>$750,577</t>
  </si>
  <si>
    <t>$647,366</t>
  </si>
  <si>
    <t>-$1,122,001</t>
  </si>
  <si>
    <t>-209</t>
  </si>
  <si>
    <t>31,190</t>
  </si>
  <si>
    <t>-662,700</t>
  </si>
  <si>
    <t>-$4,659,923</t>
  </si>
  <si>
    <t>-$7,959,977</t>
  </si>
  <si>
    <t>-$6,796,262</t>
  </si>
  <si>
    <t>-$19,562,464</t>
  </si>
  <si>
    <t>-256</t>
  </si>
  <si>
    <t>-266</t>
  </si>
  <si>
    <t>-86</t>
  </si>
  <si>
    <t>-1,426</t>
  </si>
  <si>
    <t>79,849</t>
  </si>
  <si>
    <t>-291,569</t>
  </si>
  <si>
    <t>-296,084</t>
  </si>
  <si>
    <t>-$3,691,950</t>
  </si>
  <si>
    <t>-$963,949</t>
  </si>
  <si>
    <t>$2,234,387</t>
  </si>
  <si>
    <t>-$2,371,851</t>
  </si>
  <si>
    <t>-138</t>
  </si>
  <si>
    <t>10,750</t>
  </si>
  <si>
    <t>47,435</t>
  </si>
  <si>
    <t>47,453</t>
  </si>
  <si>
    <t>8,277</t>
  </si>
  <si>
    <t>-27,784</t>
  </si>
  <si>
    <t>-25,756</t>
  </si>
  <si>
    <t>$7,434,473</t>
  </si>
  <si>
    <t>$2,645,335</t>
  </si>
  <si>
    <t>$2,881,122</t>
  </si>
  <si>
    <t>-$3,185,627</t>
  </si>
  <si>
    <t>-277</t>
  </si>
  <si>
    <t>-67,241</t>
  </si>
  <si>
    <t>1,686</t>
  </si>
  <si>
    <t>254</t>
  </si>
  <si>
    <t>212,162</t>
  </si>
  <si>
    <t>213,563</t>
  </si>
  <si>
    <t>12,091</t>
  </si>
  <si>
    <t>16,434</t>
  </si>
  <si>
    <t>481,925</t>
  </si>
  <si>
    <t>511,487</t>
  </si>
  <si>
    <t>$5,283,913</t>
  </si>
  <si>
    <t>$8,193,714</t>
  </si>
  <si>
    <t>$1,170,093</t>
  </si>
  <si>
    <t>$14,645,517</t>
  </si>
  <si>
    <t>746</t>
  </si>
  <si>
    <t>1,116</t>
  </si>
  <si>
    <t>-303</t>
  </si>
  <si>
    <t>-10,875</t>
  </si>
  <si>
    <t>265,837</t>
  </si>
  <si>
    <t>-131,868</t>
  </si>
  <si>
    <t>-130,372</t>
  </si>
  <si>
    <t>-5,011,239</t>
  </si>
  <si>
    <t>-4,256,993</t>
  </si>
  <si>
    <t>-$5,035,323</t>
  </si>
  <si>
    <t>-$9,430,588</t>
  </si>
  <si>
    <t>-$16,661,078</t>
  </si>
  <si>
    <t>-$31,126,989</t>
  </si>
  <si>
    <t>-59</t>
  </si>
  <si>
    <t>206,700</t>
  </si>
  <si>
    <t>-$2,488,159</t>
  </si>
  <si>
    <t>-$5,905,783</t>
  </si>
  <si>
    <t>-$3,449,038</t>
  </si>
  <si>
    <t>-$6,331,632</t>
  </si>
  <si>
    <t>240</t>
  </si>
  <si>
    <t>-524</t>
  </si>
  <si>
    <t>819</t>
  </si>
  <si>
    <t>-140</t>
  </si>
  <si>
    <t>-46,057</t>
  </si>
  <si>
    <t>-195,983</t>
  </si>
  <si>
    <t>-1,660,957</t>
  </si>
  <si>
    <t>-139</t>
  </si>
  <si>
    <t>-27</t>
  </si>
  <si>
    <t>-3,173</t>
  </si>
  <si>
    <t>-9,856</t>
  </si>
  <si>
    <t>$40,669</t>
  </si>
  <si>
    <t>-$464,529</t>
  </si>
  <si>
    <t>$1,862,504</t>
  </si>
  <si>
    <t>$1,438,645</t>
  </si>
  <si>
    <t>-21</t>
  </si>
  <si>
    <t>-13,491</t>
  </si>
  <si>
    <t>-1,022</t>
  </si>
  <si>
    <t>-405,584</t>
  </si>
  <si>
    <t>-426,481</t>
  </si>
  <si>
    <t>$710,828</t>
  </si>
  <si>
    <t>$422,624</t>
  </si>
  <si>
    <t>-$996,480</t>
  </si>
  <si>
    <t>-$1,320,561</t>
  </si>
  <si>
    <t>3,457</t>
  </si>
  <si>
    <t>-5,407</t>
  </si>
  <si>
    <t>-6,687</t>
  </si>
  <si>
    <t>-18,440</t>
  </si>
  <si>
    <t>-3,883,627</t>
  </si>
  <si>
    <t>-3,933,977</t>
  </si>
  <si>
    <t>-$11,920,877</t>
  </si>
  <si>
    <t>-$4,139,203</t>
  </si>
  <si>
    <t>-$4,037,216</t>
  </si>
  <si>
    <t>-$17,949,580</t>
  </si>
  <si>
    <t>-44</t>
  </si>
  <si>
    <t>78,375</t>
  </si>
  <si>
    <t>-17,926</t>
  </si>
  <si>
    <t>-23,367</t>
  </si>
  <si>
    <t>-215,125</t>
  </si>
  <si>
    <t>-199,480</t>
  </si>
  <si>
    <t>$722,101</t>
  </si>
  <si>
    <t>$375,456</t>
  </si>
  <si>
    <t>$133,520</t>
  </si>
  <si>
    <t>$790,033</t>
  </si>
  <si>
    <t>-105</t>
  </si>
  <si>
    <t>17,982</t>
  </si>
  <si>
    <t>947</t>
  </si>
  <si>
    <t>-22,545</t>
  </si>
  <si>
    <t>-7,295</t>
  </si>
  <si>
    <t>$403,046</t>
  </si>
  <si>
    <t>$1,150,881</t>
  </si>
  <si>
    <t>$208,088</t>
  </si>
  <si>
    <t>$1,762,015</t>
  </si>
  <si>
    <t>$7</t>
  </si>
  <si>
    <t>7,545</t>
  </si>
  <si>
    <t>48,545</t>
  </si>
  <si>
    <t>-49,623</t>
  </si>
  <si>
    <t>-13,300</t>
  </si>
  <si>
    <t>$278,000</t>
  </si>
  <si>
    <t>$4,807,000</t>
  </si>
  <si>
    <t>$2,738,569</t>
  </si>
  <si>
    <t>$8,357,000</t>
  </si>
  <si>
    <t>94,449</t>
  </si>
  <si>
    <t>97,802</t>
  </si>
  <si>
    <t>-17,542</t>
  </si>
  <si>
    <t>33,029</t>
  </si>
  <si>
    <t>43,029</t>
  </si>
  <si>
    <t>-$2,047,478</t>
  </si>
  <si>
    <t>-$862,915</t>
  </si>
  <si>
    <t>-$129,441</t>
  </si>
  <si>
    <t>-$3,039,834</t>
  </si>
  <si>
    <t>-441</t>
  </si>
  <si>
    <t>9,974</t>
  </si>
  <si>
    <t>63,335</t>
  </si>
  <si>
    <t>-2,475</t>
  </si>
  <si>
    <t>2,923,735</t>
  </si>
  <si>
    <t>2,846,323</t>
  </si>
  <si>
    <t>$1,646,447</t>
  </si>
  <si>
    <t>$3,487,888</t>
  </si>
  <si>
    <t>$6,113,731</t>
  </si>
  <si>
    <t>$11,248,066</t>
  </si>
  <si>
    <t>-957,757</t>
  </si>
  <si>
    <t>-1,115,857</t>
  </si>
  <si>
    <t>23,971</t>
  </si>
  <si>
    <t>636</t>
  </si>
  <si>
    <t>Marcus Zimmerman</t>
  </si>
  <si>
    <t>Southcoast Region Maintenance &amp; Operations Chief</t>
  </si>
  <si>
    <t>marcus.zimmerman@alaska.gov</t>
  </si>
  <si>
    <t>907-465-4655</t>
  </si>
  <si>
    <t>Mark Peters</t>
  </si>
  <si>
    <t>Caltrans Winter Operations Manager</t>
  </si>
  <si>
    <t>mark.peters@dot.ca.gov</t>
  </si>
  <si>
    <t>209-986-4670</t>
  </si>
  <si>
    <t>Michael Chapman</t>
  </si>
  <si>
    <t>michael.chapman@state.co.us</t>
  </si>
  <si>
    <t>720-948-6604</t>
  </si>
  <si>
    <t>Aidan Neely</t>
  </si>
  <si>
    <t>Planner 3</t>
  </si>
  <si>
    <t>aidan.neely@ct.gov</t>
  </si>
  <si>
    <t>860-662-1452</t>
  </si>
  <si>
    <t>Alastair.Probert@delaware.gov</t>
  </si>
  <si>
    <t>Assistant Director of Emergency Operations- GDOT</t>
  </si>
  <si>
    <t>Maintenance Services Engineer</t>
  </si>
  <si>
    <t>laura.shanley@illinois.gov</t>
  </si>
  <si>
    <t>Nick Evans</t>
  </si>
  <si>
    <t>nevans@indot.in.gov</t>
  </si>
  <si>
    <t>812-797-5482</t>
  </si>
  <si>
    <t>Randi Feltner</t>
  </si>
  <si>
    <t xml:space="preserve">Assistant Director- Maintenance </t>
  </si>
  <si>
    <t>Randi.feltner@ky.gov</t>
  </si>
  <si>
    <t>859-227-9956</t>
  </si>
  <si>
    <t>Christopher Landry</t>
  </si>
  <si>
    <t>christopher.landry@maine.gov</t>
  </si>
  <si>
    <t>Q/A Team Leader / Transportation Engineer V</t>
  </si>
  <si>
    <t>443-336-4043</t>
  </si>
  <si>
    <t>TSMO Maintenance Section Engineer</t>
  </si>
  <si>
    <t xml:space="preserve">Maintenance Review </t>
  </si>
  <si>
    <t>Michael Mattison</t>
  </si>
  <si>
    <t>mike.mattison@nebraska.gov</t>
  </si>
  <si>
    <t>402-479-4878</t>
  </si>
  <si>
    <t>david.grayjr@dot.nh.gov</t>
  </si>
  <si>
    <t>Contract Administrator I</t>
  </si>
  <si>
    <t>609-558-2646</t>
  </si>
  <si>
    <t>518-222-9072</t>
  </si>
  <si>
    <t>Engineer</t>
  </si>
  <si>
    <t>Dean Alatsis</t>
  </si>
  <si>
    <t>Program Admin.</t>
  </si>
  <si>
    <t>dean.alatsis@dot.ohio.gov</t>
  </si>
  <si>
    <t>614-466-8465</t>
  </si>
  <si>
    <t>Alex Calvillo</t>
  </si>
  <si>
    <t>Asst. State Maintenance Engineer</t>
  </si>
  <si>
    <t>acalvillo@odot.org</t>
  </si>
  <si>
    <t>405-822-3290</t>
  </si>
  <si>
    <t>Cruz Wheeler</t>
  </si>
  <si>
    <t>wheelerjc@scdot.org</t>
  </si>
  <si>
    <t>803-737-6975</t>
  </si>
  <si>
    <t>Transportation Manager</t>
  </si>
  <si>
    <t>Matthew Heinze</t>
  </si>
  <si>
    <t>EMC</t>
  </si>
  <si>
    <t>Matthew.Heinze@txdot.gov</t>
  </si>
  <si>
    <t>512-658-1220</t>
  </si>
  <si>
    <t>Jessica Andrews</t>
  </si>
  <si>
    <t>Winter Maintenance Methods Engineer</t>
  </si>
  <si>
    <t>jessicaandrews@utah.gov</t>
  </si>
  <si>
    <t>801-631-2442</t>
  </si>
  <si>
    <t>Deputy Director District Maintenance and Fleet Division</t>
  </si>
  <si>
    <t>Jeffrey Pifer</t>
  </si>
  <si>
    <t>Chris Romo</t>
  </si>
  <si>
    <t>chris.romo@wyo.gov</t>
  </si>
  <si>
    <t>307-777-4051</t>
  </si>
  <si>
    <r>
      <rPr>
        <b/>
        <sz val="8"/>
        <color theme="4"/>
        <rFont val="Verdana"/>
        <family val="2"/>
      </rPr>
      <t>2022-2023</t>
    </r>
    <r>
      <rPr>
        <b/>
        <sz val="8"/>
        <rFont val="Verdana"/>
        <family val="2"/>
      </rPr>
      <t xml:space="preserve"> WINTER SEASON</t>
    </r>
  </si>
  <si>
    <r>
      <t xml:space="preserve">WINTER MAINTENANCE RESOURCES
</t>
    </r>
    <r>
      <rPr>
        <sz val="8"/>
        <rFont val="Verdana"/>
        <family val="2"/>
      </rPr>
      <t>(July 2022 - June 2023)</t>
    </r>
  </si>
  <si>
    <r>
      <t xml:space="preserve">MAINTENANCE MATERIALS USED LAST WINTER
</t>
    </r>
    <r>
      <rPr>
        <sz val="8"/>
        <rFont val="Verdana"/>
        <family val="2"/>
      </rPr>
      <t>(July 20212- June 2023) (If unknown, please estimate based on purchase amounts or contract costs if possible.)</t>
    </r>
  </si>
  <si>
    <r>
      <t xml:space="preserve">Costs </t>
    </r>
    <r>
      <rPr>
        <b/>
        <i/>
        <sz val="8"/>
        <rFont val="Verdana"/>
        <family val="2"/>
      </rPr>
      <t xml:space="preserve">last </t>
    </r>
    <r>
      <rPr>
        <b/>
        <sz val="8"/>
        <rFont val="Verdana"/>
        <family val="2"/>
      </rPr>
      <t>winter (July 2022 - June 2023)
(Direct or contracted)</t>
    </r>
  </si>
  <si>
    <t>If you answered yes, please note the expected salt price on or around January 1, 2024</t>
  </si>
  <si>
    <r>
      <t xml:space="preserve">Salt prices for the </t>
    </r>
    <r>
      <rPr>
        <b/>
        <i/>
        <sz val="8"/>
        <rFont val="Verdana"/>
        <family val="2"/>
      </rPr>
      <t xml:space="preserve">upcoming </t>
    </r>
    <r>
      <rPr>
        <b/>
        <sz val="8"/>
        <rFont val="Verdana"/>
        <family val="2"/>
      </rPr>
      <t>winter
(July 2023 - June 2024)</t>
    </r>
  </si>
  <si>
    <t>Salt and liquid storage numbers are for one region; no data for the other two regions</t>
  </si>
  <si>
    <t>90% Sand/10% Salt mixture, Urea</t>
  </si>
  <si>
    <t>Unable to gather complete data for any of these maintenance materials measures.</t>
  </si>
  <si>
    <t>Unable to gather complete data on materials cost; two regions don't have data on solids, and no region has complete data on liquids applied.</t>
  </si>
  <si>
    <t xml:space="preserve">Brine (in house product) is 40%, liquid mag is 60% </t>
  </si>
  <si>
    <t xml:space="preserve">Arizona uses two vendors.  One of our vendors asked for an 8% increase.  This is not used at all locations.  </t>
  </si>
  <si>
    <t>For 7. Salt Storage. That number is in sq ft. We don't have the total capacity number in tons</t>
  </si>
  <si>
    <t>lubrisil</t>
  </si>
  <si>
    <t>Anti-skid (Abrasives) with Salt Added</t>
  </si>
  <si>
    <t xml:space="preserve">We purchase some Category 4C product with inhibitors.  Most solid is Category 8.  Only liquid magnesium chloride contains inhibitors. </t>
  </si>
  <si>
    <t>For salt storage number given is engineered (conveyed) capacity while regular push capacity is 254371 tons.</t>
  </si>
  <si>
    <t>Numbers for calcium and magnesium are not approximate.</t>
  </si>
  <si>
    <t>Calcium has corrosion inhibitor, salt brine does not</t>
  </si>
  <si>
    <t>Contract cost is 12,103,659 which is included in the $45 million annual cost from 2022-23 season</t>
  </si>
  <si>
    <t>Municipal and contract trucks are estimated by the total contracted mileage divided by 25 lane miles. We contract our road segments not trucks</t>
  </si>
  <si>
    <t>87.00 for Rock Salt and 94.00 for Solar Salt.</t>
  </si>
  <si>
    <t>Calcium CHloride or Sodium Chloride or blend</t>
  </si>
  <si>
    <t>NONE</t>
  </si>
  <si>
    <t xml:space="preserve">Of the 63,000 tons of sodium chloride reported, 27,000 tons was treated with magnesium by the manufacturer. </t>
  </si>
  <si>
    <t xml:space="preserve">$86.43 is the statewide average for sodium chloride. $88.26 is our statewide average for sodium chloride treated with magnesium. </t>
  </si>
  <si>
    <t>MDT utilizes salt mixed with abrasives (sand) typically 10% by weight.</t>
  </si>
  <si>
    <t>Ice Slicer and other fine grade salt</t>
  </si>
  <si>
    <t>Salt &amp; Sand mixed at 3 to 1 ratio</t>
  </si>
  <si>
    <t xml:space="preserve">New Jersey Winter 2022-2023 was a small winter compared to the normal </t>
  </si>
  <si>
    <t>Salt brine mixed with liquid de-icers  (Aquasalina, beet heet, apex-c, CaCl with Boost)</t>
  </si>
  <si>
    <t xml:space="preserve">Average weighted cost price per ton for upcoming winter  Low = $46.81  High = $96.45   </t>
  </si>
  <si>
    <t>Contract resources fluctuate annually. Material figures are approximated.</t>
  </si>
  <si>
    <t>Salt/Sand Mix</t>
  </si>
  <si>
    <t xml:space="preserve">It is a BMP for solid salt to be pre-wetted with corrosion inhibited mag. </t>
  </si>
  <si>
    <t>#3 - Also Have 263 Salt Spreaders  #8 - Includes Brine &amp; CaCl</t>
  </si>
  <si>
    <t>#17/18 - No Delivery Included in Salt Prices  #17 - Eqt Rates based on 2021 FEMA Rates</t>
  </si>
  <si>
    <t xml:space="preserve">Mag Chloride  </t>
  </si>
  <si>
    <t xml:space="preserve">Total cost included contractor cost. </t>
  </si>
  <si>
    <t>We currently have about 23 vacancies.  Our winter maintenance is all done in-house.</t>
  </si>
  <si>
    <t>Grit.  *We do not track how much grit is used, but it is used in rural areas.</t>
  </si>
  <si>
    <t>*We do use bring but do not currently track bring usage quantities, we only track dry material.    Our MgCl has a corrosion inhibitor already in it.  We do not add any additional.  Sometimes we will use a combination of MgCL liquid with dry salt which would add a corrosion inhibitor to the salt, but we do not add any additional corrosion inhibitor to dry salt.</t>
  </si>
  <si>
    <t>Average of regular 8B salt - $42.08/ton  Average of high performance salt (4B/4C) - $54.79/ton</t>
  </si>
  <si>
    <t>We have started hiring contractors in one area to operate our equipment to supplement our workforce where we have significant vacancies.  We also have hired a few contractors to perform the winter maintenance of several park and rides to allow our staff to concentrate on the highways.  We have volunteers who perform winter maintenance from within our Agency as well as one other State Agency on a call basis.  We have 250 plow trucks with 25 spares for break downs, etc.</t>
  </si>
  <si>
    <t>Our purchased liquid magnesium chloride has a corrosion inhibitor added.</t>
  </si>
  <si>
    <t>Sand/Salt Mix 5:1 , 10:1</t>
  </si>
  <si>
    <t xml:space="preserve">Our salt is prewetted with a liquid deicer that is corrosion inhibited. </t>
  </si>
  <si>
    <t xml:space="preserve">The increases have been approved just waiting for signatures. We haven't seen what that price is going to be as of September 25.  </t>
  </si>
  <si>
    <t>Ice Slicer/Ice Kicker</t>
  </si>
  <si>
    <t>Abrasives is 10% salt sand.  Everything except salt sand and salt brine include a corrosion inhibitor.</t>
  </si>
  <si>
    <t>We blend salt brine/magic-0, which has molasses to help act as a corrosion inhibitor. Regular salt brine does not have corrosion inhibitor</t>
  </si>
  <si>
    <t>Will use contractors in emergency</t>
  </si>
  <si>
    <r>
      <rPr>
        <b/>
        <sz val="8"/>
        <color theme="4"/>
        <rFont val="Verdana"/>
        <family val="2"/>
      </rPr>
      <t xml:space="preserve">2022-2023
</t>
    </r>
    <r>
      <rPr>
        <b/>
        <sz val="8"/>
        <rFont val="Verdana"/>
        <family val="2"/>
      </rPr>
      <t>WINTER SEASON</t>
    </r>
  </si>
  <si>
    <t>2022-2023</t>
  </si>
  <si>
    <t>Winter 2022-23</t>
  </si>
  <si>
    <t>Change 2021-22 to 2022-23</t>
  </si>
  <si>
    <t>Average statewide salt cost on or around January 1, 2023</t>
  </si>
  <si>
    <t>11,843</t>
  </si>
  <si>
    <t>480</t>
  </si>
  <si>
    <t>308</t>
  </si>
  <si>
    <t>125,500</t>
  </si>
  <si>
    <t>113,000</t>
  </si>
  <si>
    <t>24,305</t>
  </si>
  <si>
    <t>87,157</t>
  </si>
  <si>
    <t>58,512</t>
  </si>
  <si>
    <t>$13,633,838</t>
  </si>
  <si>
    <t>$15,551,697</t>
  </si>
  <si>
    <t>$241.40</t>
  </si>
  <si>
    <t>2,527</t>
  </si>
  <si>
    <t>40,000</t>
  </si>
  <si>
    <t>40,018</t>
  </si>
  <si>
    <t>329,000</t>
  </si>
  <si>
    <t>799,000</t>
  </si>
  <si>
    <t>$4,326,025</t>
  </si>
  <si>
    <t>$2,997,553</t>
  </si>
  <si>
    <t>$6,470,674</t>
  </si>
  <si>
    <t>$13,799,159</t>
  </si>
  <si>
    <t>$121.42</t>
  </si>
  <si>
    <t>416</t>
  </si>
  <si>
    <t>9,000</t>
  </si>
  <si>
    <t>678</t>
  </si>
  <si>
    <t>340,000</t>
  </si>
  <si>
    <t>1,869</t>
  </si>
  <si>
    <t>143,452</t>
  </si>
  <si>
    <t>$77,450,659</t>
  </si>
  <si>
    <t>$81,636,073</t>
  </si>
  <si>
    <t>$9,224,464</t>
  </si>
  <si>
    <t>$170,344,209</t>
  </si>
  <si>
    <t>$200.00</t>
  </si>
  <si>
    <t>23,134</t>
  </si>
  <si>
    <t>1,408</t>
  </si>
  <si>
    <t>862</t>
  </si>
  <si>
    <t>68,501</t>
  </si>
  <si>
    <t>8,001,142</t>
  </si>
  <si>
    <t>247,470</t>
  </si>
  <si>
    <t>991,024</t>
  </si>
  <si>
    <t>12,734,500</t>
  </si>
  <si>
    <t>$35,275,715</t>
  </si>
  <si>
    <t>$31,947,448</t>
  </si>
  <si>
    <t>$45,370,894</t>
  </si>
  <si>
    <t>$113,339,226</t>
  </si>
  <si>
    <t>$160.00</t>
  </si>
  <si>
    <t>780</t>
  </si>
  <si>
    <t>84,469</t>
  </si>
  <si>
    <t>287,967</t>
  </si>
  <si>
    <t>203,498</t>
  </si>
  <si>
    <t>$9,217,971</t>
  </si>
  <si>
    <t>$1,153,145</t>
  </si>
  <si>
    <t>$6,018,428</t>
  </si>
  <si>
    <t>$16,979,218</t>
  </si>
  <si>
    <t>$68.67</t>
  </si>
  <si>
    <t>778</t>
  </si>
  <si>
    <t>46,400</t>
  </si>
  <si>
    <t>$211,707</t>
  </si>
  <si>
    <t>$347,485</t>
  </si>
  <si>
    <t>$43,492</t>
  </si>
  <si>
    <t>$602,684</t>
  </si>
  <si>
    <t>$78.24</t>
  </si>
  <si>
    <t>568,990</t>
  </si>
  <si>
    <t>$140.00</t>
  </si>
  <si>
    <t>12,604</t>
  </si>
  <si>
    <t>436</t>
  </si>
  <si>
    <t>302,450</t>
  </si>
  <si>
    <t>2,650,600</t>
  </si>
  <si>
    <t>196,676</t>
  </si>
  <si>
    <t>206,468</t>
  </si>
  <si>
    <t>2,201</t>
  </si>
  <si>
    <t>5,592,792</t>
  </si>
  <si>
    <t>6,681,612</t>
  </si>
  <si>
    <t>$5,760,787</t>
  </si>
  <si>
    <t>$8,200,489</t>
  </si>
  <si>
    <t>$16,061,075</t>
  </si>
  <si>
    <t>$30,022,351</t>
  </si>
  <si>
    <t>$66.62</t>
  </si>
  <si>
    <t>1,006</t>
  </si>
  <si>
    <t>44,939</t>
  </si>
  <si>
    <t>1,690</t>
  </si>
  <si>
    <t>1,426</t>
  </si>
  <si>
    <t>1,749</t>
  </si>
  <si>
    <t>523,625</t>
  </si>
  <si>
    <t>318,604</t>
  </si>
  <si>
    <t>318,632</t>
  </si>
  <si>
    <t>1,847,588</t>
  </si>
  <si>
    <t>2,715,149</t>
  </si>
  <si>
    <t>$22,502,567</t>
  </si>
  <si>
    <t>$31,839,781</t>
  </si>
  <si>
    <t>$24,309,419</t>
  </si>
  <si>
    <t>$78,651,767</t>
  </si>
  <si>
    <t>$85.91</t>
  </si>
  <si>
    <t>423,952</t>
  </si>
  <si>
    <t>1,825,800</t>
  </si>
  <si>
    <t>185,242</t>
  </si>
  <si>
    <t>3,121,699</t>
  </si>
  <si>
    <t>3,151,699</t>
  </si>
  <si>
    <t>$4,125,549</t>
  </si>
  <si>
    <t>$17,087,999</t>
  </si>
  <si>
    <t>$14,512,680</t>
  </si>
  <si>
    <t>$35,726,079</t>
  </si>
  <si>
    <t>$74.14</t>
  </si>
  <si>
    <t>290</t>
  </si>
  <si>
    <t>24,592</t>
  </si>
  <si>
    <t>920</t>
  </si>
  <si>
    <t>243,000</t>
  </si>
  <si>
    <t>6,440,000</t>
  </si>
  <si>
    <t>129,248</t>
  </si>
  <si>
    <t>17,419</t>
  </si>
  <si>
    <t>31,687,834</t>
  </si>
  <si>
    <t>31,703,389</t>
  </si>
  <si>
    <t>$17,824,812</t>
  </si>
  <si>
    <t>$83.11</t>
  </si>
  <si>
    <t>653</t>
  </si>
  <si>
    <t>62,000</t>
  </si>
  <si>
    <t>7,700</t>
  </si>
  <si>
    <t>5,522,000</t>
  </si>
  <si>
    <t>5,573,000</t>
  </si>
  <si>
    <t>$5,868,000</t>
  </si>
  <si>
    <t>$5,812,000</t>
  </si>
  <si>
    <t>$2,902,000</t>
  </si>
  <si>
    <t>$14,582,000</t>
  </si>
  <si>
    <t>$55.00</t>
  </si>
  <si>
    <t>27,616</t>
  </si>
  <si>
    <t>1,800</t>
  </si>
  <si>
    <t>1,400</t>
  </si>
  <si>
    <t>300,000</t>
  </si>
  <si>
    <t>136,000</t>
  </si>
  <si>
    <t>882,000</t>
  </si>
  <si>
    <t>1,405,000</t>
  </si>
  <si>
    <t>$10,252,827</t>
  </si>
  <si>
    <t>$2,873,685</t>
  </si>
  <si>
    <t>$20,277,490</t>
  </si>
  <si>
    <t>$45,968,551</t>
  </si>
  <si>
    <t>$98.72</t>
  </si>
  <si>
    <t>8,166</t>
  </si>
  <si>
    <t>745</t>
  </si>
  <si>
    <t>442</t>
  </si>
  <si>
    <t>106,000</t>
  </si>
  <si>
    <t>138,956</t>
  </si>
  <si>
    <t>138,959</t>
  </si>
  <si>
    <t>349,309</t>
  </si>
  <si>
    <t>849,655</t>
  </si>
  <si>
    <t>$17,800,000</t>
  </si>
  <si>
    <t>$47,800,000</t>
  </si>
  <si>
    <t>$83.20</t>
  </si>
  <si>
    <t>2,847</t>
  </si>
  <si>
    <t>16,000,000</t>
  </si>
  <si>
    <t>29,242</t>
  </si>
  <si>
    <t>9,503</t>
  </si>
  <si>
    <t>829,228</t>
  </si>
  <si>
    <t>$11,401,341</t>
  </si>
  <si>
    <t>$3,132,532</t>
  </si>
  <si>
    <t>$5,087,010</t>
  </si>
  <si>
    <t>$35,755,531</t>
  </si>
  <si>
    <t>$83.00</t>
  </si>
  <si>
    <t>2,844</t>
  </si>
  <si>
    <t>335,400</t>
  </si>
  <si>
    <t>905,000</t>
  </si>
  <si>
    <t>308,219</t>
  </si>
  <si>
    <t>308,577</t>
  </si>
  <si>
    <t>7,490</t>
  </si>
  <si>
    <t>445,000</t>
  </si>
  <si>
    <t>1,682,100</t>
  </si>
  <si>
    <t>$9,380,000</t>
  </si>
  <si>
    <t>$57,925,000</t>
  </si>
  <si>
    <t>$25,266,000</t>
  </si>
  <si>
    <t>$92,571,000</t>
  </si>
  <si>
    <t>$75.32</t>
  </si>
  <si>
    <t>32,000</t>
  </si>
  <si>
    <t>467,204</t>
  </si>
  <si>
    <t>467,294</t>
  </si>
  <si>
    <t>54,189</t>
  </si>
  <si>
    <t>2,322,893</t>
  </si>
  <si>
    <t>$108,969,258</t>
  </si>
  <si>
    <t>$61.41</t>
  </si>
  <si>
    <t>30,027</t>
  </si>
  <si>
    <t>1,663</t>
  </si>
  <si>
    <t>889</t>
  </si>
  <si>
    <t>374,761</t>
  </si>
  <si>
    <t>1,988,950</t>
  </si>
  <si>
    <t>260,380</t>
  </si>
  <si>
    <t>36,439</t>
  </si>
  <si>
    <t>14,144,434</t>
  </si>
  <si>
    <t>15,242,754</t>
  </si>
  <si>
    <t>$59,777,671</t>
  </si>
  <si>
    <t>$68,918,192</t>
  </si>
  <si>
    <t>$45,256,696</t>
  </si>
  <si>
    <t>$173,953,000</t>
  </si>
  <si>
    <t>$86.31</t>
  </si>
  <si>
    <t>1,646</t>
  </si>
  <si>
    <t>33,808</t>
  </si>
  <si>
    <t>2,180</t>
  </si>
  <si>
    <t>417</t>
  </si>
  <si>
    <t>63,123</t>
  </si>
  <si>
    <t>44,196</t>
  </si>
  <si>
    <t>957,085</t>
  </si>
  <si>
    <t>1,411,285</t>
  </si>
  <si>
    <t>$11,330,492</t>
  </si>
  <si>
    <t>$4,425,526</t>
  </si>
  <si>
    <t>$5,932,797</t>
  </si>
  <si>
    <t>$31,747,628</t>
  </si>
  <si>
    <t>$68.84</t>
  </si>
  <si>
    <t>224</t>
  </si>
  <si>
    <t>29,233</t>
  </si>
  <si>
    <t>267,093</t>
  </si>
  <si>
    <t>5,064,044</t>
  </si>
  <si>
    <t>7,231,841</t>
  </si>
  <si>
    <t>$12,881,984</t>
  </si>
  <si>
    <t>$8,851,047</t>
  </si>
  <si>
    <t>$13,551,915</t>
  </si>
  <si>
    <t>$35,347,362</t>
  </si>
  <si>
    <t>$91.16</t>
  </si>
  <si>
    <t>1,368</t>
  </si>
  <si>
    <t>10,001</t>
  </si>
  <si>
    <t>783</t>
  </si>
  <si>
    <t>713</t>
  </si>
  <si>
    <t>232,610</t>
  </si>
  <si>
    <t>103</t>
  </si>
  <si>
    <t>7,800,000</t>
  </si>
  <si>
    <t>82,045</t>
  </si>
  <si>
    <t>86,245</t>
  </si>
  <si>
    <t>7,300</t>
  </si>
  <si>
    <t>7,036,000</t>
  </si>
  <si>
    <t>9,035,400</t>
  </si>
  <si>
    <t>$12,004,000</t>
  </si>
  <si>
    <t>$12,939,000</t>
  </si>
  <si>
    <t>$9,581,000</t>
  </si>
  <si>
    <t>$37,420,000</t>
  </si>
  <si>
    <t>$63.00</t>
  </si>
  <si>
    <t>726</t>
  </si>
  <si>
    <t>15,148</t>
  </si>
  <si>
    <t>169,933</t>
  </si>
  <si>
    <t>1,180,103</t>
  </si>
  <si>
    <t>1,182,061</t>
  </si>
  <si>
    <t>$7,703,521</t>
  </si>
  <si>
    <t>$7,263,937</t>
  </si>
  <si>
    <t>$7,088,123</t>
  </si>
  <si>
    <t>$22,055,582</t>
  </si>
  <si>
    <t>$80.00</t>
  </si>
  <si>
    <t>217,580</t>
  </si>
  <si>
    <t>220,248</t>
  </si>
  <si>
    <t>220,258</t>
  </si>
  <si>
    <t>10,971</t>
  </si>
  <si>
    <t>105,428</t>
  </si>
  <si>
    <t>143,118</t>
  </si>
  <si>
    <t>$20,417,422</t>
  </si>
  <si>
    <t>$13,514,840</t>
  </si>
  <si>
    <t>$19,807,814</t>
  </si>
  <si>
    <t>$54,044,136</t>
  </si>
  <si>
    <t>$84.58</t>
  </si>
  <si>
    <t>916</t>
  </si>
  <si>
    <t>13,341</t>
  </si>
  <si>
    <t>542</t>
  </si>
  <si>
    <t>850</t>
  </si>
  <si>
    <t>2,897</t>
  </si>
  <si>
    <t>335,000</t>
  </si>
  <si>
    <t>420,000</t>
  </si>
  <si>
    <t>1,040,000</t>
  </si>
  <si>
    <t>847,000</t>
  </si>
  <si>
    <t>$3,200,000</t>
  </si>
  <si>
    <t>$3,900,000</t>
  </si>
  <si>
    <t>$4,400,000</t>
  </si>
  <si>
    <t>$62.50</t>
  </si>
  <si>
    <t>2,488</t>
  </si>
  <si>
    <t>1,250,000</t>
  </si>
  <si>
    <t>840,295</t>
  </si>
  <si>
    <t>3,245</t>
  </si>
  <si>
    <t>1,263,987</t>
  </si>
  <si>
    <t>1,383,888</t>
  </si>
  <si>
    <t>$73.97</t>
  </si>
  <si>
    <t>45,976</t>
  </si>
  <si>
    <t>972</t>
  </si>
  <si>
    <t>3,172,799</t>
  </si>
  <si>
    <t>3,772,555</t>
  </si>
  <si>
    <t>$16,753,415</t>
  </si>
  <si>
    <t>$1,503,992</t>
  </si>
  <si>
    <t>$5,902,611</t>
  </si>
  <si>
    <t>$40,635,664</t>
  </si>
  <si>
    <t>$104.99</t>
  </si>
  <si>
    <t>2,272</t>
  </si>
  <si>
    <t>2,357</t>
  </si>
  <si>
    <t>1,708</t>
  </si>
  <si>
    <t>234</t>
  </si>
  <si>
    <t>845,803</t>
  </si>
  <si>
    <t>7,881,950</t>
  </si>
  <si>
    <t>403,762</t>
  </si>
  <si>
    <t>405,044</t>
  </si>
  <si>
    <t>8,917,077</t>
  </si>
  <si>
    <t>10,014,217</t>
  </si>
  <si>
    <t>$26,139,729</t>
  </si>
  <si>
    <t>$24,152,222</t>
  </si>
  <si>
    <t>$25,021,860</t>
  </si>
  <si>
    <t>$75,313,811</t>
  </si>
  <si>
    <t>$60.20</t>
  </si>
  <si>
    <t>238</t>
  </si>
  <si>
    <t>30,473</t>
  </si>
  <si>
    <t>574</t>
  </si>
  <si>
    <t>161</t>
  </si>
  <si>
    <t>175,900</t>
  </si>
  <si>
    <t>25,550</t>
  </si>
  <si>
    <t>$3,202,065</t>
  </si>
  <si>
    <t>$1,458,985</t>
  </si>
  <si>
    <t>$2,889,958</t>
  </si>
  <si>
    <t>$8,650,117</t>
  </si>
  <si>
    <t>$45.00</t>
  </si>
  <si>
    <t>1,035</t>
  </si>
  <si>
    <t>21,600</t>
  </si>
  <si>
    <t>2,269,600</t>
  </si>
  <si>
    <t>10,864</t>
  </si>
  <si>
    <t>195,481</t>
  </si>
  <si>
    <t>5,387,773</t>
  </si>
  <si>
    <t>$20,403,399</t>
  </si>
  <si>
    <t>$23,938,708</t>
  </si>
  <si>
    <t>$9,995,910</t>
  </si>
  <si>
    <t>$56,473,752</t>
  </si>
  <si>
    <t>$132.65</t>
  </si>
  <si>
    <t>836</t>
  </si>
  <si>
    <t>866,102</t>
  </si>
  <si>
    <t>446,991</t>
  </si>
  <si>
    <t>9,100,000</t>
  </si>
  <si>
    <t>$95,300,000</t>
  </si>
  <si>
    <t>$54,600,000</t>
  </si>
  <si>
    <t>$42,300,000</t>
  </si>
  <si>
    <t>$76.17</t>
  </si>
  <si>
    <t>433</t>
  </si>
  <si>
    <t>4,250</t>
  </si>
  <si>
    <t>9,250</t>
  </si>
  <si>
    <t>$1,800,000</t>
  </si>
  <si>
    <t>$2,700,000</t>
  </si>
  <si>
    <t>$4,300,000</t>
  </si>
  <si>
    <t>$8,800,000</t>
  </si>
  <si>
    <t>$74.54</t>
  </si>
  <si>
    <t>90,700</t>
  </si>
  <si>
    <t>606</t>
  </si>
  <si>
    <t>58,800</t>
  </si>
  <si>
    <t>1,274,000</t>
  </si>
  <si>
    <t>2,220</t>
  </si>
  <si>
    <t>3,400</t>
  </si>
  <si>
    <t>$988,000</t>
  </si>
  <si>
    <t>$486,000</t>
  </si>
  <si>
    <t>$535,000</t>
  </si>
  <si>
    <t>$2,008,000</t>
  </si>
  <si>
    <t>$115.00</t>
  </si>
  <si>
    <t>18,287</t>
  </si>
  <si>
    <t>71,211</t>
  </si>
  <si>
    <t>3,873</t>
  </si>
  <si>
    <t>2,199,929</t>
  </si>
  <si>
    <t>2,543,548</t>
  </si>
  <si>
    <t>$8,069,017</t>
  </si>
  <si>
    <t>$23,508,518</t>
  </si>
  <si>
    <t>$8,347,010</t>
  </si>
  <si>
    <t>$40,984,194</t>
  </si>
  <si>
    <t>$80.34</t>
  </si>
  <si>
    <t>38,329</t>
  </si>
  <si>
    <t>1,624</t>
  </si>
  <si>
    <t>861</t>
  </si>
  <si>
    <t>310,472</t>
  </si>
  <si>
    <t>78,040</t>
  </si>
  <si>
    <t>2,177,623</t>
  </si>
  <si>
    <t>2,314,793</t>
  </si>
  <si>
    <t>$18,659,636</t>
  </si>
  <si>
    <t>200,059</t>
  </si>
  <si>
    <t>6,500</t>
  </si>
  <si>
    <t>623</t>
  </si>
  <si>
    <t>19,500</t>
  </si>
  <si>
    <t>2,500,000</t>
  </si>
  <si>
    <t>15,979</t>
  </si>
  <si>
    <t>17,127</t>
  </si>
  <si>
    <t>10,016,995</t>
  </si>
  <si>
    <t>$6,497,025</t>
  </si>
  <si>
    <t>$4,374,604</t>
  </si>
  <si>
    <t>$7,419,749</t>
  </si>
  <si>
    <t>$18,701,951</t>
  </si>
  <si>
    <t>$121.00</t>
  </si>
  <si>
    <t>16,086</t>
  </si>
  <si>
    <t>86,680</t>
  </si>
  <si>
    <t>502,500</t>
  </si>
  <si>
    <t>400,270</t>
  </si>
  <si>
    <t>$5,646,897</t>
  </si>
  <si>
    <t>$8,714,348</t>
  </si>
  <si>
    <t>$21,178,521</t>
  </si>
  <si>
    <t>$35,539,765</t>
  </si>
  <si>
    <t>$44.39</t>
  </si>
  <si>
    <t>113,852</t>
  </si>
  <si>
    <t>2,470</t>
  </si>
  <si>
    <t>1,558,699</t>
  </si>
  <si>
    <t>1,633,307</t>
  </si>
  <si>
    <t>$12,700,000</t>
  </si>
  <si>
    <t>$10,485,625</t>
  </si>
  <si>
    <t>$8,382,796</t>
  </si>
  <si>
    <t>$28,563,079</t>
  </si>
  <si>
    <t>$84.50</t>
  </si>
  <si>
    <t>847</t>
  </si>
  <si>
    <t>125,000</t>
  </si>
  <si>
    <t>2,204,350</t>
  </si>
  <si>
    <t>$23,258,294</t>
  </si>
  <si>
    <t>$2,351,633</t>
  </si>
  <si>
    <t>$10,407,392</t>
  </si>
  <si>
    <t>$108,099,306</t>
  </si>
  <si>
    <t>$110.00</t>
  </si>
  <si>
    <t>92,000</t>
  </si>
  <si>
    <t>95,663</t>
  </si>
  <si>
    <t>157,612</t>
  </si>
  <si>
    <t>36,948</t>
  </si>
  <si>
    <t>261,740</t>
  </si>
  <si>
    <t>2,023,996</t>
  </si>
  <si>
    <t>$21,054,804</t>
  </si>
  <si>
    <t>$15,024,142</t>
  </si>
  <si>
    <t>$19,710,791</t>
  </si>
  <si>
    <t>$60,037,505</t>
  </si>
  <si>
    <t>$173.16</t>
  </si>
  <si>
    <t>75,335</t>
  </si>
  <si>
    <t>1,167</t>
  </si>
  <si>
    <t>271</t>
  </si>
  <si>
    <t>131,858</t>
  </si>
  <si>
    <t>131,940</t>
  </si>
  <si>
    <t>35,547</t>
  </si>
  <si>
    <t>605,043</t>
  </si>
  <si>
    <t>636,114</t>
  </si>
  <si>
    <t>$7,456,849</t>
  </si>
  <si>
    <t>$8,955,398</t>
  </si>
  <si>
    <t>$100.75</t>
  </si>
  <si>
    <t>184</t>
  </si>
  <si>
    <t>34,723</t>
  </si>
  <si>
    <t>661,275</t>
  </si>
  <si>
    <t>483,874</t>
  </si>
  <si>
    <t>15,189</t>
  </si>
  <si>
    <t>19,517,204</t>
  </si>
  <si>
    <t>20,153,562</t>
  </si>
  <si>
    <t>$31,911,540</t>
  </si>
  <si>
    <t>$42,417,334</t>
  </si>
  <si>
    <t>$44,430,331</t>
  </si>
  <si>
    <t>$118,759,205</t>
  </si>
  <si>
    <t>$83.31</t>
  </si>
  <si>
    <t>16,675</t>
  </si>
  <si>
    <t>401</t>
  </si>
  <si>
    <t>4,865</t>
  </si>
  <si>
    <t>234,564</t>
  </si>
  <si>
    <t>694,840</t>
  </si>
  <si>
    <t>1,068,402</t>
  </si>
  <si>
    <t>$14,349,564</t>
  </si>
  <si>
    <t>$13,635,469</t>
  </si>
  <si>
    <t>$9,135,240</t>
  </si>
  <si>
    <t>$38,350,075</t>
  </si>
  <si>
    <t>$87.05</t>
  </si>
  <si>
    <t>-311</t>
  </si>
  <si>
    <t>19,943</t>
  </si>
  <si>
    <t>19,950</t>
  </si>
  <si>
    <t>-28,729</t>
  </si>
  <si>
    <t>-80,680</t>
  </si>
  <si>
    <t>165,371</t>
  </si>
  <si>
    <t>$2,931,377</t>
  </si>
  <si>
    <t>$1,674,845</t>
  </si>
  <si>
    <t>$2,982,863</t>
  </si>
  <si>
    <t>$7,593,991</t>
  </si>
  <si>
    <t>$39.42</t>
  </si>
  <si>
    <t>-60</t>
  </si>
  <si>
    <t>-127</t>
  </si>
  <si>
    <t>169,500</t>
  </si>
  <si>
    <t>-20,170</t>
  </si>
  <si>
    <t>-97,149</t>
  </si>
  <si>
    <t>-836,548</t>
  </si>
  <si>
    <t>$53,450,659</t>
  </si>
  <si>
    <t>$76,636,073</t>
  </si>
  <si>
    <t>$3,724,464</t>
  </si>
  <si>
    <t>$136,344,209</t>
  </si>
  <si>
    <t>$65.00</t>
  </si>
  <si>
    <t>-32</t>
  </si>
  <si>
    <t>-55</t>
  </si>
  <si>
    <t>-336</t>
  </si>
  <si>
    <t>-181,499</t>
  </si>
  <si>
    <t>1,092,142</t>
  </si>
  <si>
    <t>54,084</t>
  </si>
  <si>
    <t>53,818</t>
  </si>
  <si>
    <t>99,950</t>
  </si>
  <si>
    <t>-224,617</t>
  </si>
  <si>
    <t>1,570,038</t>
  </si>
  <si>
    <t>$16,007,300</t>
  </si>
  <si>
    <t>$15,967,304</t>
  </si>
  <si>
    <t>$18,675,193</t>
  </si>
  <si>
    <t>$50,372,241</t>
  </si>
  <si>
    <t>$49.20</t>
  </si>
  <si>
    <t>-72,668</t>
  </si>
  <si>
    <t>130,830</t>
  </si>
  <si>
    <t>-401,107</t>
  </si>
  <si>
    <t>-$4,271,309</t>
  </si>
  <si>
    <t>-$1,395,701</t>
  </si>
  <si>
    <t>-$4,191,311</t>
  </si>
  <si>
    <t>-$10,491,135</t>
  </si>
  <si>
    <t>$7.65</t>
  </si>
  <si>
    <t>-129</t>
  </si>
  <si>
    <t>-33,922</t>
  </si>
  <si>
    <t>-735,600</t>
  </si>
  <si>
    <t>-$2,672,781</t>
  </si>
  <si>
    <t>-$5,438,707</t>
  </si>
  <si>
    <t>-$2,055,682</t>
  </si>
  <si>
    <t>$3.51</t>
  </si>
  <si>
    <t>-85</t>
  </si>
  <si>
    <t>$0.00</t>
  </si>
  <si>
    <t>82,450</t>
  </si>
  <si>
    <t>570,600</t>
  </si>
  <si>
    <t>82,546</t>
  </si>
  <si>
    <t>79,043</t>
  </si>
  <si>
    <t>1,724</t>
  </si>
  <si>
    <t>1,542,202</t>
  </si>
  <si>
    <t>1,788,682</t>
  </si>
  <si>
    <t>$2,753,578</t>
  </si>
  <si>
    <t>$3,547,099</t>
  </si>
  <si>
    <t>$1,941,826</t>
  </si>
  <si>
    <t>$8,242,503</t>
  </si>
  <si>
    <t>-$6.47</t>
  </si>
  <si>
    <t>-531</t>
  </si>
  <si>
    <t>-2,833</t>
  </si>
  <si>
    <t>-146,202</t>
  </si>
  <si>
    <t>-146,178</t>
  </si>
  <si>
    <t>702,017</t>
  </si>
  <si>
    <t>-159,837</t>
  </si>
  <si>
    <t>-$1,459,524</t>
  </si>
  <si>
    <t>-$5,216,614</t>
  </si>
  <si>
    <t>-$5,729,918</t>
  </si>
  <si>
    <t>-$12,406,056</t>
  </si>
  <si>
    <t>$27.04</t>
  </si>
  <si>
    <t>9,909</t>
  </si>
  <si>
    <t>187,096</t>
  </si>
  <si>
    <t>-87,735</t>
  </si>
  <si>
    <t>149,285</t>
  </si>
  <si>
    <t>112,861</t>
  </si>
  <si>
    <t>-$456,084</t>
  </si>
  <si>
    <t>$4,087,285</t>
  </si>
  <si>
    <t>-$6,840,794</t>
  </si>
  <si>
    <t>-$2,163,331</t>
  </si>
  <si>
    <t>-$4.08</t>
  </si>
  <si>
    <t>-125</t>
  </si>
  <si>
    <t>48,778</t>
  </si>
  <si>
    <t>6,971</t>
  </si>
  <si>
    <t>10,972,011</t>
  </si>
  <si>
    <t>10,975,473</t>
  </si>
  <si>
    <t>$7,624,812</t>
  </si>
  <si>
    <t>$8.64</t>
  </si>
  <si>
    <t>-200</t>
  </si>
  <si>
    <t>-21,642</t>
  </si>
  <si>
    <t>-2,270</t>
  </si>
  <si>
    <t>1,791,000</t>
  </si>
  <si>
    <t>1,755,000</t>
  </si>
  <si>
    <t>-$773,000</t>
  </si>
  <si>
    <t>$115,000</t>
  </si>
  <si>
    <t>-$1,272,000</t>
  </si>
  <si>
    <t>-$1,930,000</t>
  </si>
  <si>
    <t>$5.00</t>
  </si>
  <si>
    <t>-22</t>
  </si>
  <si>
    <t>-18,100</t>
  </si>
  <si>
    <t>-9,195</t>
  </si>
  <si>
    <t>-9,214</t>
  </si>
  <si>
    <t>-3,265</t>
  </si>
  <si>
    <t>-66,734</t>
  </si>
  <si>
    <t>-146,473</t>
  </si>
  <si>
    <t>$935,238</t>
  </si>
  <si>
    <t>$773,619</t>
  </si>
  <si>
    <t>$1,883,195</t>
  </si>
  <si>
    <t>$3,592,052</t>
  </si>
  <si>
    <t>$19.93</t>
  </si>
  <si>
    <t>14,300,000</t>
  </si>
  <si>
    <t>-120,023</t>
  </si>
  <si>
    <t>-125,408</t>
  </si>
  <si>
    <t>-3,769</t>
  </si>
  <si>
    <t>-1,347,838</t>
  </si>
  <si>
    <t>-$7,839,034</t>
  </si>
  <si>
    <t>-$41,199,434</t>
  </si>
  <si>
    <t>-$8,316,258</t>
  </si>
  <si>
    <t>-$41,220,078</t>
  </si>
  <si>
    <t>$4.65</t>
  </si>
  <si>
    <t>-62,781</t>
  </si>
  <si>
    <t>-62,673</t>
  </si>
  <si>
    <t>-2,129</t>
  </si>
  <si>
    <t>-31,227</t>
  </si>
  <si>
    <t>-$21,336</t>
  </si>
  <si>
    <t>$3,315,567</t>
  </si>
  <si>
    <t>$594,657</t>
  </si>
  <si>
    <t>$3,888,889</t>
  </si>
  <si>
    <t>$13.10</t>
  </si>
  <si>
    <t>-205</t>
  </si>
  <si>
    <t>685</t>
  </si>
  <si>
    <t>-56,600</t>
  </si>
  <si>
    <t>-24,131</t>
  </si>
  <si>
    <t>-285,759</t>
  </si>
  <si>
    <t>$12.66</t>
  </si>
  <si>
    <t>-165</t>
  </si>
  <si>
    <t>2,520</t>
  </si>
  <si>
    <t>171,550</t>
  </si>
  <si>
    <t>70,913</t>
  </si>
  <si>
    <t>7,349</t>
  </si>
  <si>
    <t>6,854,313</t>
  </si>
  <si>
    <t>7,040,088</t>
  </si>
  <si>
    <t>$15,222,577</t>
  </si>
  <si>
    <t>$29,704,983</t>
  </si>
  <si>
    <t>-$18,791,118</t>
  </si>
  <si>
    <t>$26,136,884</t>
  </si>
  <si>
    <t>$8.44</t>
  </si>
  <si>
    <t>-43,733</t>
  </si>
  <si>
    <t>-588</t>
  </si>
  <si>
    <t>-62,588</t>
  </si>
  <si>
    <t>-62,761</t>
  </si>
  <si>
    <t>-60,883</t>
  </si>
  <si>
    <t>-1,422,784</t>
  </si>
  <si>
    <t>-$6,789,420</t>
  </si>
  <si>
    <t>-$5,192,031</t>
  </si>
  <si>
    <t>$2,142,723</t>
  </si>
  <si>
    <t>-$21,276,102</t>
  </si>
  <si>
    <t>$0.44</t>
  </si>
  <si>
    <t>-108</t>
  </si>
  <si>
    <t>-35</t>
  </si>
  <si>
    <t>5,262</t>
  </si>
  <si>
    <t>44,143</t>
  </si>
  <si>
    <t>630,194</t>
  </si>
  <si>
    <t>829,713</t>
  </si>
  <si>
    <t>$3,372,333</t>
  </si>
  <si>
    <t>$3,030,884</t>
  </si>
  <si>
    <t>$2,994,447</t>
  </si>
  <si>
    <t>$9,398,255</t>
  </si>
  <si>
    <t>$3.81</t>
  </si>
  <si>
    <t>-12,698</t>
  </si>
  <si>
    <t>-313</t>
  </si>
  <si>
    <t>-4,450</t>
  </si>
  <si>
    <t>-750,000</t>
  </si>
  <si>
    <t>$8,046,737</t>
  </si>
  <si>
    <t>$8,041,188</t>
  </si>
  <si>
    <t>$915,707</t>
  </si>
  <si>
    <t>$18,804,617</t>
  </si>
  <si>
    <t>-$0.03</t>
  </si>
  <si>
    <t>10,094</t>
  </si>
  <si>
    <t>83,604</t>
  </si>
  <si>
    <t>395,626</t>
  </si>
  <si>
    <t>395,984</t>
  </si>
  <si>
    <t>$4,613,924</t>
  </si>
  <si>
    <t>$2,494,693</t>
  </si>
  <si>
    <t>$2,859,923</t>
  </si>
  <si>
    <t>$9,918,881</t>
  </si>
  <si>
    <t>341</t>
  </si>
  <si>
    <t>-2,800</t>
  </si>
  <si>
    <t>8,337</t>
  </si>
  <si>
    <t>8,329</t>
  </si>
  <si>
    <t>-9,947</t>
  </si>
  <si>
    <t>53,203</t>
  </si>
  <si>
    <t>57,350</t>
  </si>
  <si>
    <t>$1,818,282</t>
  </si>
  <si>
    <t>$2,531,947</t>
  </si>
  <si>
    <t>$6,873,888</t>
  </si>
  <si>
    <t>$12,568,982</t>
  </si>
  <si>
    <t>$14.22</t>
  </si>
  <si>
    <t>-24,659</t>
  </si>
  <si>
    <t>-252</t>
  </si>
  <si>
    <t>-53</t>
  </si>
  <si>
    <t>176,000</t>
  </si>
  <si>
    <t>845,000</t>
  </si>
  <si>
    <t>321,000</t>
  </si>
  <si>
    <t>-$7,800,000</t>
  </si>
  <si>
    <t>-$6,600,000</t>
  </si>
  <si>
    <t>-$59,500,000</t>
  </si>
  <si>
    <t>$2.51</t>
  </si>
  <si>
    <t>-133</t>
  </si>
  <si>
    <t>-76</t>
  </si>
  <si>
    <t>24,540</t>
  </si>
  <si>
    <t>-4,001</t>
  </si>
  <si>
    <t>370</t>
  </si>
  <si>
    <t>146,462</t>
  </si>
  <si>
    <t>151,839</t>
  </si>
  <si>
    <t>$11.36</t>
  </si>
  <si>
    <t>-34</t>
  </si>
  <si>
    <t>6,863</t>
  </si>
  <si>
    <t>-22,765</t>
  </si>
  <si>
    <t>332,685</t>
  </si>
  <si>
    <t>412,476</t>
  </si>
  <si>
    <t>$4,868,420</t>
  </si>
  <si>
    <t>-$13,236,462</t>
  </si>
  <si>
    <t>$1,455,605</t>
  </si>
  <si>
    <t>$9,563,209</t>
  </si>
  <si>
    <t>$13.62</t>
  </si>
  <si>
    <t>-1,624</t>
  </si>
  <si>
    <t>482,317</t>
  </si>
  <si>
    <t>-204,520</t>
  </si>
  <si>
    <t>-204,734</t>
  </si>
  <si>
    <t>-723</t>
  </si>
  <si>
    <t>-4,078,338</t>
  </si>
  <si>
    <t>-4,937,874</t>
  </si>
  <si>
    <t>-$8,353,540</t>
  </si>
  <si>
    <t>-$5,814,725</t>
  </si>
  <si>
    <t>-$14,704,694</t>
  </si>
  <si>
    <t>-$28,872,959</t>
  </si>
  <si>
    <t>$6.46</t>
  </si>
  <si>
    <t>-184</t>
  </si>
  <si>
    <t>18,100</t>
  </si>
  <si>
    <t>53,500</t>
  </si>
  <si>
    <t>1,450,671</t>
  </si>
  <si>
    <t>$7,790,444</t>
  </si>
  <si>
    <t>$20,477,621</t>
  </si>
  <si>
    <t>$918,537</t>
  </si>
  <si>
    <t>$23,391,267</t>
  </si>
  <si>
    <t>$36.13</t>
  </si>
  <si>
    <t>-58</t>
  </si>
  <si>
    <t>55,159</t>
  </si>
  <si>
    <t>-253,026</t>
  </si>
  <si>
    <t>-1,500,000</t>
  </si>
  <si>
    <t>$10.47</t>
  </si>
  <si>
    <t>-190</t>
  </si>
  <si>
    <t>-37</t>
  </si>
  <si>
    <t>-45,435</t>
  </si>
  <si>
    <t>-3,327</t>
  </si>
  <si>
    <t>-7,894</t>
  </si>
  <si>
    <t>-21,204</t>
  </si>
  <si>
    <t>$659,331</t>
  </si>
  <si>
    <t>-$1,335,471</t>
  </si>
  <si>
    <t>-$3,262,504</t>
  </si>
  <si>
    <t>-$3,938,645</t>
  </si>
  <si>
    <t>$2.13</t>
  </si>
  <si>
    <t>-202</t>
  </si>
  <si>
    <t>36,977</t>
  </si>
  <si>
    <t>1,178,629</t>
  </si>
  <si>
    <t>1,291,984</t>
  </si>
  <si>
    <t>$4,827,593</t>
  </si>
  <si>
    <t>$14,525,502</t>
  </si>
  <si>
    <t>$4,250,770</t>
  </si>
  <si>
    <t>$24,663,514</t>
  </si>
  <si>
    <t>$4.35</t>
  </si>
  <si>
    <t>674</t>
  </si>
  <si>
    <t>-1,869</t>
  </si>
  <si>
    <t>-80</t>
  </si>
  <si>
    <t>-30,220</t>
  </si>
  <si>
    <t>-36</t>
  </si>
  <si>
    <t>-1,841,480</t>
  </si>
  <si>
    <t>-12,113</t>
  </si>
  <si>
    <t>-14,277</t>
  </si>
  <si>
    <t>-3,402,160</t>
  </si>
  <si>
    <t>-$1,629,166</t>
  </si>
  <si>
    <t>-$125,864</t>
  </si>
  <si>
    <t>-$1,172,349</t>
  </si>
  <si>
    <t>-$4,664,522</t>
  </si>
  <si>
    <t>-$47.46</t>
  </si>
  <si>
    <t>-86,589</t>
  </si>
  <si>
    <t>-138,320</t>
  </si>
  <si>
    <t>323,944</t>
  </si>
  <si>
    <t>260,236</t>
  </si>
  <si>
    <t>177,764</t>
  </si>
  <si>
    <t>-$3,619,603</t>
  </si>
  <si>
    <t>-$111,108</t>
  </si>
  <si>
    <t>$15,269,721</t>
  </si>
  <si>
    <t>$11,980,053</t>
  </si>
  <si>
    <t>$15.14</t>
  </si>
  <si>
    <t>-9,473</t>
  </si>
  <si>
    <t>-597</t>
  </si>
  <si>
    <t>128,064</t>
  </si>
  <si>
    <t>152,426</t>
  </si>
  <si>
    <t>$3,228,625</t>
  </si>
  <si>
    <t>-$2,059,440</t>
  </si>
  <si>
    <t>$481,191</t>
  </si>
  <si>
    <t>-$1,354,966</t>
  </si>
  <si>
    <t>$23.89</t>
  </si>
  <si>
    <t>-174</t>
  </si>
  <si>
    <t>67,133</t>
  </si>
  <si>
    <t>1,304</t>
  </si>
  <si>
    <t>-3,000</t>
  </si>
  <si>
    <t>204,350</t>
  </si>
  <si>
    <t>26,663</t>
  </si>
  <si>
    <t>47,612</t>
  </si>
  <si>
    <t>948</t>
  </si>
  <si>
    <t>-95,260</t>
  </si>
  <si>
    <t>412,696</t>
  </si>
  <si>
    <t>$109,804</t>
  </si>
  <si>
    <t>-$1,726,858</t>
  </si>
  <si>
    <t>$4,467,791</t>
  </si>
  <si>
    <t>$4,758,505</t>
  </si>
  <si>
    <t>$18.22</t>
  </si>
  <si>
    <t>-244,697</t>
  </si>
  <si>
    <t>-248,077</t>
  </si>
  <si>
    <t>-38,647</t>
  </si>
  <si>
    <t>-499,797</t>
  </si>
  <si>
    <t>-552,914</t>
  </si>
  <si>
    <t>$13.53</t>
  </si>
  <si>
    <t>8,268</t>
  </si>
  <si>
    <t>96,274</t>
  </si>
  <si>
    <t>-2,486</t>
  </si>
  <si>
    <t>5,684,779</t>
  </si>
  <si>
    <t>5,759,017</t>
  </si>
  <si>
    <t>$7,598,540</t>
  </si>
  <si>
    <t>$15,931,334</t>
  </si>
  <si>
    <t>$9,879,331</t>
  </si>
  <si>
    <t>$33,409,205</t>
  </si>
  <si>
    <t>$1.51</t>
  </si>
  <si>
    <t>-334</t>
  </si>
  <si>
    <t>158,000</t>
  </si>
  <si>
    <t>692,392</t>
  </si>
  <si>
    <t>736,557</t>
  </si>
  <si>
    <t>-$51.75</t>
  </si>
  <si>
    <t>571</t>
  </si>
  <si>
    <t>Maintenance &amp; Operations Chief</t>
  </si>
  <si>
    <t>storage data not complete</t>
  </si>
  <si>
    <t>materials data not complete</t>
  </si>
  <si>
    <t>Gabriel Alvarado</t>
  </si>
  <si>
    <t>Operations Superintendent</t>
  </si>
  <si>
    <t>galvarado@azdot.gov</t>
  </si>
  <si>
    <t>928-277-7824</t>
  </si>
  <si>
    <t>Anthoy Johnson</t>
  </si>
  <si>
    <t>Maintenance Manager I</t>
  </si>
  <si>
    <t>anthony.johnson@dot.ca.gov</t>
  </si>
  <si>
    <t>There are different prices for different areas of the state.  This an average price.</t>
  </si>
  <si>
    <t>Mike Chapman</t>
  </si>
  <si>
    <t>aidan neely</t>
  </si>
  <si>
    <t>alastair probert</t>
  </si>
  <si>
    <t>Dennis Murray</t>
  </si>
  <si>
    <t>Liaison - Emergency Operations</t>
  </si>
  <si>
    <t>demurray@dot.ga.gov</t>
  </si>
  <si>
    <t xml:space="preserve"> Delivered        Sodium Chloride (above no. 8 sieve) $189.48/ton      Sodium Chloride (below no. 8 sieve) $159.53/ton    Pick up        Sodium Chloride (above no. 8 sieve) $185.00/ton      Sodium Chloride (below no. 8 sieve) $155.00/ton</t>
  </si>
  <si>
    <t>Ty Winther</t>
  </si>
  <si>
    <t>ty.winther@itd.idaho.gov</t>
  </si>
  <si>
    <t>Keith Donovan</t>
  </si>
  <si>
    <t>Acting Maintenance Ops Engineer</t>
  </si>
  <si>
    <t>keith.donovan@illinois.gov</t>
  </si>
  <si>
    <t>217-299-0934</t>
  </si>
  <si>
    <t>Salt Brine 10% CaCL</t>
  </si>
  <si>
    <t>It has been bid but we are waiting on the final cost.</t>
  </si>
  <si>
    <t>Beet Heet</t>
  </si>
  <si>
    <t>Assistant Director - Maintenance</t>
  </si>
  <si>
    <t>randi.feltner@ky.gov</t>
  </si>
  <si>
    <t xml:space="preserve">We didn't pick up a lot of contracted routes this year, but clarification was provided from last year's data.  </t>
  </si>
  <si>
    <t>We make 100% of salt brine.  All other liquids are purchased from a vendor.</t>
  </si>
  <si>
    <t>Operations Manager</t>
  </si>
  <si>
    <t>Scott K Simons</t>
  </si>
  <si>
    <t>Transportation Engineer V / QA Team Leader</t>
  </si>
  <si>
    <t>617-352-1892</t>
  </si>
  <si>
    <t>It is legislated that our forces exclusively maintain 1-90 (the main East-West Interstate). All other state-owned &amp; maintained roadways involve contracted Vendor equipment.</t>
  </si>
  <si>
    <t xml:space="preserve">We have been told by the state agency that manages our statewide salt contract (VEH119) that some of the salt providers have requested price adjustments (assumed to mean increase requests in salt prices in our 21 Areas that purchase salt. We do not yet know what the adjustments are. </t>
  </si>
  <si>
    <t>Carl Fedders</t>
  </si>
  <si>
    <t>feddersc@michigan.gov</t>
  </si>
  <si>
    <t>517-897-6730</t>
  </si>
  <si>
    <t>MDOT does not track type.</t>
  </si>
  <si>
    <t>of the 80,037 tons of sodium chloride, 26,661 tons was sodium chloride treated with Magnesium Chloride</t>
  </si>
  <si>
    <t>Pete Servel</t>
  </si>
  <si>
    <t>pservel@mt.gov</t>
  </si>
  <si>
    <t>406-444-6375</t>
  </si>
  <si>
    <t>Ice Slicer Tons</t>
  </si>
  <si>
    <t>Fine Salt = Ice Slicer, etc.</t>
  </si>
  <si>
    <t>Some of the quantities and average prices are estimates.  Data from year to year is not consistent due to changes in reports and estimation methods.</t>
  </si>
  <si>
    <t>Maintenance Coordinator 2</t>
  </si>
  <si>
    <t>salt &amp; sand mixed @ 3 to 1 ratio</t>
  </si>
  <si>
    <t>Contract Administrator 1</t>
  </si>
  <si>
    <t xml:space="preserve">Number 14 we make all of our brine in house.  We have all liquid cal and agriculture-based products delivered by vendor </t>
  </si>
  <si>
    <t xml:space="preserve">Total labor, equipment and materials are for the whole fiscal year </t>
  </si>
  <si>
    <t>No private contracting, Municipal Snow and Ice Contracting only on highways</t>
  </si>
  <si>
    <t>This is for Treated Salt (NaCl + MgCl2)</t>
  </si>
  <si>
    <t>Program Admin</t>
  </si>
  <si>
    <t>Engineering Manager Operations</t>
  </si>
  <si>
    <t>405-521-2557</t>
  </si>
  <si>
    <t>More Brine Mixers/Storage will be added state wide.</t>
  </si>
  <si>
    <t>Jess Aloisio</t>
  </si>
  <si>
    <t>Operations and Policy Analyst</t>
  </si>
  <si>
    <t>jess.aloisio@odot.oregon.gov</t>
  </si>
  <si>
    <t>971-446-1960</t>
  </si>
  <si>
    <t>Civil Engineering</t>
  </si>
  <si>
    <t>bjennueh@gmail.com</t>
  </si>
  <si>
    <t>717-743-4430</t>
  </si>
  <si>
    <t xml:space="preserve">We've added more brine tanks, so the total capacity is unknown at this time. </t>
  </si>
  <si>
    <t>Deputy Chief Engineer</t>
  </si>
  <si>
    <t xml:space="preserve">Emergency Management Coordinator </t>
  </si>
  <si>
    <t>matthew.heinze@txdot.gov</t>
  </si>
  <si>
    <t>Salt Sand Mixes Are Used In Some Areas</t>
  </si>
  <si>
    <t>grit (amount not tracked)</t>
  </si>
  <si>
    <t>salt brine (mix of salt and water, not tracked)</t>
  </si>
  <si>
    <t>Some of our products already include a corrosion inhibitor, we do not add additional</t>
  </si>
  <si>
    <t>average of regular white salt (8B) : $46.09  average of high performance salt (4B/4C) : $56.70</t>
  </si>
  <si>
    <t>Director- Fleet</t>
  </si>
  <si>
    <t>Only in MgCl2 liquid.</t>
  </si>
  <si>
    <t>Contracts extended for this year without rebidding with most increasing.</t>
  </si>
  <si>
    <t>Winter 2023-24</t>
  </si>
  <si>
    <t>5-Year Average (2019-20 to 2023-24)</t>
  </si>
  <si>
    <t>Change 2022-23 to 2023-24</t>
  </si>
  <si>
    <r>
      <rPr>
        <b/>
        <sz val="8"/>
        <color theme="4"/>
        <rFont val="Verdana"/>
        <family val="2"/>
      </rPr>
      <t xml:space="preserve">2023-2024
</t>
    </r>
    <r>
      <rPr>
        <b/>
        <sz val="8"/>
        <rFont val="Verdana"/>
        <family val="2"/>
      </rPr>
      <t>WINTER SEASON</t>
    </r>
  </si>
  <si>
    <t>MAINTENANCE MATERIALS USED LAST WINTER
(July 20212- June 2024) (If unknown, please estimate based on purchase amounts or contract costs if possible.)</t>
  </si>
  <si>
    <t>Salt prices for the upcoming winter
(July 2024 - June 2024)</t>
  </si>
  <si>
    <t>Average statewide salt cost on or around January 1, 2024</t>
  </si>
  <si>
    <t>2023-2024 WINTER SEASON</t>
  </si>
  <si>
    <t>WINTER MAINTENANCE RESOURCES
(July 2023 - June 2024)</t>
  </si>
  <si>
    <t>Costs last winter (July 2023 - June 2024)
(Direct or contracted)</t>
  </si>
  <si>
    <r>
      <rPr>
        <b/>
        <sz val="8"/>
        <rFont val="Verdana"/>
        <family val="2"/>
      </rPr>
      <t>AVERAGE across five winter seaons</t>
    </r>
    <r>
      <rPr>
        <b/>
        <sz val="8"/>
        <color theme="4"/>
        <rFont val="Verdana"/>
        <family val="2"/>
      </rPr>
      <t xml:space="preserve">
2019-20 to 2023-2024</t>
    </r>
  </si>
  <si>
    <r>
      <rPr>
        <b/>
        <sz val="8"/>
        <rFont val="Verdana"/>
        <family val="2"/>
      </rPr>
      <t>CHANGE across most recent winter seasons</t>
    </r>
    <r>
      <rPr>
        <b/>
        <sz val="8"/>
        <color theme="4"/>
        <rFont val="Verdana"/>
        <family val="2"/>
      </rPr>
      <t xml:space="preserve">
2022-23 to 2023-2024</t>
    </r>
  </si>
  <si>
    <t>2023-2024</t>
  </si>
  <si>
    <t>205</t>
  </si>
  <si>
    <t>37,715</t>
  </si>
  <si>
    <t>2,111</t>
  </si>
  <si>
    <t>3,140</t>
  </si>
  <si>
    <t>$13,138,835</t>
  </si>
  <si>
    <t>$13,335,078</t>
  </si>
  <si>
    <t>$26,473,913</t>
  </si>
  <si>
    <t>$250.00</t>
  </si>
  <si>
    <t>2,510</t>
  </si>
  <si>
    <t>36,100</t>
  </si>
  <si>
    <t>562,000</t>
  </si>
  <si>
    <t>20,701</t>
  </si>
  <si>
    <t>20,706</t>
  </si>
  <si>
    <t>435,867</t>
  </si>
  <si>
    <t>731,776</t>
  </si>
  <si>
    <t>$3,479,061</t>
  </si>
  <si>
    <t>$4,181,625</t>
  </si>
  <si>
    <t>$5,108,126</t>
  </si>
  <si>
    <t>$9,153</t>
  </si>
  <si>
    <t>$132.84</t>
  </si>
  <si>
    <t>52,044</t>
  </si>
  <si>
    <t>1,859</t>
  </si>
  <si>
    <t>1,070</t>
  </si>
  <si>
    <t>17,093</t>
  </si>
  <si>
    <t>72,610</t>
  </si>
  <si>
    <t>2,422,811</t>
  </si>
  <si>
    <t>$598,256</t>
  </si>
  <si>
    <t>$32,322,157</t>
  </si>
  <si>
    <t>$6,687,546</t>
  </si>
  <si>
    <t>$68,440,804</t>
  </si>
  <si>
    <t>$219.75</t>
  </si>
  <si>
    <t>23,086</t>
  </si>
  <si>
    <t>192,723</t>
  </si>
  <si>
    <t>192,728</t>
  </si>
  <si>
    <t>1,226,547</t>
  </si>
  <si>
    <t>9,849,983</t>
  </si>
  <si>
    <t>$26,000,000</t>
  </si>
  <si>
    <t>$30,200,000</t>
  </si>
  <si>
    <t>$115.31</t>
  </si>
  <si>
    <t>615</t>
  </si>
  <si>
    <t>169,333</t>
  </si>
  <si>
    <t>697,301</t>
  </si>
  <si>
    <t>$11,903,179</t>
  </si>
  <si>
    <t>$2,602,750</t>
  </si>
  <si>
    <t>$7,639,859</t>
  </si>
  <si>
    <t>$20,688,313</t>
  </si>
  <si>
    <t>31,012</t>
  </si>
  <si>
    <t>704,137</t>
  </si>
  <si>
    <t>$1,865,261</t>
  </si>
  <si>
    <t>$3,203,325</t>
  </si>
  <si>
    <t>$2,033,982</t>
  </si>
  <si>
    <t>$7,102,568</t>
  </si>
  <si>
    <t>$78.55</t>
  </si>
  <si>
    <t>58,655</t>
  </si>
  <si>
    <t>1,865,415</t>
  </si>
  <si>
    <t>2,023</t>
  </si>
  <si>
    <t>2,027</t>
  </si>
  <si>
    <t>740</t>
  </si>
  <si>
    <t>930,500</t>
  </si>
  <si>
    <t>941,300</t>
  </si>
  <si>
    <t>$1,303,439</t>
  </si>
  <si>
    <t>$609,563</t>
  </si>
  <si>
    <t>$271,603</t>
  </si>
  <si>
    <t>$2,186,059</t>
  </si>
  <si>
    <t>$136.31</t>
  </si>
  <si>
    <t>555</t>
  </si>
  <si>
    <t>303,000</t>
  </si>
  <si>
    <t>163,066</t>
  </si>
  <si>
    <t>4,051,445</t>
  </si>
  <si>
    <t>4,818,478</t>
  </si>
  <si>
    <t>$5,686,960</t>
  </si>
  <si>
    <t>$8,033,053</t>
  </si>
  <si>
    <t>$13,102,104</t>
  </si>
  <si>
    <t>$26,822,117</t>
  </si>
  <si>
    <t>$68.50</t>
  </si>
  <si>
    <t>1,555</t>
  </si>
  <si>
    <t>522,850</t>
  </si>
  <si>
    <t>309,900</t>
  </si>
  <si>
    <t>795,000</t>
  </si>
  <si>
    <t>1,412,000</t>
  </si>
  <si>
    <t>$22,744,000</t>
  </si>
  <si>
    <t>$30,487,000</t>
  </si>
  <si>
    <t>$30,665,000</t>
  </si>
  <si>
    <t>$83,896,000</t>
  </si>
  <si>
    <t>$95.00</t>
  </si>
  <si>
    <t>1,778</t>
  </si>
  <si>
    <t>1,119</t>
  </si>
  <si>
    <t>18,525,800</t>
  </si>
  <si>
    <t>190,797</t>
  </si>
  <si>
    <t>2,498</t>
  </si>
  <si>
    <t>4,271,394</t>
  </si>
  <si>
    <t>4,361,989</t>
  </si>
  <si>
    <t>$4,149,851</t>
  </si>
  <si>
    <t>$15,860,953</t>
  </si>
  <si>
    <t>$15,876,544</t>
  </si>
  <si>
    <t>$35,887,330</t>
  </si>
  <si>
    <t>$88.94</t>
  </si>
  <si>
    <t>24,565</t>
  </si>
  <si>
    <t>1,072</t>
  </si>
  <si>
    <t>465</t>
  </si>
  <si>
    <t>925</t>
  </si>
  <si>
    <t>244,425</t>
  </si>
  <si>
    <t>6,565,200</t>
  </si>
  <si>
    <t>75,566</t>
  </si>
  <si>
    <t>8,930</t>
  </si>
  <si>
    <t>19,592,271</t>
  </si>
  <si>
    <t>19,607,101</t>
  </si>
  <si>
    <t>$10,512,141</t>
  </si>
  <si>
    <t>$81.70</t>
  </si>
  <si>
    <t>7,200,000</t>
  </si>
  <si>
    <t>7,245,500</t>
  </si>
  <si>
    <t>$86,000,000</t>
  </si>
  <si>
    <t>$4,700,000</t>
  </si>
  <si>
    <t>$22,800,000</t>
  </si>
  <si>
    <t>$50.21</t>
  </si>
  <si>
    <t>333</t>
  </si>
  <si>
    <t>64,240</t>
  </si>
  <si>
    <t>2,020</t>
  </si>
  <si>
    <t>1,352</t>
  </si>
  <si>
    <t>141,816</t>
  </si>
  <si>
    <t>455,435</t>
  </si>
  <si>
    <t>966,926</t>
  </si>
  <si>
    <t>$11,562,650</t>
  </si>
  <si>
    <t>$3,350,289</t>
  </si>
  <si>
    <t>$18,052,732</t>
  </si>
  <si>
    <t>$47,774,509</t>
  </si>
  <si>
    <t>$104.05</t>
  </si>
  <si>
    <t>100,139</t>
  </si>
  <si>
    <t>238,562</t>
  </si>
  <si>
    <t>577,618</t>
  </si>
  <si>
    <t>$8,913,401</t>
  </si>
  <si>
    <t>$7,837,930</t>
  </si>
  <si>
    <t>$8,921,208</t>
  </si>
  <si>
    <t>$25,672,541</t>
  </si>
  <si>
    <t>$82.67</t>
  </si>
  <si>
    <t>17,494</t>
  </si>
  <si>
    <t>2,978</t>
  </si>
  <si>
    <t>118,651</t>
  </si>
  <si>
    <t>12,544</t>
  </si>
  <si>
    <t>2,238,617</t>
  </si>
  <si>
    <t>$10,265,000</t>
  </si>
  <si>
    <t>$6,180,099</t>
  </si>
  <si>
    <t>$10,657,317</t>
  </si>
  <si>
    <t>$65,700,000</t>
  </si>
  <si>
    <t>$84.00</t>
  </si>
  <si>
    <t>2,810</t>
  </si>
  <si>
    <t>1,356,518</t>
  </si>
  <si>
    <t>232,623</t>
  </si>
  <si>
    <t>6,448</t>
  </si>
  <si>
    <t>1,592,877</t>
  </si>
  <si>
    <t>$8,134,869</t>
  </si>
  <si>
    <t>$43,987,804</t>
  </si>
  <si>
    <t>$17,779,953</t>
  </si>
  <si>
    <t>$69,902,626</t>
  </si>
  <si>
    <t>$76.20</t>
  </si>
  <si>
    <t>263</t>
  </si>
  <si>
    <t>30,122</t>
  </si>
  <si>
    <t>334,507</t>
  </si>
  <si>
    <t>334,553</t>
  </si>
  <si>
    <t>33,135</t>
  </si>
  <si>
    <t>1,518,189</t>
  </si>
  <si>
    <t>$90,018,971</t>
  </si>
  <si>
    <t>$56.90</t>
  </si>
  <si>
    <t>599</t>
  </si>
  <si>
    <t>30,309</t>
  </si>
  <si>
    <t>1,581</t>
  </si>
  <si>
    <t>879</t>
  </si>
  <si>
    <t>319,491</t>
  </si>
  <si>
    <t>1,915,950</t>
  </si>
  <si>
    <t>114,155</t>
  </si>
  <si>
    <t>11,058</t>
  </si>
  <si>
    <t>9,756,115</t>
  </si>
  <si>
    <t>10,510,591</t>
  </si>
  <si>
    <t>$34,260,546</t>
  </si>
  <si>
    <t>$29,382,500</t>
  </si>
  <si>
    <t>$29,359,637</t>
  </si>
  <si>
    <t>$93,002,683</t>
  </si>
  <si>
    <t>$94.32</t>
  </si>
  <si>
    <t>2,607</t>
  </si>
  <si>
    <t>80,037</t>
  </si>
  <si>
    <t>80,098</t>
  </si>
  <si>
    <t>918,780</t>
  </si>
  <si>
    <t>1,068,780</t>
  </si>
  <si>
    <t>$15,215,715</t>
  </si>
  <si>
    <t>$6,913,309</t>
  </si>
  <si>
    <t>$6,991,437</t>
  </si>
  <si>
    <t>$42,670,100</t>
  </si>
  <si>
    <t>$86.43</t>
  </si>
  <si>
    <t>21,685</t>
  </si>
  <si>
    <t>22,957</t>
  </si>
  <si>
    <t>144,993</t>
  </si>
  <si>
    <t>4,384,098</t>
  </si>
  <si>
    <t>6,329,443</t>
  </si>
  <si>
    <t>$9,776,335</t>
  </si>
  <si>
    <t>$7,556,618</t>
  </si>
  <si>
    <t>$12,072,989</t>
  </si>
  <si>
    <t>$29,509,505</t>
  </si>
  <si>
    <t>$113.00</t>
  </si>
  <si>
    <t>775</t>
  </si>
  <si>
    <t>23,604</t>
  </si>
  <si>
    <t>238,110</t>
  </si>
  <si>
    <t>101,700</t>
  </si>
  <si>
    <t>105,000</t>
  </si>
  <si>
    <t>6,900</t>
  </si>
  <si>
    <t>11,700,000</t>
  </si>
  <si>
    <t>14,897,000</t>
  </si>
  <si>
    <t>$9,670,000</t>
  </si>
  <si>
    <t>$14,900,000</t>
  </si>
  <si>
    <t>$36,000,000</t>
  </si>
  <si>
    <t>3,846</t>
  </si>
  <si>
    <t>85,462</t>
  </si>
  <si>
    <t>402,913</t>
  </si>
  <si>
    <t>406,140</t>
  </si>
  <si>
    <t>$2,881,248</t>
  </si>
  <si>
    <t>$3,672,275</t>
  </si>
  <si>
    <t>$4,252,160</t>
  </si>
  <si>
    <t>$10,857,106</t>
  </si>
  <si>
    <t>$85.00</t>
  </si>
  <si>
    <t>489</t>
  </si>
  <si>
    <t>172,080</t>
  </si>
  <si>
    <t>180,497</t>
  </si>
  <si>
    <t>6,814</t>
  </si>
  <si>
    <t>108,368</t>
  </si>
  <si>
    <t>139,293</t>
  </si>
  <si>
    <t>$20,207,063</t>
  </si>
  <si>
    <t>$11,892,556</t>
  </si>
  <si>
    <t>$14,917,499</t>
  </si>
  <si>
    <t>$48,522,069</t>
  </si>
  <si>
    <t>$82.58</t>
  </si>
  <si>
    <t>1,058</t>
  </si>
  <si>
    <t>723</t>
  </si>
  <si>
    <t>2,956</t>
  </si>
  <si>
    <t>332,000</t>
  </si>
  <si>
    <t>148,000</t>
  </si>
  <si>
    <t>360,000</t>
  </si>
  <si>
    <t>$8,400,000</t>
  </si>
  <si>
    <t>$62,000,000</t>
  </si>
  <si>
    <t>$59.83</t>
  </si>
  <si>
    <t>2,605</t>
  </si>
  <si>
    <t>681,569</t>
  </si>
  <si>
    <t>741,541</t>
  </si>
  <si>
    <t>13,000,000</t>
  </si>
  <si>
    <t>13,104,867</t>
  </si>
  <si>
    <t>$68.69</t>
  </si>
  <si>
    <t>50,393</t>
  </si>
  <si>
    <t>1,132</t>
  </si>
  <si>
    <t>3,848,186</t>
  </si>
  <si>
    <t>4,660,761</t>
  </si>
  <si>
    <t>$15,283,403</t>
  </si>
  <si>
    <t>$438,195</t>
  </si>
  <si>
    <t>$6,749,226</t>
  </si>
  <si>
    <t>$24,961,075</t>
  </si>
  <si>
    <t>$106.74</t>
  </si>
  <si>
    <t>866</t>
  </si>
  <si>
    <t>42,382</t>
  </si>
  <si>
    <t>2,316</t>
  </si>
  <si>
    <t>1,719</t>
  </si>
  <si>
    <t>8,294,500</t>
  </si>
  <si>
    <t>362,341</t>
  </si>
  <si>
    <t>362,823</t>
  </si>
  <si>
    <t>8,400,646</t>
  </si>
  <si>
    <t>9,453,878</t>
  </si>
  <si>
    <t>$18,134,873</t>
  </si>
  <si>
    <t>$24,349,936</t>
  </si>
  <si>
    <t>$24,539,548</t>
  </si>
  <si>
    <t>$67,024,357</t>
  </si>
  <si>
    <t>$63.78</t>
  </si>
  <si>
    <t>978</t>
  </si>
  <si>
    <t>$2,749,827</t>
  </si>
  <si>
    <t>$1,278,958</t>
  </si>
  <si>
    <t>$2,235,201</t>
  </si>
  <si>
    <t>$11,893,964</t>
  </si>
  <si>
    <t>$90.00</t>
  </si>
  <si>
    <t>2,300,000</t>
  </si>
  <si>
    <t>8,950</t>
  </si>
  <si>
    <t>149,083</t>
  </si>
  <si>
    <t>34,004</t>
  </si>
  <si>
    <t>$31,869,507</t>
  </si>
  <si>
    <t>$3,067,107</t>
  </si>
  <si>
    <t>$638,236</t>
  </si>
  <si>
    <t>$36,858,390</t>
  </si>
  <si>
    <t>$104.87</t>
  </si>
  <si>
    <t>96,062</t>
  </si>
  <si>
    <t>2,105</t>
  </si>
  <si>
    <t>817,224</t>
  </si>
  <si>
    <t>459,045</t>
  </si>
  <si>
    <t>4,793,298</t>
  </si>
  <si>
    <t>$84,261,466</t>
  </si>
  <si>
    <t>$54,232,845</t>
  </si>
  <si>
    <t>$44,083,785</t>
  </si>
  <si>
    <t>$208,974,056</t>
  </si>
  <si>
    <t>$80.10</t>
  </si>
  <si>
    <t>490</t>
  </si>
  <si>
    <t>65,000</t>
  </si>
  <si>
    <t>83,597</t>
  </si>
  <si>
    <t>5,382</t>
  </si>
  <si>
    <t>14,850</t>
  </si>
  <si>
    <t>20,495</t>
  </si>
  <si>
    <t>$2,000,000</t>
  </si>
  <si>
    <t>$5,250,230</t>
  </si>
  <si>
    <t>$6,472,707</t>
  </si>
  <si>
    <t>$13,722,937</t>
  </si>
  <si>
    <t>$74.31</t>
  </si>
  <si>
    <t>18,304</t>
  </si>
  <si>
    <t>473</t>
  </si>
  <si>
    <t>1,794,500</t>
  </si>
  <si>
    <t>31,117</t>
  </si>
  <si>
    <t>1,667</t>
  </si>
  <si>
    <t>800,861</t>
  </si>
  <si>
    <t>948,326</t>
  </si>
  <si>
    <t>$4,029,425</t>
  </si>
  <si>
    <t>$9,842,027</t>
  </si>
  <si>
    <t>$5,027,026</t>
  </si>
  <si>
    <t>$19,377,707</t>
  </si>
  <si>
    <t>$83.32</t>
  </si>
  <si>
    <t>689</t>
  </si>
  <si>
    <t>201,865</t>
  </si>
  <si>
    <t>638</t>
  </si>
  <si>
    <t>9,878</t>
  </si>
  <si>
    <t>4,454</t>
  </si>
  <si>
    <t>3,650,000</t>
  </si>
  <si>
    <t>$4,370,000</t>
  </si>
  <si>
    <t>$3,650,000</t>
  </si>
  <si>
    <t>$4,137,000</t>
  </si>
  <si>
    <t>$12,157,000</t>
  </si>
  <si>
    <t>$135.00</t>
  </si>
  <si>
    <t>16,068</t>
  </si>
  <si>
    <t>540</t>
  </si>
  <si>
    <t>88,794</t>
  </si>
  <si>
    <t>227,000</t>
  </si>
  <si>
    <t>$3,990,000</t>
  </si>
  <si>
    <t>$4,990,000</t>
  </si>
  <si>
    <t>$13,350,000</t>
  </si>
  <si>
    <t>$48.44</t>
  </si>
  <si>
    <t>109,157</t>
  </si>
  <si>
    <t>1,014,848</t>
  </si>
  <si>
    <t>1,072,351</t>
  </si>
  <si>
    <t>$12,755,305</t>
  </si>
  <si>
    <t>$12,476,582</t>
  </si>
  <si>
    <t>$8,957,144</t>
  </si>
  <si>
    <t>$18,967,097</t>
  </si>
  <si>
    <t>$85.53</t>
  </si>
  <si>
    <t>642</t>
  </si>
  <si>
    <t>129,500</t>
  </si>
  <si>
    <t>8,900</t>
  </si>
  <si>
    <t>278</t>
  </si>
  <si>
    <t>320</t>
  </si>
  <si>
    <t>3,328,200</t>
  </si>
  <si>
    <t>$30,740,099</t>
  </si>
  <si>
    <t>$1,771,704</t>
  </si>
  <si>
    <t>$22,466,610</t>
  </si>
  <si>
    <t>$194,896,726</t>
  </si>
  <si>
    <t>18,700</t>
  </si>
  <si>
    <t>71,000</t>
  </si>
  <si>
    <t>229,000</t>
  </si>
  <si>
    <t>1,558,000</t>
  </si>
  <si>
    <t>$21,700,000</t>
  </si>
  <si>
    <t>$18,603,000</t>
  </si>
  <si>
    <t>$16,062,000</t>
  </si>
  <si>
    <t>$58,976,000</t>
  </si>
  <si>
    <t>$181.07</t>
  </si>
  <si>
    <t>242</t>
  </si>
  <si>
    <t>1,271</t>
  </si>
  <si>
    <t>123,210</t>
  </si>
  <si>
    <t>123,321</t>
  </si>
  <si>
    <t>37,325</t>
  </si>
  <si>
    <t>475,187</t>
  </si>
  <si>
    <t>504,146</t>
  </si>
  <si>
    <t>$7,829,690</t>
  </si>
  <si>
    <t>$1,418,638</t>
  </si>
  <si>
    <t>$155,153</t>
  </si>
  <si>
    <t>$9,403,481</t>
  </si>
  <si>
    <t>$85.89</t>
  </si>
  <si>
    <t>667,356</t>
  </si>
  <si>
    <t>255,155</t>
  </si>
  <si>
    <t>14,166,746</t>
  </si>
  <si>
    <t>14,788,855</t>
  </si>
  <si>
    <t>$20,850,000</t>
  </si>
  <si>
    <t>$24,500,000</t>
  </si>
  <si>
    <t>$25,890,000</t>
  </si>
  <si>
    <t>$71,240,000</t>
  </si>
  <si>
    <t>$91.21</t>
  </si>
  <si>
    <t>3,710</t>
  </si>
  <si>
    <t>151,505</t>
  </si>
  <si>
    <t>440,048</t>
  </si>
  <si>
    <t>808,700</t>
  </si>
  <si>
    <t>$8,398,870</t>
  </si>
  <si>
    <t>$8,512,900</t>
  </si>
  <si>
    <t>$7,384,774</t>
  </si>
  <si>
    <t>$24,895,009</t>
  </si>
  <si>
    <t>$90.79</t>
  </si>
  <si>
    <t>2,425</t>
  </si>
  <si>
    <t>2,667</t>
  </si>
  <si>
    <t>257,000</t>
  </si>
  <si>
    <t>294,988</t>
  </si>
  <si>
    <t>$726,426</t>
  </si>
  <si>
    <t>$643,862</t>
  </si>
  <si>
    <t>$867,458</t>
  </si>
  <si>
    <t>$2,237,745</t>
  </si>
  <si>
    <t>$137.00</t>
  </si>
  <si>
    <t>12,255</t>
  </si>
  <si>
    <t>23,511</t>
  </si>
  <si>
    <t>30,312</t>
  </si>
  <si>
    <t>$13,386,337</t>
  </si>
  <si>
    <t>$14,443,388</t>
  </si>
  <si>
    <t>$245.70</t>
  </si>
  <si>
    <t>2,753</t>
  </si>
  <si>
    <t>533,200</t>
  </si>
  <si>
    <t>25,522</t>
  </si>
  <si>
    <t>25,533</t>
  </si>
  <si>
    <t>9,021</t>
  </si>
  <si>
    <t>327,526</t>
  </si>
  <si>
    <t>535,698</t>
  </si>
  <si>
    <t>$2,510,054</t>
  </si>
  <si>
    <t>$2,411,867</t>
  </si>
  <si>
    <t>$4,014,390</t>
  </si>
  <si>
    <t>$6,425,360</t>
  </si>
  <si>
    <t>$99.65</t>
  </si>
  <si>
    <t>273</t>
  </si>
  <si>
    <t>15,457</t>
  </si>
  <si>
    <t>16,790</t>
  </si>
  <si>
    <t>75,699</t>
  </si>
  <si>
    <t>1,135,253</t>
  </si>
  <si>
    <t>$25,006,823</t>
  </si>
  <si>
    <t>$24,793,046</t>
  </si>
  <si>
    <t>$6,510,299</t>
  </si>
  <si>
    <t>$67,446,003</t>
  </si>
  <si>
    <t>$169.94</t>
  </si>
  <si>
    <t>7,663,732</t>
  </si>
  <si>
    <t>226,420</t>
  </si>
  <si>
    <t>226,768</t>
  </si>
  <si>
    <t>42,071</t>
  </si>
  <si>
    <t>1,400,821</t>
  </si>
  <si>
    <t>13,014,393</t>
  </si>
  <si>
    <t>$25,509,111</t>
  </si>
  <si>
    <t>$20,671,610</t>
  </si>
  <si>
    <t>$34,055,232</t>
  </si>
  <si>
    <t>$74,771,869</t>
  </si>
  <si>
    <t>$123.74</t>
  </si>
  <si>
    <t>157,976</t>
  </si>
  <si>
    <t>208,851</t>
  </si>
  <si>
    <t>60,740</t>
  </si>
  <si>
    <t>623,088</t>
  </si>
  <si>
    <t>$12,604,171</t>
  </si>
  <si>
    <t>$2,273,611</t>
  </si>
  <si>
    <t>$7,974,295</t>
  </si>
  <si>
    <t>$23,696,910</t>
  </si>
  <si>
    <t>$62.54</t>
  </si>
  <si>
    <t>344,200</t>
  </si>
  <si>
    <t>23,728</t>
  </si>
  <si>
    <t>669,027</t>
  </si>
  <si>
    <t>$1,577,691</t>
  </si>
  <si>
    <t>$3,090,000</t>
  </si>
  <si>
    <t>$1,437,730</t>
  </si>
  <si>
    <t>$4,939,563</t>
  </si>
  <si>
    <t>$70.86</t>
  </si>
  <si>
    <t>1,559,922</t>
  </si>
  <si>
    <t>12,381</t>
  </si>
  <si>
    <t>12,408</t>
  </si>
  <si>
    <t>527</t>
  </si>
  <si>
    <t>522,145</t>
  </si>
  <si>
    <t>526,095</t>
  </si>
  <si>
    <t>$2,266,192</t>
  </si>
  <si>
    <t>$2,364,222</t>
  </si>
  <si>
    <t>$1,903,569</t>
  </si>
  <si>
    <t>$6,534,347</t>
  </si>
  <si>
    <t>$138.60</t>
  </si>
  <si>
    <t>2,299,240</t>
  </si>
  <si>
    <t>145,519</t>
  </si>
  <si>
    <t>160,857</t>
  </si>
  <si>
    <t>3,311</t>
  </si>
  <si>
    <t>4,896,835</t>
  </si>
  <si>
    <t>5,839,849</t>
  </si>
  <si>
    <t>$4,196,005</t>
  </si>
  <si>
    <t>$6,250,576</t>
  </si>
  <si>
    <t>$12,376,703</t>
  </si>
  <si>
    <t>$22,823,084</t>
  </si>
  <si>
    <t>$65.70</t>
  </si>
  <si>
    <t>753</t>
  </si>
  <si>
    <t>1,911,177</t>
  </si>
  <si>
    <t>408,800</t>
  </si>
  <si>
    <t>408,810</t>
  </si>
  <si>
    <t>1,352,654</t>
  </si>
  <si>
    <t>2,550,517</t>
  </si>
  <si>
    <t>$23,793,619</t>
  </si>
  <si>
    <t>$32,135,345</t>
  </si>
  <si>
    <t>$32,422,503</t>
  </si>
  <si>
    <t>$88,351,467</t>
  </si>
  <si>
    <t>$78.41</t>
  </si>
  <si>
    <t>396</t>
  </si>
  <si>
    <t>5,085,596</t>
  </si>
  <si>
    <t>238,173</t>
  </si>
  <si>
    <t>3,540,092</t>
  </si>
  <si>
    <t>3,640,820</t>
  </si>
  <si>
    <t>$4,222,176</t>
  </si>
  <si>
    <t>$13,176,505</t>
  </si>
  <si>
    <t>$19,461,983</t>
  </si>
  <si>
    <t>$36,651,348</t>
  </si>
  <si>
    <t>$80.91</t>
  </si>
  <si>
    <t>4,941,040</t>
  </si>
  <si>
    <t>122,250</t>
  </si>
  <si>
    <t>11,420</t>
  </si>
  <si>
    <t>27,310,036</t>
  </si>
  <si>
    <t>27,327,763</t>
  </si>
  <si>
    <t>$14,907,391</t>
  </si>
  <si>
    <t>$78.30</t>
  </si>
  <si>
    <t>5,040,000</t>
  </si>
  <si>
    <t>91,234</t>
  </si>
  <si>
    <t>14,257</t>
  </si>
  <si>
    <t>6,078,200</t>
  </si>
  <si>
    <t>6,149,367</t>
  </si>
  <si>
    <t>$22,878,200</t>
  </si>
  <si>
    <t>$7,038,600</t>
  </si>
  <si>
    <t>$4,606,600</t>
  </si>
  <si>
    <t>$19,043,400</t>
  </si>
  <si>
    <t>$50.81</t>
  </si>
  <si>
    <t>138,908</t>
  </si>
  <si>
    <t>668,718</t>
  </si>
  <si>
    <t>1,185,963</t>
  </si>
  <si>
    <t>$10,907,739</t>
  </si>
  <si>
    <t>$3,111,987</t>
  </si>
  <si>
    <t>$19,165,111</t>
  </si>
  <si>
    <t>$46,871,530</t>
  </si>
  <si>
    <t>$101.39</t>
  </si>
  <si>
    <t>821,620</t>
  </si>
  <si>
    <t>128,614</t>
  </si>
  <si>
    <t>128,624</t>
  </si>
  <si>
    <t>2,898</t>
  </si>
  <si>
    <t>330,756</t>
  </si>
  <si>
    <t>811,914</t>
  </si>
  <si>
    <t>$15,432,659</t>
  </si>
  <si>
    <t>$13,411,682</t>
  </si>
  <si>
    <t>$10,987,012</t>
  </si>
  <si>
    <t>$39,831,353</t>
  </si>
  <si>
    <t>$71.33</t>
  </si>
  <si>
    <t>1,359</t>
  </si>
  <si>
    <t>7,580,000</t>
  </si>
  <si>
    <t>115,107</t>
  </si>
  <si>
    <t>116,184</t>
  </si>
  <si>
    <t>14,673</t>
  </si>
  <si>
    <t>1,939,261</t>
  </si>
  <si>
    <t>1,939,331</t>
  </si>
  <si>
    <t>$15,749,858</t>
  </si>
  <si>
    <t>$15,846,822</t>
  </si>
  <si>
    <t>$10,291,598</t>
  </si>
  <si>
    <t>$63,745,370</t>
  </si>
  <si>
    <t>$75.35</t>
  </si>
  <si>
    <t>1,041,167</t>
  </si>
  <si>
    <t>306,721</t>
  </si>
  <si>
    <t>306,964</t>
  </si>
  <si>
    <t>8,992</t>
  </si>
  <si>
    <t>1,585,480</t>
  </si>
  <si>
    <t>$8,689,277</t>
  </si>
  <si>
    <t>$50,405,847</t>
  </si>
  <si>
    <t>$20,356,118</t>
  </si>
  <si>
    <t>$79,378,289</t>
  </si>
  <si>
    <t>$62.85</t>
  </si>
  <si>
    <t>436,023</t>
  </si>
  <si>
    <t>436,078</t>
  </si>
  <si>
    <t>56,163</t>
  </si>
  <si>
    <t>2,117,147</t>
  </si>
  <si>
    <t>$99,494,115</t>
  </si>
  <si>
    <t>$61.03</t>
  </si>
  <si>
    <t>1,004</t>
  </si>
  <si>
    <t>1,750,800</t>
  </si>
  <si>
    <t>190,242</t>
  </si>
  <si>
    <t>20,406</t>
  </si>
  <si>
    <t>8,631,507</t>
  </si>
  <si>
    <t>9,438,363</t>
  </si>
  <si>
    <t>$43,126,696</t>
  </si>
  <si>
    <t>$48,137,140</t>
  </si>
  <si>
    <t>$40,274,877</t>
  </si>
  <si>
    <t>$131,538,801</t>
  </si>
  <si>
    <t>$84.08</t>
  </si>
  <si>
    <t>1,309</t>
  </si>
  <si>
    <t>1,394,000</t>
  </si>
  <si>
    <t>106,928</t>
  </si>
  <si>
    <t>125,343</t>
  </si>
  <si>
    <t>95,534</t>
  </si>
  <si>
    <t>2,066,010</t>
  </si>
  <si>
    <t>2,509,616</t>
  </si>
  <si>
    <t>$20,194,020</t>
  </si>
  <si>
    <t>$8,752,524</t>
  </si>
  <si>
    <t>$10,142,999</t>
  </si>
  <si>
    <t>$48,110,471</t>
  </si>
  <si>
    <t>$72.83</t>
  </si>
  <si>
    <t>25,070</t>
  </si>
  <si>
    <t>25,388</t>
  </si>
  <si>
    <t>222,809</t>
  </si>
  <si>
    <t>4,734,661</t>
  </si>
  <si>
    <t>7,009,837</t>
  </si>
  <si>
    <t>$10,214,129</t>
  </si>
  <si>
    <t>$6,664,342</t>
  </si>
  <si>
    <t>$11,487,029</t>
  </si>
  <si>
    <t>$29,038,776</t>
  </si>
  <si>
    <t>$91.27</t>
  </si>
  <si>
    <t>952</t>
  </si>
  <si>
    <t>8,515,080</t>
  </si>
  <si>
    <t>95,544</t>
  </si>
  <si>
    <t>99,294</t>
  </si>
  <si>
    <t>7,100</t>
  </si>
  <si>
    <t>9,368,000</t>
  </si>
  <si>
    <t>12,084,998</t>
  </si>
  <si>
    <t>$8,685,503</t>
  </si>
  <si>
    <t>$11,736,481</t>
  </si>
  <si>
    <t>$12,752,181</t>
  </si>
  <si>
    <t>$34,206,632</t>
  </si>
  <si>
    <t>$61.49</t>
  </si>
  <si>
    <t>6,491</t>
  </si>
  <si>
    <t>106,626</t>
  </si>
  <si>
    <t>48,336</t>
  </si>
  <si>
    <t>764,210</t>
  </si>
  <si>
    <t>777,843</t>
  </si>
  <si>
    <t>$4,529,571</t>
  </si>
  <si>
    <t>$4,873,206</t>
  </si>
  <si>
    <t>$4,390,574</t>
  </si>
  <si>
    <t>$13,699,693</t>
  </si>
  <si>
    <t>$68.75</t>
  </si>
  <si>
    <t>194,191</t>
  </si>
  <si>
    <t>195,886</t>
  </si>
  <si>
    <t>13,266</t>
  </si>
  <si>
    <t>109,174</t>
  </si>
  <si>
    <t>146,023</t>
  </si>
  <si>
    <t>$17,270,608</t>
  </si>
  <si>
    <t>$10,888,252</t>
  </si>
  <si>
    <t>$14,292,896</t>
  </si>
  <si>
    <t>$48,512,175</t>
  </si>
  <si>
    <t>$69.72</t>
  </si>
  <si>
    <t>1,082</t>
  </si>
  <si>
    <t>254,333</t>
  </si>
  <si>
    <t>42,333</t>
  </si>
  <si>
    <t>577,667</t>
  </si>
  <si>
    <t>$6,600,000</t>
  </si>
  <si>
    <t>$4,800,000</t>
  </si>
  <si>
    <t>$7,933,333</t>
  </si>
  <si>
    <t>$48,166,667</t>
  </si>
  <si>
    <t>$60.77</t>
  </si>
  <si>
    <t>1,255,276</t>
  </si>
  <si>
    <t>830,406</t>
  </si>
  <si>
    <t>896,350</t>
  </si>
  <si>
    <t>3,030</t>
  </si>
  <si>
    <t>3,500,001</t>
  </si>
  <si>
    <t>3,611,122</t>
  </si>
  <si>
    <t>$66.78</t>
  </si>
  <si>
    <t>521</t>
  </si>
  <si>
    <t>41,179</t>
  </si>
  <si>
    <t>9,302</t>
  </si>
  <si>
    <t>3,075,683</t>
  </si>
  <si>
    <t>3,717,182</t>
  </si>
  <si>
    <t>$12,156,438</t>
  </si>
  <si>
    <t>$6,128,284</t>
  </si>
  <si>
    <t>$5,078,616</t>
  </si>
  <si>
    <t>$27,159,805</t>
  </si>
  <si>
    <t>$97.17</t>
  </si>
  <si>
    <t>1,479</t>
  </si>
  <si>
    <t>6,985,283</t>
  </si>
  <si>
    <t>507,635</t>
  </si>
  <si>
    <t>508,289</t>
  </si>
  <si>
    <t>12,206,877</t>
  </si>
  <si>
    <t>13,496,117</t>
  </si>
  <si>
    <t>$29,116,146</t>
  </si>
  <si>
    <t>$28,402,375</t>
  </si>
  <si>
    <t>$35,288,948</t>
  </si>
  <si>
    <t>$92,807,468</t>
  </si>
  <si>
    <t>$62.25</t>
  </si>
  <si>
    <t>$2,975,946</t>
  </si>
  <si>
    <t>$1,368,972</t>
  </si>
  <si>
    <t>$2,562,580</t>
  </si>
  <si>
    <t>$10,272,041</t>
  </si>
  <si>
    <t>$67.50</t>
  </si>
  <si>
    <t>2,188,740</t>
  </si>
  <si>
    <t>8,420</t>
  </si>
  <si>
    <t>153,888</t>
  </si>
  <si>
    <t>3,387,578</t>
  </si>
  <si>
    <t>$18,606,344</t>
  </si>
  <si>
    <t>$10,104,972</t>
  </si>
  <si>
    <t>$8,492,965</t>
  </si>
  <si>
    <t>$40,697,103</t>
  </si>
  <si>
    <t>$105.42</t>
  </si>
  <si>
    <t>597,611</t>
  </si>
  <si>
    <t>449,666</t>
  </si>
  <si>
    <t>8,950,851</t>
  </si>
  <si>
    <t>$98,140,367</t>
  </si>
  <si>
    <t>$58,208,211</t>
  </si>
  <si>
    <t>$51,095,946</t>
  </si>
  <si>
    <t>$254,743,514</t>
  </si>
  <si>
    <t>$71.84</t>
  </si>
  <si>
    <t>82,006</t>
  </si>
  <si>
    <t>6,222</t>
  </si>
  <si>
    <t>11,209</t>
  </si>
  <si>
    <t>20,420</t>
  </si>
  <si>
    <t>$1,362,534</t>
  </si>
  <si>
    <t>$3,807,140</t>
  </si>
  <si>
    <t>$5,551,642</t>
  </si>
  <si>
    <t>$10,732,316</t>
  </si>
  <si>
    <t>$66.40</t>
  </si>
  <si>
    <t>309</t>
  </si>
  <si>
    <t>1,602,730</t>
  </si>
  <si>
    <t>49,210</t>
  </si>
  <si>
    <t>2,706</t>
  </si>
  <si>
    <t>1,428,086</t>
  </si>
  <si>
    <t>1,656,413</t>
  </si>
  <si>
    <t>$4,491,884</t>
  </si>
  <si>
    <t>$12,350,677</t>
  </si>
  <si>
    <t>$5,878,297</t>
  </si>
  <si>
    <t>$22,967,814</t>
  </si>
  <si>
    <t>$79.86</t>
  </si>
  <si>
    <t>973</t>
  </si>
  <si>
    <t>3,604,888</t>
  </si>
  <si>
    <t>20,329</t>
  </si>
  <si>
    <t>22,511</t>
  </si>
  <si>
    <t>7,911</t>
  </si>
  <si>
    <t>9,986,605</t>
  </si>
  <si>
    <t>9,999,292</t>
  </si>
  <si>
    <t>$8,626,653</t>
  </si>
  <si>
    <t>$4,764,592</t>
  </si>
  <si>
    <t>$7,509,886</t>
  </si>
  <si>
    <t>$21,701,721</t>
  </si>
  <si>
    <t>$128.78</t>
  </si>
  <si>
    <t>1,338,000</t>
  </si>
  <si>
    <t>249,406</t>
  </si>
  <si>
    <t>275,978</t>
  </si>
  <si>
    <t>2,210</t>
  </si>
  <si>
    <t>2,467,541</t>
  </si>
  <si>
    <t>2,678,893</t>
  </si>
  <si>
    <t>$7,195,297</t>
  </si>
  <si>
    <t>$7,959,473</t>
  </si>
  <si>
    <t>$8,849,006</t>
  </si>
  <si>
    <t>$23,917,367</t>
  </si>
  <si>
    <t>$36.88</t>
  </si>
  <si>
    <t>511</t>
  </si>
  <si>
    <t>118,428</t>
  </si>
  <si>
    <t>2,299</t>
  </si>
  <si>
    <t>1,461,344</t>
  </si>
  <si>
    <t>1,530,433</t>
  </si>
  <si>
    <t>$13,184,186</t>
  </si>
  <si>
    <t>$12,203,379</t>
  </si>
  <si>
    <t>$8,871,812</t>
  </si>
  <si>
    <t>$25,506,035</t>
  </si>
  <si>
    <t>$72.48</t>
  </si>
  <si>
    <t>897</t>
  </si>
  <si>
    <t>2,510,850</t>
  </si>
  <si>
    <t>$26,999,197</t>
  </si>
  <si>
    <t>$2,061,669</t>
  </si>
  <si>
    <t>$16,437,001</t>
  </si>
  <si>
    <t>$151,498,016</t>
  </si>
  <si>
    <t>1,715,600</t>
  </si>
  <si>
    <t>71,703</t>
  </si>
  <si>
    <t>106,019</t>
  </si>
  <si>
    <t>57,532</t>
  </si>
  <si>
    <t>357,776</t>
  </si>
  <si>
    <t>1,654,441</t>
  </si>
  <si>
    <t>$20,776,354</t>
  </si>
  <si>
    <t>$15,202,660</t>
  </si>
  <si>
    <t>$14,840,503</t>
  </si>
  <si>
    <t>$53,387,017</t>
  </si>
  <si>
    <t>$156.63</t>
  </si>
  <si>
    <t>236,417</t>
  </si>
  <si>
    <t>237,532</t>
  </si>
  <si>
    <t>53,857</t>
  </si>
  <si>
    <t>778,494</t>
  </si>
  <si>
    <t>825,392</t>
  </si>
  <si>
    <t>$8,952,297</t>
  </si>
  <si>
    <t>$2,296,441</t>
  </si>
  <si>
    <t>$2,328,430</t>
  </si>
  <si>
    <t>$13,577,168</t>
  </si>
  <si>
    <t>$89.96</t>
  </si>
  <si>
    <t>1,759,230</t>
  </si>
  <si>
    <t>375,290</t>
  </si>
  <si>
    <t>15,939</t>
  </si>
  <si>
    <t>13,906,288</t>
  </si>
  <si>
    <t>14,456,830</t>
  </si>
  <si>
    <t>$24,565,009</t>
  </si>
  <si>
    <t>$28,535,115</t>
  </si>
  <si>
    <t>$33,717,953</t>
  </si>
  <si>
    <t>$86,764,076</t>
  </si>
  <si>
    <t>$82.70</t>
  </si>
  <si>
    <t>937</t>
  </si>
  <si>
    <t>260,000</t>
  </si>
  <si>
    <t>6,657</t>
  </si>
  <si>
    <t>13,040</t>
  </si>
  <si>
    <t>219,180</t>
  </si>
  <si>
    <t>719,055</t>
  </si>
  <si>
    <t>1,223,280</t>
  </si>
  <si>
    <t>$10,815,616</t>
  </si>
  <si>
    <t>$12,105,901</t>
  </si>
  <si>
    <t>$9,461,682</t>
  </si>
  <si>
    <t>$33,094,659</t>
  </si>
  <si>
    <t>$92.00</t>
  </si>
  <si>
    <t>1,105</t>
  </si>
  <si>
    <t>522</t>
  </si>
  <si>
    <t>54,980</t>
  </si>
  <si>
    <t>25,972</t>
  </si>
  <si>
    <t>2,743</t>
  </si>
  <si>
    <t>943</t>
  </si>
  <si>
    <t>11,833</t>
  </si>
  <si>
    <t>23,044</t>
  </si>
  <si>
    <t>1,311</t>
  </si>
  <si>
    <t>887</t>
  </si>
  <si>
    <t>147,513</t>
  </si>
  <si>
    <t>536</t>
  </si>
  <si>
    <t>63,260</t>
  </si>
  <si>
    <t>42,555</t>
  </si>
  <si>
    <t>1,889</t>
  </si>
  <si>
    <t>479</t>
  </si>
  <si>
    <t>55,111</t>
  </si>
  <si>
    <t>12,538</t>
  </si>
  <si>
    <t>554</t>
  </si>
  <si>
    <t>242,590</t>
  </si>
  <si>
    <t>45,223</t>
  </si>
  <si>
    <t>1,633</t>
  </si>
  <si>
    <t>1,786</t>
  </si>
  <si>
    <t>1,782</t>
  </si>
  <si>
    <t>177</t>
  </si>
  <si>
    <t>519,632</t>
  </si>
  <si>
    <t>30,059</t>
  </si>
  <si>
    <t>1,758</t>
  </si>
  <si>
    <t>1,120</t>
  </si>
  <si>
    <t>410,276</t>
  </si>
  <si>
    <t>25,074</t>
  </si>
  <si>
    <t>1,051</t>
  </si>
  <si>
    <t>459</t>
  </si>
  <si>
    <t>910</t>
  </si>
  <si>
    <t>235,885</t>
  </si>
  <si>
    <t>23,860</t>
  </si>
  <si>
    <t>1,210</t>
  </si>
  <si>
    <t>488,000</t>
  </si>
  <si>
    <t>45,928</t>
  </si>
  <si>
    <t>1,910</t>
  </si>
  <si>
    <t>1,376</t>
  </si>
  <si>
    <t>305,000</t>
  </si>
  <si>
    <t>8,186</t>
  </si>
  <si>
    <t>831</t>
  </si>
  <si>
    <t>96,400</t>
  </si>
  <si>
    <t>17,296</t>
  </si>
  <si>
    <t>2,632</t>
  </si>
  <si>
    <t>380,200</t>
  </si>
  <si>
    <t>340</t>
  </si>
  <si>
    <t>3,092</t>
  </si>
  <si>
    <t>336,724</t>
  </si>
  <si>
    <t>31,583</t>
  </si>
  <si>
    <t>30,199</t>
  </si>
  <si>
    <t>1,691</t>
  </si>
  <si>
    <t>877</t>
  </si>
  <si>
    <t>172</t>
  </si>
  <si>
    <t>350,150</t>
  </si>
  <si>
    <t>60,048</t>
  </si>
  <si>
    <t>2,673</t>
  </si>
  <si>
    <t>203</t>
  </si>
  <si>
    <t>4,284</t>
  </si>
  <si>
    <t>25,155</t>
  </si>
  <si>
    <t>566</t>
  </si>
  <si>
    <t>20,424</t>
  </si>
  <si>
    <t>997</t>
  </si>
  <si>
    <t>714</t>
  </si>
  <si>
    <t>223,465</t>
  </si>
  <si>
    <t>534</t>
  </si>
  <si>
    <t>635</t>
  </si>
  <si>
    <t>684</t>
  </si>
  <si>
    <t>214,960</t>
  </si>
  <si>
    <t>21,561</t>
  </si>
  <si>
    <t>686</t>
  </si>
  <si>
    <t>2,934</t>
  </si>
  <si>
    <t>275,333</t>
  </si>
  <si>
    <t>43,545</t>
  </si>
  <si>
    <t>3,546</t>
  </si>
  <si>
    <t>17,263</t>
  </si>
  <si>
    <t>42,563</t>
  </si>
  <si>
    <t>2,437</t>
  </si>
  <si>
    <t>851,347</t>
  </si>
  <si>
    <t>30,737</t>
  </si>
  <si>
    <t>776</t>
  </si>
  <si>
    <t>212,950</t>
  </si>
  <si>
    <t>967</t>
  </si>
  <si>
    <t>19,030</t>
  </si>
  <si>
    <t>95,803</t>
  </si>
  <si>
    <t>4,364</t>
  </si>
  <si>
    <t>781</t>
  </si>
  <si>
    <t>2,568</t>
  </si>
  <si>
    <t>448</t>
  </si>
  <si>
    <t>841,654</t>
  </si>
  <si>
    <t>3,203</t>
  </si>
  <si>
    <t>60,100</t>
  </si>
  <si>
    <t>18,285</t>
  </si>
  <si>
    <t>100,480</t>
  </si>
  <si>
    <t>176,556</t>
  </si>
  <si>
    <t>6,218</t>
  </si>
  <si>
    <t>37,732</t>
  </si>
  <si>
    <t>272</t>
  </si>
  <si>
    <t>36,686</t>
  </si>
  <si>
    <t>168,095</t>
  </si>
  <si>
    <t>92,559</t>
  </si>
  <si>
    <t>8,324</t>
  </si>
  <si>
    <t>549,250</t>
  </si>
  <si>
    <t>18,860</t>
  </si>
  <si>
    <t>75,134</t>
  </si>
  <si>
    <t>34,846</t>
  </si>
  <si>
    <t>2,862</t>
  </si>
  <si>
    <t>377</t>
  </si>
  <si>
    <t>653,541</t>
  </si>
  <si>
    <t>292</t>
  </si>
  <si>
    <t>16,034</t>
  </si>
  <si>
    <t>75,200</t>
  </si>
  <si>
    <t>-95</t>
  </si>
  <si>
    <t>-179</t>
  </si>
  <si>
    <t>-77</t>
  </si>
  <si>
    <t>-24,100</t>
  </si>
  <si>
    <t>-1,612</t>
  </si>
  <si>
    <t>-56,401</t>
  </si>
  <si>
    <t>-$495,003</t>
  </si>
  <si>
    <t>-$2,216,619</t>
  </si>
  <si>
    <t>$8.60</t>
  </si>
  <si>
    <t>-3,050</t>
  </si>
  <si>
    <t>-9,000</t>
  </si>
  <si>
    <t>-19,299</t>
  </si>
  <si>
    <t>-19,312</t>
  </si>
  <si>
    <t>106,867</t>
  </si>
  <si>
    <t>-67,224</t>
  </si>
  <si>
    <t>-$846,964</t>
  </si>
  <si>
    <t>$1,184,072</t>
  </si>
  <si>
    <t>-$1,362,548</t>
  </si>
  <si>
    <t>-$13,790,006</t>
  </si>
  <si>
    <t>$11.42</t>
  </si>
  <si>
    <t>-131</t>
  </si>
  <si>
    <t>43,044</t>
  </si>
  <si>
    <t>215</t>
  </si>
  <si>
    <t>16,083</t>
  </si>
  <si>
    <t>70,741</t>
  </si>
  <si>
    <t>2,279,359</t>
  </si>
  <si>
    <t>-$76,852,403</t>
  </si>
  <si>
    <t>-$49,313,916</t>
  </si>
  <si>
    <t>-$2,536,918</t>
  </si>
  <si>
    <t>-$101,903,405</t>
  </si>
  <si>
    <t>$19.75</t>
  </si>
  <si>
    <t>-232</t>
  </si>
  <si>
    <t>-54,747</t>
  </si>
  <si>
    <t>-54,742</t>
  </si>
  <si>
    <t>235,523</t>
  </si>
  <si>
    <t>-2,884,517</t>
  </si>
  <si>
    <t>-$9,275,715</t>
  </si>
  <si>
    <t>-$12,947,448</t>
  </si>
  <si>
    <t>-$15,170,894</t>
  </si>
  <si>
    <t>-$112,239,226</t>
  </si>
  <si>
    <t>-$44.69</t>
  </si>
  <si>
    <t>84,864</t>
  </si>
  <si>
    <t>493,803</t>
  </si>
  <si>
    <t>$2,685,208</t>
  </si>
  <si>
    <t>$1,449,605</t>
  </si>
  <si>
    <t>$1,621,431</t>
  </si>
  <si>
    <t>$3,709,095</t>
  </si>
  <si>
    <t>30,234</t>
  </si>
  <si>
    <t>657,737</t>
  </si>
  <si>
    <t>$1,653,554</t>
  </si>
  <si>
    <t>$2,855,840</t>
  </si>
  <si>
    <t>$1,990,490</t>
  </si>
  <si>
    <t>$6,499,884</t>
  </si>
  <si>
    <t>$0.31</t>
  </si>
  <si>
    <t>-149</t>
  </si>
  <si>
    <t>-28</t>
  </si>
  <si>
    <t>4,775</t>
  </si>
  <si>
    <t>-19,730</t>
  </si>
  <si>
    <t>-19,776</t>
  </si>
  <si>
    <t>366,510</t>
  </si>
  <si>
    <t>372,310</t>
  </si>
  <si>
    <t>-$2,090,024</t>
  </si>
  <si>
    <t>-$3,350,072</t>
  </si>
  <si>
    <t>-$3,112,341</t>
  </si>
  <si>
    <t>-$8,550,983</t>
  </si>
  <si>
    <t>-$3.69</t>
  </si>
  <si>
    <t>-33,610</t>
  </si>
  <si>
    <t>-43,402</t>
  </si>
  <si>
    <t>2,799</t>
  </si>
  <si>
    <t>-1,541,347</t>
  </si>
  <si>
    <t>-1,863,134</t>
  </si>
  <si>
    <t>-$73,827</t>
  </si>
  <si>
    <t>-$167,436</t>
  </si>
  <si>
    <t>-$2,958,971</t>
  </si>
  <si>
    <t>-$3,200,234</t>
  </si>
  <si>
    <t>$1.88</t>
  </si>
  <si>
    <t>-557</t>
  </si>
  <si>
    <t>1,074</t>
  </si>
  <si>
    <t>-775</t>
  </si>
  <si>
    <t>961,800</t>
  </si>
  <si>
    <t>-8,704</t>
  </si>
  <si>
    <t>-8,732</t>
  </si>
  <si>
    <t>-75</t>
  </si>
  <si>
    <t>-1,052,588</t>
  </si>
  <si>
    <t>-1,883,149</t>
  </si>
  <si>
    <t>$241,433</t>
  </si>
  <si>
    <t>-$1,352,781</t>
  </si>
  <si>
    <t>$6,355,581</t>
  </si>
  <si>
    <t>$5,244,233</t>
  </si>
  <si>
    <t>$9.09</t>
  </si>
  <si>
    <t>16,700,000</t>
  </si>
  <si>
    <t>5,555</t>
  </si>
  <si>
    <t>1,149,695</t>
  </si>
  <si>
    <t>1,210,290</t>
  </si>
  <si>
    <t>$24,302</t>
  </si>
  <si>
    <t>-$1,227,046</t>
  </si>
  <si>
    <t>$1,363,864</t>
  </si>
  <si>
    <t>$161,251</t>
  </si>
  <si>
    <t>$14.80</t>
  </si>
  <si>
    <t>1,425</t>
  </si>
  <si>
    <t>125,200</t>
  </si>
  <si>
    <t>-53,682</t>
  </si>
  <si>
    <t>-8,489</t>
  </si>
  <si>
    <t>-12,095,563</t>
  </si>
  <si>
    <t>-12,096,288</t>
  </si>
  <si>
    <t>-$7,312,671</t>
  </si>
  <si>
    <t>-$1.41</t>
  </si>
  <si>
    <t>-153</t>
  </si>
  <si>
    <t>1,980,000</t>
  </si>
  <si>
    <t>5,300</t>
  </si>
  <si>
    <t>1,678,000</t>
  </si>
  <si>
    <t>1,672,500</t>
  </si>
  <si>
    <t>$80,132,000</t>
  </si>
  <si>
    <t>$3,688,000</t>
  </si>
  <si>
    <t>$1,798,000</t>
  </si>
  <si>
    <t>$8,218,000</t>
  </si>
  <si>
    <t>-$4.79</t>
  </si>
  <si>
    <t>36,624</t>
  </si>
  <si>
    <t>5,816</t>
  </si>
  <si>
    <t>-426,565</t>
  </si>
  <si>
    <t>-438,074</t>
  </si>
  <si>
    <t>$1,309,823</t>
  </si>
  <si>
    <t>$476,604</t>
  </si>
  <si>
    <t>-$2,224,758</t>
  </si>
  <si>
    <t>$1,805,958</t>
  </si>
  <si>
    <t>$5.33</t>
  </si>
  <si>
    <t>-38,817</t>
  </si>
  <si>
    <t>-698</t>
  </si>
  <si>
    <t>-110,747</t>
  </si>
  <si>
    <t>-272,037</t>
  </si>
  <si>
    <t>-$8,886,599</t>
  </si>
  <si>
    <t>-$8,162,070</t>
  </si>
  <si>
    <t>-$5,078,792</t>
  </si>
  <si>
    <t>-$22,127,459</t>
  </si>
  <si>
    <t>-$0.53</t>
  </si>
  <si>
    <t>-360</t>
  </si>
  <si>
    <t>-14,400,000</t>
  </si>
  <si>
    <t>89,409</t>
  </si>
  <si>
    <t>1,409,389</t>
  </si>
  <si>
    <t>-$1,136,341</t>
  </si>
  <si>
    <t>$3,047,567</t>
  </si>
  <si>
    <t>$5,570,307</t>
  </si>
  <si>
    <t>$29,944,469</t>
  </si>
  <si>
    <t>$1.00</t>
  </si>
  <si>
    <t>451,518</t>
  </si>
  <si>
    <t>-75,596</t>
  </si>
  <si>
    <t>-1,042</t>
  </si>
  <si>
    <t>-89,223</t>
  </si>
  <si>
    <t>-$1,245,131</t>
  </si>
  <si>
    <t>-$13,937,196</t>
  </si>
  <si>
    <t>-$7,486,047</t>
  </si>
  <si>
    <t>-$22,668,374</t>
  </si>
  <si>
    <t>$0.88</t>
  </si>
  <si>
    <t>-1,878</t>
  </si>
  <si>
    <t>-132,697</t>
  </si>
  <si>
    <t>-132,741</t>
  </si>
  <si>
    <t>-21,054</t>
  </si>
  <si>
    <t>-804,704</t>
  </si>
  <si>
    <t>-$18,950,287</t>
  </si>
  <si>
    <t>-$4.51</t>
  </si>
  <si>
    <t>-481</t>
  </si>
  <si>
    <t>-82</t>
  </si>
  <si>
    <t>-55,270</t>
  </si>
  <si>
    <t>-73,000</t>
  </si>
  <si>
    <t>-146,225</t>
  </si>
  <si>
    <t>-25,381</t>
  </si>
  <si>
    <t>-4,388,319</t>
  </si>
  <si>
    <t>-4,732,163</t>
  </si>
  <si>
    <t>-$25,517,125</t>
  </si>
  <si>
    <t>-$39,535,692</t>
  </si>
  <si>
    <t>-$15,897,059</t>
  </si>
  <si>
    <t>-$80,950,317</t>
  </si>
  <si>
    <t>$8.01</t>
  </si>
  <si>
    <t>-976</t>
  </si>
  <si>
    <t>427</t>
  </si>
  <si>
    <t>-201</t>
  </si>
  <si>
    <t>-1,530,000</t>
  </si>
  <si>
    <t>17,037</t>
  </si>
  <si>
    <t>16,975</t>
  </si>
  <si>
    <t>35,841</t>
  </si>
  <si>
    <t>-38,305</t>
  </si>
  <si>
    <t>-342,505</t>
  </si>
  <si>
    <t>$3,885,223</t>
  </si>
  <si>
    <t>$2,487,783</t>
  </si>
  <si>
    <t>$1,058,640</t>
  </si>
  <si>
    <t>$10,922,472</t>
  </si>
  <si>
    <t>$17.59</t>
  </si>
  <si>
    <t>-7,548</t>
  </si>
  <si>
    <t>-6,276</t>
  </si>
  <si>
    <t>-122,100</t>
  </si>
  <si>
    <t>-679,946</t>
  </si>
  <si>
    <t>-902,398</t>
  </si>
  <si>
    <t>-$3,105,649</t>
  </si>
  <si>
    <t>-$1,294,429</t>
  </si>
  <si>
    <t>-$1,478,926</t>
  </si>
  <si>
    <t>-$5,837,857</t>
  </si>
  <si>
    <t>$21.84</t>
  </si>
  <si>
    <t>-593</t>
  </si>
  <si>
    <t>13,603</t>
  </si>
  <si>
    <t>19,655</t>
  </si>
  <si>
    <t>18,755</t>
  </si>
  <si>
    <t>-400</t>
  </si>
  <si>
    <t>4,664,000</t>
  </si>
  <si>
    <t>5,861,600</t>
  </si>
  <si>
    <t>-$2,334,000</t>
  </si>
  <si>
    <t>$1,961,000</t>
  </si>
  <si>
    <t>$1,919,000</t>
  </si>
  <si>
    <t>-$1,420,000</t>
  </si>
  <si>
    <t>$2.00</t>
  </si>
  <si>
    <t>-11,302</t>
  </si>
  <si>
    <t>-84,471</t>
  </si>
  <si>
    <t>-777,190</t>
  </si>
  <si>
    <t>-$4,822,273</t>
  </si>
  <si>
    <t>-$3,591,662</t>
  </si>
  <si>
    <t>-$2,835,963</t>
  </si>
  <si>
    <t>-$11,198,476</t>
  </si>
  <si>
    <t>-480</t>
  </si>
  <si>
    <t>-191</t>
  </si>
  <si>
    <t>-48,168</t>
  </si>
  <si>
    <t>-39,761</t>
  </si>
  <si>
    <t>-4,157</t>
  </si>
  <si>
    <t>2,940</t>
  </si>
  <si>
    <t>-3,825</t>
  </si>
  <si>
    <t>-$210,359</t>
  </si>
  <si>
    <t>-$1,622,284</t>
  </si>
  <si>
    <t>-$4,890,315</t>
  </si>
  <si>
    <t>-$5,522,067</t>
  </si>
  <si>
    <t>-$2.00</t>
  </si>
  <si>
    <t>-272,000</t>
  </si>
  <si>
    <t>-892,000</t>
  </si>
  <si>
    <t>-487,000</t>
  </si>
  <si>
    <t>$2,400,000</t>
  </si>
  <si>
    <t>$50,500,000</t>
  </si>
  <si>
    <t>-$2.67</t>
  </si>
  <si>
    <t>-158,726</t>
  </si>
  <si>
    <t>11,736,013</t>
  </si>
  <si>
    <t>11,720,979</t>
  </si>
  <si>
    <t>-$5.28</t>
  </si>
  <si>
    <t>4,417</t>
  </si>
  <si>
    <t>675,387</t>
  </si>
  <si>
    <t>888,206</t>
  </si>
  <si>
    <t>-$1,470,012</t>
  </si>
  <si>
    <t>-$1,065,797</t>
  </si>
  <si>
    <t>$846,615</t>
  </si>
  <si>
    <t>-$15,674,589</t>
  </si>
  <si>
    <t>$1.75</t>
  </si>
  <si>
    <t>-1,406</t>
  </si>
  <si>
    <t>-285</t>
  </si>
  <si>
    <t>-41</t>
  </si>
  <si>
    <t>11,197</t>
  </si>
  <si>
    <t>412,550</t>
  </si>
  <si>
    <t>-41,421</t>
  </si>
  <si>
    <t>-42,221</t>
  </si>
  <si>
    <t>-378</t>
  </si>
  <si>
    <t>-516,431</t>
  </si>
  <si>
    <t>-560,339</t>
  </si>
  <si>
    <t>-$8,004,856</t>
  </si>
  <si>
    <t>$197,714</t>
  </si>
  <si>
    <t>-$482,312</t>
  </si>
  <si>
    <t>-$8,289,454</t>
  </si>
  <si>
    <t>$3.58</t>
  </si>
  <si>
    <t>74,100</t>
  </si>
  <si>
    <t>-400,000</t>
  </si>
  <si>
    <t>-$452,238</t>
  </si>
  <si>
    <t>-$180,027</t>
  </si>
  <si>
    <t>-$654,757</t>
  </si>
  <si>
    <t>$3,243,847</t>
  </si>
  <si>
    <t>-950</t>
  </si>
  <si>
    <t>-1,600</t>
  </si>
  <si>
    <t>30,400</t>
  </si>
  <si>
    <t>-1,914</t>
  </si>
  <si>
    <t>-46,398</t>
  </si>
  <si>
    <t>-5,353,769</t>
  </si>
  <si>
    <t>$11,466,108</t>
  </si>
  <si>
    <t>-$20,871,601</t>
  </si>
  <si>
    <t>-$9,357,674</t>
  </si>
  <si>
    <t>-$19,615,362</t>
  </si>
  <si>
    <t>-$27.78</t>
  </si>
  <si>
    <t>-702</t>
  </si>
  <si>
    <t>586</t>
  </si>
  <si>
    <t>-106</t>
  </si>
  <si>
    <t>-48,878</t>
  </si>
  <si>
    <t>12,054</t>
  </si>
  <si>
    <t>-4,306,702</t>
  </si>
  <si>
    <t>-$11,038,534</t>
  </si>
  <si>
    <t>-$367,155</t>
  </si>
  <si>
    <t>$1,783,785</t>
  </si>
  <si>
    <t>$3.93</t>
  </si>
  <si>
    <t>26,597</t>
  </si>
  <si>
    <t>1,882</t>
  </si>
  <si>
    <t>10,600</t>
  </si>
  <si>
    <t>11,245</t>
  </si>
  <si>
    <t>$200,000</t>
  </si>
  <si>
    <t>$2,550,230</t>
  </si>
  <si>
    <t>$2,172,707</t>
  </si>
  <si>
    <t>$4,922,937</t>
  </si>
  <si>
    <t>-$0.23</t>
  </si>
  <si>
    <t>42,500</t>
  </si>
  <si>
    <t>-40,094</t>
  </si>
  <si>
    <t>-2,206</t>
  </si>
  <si>
    <t>-1,399,068</t>
  </si>
  <si>
    <t>-1,595,222</t>
  </si>
  <si>
    <t>-$4,039,592</t>
  </si>
  <si>
    <t>-$13,666,491</t>
  </si>
  <si>
    <t>-$3,319,984</t>
  </si>
  <si>
    <t>-$21,606,487</t>
  </si>
  <si>
    <t>$2.98</t>
  </si>
  <si>
    <t>-789</t>
  </si>
  <si>
    <t>-6,979</t>
  </si>
  <si>
    <t>-7,249</t>
  </si>
  <si>
    <t>-6,366,995</t>
  </si>
  <si>
    <t>-$2,127,025</t>
  </si>
  <si>
    <t>-$724,604</t>
  </si>
  <si>
    <t>-$3,282,749</t>
  </si>
  <si>
    <t>-$6,544,951</t>
  </si>
  <si>
    <t>$14.00</t>
  </si>
  <si>
    <t>2,114</t>
  </si>
  <si>
    <t>-344,500</t>
  </si>
  <si>
    <t>-173,270</t>
  </si>
  <si>
    <t>-$1,656,897</t>
  </si>
  <si>
    <t>-$3,724,348</t>
  </si>
  <si>
    <t>-$16,808,521</t>
  </si>
  <si>
    <t>-$22,189,765</t>
  </si>
  <si>
    <t>$4.05</t>
  </si>
  <si>
    <t>-440</t>
  </si>
  <si>
    <t>-4,695</t>
  </si>
  <si>
    <t>-807</t>
  </si>
  <si>
    <t>-543,851</t>
  </si>
  <si>
    <t>-560,956</t>
  </si>
  <si>
    <t>$55,305</t>
  </si>
  <si>
    <t>$1,990,957</t>
  </si>
  <si>
    <t>$574,348</t>
  </si>
  <si>
    <t>-$9,595,982</t>
  </si>
  <si>
    <t>$1.03</t>
  </si>
  <si>
    <t>1,123,850</t>
  </si>
  <si>
    <t>$7,481,805</t>
  </si>
  <si>
    <t>-$579,929</t>
  </si>
  <si>
    <t>$12,059,218</t>
  </si>
  <si>
    <t>$86,797,420</t>
  </si>
  <si>
    <t>-156</t>
  </si>
  <si>
    <t>-600</t>
  </si>
  <si>
    <t>-27,663</t>
  </si>
  <si>
    <t>34,052</t>
  </si>
  <si>
    <t>-32,740</t>
  </si>
  <si>
    <t>-457,396</t>
  </si>
  <si>
    <t>$645,196</t>
  </si>
  <si>
    <t>$3,578,858</t>
  </si>
  <si>
    <t>-$3,648,791</t>
  </si>
  <si>
    <t>-$1,061,505</t>
  </si>
  <si>
    <t>$7.91</t>
  </si>
  <si>
    <t>-330</t>
  </si>
  <si>
    <t>-335</t>
  </si>
  <si>
    <t>-8,648</t>
  </si>
  <si>
    <t>-8,619</t>
  </si>
  <si>
    <t>-129,856</t>
  </si>
  <si>
    <t>-131,968</t>
  </si>
  <si>
    <t>$372,841</t>
  </si>
  <si>
    <t>$67,554</t>
  </si>
  <si>
    <t>$7,688</t>
  </si>
  <si>
    <t>$448,083</t>
  </si>
  <si>
    <t>-$14.86</t>
  </si>
  <si>
    <t>6,081</t>
  </si>
  <si>
    <t>-228,719</t>
  </si>
  <si>
    <t>-5,350,458</t>
  </si>
  <si>
    <t>-5,364,707</t>
  </si>
  <si>
    <t>-$11,061,540</t>
  </si>
  <si>
    <t>-$17,917,334</t>
  </si>
  <si>
    <t>-$18,540,331</t>
  </si>
  <si>
    <t>-$47,519,205</t>
  </si>
  <si>
    <t>$7.90</t>
  </si>
  <si>
    <t>-502</t>
  </si>
  <si>
    <t>-1,155</t>
  </si>
  <si>
    <t>-83,059</t>
  </si>
  <si>
    <t>-254,792</t>
  </si>
  <si>
    <t>-259,702</t>
  </si>
  <si>
    <t>-$5,950,694</t>
  </si>
  <si>
    <t>-$5,122,569</t>
  </si>
  <si>
    <t>-$1,750,466</t>
  </si>
  <si>
    <t>-$13,455,066</t>
  </si>
  <si>
    <t>$3.74</t>
  </si>
  <si>
    <t>-646</t>
  </si>
  <si>
    <t>470-218-9761</t>
  </si>
  <si>
    <t>Contract Analyst</t>
  </si>
  <si>
    <t>Todd C.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</si>
</sst>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8"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
      <b/>
      <sz val="9"/>
      <color theme="1"/>
      <name val="Calibri"/>
      <family val="2"/>
      <scheme val="minor"/>
    </font>
    <font>
      <sz val="9"/>
      <color theme="1"/>
      <name val="Calibri"/>
      <family val="2"/>
      <scheme val="minor"/>
    </font>
    <font>
      <i/>
      <sz val="10"/>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10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theme="0" tint="-0.24994659260841701"/>
      </top>
      <bottom style="thin">
        <color rgb="FFCCCCCC"/>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470">
    <xf numFmtId="0" fontId="0" fillId="0" borderId="0" xfId="0"/>
    <xf numFmtId="0" fontId="3" fillId="2" borderId="0" xfId="4" applyFill="1"/>
    <xf numFmtId="0" fontId="3" fillId="0" borderId="0" xfId="4"/>
    <xf numFmtId="0" fontId="8" fillId="2" borderId="1" xfId="4" applyFont="1" applyFill="1" applyBorder="1"/>
    <xf numFmtId="164" fontId="8" fillId="2" borderId="1" xfId="5" applyNumberFormat="1" applyFont="1" applyFill="1" applyBorder="1" applyAlignment="1">
      <alignment horizontal="center"/>
    </xf>
    <xf numFmtId="0" fontId="13" fillId="0" borderId="2" xfId="0" applyFont="1" applyBorder="1"/>
    <xf numFmtId="3" fontId="3" fillId="2" borderId="0" xfId="4" applyNumberFormat="1" applyFill="1"/>
    <xf numFmtId="3" fontId="12" fillId="2" borderId="0" xfId="4" applyNumberFormat="1" applyFont="1" applyFill="1"/>
    <xf numFmtId="3" fontId="10" fillId="2" borderId="0" xfId="4" applyNumberFormat="1" applyFont="1" applyFill="1"/>
    <xf numFmtId="3" fontId="7" fillId="2" borderId="0" xfId="4" applyNumberFormat="1" applyFont="1" applyFill="1"/>
    <xf numFmtId="3" fontId="3" fillId="0" borderId="0" xfId="4" applyNumberFormat="1"/>
    <xf numFmtId="0" fontId="14" fillId="2" borderId="0" xfId="0" applyFont="1" applyFill="1"/>
    <xf numFmtId="3" fontId="15" fillId="2" borderId="0" xfId="4" applyNumberFormat="1" applyFont="1" applyFill="1"/>
    <xf numFmtId="0" fontId="18" fillId="2" borderId="0" xfId="0" applyFont="1" applyFill="1"/>
    <xf numFmtId="3" fontId="17" fillId="0" borderId="0" xfId="4" applyNumberFormat="1" applyFont="1"/>
    <xf numFmtId="3" fontId="18" fillId="2" borderId="0" xfId="4" applyNumberFormat="1" applyFont="1" applyFill="1"/>
    <xf numFmtId="0" fontId="18" fillId="2" borderId="0" xfId="4" applyFont="1" applyFill="1"/>
    <xf numFmtId="3" fontId="16" fillId="2" borderId="0" xfId="4" applyNumberFormat="1" applyFont="1" applyFill="1"/>
    <xf numFmtId="3" fontId="20" fillId="2" borderId="0" xfId="4" applyNumberFormat="1" applyFont="1" applyFill="1"/>
    <xf numFmtId="0" fontId="22" fillId="0" borderId="0" xfId="8" applyFont="1"/>
    <xf numFmtId="0" fontId="21" fillId="0" borderId="0" xfId="8"/>
    <xf numFmtId="0" fontId="23" fillId="0" borderId="0" xfId="8" applyFont="1"/>
    <xf numFmtId="3" fontId="23" fillId="0" borderId="12" xfId="8" applyNumberFormat="1" applyFont="1" applyBorder="1"/>
    <xf numFmtId="0" fontId="26" fillId="0" borderId="0" xfId="8" applyFont="1"/>
    <xf numFmtId="0" fontId="34" fillId="0" borderId="0" xfId="8" applyFont="1" applyAlignment="1">
      <alignment vertical="top"/>
    </xf>
    <xf numFmtId="3" fontId="23" fillId="0" borderId="0" xfId="8" applyNumberFormat="1" applyFont="1"/>
    <xf numFmtId="3" fontId="21" fillId="0" borderId="0" xfId="8" applyNumberFormat="1"/>
    <xf numFmtId="3" fontId="34" fillId="0" borderId="0" xfId="8" applyNumberFormat="1" applyFont="1" applyAlignment="1">
      <alignment vertical="top"/>
    </xf>
    <xf numFmtId="3" fontId="22" fillId="0" borderId="0" xfId="8" applyNumberFormat="1" applyFont="1"/>
    <xf numFmtId="3" fontId="26" fillId="0" borderId="0" xfId="8" applyNumberFormat="1" applyFont="1"/>
    <xf numFmtId="3" fontId="24" fillId="0" borderId="0" xfId="8" applyNumberFormat="1" applyFo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Alignment="1">
      <alignment horizontal="center" vertical="center" wrapText="1"/>
    </xf>
    <xf numFmtId="3" fontId="21" fillId="0" borderId="0" xfId="8" applyNumberFormat="1" applyAlignment="1">
      <alignment horizontal="center" vertical="center"/>
    </xf>
    <xf numFmtId="3" fontId="23" fillId="0" borderId="11" xfId="8" applyNumberFormat="1" applyFont="1" applyBorder="1"/>
    <xf numFmtId="3" fontId="28" fillId="4" borderId="11" xfId="8" applyNumberFormat="1" applyFont="1" applyFill="1" applyBorder="1"/>
    <xf numFmtId="3" fontId="14" fillId="0" borderId="36" xfId="8" applyNumberFormat="1" applyFont="1" applyBorder="1"/>
    <xf numFmtId="3" fontId="14" fillId="0" borderId="15" xfId="8" applyNumberFormat="1" applyFont="1" applyBorder="1"/>
    <xf numFmtId="3" fontId="14" fillId="0" borderId="15" xfId="8" applyNumberFormat="1" applyFont="1" applyBorder="1" applyAlignment="1">
      <alignment horizontal="center"/>
    </xf>
    <xf numFmtId="3" fontId="14" fillId="0" borderId="35" xfId="8" applyNumberFormat="1" applyFont="1" applyBorder="1"/>
    <xf numFmtId="3" fontId="14" fillId="0" borderId="34" xfId="8" applyNumberFormat="1" applyFont="1" applyBorder="1"/>
    <xf numFmtId="3" fontId="28" fillId="4" borderId="34" xfId="8" applyNumberFormat="1" applyFont="1" applyFill="1" applyBorder="1"/>
    <xf numFmtId="3" fontId="14" fillId="0" borderId="10" xfId="8" applyNumberFormat="1" applyFont="1" applyBorder="1"/>
    <xf numFmtId="3" fontId="14" fillId="0" borderId="7" xfId="8" applyNumberFormat="1" applyFont="1" applyBorder="1"/>
    <xf numFmtId="3" fontId="14" fillId="0" borderId="10" xfId="8" quotePrefix="1" applyNumberFormat="1" applyFont="1" applyBorder="1"/>
    <xf numFmtId="3" fontId="14" fillId="0" borderId="10" xfId="8" applyNumberFormat="1" applyFont="1" applyBorder="1" applyAlignment="1">
      <alignment horizontal="center"/>
    </xf>
    <xf numFmtId="3" fontId="29" fillId="0" borderId="0" xfId="8" applyNumberFormat="1" applyFont="1"/>
    <xf numFmtId="3" fontId="14" fillId="0" borderId="8" xfId="8" applyNumberFormat="1" applyFont="1" applyBorder="1"/>
    <xf numFmtId="3" fontId="28" fillId="4" borderId="8" xfId="8" applyNumberFormat="1" applyFont="1" applyFill="1" applyBorder="1"/>
    <xf numFmtId="3" fontId="14" fillId="0" borderId="0" xfId="8" applyNumberFormat="1" applyFont="1"/>
    <xf numFmtId="3" fontId="27" fillId="0" borderId="0" xfId="8" applyNumberFormat="1" applyFont="1"/>
    <xf numFmtId="3" fontId="23" fillId="0" borderId="4" xfId="8" applyNumberFormat="1" applyFont="1" applyBorder="1"/>
    <xf numFmtId="3" fontId="28" fillId="4" borderId="40" xfId="8" applyNumberFormat="1" applyFont="1" applyFill="1" applyBorder="1"/>
    <xf numFmtId="3" fontId="23" fillId="0" borderId="37" xfId="8" applyNumberFormat="1" applyFont="1" applyBorder="1"/>
    <xf numFmtId="3" fontId="14" fillId="0" borderId="44" xfId="8" applyNumberFormat="1" applyFont="1" applyBorder="1"/>
    <xf numFmtId="165" fontId="14" fillId="0" borderId="45" xfId="8" applyNumberFormat="1" applyFont="1" applyBorder="1"/>
    <xf numFmtId="165" fontId="14" fillId="0" borderId="46" xfId="8" applyNumberFormat="1" applyFont="1" applyBorder="1"/>
    <xf numFmtId="165" fontId="14" fillId="0" borderId="47" xfId="8" applyNumberFormat="1" applyFont="1" applyBorder="1"/>
    <xf numFmtId="3" fontId="14" fillId="0" borderId="43" xfId="8" applyNumberFormat="1" applyFont="1" applyBorder="1"/>
    <xf numFmtId="3" fontId="14" fillId="0" borderId="48" xfId="8" applyNumberFormat="1" applyFont="1" applyBorder="1"/>
    <xf numFmtId="3" fontId="14" fillId="0" borderId="49" xfId="8" applyNumberFormat="1" applyFont="1" applyBorder="1"/>
    <xf numFmtId="3" fontId="28" fillId="4" borderId="49" xfId="8" applyNumberFormat="1" applyFont="1" applyFill="1" applyBorder="1"/>
    <xf numFmtId="3" fontId="14" fillId="0" borderId="50" xfId="8" applyNumberFormat="1" applyFont="1" applyBorder="1"/>
    <xf numFmtId="3" fontId="14" fillId="0" borderId="50" xfId="8" applyNumberFormat="1" applyFont="1" applyBorder="1" applyAlignment="1">
      <alignment horizontal="center"/>
    </xf>
    <xf numFmtId="166" fontId="14" fillId="0" borderId="43" xfId="8" applyNumberFormat="1" applyFont="1" applyBorder="1"/>
    <xf numFmtId="167" fontId="14" fillId="0" borderId="43" xfId="8" applyNumberFormat="1" applyFont="1" applyBorder="1"/>
    <xf numFmtId="168" fontId="14" fillId="0" borderId="43" xfId="8" applyNumberFormat="1" applyFont="1" applyBorder="1"/>
    <xf numFmtId="166" fontId="14" fillId="0" borderId="10" xfId="8" applyNumberFormat="1" applyFont="1" applyBorder="1"/>
    <xf numFmtId="166" fontId="14" fillId="0" borderId="50" xfId="8" applyNumberFormat="1" applyFont="1" applyBorder="1"/>
    <xf numFmtId="166" fontId="14" fillId="0" borderId="40" xfId="8" applyNumberFormat="1" applyFont="1" applyBorder="1"/>
    <xf numFmtId="169" fontId="14" fillId="0" borderId="10" xfId="8" applyNumberFormat="1" applyFont="1" applyBorder="1"/>
    <xf numFmtId="169" fontId="14" fillId="0" borderId="50" xfId="8" applyNumberFormat="1" applyFont="1" applyBorder="1"/>
    <xf numFmtId="167" fontId="14" fillId="0" borderId="10" xfId="8" applyNumberFormat="1" applyFont="1" applyBorder="1"/>
    <xf numFmtId="3" fontId="5" fillId="0" borderId="0" xfId="8" applyNumberFormat="1" applyFont="1"/>
    <xf numFmtId="0" fontId="21" fillId="0" borderId="0" xfId="8" applyAlignment="1">
      <alignment horizontal="center"/>
    </xf>
    <xf numFmtId="3" fontId="23" fillId="0" borderId="37" xfId="8" applyNumberFormat="1" applyFont="1" applyBorder="1" applyAlignment="1">
      <alignment horizontal="center"/>
    </xf>
    <xf numFmtId="165" fontId="14" fillId="0" borderId="47" xfId="8" applyNumberFormat="1" applyFont="1" applyBorder="1" applyAlignment="1">
      <alignment horizontal="center"/>
    </xf>
    <xf numFmtId="3" fontId="14" fillId="0" borderId="9" xfId="8" applyNumberFormat="1" applyFont="1" applyBorder="1"/>
    <xf numFmtId="3" fontId="14" fillId="0" borderId="51" xfId="8" applyNumberFormat="1" applyFont="1" applyBorder="1"/>
    <xf numFmtId="3" fontId="14" fillId="0" borderId="52" xfId="8" applyNumberFormat="1" applyFont="1" applyBorder="1"/>
    <xf numFmtId="3" fontId="14" fillId="0" borderId="53" xfId="8" applyNumberFormat="1" applyFont="1" applyBorder="1"/>
    <xf numFmtId="3" fontId="14" fillId="0" borderId="54" xfId="8" applyNumberFormat="1" applyFont="1" applyBorder="1"/>
    <xf numFmtId="3" fontId="14" fillId="0" borderId="55" xfId="8" applyNumberFormat="1" applyFont="1" applyBorder="1"/>
    <xf numFmtId="3" fontId="14" fillId="0" borderId="9" xfId="8" applyNumberFormat="1" applyFont="1" applyBorder="1" applyAlignment="1">
      <alignment horizontal="center"/>
    </xf>
    <xf numFmtId="3" fontId="14" fillId="0" borderId="51" xfId="8" applyNumberFormat="1" applyFont="1" applyBorder="1" applyAlignment="1">
      <alignment horizontal="center"/>
    </xf>
    <xf numFmtId="3" fontId="14" fillId="0" borderId="39" xfId="8" applyNumberFormat="1" applyFont="1" applyBorder="1"/>
    <xf numFmtId="3" fontId="32" fillId="6" borderId="17"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5" fillId="6" borderId="33" xfId="8" applyNumberFormat="1" applyFont="1" applyFill="1" applyBorder="1" applyAlignment="1">
      <alignment horizontal="center" vertical="center" wrapText="1"/>
    </xf>
    <xf numFmtId="3" fontId="27" fillId="6" borderId="4" xfId="8" applyNumberFormat="1" applyFont="1" applyFill="1" applyBorder="1" applyAlignment="1">
      <alignment horizontal="left" vertical="center" wrapText="1"/>
    </xf>
    <xf numFmtId="3" fontId="27" fillId="6" borderId="32" xfId="8" applyNumberFormat="1" applyFont="1" applyFill="1" applyBorder="1" applyAlignment="1">
      <alignment vertical="center"/>
    </xf>
    <xf numFmtId="3" fontId="27" fillId="6" borderId="33" xfId="8" applyNumberFormat="1" applyFont="1" applyFill="1" applyBorder="1" applyAlignment="1">
      <alignment vertical="center" wrapText="1"/>
    </xf>
    <xf numFmtId="3" fontId="27" fillId="6" borderId="20" xfId="8" applyNumberFormat="1" applyFont="1" applyFill="1" applyBorder="1" applyAlignment="1">
      <alignment vertical="center" wrapText="1"/>
    </xf>
    <xf numFmtId="3" fontId="25" fillId="6" borderId="32" xfId="8" applyNumberFormat="1" applyFont="1" applyFill="1" applyBorder="1" applyAlignment="1">
      <alignment vertical="center"/>
    </xf>
    <xf numFmtId="3" fontId="25" fillId="6" borderId="24"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4" xfId="8" applyNumberFormat="1" applyFont="1" applyFill="1" applyBorder="1" applyAlignment="1">
      <alignment horizontal="center" vertical="center" wrapText="1"/>
    </xf>
    <xf numFmtId="3" fontId="27" fillId="6" borderId="14" xfId="8" applyNumberFormat="1" applyFont="1" applyFill="1" applyBorder="1" applyAlignment="1">
      <alignment horizontal="center" vertical="center" wrapText="1"/>
    </xf>
    <xf numFmtId="3" fontId="25" fillId="6" borderId="13" xfId="8" applyNumberFormat="1" applyFont="1" applyFill="1" applyBorder="1" applyAlignment="1">
      <alignment horizontal="center" vertical="center" wrapText="1"/>
    </xf>
    <xf numFmtId="3" fontId="27" fillId="6" borderId="13"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5" fillId="6" borderId="25"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31" fillId="6" borderId="17" xfId="8" applyNumberFormat="1" applyFont="1" applyFill="1" applyBorder="1" applyAlignment="1">
      <alignment horizontal="left" vertical="center" wrapText="1"/>
    </xf>
    <xf numFmtId="3" fontId="25" fillId="6" borderId="42" xfId="8" applyNumberFormat="1" applyFont="1" applyFill="1" applyBorder="1" applyAlignment="1">
      <alignment horizontal="center" vertical="center" wrapText="1"/>
    </xf>
    <xf numFmtId="3" fontId="27" fillId="6" borderId="56" xfId="8" applyNumberFormat="1" applyFont="1" applyFill="1" applyBorder="1" applyAlignment="1">
      <alignment horizontal="center" vertical="center" wrapText="1"/>
    </xf>
    <xf numFmtId="3" fontId="27" fillId="6" borderId="57" xfId="8" applyNumberFormat="1" applyFont="1" applyFill="1" applyBorder="1" applyAlignment="1">
      <alignment horizontal="center" vertical="center" wrapText="1"/>
    </xf>
    <xf numFmtId="3" fontId="14" fillId="0" borderId="42" xfId="8" applyNumberFormat="1" applyFont="1" applyBorder="1"/>
    <xf numFmtId="3" fontId="14" fillId="0" borderId="59" xfId="8" applyNumberFormat="1" applyFont="1" applyBorder="1"/>
    <xf numFmtId="3" fontId="14" fillId="0" borderId="60" xfId="8" applyNumberFormat="1" applyFont="1" applyBorder="1"/>
    <xf numFmtId="3" fontId="14" fillId="0" borderId="59" xfId="8" quotePrefix="1" applyNumberFormat="1" applyFont="1" applyBorder="1"/>
    <xf numFmtId="3" fontId="14" fillId="0" borderId="61" xfId="8" applyNumberFormat="1" applyFont="1" applyBorder="1"/>
    <xf numFmtId="3" fontId="14" fillId="0" borderId="62" xfId="8" applyNumberFormat="1" applyFont="1" applyBorder="1"/>
    <xf numFmtId="3" fontId="14" fillId="0" borderId="63" xfId="8" applyNumberFormat="1" applyFont="1" applyBorder="1"/>
    <xf numFmtId="3" fontId="14" fillId="0" borderId="38" xfId="8" applyNumberFormat="1" applyFont="1" applyBorder="1"/>
    <xf numFmtId="3" fontId="14" fillId="0" borderId="64" xfId="8" applyNumberFormat="1" applyFont="1" applyBorder="1"/>
    <xf numFmtId="3" fontId="28" fillId="2" borderId="11" xfId="8" applyNumberFormat="1" applyFont="1" applyFill="1" applyBorder="1"/>
    <xf numFmtId="3" fontId="28" fillId="2" borderId="21" xfId="8" applyNumberFormat="1" applyFont="1" applyFill="1" applyBorder="1"/>
    <xf numFmtId="3" fontId="36" fillId="6" borderId="17" xfId="8" applyNumberFormat="1" applyFont="1" applyFill="1" applyBorder="1" applyAlignment="1">
      <alignment horizontal="left" vertical="center" wrapText="1"/>
    </xf>
    <xf numFmtId="3" fontId="14" fillId="2" borderId="34" xfId="8" applyNumberFormat="1" applyFont="1" applyFill="1" applyBorder="1"/>
    <xf numFmtId="167" fontId="14" fillId="0" borderId="50" xfId="8" applyNumberFormat="1" applyFont="1" applyBorder="1"/>
    <xf numFmtId="3" fontId="37" fillId="0" borderId="13" xfId="8" applyNumberFormat="1" applyFont="1" applyBorder="1"/>
    <xf numFmtId="3" fontId="37" fillId="0" borderId="35" xfId="8" applyNumberFormat="1" applyFont="1" applyBorder="1"/>
    <xf numFmtId="3" fontId="37" fillId="0" borderId="48" xfId="8" applyNumberFormat="1" applyFont="1" applyBorder="1"/>
    <xf numFmtId="3" fontId="37" fillId="0" borderId="7" xfId="8" applyNumberFormat="1" applyFont="1" applyBorder="1"/>
    <xf numFmtId="0" fontId="19" fillId="0" borderId="0" xfId="0" applyFont="1"/>
    <xf numFmtId="0" fontId="13" fillId="0" borderId="2" xfId="0" applyFont="1" applyBorder="1" applyAlignment="1">
      <alignment horizontal="center"/>
    </xf>
    <xf numFmtId="0" fontId="13" fillId="0" borderId="0" xfId="0" applyFont="1" applyAlignment="1">
      <alignment horizontal="center"/>
    </xf>
    <xf numFmtId="0" fontId="13" fillId="0" borderId="66" xfId="0" applyFont="1" applyBorder="1"/>
    <xf numFmtId="0" fontId="13" fillId="0" borderId="67" xfId="0" applyFont="1" applyBorder="1"/>
    <xf numFmtId="0" fontId="13" fillId="0" borderId="65" xfId="0" applyFont="1" applyBorder="1" applyAlignment="1">
      <alignment horizontal="center"/>
    </xf>
    <xf numFmtId="0" fontId="4" fillId="3" borderId="68" xfId="4" applyFont="1" applyFill="1" applyBorder="1" applyAlignment="1">
      <alignment horizontal="center" vertical="top" wrapText="1"/>
    </xf>
    <xf numFmtId="0" fontId="13" fillId="0" borderId="69" xfId="0" applyFont="1" applyBorder="1" applyAlignment="1">
      <alignment horizontal="center"/>
    </xf>
    <xf numFmtId="0" fontId="4" fillId="3" borderId="70" xfId="4" applyFont="1" applyFill="1" applyBorder="1" applyAlignment="1">
      <alignment horizontal="center" vertical="top" wrapText="1"/>
    </xf>
    <xf numFmtId="0" fontId="13" fillId="0" borderId="71" xfId="0" applyFont="1" applyBorder="1" applyAlignment="1">
      <alignment horizontal="center"/>
    </xf>
    <xf numFmtId="0" fontId="4" fillId="3" borderId="72" xfId="4" applyFont="1" applyFill="1" applyBorder="1" applyAlignment="1">
      <alignment horizontal="center" vertical="top" wrapText="1"/>
    </xf>
    <xf numFmtId="2" fontId="13" fillId="0" borderId="73"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4" xfId="0" applyNumberFormat="1" applyFont="1" applyBorder="1" applyAlignment="1">
      <alignment horizontal="center"/>
    </xf>
    <xf numFmtId="0" fontId="4" fillId="3" borderId="75" xfId="4" applyFont="1" applyFill="1" applyBorder="1" applyAlignment="1">
      <alignment horizontal="center" vertical="top" wrapText="1"/>
    </xf>
    <xf numFmtId="2" fontId="13" fillId="0" borderId="76" xfId="0" applyNumberFormat="1" applyFont="1" applyBorder="1" applyAlignment="1">
      <alignment horizontal="center"/>
    </xf>
    <xf numFmtId="3" fontId="25" fillId="6" borderId="32" xfId="8" applyNumberFormat="1" applyFont="1" applyFill="1" applyBorder="1" applyAlignment="1">
      <alignment horizontal="left" vertical="center" wrapText="1"/>
    </xf>
    <xf numFmtId="3" fontId="14" fillId="4" borderId="34" xfId="8" applyNumberFormat="1" applyFont="1" applyFill="1" applyBorder="1"/>
    <xf numFmtId="3" fontId="14" fillId="4" borderId="8" xfId="8" applyNumberFormat="1" applyFont="1" applyFill="1" applyBorder="1"/>
    <xf numFmtId="3" fontId="14" fillId="4" borderId="49" xfId="8" applyNumberFormat="1" applyFont="1" applyFill="1" applyBorder="1"/>
    <xf numFmtId="3" fontId="27" fillId="6" borderId="26" xfId="8" applyNumberFormat="1" applyFont="1" applyFill="1" applyBorder="1" applyAlignment="1">
      <alignment vertical="center" wrapText="1"/>
    </xf>
    <xf numFmtId="3" fontId="27" fillId="6" borderId="41" xfId="8" applyNumberFormat="1" applyFont="1" applyFill="1" applyBorder="1" applyAlignment="1">
      <alignment vertical="center" wrapText="1"/>
    </xf>
    <xf numFmtId="3" fontId="25" fillId="6" borderId="17"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3" fillId="0" borderId="24" xfId="8" applyNumberFormat="1" applyFont="1" applyBorder="1"/>
    <xf numFmtId="3" fontId="14" fillId="0" borderId="77" xfId="8" applyNumberFormat="1" applyFont="1" applyBorder="1"/>
    <xf numFmtId="3" fontId="40" fillId="6" borderId="17" xfId="8" applyNumberFormat="1" applyFont="1" applyFill="1" applyBorder="1" applyAlignment="1">
      <alignment horizontal="left" vertical="center" wrapText="1"/>
    </xf>
    <xf numFmtId="170" fontId="14" fillId="0" borderId="10" xfId="8" applyNumberFormat="1" applyFont="1" applyBorder="1"/>
    <xf numFmtId="0" fontId="14" fillId="0" borderId="54" xfId="0" applyFont="1" applyBorder="1"/>
    <xf numFmtId="3" fontId="42" fillId="0" borderId="54" xfId="9" applyNumberFormat="1" applyFont="1" applyBorder="1"/>
    <xf numFmtId="0" fontId="14" fillId="0" borderId="9" xfId="0" applyFont="1" applyBorder="1"/>
    <xf numFmtId="3" fontId="42" fillId="0" borderId="9" xfId="9" applyNumberFormat="1" applyFont="1" applyBorder="1"/>
    <xf numFmtId="0" fontId="14" fillId="0" borderId="53" xfId="0" applyFont="1" applyBorder="1"/>
    <xf numFmtId="3" fontId="25" fillId="6" borderId="24" xfId="8" applyNumberFormat="1" applyFont="1" applyFill="1" applyBorder="1" applyAlignment="1">
      <alignment horizontal="left" vertical="center"/>
    </xf>
    <xf numFmtId="3" fontId="33" fillId="6" borderId="49" xfId="8" applyNumberFormat="1" applyFont="1" applyFill="1" applyBorder="1" applyAlignment="1">
      <alignment horizontal="center" vertical="center" wrapText="1"/>
    </xf>
    <xf numFmtId="3" fontId="23" fillId="6" borderId="49" xfId="8" applyNumberFormat="1" applyFont="1" applyFill="1" applyBorder="1" applyAlignment="1">
      <alignment horizontal="center" vertical="center" wrapText="1"/>
    </xf>
    <xf numFmtId="3" fontId="14" fillId="6" borderId="49" xfId="8" applyNumberFormat="1" applyFont="1" applyFill="1" applyBorder="1" applyAlignment="1">
      <alignment horizontal="center" vertical="center" wrapText="1"/>
    </xf>
    <xf numFmtId="3" fontId="14" fillId="6" borderId="48" xfId="8" applyNumberFormat="1" applyFont="1" applyFill="1" applyBorder="1" applyAlignment="1">
      <alignment horizontal="center" vertical="center" wrapText="1"/>
    </xf>
    <xf numFmtId="3" fontId="14" fillId="6" borderId="78"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23" fillId="0" borderId="18" xfId="8" applyNumberFormat="1" applyFont="1" applyBorder="1"/>
    <xf numFmtId="3" fontId="28" fillId="4" borderId="79" xfId="8" applyNumberFormat="1" applyFont="1" applyFill="1" applyBorder="1"/>
    <xf numFmtId="3" fontId="23" fillId="0" borderId="79" xfId="8" applyNumberFormat="1" applyFont="1" applyBorder="1"/>
    <xf numFmtId="3" fontId="23" fillId="0" borderId="80" xfId="8" applyNumberFormat="1" applyFont="1" applyBorder="1"/>
    <xf numFmtId="3" fontId="14" fillId="0" borderId="81" xfId="8" applyNumberFormat="1" applyFont="1" applyBorder="1"/>
    <xf numFmtId="3" fontId="14" fillId="0" borderId="82" xfId="8" applyNumberFormat="1" applyFont="1" applyBorder="1"/>
    <xf numFmtId="3" fontId="14" fillId="0" borderId="83" xfId="8" applyNumberFormat="1" applyFont="1" applyBorder="1"/>
    <xf numFmtId="3" fontId="14" fillId="0" borderId="84" xfId="8" applyNumberFormat="1" applyFont="1" applyBorder="1"/>
    <xf numFmtId="3" fontId="14" fillId="0" borderId="81" xfId="8" applyNumberFormat="1" applyFont="1" applyBorder="1" applyAlignment="1">
      <alignment horizontal="center"/>
    </xf>
    <xf numFmtId="3" fontId="14" fillId="0" borderId="85" xfId="8" applyNumberFormat="1" applyFont="1" applyBorder="1" applyAlignment="1">
      <alignment horizontal="center"/>
    </xf>
    <xf numFmtId="3" fontId="14" fillId="0" borderId="86" xfId="8" applyNumberFormat="1" applyFont="1" applyBorder="1" applyAlignment="1">
      <alignment horizontal="center"/>
    </xf>
    <xf numFmtId="3" fontId="14" fillId="0" borderId="87" xfId="8" applyNumberFormat="1" applyFont="1" applyBorder="1" applyAlignment="1">
      <alignment horizontal="center"/>
    </xf>
    <xf numFmtId="3" fontId="14" fillId="0" borderId="78" xfId="8" applyNumberFormat="1" applyFont="1" applyBorder="1"/>
    <xf numFmtId="3" fontId="14" fillId="0" borderId="88" xfId="8" applyNumberFormat="1" applyFont="1" applyBorder="1"/>
    <xf numFmtId="3" fontId="14" fillId="0" borderId="45" xfId="8" applyNumberFormat="1" applyFont="1" applyBorder="1"/>
    <xf numFmtId="3" fontId="14" fillId="0" borderId="47" xfId="8" applyNumberFormat="1" applyFont="1" applyBorder="1"/>
    <xf numFmtId="0" fontId="18" fillId="2" borderId="89" xfId="4" applyFont="1" applyFill="1" applyBorder="1"/>
    <xf numFmtId="164" fontId="18" fillId="2" borderId="89" xfId="5" applyNumberFormat="1" applyFont="1" applyFill="1" applyBorder="1" applyAlignment="1">
      <alignment horizontal="right"/>
    </xf>
    <xf numFmtId="1" fontId="18" fillId="2" borderId="89" xfId="4" applyNumberFormat="1" applyFont="1" applyFill="1" applyBorder="1"/>
    <xf numFmtId="1" fontId="18" fillId="2" borderId="89" xfId="4" applyNumberFormat="1" applyFont="1" applyFill="1" applyBorder="1" applyAlignment="1">
      <alignment horizontal="center"/>
    </xf>
    <xf numFmtId="0" fontId="18" fillId="2" borderId="89" xfId="4" applyFont="1" applyFill="1" applyBorder="1" applyAlignment="1">
      <alignment horizontal="center"/>
    </xf>
    <xf numFmtId="164" fontId="18" fillId="2" borderId="89" xfId="5" applyNumberFormat="1" applyFont="1" applyFill="1" applyBorder="1" applyAlignment="1">
      <alignment horizontal="center"/>
    </xf>
    <xf numFmtId="0" fontId="19" fillId="0" borderId="89" xfId="0" applyFont="1" applyBorder="1"/>
    <xf numFmtId="0" fontId="19" fillId="0" borderId="89" xfId="0" applyFont="1" applyBorder="1" applyAlignment="1">
      <alignment horizontal="right"/>
    </xf>
    <xf numFmtId="0" fontId="8" fillId="2" borderId="89" xfId="4" applyFont="1" applyFill="1" applyBorder="1"/>
    <xf numFmtId="1" fontId="4" fillId="5" borderId="89" xfId="4" applyNumberFormat="1" applyFont="1" applyFill="1" applyBorder="1" applyAlignment="1">
      <alignment horizontal="right"/>
    </xf>
    <xf numFmtId="1" fontId="4" fillId="5" borderId="89" xfId="4" applyNumberFormat="1" applyFont="1" applyFill="1" applyBorder="1" applyAlignment="1">
      <alignment horizontal="center"/>
    </xf>
    <xf numFmtId="0" fontId="8" fillId="2" borderId="89" xfId="4" applyFont="1" applyFill="1" applyBorder="1" applyAlignment="1">
      <alignment horizontal="center"/>
    </xf>
    <xf numFmtId="0" fontId="3" fillId="0" borderId="89" xfId="4" applyBorder="1"/>
    <xf numFmtId="37" fontId="4" fillId="5" borderId="89" xfId="5" applyNumberFormat="1" applyFont="1" applyFill="1" applyBorder="1" applyAlignment="1">
      <alignment horizontal="center"/>
    </xf>
    <xf numFmtId="3" fontId="3" fillId="0" borderId="89" xfId="4" applyNumberFormat="1" applyBorder="1"/>
    <xf numFmtId="0" fontId="3" fillId="0" borderId="89" xfId="4" applyBorder="1" applyAlignment="1">
      <alignment horizontal="right"/>
    </xf>
    <xf numFmtId="1" fontId="8" fillId="2" borderId="89" xfId="4" applyNumberFormat="1" applyFont="1" applyFill="1" applyBorder="1" applyAlignment="1">
      <alignment horizontal="center"/>
    </xf>
    <xf numFmtId="0" fontId="8" fillId="0" borderId="89" xfId="4" applyFont="1" applyBorder="1"/>
    <xf numFmtId="0" fontId="4" fillId="4" borderId="89" xfId="4" applyFont="1" applyFill="1" applyBorder="1" applyAlignment="1">
      <alignment horizontal="right"/>
    </xf>
    <xf numFmtId="0" fontId="4" fillId="4" borderId="89" xfId="4" applyFont="1" applyFill="1" applyBorder="1" applyAlignment="1">
      <alignment horizontal="center"/>
    </xf>
    <xf numFmtId="0" fontId="8" fillId="4" borderId="89" xfId="4" applyFont="1" applyFill="1" applyBorder="1" applyAlignment="1">
      <alignment horizontal="right"/>
    </xf>
    <xf numFmtId="0" fontId="8" fillId="4" borderId="89" xfId="4" applyFont="1" applyFill="1" applyBorder="1" applyAlignment="1">
      <alignment horizontal="left"/>
    </xf>
    <xf numFmtId="0" fontId="4" fillId="4" borderId="89" xfId="4" applyFont="1" applyFill="1" applyBorder="1" applyAlignment="1">
      <alignment horizontal="left"/>
    </xf>
    <xf numFmtId="49" fontId="8" fillId="4" borderId="89" xfId="4" applyNumberFormat="1" applyFont="1" applyFill="1" applyBorder="1" applyAlignment="1">
      <alignment horizontal="left"/>
    </xf>
    <xf numFmtId="164" fontId="8" fillId="2" borderId="89" xfId="5" applyNumberFormat="1" applyFont="1" applyFill="1" applyBorder="1" applyAlignment="1">
      <alignment horizontal="right"/>
    </xf>
    <xf numFmtId="1" fontId="4" fillId="2" borderId="89" xfId="4" applyNumberFormat="1" applyFont="1" applyFill="1" applyBorder="1" applyAlignment="1">
      <alignment horizontal="center"/>
    </xf>
    <xf numFmtId="164" fontId="8" fillId="2" borderId="89" xfId="5" applyNumberFormat="1" applyFont="1" applyFill="1" applyBorder="1" applyAlignment="1">
      <alignment horizontal="center"/>
    </xf>
    <xf numFmtId="0" fontId="8" fillId="3" borderId="89" xfId="4" applyFont="1" applyFill="1" applyBorder="1" applyAlignment="1">
      <alignment horizontal="center" vertical="top" wrapText="1"/>
    </xf>
    <xf numFmtId="49" fontId="13" fillId="0" borderId="89" xfId="0" applyNumberFormat="1" applyFont="1" applyBorder="1" applyAlignment="1">
      <alignment horizontal="right"/>
    </xf>
    <xf numFmtId="1" fontId="8" fillId="2" borderId="89" xfId="4" applyNumberFormat="1" applyFont="1" applyFill="1" applyBorder="1" applyAlignment="1">
      <alignment horizontal="left"/>
    </xf>
    <xf numFmtId="0" fontId="8" fillId="2" borderId="89" xfId="4" applyFont="1" applyFill="1" applyBorder="1" applyAlignment="1">
      <alignment horizontal="left"/>
    </xf>
    <xf numFmtId="0" fontId="13" fillId="0" borderId="89" xfId="0" applyFont="1" applyBorder="1" applyAlignment="1">
      <alignment horizontal="right"/>
    </xf>
    <xf numFmtId="49" fontId="8" fillId="2" borderId="89" xfId="4" applyNumberFormat="1" applyFont="1" applyFill="1" applyBorder="1" applyAlignment="1">
      <alignment horizontal="right" wrapText="1"/>
    </xf>
    <xf numFmtId="49" fontId="8" fillId="0" borderId="89" xfId="4" applyNumberFormat="1" applyFont="1" applyBorder="1" applyAlignment="1">
      <alignment horizontal="right" wrapText="1"/>
    </xf>
    <xf numFmtId="49" fontId="8" fillId="0" borderId="89" xfId="4" applyNumberFormat="1" applyFont="1" applyBorder="1" applyAlignment="1">
      <alignment wrapText="1"/>
    </xf>
    <xf numFmtId="49" fontId="8" fillId="2" borderId="89" xfId="4" applyNumberFormat="1" applyFont="1" applyFill="1" applyBorder="1" applyAlignment="1">
      <alignment horizontal="center" wrapText="1"/>
    </xf>
    <xf numFmtId="3" fontId="13" fillId="0" borderId="89" xfId="0" applyNumberFormat="1" applyFont="1" applyBorder="1" applyAlignment="1">
      <alignment horizontal="right"/>
    </xf>
    <xf numFmtId="3" fontId="0" fillId="0" borderId="89" xfId="0" quotePrefix="1" applyNumberFormat="1" applyBorder="1" applyAlignment="1">
      <alignment horizontal="right"/>
    </xf>
    <xf numFmtId="49" fontId="14" fillId="0" borderId="89" xfId="8" applyNumberFormat="1" applyFont="1" applyBorder="1"/>
    <xf numFmtId="0" fontId="0" fillId="0" borderId="89" xfId="0" applyBorder="1"/>
    <xf numFmtId="0" fontId="8" fillId="3" borderId="89" xfId="4" applyFont="1" applyFill="1" applyBorder="1" applyAlignment="1">
      <alignment horizontal="right" vertical="top" wrapText="1"/>
    </xf>
    <xf numFmtId="1" fontId="8" fillId="2" borderId="89" xfId="5" applyNumberFormat="1" applyFont="1" applyFill="1" applyBorder="1" applyAlignment="1">
      <alignment horizontal="left" indent="2"/>
    </xf>
    <xf numFmtId="1" fontId="8" fillId="2" borderId="89" xfId="5" applyNumberFormat="1" applyFont="1" applyFill="1" applyBorder="1" applyAlignment="1">
      <alignment horizontal="center"/>
    </xf>
    <xf numFmtId="9" fontId="8" fillId="2" borderId="89" xfId="2" applyFont="1" applyFill="1" applyBorder="1" applyAlignment="1">
      <alignment horizontal="center"/>
    </xf>
    <xf numFmtId="164" fontId="8" fillId="2" borderId="89" xfId="1" applyNumberFormat="1" applyFont="1" applyFill="1" applyBorder="1" applyAlignment="1">
      <alignment horizontal="center"/>
    </xf>
    <xf numFmtId="0" fontId="8" fillId="0" borderId="89" xfId="4" applyFont="1" applyBorder="1" applyAlignment="1">
      <alignment horizontal="right"/>
    </xf>
    <xf numFmtId="49" fontId="14" fillId="0" borderId="89" xfId="8" quotePrefix="1" applyNumberFormat="1" applyFont="1" applyBorder="1"/>
    <xf numFmtId="1" fontId="8" fillId="2" borderId="89" xfId="4" applyNumberFormat="1" applyFont="1" applyFill="1" applyBorder="1"/>
    <xf numFmtId="0" fontId="3" fillId="2" borderId="89" xfId="4" applyFill="1" applyBorder="1"/>
    <xf numFmtId="0" fontId="13" fillId="0" borderId="66" xfId="0" applyFont="1" applyBorder="1" applyAlignment="1">
      <alignment horizontal="left"/>
    </xf>
    <xf numFmtId="0" fontId="13" fillId="0" borderId="2" xfId="0" applyFont="1" applyBorder="1" applyAlignment="1">
      <alignment horizontal="left"/>
    </xf>
    <xf numFmtId="3" fontId="30" fillId="0" borderId="0" xfId="8" applyNumberFormat="1" applyFont="1"/>
    <xf numFmtId="171" fontId="0" fillId="0" borderId="89" xfId="0" quotePrefix="1" applyNumberFormat="1" applyBorder="1" applyAlignment="1">
      <alignment horizontal="right"/>
    </xf>
    <xf numFmtId="3" fontId="27" fillId="6" borderId="33" xfId="8" applyNumberFormat="1" applyFont="1" applyFill="1" applyBorder="1" applyAlignment="1">
      <alignment horizontal="center" vertical="center" wrapText="1"/>
    </xf>
    <xf numFmtId="3" fontId="14" fillId="0" borderId="54" xfId="9" applyNumberFormat="1" applyFont="1" applyBorder="1"/>
    <xf numFmtId="3" fontId="42" fillId="0" borderId="49" xfId="8" applyNumberFormat="1" applyFont="1" applyBorder="1"/>
    <xf numFmtId="3" fontId="42" fillId="4" borderId="49" xfId="8" applyNumberFormat="1" applyFont="1" applyFill="1" applyBorder="1"/>
    <xf numFmtId="3" fontId="42" fillId="0" borderId="50" xfId="8" applyNumberFormat="1" applyFont="1" applyBorder="1"/>
    <xf numFmtId="167" fontId="42" fillId="0" borderId="50" xfId="8" applyNumberFormat="1" applyFont="1" applyBorder="1"/>
    <xf numFmtId="3" fontId="42" fillId="0" borderId="51" xfId="8" applyNumberFormat="1" applyFont="1" applyBorder="1"/>
    <xf numFmtId="3" fontId="42" fillId="0" borderId="54" xfId="8" applyNumberFormat="1" applyFont="1" applyBorder="1"/>
    <xf numFmtId="3" fontId="42" fillId="0" borderId="61" xfId="8" applyNumberFormat="1" applyFont="1" applyBorder="1"/>
    <xf numFmtId="3" fontId="42" fillId="0" borderId="62" xfId="8" applyNumberFormat="1" applyFont="1" applyBorder="1"/>
    <xf numFmtId="3" fontId="42" fillId="0" borderId="50" xfId="8" applyNumberFormat="1" applyFont="1" applyBorder="1" applyAlignment="1">
      <alignment horizontal="center"/>
    </xf>
    <xf numFmtId="169" fontId="42" fillId="0" borderId="50" xfId="8" applyNumberFormat="1" applyFont="1" applyBorder="1"/>
    <xf numFmtId="166" fontId="42" fillId="0" borderId="50" xfId="8" applyNumberFormat="1" applyFont="1" applyBorder="1"/>
    <xf numFmtId="3" fontId="42" fillId="0" borderId="0" xfId="8" applyNumberFormat="1" applyFont="1"/>
    <xf numFmtId="0" fontId="42" fillId="0" borderId="54" xfId="0" applyFont="1" applyBorder="1"/>
    <xf numFmtId="3" fontId="42" fillId="0" borderId="10" xfId="8" applyNumberFormat="1" applyFont="1" applyBorder="1"/>
    <xf numFmtId="3" fontId="42" fillId="0" borderId="8" xfId="8" applyNumberFormat="1" applyFont="1" applyBorder="1"/>
    <xf numFmtId="3" fontId="42" fillId="4" borderId="8" xfId="8" applyNumberFormat="1" applyFont="1" applyFill="1" applyBorder="1"/>
    <xf numFmtId="167" fontId="42" fillId="0" borderId="10" xfId="8" applyNumberFormat="1" applyFont="1" applyBorder="1"/>
    <xf numFmtId="3" fontId="42" fillId="0" borderId="9" xfId="8" applyNumberFormat="1" applyFont="1" applyBorder="1"/>
    <xf numFmtId="3" fontId="42" fillId="0" borderId="53" xfId="8" applyNumberFormat="1" applyFont="1" applyBorder="1"/>
    <xf numFmtId="3" fontId="42" fillId="0" borderId="59" xfId="8" applyNumberFormat="1" applyFont="1" applyBorder="1"/>
    <xf numFmtId="3" fontId="42" fillId="0" borderId="60" xfId="8" applyNumberFormat="1" applyFont="1" applyBorder="1"/>
    <xf numFmtId="3" fontId="42" fillId="0" borderId="10" xfId="8" applyNumberFormat="1" applyFont="1" applyBorder="1" applyAlignment="1">
      <alignment horizontal="center"/>
    </xf>
    <xf numFmtId="169" fontId="42" fillId="0" borderId="10" xfId="8" applyNumberFormat="1" applyFont="1" applyBorder="1"/>
    <xf numFmtId="166" fontId="42" fillId="0" borderId="10" xfId="8" applyNumberFormat="1" applyFont="1" applyBorder="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51" xfId="8" applyNumberFormat="1" applyFont="1" applyBorder="1" applyAlignment="1">
      <alignment horizontal="left"/>
    </xf>
    <xf numFmtId="3" fontId="42" fillId="0" borderId="51" xfId="8" applyNumberFormat="1" applyFont="1" applyBorder="1" applyAlignment="1">
      <alignment horizontal="left"/>
    </xf>
    <xf numFmtId="3" fontId="14" fillId="0" borderId="16" xfId="8" applyNumberFormat="1" applyFont="1" applyBorder="1"/>
    <xf numFmtId="3" fontId="14" fillId="0" borderId="91" xfId="8" applyNumberFormat="1" applyFont="1" applyBorder="1"/>
    <xf numFmtId="3" fontId="14" fillId="0" borderId="16" xfId="8" applyNumberFormat="1" applyFont="1" applyBorder="1" applyAlignment="1">
      <alignment horizontal="left"/>
    </xf>
    <xf numFmtId="3" fontId="33" fillId="6" borderId="40" xfId="8" applyNumberFormat="1" applyFont="1" applyFill="1" applyBorder="1" applyAlignment="1">
      <alignment horizontal="center" vertical="center" wrapText="1"/>
    </xf>
    <xf numFmtId="3" fontId="23" fillId="6" borderId="40"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6" borderId="94" xfId="8" applyNumberFormat="1" applyFont="1" applyFill="1" applyBorder="1" applyAlignment="1">
      <alignment horizontal="center" vertical="center" wrapText="1"/>
    </xf>
    <xf numFmtId="3" fontId="14" fillId="6" borderId="88" xfId="8" applyNumberFormat="1" applyFont="1" applyFill="1" applyBorder="1" applyAlignment="1">
      <alignment horizontal="center" vertical="center" wrapText="1"/>
    </xf>
    <xf numFmtId="3" fontId="14" fillId="6" borderId="95" xfId="8" applyNumberFormat="1" applyFont="1" applyFill="1" applyBorder="1" applyAlignment="1">
      <alignment horizontal="center" vertical="center" wrapText="1"/>
    </xf>
    <xf numFmtId="3" fontId="14" fillId="6" borderId="38" xfId="8" applyNumberFormat="1" applyFont="1" applyFill="1" applyBorder="1" applyAlignment="1">
      <alignment horizontal="center" vertical="center" wrapText="1"/>
    </xf>
    <xf numFmtId="3" fontId="14" fillId="0" borderId="96" xfId="8" applyNumberFormat="1" applyFont="1" applyBorder="1" applyAlignment="1">
      <alignment horizontal="center"/>
    </xf>
    <xf numFmtId="3" fontId="37" fillId="0" borderId="97" xfId="8" applyNumberFormat="1" applyFont="1" applyBorder="1"/>
    <xf numFmtId="3" fontId="37" fillId="0" borderId="41" xfId="8" applyNumberFormat="1" applyFont="1" applyBorder="1"/>
    <xf numFmtId="3" fontId="14" fillId="0" borderId="97" xfId="8" applyNumberFormat="1" applyFont="1" applyBorder="1"/>
    <xf numFmtId="3" fontId="37" fillId="0" borderId="78" xfId="8" applyNumberFormat="1" applyFont="1" applyBorder="1"/>
    <xf numFmtId="3" fontId="37" fillId="0" borderId="58" xfId="8" applyNumberFormat="1" applyFont="1" applyBorder="1"/>
    <xf numFmtId="3" fontId="14" fillId="0" borderId="58" xfId="8" applyNumberFormat="1" applyFont="1" applyBorder="1"/>
    <xf numFmtId="3" fontId="14" fillId="0" borderId="40" xfId="8" applyNumberFormat="1" applyFont="1" applyBorder="1"/>
    <xf numFmtId="3" fontId="14" fillId="0" borderId="95" xfId="8" applyNumberFormat="1" applyFont="1" applyBorder="1"/>
    <xf numFmtId="3" fontId="14" fillId="0" borderId="38" xfId="8" applyNumberFormat="1" applyFont="1" applyBorder="1" applyAlignment="1">
      <alignment horizontal="center"/>
    </xf>
    <xf numFmtId="3" fontId="14" fillId="0" borderId="95" xfId="8" applyNumberFormat="1" applyFont="1" applyBorder="1" applyAlignment="1">
      <alignment horizontal="center"/>
    </xf>
    <xf numFmtId="166" fontId="14" fillId="0" borderId="38" xfId="8" applyNumberFormat="1" applyFont="1" applyBorder="1"/>
    <xf numFmtId="3" fontId="14" fillId="0" borderId="98" xfId="8" applyNumberFormat="1" applyFont="1" applyBorder="1" applyAlignment="1">
      <alignment horizontal="center"/>
    </xf>
    <xf numFmtId="0" fontId="14" fillId="0" borderId="58" xfId="0" applyFont="1" applyBorder="1"/>
    <xf numFmtId="3" fontId="42" fillId="0" borderId="58" xfId="9" applyNumberFormat="1" applyFont="1" applyBorder="1"/>
    <xf numFmtId="3" fontId="42" fillId="0" borderId="86" xfId="8" applyNumberFormat="1" applyFont="1" applyBorder="1" applyAlignment="1">
      <alignment horizontal="center"/>
    </xf>
    <xf numFmtId="3" fontId="14" fillId="0" borderId="58" xfId="9" applyNumberFormat="1" applyFont="1" applyBorder="1"/>
    <xf numFmtId="3" fontId="42" fillId="0" borderId="87" xfId="8" applyNumberFormat="1" applyFont="1" applyBorder="1" applyAlignment="1">
      <alignment horizontal="center"/>
    </xf>
    <xf numFmtId="3" fontId="14" fillId="0" borderId="95" xfId="8" applyNumberFormat="1" applyFont="1" applyBorder="1" applyAlignment="1">
      <alignment horizontal="left"/>
    </xf>
    <xf numFmtId="167" fontId="14" fillId="0" borderId="10" xfId="8" quotePrefix="1" applyNumberFormat="1" applyFont="1" applyBorder="1"/>
    <xf numFmtId="0" fontId="4" fillId="8" borderId="89" xfId="4" applyFont="1" applyFill="1" applyBorder="1" applyAlignment="1">
      <alignment horizontal="center"/>
    </xf>
    <xf numFmtId="0" fontId="3" fillId="8" borderId="89" xfId="4" applyFill="1" applyBorder="1"/>
    <xf numFmtId="49" fontId="43" fillId="0" borderId="89" xfId="0" quotePrefix="1" applyNumberFormat="1" applyFont="1" applyBorder="1" applyAlignment="1">
      <alignment horizontal="right"/>
    </xf>
    <xf numFmtId="3" fontId="32" fillId="6" borderId="14" xfId="8" applyNumberFormat="1" applyFont="1" applyFill="1" applyBorder="1" applyAlignment="1">
      <alignment horizontal="center" vertical="center" wrapText="1"/>
    </xf>
    <xf numFmtId="3" fontId="28" fillId="4" borderId="21" xfId="8" applyNumberFormat="1" applyFont="1" applyFill="1" applyBorder="1"/>
    <xf numFmtId="3" fontId="32" fillId="6" borderId="4" xfId="8" applyNumberFormat="1" applyFont="1" applyFill="1" applyBorder="1" applyAlignment="1">
      <alignment horizontal="center" vertical="center" wrapText="1"/>
    </xf>
    <xf numFmtId="3" fontId="32" fillId="6" borderId="0" xfId="8" applyNumberFormat="1" applyFont="1" applyFill="1" applyAlignment="1">
      <alignment horizontal="center" vertical="center" wrapText="1"/>
    </xf>
    <xf numFmtId="3" fontId="14" fillId="4" borderId="14" xfId="8" applyNumberFormat="1" applyFont="1" applyFill="1" applyBorder="1"/>
    <xf numFmtId="3" fontId="14" fillId="4" borderId="11" xfId="8" applyNumberFormat="1" applyFont="1" applyFill="1" applyBorder="1"/>
    <xf numFmtId="3" fontId="14" fillId="0" borderId="36" xfId="9" applyNumberFormat="1" applyFont="1" applyBorder="1"/>
    <xf numFmtId="3" fontId="14" fillId="0" borderId="34" xfId="9" applyNumberFormat="1" applyFont="1" applyBorder="1"/>
    <xf numFmtId="3" fontId="14" fillId="4" borderId="34" xfId="9" applyNumberFormat="1" applyFont="1" applyFill="1" applyBorder="1"/>
    <xf numFmtId="3" fontId="14" fillId="0" borderId="10" xfId="9" applyNumberFormat="1" applyFont="1" applyBorder="1"/>
    <xf numFmtId="167" fontId="14" fillId="0" borderId="10" xfId="9" applyNumberFormat="1" applyFont="1" applyBorder="1"/>
    <xf numFmtId="3" fontId="14" fillId="0" borderId="9" xfId="9" applyNumberFormat="1" applyFont="1" applyBorder="1"/>
    <xf numFmtId="3" fontId="14" fillId="0" borderId="53" xfId="9" applyNumberFormat="1" applyFont="1" applyBorder="1"/>
    <xf numFmtId="3" fontId="14" fillId="0" borderId="59" xfId="9" applyNumberFormat="1" applyFont="1" applyBorder="1"/>
    <xf numFmtId="3" fontId="14" fillId="0" borderId="60" xfId="9" applyNumberFormat="1" applyFont="1" applyBorder="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xf numFmtId="166" fontId="14" fillId="0" borderId="10" xfId="9" applyNumberFormat="1" applyFont="1" applyBorder="1"/>
    <xf numFmtId="3" fontId="14" fillId="0" borderId="8" xfId="9" applyNumberFormat="1" applyFont="1" applyBorder="1"/>
    <xf numFmtId="3" fontId="14" fillId="4" borderId="8" xfId="9" applyNumberFormat="1" applyFont="1" applyFill="1" applyBorder="1"/>
    <xf numFmtId="3" fontId="14" fillId="0" borderId="49" xfId="9" applyNumberFormat="1" applyFont="1" applyBorder="1"/>
    <xf numFmtId="0" fontId="42" fillId="0" borderId="58" xfId="0" applyFont="1" applyBorder="1"/>
    <xf numFmtId="3" fontId="14" fillId="0" borderId="10" xfId="9" quotePrefix="1" applyNumberFormat="1" applyFont="1" applyBorder="1"/>
    <xf numFmtId="167" fontId="14" fillId="0" borderId="10" xfId="9" quotePrefix="1" applyNumberFormat="1" applyFont="1" applyBorder="1"/>
    <xf numFmtId="3" fontId="14" fillId="0" borderId="59" xfId="9" quotePrefix="1" applyNumberFormat="1" applyFont="1" applyBorder="1"/>
    <xf numFmtId="169" fontId="14" fillId="0" borderId="10" xfId="9" quotePrefix="1" applyNumberFormat="1" applyFont="1" applyBorder="1"/>
    <xf numFmtId="3" fontId="14" fillId="0" borderId="50" xfId="9" applyNumberFormat="1" applyFont="1" applyBorder="1"/>
    <xf numFmtId="3" fontId="14" fillId="4" borderId="49" xfId="9" applyNumberFormat="1" applyFont="1" applyFill="1" applyBorder="1"/>
    <xf numFmtId="3" fontId="14" fillId="0" borderId="51" xfId="9" applyNumberFormat="1" applyFont="1" applyBorder="1"/>
    <xf numFmtId="3" fontId="14" fillId="0" borderId="61" xfId="9" applyNumberFormat="1" applyFont="1" applyBorder="1"/>
    <xf numFmtId="3" fontId="14" fillId="0" borderId="62" xfId="9" applyNumberFormat="1" applyFont="1" applyBorder="1"/>
    <xf numFmtId="3" fontId="14" fillId="0" borderId="50" xfId="9" applyNumberFormat="1" applyFont="1" applyBorder="1" applyAlignment="1">
      <alignment horizontal="center"/>
    </xf>
    <xf numFmtId="3" fontId="14" fillId="0" borderId="51" xfId="9" applyNumberFormat="1" applyFont="1" applyBorder="1" applyAlignment="1">
      <alignment horizontal="center"/>
    </xf>
    <xf numFmtId="169" fontId="14" fillId="0" borderId="50" xfId="9" applyNumberFormat="1" applyFont="1" applyBorder="1"/>
    <xf numFmtId="166" fontId="14" fillId="0" borderId="50" xfId="9" applyNumberFormat="1" applyFont="1" applyBorder="1"/>
    <xf numFmtId="167" fontId="14" fillId="0" borderId="50" xfId="9" applyNumberFormat="1" applyFont="1" applyBorder="1"/>
    <xf numFmtId="3" fontId="28" fillId="4" borderId="49" xfId="9" applyNumberFormat="1" applyFont="1" applyFill="1" applyBorder="1"/>
    <xf numFmtId="0" fontId="44" fillId="9" borderId="89" xfId="4" applyFont="1" applyFill="1" applyBorder="1"/>
    <xf numFmtId="49" fontId="5" fillId="0" borderId="0" xfId="9" applyNumberFormat="1"/>
    <xf numFmtId="3" fontId="42" fillId="0" borderId="36" xfId="9" applyNumberFormat="1" applyFont="1" applyBorder="1"/>
    <xf numFmtId="3" fontId="42" fillId="0" borderId="34" xfId="9" applyNumberFormat="1" applyFont="1" applyBorder="1"/>
    <xf numFmtId="3" fontId="42" fillId="4" borderId="34" xfId="9" applyNumberFormat="1" applyFont="1" applyFill="1" applyBorder="1"/>
    <xf numFmtId="3" fontId="42" fillId="0" borderId="10" xfId="9" applyNumberFormat="1" applyFont="1" applyBorder="1"/>
    <xf numFmtId="167" fontId="42" fillId="0" borderId="10" xfId="9" applyNumberFormat="1" applyFont="1" applyBorder="1"/>
    <xf numFmtId="3" fontId="42" fillId="0" borderId="53" xfId="9" applyNumberFormat="1" applyFont="1" applyBorder="1"/>
    <xf numFmtId="3" fontId="42" fillId="0" borderId="59" xfId="9" applyNumberFormat="1" applyFont="1" applyBorder="1"/>
    <xf numFmtId="3" fontId="42" fillId="0" borderId="60" xfId="9" applyNumberFormat="1" applyFont="1" applyBorder="1"/>
    <xf numFmtId="3" fontId="42" fillId="0" borderId="10" xfId="9" applyNumberFormat="1" applyFont="1" applyBorder="1" applyAlignment="1">
      <alignment horizontal="center"/>
    </xf>
    <xf numFmtId="3" fontId="42" fillId="0" borderId="9" xfId="9" applyNumberFormat="1" applyFont="1" applyBorder="1" applyAlignment="1">
      <alignment horizontal="center"/>
    </xf>
    <xf numFmtId="169" fontId="42" fillId="0" borderId="10" xfId="9" applyNumberFormat="1" applyFont="1" applyBorder="1"/>
    <xf numFmtId="166" fontId="42" fillId="0" borderId="10" xfId="9" applyNumberFormat="1" applyFont="1" applyBorder="1"/>
    <xf numFmtId="3" fontId="42" fillId="0" borderId="8" xfId="9" applyNumberFormat="1" applyFont="1" applyBorder="1"/>
    <xf numFmtId="3" fontId="42" fillId="4" borderId="8" xfId="9" applyNumberFormat="1" applyFont="1" applyFill="1" applyBorder="1"/>
    <xf numFmtId="3" fontId="42" fillId="0" borderId="49" xfId="9" applyNumberFormat="1" applyFont="1" applyBorder="1"/>
    <xf numFmtId="3" fontId="42" fillId="0" borderId="10" xfId="9" quotePrefix="1" applyNumberFormat="1" applyFont="1" applyBorder="1"/>
    <xf numFmtId="3" fontId="42" fillId="4" borderId="34" xfId="8" applyNumberFormat="1" applyFont="1" applyFill="1" applyBorder="1"/>
    <xf numFmtId="3" fontId="42" fillId="2" borderId="34" xfId="8" applyNumberFormat="1" applyFont="1" applyFill="1" applyBorder="1"/>
    <xf numFmtId="3" fontId="42" fillId="0" borderId="34" xfId="8" applyNumberFormat="1" applyFont="1" applyBorder="1"/>
    <xf numFmtId="3" fontId="42" fillId="0" borderId="43" xfId="8" applyNumberFormat="1" applyFont="1" applyBorder="1"/>
    <xf numFmtId="167" fontId="42" fillId="0" borderId="43" xfId="8" applyNumberFormat="1" applyFont="1" applyBorder="1"/>
    <xf numFmtId="166" fontId="42" fillId="0" borderId="43" xfId="8" applyNumberFormat="1" applyFont="1" applyBorder="1"/>
    <xf numFmtId="168" fontId="42" fillId="0" borderId="43" xfId="8" applyNumberFormat="1" applyFont="1" applyBorder="1"/>
    <xf numFmtId="0" fontId="0" fillId="0" borderId="89" xfId="0" applyBorder="1" applyAlignment="1">
      <alignment vertical="center"/>
    </xf>
    <xf numFmtId="49" fontId="43" fillId="0" borderId="0" xfId="0" applyNumberFormat="1" applyFont="1"/>
    <xf numFmtId="3" fontId="27" fillId="6" borderId="32" xfId="8" applyNumberFormat="1" applyFont="1" applyFill="1" applyBorder="1" applyAlignment="1">
      <alignment vertical="center" wrapText="1"/>
    </xf>
    <xf numFmtId="3" fontId="2" fillId="0" borderId="0" xfId="8" applyNumberFormat="1" applyFont="1"/>
    <xf numFmtId="3" fontId="25" fillId="6" borderId="20" xfId="8" applyNumberFormat="1" applyFont="1" applyFill="1" applyBorder="1" applyAlignment="1">
      <alignment vertical="center" wrapText="1"/>
    </xf>
    <xf numFmtId="0" fontId="45" fillId="0" borderId="0" xfId="0" applyFont="1"/>
    <xf numFmtId="0" fontId="46" fillId="0" borderId="0" xfId="0" applyFont="1"/>
    <xf numFmtId="49" fontId="13" fillId="0" borderId="89" xfId="0" quotePrefix="1" applyNumberFormat="1" applyFont="1" applyBorder="1" applyAlignment="1">
      <alignment horizontal="right"/>
    </xf>
    <xf numFmtId="3" fontId="43" fillId="0" borderId="89" xfId="0" quotePrefix="1" applyNumberFormat="1" applyFont="1" applyBorder="1" applyAlignment="1">
      <alignment horizontal="right"/>
    </xf>
    <xf numFmtId="49" fontId="0" fillId="0" borderId="0" xfId="0" applyNumberFormat="1"/>
    <xf numFmtId="49" fontId="5" fillId="0" borderId="0" xfId="9" applyNumberFormat="1" applyAlignment="1">
      <alignment horizontal="right"/>
    </xf>
    <xf numFmtId="49" fontId="2" fillId="0" borderId="0" xfId="9" applyNumberFormat="1" applyFont="1" applyAlignment="1">
      <alignment horizontal="right"/>
    </xf>
    <xf numFmtId="3" fontId="25" fillId="6" borderId="4" xfId="8" applyNumberFormat="1" applyFont="1" applyFill="1" applyBorder="1" applyAlignment="1">
      <alignment horizontal="left" vertical="center" wrapText="1"/>
    </xf>
    <xf numFmtId="3" fontId="25" fillId="6" borderId="29" xfId="8" applyNumberFormat="1" applyFont="1" applyFill="1" applyBorder="1" applyAlignment="1">
      <alignment horizontal="left" vertical="center"/>
    </xf>
    <xf numFmtId="0" fontId="14" fillId="0" borderId="78" xfId="0" applyFont="1" applyBorder="1"/>
    <xf numFmtId="3" fontId="42" fillId="0" borderId="78" xfId="9" applyNumberFormat="1" applyFont="1" applyBorder="1"/>
    <xf numFmtId="3" fontId="14" fillId="0" borderId="78" xfId="9" applyNumberFormat="1" applyFont="1" applyBorder="1"/>
    <xf numFmtId="0" fontId="42" fillId="0" borderId="78" xfId="0" applyFont="1" applyBorder="1"/>
    <xf numFmtId="3" fontId="23" fillId="0" borderId="101" xfId="8" applyNumberFormat="1" applyFont="1" applyBorder="1"/>
    <xf numFmtId="3" fontId="42" fillId="0" borderId="102" xfId="9" applyNumberFormat="1" applyFont="1" applyBorder="1"/>
    <xf numFmtId="3" fontId="14" fillId="0" borderId="102" xfId="9" applyNumberFormat="1" applyFont="1" applyBorder="1"/>
    <xf numFmtId="3" fontId="23" fillId="0" borderId="99" xfId="8" applyNumberFormat="1" applyFont="1" applyBorder="1"/>
    <xf numFmtId="3" fontId="14" fillId="0" borderId="102" xfId="8" applyNumberFormat="1" applyFont="1" applyBorder="1"/>
    <xf numFmtId="3" fontId="14" fillId="0" borderId="10" xfId="9" quotePrefix="1" applyNumberFormat="1" applyFont="1" applyBorder="1" applyAlignment="1">
      <alignment horizontal="center"/>
    </xf>
    <xf numFmtId="3" fontId="14" fillId="2" borderId="45" xfId="8" applyNumberFormat="1" applyFont="1" applyFill="1" applyBorder="1"/>
    <xf numFmtId="167" fontId="14" fillId="0" borderId="47" xfId="8" applyNumberFormat="1" applyFont="1" applyBorder="1"/>
    <xf numFmtId="166" fontId="14" fillId="0" borderId="47" xfId="8" applyNumberFormat="1" applyFont="1" applyBorder="1"/>
    <xf numFmtId="168" fontId="14" fillId="0" borderId="47" xfId="8" applyNumberFormat="1" applyFont="1" applyBorder="1"/>
    <xf numFmtId="3" fontId="14" fillId="0" borderId="50" xfId="9" quotePrefix="1" applyNumberFormat="1" applyFont="1" applyBorder="1" applyAlignment="1">
      <alignment horizontal="center"/>
    </xf>
    <xf numFmtId="49" fontId="42" fillId="0" borderId="10" xfId="9" applyNumberFormat="1" applyFont="1" applyBorder="1"/>
    <xf numFmtId="49" fontId="42" fillId="0" borderId="15" xfId="9" applyNumberFormat="1" applyFont="1" applyBorder="1"/>
    <xf numFmtId="49" fontId="42" fillId="0" borderId="9" xfId="9" applyNumberFormat="1" applyFont="1" applyBorder="1"/>
    <xf numFmtId="49" fontId="42" fillId="0" borderId="59" xfId="9" applyNumberFormat="1" applyFont="1" applyBorder="1"/>
    <xf numFmtId="49" fontId="14" fillId="0" borderId="59" xfId="9" applyNumberFormat="1" applyFont="1" applyBorder="1"/>
    <xf numFmtId="49" fontId="14" fillId="0" borderId="10" xfId="9" applyNumberFormat="1" applyFont="1" applyBorder="1"/>
    <xf numFmtId="49" fontId="14" fillId="0" borderId="10" xfId="9" applyNumberFormat="1" applyFont="1" applyBorder="1" applyAlignment="1">
      <alignment horizontal="center"/>
    </xf>
    <xf numFmtId="49" fontId="14" fillId="0" borderId="9" xfId="9" applyNumberFormat="1" applyFont="1" applyBorder="1"/>
    <xf numFmtId="49" fontId="14" fillId="0" borderId="10" xfId="9" quotePrefix="1" applyNumberFormat="1" applyFont="1" applyBorder="1"/>
    <xf numFmtId="49" fontId="14" fillId="0" borderId="59" xfId="9" quotePrefix="1" applyNumberFormat="1" applyFont="1" applyBorder="1"/>
    <xf numFmtId="49" fontId="14" fillId="0" borderId="50" xfId="9" applyNumberFormat="1" applyFont="1" applyBorder="1"/>
    <xf numFmtId="49" fontId="14" fillId="0" borderId="51" xfId="9" applyNumberFormat="1" applyFont="1" applyBorder="1"/>
    <xf numFmtId="49" fontId="14" fillId="0" borderId="61" xfId="9" applyNumberFormat="1" applyFont="1" applyBorder="1"/>
    <xf numFmtId="49" fontId="14" fillId="0" borderId="50" xfId="9" applyNumberFormat="1" applyFont="1" applyBorder="1" applyAlignment="1">
      <alignment horizontal="center"/>
    </xf>
    <xf numFmtId="3" fontId="14" fillId="0" borderId="61" xfId="9" quotePrefix="1" applyNumberFormat="1" applyFont="1" applyBorder="1"/>
    <xf numFmtId="2" fontId="42" fillId="0" borderId="34" xfId="9" applyNumberFormat="1" applyFont="1" applyBorder="1"/>
    <xf numFmtId="3" fontId="28" fillId="0" borderId="11" xfId="8" applyNumberFormat="1" applyFont="1" applyBorder="1"/>
    <xf numFmtId="3" fontId="42" fillId="0" borderId="10" xfId="9" quotePrefix="1" applyNumberFormat="1" applyFont="1" applyBorder="1" applyAlignment="1">
      <alignment horizontal="center"/>
    </xf>
    <xf numFmtId="3" fontId="28" fillId="0" borderId="40" xfId="8" applyNumberFormat="1" applyFont="1" applyBorder="1"/>
    <xf numFmtId="0" fontId="45" fillId="0" borderId="0" xfId="0" applyFont="1" applyAlignment="1">
      <alignment horizontal="left" indent="1"/>
    </xf>
    <xf numFmtId="3" fontId="46" fillId="0" borderId="0" xfId="0" applyNumberFormat="1" applyFont="1"/>
    <xf numFmtId="3" fontId="4" fillId="2" borderId="0" xfId="4" applyNumberFormat="1" applyFont="1" applyFill="1" applyAlignment="1">
      <alignment horizontal="center"/>
    </xf>
    <xf numFmtId="3" fontId="10" fillId="2" borderId="0" xfId="4" applyNumberFormat="1" applyFont="1" applyFill="1" applyAlignment="1">
      <alignment horizontal="center" vertical="center" wrapText="1"/>
    </xf>
    <xf numFmtId="3" fontId="11" fillId="2" borderId="0" xfId="4" applyNumberFormat="1" applyFont="1" applyFill="1" applyAlignment="1">
      <alignment horizontal="center"/>
    </xf>
    <xf numFmtId="3" fontId="9" fillId="2" borderId="0" xfId="4" applyNumberFormat="1" applyFont="1" applyFill="1" applyAlignment="1">
      <alignment horizontal="center"/>
    </xf>
    <xf numFmtId="3" fontId="8" fillId="2" borderId="0" xfId="4" applyNumberFormat="1" applyFont="1" applyFill="1" applyAlignment="1">
      <alignment horizontal="center"/>
    </xf>
    <xf numFmtId="3" fontId="27" fillId="6" borderId="18" xfId="8" applyNumberFormat="1" applyFont="1" applyFill="1" applyBorder="1" applyAlignment="1">
      <alignment horizontal="center" vertical="center" wrapText="1"/>
    </xf>
    <xf numFmtId="3" fontId="27" fillId="6" borderId="24" xfId="8" applyNumberFormat="1" applyFont="1" applyFill="1" applyBorder="1" applyAlignment="1">
      <alignment horizontal="center" vertical="center" wrapText="1"/>
    </xf>
    <xf numFmtId="3" fontId="27" fillId="6" borderId="25" xfId="8" applyNumberFormat="1" applyFont="1" applyFill="1" applyBorder="1" applyAlignment="1">
      <alignment horizontal="center" vertical="center" wrapText="1"/>
    </xf>
    <xf numFmtId="3" fontId="25" fillId="6" borderId="18" xfId="8" applyNumberFormat="1" applyFont="1" applyFill="1" applyBorder="1" applyAlignment="1">
      <alignment horizontal="center" vertical="center" wrapText="1"/>
    </xf>
    <xf numFmtId="3" fontId="25" fillId="6" borderId="24" xfId="8" applyNumberFormat="1" applyFont="1" applyFill="1" applyBorder="1" applyAlignment="1">
      <alignment horizontal="center" vertical="center" wrapText="1"/>
    </xf>
    <xf numFmtId="3" fontId="25" fillId="6" borderId="25" xfId="8" applyNumberFormat="1" applyFont="1" applyFill="1" applyBorder="1" applyAlignment="1">
      <alignment horizontal="center" vertical="center" wrapText="1"/>
    </xf>
    <xf numFmtId="3" fontId="27" fillId="6" borderId="99" xfId="8" applyNumberFormat="1" applyFont="1" applyFill="1" applyBorder="1" applyAlignment="1">
      <alignment horizontal="left" vertical="center" wrapText="1"/>
    </xf>
    <xf numFmtId="3" fontId="27" fillId="6" borderId="100" xfId="8" applyNumberFormat="1" applyFont="1" applyFill="1" applyBorder="1" applyAlignment="1">
      <alignment horizontal="left" vertical="center" wrapText="1"/>
    </xf>
    <xf numFmtId="3" fontId="27" fillId="6" borderId="11"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27"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7" borderId="20" xfId="8" applyNumberFormat="1" applyFont="1" applyFill="1" applyBorder="1" applyAlignment="1">
      <alignment horizontal="left" vertical="center"/>
    </xf>
    <xf numFmtId="3" fontId="27" fillId="6" borderId="92" xfId="8" applyNumberFormat="1" applyFont="1" applyFill="1" applyBorder="1" applyAlignment="1">
      <alignment horizontal="left" vertical="center" wrapText="1"/>
    </xf>
    <xf numFmtId="3" fontId="27" fillId="6" borderId="93" xfId="8" applyNumberFormat="1" applyFont="1" applyFill="1" applyBorder="1" applyAlignment="1">
      <alignment horizontal="left" vertical="center" wrapText="1"/>
    </xf>
    <xf numFmtId="3" fontId="25" fillId="6" borderId="32" xfId="8" applyNumberFormat="1" applyFont="1" applyFill="1" applyBorder="1" applyAlignment="1">
      <alignment horizontal="left" vertical="center" wrapText="1"/>
    </xf>
    <xf numFmtId="3" fontId="27" fillId="6" borderId="33" xfId="8" applyNumberFormat="1" applyFont="1" applyFill="1" applyBorder="1" applyAlignment="1">
      <alignment horizontal="left" vertical="center" wrapText="1"/>
    </xf>
    <xf numFmtId="3" fontId="25" fillId="6" borderId="33" xfId="8" applyNumberFormat="1" applyFont="1" applyFill="1" applyBorder="1" applyAlignment="1">
      <alignment horizontal="left" vertical="center" wrapText="1"/>
    </xf>
    <xf numFmtId="3" fontId="27" fillId="6" borderId="32"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xf>
    <xf numFmtId="3" fontId="14" fillId="7" borderId="30" xfId="8" applyNumberFormat="1" applyFont="1" applyFill="1" applyBorder="1" applyAlignment="1">
      <alignment horizontal="left" vertical="center"/>
    </xf>
    <xf numFmtId="3" fontId="14" fillId="7" borderId="31"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32" xfId="8" applyNumberFormat="1" applyFont="1" applyFill="1" applyBorder="1" applyAlignment="1">
      <alignment horizontal="center" vertical="center" wrapText="1"/>
    </xf>
    <xf numFmtId="3" fontId="27" fillId="6" borderId="33" xfId="8" applyNumberFormat="1" applyFont="1" applyFill="1" applyBorder="1" applyAlignment="1">
      <alignment horizontal="center" vertical="center" wrapText="1"/>
    </xf>
    <xf numFmtId="3" fontId="27" fillId="6" borderId="20"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7" fillId="6" borderId="29" xfId="8" applyNumberFormat="1" applyFont="1" applyFill="1" applyBorder="1" applyAlignment="1">
      <alignment horizontal="center" vertical="center" wrapText="1"/>
    </xf>
    <xf numFmtId="3" fontId="27" fillId="6" borderId="26"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5" fillId="6" borderId="17"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5" fillId="6" borderId="32" xfId="8" applyNumberFormat="1" applyFont="1" applyFill="1" applyBorder="1" applyAlignment="1">
      <alignment horizontal="center" vertical="center" wrapText="1"/>
    </xf>
    <xf numFmtId="3" fontId="27" fillId="6" borderId="12"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14" fillId="6" borderId="29" xfId="8" applyNumberFormat="1" applyFont="1" applyFill="1" applyBorder="1" applyAlignment="1">
      <alignment horizontal="left" vertical="center" wrapText="1"/>
    </xf>
    <xf numFmtId="3" fontId="27" fillId="6" borderId="20"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25" fillId="6" borderId="20" xfId="8" applyNumberFormat="1" applyFont="1" applyFill="1" applyBorder="1" applyAlignment="1">
      <alignment horizontal="left" vertical="center" wrapText="1"/>
    </xf>
    <xf numFmtId="3" fontId="31" fillId="6" borderId="32" xfId="8" applyNumberFormat="1" applyFont="1" applyFill="1" applyBorder="1" applyAlignment="1">
      <alignment horizontal="left" vertical="center" wrapText="1"/>
    </xf>
    <xf numFmtId="3" fontId="31" fillId="6" borderId="20" xfId="8" applyNumberFormat="1" applyFont="1" applyFill="1" applyBorder="1" applyAlignment="1">
      <alignment horizontal="left" vertical="center" wrapText="1"/>
    </xf>
    <xf numFmtId="3" fontId="31" fillId="6" borderId="33" xfId="8" applyNumberFormat="1" applyFont="1" applyFill="1" applyBorder="1" applyAlignment="1">
      <alignment horizontal="left" vertical="center" wrapText="1"/>
    </xf>
    <xf numFmtId="3" fontId="27" fillId="6" borderId="19"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6" xfId="0" applyFont="1" applyBorder="1" applyAlignment="1">
      <alignment horizontal="left"/>
    </xf>
    <xf numFmtId="0" fontId="38" fillId="0" borderId="90" xfId="0" applyFont="1" applyBorder="1" applyAlignment="1">
      <alignment horizontal="left"/>
    </xf>
  </cellXfs>
  <cellStyles count="10">
    <cellStyle name="Comma" xfId="1" builtinId="3"/>
    <cellStyle name="Comma 2" xfId="5" xr:uid="{00000000-0005-0000-0000-000001000000}"/>
    <cellStyle name="Normal" xfId="0" builtinId="0"/>
    <cellStyle name="Normal 2" xfId="3" xr:uid="{00000000-0005-0000-0000-000003000000}"/>
    <cellStyle name="Normal 3" xfId="4" xr:uid="{00000000-0005-0000-0000-000004000000}"/>
    <cellStyle name="Normal 4" xfId="6" xr:uid="{00000000-0005-0000-0000-000005000000}"/>
    <cellStyle name="Normal 5" xfId="8" xr:uid="{00000000-0005-0000-0000-000006000000}"/>
    <cellStyle name="Normal 5 2" xfId="9" xr:uid="{00000000-0005-0000-0000-000007000000}"/>
    <cellStyle name="Percent" xfId="2" builtinId="5"/>
    <cellStyle name="Percent 2" xfId="7" xr:uid="{00000000-0005-0000-0000-000009000000}"/>
  </cellStyles>
  <dxfs count="26">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E2DDC4"/>
      <color rgb="FFB2B2B2"/>
      <color rgb="FF008000"/>
      <color rgb="FFECEADC"/>
      <color rgb="FFE4E0CA"/>
      <color rgb="FF800080"/>
      <color rgb="FFCC3300"/>
      <color rgb="FFFFFFCC"/>
      <color rgb="FFD1C9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23" sel="1" val="0"/>
</file>

<file path=xl/ctrlProps/ctrlProp2.xml><?xml version="1.0" encoding="utf-8"?>
<formControlPr xmlns="http://schemas.microsoft.com/office/spreadsheetml/2009/9/main" objectType="List" dx="16" fmlaLink="$AF$6" fmlaRange="$AE$9:$AE$29" sel="11" val="0"/>
</file>

<file path=xl/ctrlProps/ctrlProp3.xml><?xml version="1.0" encoding="utf-8"?>
<formControlPr xmlns="http://schemas.microsoft.com/office/spreadsheetml/2009/9/main" objectType="List" dx="16" fmlaLink="$AF$106" fmlaRange="$AE$109:$AE$130" sel="20" val="0"/>
</file>

<file path=xl/ctrlProps/ctrlProp4.xml><?xml version="1.0" encoding="utf-8"?>
<formControlPr xmlns="http://schemas.microsoft.com/office/spreadsheetml/2009/9/main" objectType="List" dx="22" fmlaLink="$AD$106" fmlaRange="$AD$109:$AD$124"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38</xdr:row>
      <xdr:rowOff>932</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15</xdr:row>
      <xdr:rowOff>108163</xdr:rowOff>
    </xdr:from>
    <xdr:to>
      <xdr:col>25</xdr:col>
      <xdr:colOff>104768</xdr:colOff>
      <xdr:row>17</xdr:row>
      <xdr:rowOff>88710</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239492" y="3051388"/>
          <a:ext cx="3667126"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13</xdr:row>
          <xdr:rowOff>28575</xdr:rowOff>
        </xdr:to>
        <xdr:sp macro="" textlink="">
          <xdr:nvSpPr>
            <xdr:cNvPr id="3111" name="List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17</xdr:row>
          <xdr:rowOff>57150</xdr:rowOff>
        </xdr:from>
        <xdr:to>
          <xdr:col>25</xdr:col>
          <xdr:colOff>95250</xdr:colOff>
          <xdr:row>32</xdr:row>
          <xdr:rowOff>95250</xdr:rowOff>
        </xdr:to>
        <xdr:sp macro="" textlink="">
          <xdr:nvSpPr>
            <xdr:cNvPr id="3115" name="List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a:extLst>
            <a:ext uri="{FF2B5EF4-FFF2-40B4-BE49-F238E27FC236}">
              <a16:creationId xmlns:a16="http://schemas.microsoft.com/office/drawing/2014/main" id="{00000000-0008-0000-0000-00003F000000}"/>
            </a:ext>
          </a:extLst>
        </xdr:cNvPr>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2023-24</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a:extLst>
            <a:ext uri="{FF2B5EF4-FFF2-40B4-BE49-F238E27FC236}">
              <a16:creationId xmlns:a16="http://schemas.microsoft.com/office/drawing/2014/main" id="{00000000-0008-0000-0000-0000BC000000}"/>
            </a:ext>
          </a:extLst>
        </xdr:cNvPr>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169,333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a:extLst>
            <a:ext uri="{FF2B5EF4-FFF2-40B4-BE49-F238E27FC236}">
              <a16:creationId xmlns:a16="http://schemas.microsoft.com/office/drawing/2014/main" id="{00000000-0008-0000-0000-0000C4000000}"/>
            </a:ext>
          </a:extLst>
        </xdr:cNvPr>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172,080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a:extLst>
            <a:ext uri="{FF2B5EF4-FFF2-40B4-BE49-F238E27FC236}">
              <a16:creationId xmlns:a16="http://schemas.microsoft.com/office/drawing/2014/main" id="{00000000-0008-0000-0000-0000D0000000}"/>
            </a:ext>
          </a:extLst>
        </xdr:cNvPr>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148,000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a:extLst>
            <a:ext uri="{FF2B5EF4-FFF2-40B4-BE49-F238E27FC236}">
              <a16:creationId xmlns:a16="http://schemas.microsoft.com/office/drawing/2014/main" id="{00000000-0008-0000-0000-0000DA000000}"/>
            </a:ext>
          </a:extLst>
        </xdr:cNvPr>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83,597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a:extLst>
            <a:ext uri="{FF2B5EF4-FFF2-40B4-BE49-F238E27FC236}">
              <a16:creationId xmlns:a16="http://schemas.microsoft.com/office/drawing/2014/main" id="{00000000-0008-0000-0000-0000E1000000}"/>
            </a:ext>
          </a:extLst>
        </xdr:cNvPr>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232,623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a:extLst>
            <a:ext uri="{FF2B5EF4-FFF2-40B4-BE49-F238E27FC236}">
              <a16:creationId xmlns:a16="http://schemas.microsoft.com/office/drawing/2014/main" id="{00000000-0008-0000-0000-000040000000}"/>
            </a:ext>
          </a:extLst>
        </xdr:cNvPr>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a:extLst>
            <a:ext uri="{FF2B5EF4-FFF2-40B4-BE49-F238E27FC236}">
              <a16:creationId xmlns:a16="http://schemas.microsoft.com/office/drawing/2014/main" id="{00000000-0008-0000-0000-0000BA000000}"/>
            </a:ext>
          </a:extLst>
        </xdr:cNvPr>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8778" y="1141258"/>
          <a:ext cx="11050670" cy="6098290"/>
          <a:chOff x="59253" y="1146550"/>
          <a:chExt cx="11001997" cy="6103581"/>
        </a:xfrm>
      </xdr:grpSpPr>
      <xdr:sp macro="" textlink="$AD$38">
        <xdr:nvSpPr>
          <xdr:cNvPr id="181" name="Text Box 81">
            <a:extLst>
              <a:ext uri="{FF2B5EF4-FFF2-40B4-BE49-F238E27FC236}">
                <a16:creationId xmlns:a16="http://schemas.microsoft.com/office/drawing/2014/main" id="{00000000-0008-0000-0000-0000B5000000}"/>
              </a:ext>
            </a:extLst>
          </xdr:cNvPr>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20,701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a:extLst>
              <a:ext uri="{FF2B5EF4-FFF2-40B4-BE49-F238E27FC236}">
                <a16:creationId xmlns:a16="http://schemas.microsoft.com/office/drawing/2014/main" id="{00000000-0008-0000-0000-0000B7000000}"/>
              </a:ext>
            </a:extLst>
          </xdr:cNvPr>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a:extLst>
              <a:ext uri="{FF2B5EF4-FFF2-40B4-BE49-F238E27FC236}">
                <a16:creationId xmlns:a16="http://schemas.microsoft.com/office/drawing/2014/main" id="{00000000-0008-0000-0000-0000B9000000}"/>
              </a:ext>
            </a:extLst>
          </xdr:cNvPr>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a:extLst>
              <a:ext uri="{FF2B5EF4-FFF2-40B4-BE49-F238E27FC236}">
                <a16:creationId xmlns:a16="http://schemas.microsoft.com/office/drawing/2014/main" id="{00000000-0008-0000-0000-0000CC000000}"/>
              </a:ext>
            </a:extLst>
          </xdr:cNvPr>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362,341</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a:extLst>
              <a:ext uri="{FF2B5EF4-FFF2-40B4-BE49-F238E27FC236}">
                <a16:creationId xmlns:a16="http://schemas.microsoft.com/office/drawing/2014/main" id="{00000000-0008-0000-0000-0000CD000000}"/>
              </a:ext>
            </a:extLst>
          </xdr:cNvPr>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50,393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a:extLst>
              <a:ext uri="{FF2B5EF4-FFF2-40B4-BE49-F238E27FC236}">
                <a16:creationId xmlns:a16="http://schemas.microsoft.com/office/drawing/2014/main" id="{00000000-0008-0000-0000-0000CF000000}"/>
              </a:ext>
            </a:extLst>
          </xdr:cNvPr>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681,569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a:extLst>
              <a:ext uri="{FF2B5EF4-FFF2-40B4-BE49-F238E27FC236}">
                <a16:creationId xmlns:a16="http://schemas.microsoft.com/office/drawing/2014/main" id="{00000000-0008-0000-0000-0000D3000000}"/>
              </a:ext>
            </a:extLst>
          </xdr:cNvPr>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459,045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a:extLst>
              <a:ext uri="{FF2B5EF4-FFF2-40B4-BE49-F238E27FC236}">
                <a16:creationId xmlns:a16="http://schemas.microsoft.com/office/drawing/2014/main" id="{00000000-0008-0000-0000-0000D5000000}"/>
              </a:ext>
            </a:extLst>
          </xdr:cNvPr>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123,210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a:extLst>
              <a:ext uri="{FF2B5EF4-FFF2-40B4-BE49-F238E27FC236}">
                <a16:creationId xmlns:a16="http://schemas.microsoft.com/office/drawing/2014/main" id="{00000000-0008-0000-0000-0000D7000000}"/>
              </a:ext>
            </a:extLst>
          </xdr:cNvPr>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a:extLst>
              <a:ext uri="{FF2B5EF4-FFF2-40B4-BE49-F238E27FC236}">
                <a16:creationId xmlns:a16="http://schemas.microsoft.com/office/drawing/2014/main" id="{00000000-0008-0000-0000-0000DC000000}"/>
              </a:ext>
            </a:extLst>
          </xdr:cNvPr>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a:extLst>
              <a:ext uri="{FF2B5EF4-FFF2-40B4-BE49-F238E27FC236}">
                <a16:creationId xmlns:a16="http://schemas.microsoft.com/office/drawing/2014/main" id="{00000000-0008-0000-0000-0000DD000000}"/>
              </a:ext>
            </a:extLst>
          </xdr:cNvPr>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255,155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a:extLst>
              <a:ext uri="{FF2B5EF4-FFF2-40B4-BE49-F238E27FC236}">
                <a16:creationId xmlns:a16="http://schemas.microsoft.com/office/drawing/2014/main" id="{00000000-0008-0000-0000-0000DE000000}"/>
              </a:ext>
            </a:extLst>
          </xdr:cNvPr>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109,157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a:extLst>
              <a:ext uri="{FF2B5EF4-FFF2-40B4-BE49-F238E27FC236}">
                <a16:creationId xmlns:a16="http://schemas.microsoft.com/office/drawing/2014/main" id="{00000000-0008-0000-0000-0000DF000000}"/>
              </a:ext>
            </a:extLst>
          </xdr:cNvPr>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334,507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a:extLst>
              <a:ext uri="{FF2B5EF4-FFF2-40B4-BE49-F238E27FC236}">
                <a16:creationId xmlns:a16="http://schemas.microsoft.com/office/drawing/2014/main" id="{00000000-0008-0000-0000-0000E0000000}"/>
              </a:ext>
            </a:extLst>
          </xdr:cNvPr>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100,139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a:extLst>
              <a:ext uri="{FF2B5EF4-FFF2-40B4-BE49-F238E27FC236}">
                <a16:creationId xmlns:a16="http://schemas.microsoft.com/office/drawing/2014/main" id="{00000000-0008-0000-0000-0000E2000000}"/>
              </a:ext>
            </a:extLst>
          </xdr:cNvPr>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a:extLst>
              <a:ext uri="{FF2B5EF4-FFF2-40B4-BE49-F238E27FC236}">
                <a16:creationId xmlns:a16="http://schemas.microsoft.com/office/drawing/2014/main" id="{00000000-0008-0000-0000-0000B6000000}"/>
              </a:ext>
            </a:extLst>
          </xdr:cNvPr>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a:extLst>
              <a:ext uri="{FF2B5EF4-FFF2-40B4-BE49-F238E27FC236}">
                <a16:creationId xmlns:a16="http://schemas.microsoft.com/office/drawing/2014/main" id="{00000000-0008-0000-0000-0000B1000000}"/>
              </a:ext>
            </a:extLst>
          </xdr:cNvPr>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a:extLst>
              <a:ext uri="{FF2B5EF4-FFF2-40B4-BE49-F238E27FC236}">
                <a16:creationId xmlns:a16="http://schemas.microsoft.com/office/drawing/2014/main" id="{00000000-0008-0000-0000-0000B2000000}"/>
              </a:ext>
            </a:extLst>
          </xdr:cNvPr>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192,723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a:extLst>
              <a:ext uri="{FF2B5EF4-FFF2-40B4-BE49-F238E27FC236}">
                <a16:creationId xmlns:a16="http://schemas.microsoft.com/office/drawing/2014/main" id="{00000000-0008-0000-0000-0000B3000000}"/>
              </a:ext>
            </a:extLst>
          </xdr:cNvPr>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17,093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a:extLst>
              <a:ext uri="{FF2B5EF4-FFF2-40B4-BE49-F238E27FC236}">
                <a16:creationId xmlns:a16="http://schemas.microsoft.com/office/drawing/2014/main" id="{00000000-0008-0000-0000-0000B4000000}"/>
              </a:ext>
            </a:extLst>
          </xdr:cNvPr>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a:extLst>
              <a:ext uri="{FF2B5EF4-FFF2-40B4-BE49-F238E27FC236}">
                <a16:creationId xmlns:a16="http://schemas.microsoft.com/office/drawing/2014/main" id="{00000000-0008-0000-0000-0000B8000000}"/>
              </a:ext>
            </a:extLst>
          </xdr:cNvPr>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2,023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a:extLst>
              <a:ext uri="{FF2B5EF4-FFF2-40B4-BE49-F238E27FC236}">
                <a16:creationId xmlns:a16="http://schemas.microsoft.com/office/drawing/2014/main" id="{00000000-0008-0000-0000-0000BD000000}"/>
              </a:ext>
            </a:extLst>
          </xdr:cNvPr>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a:extLst>
              <a:ext uri="{FF2B5EF4-FFF2-40B4-BE49-F238E27FC236}">
                <a16:creationId xmlns:a16="http://schemas.microsoft.com/office/drawing/2014/main" id="{00000000-0008-0000-0000-0000BE000000}"/>
              </a:ext>
            </a:extLst>
          </xdr:cNvPr>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141,816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a:extLst>
              <a:ext uri="{FF2B5EF4-FFF2-40B4-BE49-F238E27FC236}">
                <a16:creationId xmlns:a16="http://schemas.microsoft.com/office/drawing/2014/main" id="{00000000-0008-0000-0000-0000BF000000}"/>
              </a:ext>
            </a:extLst>
          </xdr:cNvPr>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85,000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a:extLst>
              <a:ext uri="{FF2B5EF4-FFF2-40B4-BE49-F238E27FC236}">
                <a16:creationId xmlns:a16="http://schemas.microsoft.com/office/drawing/2014/main" id="{00000000-0008-0000-0000-0000C0000000}"/>
              </a:ext>
            </a:extLst>
          </xdr:cNvPr>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75,566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a:extLst>
              <a:ext uri="{FF2B5EF4-FFF2-40B4-BE49-F238E27FC236}">
                <a16:creationId xmlns:a16="http://schemas.microsoft.com/office/drawing/2014/main" id="{00000000-0008-0000-0000-0000C1000000}"/>
              </a:ext>
            </a:extLst>
          </xdr:cNvPr>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190,797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a:extLst>
              <a:ext uri="{FF2B5EF4-FFF2-40B4-BE49-F238E27FC236}">
                <a16:creationId xmlns:a16="http://schemas.microsoft.com/office/drawing/2014/main" id="{00000000-0008-0000-0000-0000C2000000}"/>
              </a:ext>
            </a:extLst>
          </xdr:cNvPr>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309,900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a:extLst>
              <a:ext uri="{FF2B5EF4-FFF2-40B4-BE49-F238E27FC236}">
                <a16:creationId xmlns:a16="http://schemas.microsoft.com/office/drawing/2014/main" id="{00000000-0008-0000-0000-0000C3000000}"/>
              </a:ext>
            </a:extLst>
          </xdr:cNvPr>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163,066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a:extLst>
              <a:ext uri="{FF2B5EF4-FFF2-40B4-BE49-F238E27FC236}">
                <a16:creationId xmlns:a16="http://schemas.microsoft.com/office/drawing/2014/main" id="{00000000-0008-0000-0000-0000C5000000}"/>
              </a:ext>
            </a:extLst>
          </xdr:cNvPr>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3,846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a:extLst>
              <a:ext uri="{FF2B5EF4-FFF2-40B4-BE49-F238E27FC236}">
                <a16:creationId xmlns:a16="http://schemas.microsoft.com/office/drawing/2014/main" id="{00000000-0008-0000-0000-0000C6000000}"/>
              </a:ext>
            </a:extLst>
          </xdr:cNvPr>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21,685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a:extLst>
              <a:ext uri="{FF2B5EF4-FFF2-40B4-BE49-F238E27FC236}">
                <a16:creationId xmlns:a16="http://schemas.microsoft.com/office/drawing/2014/main" id="{00000000-0008-0000-0000-0000C7000000}"/>
              </a:ext>
            </a:extLst>
          </xdr:cNvPr>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80,037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a:extLst>
              <a:ext uri="{FF2B5EF4-FFF2-40B4-BE49-F238E27FC236}">
                <a16:creationId xmlns:a16="http://schemas.microsoft.com/office/drawing/2014/main" id="{00000000-0008-0000-0000-0000C8000000}"/>
              </a:ext>
            </a:extLst>
          </xdr:cNvPr>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a:extLst>
              <a:ext uri="{FF2B5EF4-FFF2-40B4-BE49-F238E27FC236}">
                <a16:creationId xmlns:a16="http://schemas.microsoft.com/office/drawing/2014/main" id="{00000000-0008-0000-0000-0000CA000000}"/>
              </a:ext>
            </a:extLst>
          </xdr:cNvPr>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8,950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a:extLst>
              <a:ext uri="{FF2B5EF4-FFF2-40B4-BE49-F238E27FC236}">
                <a16:creationId xmlns:a16="http://schemas.microsoft.com/office/drawing/2014/main" id="{00000000-0008-0000-0000-0000CB000000}"/>
              </a:ext>
            </a:extLst>
          </xdr:cNvPr>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a:extLst>
              <a:ext uri="{FF2B5EF4-FFF2-40B4-BE49-F238E27FC236}">
                <a16:creationId xmlns:a16="http://schemas.microsoft.com/office/drawing/2014/main" id="{00000000-0008-0000-0000-0000D1000000}"/>
              </a:ext>
            </a:extLst>
          </xdr:cNvPr>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31,117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a:extLst>
              <a:ext uri="{FF2B5EF4-FFF2-40B4-BE49-F238E27FC236}">
                <a16:creationId xmlns:a16="http://schemas.microsoft.com/office/drawing/2014/main" id="{00000000-0008-0000-0000-0000D2000000}"/>
              </a:ext>
            </a:extLst>
          </xdr:cNvPr>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101,700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a:extLst>
              <a:ext uri="{FF2B5EF4-FFF2-40B4-BE49-F238E27FC236}">
                <a16:creationId xmlns:a16="http://schemas.microsoft.com/office/drawing/2014/main" id="{00000000-0008-0000-0000-0000D4000000}"/>
              </a:ext>
            </a:extLst>
          </xdr:cNvPr>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a:extLst>
              <a:ext uri="{FF2B5EF4-FFF2-40B4-BE49-F238E27FC236}">
                <a16:creationId xmlns:a16="http://schemas.microsoft.com/office/drawing/2014/main" id="{00000000-0008-0000-0000-0000D6000000}"/>
              </a:ext>
            </a:extLst>
          </xdr:cNvPr>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a:extLst>
              <a:ext uri="{FF2B5EF4-FFF2-40B4-BE49-F238E27FC236}">
                <a16:creationId xmlns:a16="http://schemas.microsoft.com/office/drawing/2014/main" id="{00000000-0008-0000-0000-0000D8000000}"/>
              </a:ext>
            </a:extLst>
          </xdr:cNvPr>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a:extLst>
              <a:ext uri="{FF2B5EF4-FFF2-40B4-BE49-F238E27FC236}">
                <a16:creationId xmlns:a16="http://schemas.microsoft.com/office/drawing/2014/main" id="{00000000-0008-0000-0000-0000D9000000}"/>
              </a:ext>
            </a:extLst>
          </xdr:cNvPr>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158,000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a:extLst>
              <a:ext uri="{FF2B5EF4-FFF2-40B4-BE49-F238E27FC236}">
                <a16:creationId xmlns:a16="http://schemas.microsoft.com/office/drawing/2014/main" id="{00000000-0008-0000-0000-0000DB000000}"/>
              </a:ext>
            </a:extLst>
          </xdr:cNvPr>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a:extLst>
              <a:ext uri="{FF2B5EF4-FFF2-40B4-BE49-F238E27FC236}">
                <a16:creationId xmlns:a16="http://schemas.microsoft.com/office/drawing/2014/main" id="{00000000-0008-0000-0000-0000E3000000}"/>
              </a:ext>
            </a:extLst>
          </xdr:cNvPr>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114,155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a:extLst>
              <a:ext uri="{FF2B5EF4-FFF2-40B4-BE49-F238E27FC236}">
                <a16:creationId xmlns:a16="http://schemas.microsoft.com/office/drawing/2014/main" id="{00000000-0008-0000-0000-00003D000000}"/>
              </a:ext>
            </a:extLst>
          </xdr:cNvPr>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a:extLst>
              <a:ext uri="{FF2B5EF4-FFF2-40B4-BE49-F238E27FC236}">
                <a16:creationId xmlns:a16="http://schemas.microsoft.com/office/drawing/2014/main" id="{00000000-0008-0000-0000-0000BB000000}"/>
              </a:ext>
            </a:extLst>
          </xdr:cNvPr>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31,012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a:extLst>
              <a:ext uri="{FF2B5EF4-FFF2-40B4-BE49-F238E27FC236}">
                <a16:creationId xmlns:a16="http://schemas.microsoft.com/office/drawing/2014/main" id="{00000000-0008-0000-0000-0000C9000000}"/>
              </a:ext>
            </a:extLst>
          </xdr:cNvPr>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118,651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a:extLst>
            <a:ext uri="{FF2B5EF4-FFF2-40B4-BE49-F238E27FC236}">
              <a16:creationId xmlns:a16="http://schemas.microsoft.com/office/drawing/2014/main" id="{00000000-0008-0000-0000-000078000000}"/>
            </a:ext>
          </a:extLst>
        </xdr:cNvPr>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$132.84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a:extLst>
            <a:ext uri="{FF2B5EF4-FFF2-40B4-BE49-F238E27FC236}">
              <a16:creationId xmlns:a16="http://schemas.microsoft.com/office/drawing/2014/main" id="{00000000-0008-0000-0000-000079000000}"/>
            </a:ext>
          </a:extLst>
        </xdr:cNvPr>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a:extLst>
            <a:ext uri="{FF2B5EF4-FFF2-40B4-BE49-F238E27FC236}">
              <a16:creationId xmlns:a16="http://schemas.microsoft.com/office/drawing/2014/main" id="{00000000-0008-0000-0000-00007A000000}"/>
            </a:ext>
          </a:extLst>
        </xdr:cNvPr>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a:extLst>
            <a:ext uri="{FF2B5EF4-FFF2-40B4-BE49-F238E27FC236}">
              <a16:creationId xmlns:a16="http://schemas.microsoft.com/office/drawing/2014/main" id="{00000000-0008-0000-0000-00007B000000}"/>
            </a:ext>
          </a:extLst>
        </xdr:cNvPr>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a:extLst>
            <a:ext uri="{FF2B5EF4-FFF2-40B4-BE49-F238E27FC236}">
              <a16:creationId xmlns:a16="http://schemas.microsoft.com/office/drawing/2014/main" id="{00000000-0008-0000-0000-00007C000000}"/>
            </a:ext>
          </a:extLst>
        </xdr:cNvPr>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$78.55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a:extLst>
            <a:ext uri="{FF2B5EF4-FFF2-40B4-BE49-F238E27FC236}">
              <a16:creationId xmlns:a16="http://schemas.microsoft.com/office/drawing/2014/main" id="{00000000-0008-0000-0000-00007D000000}"/>
            </a:ext>
          </a:extLst>
        </xdr:cNvPr>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$68.67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a:extLst>
            <a:ext uri="{FF2B5EF4-FFF2-40B4-BE49-F238E27FC236}">
              <a16:creationId xmlns:a16="http://schemas.microsoft.com/office/drawing/2014/main" id="{00000000-0008-0000-0000-00007E000000}"/>
            </a:ext>
          </a:extLst>
        </xdr:cNvPr>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$82.58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a:extLst>
            <a:ext uri="{FF2B5EF4-FFF2-40B4-BE49-F238E27FC236}">
              <a16:creationId xmlns:a16="http://schemas.microsoft.com/office/drawing/2014/main" id="{00000000-0008-0000-0000-00007F000000}"/>
            </a:ext>
          </a:extLst>
        </xdr:cNvPr>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$84.00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a:extLst>
            <a:ext uri="{FF2B5EF4-FFF2-40B4-BE49-F238E27FC236}">
              <a16:creationId xmlns:a16="http://schemas.microsoft.com/office/drawing/2014/main" id="{00000000-0008-0000-0000-000080000000}"/>
            </a:ext>
          </a:extLst>
        </xdr:cNvPr>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$63.78</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a:extLst>
            <a:ext uri="{FF2B5EF4-FFF2-40B4-BE49-F238E27FC236}">
              <a16:creationId xmlns:a16="http://schemas.microsoft.com/office/drawing/2014/main" id="{00000000-0008-0000-0000-000081000000}"/>
            </a:ext>
          </a:extLst>
        </xdr:cNvPr>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$106.74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a:extLst>
            <a:ext uri="{FF2B5EF4-FFF2-40B4-BE49-F238E27FC236}">
              <a16:creationId xmlns:a16="http://schemas.microsoft.com/office/drawing/2014/main" id="{00000000-0008-0000-0000-000082000000}"/>
            </a:ext>
          </a:extLst>
        </xdr:cNvPr>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$68.69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a:extLst>
            <a:ext uri="{FF2B5EF4-FFF2-40B4-BE49-F238E27FC236}">
              <a16:creationId xmlns:a16="http://schemas.microsoft.com/office/drawing/2014/main" id="{00000000-0008-0000-0000-000083000000}"/>
            </a:ext>
          </a:extLst>
        </xdr:cNvPr>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$59.83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a:extLst>
            <a:ext uri="{FF2B5EF4-FFF2-40B4-BE49-F238E27FC236}">
              <a16:creationId xmlns:a16="http://schemas.microsoft.com/office/drawing/2014/main" id="{00000000-0008-0000-0000-000084000000}"/>
            </a:ext>
          </a:extLst>
        </xdr:cNvPr>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$80.10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a:extLst>
            <a:ext uri="{FF2B5EF4-FFF2-40B4-BE49-F238E27FC236}">
              <a16:creationId xmlns:a16="http://schemas.microsoft.com/office/drawing/2014/main" id="{00000000-0008-0000-0000-000085000000}"/>
            </a:ext>
          </a:extLst>
        </xdr:cNvPr>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$85.89</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a:extLst>
            <a:ext uri="{FF2B5EF4-FFF2-40B4-BE49-F238E27FC236}">
              <a16:creationId xmlns:a16="http://schemas.microsoft.com/office/drawing/2014/main" id="{00000000-0008-0000-0000-000086000000}"/>
            </a:ext>
          </a:extLst>
        </xdr:cNvPr>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$135.00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a:extLst>
            <a:ext uri="{FF2B5EF4-FFF2-40B4-BE49-F238E27FC236}">
              <a16:creationId xmlns:a16="http://schemas.microsoft.com/office/drawing/2014/main" id="{00000000-0008-0000-0000-000087000000}"/>
            </a:ext>
          </a:extLst>
        </xdr:cNvPr>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$74.31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a:extLst>
            <a:ext uri="{FF2B5EF4-FFF2-40B4-BE49-F238E27FC236}">
              <a16:creationId xmlns:a16="http://schemas.microsoft.com/office/drawing/2014/main" id="{00000000-0008-0000-0000-000088000000}"/>
            </a:ext>
          </a:extLst>
        </xdr:cNvPr>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a:extLst>
            <a:ext uri="{FF2B5EF4-FFF2-40B4-BE49-F238E27FC236}">
              <a16:creationId xmlns:a16="http://schemas.microsoft.com/office/drawing/2014/main" id="{00000000-0008-0000-0000-000089000000}"/>
            </a:ext>
          </a:extLst>
        </xdr:cNvPr>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$91.21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a:extLst>
            <a:ext uri="{FF2B5EF4-FFF2-40B4-BE49-F238E27FC236}">
              <a16:creationId xmlns:a16="http://schemas.microsoft.com/office/drawing/2014/main" id="{00000000-0008-0000-0000-00008A000000}"/>
            </a:ext>
          </a:extLst>
        </xdr:cNvPr>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$85.53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a:extLst>
            <a:ext uri="{FF2B5EF4-FFF2-40B4-BE49-F238E27FC236}">
              <a16:creationId xmlns:a16="http://schemas.microsoft.com/office/drawing/2014/main" id="{00000000-0008-0000-0000-00008B000000}"/>
            </a:ext>
          </a:extLst>
        </xdr:cNvPr>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$56.90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a:extLst>
            <a:ext uri="{FF2B5EF4-FFF2-40B4-BE49-F238E27FC236}">
              <a16:creationId xmlns:a16="http://schemas.microsoft.com/office/drawing/2014/main" id="{00000000-0008-0000-0000-00008C000000}"/>
            </a:ext>
          </a:extLst>
        </xdr:cNvPr>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$82.67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a:extLst>
            <a:ext uri="{FF2B5EF4-FFF2-40B4-BE49-F238E27FC236}">
              <a16:creationId xmlns:a16="http://schemas.microsoft.com/office/drawing/2014/main" id="{00000000-0008-0000-0000-00008D000000}"/>
            </a:ext>
          </a:extLst>
        </xdr:cNvPr>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$76.20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a:extLst>
            <a:ext uri="{FF2B5EF4-FFF2-40B4-BE49-F238E27FC236}">
              <a16:creationId xmlns:a16="http://schemas.microsoft.com/office/drawing/2014/main" id="{00000000-0008-0000-0000-00008E000000}"/>
            </a:ext>
          </a:extLst>
        </xdr:cNvPr>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$90.79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a:extLst>
            <a:ext uri="{FF2B5EF4-FFF2-40B4-BE49-F238E27FC236}">
              <a16:creationId xmlns:a16="http://schemas.microsoft.com/office/drawing/2014/main" id="{00000000-0008-0000-0000-00008F000000}"/>
            </a:ext>
          </a:extLst>
        </xdr:cNvPr>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$250.00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a:extLst>
            <a:ext uri="{FF2B5EF4-FFF2-40B4-BE49-F238E27FC236}">
              <a16:creationId xmlns:a16="http://schemas.microsoft.com/office/drawing/2014/main" id="{00000000-0008-0000-0000-000090000000}"/>
            </a:ext>
          </a:extLst>
        </xdr:cNvPr>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a:extLst>
            <a:ext uri="{FF2B5EF4-FFF2-40B4-BE49-F238E27FC236}">
              <a16:creationId xmlns:a16="http://schemas.microsoft.com/office/drawing/2014/main" id="{00000000-0008-0000-0000-000091000000}"/>
            </a:ext>
          </a:extLst>
        </xdr:cNvPr>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$115.31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a:extLst>
            <a:ext uri="{FF2B5EF4-FFF2-40B4-BE49-F238E27FC236}">
              <a16:creationId xmlns:a16="http://schemas.microsoft.com/office/drawing/2014/main" id="{00000000-0008-0000-0000-000092000000}"/>
            </a:ext>
          </a:extLst>
        </xdr:cNvPr>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$219.75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a:extLst>
            <a:ext uri="{FF2B5EF4-FFF2-40B4-BE49-F238E27FC236}">
              <a16:creationId xmlns:a16="http://schemas.microsoft.com/office/drawing/2014/main" id="{00000000-0008-0000-0000-000093000000}"/>
            </a:ext>
          </a:extLst>
        </xdr:cNvPr>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a:extLst>
            <a:ext uri="{FF2B5EF4-FFF2-40B4-BE49-F238E27FC236}">
              <a16:creationId xmlns:a16="http://schemas.microsoft.com/office/drawing/2014/main" id="{00000000-0008-0000-0000-000094000000}"/>
            </a:ext>
          </a:extLst>
        </xdr:cNvPr>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$136.31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a:extLst>
            <a:ext uri="{FF2B5EF4-FFF2-40B4-BE49-F238E27FC236}">
              <a16:creationId xmlns:a16="http://schemas.microsoft.com/office/drawing/2014/main" id="{00000000-0008-0000-0000-000095000000}"/>
            </a:ext>
          </a:extLst>
        </xdr:cNvPr>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a:extLst>
            <a:ext uri="{FF2B5EF4-FFF2-40B4-BE49-F238E27FC236}">
              <a16:creationId xmlns:a16="http://schemas.microsoft.com/office/drawing/2014/main" id="{00000000-0008-0000-0000-000096000000}"/>
            </a:ext>
          </a:extLst>
        </xdr:cNvPr>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$104.05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a:extLst>
            <a:ext uri="{FF2B5EF4-FFF2-40B4-BE49-F238E27FC236}">
              <a16:creationId xmlns:a16="http://schemas.microsoft.com/office/drawing/2014/main" id="{00000000-0008-0000-0000-000097000000}"/>
            </a:ext>
          </a:extLst>
        </xdr:cNvPr>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$50.21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a:extLst>
            <a:ext uri="{FF2B5EF4-FFF2-40B4-BE49-F238E27FC236}">
              <a16:creationId xmlns:a16="http://schemas.microsoft.com/office/drawing/2014/main" id="{00000000-0008-0000-0000-000098000000}"/>
            </a:ext>
          </a:extLst>
        </xdr:cNvPr>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$81.70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a:extLst>
            <a:ext uri="{FF2B5EF4-FFF2-40B4-BE49-F238E27FC236}">
              <a16:creationId xmlns:a16="http://schemas.microsoft.com/office/drawing/2014/main" id="{00000000-0008-0000-0000-000099000000}"/>
            </a:ext>
          </a:extLst>
        </xdr:cNvPr>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$88.94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a:extLst>
            <a:ext uri="{FF2B5EF4-FFF2-40B4-BE49-F238E27FC236}">
              <a16:creationId xmlns:a16="http://schemas.microsoft.com/office/drawing/2014/main" id="{00000000-0008-0000-0000-00009A000000}"/>
            </a:ext>
          </a:extLst>
        </xdr:cNvPr>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$95.00</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a:extLst>
            <a:ext uri="{FF2B5EF4-FFF2-40B4-BE49-F238E27FC236}">
              <a16:creationId xmlns:a16="http://schemas.microsoft.com/office/drawing/2014/main" id="{00000000-0008-0000-0000-00009B000000}"/>
            </a:ext>
          </a:extLst>
        </xdr:cNvPr>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$68.50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a:extLst>
            <a:ext uri="{FF2B5EF4-FFF2-40B4-BE49-F238E27FC236}">
              <a16:creationId xmlns:a16="http://schemas.microsoft.com/office/drawing/2014/main" id="{00000000-0008-0000-0000-00009C000000}"/>
            </a:ext>
          </a:extLst>
        </xdr:cNvPr>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$85.00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a:extLst>
            <a:ext uri="{FF2B5EF4-FFF2-40B4-BE49-F238E27FC236}">
              <a16:creationId xmlns:a16="http://schemas.microsoft.com/office/drawing/2014/main" id="{00000000-0008-0000-0000-00009D000000}"/>
            </a:ext>
          </a:extLst>
        </xdr:cNvPr>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$113.00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a:extLst>
            <a:ext uri="{FF2B5EF4-FFF2-40B4-BE49-F238E27FC236}">
              <a16:creationId xmlns:a16="http://schemas.microsoft.com/office/drawing/2014/main" id="{00000000-0008-0000-0000-00009E000000}"/>
            </a:ext>
          </a:extLst>
        </xdr:cNvPr>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$86.43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a:extLst>
            <a:ext uri="{FF2B5EF4-FFF2-40B4-BE49-F238E27FC236}">
              <a16:creationId xmlns:a16="http://schemas.microsoft.com/office/drawing/2014/main" id="{00000000-0008-0000-0000-00009F000000}"/>
            </a:ext>
          </a:extLst>
        </xdr:cNvPr>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a:extLst>
            <a:ext uri="{FF2B5EF4-FFF2-40B4-BE49-F238E27FC236}">
              <a16:creationId xmlns:a16="http://schemas.microsoft.com/office/drawing/2014/main" id="{00000000-0008-0000-0000-0000A0000000}"/>
            </a:ext>
          </a:extLst>
        </xdr:cNvPr>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$104.87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a:extLst>
            <a:ext uri="{FF2B5EF4-FFF2-40B4-BE49-F238E27FC236}">
              <a16:creationId xmlns:a16="http://schemas.microsoft.com/office/drawing/2014/main" id="{00000000-0008-0000-0000-0000A1000000}"/>
            </a:ext>
          </a:extLst>
        </xdr:cNvPr>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$90.00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a:extLst>
            <a:ext uri="{FF2B5EF4-FFF2-40B4-BE49-F238E27FC236}">
              <a16:creationId xmlns:a16="http://schemas.microsoft.com/office/drawing/2014/main" id="{00000000-0008-0000-0000-0000A2000000}"/>
            </a:ext>
          </a:extLst>
        </xdr:cNvPr>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$83.32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a:extLst>
            <a:ext uri="{FF2B5EF4-FFF2-40B4-BE49-F238E27FC236}">
              <a16:creationId xmlns:a16="http://schemas.microsoft.com/office/drawing/2014/main" id="{00000000-0008-0000-0000-0000A3000000}"/>
            </a:ext>
          </a:extLst>
        </xdr:cNvPr>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$65.00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a:extLst>
            <a:ext uri="{FF2B5EF4-FFF2-40B4-BE49-F238E27FC236}">
              <a16:creationId xmlns:a16="http://schemas.microsoft.com/office/drawing/2014/main" id="{00000000-0008-0000-0000-0000A4000000}"/>
            </a:ext>
          </a:extLst>
        </xdr:cNvPr>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$181.07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a:extLst>
            <a:ext uri="{FF2B5EF4-FFF2-40B4-BE49-F238E27FC236}">
              <a16:creationId xmlns:a16="http://schemas.microsoft.com/office/drawing/2014/main" id="{00000000-0008-0000-0000-0000A5000000}"/>
            </a:ext>
          </a:extLst>
        </xdr:cNvPr>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a:extLst>
            <a:ext uri="{FF2B5EF4-FFF2-40B4-BE49-F238E27FC236}">
              <a16:creationId xmlns:a16="http://schemas.microsoft.com/office/drawing/2014/main" id="{00000000-0008-0000-0000-0000A6000000}"/>
            </a:ext>
          </a:extLst>
        </xdr:cNvPr>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a:extLst>
            <a:ext uri="{FF2B5EF4-FFF2-40B4-BE49-F238E27FC236}">
              <a16:creationId xmlns:a16="http://schemas.microsoft.com/office/drawing/2014/main" id="{00000000-0008-0000-0000-0000A7000000}"/>
            </a:ext>
          </a:extLst>
        </xdr:cNvPr>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$48.44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a:extLst>
            <a:ext uri="{FF2B5EF4-FFF2-40B4-BE49-F238E27FC236}">
              <a16:creationId xmlns:a16="http://schemas.microsoft.com/office/drawing/2014/main" id="{00000000-0008-0000-0000-0000A8000000}"/>
            </a:ext>
          </a:extLst>
        </xdr:cNvPr>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a:extLst>
            <a:ext uri="{FF2B5EF4-FFF2-40B4-BE49-F238E27FC236}">
              <a16:creationId xmlns:a16="http://schemas.microsoft.com/office/drawing/2014/main" id="{00000000-0008-0000-0000-0000A9000000}"/>
            </a:ext>
          </a:extLst>
        </xdr:cNvPr>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$94.32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a:extLst>
            <a:ext uri="{FF2B5EF4-FFF2-40B4-BE49-F238E27FC236}">
              <a16:creationId xmlns:a16="http://schemas.microsoft.com/office/drawing/2014/main" id="{00000000-0008-0000-0000-0000AA000000}"/>
            </a:ext>
          </a:extLst>
        </xdr:cNvPr>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a:extLst>
            <a:ext uri="{FF2B5EF4-FFF2-40B4-BE49-F238E27FC236}">
              <a16:creationId xmlns:a16="http://schemas.microsoft.com/office/drawing/2014/main" id="{00000000-0008-0000-0000-0000AB000000}"/>
            </a:ext>
          </a:extLst>
        </xdr:cNvPr>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15</xdr:row>
      <xdr:rowOff>108163</xdr:rowOff>
    </xdr:from>
    <xdr:to>
      <xdr:col>27</xdr:col>
      <xdr:colOff>2698628</xdr:colOff>
      <xdr:row>17</xdr:row>
      <xdr:rowOff>85309</xdr:rowOff>
    </xdr:to>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5062078" y="3051388"/>
          <a:ext cx="3657600"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17</xdr:row>
          <xdr:rowOff>57150</xdr:rowOff>
        </xdr:from>
        <xdr:to>
          <xdr:col>27</xdr:col>
          <xdr:colOff>2695575</xdr:colOff>
          <xdr:row>32</xdr:row>
          <xdr:rowOff>95250</xdr:rowOff>
        </xdr:to>
        <xdr:sp macro="" textlink="">
          <xdr:nvSpPr>
            <xdr:cNvPr id="3116" name="List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190496</xdr:rowOff>
    </xdr:from>
    <xdr:to>
      <xdr:col>26</xdr:col>
      <xdr:colOff>511969</xdr:colOff>
      <xdr:row>67</xdr:row>
      <xdr:rowOff>59531</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6" y="7834309"/>
          <a:ext cx="15835312" cy="4738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presents the first ten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2018 to June 30, 2019</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2019 to June 30, 2020</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2020 to June 30, 2021</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2021 to June 30, 2022</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2022 to June 30, 2023</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2023 to June 30, 2024</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dk1"/>
            </a:solidFill>
            <a:effectLst/>
            <a:latin typeface="+mn-lt"/>
            <a:ea typeface="+mn-ea"/>
            <a:cs typeface="+mn-cs"/>
          </a:endParaRPr>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br>
            <a:rPr lang="en-US"/>
          </a:br>
          <a:r>
            <a:rPr lang="en-US" b="1"/>
            <a:t>4. Average Values - Five Year.</a:t>
          </a:r>
          <a:r>
            <a:rPr lang="en-US" baseline="0"/>
            <a:t> This sheet presents </a:t>
          </a:r>
          <a:r>
            <a:rPr lang="en-US"/>
            <a:t>running averages across the most recent</a:t>
          </a:r>
          <a:r>
            <a:rPr lang="en-US" baseline="0"/>
            <a:t> </a:t>
          </a:r>
          <a:r>
            <a:rPr lang="en-US"/>
            <a:t>five years of the survey. It only shows a value where data from at</a:t>
          </a:r>
          <a:r>
            <a:rPr lang="en-US" baseline="0"/>
            <a:t> least one of five </a:t>
          </a:r>
          <a:r>
            <a:rPr lang="en-US"/>
            <a:t>years is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Average AWSSI State &amp; City</a:t>
          </a:r>
          <a:r>
            <a:rPr lang="en-US" b="1" baseline="0"/>
            <a:t>. </a:t>
          </a:r>
          <a:r>
            <a:rPr lang="en-US" sz="1100">
              <a:solidFill>
                <a:schemeClr val="dk1"/>
              </a:solidFill>
              <a:effectLst/>
              <a:latin typeface="+mn-lt"/>
              <a:ea typeface="+mn-ea"/>
              <a:cs typeface="+mn-cs"/>
            </a:rPr>
            <a:t>T</a:t>
          </a:r>
          <a:r>
            <a:rPr lang="en-US" sz="1100" baseline="0">
              <a:solidFill>
                <a:schemeClr val="dk1"/>
              </a:solidFill>
              <a:effectLst/>
              <a:latin typeface="+mn-lt"/>
              <a:ea typeface="+mn-ea"/>
              <a:cs typeface="+mn-cs"/>
            </a:rPr>
            <a:t>his tab </a:t>
          </a:r>
          <a:r>
            <a:rPr lang="en-US" sz="1100" b="0" baseline="0">
              <a:solidFill>
                <a:schemeClr val="dk1"/>
              </a:solidFill>
              <a:effectLst/>
              <a:latin typeface="+mn-lt"/>
              <a:ea typeface="+mn-ea"/>
              <a:cs typeface="+mn-cs"/>
            </a:rPr>
            <a:t>includes </a:t>
          </a:r>
          <a:r>
            <a:rPr lang="en-US" sz="1100" b="0">
              <a:solidFill>
                <a:schemeClr val="dk1"/>
              </a:solidFill>
              <a:effectLst/>
              <a:latin typeface="+mn-lt"/>
              <a:ea typeface="+mn-ea"/>
              <a:cs typeface="+mn-cs"/>
            </a:rPr>
            <a:t>Accumulated Winter Season Severity Index (AWSSI) </a:t>
          </a:r>
          <a:r>
            <a:rPr lang="en-US" sz="1100" baseline="0">
              <a:solidFill>
                <a:schemeClr val="dk1"/>
              </a:solidFill>
              <a:effectLst/>
              <a:latin typeface="+mn-lt"/>
              <a:ea typeface="+mn-ea"/>
              <a:cs typeface="+mn-cs"/>
            </a:rPr>
            <a:t>data for each municipality from which the the statewide AWSSI averages are derived.</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13</xdr:row>
          <xdr:rowOff>38100</xdr:rowOff>
        </xdr:to>
        <xdr:sp macro="" textlink="">
          <xdr:nvSpPr>
            <xdr:cNvPr id="3122" name="List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a:extLst>
            <a:ext uri="{FF2B5EF4-FFF2-40B4-BE49-F238E27FC236}">
              <a16:creationId xmlns:a16="http://schemas.microsoft.com/office/drawing/2014/main" id="{00000000-0008-0000-0000-0000AC000000}"/>
            </a:ext>
          </a:extLst>
        </xdr:cNvPr>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2023-24</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416052</xdr:colOff>
      <xdr:row>0</xdr:row>
      <xdr:rowOff>777240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a:extLst>
            <a:ext uri="{FF2B5EF4-FFF2-40B4-BE49-F238E27FC236}">
              <a16:creationId xmlns:a16="http://schemas.microsoft.com/office/drawing/2014/main" id="{00000000-0008-0000-0600-00003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a:extLst>
            <a:ext uri="{FF2B5EF4-FFF2-40B4-BE49-F238E27FC236}">
              <a16:creationId xmlns:a16="http://schemas.microsoft.com/office/drawing/2014/main" id="{00000000-0008-0000-0600-000009000000}"/>
            </a:ext>
          </a:extLst>
        </xdr:cNvPr>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a:extLst>
            <a:ext uri="{FF2B5EF4-FFF2-40B4-BE49-F238E27FC236}">
              <a16:creationId xmlns:a16="http://schemas.microsoft.com/office/drawing/2014/main" id="{00000000-0008-0000-0600-00000D000000}"/>
            </a:ext>
          </a:extLst>
        </xdr:cNvPr>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a:extLst>
            <a:ext uri="{FF2B5EF4-FFF2-40B4-BE49-F238E27FC236}">
              <a16:creationId xmlns:a16="http://schemas.microsoft.com/office/drawing/2014/main" id="{00000000-0008-0000-0600-00000E000000}"/>
            </a:ext>
          </a:extLst>
        </xdr:cNvPr>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a:extLst>
            <a:ext uri="{FF2B5EF4-FFF2-40B4-BE49-F238E27FC236}">
              <a16:creationId xmlns:a16="http://schemas.microsoft.com/office/drawing/2014/main" id="{00000000-0008-0000-0600-000012000000}"/>
            </a:ext>
          </a:extLst>
        </xdr:cNvPr>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a:extLst>
            <a:ext uri="{FF2B5EF4-FFF2-40B4-BE49-F238E27FC236}">
              <a16:creationId xmlns:a16="http://schemas.microsoft.com/office/drawing/2014/main" id="{00000000-0008-0000-0600-000016000000}"/>
            </a:ext>
          </a:extLst>
        </xdr:cNvPr>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a:extLst>
            <a:ext uri="{FF2B5EF4-FFF2-40B4-BE49-F238E27FC236}">
              <a16:creationId xmlns:a16="http://schemas.microsoft.com/office/drawing/2014/main" id="{00000000-0008-0000-0600-00001C000000}"/>
            </a:ext>
          </a:extLst>
        </xdr:cNvPr>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a:extLst>
            <a:ext uri="{FF2B5EF4-FFF2-40B4-BE49-F238E27FC236}">
              <a16:creationId xmlns:a16="http://schemas.microsoft.com/office/drawing/2014/main" id="{00000000-0008-0000-0600-00003A000000}"/>
            </a:ext>
          </a:extLst>
        </xdr:cNvPr>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a:extLst>
            <a:ext uri="{FF2B5EF4-FFF2-40B4-BE49-F238E27FC236}">
              <a16:creationId xmlns:a16="http://schemas.microsoft.com/office/drawing/2014/main" id="{00000000-0008-0000-0600-00000A000000}"/>
            </a:ext>
          </a:extLst>
        </xdr:cNvPr>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a:extLst>
            <a:ext uri="{FF2B5EF4-FFF2-40B4-BE49-F238E27FC236}">
              <a16:creationId xmlns:a16="http://schemas.microsoft.com/office/drawing/2014/main" id="{00000000-0008-0000-0600-00000B000000}"/>
            </a:ext>
          </a:extLst>
        </xdr:cNvPr>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a:extLst>
            <a:ext uri="{FF2B5EF4-FFF2-40B4-BE49-F238E27FC236}">
              <a16:creationId xmlns:a16="http://schemas.microsoft.com/office/drawing/2014/main" id="{00000000-0008-0000-0600-00000C000000}"/>
            </a:ext>
          </a:extLst>
        </xdr:cNvPr>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a:extLst>
            <a:ext uri="{FF2B5EF4-FFF2-40B4-BE49-F238E27FC236}">
              <a16:creationId xmlns:a16="http://schemas.microsoft.com/office/drawing/2014/main" id="{00000000-0008-0000-0600-00000F000000}"/>
            </a:ext>
          </a:extLst>
        </xdr:cNvPr>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a:extLst>
            <a:ext uri="{FF2B5EF4-FFF2-40B4-BE49-F238E27FC236}">
              <a16:creationId xmlns:a16="http://schemas.microsoft.com/office/drawing/2014/main" id="{00000000-0008-0000-0600-000010000000}"/>
            </a:ext>
          </a:extLst>
        </xdr:cNvPr>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a:extLst>
            <a:ext uri="{FF2B5EF4-FFF2-40B4-BE49-F238E27FC236}">
              <a16:creationId xmlns:a16="http://schemas.microsoft.com/office/drawing/2014/main" id="{00000000-0008-0000-0600-000011000000}"/>
            </a:ext>
          </a:extLst>
        </xdr:cNvPr>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a:extLst>
            <a:ext uri="{FF2B5EF4-FFF2-40B4-BE49-F238E27FC236}">
              <a16:creationId xmlns:a16="http://schemas.microsoft.com/office/drawing/2014/main" id="{00000000-0008-0000-0600-000013000000}"/>
            </a:ext>
          </a:extLst>
        </xdr:cNvPr>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a:extLst>
            <a:ext uri="{FF2B5EF4-FFF2-40B4-BE49-F238E27FC236}">
              <a16:creationId xmlns:a16="http://schemas.microsoft.com/office/drawing/2014/main" id="{00000000-0008-0000-0600-000014000000}"/>
            </a:ext>
          </a:extLst>
        </xdr:cNvPr>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a:extLst>
            <a:ext uri="{FF2B5EF4-FFF2-40B4-BE49-F238E27FC236}">
              <a16:creationId xmlns:a16="http://schemas.microsoft.com/office/drawing/2014/main" id="{00000000-0008-0000-0600-000015000000}"/>
            </a:ext>
          </a:extLst>
        </xdr:cNvPr>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a:extLst>
            <a:ext uri="{FF2B5EF4-FFF2-40B4-BE49-F238E27FC236}">
              <a16:creationId xmlns:a16="http://schemas.microsoft.com/office/drawing/2014/main" id="{00000000-0008-0000-0600-000017000000}"/>
            </a:ext>
          </a:extLst>
        </xdr:cNvPr>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a:extLst>
            <a:ext uri="{FF2B5EF4-FFF2-40B4-BE49-F238E27FC236}">
              <a16:creationId xmlns:a16="http://schemas.microsoft.com/office/drawing/2014/main" id="{00000000-0008-0000-0600-000018000000}"/>
            </a:ext>
          </a:extLst>
        </xdr:cNvPr>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a:extLst>
            <a:ext uri="{FF2B5EF4-FFF2-40B4-BE49-F238E27FC236}">
              <a16:creationId xmlns:a16="http://schemas.microsoft.com/office/drawing/2014/main" id="{00000000-0008-0000-0600-000019000000}"/>
            </a:ext>
          </a:extLst>
        </xdr:cNvPr>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a:extLst>
            <a:ext uri="{FF2B5EF4-FFF2-40B4-BE49-F238E27FC236}">
              <a16:creationId xmlns:a16="http://schemas.microsoft.com/office/drawing/2014/main" id="{00000000-0008-0000-0600-00001A000000}"/>
            </a:ext>
          </a:extLst>
        </xdr:cNvPr>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a:extLst>
            <a:ext uri="{FF2B5EF4-FFF2-40B4-BE49-F238E27FC236}">
              <a16:creationId xmlns:a16="http://schemas.microsoft.com/office/drawing/2014/main" id="{00000000-0008-0000-0600-00001B000000}"/>
            </a:ext>
          </a:extLst>
        </xdr:cNvPr>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a:extLst>
            <a:ext uri="{FF2B5EF4-FFF2-40B4-BE49-F238E27FC236}">
              <a16:creationId xmlns:a16="http://schemas.microsoft.com/office/drawing/2014/main" id="{00000000-0008-0000-0600-00001D000000}"/>
            </a:ext>
          </a:extLst>
        </xdr:cNvPr>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a:extLst>
            <a:ext uri="{FF2B5EF4-FFF2-40B4-BE49-F238E27FC236}">
              <a16:creationId xmlns:a16="http://schemas.microsoft.com/office/drawing/2014/main" id="{00000000-0008-0000-0600-00001E000000}"/>
            </a:ext>
          </a:extLst>
        </xdr:cNvPr>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a:extLst>
            <a:ext uri="{FF2B5EF4-FFF2-40B4-BE49-F238E27FC236}">
              <a16:creationId xmlns:a16="http://schemas.microsoft.com/office/drawing/2014/main" id="{00000000-0008-0000-0600-00001F000000}"/>
            </a:ext>
          </a:extLst>
        </xdr:cNvPr>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a:extLst>
            <a:ext uri="{FF2B5EF4-FFF2-40B4-BE49-F238E27FC236}">
              <a16:creationId xmlns:a16="http://schemas.microsoft.com/office/drawing/2014/main" id="{00000000-0008-0000-0600-000020000000}"/>
            </a:ext>
          </a:extLst>
        </xdr:cNvPr>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a:extLst>
            <a:ext uri="{FF2B5EF4-FFF2-40B4-BE49-F238E27FC236}">
              <a16:creationId xmlns:a16="http://schemas.microsoft.com/office/drawing/2014/main" id="{00000000-0008-0000-0600-000021000000}"/>
            </a:ext>
          </a:extLst>
        </xdr:cNvPr>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a:extLst>
            <a:ext uri="{FF2B5EF4-FFF2-40B4-BE49-F238E27FC236}">
              <a16:creationId xmlns:a16="http://schemas.microsoft.com/office/drawing/2014/main" id="{00000000-0008-0000-0600-000022000000}"/>
            </a:ext>
          </a:extLst>
        </xdr:cNvPr>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a:extLst>
            <a:ext uri="{FF2B5EF4-FFF2-40B4-BE49-F238E27FC236}">
              <a16:creationId xmlns:a16="http://schemas.microsoft.com/office/drawing/2014/main" id="{00000000-0008-0000-0600-000023000000}"/>
            </a:ext>
          </a:extLst>
        </xdr:cNvPr>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a:extLst>
            <a:ext uri="{FF2B5EF4-FFF2-40B4-BE49-F238E27FC236}">
              <a16:creationId xmlns:a16="http://schemas.microsoft.com/office/drawing/2014/main" id="{00000000-0008-0000-0600-000024000000}"/>
            </a:ext>
          </a:extLst>
        </xdr:cNvPr>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a:extLst>
            <a:ext uri="{FF2B5EF4-FFF2-40B4-BE49-F238E27FC236}">
              <a16:creationId xmlns:a16="http://schemas.microsoft.com/office/drawing/2014/main" id="{00000000-0008-0000-0600-000025000000}"/>
            </a:ext>
          </a:extLst>
        </xdr:cNvPr>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a:extLst>
            <a:ext uri="{FF2B5EF4-FFF2-40B4-BE49-F238E27FC236}">
              <a16:creationId xmlns:a16="http://schemas.microsoft.com/office/drawing/2014/main" id="{00000000-0008-0000-0600-000026000000}"/>
            </a:ext>
          </a:extLst>
        </xdr:cNvPr>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a:extLst>
            <a:ext uri="{FF2B5EF4-FFF2-40B4-BE49-F238E27FC236}">
              <a16:creationId xmlns:a16="http://schemas.microsoft.com/office/drawing/2014/main" id="{00000000-0008-0000-0600-000027000000}"/>
            </a:ext>
          </a:extLst>
        </xdr:cNvPr>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a:extLst>
            <a:ext uri="{FF2B5EF4-FFF2-40B4-BE49-F238E27FC236}">
              <a16:creationId xmlns:a16="http://schemas.microsoft.com/office/drawing/2014/main" id="{00000000-0008-0000-0600-000028000000}"/>
            </a:ext>
          </a:extLst>
        </xdr:cNvPr>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a:extLst>
            <a:ext uri="{FF2B5EF4-FFF2-40B4-BE49-F238E27FC236}">
              <a16:creationId xmlns:a16="http://schemas.microsoft.com/office/drawing/2014/main" id="{00000000-0008-0000-0600-000029000000}"/>
            </a:ext>
          </a:extLst>
        </xdr:cNvPr>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a:extLst>
            <a:ext uri="{FF2B5EF4-FFF2-40B4-BE49-F238E27FC236}">
              <a16:creationId xmlns:a16="http://schemas.microsoft.com/office/drawing/2014/main" id="{00000000-0008-0000-0600-00002A000000}"/>
            </a:ext>
          </a:extLst>
        </xdr:cNvPr>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a:extLst>
            <a:ext uri="{FF2B5EF4-FFF2-40B4-BE49-F238E27FC236}">
              <a16:creationId xmlns:a16="http://schemas.microsoft.com/office/drawing/2014/main" id="{00000000-0008-0000-0600-00002B000000}"/>
            </a:ext>
          </a:extLst>
        </xdr:cNvPr>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a:extLst>
            <a:ext uri="{FF2B5EF4-FFF2-40B4-BE49-F238E27FC236}">
              <a16:creationId xmlns:a16="http://schemas.microsoft.com/office/drawing/2014/main" id="{00000000-0008-0000-0600-00002C000000}"/>
            </a:ext>
          </a:extLst>
        </xdr:cNvPr>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a:extLst>
            <a:ext uri="{FF2B5EF4-FFF2-40B4-BE49-F238E27FC236}">
              <a16:creationId xmlns:a16="http://schemas.microsoft.com/office/drawing/2014/main" id="{00000000-0008-0000-0600-00002D000000}"/>
            </a:ext>
          </a:extLst>
        </xdr:cNvPr>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a:extLst>
            <a:ext uri="{FF2B5EF4-FFF2-40B4-BE49-F238E27FC236}">
              <a16:creationId xmlns:a16="http://schemas.microsoft.com/office/drawing/2014/main" id="{00000000-0008-0000-0600-00002E000000}"/>
            </a:ext>
          </a:extLst>
        </xdr:cNvPr>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a:extLst>
            <a:ext uri="{FF2B5EF4-FFF2-40B4-BE49-F238E27FC236}">
              <a16:creationId xmlns:a16="http://schemas.microsoft.com/office/drawing/2014/main" id="{00000000-0008-0000-0600-00002F000000}"/>
            </a:ext>
          </a:extLst>
        </xdr:cNvPr>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a:extLst>
            <a:ext uri="{FF2B5EF4-FFF2-40B4-BE49-F238E27FC236}">
              <a16:creationId xmlns:a16="http://schemas.microsoft.com/office/drawing/2014/main" id="{00000000-0008-0000-0600-000030000000}"/>
            </a:ext>
          </a:extLst>
        </xdr:cNvPr>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a:extLst>
            <a:ext uri="{FF2B5EF4-FFF2-40B4-BE49-F238E27FC236}">
              <a16:creationId xmlns:a16="http://schemas.microsoft.com/office/drawing/2014/main" id="{00000000-0008-0000-0600-000031000000}"/>
            </a:ext>
          </a:extLst>
        </xdr:cNvPr>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a:extLst>
            <a:ext uri="{FF2B5EF4-FFF2-40B4-BE49-F238E27FC236}">
              <a16:creationId xmlns:a16="http://schemas.microsoft.com/office/drawing/2014/main" id="{00000000-0008-0000-0600-000032000000}"/>
            </a:ext>
          </a:extLst>
        </xdr:cNvPr>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a:extLst>
            <a:ext uri="{FF2B5EF4-FFF2-40B4-BE49-F238E27FC236}">
              <a16:creationId xmlns:a16="http://schemas.microsoft.com/office/drawing/2014/main" id="{00000000-0008-0000-0600-000033000000}"/>
            </a:ext>
          </a:extLst>
        </xdr:cNvPr>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a:extLst>
            <a:ext uri="{FF2B5EF4-FFF2-40B4-BE49-F238E27FC236}">
              <a16:creationId xmlns:a16="http://schemas.microsoft.com/office/drawing/2014/main" id="{00000000-0008-0000-0600-000034000000}"/>
            </a:ext>
          </a:extLst>
        </xdr:cNvPr>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a:extLst>
            <a:ext uri="{FF2B5EF4-FFF2-40B4-BE49-F238E27FC236}">
              <a16:creationId xmlns:a16="http://schemas.microsoft.com/office/drawing/2014/main" id="{00000000-0008-0000-0600-000035000000}"/>
            </a:ext>
          </a:extLst>
        </xdr:cNvPr>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a:extLst>
            <a:ext uri="{FF2B5EF4-FFF2-40B4-BE49-F238E27FC236}">
              <a16:creationId xmlns:a16="http://schemas.microsoft.com/office/drawing/2014/main" id="{00000000-0008-0000-0600-000036000000}"/>
            </a:ext>
          </a:extLst>
        </xdr:cNvPr>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a:extLst>
            <a:ext uri="{FF2B5EF4-FFF2-40B4-BE49-F238E27FC236}">
              <a16:creationId xmlns:a16="http://schemas.microsoft.com/office/drawing/2014/main" id="{00000000-0008-0000-0600-000037000000}"/>
            </a:ext>
          </a:extLst>
        </xdr:cNvPr>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a:extLst>
            <a:ext uri="{FF2B5EF4-FFF2-40B4-BE49-F238E27FC236}">
              <a16:creationId xmlns:a16="http://schemas.microsoft.com/office/drawing/2014/main" id="{00000000-0008-0000-0600-000038000000}"/>
            </a:ext>
          </a:extLst>
        </xdr:cNvPr>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a:extLst>
            <a:ext uri="{FF2B5EF4-FFF2-40B4-BE49-F238E27FC236}">
              <a16:creationId xmlns:a16="http://schemas.microsoft.com/office/drawing/2014/main" id="{00000000-0008-0000-0600-000039000000}"/>
            </a:ext>
          </a:extLst>
        </xdr:cNvPr>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a:extLst>
            <a:ext uri="{FF2B5EF4-FFF2-40B4-BE49-F238E27FC236}">
              <a16:creationId xmlns:a16="http://schemas.microsoft.com/office/drawing/2014/main" id="{00000000-0008-0000-0600-00003E000000}"/>
            </a:ext>
          </a:extLst>
        </xdr:cNvPr>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a:extLst>
            <a:ext uri="{FF2B5EF4-FFF2-40B4-BE49-F238E27FC236}">
              <a16:creationId xmlns:a16="http://schemas.microsoft.com/office/drawing/2014/main" id="{00000000-0008-0000-0600-000040000000}"/>
            </a:ext>
          </a:extLst>
        </xdr:cNvPr>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a:extLst>
            <a:ext uri="{FF2B5EF4-FFF2-40B4-BE49-F238E27FC236}">
              <a16:creationId xmlns:a16="http://schemas.microsoft.com/office/drawing/2014/main" id="{00000000-0008-0000-0600-000044000000}"/>
            </a:ext>
          </a:extLst>
        </xdr:cNvPr>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pageSetUpPr fitToPage="1"/>
  </sheetPr>
  <dimension ref="A1:NJ186"/>
  <sheetViews>
    <sheetView showGridLines="0" tabSelected="1" zoomScale="90" zoomScaleNormal="90" workbookViewId="0">
      <selection activeCell="T34" sqref="T34"/>
    </sheetView>
  </sheetViews>
  <sheetFormatPr defaultRowHeight="5.65" customHeight="1" x14ac:dyDescent="0.2"/>
  <cols>
    <col min="1" max="1" width="1.42578125" style="6" customWidth="1"/>
    <col min="2" max="5" width="9.140625" style="6" customWidth="1"/>
    <col min="6" max="7" width="9.28515625" style="6" bestFit="1" customWidth="1"/>
    <col min="8" max="8" width="9.85546875" style="6" customWidth="1"/>
    <col min="9" max="9" width="10.28515625" style="6" bestFit="1" customWidth="1"/>
    <col min="10" max="10" width="9.140625" style="6" customWidth="1"/>
    <col min="11" max="11" width="10" style="6" customWidth="1"/>
    <col min="12" max="12" width="9.140625" style="6" customWidth="1"/>
    <col min="13" max="13" width="8.28515625" style="6" customWidth="1"/>
    <col min="14" max="14" width="8" style="6" customWidth="1"/>
    <col min="15" max="15" width="9.140625" style="6" customWidth="1"/>
    <col min="16" max="16" width="9.28515625" style="6" customWidth="1"/>
    <col min="17" max="27" width="9.140625" style="6" customWidth="1"/>
    <col min="28" max="28" width="42.85546875" style="6" customWidth="1"/>
    <col min="29" max="29" width="18.42578125" style="194" hidden="1" customWidth="1"/>
    <col min="30" max="30" width="46.28515625" style="210" hidden="1" customWidth="1"/>
    <col min="31" max="31" width="22.140625" style="233" hidden="1" customWidth="1"/>
    <col min="32" max="32" width="22.140625" style="202" hidden="1" customWidth="1"/>
    <col min="33" max="36" width="22.140625" style="197" hidden="1" customWidth="1"/>
    <col min="37" max="37" width="22.140625" style="212" hidden="1" customWidth="1"/>
    <col min="38" max="167" width="22.140625" style="234" hidden="1" customWidth="1"/>
    <col min="168" max="188" width="22.140625" style="1" hidden="1" customWidth="1"/>
    <col min="189" max="189" width="22.140625" style="234" hidden="1" customWidth="1"/>
    <col min="190" max="234" width="22.140625" style="1" hidden="1" customWidth="1"/>
    <col min="235" max="235" width="22.140625" style="234" hidden="1" customWidth="1"/>
    <col min="236" max="257" width="22.140625" style="1" hidden="1" customWidth="1"/>
    <col min="258" max="258" width="22.140625" style="234" hidden="1" customWidth="1"/>
    <col min="259" max="280" width="22.140625" style="1" hidden="1" customWidth="1"/>
    <col min="281" max="281" width="22.140625" style="234" hidden="1" customWidth="1"/>
    <col min="282" max="303" width="22.140625" style="1" hidden="1" customWidth="1"/>
    <col min="304" max="304" width="22.140625" style="234" hidden="1" customWidth="1"/>
    <col min="305" max="326" width="22.140625" style="1" hidden="1" customWidth="1"/>
    <col min="327" max="327" width="22.140625" style="234" hidden="1" customWidth="1"/>
    <col min="328" max="349" width="22.140625" style="1" hidden="1" customWidth="1"/>
    <col min="350" max="350" width="22.140625" style="234" hidden="1" customWidth="1"/>
    <col min="351" max="372" width="22.140625" style="1" hidden="1" customWidth="1"/>
    <col min="373" max="373" width="22.140625" style="234" hidden="1" customWidth="1"/>
    <col min="374" max="374" width="9.140625" style="1" hidden="1" customWidth="1"/>
    <col min="375" max="16384" width="9.140625" style="1"/>
  </cols>
  <sheetData>
    <row r="1" spans="1:373" s="16" customFormat="1" ht="19.5" x14ac:dyDescent="0.25">
      <c r="A1" s="15"/>
      <c r="B1" s="15"/>
      <c r="C1" s="15"/>
      <c r="D1" s="15"/>
      <c r="E1" s="15"/>
      <c r="F1" s="15"/>
      <c r="G1" s="15"/>
      <c r="H1" s="15"/>
      <c r="I1" s="15"/>
      <c r="J1" s="17"/>
      <c r="K1" s="15"/>
      <c r="L1" s="15"/>
      <c r="M1" s="15"/>
      <c r="N1" s="15"/>
      <c r="O1" s="15"/>
      <c r="P1" s="15"/>
      <c r="Q1" s="15"/>
      <c r="R1" s="15"/>
      <c r="S1" s="15"/>
      <c r="T1" s="15"/>
      <c r="U1" s="15"/>
      <c r="V1" s="15"/>
      <c r="W1" s="15"/>
      <c r="X1" s="15"/>
      <c r="Y1" s="15"/>
      <c r="Z1" s="15"/>
      <c r="AA1" s="15"/>
      <c r="AB1" s="15"/>
      <c r="AC1" s="186"/>
      <c r="AD1" s="187"/>
      <c r="AE1" s="188"/>
      <c r="AF1" s="189"/>
      <c r="AG1" s="190"/>
      <c r="AH1" s="190"/>
      <c r="AI1" s="190"/>
      <c r="AJ1" s="190"/>
      <c r="AK1" s="191"/>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c r="DV1" s="186"/>
      <c r="DW1" s="186"/>
      <c r="DX1" s="186"/>
      <c r="DY1" s="186"/>
      <c r="DZ1" s="186"/>
      <c r="EA1" s="186"/>
      <c r="EB1" s="186"/>
      <c r="EC1" s="186"/>
      <c r="ED1" s="186"/>
      <c r="EE1" s="186"/>
      <c r="EF1" s="186"/>
      <c r="EG1" s="186"/>
      <c r="EH1" s="186"/>
      <c r="EI1" s="186"/>
      <c r="EJ1" s="186"/>
      <c r="EK1" s="186"/>
      <c r="EL1" s="186"/>
      <c r="EM1" s="186"/>
      <c r="EN1" s="186"/>
      <c r="EO1" s="186"/>
      <c r="EP1" s="186"/>
      <c r="EQ1" s="186"/>
      <c r="ER1" s="186"/>
      <c r="ES1" s="186"/>
      <c r="ET1" s="186"/>
      <c r="EU1" s="186"/>
      <c r="EV1" s="186"/>
      <c r="EW1" s="186"/>
      <c r="EX1" s="186"/>
      <c r="EY1" s="186"/>
      <c r="EZ1" s="186"/>
      <c r="FA1" s="186"/>
      <c r="FB1" s="186"/>
      <c r="FC1" s="186"/>
      <c r="FD1" s="186"/>
      <c r="FE1" s="186"/>
      <c r="FF1" s="186"/>
      <c r="FG1" s="186"/>
      <c r="FH1" s="186"/>
      <c r="FI1" s="186"/>
      <c r="FJ1" s="186"/>
      <c r="FK1" s="186"/>
      <c r="GG1" s="186"/>
      <c r="IA1" s="186"/>
      <c r="IX1" s="186"/>
      <c r="JU1" s="186"/>
      <c r="KR1" s="186"/>
      <c r="LO1" s="186"/>
      <c r="ML1" s="186"/>
      <c r="NI1" s="186"/>
    </row>
    <row r="2" spans="1:373" s="16" customFormat="1" ht="19.5" x14ac:dyDescent="0.25">
      <c r="A2" s="15"/>
      <c r="B2" s="15"/>
      <c r="C2" s="15"/>
      <c r="D2" s="15"/>
      <c r="E2" s="15"/>
      <c r="F2" s="15"/>
      <c r="G2" s="15"/>
      <c r="H2" s="15"/>
      <c r="I2" s="15"/>
      <c r="J2" s="18"/>
      <c r="K2" s="15"/>
      <c r="L2" s="15"/>
      <c r="M2" s="15"/>
      <c r="N2" s="15"/>
      <c r="P2" s="15"/>
      <c r="Q2" s="15"/>
      <c r="R2" s="15"/>
      <c r="S2" s="15"/>
      <c r="T2" s="15"/>
      <c r="U2" s="15"/>
      <c r="V2" s="15"/>
      <c r="W2" s="15"/>
      <c r="X2" s="15"/>
      <c r="Y2" s="15"/>
      <c r="Z2" s="15"/>
      <c r="AA2" s="15"/>
      <c r="AB2" s="15"/>
      <c r="AC2" s="186"/>
      <c r="AD2" s="187"/>
      <c r="AE2" s="188"/>
      <c r="AF2" s="189"/>
      <c r="AG2" s="190"/>
      <c r="AH2" s="190"/>
      <c r="AI2" s="190"/>
      <c r="AJ2" s="190"/>
      <c r="AK2" s="191"/>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GG2" s="186"/>
      <c r="IA2" s="186"/>
      <c r="IX2" s="186"/>
      <c r="JU2" s="186"/>
      <c r="KR2" s="186"/>
      <c r="LO2" s="186"/>
      <c r="ML2" s="186"/>
      <c r="NI2" s="186"/>
    </row>
    <row r="3" spans="1:373" s="16" customFormat="1" ht="19.5" x14ac:dyDescent="0.25">
      <c r="A3" s="15"/>
      <c r="B3" s="15"/>
      <c r="C3" s="15"/>
      <c r="D3" s="15"/>
      <c r="E3" s="15"/>
      <c r="F3" s="15"/>
      <c r="G3" s="15"/>
      <c r="H3" s="15"/>
      <c r="I3" s="15"/>
      <c r="J3" s="18"/>
      <c r="K3" s="15"/>
      <c r="L3" s="15"/>
      <c r="M3" s="15"/>
      <c r="N3" s="15"/>
      <c r="O3" s="15"/>
      <c r="P3" s="15"/>
      <c r="Q3" s="15"/>
      <c r="R3" s="15"/>
      <c r="S3" s="15"/>
      <c r="T3" s="15"/>
      <c r="U3" s="15"/>
      <c r="V3" s="15"/>
      <c r="W3" s="15"/>
      <c r="X3" s="15"/>
      <c r="Y3" s="15"/>
      <c r="Z3" s="15"/>
      <c r="AA3" s="15"/>
      <c r="AB3" s="15"/>
      <c r="AC3" s="186"/>
      <c r="AD3" s="187"/>
      <c r="AE3" s="188"/>
      <c r="AF3" s="189"/>
      <c r="AG3" s="190"/>
      <c r="AH3" s="190"/>
      <c r="AI3" s="190"/>
      <c r="AJ3" s="190"/>
      <c r="AK3" s="191"/>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c r="DV3" s="186"/>
      <c r="DW3" s="186"/>
      <c r="DX3" s="186"/>
      <c r="DY3" s="186"/>
      <c r="DZ3" s="186"/>
      <c r="EA3" s="186"/>
      <c r="EB3" s="186"/>
      <c r="EC3" s="186"/>
      <c r="ED3" s="186"/>
      <c r="EE3" s="186"/>
      <c r="EF3" s="186"/>
      <c r="EG3" s="186"/>
      <c r="EH3" s="186"/>
      <c r="EI3" s="186"/>
      <c r="EJ3" s="186"/>
      <c r="EK3" s="186"/>
      <c r="EL3" s="186"/>
      <c r="EM3" s="186"/>
      <c r="EN3" s="186"/>
      <c r="EO3" s="186"/>
      <c r="EP3" s="186"/>
      <c r="EQ3" s="186"/>
      <c r="ER3" s="186"/>
      <c r="ES3" s="186"/>
      <c r="ET3" s="186"/>
      <c r="EU3" s="186"/>
      <c r="EV3" s="186"/>
      <c r="EW3" s="186"/>
      <c r="EX3" s="186"/>
      <c r="EY3" s="186"/>
      <c r="EZ3" s="186"/>
      <c r="FA3" s="186"/>
      <c r="FB3" s="186"/>
      <c r="FC3" s="186"/>
      <c r="FD3" s="186"/>
      <c r="FE3" s="186"/>
      <c r="FF3" s="186"/>
      <c r="FG3" s="186"/>
      <c r="FH3" s="186"/>
      <c r="FI3" s="186"/>
      <c r="FJ3" s="186"/>
      <c r="FK3" s="186"/>
      <c r="GG3" s="186"/>
      <c r="IA3" s="186"/>
      <c r="IX3" s="186"/>
      <c r="JU3" s="186"/>
      <c r="KR3" s="186"/>
      <c r="LO3" s="186"/>
      <c r="ML3" s="186"/>
      <c r="NI3" s="186"/>
    </row>
    <row r="4" spans="1:373" s="129" customFormat="1" ht="9" customHeight="1" x14ac:dyDescent="0.3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4"/>
      <c r="AC4" s="192"/>
      <c r="AD4" s="193"/>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GG4" s="192"/>
      <c r="IA4" s="192"/>
      <c r="IX4" s="192"/>
      <c r="JU4" s="192"/>
      <c r="KR4" s="192"/>
      <c r="LO4" s="192"/>
      <c r="ML4" s="192"/>
      <c r="NI4" s="192"/>
    </row>
    <row r="5" spans="1:373" s="2" customFormat="1" ht="18.75" x14ac:dyDescent="0.3">
      <c r="A5" s="6"/>
      <c r="B5" s="6"/>
      <c r="C5" s="6"/>
      <c r="D5" s="6"/>
      <c r="E5" s="6"/>
      <c r="F5" s="6"/>
      <c r="G5" s="6"/>
      <c r="H5" s="6"/>
      <c r="I5" s="6"/>
      <c r="J5" s="6"/>
      <c r="K5" s="6"/>
      <c r="L5" s="6"/>
      <c r="M5" s="6"/>
      <c r="N5" s="6"/>
      <c r="O5" s="6"/>
      <c r="P5" s="6"/>
      <c r="Q5" s="6"/>
      <c r="R5" s="6"/>
      <c r="S5" s="6"/>
      <c r="T5" s="6"/>
      <c r="U5" s="418"/>
      <c r="V5" s="418"/>
      <c r="W5" s="11"/>
      <c r="X5" s="11"/>
      <c r="Y5" s="11"/>
      <c r="Z5" s="11"/>
      <c r="AA5" s="11"/>
      <c r="AB5" s="10"/>
      <c r="AC5" s="194"/>
      <c r="AD5" s="195" t="s">
        <v>1</v>
      </c>
      <c r="AE5" s="196" t="s">
        <v>0</v>
      </c>
      <c r="AF5" s="196" t="s">
        <v>3</v>
      </c>
      <c r="AG5" s="196" t="s">
        <v>4</v>
      </c>
      <c r="AH5" s="196"/>
      <c r="AI5" s="197"/>
      <c r="AJ5" s="197"/>
      <c r="AK5" s="197"/>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GG5" s="198"/>
      <c r="IA5" s="198"/>
      <c r="IX5" s="198"/>
      <c r="JU5" s="198"/>
      <c r="KR5" s="198"/>
      <c r="LO5" s="198"/>
      <c r="ML5" s="198"/>
      <c r="NI5" s="198"/>
    </row>
    <row r="6" spans="1:373" s="2" customFormat="1" ht="12.75" x14ac:dyDescent="0.2">
      <c r="A6" s="6"/>
      <c r="B6" s="6"/>
      <c r="C6" s="6"/>
      <c r="D6" s="6"/>
      <c r="E6" s="6"/>
      <c r="F6" s="6"/>
      <c r="G6" s="6"/>
      <c r="H6" s="6"/>
      <c r="I6" s="6"/>
      <c r="J6" s="6"/>
      <c r="K6" s="6"/>
      <c r="L6" s="6"/>
      <c r="M6" s="6"/>
      <c r="N6" s="6"/>
      <c r="O6" s="6"/>
      <c r="P6" s="6"/>
      <c r="Q6" s="6"/>
      <c r="R6" s="6"/>
      <c r="S6" s="6"/>
      <c r="T6" s="6"/>
      <c r="U6" s="6"/>
      <c r="V6" s="6"/>
      <c r="W6" s="6"/>
      <c r="X6" s="6"/>
      <c r="Y6" s="6"/>
      <c r="Z6" s="6"/>
      <c r="AA6" s="6"/>
      <c r="AB6" s="10"/>
      <c r="AC6" s="194"/>
      <c r="AD6" s="195">
        <v>1</v>
      </c>
      <c r="AE6" s="196">
        <f>1+(AD6-1)*23</f>
        <v>1</v>
      </c>
      <c r="AF6" s="199">
        <v>11</v>
      </c>
      <c r="AG6" s="199">
        <f>AE6+AF6</f>
        <v>12</v>
      </c>
      <c r="AH6" s="199"/>
      <c r="AI6" s="197"/>
      <c r="AJ6" s="197"/>
      <c r="AK6" s="197"/>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GG6" s="198"/>
      <c r="IA6" s="198"/>
      <c r="IX6" s="198"/>
      <c r="JU6" s="198"/>
      <c r="KR6" s="198"/>
      <c r="LO6" s="198"/>
      <c r="ML6" s="198"/>
      <c r="NI6" s="198"/>
    </row>
    <row r="7" spans="1:373" s="2" customFormat="1" ht="15" customHeight="1" x14ac:dyDescent="0.2">
      <c r="A7" s="6"/>
      <c r="B7" s="6"/>
      <c r="C7" s="6"/>
      <c r="D7" s="6"/>
      <c r="E7" s="6"/>
      <c r="F7" s="6"/>
      <c r="G7" s="6"/>
      <c r="H7" s="6"/>
      <c r="I7" s="6"/>
      <c r="J7" s="6"/>
      <c r="K7" s="6"/>
      <c r="L7" s="6"/>
      <c r="M7" s="6"/>
      <c r="N7" s="6"/>
      <c r="O7" s="6"/>
      <c r="P7" s="6"/>
      <c r="Q7" s="6"/>
      <c r="R7" s="6"/>
      <c r="S7" s="6"/>
      <c r="T7" s="6"/>
      <c r="U7" s="417"/>
      <c r="V7" s="417"/>
      <c r="W7" s="1"/>
      <c r="X7" s="1"/>
      <c r="Y7" s="1"/>
      <c r="Z7" s="1"/>
      <c r="AA7" s="1"/>
      <c r="AB7" s="10"/>
      <c r="AC7" s="200"/>
      <c r="AD7" s="201"/>
      <c r="AE7" s="198"/>
      <c r="AF7" s="202"/>
      <c r="AG7" s="203"/>
      <c r="AH7" s="203"/>
      <c r="AI7" s="197"/>
      <c r="AJ7" s="197"/>
      <c r="AK7" s="197"/>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8"/>
      <c r="BK7" s="198"/>
      <c r="BL7" s="198"/>
      <c r="BM7" s="198"/>
      <c r="BN7" s="198"/>
      <c r="BO7" s="198"/>
      <c r="BP7" s="198"/>
      <c r="BQ7" s="198"/>
      <c r="BR7" s="198"/>
      <c r="BS7" s="198"/>
      <c r="BT7" s="198"/>
      <c r="BU7" s="198"/>
      <c r="BV7" s="198"/>
      <c r="BW7" s="198"/>
      <c r="BX7" s="198"/>
      <c r="BY7" s="198"/>
      <c r="BZ7" s="198"/>
      <c r="CA7" s="198"/>
      <c r="CB7" s="198"/>
      <c r="CC7" s="198"/>
      <c r="CD7" s="198"/>
      <c r="CE7" s="198"/>
      <c r="CF7" s="198"/>
      <c r="CG7" s="198"/>
      <c r="CH7" s="198"/>
      <c r="CI7" s="198"/>
      <c r="CJ7" s="198"/>
      <c r="CK7" s="198"/>
      <c r="CL7" s="198"/>
      <c r="CM7" s="198"/>
      <c r="CN7" s="198"/>
      <c r="CO7" s="198"/>
      <c r="CP7" s="198"/>
      <c r="CQ7" s="198"/>
      <c r="CR7" s="198"/>
      <c r="CS7" s="198"/>
      <c r="CT7" s="198"/>
      <c r="CU7" s="198"/>
      <c r="CV7" s="198"/>
      <c r="CW7" s="198"/>
      <c r="CX7" s="198"/>
      <c r="CY7" s="198"/>
      <c r="CZ7" s="198"/>
      <c r="DA7" s="198"/>
      <c r="DB7" s="198"/>
      <c r="DC7" s="198"/>
      <c r="DD7" s="198"/>
      <c r="DE7" s="198"/>
      <c r="DF7" s="198"/>
      <c r="DG7" s="198"/>
      <c r="DH7" s="198"/>
      <c r="DI7" s="198"/>
      <c r="DJ7" s="198"/>
      <c r="DK7" s="198"/>
      <c r="DL7" s="198"/>
      <c r="DM7" s="198"/>
      <c r="DN7" s="198"/>
      <c r="DO7" s="198"/>
      <c r="DP7" s="198"/>
      <c r="DQ7" s="198"/>
      <c r="DR7" s="198"/>
      <c r="DS7" s="198"/>
      <c r="DT7" s="198"/>
      <c r="DU7" s="198"/>
      <c r="DV7" s="198"/>
      <c r="DW7" s="198"/>
      <c r="DX7" s="198"/>
      <c r="DY7" s="198"/>
      <c r="DZ7" s="198"/>
      <c r="EA7" s="198"/>
      <c r="EB7" s="198"/>
      <c r="EC7" s="198"/>
      <c r="ED7" s="198"/>
      <c r="EE7" s="198"/>
      <c r="EF7" s="198"/>
      <c r="EG7" s="198"/>
      <c r="EH7" s="198"/>
      <c r="EI7" s="198"/>
      <c r="EJ7" s="198"/>
      <c r="EK7" s="198"/>
      <c r="EL7" s="198"/>
      <c r="EM7" s="198"/>
      <c r="EN7" s="198"/>
      <c r="EO7" s="198"/>
      <c r="EP7" s="198"/>
      <c r="EQ7" s="198"/>
      <c r="ER7" s="198"/>
      <c r="ES7" s="198"/>
      <c r="ET7" s="198"/>
      <c r="EU7" s="198"/>
      <c r="EV7" s="198"/>
      <c r="EW7" s="198"/>
      <c r="EX7" s="198"/>
      <c r="EY7" s="198"/>
      <c r="EZ7" s="198"/>
      <c r="FA7" s="198"/>
      <c r="FB7" s="198"/>
      <c r="FC7" s="198"/>
      <c r="FD7" s="198"/>
      <c r="FE7" s="198"/>
      <c r="FF7" s="198"/>
      <c r="FG7" s="198"/>
      <c r="FH7" s="198"/>
      <c r="FI7" s="198"/>
      <c r="FJ7" s="198"/>
      <c r="FK7" s="198"/>
      <c r="GG7" s="198"/>
      <c r="IA7" s="198"/>
      <c r="IX7" s="198"/>
      <c r="JU7" s="198"/>
      <c r="KR7" s="198"/>
      <c r="LO7" s="198"/>
      <c r="ML7" s="198"/>
      <c r="NI7" s="198"/>
    </row>
    <row r="8" spans="1:373" s="2" customFormat="1" ht="12.75" x14ac:dyDescent="0.2">
      <c r="A8" s="6"/>
      <c r="B8" s="6"/>
      <c r="C8" s="6"/>
      <c r="D8" s="6"/>
      <c r="E8" s="6"/>
      <c r="F8" s="6"/>
      <c r="G8" s="6"/>
      <c r="H8" s="6"/>
      <c r="I8" s="6"/>
      <c r="J8" s="6"/>
      <c r="K8" s="6"/>
      <c r="L8" s="6"/>
      <c r="M8" s="6"/>
      <c r="N8" s="6"/>
      <c r="O8" s="6"/>
      <c r="P8" s="6"/>
      <c r="Q8" s="6"/>
      <c r="R8" s="6"/>
      <c r="S8" s="6"/>
      <c r="T8" s="6"/>
      <c r="U8" s="417"/>
      <c r="V8" s="417"/>
      <c r="W8" s="1"/>
      <c r="X8" s="1"/>
      <c r="Y8" s="1"/>
      <c r="Z8" s="1"/>
      <c r="AA8" s="1"/>
      <c r="AB8" s="10"/>
      <c r="AC8" s="200"/>
      <c r="AD8" s="204" t="s">
        <v>2</v>
      </c>
      <c r="AE8" s="205" t="s">
        <v>5</v>
      </c>
      <c r="AF8" s="205"/>
      <c r="AG8" s="205"/>
      <c r="AH8" s="205"/>
      <c r="AI8" s="197"/>
      <c r="AJ8" s="203"/>
      <c r="AK8" s="197"/>
      <c r="AL8" s="198"/>
      <c r="AM8" s="198"/>
      <c r="AN8" s="198"/>
      <c r="AO8" s="198"/>
      <c r="AP8" s="198"/>
      <c r="AQ8" s="198"/>
      <c r="AR8" s="198"/>
      <c r="AS8" s="198"/>
      <c r="AT8" s="198"/>
      <c r="AU8" s="198"/>
      <c r="AV8" s="198"/>
      <c r="AW8" s="198"/>
      <c r="AX8" s="198"/>
      <c r="AY8" s="198"/>
      <c r="AZ8" s="198"/>
      <c r="BA8" s="198"/>
      <c r="BB8" s="198"/>
      <c r="BC8" s="198"/>
      <c r="BD8" s="198"/>
      <c r="BE8" s="198"/>
      <c r="BF8" s="198"/>
      <c r="BG8" s="198"/>
      <c r="BH8" s="198"/>
      <c r="BI8" s="198"/>
      <c r="BJ8" s="198"/>
      <c r="BK8" s="198"/>
      <c r="BL8" s="198"/>
      <c r="BM8" s="198"/>
      <c r="BN8" s="198"/>
      <c r="BO8" s="198"/>
      <c r="BP8" s="198"/>
      <c r="BQ8" s="198"/>
      <c r="BR8" s="198"/>
      <c r="BS8" s="198"/>
      <c r="BT8" s="198"/>
      <c r="BU8" s="198"/>
      <c r="BV8" s="198"/>
      <c r="BW8" s="198"/>
      <c r="BX8" s="198"/>
      <c r="BY8" s="198"/>
      <c r="BZ8" s="198"/>
      <c r="CA8" s="198"/>
      <c r="CB8" s="198"/>
      <c r="CC8" s="198"/>
      <c r="CD8" s="198"/>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98"/>
      <c r="DS8" s="198"/>
      <c r="DT8" s="198"/>
      <c r="DU8" s="198"/>
      <c r="DV8" s="198"/>
      <c r="DW8" s="198"/>
      <c r="DX8" s="198"/>
      <c r="DY8" s="198"/>
      <c r="DZ8" s="198"/>
      <c r="EA8" s="198"/>
      <c r="EB8" s="198"/>
      <c r="EC8" s="198"/>
      <c r="ED8" s="198"/>
      <c r="EE8" s="198"/>
      <c r="EF8" s="198"/>
      <c r="EG8" s="198"/>
      <c r="EH8" s="198"/>
      <c r="EI8" s="198"/>
      <c r="EJ8" s="198"/>
      <c r="EK8" s="198"/>
      <c r="EL8" s="198"/>
      <c r="EM8" s="198"/>
      <c r="EN8" s="198"/>
      <c r="EO8" s="198"/>
      <c r="EP8" s="198"/>
      <c r="EQ8" s="198"/>
      <c r="ER8" s="198"/>
      <c r="ES8" s="198"/>
      <c r="ET8" s="198"/>
      <c r="EU8" s="198"/>
      <c r="EV8" s="198"/>
      <c r="EW8" s="198"/>
      <c r="EX8" s="198"/>
      <c r="EY8" s="198"/>
      <c r="EZ8" s="198"/>
      <c r="FA8" s="198"/>
      <c r="FB8" s="198"/>
      <c r="FC8" s="198"/>
      <c r="FD8" s="198"/>
      <c r="FE8" s="198"/>
      <c r="FF8" s="198"/>
      <c r="FG8" s="198"/>
      <c r="FH8" s="198"/>
      <c r="FI8" s="198"/>
      <c r="FJ8" s="198"/>
      <c r="FK8" s="198"/>
      <c r="GG8" s="198"/>
      <c r="IA8" s="198"/>
      <c r="IX8" s="198"/>
      <c r="JU8" s="198"/>
      <c r="KR8" s="198"/>
      <c r="LO8" s="198"/>
      <c r="ML8" s="198"/>
      <c r="NI8" s="198"/>
    </row>
    <row r="9" spans="1:373" s="2" customFormat="1" ht="15" customHeight="1" x14ac:dyDescent="0.2">
      <c r="A9" s="6"/>
      <c r="B9" s="6"/>
      <c r="C9" s="6"/>
      <c r="D9" s="6"/>
      <c r="E9" s="6"/>
      <c r="F9" s="6"/>
      <c r="G9" s="6"/>
      <c r="H9" s="6"/>
      <c r="I9" s="6"/>
      <c r="J9" s="6"/>
      <c r="K9" s="6"/>
      <c r="L9" s="6"/>
      <c r="M9" s="6"/>
      <c r="N9" s="6"/>
      <c r="O9" s="6"/>
      <c r="P9" s="6"/>
      <c r="Q9" s="6"/>
      <c r="R9" s="6"/>
      <c r="S9" s="6"/>
      <c r="T9" s="6"/>
      <c r="U9" s="7"/>
      <c r="V9" s="7"/>
      <c r="W9" s="7"/>
      <c r="X9" s="7"/>
      <c r="Y9" s="7"/>
      <c r="Z9" s="7"/>
      <c r="AA9" s="7"/>
      <c r="AB9" s="10"/>
      <c r="AC9" s="200"/>
      <c r="AD9" s="206" t="s">
        <v>6525</v>
      </c>
      <c r="AE9" s="207" t="str">
        <f>AE35</f>
        <v>SYSTEM: Total lane miles</v>
      </c>
      <c r="AF9" s="208"/>
      <c r="AG9" s="208"/>
      <c r="AH9" s="208"/>
      <c r="AI9" s="203"/>
      <c r="AJ9" s="203"/>
      <c r="AK9" s="203"/>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98"/>
      <c r="BU9" s="198"/>
      <c r="BV9" s="198"/>
      <c r="BW9" s="198"/>
      <c r="BX9" s="198"/>
      <c r="BY9" s="198"/>
      <c r="BZ9" s="198"/>
      <c r="CA9" s="198"/>
      <c r="CB9" s="198"/>
      <c r="CC9" s="198"/>
      <c r="CD9" s="198"/>
      <c r="CE9" s="198"/>
      <c r="CF9" s="198"/>
      <c r="CG9" s="198"/>
      <c r="CH9" s="19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8"/>
      <c r="DL9" s="198"/>
      <c r="DM9" s="198"/>
      <c r="DN9" s="198"/>
      <c r="DO9" s="198"/>
      <c r="DP9" s="198"/>
      <c r="DQ9" s="198"/>
      <c r="DR9" s="198"/>
      <c r="DS9" s="198"/>
      <c r="DT9" s="198"/>
      <c r="DU9" s="198"/>
      <c r="DV9" s="198"/>
      <c r="DW9" s="198"/>
      <c r="DX9" s="198"/>
      <c r="DY9" s="198"/>
      <c r="DZ9" s="198"/>
      <c r="EA9" s="198"/>
      <c r="EB9" s="198"/>
      <c r="EC9" s="198"/>
      <c r="ED9" s="198"/>
      <c r="EE9" s="198"/>
      <c r="EF9" s="198"/>
      <c r="EG9" s="198"/>
      <c r="EH9" s="198"/>
      <c r="EI9" s="198"/>
      <c r="EJ9" s="198"/>
      <c r="EK9" s="198"/>
      <c r="EL9" s="198"/>
      <c r="EM9" s="198"/>
      <c r="EN9" s="198"/>
      <c r="EO9" s="198"/>
      <c r="EP9" s="198"/>
      <c r="EQ9" s="198"/>
      <c r="ER9" s="198"/>
      <c r="ES9" s="198"/>
      <c r="ET9" s="198"/>
      <c r="EU9" s="198"/>
      <c r="EV9" s="198"/>
      <c r="EW9" s="198"/>
      <c r="EX9" s="198"/>
      <c r="EY9" s="198"/>
      <c r="EZ9" s="198"/>
      <c r="FA9" s="198"/>
      <c r="FB9" s="198"/>
      <c r="FC9" s="198"/>
      <c r="FD9" s="198"/>
      <c r="FE9" s="198"/>
      <c r="FF9" s="198"/>
      <c r="FG9" s="198"/>
      <c r="FH9" s="198"/>
      <c r="FI9" s="198"/>
      <c r="FJ9" s="198"/>
      <c r="FK9" s="198"/>
      <c r="GG9" s="198"/>
      <c r="IA9" s="198"/>
      <c r="IX9" s="198"/>
      <c r="JU9" s="198"/>
      <c r="KR9" s="198"/>
      <c r="LO9" s="198"/>
      <c r="ML9" s="198"/>
      <c r="NI9" s="198"/>
    </row>
    <row r="10" spans="1:373" s="2" customFormat="1" ht="15" customHeight="1" x14ac:dyDescent="0.2">
      <c r="A10" s="6"/>
      <c r="B10" s="6"/>
      <c r="C10" s="6"/>
      <c r="D10" s="6"/>
      <c r="E10" s="6"/>
      <c r="F10" s="6"/>
      <c r="G10" s="6"/>
      <c r="H10" s="6"/>
      <c r="I10" s="6"/>
      <c r="J10" s="6"/>
      <c r="K10" s="6"/>
      <c r="L10" s="6"/>
      <c r="M10" s="6"/>
      <c r="N10" s="6"/>
      <c r="O10" s="6"/>
      <c r="P10" s="6"/>
      <c r="Q10" s="6"/>
      <c r="R10" s="6"/>
      <c r="S10" s="6"/>
      <c r="T10" s="6"/>
      <c r="U10" s="416"/>
      <c r="V10" s="416"/>
      <c r="W10" s="1"/>
      <c r="X10" s="1"/>
      <c r="Y10" s="1"/>
      <c r="Z10" s="1"/>
      <c r="AA10" s="1"/>
      <c r="AB10" s="10"/>
      <c r="AC10" s="200"/>
      <c r="AD10" s="206" t="s">
        <v>5650</v>
      </c>
      <c r="AE10" s="207" t="str">
        <f>AF35</f>
        <v>HUMAN RESOURCES: State workers (full-time)</v>
      </c>
      <c r="AF10" s="208"/>
      <c r="AG10" s="208"/>
      <c r="AH10" s="208"/>
      <c r="AI10" s="203"/>
      <c r="AJ10" s="203"/>
      <c r="AK10" s="203"/>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198"/>
      <c r="BJ10" s="198"/>
      <c r="BK10" s="198"/>
      <c r="BL10" s="198"/>
      <c r="BM10" s="198"/>
      <c r="BN10" s="198"/>
      <c r="BO10" s="198"/>
      <c r="BP10" s="198"/>
      <c r="BQ10" s="198"/>
      <c r="BR10" s="198"/>
      <c r="BS10" s="198"/>
      <c r="BT10" s="198"/>
      <c r="BU10" s="198"/>
      <c r="BV10" s="198"/>
      <c r="BW10" s="198"/>
      <c r="BX10" s="198"/>
      <c r="BY10" s="198"/>
      <c r="BZ10" s="198"/>
      <c r="CA10" s="198"/>
      <c r="CB10" s="198"/>
      <c r="CC10" s="198"/>
      <c r="CD10" s="198"/>
      <c r="CE10" s="198"/>
      <c r="CF10" s="198"/>
      <c r="CG10" s="198"/>
      <c r="CH10" s="198"/>
      <c r="CI10" s="198"/>
      <c r="CJ10" s="198"/>
      <c r="CK10" s="198"/>
      <c r="CL10" s="198"/>
      <c r="CM10" s="198"/>
      <c r="CN10" s="198"/>
      <c r="CO10" s="198"/>
      <c r="CP10" s="198"/>
      <c r="CQ10" s="198"/>
      <c r="CR10" s="198"/>
      <c r="CS10" s="198"/>
      <c r="CT10" s="198"/>
      <c r="CU10" s="198"/>
      <c r="CV10" s="198"/>
      <c r="CW10" s="198"/>
      <c r="CX10" s="198"/>
      <c r="CY10" s="198"/>
      <c r="CZ10" s="198"/>
      <c r="DA10" s="198"/>
      <c r="DB10" s="198"/>
      <c r="DC10" s="198"/>
      <c r="DD10" s="198"/>
      <c r="DE10" s="198"/>
      <c r="DF10" s="198"/>
      <c r="DG10" s="198"/>
      <c r="DH10" s="198"/>
      <c r="DI10" s="198"/>
      <c r="DJ10" s="198"/>
      <c r="DK10" s="198"/>
      <c r="DL10" s="198"/>
      <c r="DM10" s="198"/>
      <c r="DN10" s="198"/>
      <c r="DO10" s="198"/>
      <c r="DP10" s="198"/>
      <c r="DQ10" s="198"/>
      <c r="DR10" s="198"/>
      <c r="DS10" s="198"/>
      <c r="DT10" s="198"/>
      <c r="DU10" s="198"/>
      <c r="DV10" s="198"/>
      <c r="DW10" s="198"/>
      <c r="DX10" s="198"/>
      <c r="DY10" s="198"/>
      <c r="DZ10" s="198"/>
      <c r="EA10" s="198"/>
      <c r="EB10" s="198"/>
      <c r="EC10" s="198"/>
      <c r="ED10" s="198"/>
      <c r="EE10" s="198"/>
      <c r="EF10" s="198"/>
      <c r="EG10" s="198"/>
      <c r="EH10" s="198"/>
      <c r="EI10" s="198"/>
      <c r="EJ10" s="198"/>
      <c r="EK10" s="198"/>
      <c r="EL10" s="198"/>
      <c r="EM10" s="198"/>
      <c r="EN10" s="198"/>
      <c r="EO10" s="198"/>
      <c r="EP10" s="198"/>
      <c r="EQ10" s="198"/>
      <c r="ER10" s="198"/>
      <c r="ES10" s="198"/>
      <c r="ET10" s="198"/>
      <c r="EU10" s="198"/>
      <c r="EV10" s="198"/>
      <c r="EW10" s="198"/>
      <c r="EX10" s="198"/>
      <c r="EY10" s="198"/>
      <c r="EZ10" s="198"/>
      <c r="FA10" s="198"/>
      <c r="FB10" s="198"/>
      <c r="FC10" s="198"/>
      <c r="FD10" s="198"/>
      <c r="FE10" s="198"/>
      <c r="FF10" s="198"/>
      <c r="FG10" s="198"/>
      <c r="FH10" s="198"/>
      <c r="FI10" s="198"/>
      <c r="FJ10" s="198"/>
      <c r="FK10" s="198"/>
      <c r="GG10" s="198"/>
      <c r="IA10" s="198"/>
      <c r="IX10" s="198"/>
      <c r="JU10" s="198"/>
      <c r="KR10" s="198"/>
      <c r="LO10" s="198"/>
      <c r="ML10" s="198"/>
      <c r="NI10" s="198"/>
    </row>
    <row r="11" spans="1:373" s="2" customFormat="1" ht="15" customHeight="1" x14ac:dyDescent="0.2">
      <c r="A11" s="6"/>
      <c r="B11" s="6"/>
      <c r="C11" s="6"/>
      <c r="D11" s="6"/>
      <c r="E11" s="6"/>
      <c r="F11" s="6"/>
      <c r="G11" s="6"/>
      <c r="H11" s="6"/>
      <c r="I11" s="6"/>
      <c r="J11" s="6"/>
      <c r="K11" s="6"/>
      <c r="L11" s="6"/>
      <c r="M11" s="6"/>
      <c r="N11" s="6"/>
      <c r="O11" s="6"/>
      <c r="P11" s="6"/>
      <c r="Q11" s="6"/>
      <c r="R11" s="6"/>
      <c r="S11" s="6"/>
      <c r="T11" s="6"/>
      <c r="U11" s="416"/>
      <c r="V11" s="416"/>
      <c r="W11" s="1"/>
      <c r="X11" s="1"/>
      <c r="Y11" s="1"/>
      <c r="Z11" s="1"/>
      <c r="AA11" s="1"/>
      <c r="AB11" s="10"/>
      <c r="AC11" s="198"/>
      <c r="AD11" s="206" t="s">
        <v>4863</v>
      </c>
      <c r="AE11" s="207" t="str">
        <f>AG35</f>
        <v>HUMAN RESOURCES: State workers (part-time and seasonal)</v>
      </c>
      <c r="AF11" s="208"/>
      <c r="AG11" s="208"/>
      <c r="AH11" s="208"/>
      <c r="AI11" s="203"/>
      <c r="AJ11" s="203"/>
      <c r="AK11" s="203"/>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GG11" s="198"/>
      <c r="IA11" s="198"/>
      <c r="IX11" s="198"/>
      <c r="JU11" s="198"/>
      <c r="KR11" s="198"/>
      <c r="LO11" s="198"/>
      <c r="ML11" s="198"/>
      <c r="NI11" s="198"/>
    </row>
    <row r="12" spans="1:373" s="2" customFormat="1" ht="15" customHeight="1" x14ac:dyDescent="0.2">
      <c r="A12" s="6"/>
      <c r="B12" s="6"/>
      <c r="C12" s="6"/>
      <c r="D12" s="6"/>
      <c r="E12" s="6"/>
      <c r="F12" s="6"/>
      <c r="G12" s="6"/>
      <c r="H12" s="6"/>
      <c r="I12" s="6"/>
      <c r="J12" s="6"/>
      <c r="K12" s="6"/>
      <c r="L12" s="6"/>
      <c r="M12" s="6"/>
      <c r="N12" s="6"/>
      <c r="O12" s="6"/>
      <c r="P12" s="6"/>
      <c r="Q12" s="6"/>
      <c r="R12" s="6"/>
      <c r="S12" s="6"/>
      <c r="T12" s="6"/>
      <c r="U12" s="8"/>
      <c r="V12" s="8"/>
      <c r="W12" s="8"/>
      <c r="X12" s="8"/>
      <c r="Y12" s="8"/>
      <c r="Z12" s="8"/>
      <c r="AA12" s="8"/>
      <c r="AB12" s="10"/>
      <c r="AC12" s="200"/>
      <c r="AD12" s="206" t="s">
        <v>2817</v>
      </c>
      <c r="AE12" s="207" t="str">
        <f>AH35</f>
        <v>VEHICLE RESOURCES: Plow trucks (owned and contracted units)</v>
      </c>
      <c r="AF12" s="208"/>
      <c r="AG12" s="208"/>
      <c r="AH12" s="208"/>
      <c r="AI12" s="203"/>
      <c r="AJ12" s="203"/>
      <c r="AK12" s="203"/>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GG12" s="198"/>
      <c r="IA12" s="198"/>
      <c r="IX12" s="198"/>
      <c r="JU12" s="198"/>
      <c r="KR12" s="198"/>
      <c r="LO12" s="198"/>
      <c r="ML12" s="198"/>
      <c r="NI12" s="198"/>
    </row>
    <row r="13" spans="1:373" s="2" customFormat="1" ht="15" customHeight="1" x14ac:dyDescent="0.2">
      <c r="A13" s="6"/>
      <c r="B13" s="6"/>
      <c r="C13" s="6"/>
      <c r="D13" s="6"/>
      <c r="E13" s="6"/>
      <c r="F13" s="6"/>
      <c r="G13" s="6"/>
      <c r="H13" s="6"/>
      <c r="I13" s="6"/>
      <c r="J13" s="6"/>
      <c r="K13" s="6"/>
      <c r="L13" s="6"/>
      <c r="M13" s="6"/>
      <c r="N13" s="6"/>
      <c r="O13" s="6"/>
      <c r="P13" s="6"/>
      <c r="Q13" s="6"/>
      <c r="R13" s="6"/>
      <c r="S13" s="6"/>
      <c r="T13" s="6"/>
      <c r="U13" s="416"/>
      <c r="V13" s="416"/>
      <c r="W13" s="1"/>
      <c r="X13" s="1"/>
      <c r="Y13" s="1"/>
      <c r="Z13" s="1"/>
      <c r="AA13" s="1"/>
      <c r="AB13" s="10"/>
      <c r="AC13" s="200"/>
      <c r="AD13" s="206" t="s">
        <v>2684</v>
      </c>
      <c r="AE13" s="207" t="str">
        <f>AI35</f>
        <v>VEHICLE RESOURCES: Road graders (owned and contracted units)</v>
      </c>
      <c r="AF13" s="208"/>
      <c r="AG13" s="208"/>
      <c r="AH13" s="208"/>
      <c r="AI13" s="203"/>
      <c r="AJ13" s="203"/>
      <c r="AK13" s="203"/>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8"/>
      <c r="BT13" s="198"/>
      <c r="BU13" s="198"/>
      <c r="BV13" s="198"/>
      <c r="BW13" s="198"/>
      <c r="BX13" s="198"/>
      <c r="BY13" s="198"/>
      <c r="BZ13" s="198"/>
      <c r="CA13" s="198"/>
      <c r="CB13" s="198"/>
      <c r="CC13" s="198"/>
      <c r="CD13" s="198"/>
      <c r="CE13" s="198"/>
      <c r="CF13" s="198"/>
      <c r="CG13" s="198"/>
      <c r="CH13" s="198"/>
      <c r="CI13" s="198"/>
      <c r="CJ13" s="198"/>
      <c r="CK13" s="198"/>
      <c r="CL13" s="198"/>
      <c r="CM13" s="198"/>
      <c r="CN13" s="198"/>
      <c r="CO13" s="198"/>
      <c r="CP13" s="198"/>
      <c r="CQ13" s="198"/>
      <c r="CR13" s="198"/>
      <c r="CS13" s="198"/>
      <c r="CT13" s="198"/>
      <c r="CU13" s="198"/>
      <c r="CV13" s="198"/>
      <c r="CW13" s="198"/>
      <c r="CX13" s="198"/>
      <c r="CY13" s="198"/>
      <c r="CZ13" s="198"/>
      <c r="DA13" s="198"/>
      <c r="DB13" s="198"/>
      <c r="DC13" s="198"/>
      <c r="DD13" s="198"/>
      <c r="DE13" s="198"/>
      <c r="DF13" s="198"/>
      <c r="DG13" s="198"/>
      <c r="DH13" s="198"/>
      <c r="DI13" s="198"/>
      <c r="DJ13" s="198"/>
      <c r="DK13" s="198"/>
      <c r="DL13" s="198"/>
      <c r="DM13" s="198"/>
      <c r="DN13" s="198"/>
      <c r="DO13" s="198"/>
      <c r="DP13" s="198"/>
      <c r="DQ13" s="198"/>
      <c r="DR13" s="198"/>
      <c r="DS13" s="198"/>
      <c r="DT13" s="198"/>
      <c r="DU13" s="198"/>
      <c r="DV13" s="198"/>
      <c r="DW13" s="198"/>
      <c r="DX13" s="198"/>
      <c r="DY13" s="198"/>
      <c r="DZ13" s="198"/>
      <c r="EA13" s="198"/>
      <c r="EB13" s="198"/>
      <c r="EC13" s="198"/>
      <c r="ED13" s="198"/>
      <c r="EE13" s="198"/>
      <c r="EF13" s="198"/>
      <c r="EG13" s="198"/>
      <c r="EH13" s="198"/>
      <c r="EI13" s="198"/>
      <c r="EJ13" s="198"/>
      <c r="EK13" s="198"/>
      <c r="EL13" s="198"/>
      <c r="EM13" s="198"/>
      <c r="EN13" s="198"/>
      <c r="EO13" s="198"/>
      <c r="EP13" s="198"/>
      <c r="EQ13" s="198"/>
      <c r="ER13" s="198"/>
      <c r="ES13" s="198"/>
      <c r="ET13" s="198"/>
      <c r="EU13" s="198"/>
      <c r="EV13" s="198"/>
      <c r="EW13" s="198"/>
      <c r="EX13" s="198"/>
      <c r="EY13" s="198"/>
      <c r="EZ13" s="198"/>
      <c r="FA13" s="198"/>
      <c r="FB13" s="198"/>
      <c r="FC13" s="198"/>
      <c r="FD13" s="198"/>
      <c r="FE13" s="198"/>
      <c r="FF13" s="198"/>
      <c r="FG13" s="198"/>
      <c r="FH13" s="198"/>
      <c r="FI13" s="198"/>
      <c r="FJ13" s="198"/>
      <c r="FK13" s="198"/>
      <c r="GG13" s="198"/>
      <c r="IA13" s="198"/>
      <c r="IX13" s="198"/>
      <c r="JU13" s="198"/>
      <c r="KR13" s="198"/>
      <c r="LO13" s="198"/>
      <c r="ML13" s="198"/>
      <c r="NI13" s="198"/>
    </row>
    <row r="14" spans="1:373" s="2" customFormat="1" ht="15" customHeight="1" x14ac:dyDescent="0.2">
      <c r="A14" s="6"/>
      <c r="B14" s="9"/>
      <c r="C14" s="6"/>
      <c r="D14" s="6"/>
      <c r="E14" s="6"/>
      <c r="F14" s="6"/>
      <c r="G14" s="6"/>
      <c r="H14" s="6"/>
      <c r="I14" s="6"/>
      <c r="J14" s="6"/>
      <c r="K14" s="6"/>
      <c r="L14" s="6"/>
      <c r="M14" s="6"/>
      <c r="N14" s="6"/>
      <c r="O14" s="6"/>
      <c r="P14" s="6"/>
      <c r="Q14" s="6"/>
      <c r="R14" s="6"/>
      <c r="S14" s="6"/>
      <c r="T14" s="6"/>
      <c r="U14" s="416"/>
      <c r="V14" s="416"/>
      <c r="W14" s="1"/>
      <c r="X14" s="1"/>
      <c r="Y14" s="1"/>
      <c r="Z14" s="1"/>
      <c r="AA14" s="1"/>
      <c r="AB14" s="10"/>
      <c r="AC14" s="200"/>
      <c r="AD14" s="206" t="s">
        <v>2584</v>
      </c>
      <c r="AE14" s="207" t="str">
        <f>AJ35</f>
        <v>VEHICLE RESOURCES: Blowers (owned and contracted units)</v>
      </c>
      <c r="AF14" s="208"/>
      <c r="AG14" s="208"/>
      <c r="AH14" s="208"/>
      <c r="AI14" s="203"/>
      <c r="AJ14" s="203"/>
      <c r="AK14" s="203"/>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GG14" s="198"/>
      <c r="IA14" s="198"/>
      <c r="IX14" s="198"/>
      <c r="JU14" s="198"/>
      <c r="KR14" s="198"/>
      <c r="LO14" s="198"/>
      <c r="ML14" s="198"/>
      <c r="NI14" s="198"/>
    </row>
    <row r="15" spans="1:373" s="2" customFormat="1" ht="15" customHeight="1" x14ac:dyDescent="0.2">
      <c r="A15" s="6"/>
      <c r="B15" s="9"/>
      <c r="C15" s="6"/>
      <c r="D15" s="6"/>
      <c r="E15" s="6"/>
      <c r="F15" s="6"/>
      <c r="G15" s="6"/>
      <c r="H15" s="6"/>
      <c r="I15" s="6"/>
      <c r="J15" s="6"/>
      <c r="K15" s="6"/>
      <c r="L15" s="6"/>
      <c r="M15" s="6"/>
      <c r="N15" s="6"/>
      <c r="O15" s="6"/>
      <c r="P15" s="6"/>
      <c r="Q15" s="6"/>
      <c r="R15" s="6"/>
      <c r="S15" s="6"/>
      <c r="T15" s="6"/>
      <c r="U15" s="8"/>
      <c r="V15" s="8"/>
      <c r="W15" s="8"/>
      <c r="X15" s="8"/>
      <c r="Y15" s="8"/>
      <c r="Z15" s="8"/>
      <c r="AA15" s="8"/>
      <c r="AB15" s="10"/>
      <c r="AC15" s="200"/>
      <c r="AD15" s="206" t="s">
        <v>2107</v>
      </c>
      <c r="AE15" s="207" t="str">
        <f>AK35</f>
        <v>FACILITY RESOURCES: Salt storage facilities (count)</v>
      </c>
      <c r="AF15" s="208"/>
      <c r="AG15" s="208"/>
      <c r="AH15" s="208"/>
      <c r="AI15" s="203"/>
      <c r="AJ15" s="203"/>
      <c r="AK15" s="203"/>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c r="EU15" s="198"/>
      <c r="EV15" s="198"/>
      <c r="EW15" s="198"/>
      <c r="EX15" s="198"/>
      <c r="EY15" s="198"/>
      <c r="EZ15" s="198"/>
      <c r="FA15" s="198"/>
      <c r="FB15" s="198"/>
      <c r="FC15" s="198"/>
      <c r="FD15" s="198"/>
      <c r="FE15" s="198"/>
      <c r="FF15" s="198"/>
      <c r="FG15" s="198"/>
      <c r="FH15" s="198"/>
      <c r="FI15" s="198"/>
      <c r="FJ15" s="198"/>
      <c r="FK15" s="198"/>
      <c r="GG15" s="198"/>
      <c r="IA15" s="198"/>
      <c r="IX15" s="198"/>
      <c r="JU15" s="198"/>
      <c r="KR15" s="198"/>
      <c r="LO15" s="198"/>
      <c r="ML15" s="198"/>
      <c r="NI15" s="198"/>
    </row>
    <row r="16" spans="1:373" s="2" customFormat="1" ht="15" customHeight="1" x14ac:dyDescent="0.2">
      <c r="A16" s="6"/>
      <c r="B16" s="9"/>
      <c r="C16" s="6"/>
      <c r="D16" s="6"/>
      <c r="E16" s="6"/>
      <c r="F16" s="6"/>
      <c r="G16" s="6"/>
      <c r="H16" s="6"/>
      <c r="I16" s="6"/>
      <c r="J16" s="6"/>
      <c r="K16" s="6"/>
      <c r="L16" s="6"/>
      <c r="M16" s="6"/>
      <c r="N16" s="6"/>
      <c r="O16" s="6"/>
      <c r="P16" s="6"/>
      <c r="Q16" s="6"/>
      <c r="R16" s="6"/>
      <c r="S16" s="6"/>
      <c r="T16" s="6"/>
      <c r="U16" s="416"/>
      <c r="V16" s="416"/>
      <c r="W16" s="1"/>
      <c r="X16" s="1"/>
      <c r="Y16" s="1"/>
      <c r="Z16" s="1"/>
      <c r="AA16" s="1"/>
      <c r="AB16" s="10"/>
      <c r="AC16" s="200"/>
      <c r="AD16" s="206" t="s">
        <v>1596</v>
      </c>
      <c r="AE16" s="207" t="str">
        <f>AL35</f>
        <v>FACILITY RESOURCES: Salt storage capacity (tons)</v>
      </c>
      <c r="AF16" s="208"/>
      <c r="AG16" s="208"/>
      <c r="AH16" s="208"/>
      <c r="AI16" s="203"/>
      <c r="AJ16" s="203"/>
      <c r="AK16" s="203"/>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198"/>
      <c r="EY16" s="198"/>
      <c r="EZ16" s="198"/>
      <c r="FA16" s="198"/>
      <c r="FB16" s="198"/>
      <c r="FC16" s="198"/>
      <c r="FD16" s="198"/>
      <c r="FE16" s="198"/>
      <c r="FF16" s="198"/>
      <c r="FG16" s="198"/>
      <c r="FH16" s="198"/>
      <c r="FI16" s="198"/>
      <c r="FJ16" s="198"/>
      <c r="FK16" s="198"/>
      <c r="GG16" s="198"/>
      <c r="IA16" s="198"/>
      <c r="IX16" s="198"/>
      <c r="JU16" s="198"/>
      <c r="KR16" s="198"/>
      <c r="LO16" s="198"/>
      <c r="ML16" s="198"/>
      <c r="NI16" s="198"/>
    </row>
    <row r="17" spans="1:373" s="2" customFormat="1" ht="15" customHeight="1" x14ac:dyDescent="0.2">
      <c r="A17" s="6"/>
      <c r="B17" s="9"/>
      <c r="C17" s="6"/>
      <c r="D17" s="6"/>
      <c r="E17" s="6"/>
      <c r="F17" s="6"/>
      <c r="G17" s="6"/>
      <c r="H17" s="6"/>
      <c r="I17" s="6"/>
      <c r="J17" s="6"/>
      <c r="K17" s="6"/>
      <c r="L17" s="6"/>
      <c r="M17" s="6"/>
      <c r="N17" s="6"/>
      <c r="O17" s="6"/>
      <c r="P17" s="6"/>
      <c r="Q17" s="6"/>
      <c r="R17" s="6"/>
      <c r="S17" s="6"/>
      <c r="T17" s="6"/>
      <c r="U17" s="416"/>
      <c r="V17" s="416"/>
      <c r="W17" s="1"/>
      <c r="X17" s="1"/>
      <c r="Y17" s="1"/>
      <c r="Z17" s="1"/>
      <c r="AA17" s="1"/>
      <c r="AB17" s="10"/>
      <c r="AC17" s="200"/>
      <c r="AD17" s="206" t="s">
        <v>1597</v>
      </c>
      <c r="AE17" s="207" t="str">
        <f>AM35</f>
        <v>FACILITY RESOURCES: Liquid storage facilities (count)</v>
      </c>
      <c r="AF17" s="208"/>
      <c r="AG17" s="208"/>
      <c r="AH17" s="208"/>
      <c r="AI17" s="203"/>
      <c r="AJ17" s="203"/>
      <c r="AK17" s="203"/>
      <c r="AL17" s="198"/>
      <c r="AM17" s="198"/>
      <c r="AN17" s="198"/>
      <c r="AO17" s="198"/>
      <c r="AP17" s="198"/>
      <c r="AQ17" s="198"/>
      <c r="AR17" s="198"/>
      <c r="AS17" s="198"/>
      <c r="AT17" s="198"/>
      <c r="AU17" s="198"/>
      <c r="AV17" s="198"/>
      <c r="AW17" s="198"/>
      <c r="AX17" s="198"/>
      <c r="AY17" s="198"/>
      <c r="AZ17" s="198"/>
      <c r="BA17" s="198"/>
      <c r="BB17" s="198"/>
      <c r="BC17" s="198"/>
      <c r="BD17" s="198"/>
      <c r="BE17" s="198"/>
      <c r="BF17" s="198"/>
      <c r="BG17" s="198"/>
      <c r="BH17" s="198"/>
      <c r="BI17" s="198"/>
      <c r="BJ17" s="198"/>
      <c r="BK17" s="198"/>
      <c r="BL17" s="198"/>
      <c r="BM17" s="198"/>
      <c r="BN17" s="198"/>
      <c r="BO17" s="198"/>
      <c r="BP17" s="198"/>
      <c r="BQ17" s="198"/>
      <c r="BR17" s="198"/>
      <c r="BS17" s="198"/>
      <c r="BT17" s="198"/>
      <c r="BU17" s="198"/>
      <c r="BV17" s="198"/>
      <c r="BW17" s="198"/>
      <c r="BX17" s="198"/>
      <c r="BY17" s="198"/>
      <c r="BZ17" s="198"/>
      <c r="CA17" s="198"/>
      <c r="CB17" s="198"/>
      <c r="CC17" s="198"/>
      <c r="CD17" s="198"/>
      <c r="CE17" s="198"/>
      <c r="CF17" s="198"/>
      <c r="CG17" s="198"/>
      <c r="CH17" s="198"/>
      <c r="CI17" s="198"/>
      <c r="CJ17" s="198"/>
      <c r="CK17" s="198"/>
      <c r="CL17" s="198"/>
      <c r="CM17" s="198"/>
      <c r="CN17" s="198"/>
      <c r="CO17" s="198"/>
      <c r="CP17" s="198"/>
      <c r="CQ17" s="198"/>
      <c r="CR17" s="198"/>
      <c r="CS17" s="198"/>
      <c r="CT17" s="198"/>
      <c r="CU17" s="198"/>
      <c r="CV17" s="198"/>
      <c r="CW17" s="198"/>
      <c r="CX17" s="198"/>
      <c r="CY17" s="198"/>
      <c r="CZ17" s="198"/>
      <c r="DA17" s="198"/>
      <c r="DB17" s="198"/>
      <c r="DC17" s="198"/>
      <c r="DD17" s="198"/>
      <c r="DE17" s="198"/>
      <c r="DF17" s="198"/>
      <c r="DG17" s="198"/>
      <c r="DH17" s="198"/>
      <c r="DI17" s="198"/>
      <c r="DJ17" s="198"/>
      <c r="DK17" s="198"/>
      <c r="DL17" s="198"/>
      <c r="DM17" s="198"/>
      <c r="DN17" s="198"/>
      <c r="DO17" s="198"/>
      <c r="DP17" s="198"/>
      <c r="DQ17" s="198"/>
      <c r="DR17" s="198"/>
      <c r="DS17" s="198"/>
      <c r="DT17" s="198"/>
      <c r="DU17" s="198"/>
      <c r="DV17" s="198"/>
      <c r="DW17" s="198"/>
      <c r="DX17" s="198"/>
      <c r="DY17" s="198"/>
      <c r="DZ17" s="198"/>
      <c r="EA17" s="198"/>
      <c r="EB17" s="198"/>
      <c r="EC17" s="198"/>
      <c r="ED17" s="198"/>
      <c r="EE17" s="198"/>
      <c r="EF17" s="198"/>
      <c r="EG17" s="198"/>
      <c r="EH17" s="198"/>
      <c r="EI17" s="198"/>
      <c r="EJ17" s="198"/>
      <c r="EK17" s="198"/>
      <c r="EL17" s="198"/>
      <c r="EM17" s="198"/>
      <c r="EN17" s="198"/>
      <c r="EO17" s="198"/>
      <c r="EP17" s="198"/>
      <c r="EQ17" s="198"/>
      <c r="ER17" s="198"/>
      <c r="ES17" s="198"/>
      <c r="ET17" s="198"/>
      <c r="EU17" s="198"/>
      <c r="EV17" s="198"/>
      <c r="EW17" s="198"/>
      <c r="EX17" s="198"/>
      <c r="EY17" s="198"/>
      <c r="EZ17" s="198"/>
      <c r="FA17" s="198"/>
      <c r="FB17" s="198"/>
      <c r="FC17" s="198"/>
      <c r="FD17" s="198"/>
      <c r="FE17" s="198"/>
      <c r="FF17" s="198"/>
      <c r="FG17" s="198"/>
      <c r="FH17" s="198"/>
      <c r="FI17" s="198"/>
      <c r="FJ17" s="198"/>
      <c r="FK17" s="198"/>
      <c r="GG17" s="198"/>
      <c r="IA17" s="198"/>
      <c r="IX17" s="198"/>
      <c r="JU17" s="198"/>
      <c r="KR17" s="198"/>
      <c r="LO17" s="198"/>
      <c r="ML17" s="198"/>
      <c r="NI17" s="198"/>
    </row>
    <row r="18" spans="1:373" s="2" customFormat="1" ht="15" customHeight="1" x14ac:dyDescent="0.2">
      <c r="A18" s="6"/>
      <c r="B18" s="9"/>
      <c r="C18" s="6"/>
      <c r="D18" s="6"/>
      <c r="E18" s="6"/>
      <c r="F18" s="6"/>
      <c r="G18" s="6"/>
      <c r="H18" s="6"/>
      <c r="I18" s="6"/>
      <c r="J18" s="6"/>
      <c r="K18" s="6"/>
      <c r="L18" s="6"/>
      <c r="M18" s="6"/>
      <c r="N18" s="6"/>
      <c r="O18" s="6"/>
      <c r="P18" s="6"/>
      <c r="Q18" s="6"/>
      <c r="R18" s="6"/>
      <c r="S18" s="6"/>
      <c r="T18" s="6"/>
      <c r="U18" s="8"/>
      <c r="V18" s="12"/>
      <c r="W18" s="8"/>
      <c r="X18" s="8"/>
      <c r="Y18" s="8"/>
      <c r="Z18" s="8"/>
      <c r="AA18" s="8"/>
      <c r="AB18" s="10"/>
      <c r="AC18" s="200"/>
      <c r="AD18" s="206" t="s">
        <v>1598</v>
      </c>
      <c r="AE18" s="207" t="str">
        <f>AN35</f>
        <v>FACILITY RESOURCES: Liquid storage capacity (gallons)</v>
      </c>
      <c r="AF18" s="208"/>
      <c r="AG18" s="208"/>
      <c r="AH18" s="208"/>
      <c r="AI18" s="203"/>
      <c r="AJ18" s="203"/>
      <c r="AK18" s="203"/>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GG18" s="198"/>
      <c r="IA18" s="198"/>
      <c r="IX18" s="198"/>
      <c r="JU18" s="198"/>
      <c r="KR18" s="198"/>
      <c r="LO18" s="198"/>
      <c r="ML18" s="198"/>
      <c r="NI18" s="198"/>
    </row>
    <row r="19" spans="1:373" s="2" customFormat="1" ht="15" customHeight="1" x14ac:dyDescent="0.2">
      <c r="A19" s="6"/>
      <c r="B19" s="9"/>
      <c r="C19" s="6"/>
      <c r="D19" s="6"/>
      <c r="E19" s="6"/>
      <c r="F19" s="6"/>
      <c r="G19" s="6"/>
      <c r="H19" s="6"/>
      <c r="I19" s="6"/>
      <c r="J19" s="6"/>
      <c r="K19" s="6"/>
      <c r="L19" s="6"/>
      <c r="M19" s="6"/>
      <c r="N19" s="6"/>
      <c r="O19" s="6"/>
      <c r="P19" s="6"/>
      <c r="Q19" s="6"/>
      <c r="R19" s="6"/>
      <c r="S19" s="6"/>
      <c r="T19" s="6"/>
      <c r="U19" s="416"/>
      <c r="V19" s="416"/>
      <c r="W19" s="1"/>
      <c r="X19" s="1"/>
      <c r="Y19" s="1"/>
      <c r="Z19" s="1"/>
      <c r="AA19" s="1"/>
      <c r="AB19" s="10"/>
      <c r="AC19" s="200"/>
      <c r="AD19" s="206" t="s">
        <v>6526</v>
      </c>
      <c r="AE19" s="207" t="str">
        <f>AO35</f>
        <v>DRY MATERIALS: Salt applied (tons)</v>
      </c>
      <c r="AF19" s="208"/>
      <c r="AG19" s="208"/>
      <c r="AH19" s="208"/>
      <c r="AI19" s="203"/>
      <c r="AJ19" s="203"/>
      <c r="AK19" s="203"/>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c r="EU19" s="198"/>
      <c r="EV19" s="198"/>
      <c r="EW19" s="198"/>
      <c r="EX19" s="198"/>
      <c r="EY19" s="198"/>
      <c r="EZ19" s="198"/>
      <c r="FA19" s="198"/>
      <c r="FB19" s="198"/>
      <c r="FC19" s="198"/>
      <c r="FD19" s="198"/>
      <c r="FE19" s="198"/>
      <c r="FF19" s="198"/>
      <c r="FG19" s="198"/>
      <c r="FH19" s="198"/>
      <c r="FI19" s="198"/>
      <c r="FJ19" s="198"/>
      <c r="FK19" s="198"/>
      <c r="GG19" s="198"/>
      <c r="IA19" s="198"/>
      <c r="IX19" s="198"/>
      <c r="JU19" s="198"/>
      <c r="KR19" s="198"/>
      <c r="LO19" s="198"/>
      <c r="ML19" s="198"/>
      <c r="NI19" s="198"/>
    </row>
    <row r="20" spans="1:373" s="2" customFormat="1" ht="15" customHeight="1" x14ac:dyDescent="0.2">
      <c r="A20" s="6"/>
      <c r="B20" s="6"/>
      <c r="C20" s="6"/>
      <c r="D20" s="6"/>
      <c r="E20" s="6"/>
      <c r="F20" s="6"/>
      <c r="G20" s="6"/>
      <c r="H20" s="6"/>
      <c r="I20" s="6"/>
      <c r="J20" s="6"/>
      <c r="K20" s="6"/>
      <c r="L20" s="6"/>
      <c r="M20" s="6"/>
      <c r="N20" s="6"/>
      <c r="O20" s="6"/>
      <c r="P20" s="6"/>
      <c r="Q20" s="6"/>
      <c r="R20" s="6"/>
      <c r="S20" s="6"/>
      <c r="T20" s="6"/>
      <c r="U20" s="416"/>
      <c r="V20" s="416"/>
      <c r="W20" s="1"/>
      <c r="X20" s="1"/>
      <c r="Y20" s="1"/>
      <c r="Z20" s="1"/>
      <c r="AA20" s="1"/>
      <c r="AB20" s="10"/>
      <c r="AC20" s="200"/>
      <c r="AD20" s="206" t="s">
        <v>6527</v>
      </c>
      <c r="AE20" s="207" t="str">
        <f>AP35</f>
        <v>DRY MATERIALS: Total chemicals applied (tons)</v>
      </c>
      <c r="AF20" s="208"/>
      <c r="AG20" s="208"/>
      <c r="AH20" s="208"/>
      <c r="AI20" s="203"/>
      <c r="AJ20" s="203"/>
      <c r="AK20" s="203"/>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GG20" s="198"/>
      <c r="IA20" s="198"/>
      <c r="IX20" s="198"/>
      <c r="JU20" s="198"/>
      <c r="KR20" s="198"/>
      <c r="LO20" s="198"/>
      <c r="ML20" s="198"/>
      <c r="NI20" s="198"/>
    </row>
    <row r="21" spans="1:373" s="2" customFormat="1" ht="15" customHeight="1" x14ac:dyDescent="0.2">
      <c r="A21" s="6"/>
      <c r="B21" s="6"/>
      <c r="C21" s="6"/>
      <c r="D21" s="6"/>
      <c r="E21" s="6"/>
      <c r="F21" s="6"/>
      <c r="G21" s="6"/>
      <c r="H21" s="6"/>
      <c r="I21" s="6"/>
      <c r="J21" s="6"/>
      <c r="K21" s="6"/>
      <c r="L21" s="6"/>
      <c r="M21" s="6"/>
      <c r="N21" s="6"/>
      <c r="O21" s="6"/>
      <c r="P21" s="6"/>
      <c r="Q21" s="6"/>
      <c r="R21" s="6"/>
      <c r="S21" s="6"/>
      <c r="T21" s="6"/>
      <c r="U21" s="8"/>
      <c r="V21" s="8"/>
      <c r="W21" s="8"/>
      <c r="X21" s="8"/>
      <c r="Y21" s="8"/>
      <c r="Z21" s="8"/>
      <c r="AA21" s="8"/>
      <c r="AB21" s="10"/>
      <c r="AC21" s="200"/>
      <c r="AD21" s="206" t="s">
        <v>5651</v>
      </c>
      <c r="AE21" s="207" t="str">
        <f>AQ35</f>
        <v>DRY MATERIALS: Abrasives (non-chemical) applied (tons)</v>
      </c>
      <c r="AF21" s="208"/>
      <c r="AG21" s="208"/>
      <c r="AH21" s="208"/>
      <c r="AI21" s="203"/>
      <c r="AJ21" s="203"/>
      <c r="AK21" s="203"/>
      <c r="AL21" s="198"/>
      <c r="AM21" s="198"/>
      <c r="AN21" s="198"/>
      <c r="AO21" s="198"/>
      <c r="AP21" s="198"/>
      <c r="AQ21" s="198"/>
      <c r="AR21" s="198"/>
      <c r="AS21" s="198"/>
      <c r="AT21" s="198"/>
      <c r="AU21" s="198"/>
      <c r="AV21" s="198"/>
      <c r="AW21" s="198"/>
      <c r="AX21" s="198"/>
      <c r="AY21" s="198"/>
      <c r="AZ21" s="198"/>
      <c r="BA21" s="198"/>
      <c r="BB21" s="198"/>
      <c r="BC21" s="198"/>
      <c r="BD21" s="198"/>
      <c r="BE21" s="198"/>
      <c r="BF21" s="198"/>
      <c r="BG21" s="198"/>
      <c r="BH21" s="198"/>
      <c r="BI21" s="198"/>
      <c r="BJ21" s="198"/>
      <c r="BK21" s="198"/>
      <c r="BL21" s="198"/>
      <c r="BM21" s="198"/>
      <c r="BN21" s="198"/>
      <c r="BO21" s="198"/>
      <c r="BP21" s="198"/>
      <c r="BQ21" s="198"/>
      <c r="BR21" s="198"/>
      <c r="BS21" s="198"/>
      <c r="BT21" s="198"/>
      <c r="BU21" s="198"/>
      <c r="BV21" s="198"/>
      <c r="BW21" s="198"/>
      <c r="BX21" s="198"/>
      <c r="BY21" s="198"/>
      <c r="BZ21" s="198"/>
      <c r="CA21" s="198"/>
      <c r="CB21" s="198"/>
      <c r="CC21" s="198"/>
      <c r="CD21" s="198"/>
      <c r="CE21" s="198"/>
      <c r="CF21" s="198"/>
      <c r="CG21" s="198"/>
      <c r="CH21" s="198"/>
      <c r="CI21" s="198"/>
      <c r="CJ21" s="198"/>
      <c r="CK21" s="198"/>
      <c r="CL21" s="198"/>
      <c r="CM21" s="198"/>
      <c r="CN21" s="198"/>
      <c r="CO21" s="198"/>
      <c r="CP21" s="198"/>
      <c r="CQ21" s="198"/>
      <c r="CR21" s="198"/>
      <c r="CS21" s="198"/>
      <c r="CT21" s="198"/>
      <c r="CU21" s="198"/>
      <c r="CV21" s="198"/>
      <c r="CW21" s="198"/>
      <c r="CX21" s="198"/>
      <c r="CY21" s="198"/>
      <c r="CZ21" s="198"/>
      <c r="DA21" s="198"/>
      <c r="DB21" s="198"/>
      <c r="DC21" s="198"/>
      <c r="DD21" s="198"/>
      <c r="DE21" s="198"/>
      <c r="DF21" s="198"/>
      <c r="DG21" s="198"/>
      <c r="DH21" s="198"/>
      <c r="DI21" s="198"/>
      <c r="DJ21" s="198"/>
      <c r="DK21" s="198"/>
      <c r="DL21" s="198"/>
      <c r="DM21" s="198"/>
      <c r="DN21" s="198"/>
      <c r="DO21" s="198"/>
      <c r="DP21" s="198"/>
      <c r="DQ21" s="198"/>
      <c r="DR21" s="198"/>
      <c r="DS21" s="198"/>
      <c r="DT21" s="198"/>
      <c r="DU21" s="198"/>
      <c r="DV21" s="198"/>
      <c r="DW21" s="198"/>
      <c r="DX21" s="198"/>
      <c r="DY21" s="198"/>
      <c r="DZ21" s="198"/>
      <c r="EA21" s="198"/>
      <c r="EB21" s="198"/>
      <c r="EC21" s="198"/>
      <c r="ED21" s="198"/>
      <c r="EE21" s="198"/>
      <c r="EF21" s="198"/>
      <c r="EG21" s="198"/>
      <c r="EH21" s="198"/>
      <c r="EI21" s="198"/>
      <c r="EJ21" s="198"/>
      <c r="EK21" s="198"/>
      <c r="EL21" s="198"/>
      <c r="EM21" s="198"/>
      <c r="EN21" s="198"/>
      <c r="EO21" s="198"/>
      <c r="EP21" s="198"/>
      <c r="EQ21" s="198"/>
      <c r="ER21" s="198"/>
      <c r="ES21" s="198"/>
      <c r="ET21" s="198"/>
      <c r="EU21" s="198"/>
      <c r="EV21" s="198"/>
      <c r="EW21" s="198"/>
      <c r="EX21" s="198"/>
      <c r="EY21" s="198"/>
      <c r="EZ21" s="198"/>
      <c r="FA21" s="198"/>
      <c r="FB21" s="198"/>
      <c r="FC21" s="198"/>
      <c r="FD21" s="198"/>
      <c r="FE21" s="198"/>
      <c r="FF21" s="198"/>
      <c r="FG21" s="198"/>
      <c r="FH21" s="198"/>
      <c r="FI21" s="198"/>
      <c r="FJ21" s="198"/>
      <c r="FK21" s="198"/>
      <c r="GG21" s="198"/>
      <c r="IA21" s="198"/>
      <c r="IX21" s="198"/>
      <c r="JU21" s="198"/>
      <c r="KR21" s="198"/>
      <c r="LO21" s="198"/>
      <c r="ML21" s="198"/>
      <c r="NI21" s="198"/>
    </row>
    <row r="22" spans="1:373" s="2" customFormat="1" ht="15" customHeight="1" x14ac:dyDescent="0.2">
      <c r="A22" s="6"/>
      <c r="B22" s="6"/>
      <c r="C22" s="6"/>
      <c r="D22" s="6"/>
      <c r="E22" s="6"/>
      <c r="F22" s="6"/>
      <c r="G22" s="6"/>
      <c r="H22" s="6"/>
      <c r="I22" s="6"/>
      <c r="J22" s="6"/>
      <c r="K22" s="6"/>
      <c r="L22" s="6"/>
      <c r="M22" s="6"/>
      <c r="N22" s="6"/>
      <c r="O22" s="6"/>
      <c r="P22" s="6"/>
      <c r="Q22" s="6"/>
      <c r="R22" s="6"/>
      <c r="S22" s="6"/>
      <c r="T22" s="6"/>
      <c r="U22" s="416"/>
      <c r="V22" s="416"/>
      <c r="W22" s="1"/>
      <c r="X22" s="1"/>
      <c r="Y22" s="1"/>
      <c r="Z22" s="1"/>
      <c r="AA22" s="1"/>
      <c r="AB22" s="10"/>
      <c r="AC22" s="200"/>
      <c r="AD22" s="206" t="s">
        <v>4864</v>
      </c>
      <c r="AE22" s="207" t="str">
        <f>AR35</f>
        <v>LIQUID MATERIALS: Salt brine applied (gallons)</v>
      </c>
      <c r="AF22" s="208"/>
      <c r="AG22" s="208"/>
      <c r="AH22" s="208"/>
      <c r="AI22" s="203"/>
      <c r="AJ22" s="203"/>
      <c r="AK22" s="203"/>
      <c r="AL22" s="198"/>
      <c r="AM22" s="198"/>
      <c r="AN22" s="198"/>
      <c r="AO22" s="198"/>
      <c r="AP22" s="198"/>
      <c r="AQ22" s="198"/>
      <c r="AR22" s="198"/>
      <c r="AS22" s="198"/>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198"/>
      <c r="CI22" s="198"/>
      <c r="CJ22" s="198"/>
      <c r="CK22" s="198"/>
      <c r="CL22" s="198"/>
      <c r="CM22" s="198"/>
      <c r="CN22" s="198"/>
      <c r="CO22" s="198"/>
      <c r="CP22" s="198"/>
      <c r="CQ22" s="198"/>
      <c r="CR22" s="198"/>
      <c r="CS22" s="198"/>
      <c r="CT22" s="198"/>
      <c r="CU22" s="198"/>
      <c r="CV22" s="198"/>
      <c r="CW22" s="198"/>
      <c r="CX22" s="198"/>
      <c r="CY22" s="198"/>
      <c r="CZ22" s="198"/>
      <c r="DA22" s="198"/>
      <c r="DB22" s="198"/>
      <c r="DC22" s="198"/>
      <c r="DD22" s="198"/>
      <c r="DE22" s="198"/>
      <c r="DF22" s="198"/>
      <c r="DG22" s="198"/>
      <c r="DH22" s="198"/>
      <c r="DI22" s="198"/>
      <c r="DJ22" s="198"/>
      <c r="DK22" s="198"/>
      <c r="DL22" s="198"/>
      <c r="DM22" s="198"/>
      <c r="DN22" s="198"/>
      <c r="DO22" s="198"/>
      <c r="DP22" s="198"/>
      <c r="DQ22" s="198"/>
      <c r="DR22" s="198"/>
      <c r="DS22" s="198"/>
      <c r="DT22" s="198"/>
      <c r="DU22" s="198"/>
      <c r="DV22" s="198"/>
      <c r="DW22" s="198"/>
      <c r="DX22" s="198"/>
      <c r="DY22" s="198"/>
      <c r="DZ22" s="198"/>
      <c r="EA22" s="198"/>
      <c r="EB22" s="198"/>
      <c r="EC22" s="198"/>
      <c r="ED22" s="198"/>
      <c r="EE22" s="198"/>
      <c r="EF22" s="198"/>
      <c r="EG22" s="198"/>
      <c r="EH22" s="198"/>
      <c r="EI22" s="198"/>
      <c r="EJ22" s="198"/>
      <c r="EK22" s="198"/>
      <c r="EL22" s="198"/>
      <c r="EM22" s="198"/>
      <c r="EN22" s="198"/>
      <c r="EO22" s="198"/>
      <c r="EP22" s="198"/>
      <c r="EQ22" s="198"/>
      <c r="ER22" s="198"/>
      <c r="ES22" s="198"/>
      <c r="ET22" s="198"/>
      <c r="EU22" s="198"/>
      <c r="EV22" s="198"/>
      <c r="EW22" s="198"/>
      <c r="EX22" s="198"/>
      <c r="EY22" s="198"/>
      <c r="EZ22" s="198"/>
      <c r="FA22" s="198"/>
      <c r="FB22" s="198"/>
      <c r="FC22" s="198"/>
      <c r="FD22" s="198"/>
      <c r="FE22" s="198"/>
      <c r="FF22" s="198"/>
      <c r="FG22" s="198"/>
      <c r="FH22" s="198"/>
      <c r="FI22" s="198"/>
      <c r="FJ22" s="198"/>
      <c r="FK22" s="198"/>
      <c r="GG22" s="198"/>
      <c r="IA22" s="198"/>
      <c r="IX22" s="198"/>
      <c r="JU22" s="198"/>
      <c r="KR22" s="198"/>
      <c r="LO22" s="198"/>
      <c r="ML22" s="198"/>
      <c r="NI22" s="198"/>
    </row>
    <row r="23" spans="1:373" s="2" customFormat="1" ht="15" customHeight="1" x14ac:dyDescent="0.2">
      <c r="A23" s="6"/>
      <c r="B23" s="6"/>
      <c r="C23" s="6"/>
      <c r="D23" s="6"/>
      <c r="E23" s="6"/>
      <c r="F23" s="6"/>
      <c r="G23" s="6"/>
      <c r="H23" s="6"/>
      <c r="I23" s="6"/>
      <c r="J23" s="6"/>
      <c r="K23" s="6"/>
      <c r="L23" s="6"/>
      <c r="M23" s="6"/>
      <c r="N23" s="6"/>
      <c r="O23" s="6"/>
      <c r="P23" s="6"/>
      <c r="Q23" s="6"/>
      <c r="R23" s="6"/>
      <c r="S23" s="6"/>
      <c r="T23" s="6"/>
      <c r="U23" s="416"/>
      <c r="V23" s="416"/>
      <c r="W23" s="1"/>
      <c r="X23" s="1"/>
      <c r="Y23" s="1"/>
      <c r="Z23" s="1"/>
      <c r="AA23" s="1"/>
      <c r="AB23" s="10"/>
      <c r="AC23" s="200"/>
      <c r="AD23" s="206" t="s">
        <v>2818</v>
      </c>
      <c r="AE23" s="207" t="str">
        <f>AS35</f>
        <v>LIQUID MATERIALS: Total liquid applied (gallons)</v>
      </c>
      <c r="AF23" s="208"/>
      <c r="AG23" s="208"/>
      <c r="AH23" s="208"/>
      <c r="AI23" s="203"/>
      <c r="AJ23" s="203"/>
      <c r="AK23" s="203"/>
      <c r="AL23" s="198"/>
      <c r="AM23" s="198"/>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GG23" s="198"/>
      <c r="IA23" s="198"/>
      <c r="IX23" s="198"/>
      <c r="JU23" s="198"/>
      <c r="KR23" s="198"/>
      <c r="LO23" s="198"/>
      <c r="ML23" s="198"/>
      <c r="NI23" s="198"/>
    </row>
    <row r="24" spans="1:373" s="2" customFormat="1" ht="15" customHeight="1" x14ac:dyDescent="0.2">
      <c r="A24" s="6"/>
      <c r="B24" s="6"/>
      <c r="C24" s="6"/>
      <c r="D24" s="6"/>
      <c r="E24" s="6"/>
      <c r="F24" s="6"/>
      <c r="G24" s="6"/>
      <c r="H24" s="6"/>
      <c r="I24" s="6"/>
      <c r="J24" s="6"/>
      <c r="K24" s="6"/>
      <c r="L24" s="6"/>
      <c r="M24" s="6"/>
      <c r="N24" s="6"/>
      <c r="O24" s="6"/>
      <c r="P24" s="6"/>
      <c r="Q24" s="6"/>
      <c r="R24" s="6"/>
      <c r="S24" s="6"/>
      <c r="T24" s="6"/>
      <c r="U24" s="8"/>
      <c r="V24" s="8"/>
      <c r="W24" s="8"/>
      <c r="X24" s="8"/>
      <c r="Y24" s="8"/>
      <c r="Z24" s="8"/>
      <c r="AA24" s="8"/>
      <c r="AB24" s="10"/>
      <c r="AC24" s="200"/>
      <c r="AD24" s="206"/>
      <c r="AE24" s="209" t="str">
        <f>AT35</f>
        <v>COST: Total labor cost ($)</v>
      </c>
      <c r="AF24" s="208"/>
      <c r="AG24" s="208"/>
      <c r="AH24" s="208"/>
      <c r="AI24" s="203"/>
      <c r="AJ24" s="203"/>
      <c r="AK24" s="203"/>
      <c r="AL24" s="198"/>
      <c r="AM24" s="198"/>
      <c r="AN24" s="198"/>
      <c r="AO24" s="198"/>
      <c r="AP24" s="198"/>
      <c r="AQ24" s="198"/>
      <c r="AR24" s="198"/>
      <c r="AS24" s="198"/>
      <c r="AT24" s="198"/>
      <c r="AU24" s="198"/>
      <c r="AV24" s="198"/>
      <c r="AW24" s="198"/>
      <c r="AX24" s="198"/>
      <c r="AY24" s="198"/>
      <c r="AZ24" s="198"/>
      <c r="BA24" s="198"/>
      <c r="BB24" s="198"/>
      <c r="BC24" s="198"/>
      <c r="BD24" s="198"/>
      <c r="BE24" s="198"/>
      <c r="BF24" s="198"/>
      <c r="BG24" s="198"/>
      <c r="BH24" s="198"/>
      <c r="BI24" s="198"/>
      <c r="BJ24" s="198"/>
      <c r="BK24" s="198"/>
      <c r="BL24" s="198"/>
      <c r="BM24" s="198"/>
      <c r="BN24" s="198"/>
      <c r="BO24" s="198"/>
      <c r="BP24" s="198"/>
      <c r="BQ24" s="198"/>
      <c r="BR24" s="198"/>
      <c r="BS24" s="198"/>
      <c r="BT24" s="198"/>
      <c r="BU24" s="198"/>
      <c r="BV24" s="198"/>
      <c r="BW24" s="198"/>
      <c r="BX24" s="198"/>
      <c r="BY24" s="198"/>
      <c r="BZ24" s="198"/>
      <c r="CA24" s="198"/>
      <c r="CB24" s="198"/>
      <c r="CC24" s="198"/>
      <c r="CD24" s="198"/>
      <c r="CE24" s="198"/>
      <c r="CF24" s="198"/>
      <c r="CG24" s="198"/>
      <c r="CH24" s="198"/>
      <c r="CI24" s="198"/>
      <c r="CJ24" s="198"/>
      <c r="CK24" s="198"/>
      <c r="CL24" s="198"/>
      <c r="CM24" s="198"/>
      <c r="CN24" s="198"/>
      <c r="CO24" s="198"/>
      <c r="CP24" s="198"/>
      <c r="CQ24" s="198"/>
      <c r="CR24" s="198"/>
      <c r="CS24" s="198"/>
      <c r="CT24" s="198"/>
      <c r="CU24" s="198"/>
      <c r="CV24" s="198"/>
      <c r="CW24" s="198"/>
      <c r="CX24" s="198"/>
      <c r="CY24" s="198"/>
      <c r="CZ24" s="198"/>
      <c r="DA24" s="198"/>
      <c r="DB24" s="198"/>
      <c r="DC24" s="198"/>
      <c r="DD24" s="198"/>
      <c r="DE24" s="198"/>
      <c r="DF24" s="198"/>
      <c r="DG24" s="198"/>
      <c r="DH24" s="198"/>
      <c r="DI24" s="198"/>
      <c r="DJ24" s="198"/>
      <c r="DK24" s="198"/>
      <c r="DL24" s="198"/>
      <c r="DM24" s="198"/>
      <c r="DN24" s="198"/>
      <c r="DO24" s="198"/>
      <c r="DP24" s="198"/>
      <c r="DQ24" s="198"/>
      <c r="DR24" s="198"/>
      <c r="DS24" s="198"/>
      <c r="DT24" s="198"/>
      <c r="DU24" s="198"/>
      <c r="DV24" s="198"/>
      <c r="DW24" s="198"/>
      <c r="DX24" s="198"/>
      <c r="DY24" s="198"/>
      <c r="DZ24" s="198"/>
      <c r="EA24" s="198"/>
      <c r="EB24" s="198"/>
      <c r="EC24" s="198"/>
      <c r="ED24" s="198"/>
      <c r="EE24" s="198"/>
      <c r="EF24" s="198"/>
      <c r="EG24" s="198"/>
      <c r="EH24" s="198"/>
      <c r="EI24" s="198"/>
      <c r="EJ24" s="198"/>
      <c r="EK24" s="198"/>
      <c r="EL24" s="198"/>
      <c r="EM24" s="198"/>
      <c r="EN24" s="198"/>
      <c r="EO24" s="198"/>
      <c r="EP24" s="198"/>
      <c r="EQ24" s="198"/>
      <c r="ER24" s="198"/>
      <c r="ES24" s="198"/>
      <c r="ET24" s="198"/>
      <c r="EU24" s="198"/>
      <c r="EV24" s="198"/>
      <c r="EW24" s="198"/>
      <c r="EX24" s="198"/>
      <c r="EY24" s="198"/>
      <c r="EZ24" s="198"/>
      <c r="FA24" s="198"/>
      <c r="FB24" s="198"/>
      <c r="FC24" s="198"/>
      <c r="FD24" s="198"/>
      <c r="FE24" s="198"/>
      <c r="FF24" s="198"/>
      <c r="FG24" s="198"/>
      <c r="FH24" s="198"/>
      <c r="FI24" s="198"/>
      <c r="FJ24" s="198"/>
      <c r="FK24" s="198"/>
      <c r="GG24" s="198"/>
      <c r="IA24" s="198"/>
      <c r="IX24" s="198"/>
      <c r="JU24" s="198"/>
      <c r="KR24" s="198"/>
      <c r="LO24" s="198"/>
      <c r="ML24" s="198"/>
      <c r="NI24" s="198"/>
    </row>
    <row r="25" spans="1:373" s="2" customFormat="1" ht="1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10"/>
      <c r="AC25" s="200"/>
      <c r="AD25" s="206"/>
      <c r="AE25" s="209" t="str">
        <f>AU35</f>
        <v>COST: Total equipment cost ($)</v>
      </c>
      <c r="AF25" s="208"/>
      <c r="AG25" s="208"/>
      <c r="AH25" s="208"/>
      <c r="AI25" s="203"/>
      <c r="AJ25" s="203"/>
      <c r="AK25" s="203"/>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c r="CF25" s="198"/>
      <c r="CG25" s="198"/>
      <c r="CH25" s="198"/>
      <c r="CI25" s="198"/>
      <c r="CJ25" s="198"/>
      <c r="CK25" s="198"/>
      <c r="CL25" s="198"/>
      <c r="CM25" s="198"/>
      <c r="CN25" s="198"/>
      <c r="CO25" s="198"/>
      <c r="CP25" s="198"/>
      <c r="CQ25" s="198"/>
      <c r="CR25" s="198"/>
      <c r="CS25" s="198"/>
      <c r="CT25" s="198"/>
      <c r="CU25" s="198"/>
      <c r="CV25" s="198"/>
      <c r="CW25" s="198"/>
      <c r="CX25" s="198"/>
      <c r="CY25" s="198"/>
      <c r="CZ25" s="198"/>
      <c r="DA25" s="198"/>
      <c r="DB25" s="198"/>
      <c r="DC25" s="198"/>
      <c r="DD25" s="198"/>
      <c r="DE25" s="198"/>
      <c r="DF25" s="198"/>
      <c r="DG25" s="198"/>
      <c r="DH25" s="198"/>
      <c r="DI25" s="198"/>
      <c r="DJ25" s="198"/>
      <c r="DK25" s="198"/>
      <c r="DL25" s="198"/>
      <c r="DM25" s="198"/>
      <c r="DN25" s="198"/>
      <c r="DO25" s="198"/>
      <c r="DP25" s="198"/>
      <c r="DQ25" s="198"/>
      <c r="DR25" s="198"/>
      <c r="DS25" s="198"/>
      <c r="DT25" s="198"/>
      <c r="DU25" s="198"/>
      <c r="DV25" s="198"/>
      <c r="DW25" s="198"/>
      <c r="DX25" s="198"/>
      <c r="DY25" s="198"/>
      <c r="DZ25" s="198"/>
      <c r="EA25" s="198"/>
      <c r="EB25" s="198"/>
      <c r="EC25" s="198"/>
      <c r="ED25" s="198"/>
      <c r="EE25" s="198"/>
      <c r="EF25" s="198"/>
      <c r="EG25" s="198"/>
      <c r="EH25" s="198"/>
      <c r="EI25" s="198"/>
      <c r="EJ25" s="198"/>
      <c r="EK25" s="198"/>
      <c r="EL25" s="198"/>
      <c r="EM25" s="198"/>
      <c r="EN25" s="198"/>
      <c r="EO25" s="198"/>
      <c r="EP25" s="198"/>
      <c r="EQ25" s="198"/>
      <c r="ER25" s="198"/>
      <c r="ES25" s="198"/>
      <c r="ET25" s="198"/>
      <c r="EU25" s="198"/>
      <c r="EV25" s="198"/>
      <c r="EW25" s="198"/>
      <c r="EX25" s="198"/>
      <c r="EY25" s="198"/>
      <c r="EZ25" s="198"/>
      <c r="FA25" s="198"/>
      <c r="FB25" s="198"/>
      <c r="FC25" s="198"/>
      <c r="FD25" s="198"/>
      <c r="FE25" s="198"/>
      <c r="FF25" s="198"/>
      <c r="FG25" s="198"/>
      <c r="FH25" s="198"/>
      <c r="FI25" s="198"/>
      <c r="FJ25" s="198"/>
      <c r="FK25" s="198"/>
      <c r="GG25" s="198"/>
      <c r="IA25" s="198"/>
      <c r="IX25" s="198"/>
      <c r="JU25" s="198"/>
      <c r="KR25" s="198"/>
      <c r="LO25" s="198"/>
      <c r="ML25" s="198"/>
      <c r="NI25" s="198"/>
    </row>
    <row r="26" spans="1:373" s="2" customFormat="1" ht="1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10"/>
      <c r="AC26" s="200"/>
      <c r="AD26" s="206"/>
      <c r="AE26" s="209" t="str">
        <f>AV35</f>
        <v>COST: Total materials cost ($)</v>
      </c>
      <c r="AF26" s="208"/>
      <c r="AG26" s="208"/>
      <c r="AH26" s="208"/>
      <c r="AI26" s="203"/>
      <c r="AJ26" s="203"/>
      <c r="AK26" s="203"/>
      <c r="AL26" s="198"/>
      <c r="AM26" s="198"/>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c r="BK26" s="198"/>
      <c r="BL26" s="198"/>
      <c r="BM26" s="198"/>
      <c r="BN26" s="198"/>
      <c r="BO26" s="198"/>
      <c r="BP26" s="198"/>
      <c r="BQ26" s="198"/>
      <c r="BR26" s="198"/>
      <c r="BS26" s="198"/>
      <c r="BT26" s="198"/>
      <c r="BU26" s="198"/>
      <c r="BV26" s="198"/>
      <c r="BW26" s="198"/>
      <c r="BX26" s="198"/>
      <c r="BY26" s="198"/>
      <c r="BZ26" s="198"/>
      <c r="CA26" s="198"/>
      <c r="CB26" s="198"/>
      <c r="CC26" s="198"/>
      <c r="CD26" s="198"/>
      <c r="CE26" s="198"/>
      <c r="CF26" s="198"/>
      <c r="CG26" s="198"/>
      <c r="CH26" s="198"/>
      <c r="CI26" s="198"/>
      <c r="CJ26" s="198"/>
      <c r="CK26" s="198"/>
      <c r="CL26" s="198"/>
      <c r="CM26" s="198"/>
      <c r="CN26" s="198"/>
      <c r="CO26" s="198"/>
      <c r="CP26" s="198"/>
      <c r="CQ26" s="198"/>
      <c r="CR26" s="198"/>
      <c r="CS26" s="198"/>
      <c r="CT26" s="198"/>
      <c r="CU26" s="198"/>
      <c r="CV26" s="198"/>
      <c r="CW26" s="198"/>
      <c r="CX26" s="198"/>
      <c r="CY26" s="198"/>
      <c r="CZ26" s="198"/>
      <c r="DA26" s="198"/>
      <c r="DB26" s="198"/>
      <c r="DC26" s="198"/>
      <c r="DD26" s="198"/>
      <c r="DE26" s="198"/>
      <c r="DF26" s="198"/>
      <c r="DG26" s="198"/>
      <c r="DH26" s="198"/>
      <c r="DI26" s="198"/>
      <c r="DJ26" s="198"/>
      <c r="DK26" s="198"/>
      <c r="DL26" s="198"/>
      <c r="DM26" s="198"/>
      <c r="DN26" s="198"/>
      <c r="DO26" s="198"/>
      <c r="DP26" s="198"/>
      <c r="DQ26" s="198"/>
      <c r="DR26" s="198"/>
      <c r="DS26" s="198"/>
      <c r="DT26" s="198"/>
      <c r="DU26" s="198"/>
      <c r="DV26" s="198"/>
      <c r="DW26" s="198"/>
      <c r="DX26" s="198"/>
      <c r="DY26" s="198"/>
      <c r="DZ26" s="198"/>
      <c r="EA26" s="198"/>
      <c r="EB26" s="198"/>
      <c r="EC26" s="198"/>
      <c r="ED26" s="198"/>
      <c r="EE26" s="198"/>
      <c r="EF26" s="198"/>
      <c r="EG26" s="198"/>
      <c r="EH26" s="198"/>
      <c r="EI26" s="198"/>
      <c r="EJ26" s="198"/>
      <c r="EK26" s="198"/>
      <c r="EL26" s="198"/>
      <c r="EM26" s="198"/>
      <c r="EN26" s="198"/>
      <c r="EO26" s="198"/>
      <c r="EP26" s="198"/>
      <c r="EQ26" s="198"/>
      <c r="ER26" s="198"/>
      <c r="ES26" s="198"/>
      <c r="ET26" s="198"/>
      <c r="EU26" s="198"/>
      <c r="EV26" s="198"/>
      <c r="EW26" s="198"/>
      <c r="EX26" s="198"/>
      <c r="EY26" s="198"/>
      <c r="EZ26" s="198"/>
      <c r="FA26" s="198"/>
      <c r="FB26" s="198"/>
      <c r="FC26" s="198"/>
      <c r="FD26" s="198"/>
      <c r="FE26" s="198"/>
      <c r="FF26" s="198"/>
      <c r="FG26" s="198"/>
      <c r="FH26" s="198"/>
      <c r="FI26" s="198"/>
      <c r="FJ26" s="198"/>
      <c r="FK26" s="198"/>
      <c r="GG26" s="198"/>
      <c r="IA26" s="198"/>
      <c r="IX26" s="198"/>
      <c r="JU26" s="198"/>
      <c r="KR26" s="198"/>
      <c r="LO26" s="198"/>
      <c r="ML26" s="198"/>
      <c r="NI26" s="198"/>
    </row>
    <row r="27" spans="1:373" s="2" customFormat="1" ht="15" customHeight="1" x14ac:dyDescent="0.2">
      <c r="A27" s="6"/>
      <c r="B27" s="6"/>
      <c r="C27" s="6"/>
      <c r="D27" s="6"/>
      <c r="E27" s="6"/>
      <c r="F27" s="6"/>
      <c r="G27" s="6"/>
      <c r="H27" s="6"/>
      <c r="I27" s="6"/>
      <c r="J27" s="6"/>
      <c r="K27" s="6"/>
      <c r="L27" s="6"/>
      <c r="M27" s="6"/>
      <c r="N27" s="6"/>
      <c r="O27" s="6"/>
      <c r="P27" s="6"/>
      <c r="Q27" s="6"/>
      <c r="R27" s="6"/>
      <c r="S27" s="6"/>
      <c r="T27" s="6"/>
      <c r="U27" s="419"/>
      <c r="V27" s="419"/>
      <c r="W27" s="1"/>
      <c r="X27" s="1"/>
      <c r="Y27" s="1"/>
      <c r="Z27" s="1"/>
      <c r="AA27" s="1"/>
      <c r="AB27" s="10"/>
      <c r="AC27" s="200"/>
      <c r="AD27" s="206"/>
      <c r="AE27" s="209" t="str">
        <f>AW35</f>
        <v>COSTS: Snow and ice total expenditure ($)</v>
      </c>
      <c r="AF27" s="208"/>
      <c r="AG27" s="208"/>
      <c r="AH27" s="208"/>
      <c r="AI27" s="203"/>
      <c r="AJ27" s="203"/>
      <c r="AK27" s="203"/>
      <c r="AL27" s="198"/>
      <c r="AM27" s="198"/>
      <c r="AN27" s="198"/>
      <c r="AO27" s="198"/>
      <c r="AP27" s="198"/>
      <c r="AQ27" s="198"/>
      <c r="AR27" s="198"/>
      <c r="AS27" s="198"/>
      <c r="AT27" s="198"/>
      <c r="AU27" s="198"/>
      <c r="AV27" s="198"/>
      <c r="AW27" s="198"/>
      <c r="AX27" s="198"/>
      <c r="AY27" s="198"/>
      <c r="AZ27" s="198"/>
      <c r="BA27" s="198"/>
      <c r="BB27" s="198"/>
      <c r="BC27" s="198"/>
      <c r="BD27" s="198"/>
      <c r="BE27" s="198"/>
      <c r="BF27" s="198"/>
      <c r="BG27" s="198"/>
      <c r="BH27" s="198"/>
      <c r="BI27" s="198"/>
      <c r="BJ27" s="198"/>
      <c r="BK27" s="198"/>
      <c r="BL27" s="198"/>
      <c r="BM27" s="198"/>
      <c r="BN27" s="198"/>
      <c r="BO27" s="198"/>
      <c r="BP27" s="198"/>
      <c r="BQ27" s="198"/>
      <c r="BR27" s="198"/>
      <c r="BS27" s="198"/>
      <c r="BT27" s="198"/>
      <c r="BU27" s="198"/>
      <c r="BV27" s="198"/>
      <c r="BW27" s="198"/>
      <c r="BX27" s="198"/>
      <c r="BY27" s="198"/>
      <c r="BZ27" s="198"/>
      <c r="CA27" s="198"/>
      <c r="CB27" s="198"/>
      <c r="CC27" s="198"/>
      <c r="CD27" s="198"/>
      <c r="CE27" s="198"/>
      <c r="CF27" s="198"/>
      <c r="CG27" s="198"/>
      <c r="CH27" s="198"/>
      <c r="CI27" s="198"/>
      <c r="CJ27" s="198"/>
      <c r="CK27" s="198"/>
      <c r="CL27" s="198"/>
      <c r="CM27" s="198"/>
      <c r="CN27" s="198"/>
      <c r="CO27" s="198"/>
      <c r="CP27" s="198"/>
      <c r="CQ27" s="198"/>
      <c r="CR27" s="198"/>
      <c r="CS27" s="198"/>
      <c r="CT27" s="198"/>
      <c r="CU27" s="198"/>
      <c r="CV27" s="198"/>
      <c r="CW27" s="198"/>
      <c r="CX27" s="198"/>
      <c r="CY27" s="198"/>
      <c r="CZ27" s="198"/>
      <c r="DA27" s="198"/>
      <c r="DB27" s="198"/>
      <c r="DC27" s="198"/>
      <c r="DD27" s="198"/>
      <c r="DE27" s="198"/>
      <c r="DF27" s="198"/>
      <c r="DG27" s="198"/>
      <c r="DH27" s="198"/>
      <c r="DI27" s="198"/>
      <c r="DJ27" s="198"/>
      <c r="DK27" s="198"/>
      <c r="DL27" s="198"/>
      <c r="DM27" s="198"/>
      <c r="DN27" s="198"/>
      <c r="DO27" s="198"/>
      <c r="DP27" s="198"/>
      <c r="DQ27" s="198"/>
      <c r="DR27" s="198"/>
      <c r="DS27" s="198"/>
      <c r="DT27" s="198"/>
      <c r="DU27" s="198"/>
      <c r="DV27" s="198"/>
      <c r="DW27" s="198"/>
      <c r="DX27" s="198"/>
      <c r="DY27" s="198"/>
      <c r="DZ27" s="198"/>
      <c r="EA27" s="198"/>
      <c r="EB27" s="198"/>
      <c r="EC27" s="198"/>
      <c r="ED27" s="198"/>
      <c r="EE27" s="198"/>
      <c r="EF27" s="198"/>
      <c r="EG27" s="198"/>
      <c r="EH27" s="198"/>
      <c r="EI27" s="198"/>
      <c r="EJ27" s="198"/>
      <c r="EK27" s="198"/>
      <c r="EL27" s="198"/>
      <c r="EM27" s="198"/>
      <c r="EN27" s="198"/>
      <c r="EO27" s="198"/>
      <c r="EP27" s="198"/>
      <c r="EQ27" s="198"/>
      <c r="ER27" s="198"/>
      <c r="ES27" s="198"/>
      <c r="ET27" s="198"/>
      <c r="EU27" s="198"/>
      <c r="EV27" s="198"/>
      <c r="EW27" s="198"/>
      <c r="EX27" s="198"/>
      <c r="EY27" s="198"/>
      <c r="EZ27" s="198"/>
      <c r="FA27" s="198"/>
      <c r="FB27" s="198"/>
      <c r="FC27" s="198"/>
      <c r="FD27" s="198"/>
      <c r="FE27" s="198"/>
      <c r="FF27" s="198"/>
      <c r="FG27" s="198"/>
      <c r="FH27" s="198"/>
      <c r="FI27" s="198"/>
      <c r="FJ27" s="198"/>
      <c r="FK27" s="198"/>
      <c r="GG27" s="198"/>
      <c r="IA27" s="198"/>
      <c r="IX27" s="198"/>
      <c r="JU27" s="198"/>
      <c r="KR27" s="198"/>
      <c r="LO27" s="198"/>
      <c r="ML27" s="198"/>
      <c r="NI27" s="198"/>
    </row>
    <row r="28" spans="1:373" s="2" customFormat="1" ht="15" customHeight="1" x14ac:dyDescent="0.2">
      <c r="A28" s="6"/>
      <c r="B28" s="6"/>
      <c r="C28" s="6"/>
      <c r="D28" s="6"/>
      <c r="E28" s="6"/>
      <c r="F28" s="6"/>
      <c r="G28" s="6"/>
      <c r="H28" s="6"/>
      <c r="I28" s="6"/>
      <c r="J28" s="6"/>
      <c r="K28" s="6"/>
      <c r="L28" s="6"/>
      <c r="M28" s="6"/>
      <c r="N28" s="6"/>
      <c r="O28" s="6"/>
      <c r="P28" s="6"/>
      <c r="Q28" s="6"/>
      <c r="R28" s="6"/>
      <c r="S28" s="6"/>
      <c r="T28" s="6"/>
      <c r="U28" s="419"/>
      <c r="V28" s="419"/>
      <c r="W28" s="1"/>
      <c r="X28" s="1"/>
      <c r="Y28" s="1"/>
      <c r="Z28" s="1"/>
      <c r="AA28" s="1"/>
      <c r="AB28" s="10"/>
      <c r="AC28" s="200"/>
      <c r="AD28" s="206"/>
      <c r="AE28" s="209" t="str">
        <f>AX35</f>
        <v>COSTS: Average salt price mid-winter (Jan. 1) ($/ton)</v>
      </c>
      <c r="AF28" s="208"/>
      <c r="AG28" s="208"/>
      <c r="AH28" s="208"/>
      <c r="AI28" s="203"/>
      <c r="AJ28" s="203"/>
      <c r="AK28" s="203"/>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H28" s="198"/>
      <c r="CI28" s="198"/>
      <c r="CJ28" s="198"/>
      <c r="CK28" s="198"/>
      <c r="CL28" s="198"/>
      <c r="CM28" s="198"/>
      <c r="CN28" s="198"/>
      <c r="CO28" s="198"/>
      <c r="CP28" s="198"/>
      <c r="CQ28" s="198"/>
      <c r="CR28" s="198"/>
      <c r="CS28" s="198"/>
      <c r="CT28" s="198"/>
      <c r="CU28" s="198"/>
      <c r="CV28" s="198"/>
      <c r="CW28" s="198"/>
      <c r="CX28" s="198"/>
      <c r="CY28" s="198"/>
      <c r="CZ28" s="198"/>
      <c r="DA28" s="198"/>
      <c r="DB28" s="198"/>
      <c r="DC28" s="198"/>
      <c r="DD28" s="198"/>
      <c r="DE28" s="198"/>
      <c r="DF28" s="198"/>
      <c r="DG28" s="198"/>
      <c r="DH28" s="198"/>
      <c r="DI28" s="198"/>
      <c r="DJ28" s="198"/>
      <c r="DK28" s="198"/>
      <c r="DL28" s="198"/>
      <c r="DM28" s="198"/>
      <c r="DN28" s="198"/>
      <c r="DO28" s="198"/>
      <c r="DP28" s="198"/>
      <c r="DQ28" s="198"/>
      <c r="DR28" s="198"/>
      <c r="DS28" s="198"/>
      <c r="DT28" s="198"/>
      <c r="DU28" s="198"/>
      <c r="DV28" s="198"/>
      <c r="DW28" s="198"/>
      <c r="DX28" s="198"/>
      <c r="DY28" s="198"/>
      <c r="DZ28" s="198"/>
      <c r="EA28" s="198"/>
      <c r="EB28" s="198"/>
      <c r="EC28" s="198"/>
      <c r="ED28" s="198"/>
      <c r="EE28" s="198"/>
      <c r="EF28" s="198"/>
      <c r="EG28" s="198"/>
      <c r="EH28" s="198"/>
      <c r="EI28" s="198"/>
      <c r="EJ28" s="198"/>
      <c r="EK28" s="198"/>
      <c r="EL28" s="198"/>
      <c r="EM28" s="198"/>
      <c r="EN28" s="198"/>
      <c r="EO28" s="198"/>
      <c r="EP28" s="198"/>
      <c r="EQ28" s="198"/>
      <c r="ER28" s="198"/>
      <c r="ES28" s="198"/>
      <c r="ET28" s="198"/>
      <c r="EU28" s="198"/>
      <c r="EV28" s="198"/>
      <c r="EW28" s="198"/>
      <c r="EX28" s="198"/>
      <c r="EY28" s="198"/>
      <c r="EZ28" s="198"/>
      <c r="FA28" s="198"/>
      <c r="FB28" s="198"/>
      <c r="FC28" s="198"/>
      <c r="FD28" s="198"/>
      <c r="FE28" s="198"/>
      <c r="FF28" s="198"/>
      <c r="FG28" s="198"/>
      <c r="FH28" s="198"/>
      <c r="FI28" s="198"/>
      <c r="FJ28" s="198"/>
      <c r="FK28" s="198"/>
      <c r="GG28" s="198"/>
      <c r="IA28" s="198"/>
      <c r="IX28" s="198"/>
      <c r="JU28" s="198"/>
      <c r="KR28" s="198"/>
      <c r="LO28" s="198"/>
      <c r="ML28" s="198"/>
      <c r="NI28" s="198"/>
    </row>
    <row r="29" spans="1:373" s="2" customFormat="1" ht="1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10"/>
      <c r="AC29" s="200"/>
      <c r="AD29" s="206"/>
      <c r="AE29" s="209" t="str">
        <f>AY35</f>
        <v>SEVERITY: Statewide average AWSSI</v>
      </c>
      <c r="AF29" s="208"/>
      <c r="AG29" s="208"/>
      <c r="AH29" s="208"/>
      <c r="AI29" s="203"/>
      <c r="AJ29" s="203"/>
      <c r="AK29" s="203"/>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GG29" s="198"/>
      <c r="IA29" s="198"/>
      <c r="IX29" s="198"/>
      <c r="JU29" s="198"/>
      <c r="KR29" s="198"/>
      <c r="LO29" s="198"/>
      <c r="ML29" s="198"/>
      <c r="NI29" s="198"/>
    </row>
    <row r="30" spans="1:373" s="2" customFormat="1" ht="15" customHeight="1" x14ac:dyDescent="0.2">
      <c r="A30" s="6"/>
      <c r="B30" s="6"/>
      <c r="C30" s="6"/>
      <c r="D30" s="6"/>
      <c r="E30" s="6"/>
      <c r="F30" s="6"/>
      <c r="G30" s="6"/>
      <c r="H30" s="6"/>
      <c r="I30" s="6"/>
      <c r="J30" s="6"/>
      <c r="K30" s="6"/>
      <c r="L30" s="6"/>
      <c r="M30" s="6"/>
      <c r="N30" s="6"/>
      <c r="O30" s="6"/>
      <c r="P30" s="6"/>
      <c r="Q30" s="6"/>
      <c r="R30" s="6"/>
      <c r="S30" s="6"/>
      <c r="T30" s="6"/>
      <c r="U30" s="415"/>
      <c r="V30" s="415"/>
      <c r="W30" s="1"/>
      <c r="X30" s="1"/>
      <c r="Y30" s="1"/>
      <c r="Z30" s="1"/>
      <c r="AA30" s="1"/>
      <c r="AB30" s="10"/>
      <c r="AC30" s="200"/>
      <c r="AD30" s="206"/>
      <c r="AE30" s="207"/>
      <c r="AF30" s="208"/>
      <c r="AG30" s="208"/>
      <c r="AH30" s="208"/>
      <c r="AI30" s="203"/>
      <c r="AJ30" s="203"/>
      <c r="AK30" s="203"/>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c r="EU30" s="198"/>
      <c r="EV30" s="198"/>
      <c r="EW30" s="198"/>
      <c r="EX30" s="198"/>
      <c r="EY30" s="198"/>
      <c r="EZ30" s="198"/>
      <c r="FA30" s="198"/>
      <c r="FB30" s="198"/>
      <c r="FC30" s="198"/>
      <c r="FD30" s="198"/>
      <c r="FE30" s="198"/>
      <c r="FF30" s="198"/>
      <c r="FG30" s="198"/>
      <c r="FH30" s="198"/>
      <c r="FI30" s="198"/>
      <c r="FJ30" s="198"/>
      <c r="FK30" s="198"/>
      <c r="GG30" s="198"/>
      <c r="IA30" s="198"/>
      <c r="IX30" s="198"/>
      <c r="JU30" s="198"/>
      <c r="KR30" s="198"/>
      <c r="LO30" s="198"/>
      <c r="ML30" s="198"/>
      <c r="NI30" s="198"/>
    </row>
    <row r="31" spans="1:373" s="2" customFormat="1" ht="1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10"/>
      <c r="AC31" s="200"/>
      <c r="AD31" s="206"/>
      <c r="AE31" s="207"/>
      <c r="AF31" s="208"/>
      <c r="AG31" s="208"/>
      <c r="AH31" s="208"/>
      <c r="AI31" s="203"/>
      <c r="AJ31" s="203"/>
      <c r="AK31" s="203"/>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V31" s="198"/>
      <c r="DW31" s="198"/>
      <c r="DX31" s="198"/>
      <c r="DY31" s="198"/>
      <c r="DZ31" s="198"/>
      <c r="EA31" s="198"/>
      <c r="EB31" s="198"/>
      <c r="EC31" s="198"/>
      <c r="ED31" s="198"/>
      <c r="EE31" s="198"/>
      <c r="EF31" s="198"/>
      <c r="EG31" s="198"/>
      <c r="EH31" s="198"/>
      <c r="EI31" s="198"/>
      <c r="EJ31" s="198"/>
      <c r="EK31" s="198"/>
      <c r="EL31" s="198"/>
      <c r="EM31" s="198"/>
      <c r="EN31" s="198"/>
      <c r="EO31" s="198"/>
      <c r="EP31" s="198"/>
      <c r="EQ31" s="198"/>
      <c r="ER31" s="198"/>
      <c r="ES31" s="198"/>
      <c r="ET31" s="198"/>
      <c r="EU31" s="198"/>
      <c r="EV31" s="198"/>
      <c r="EW31" s="198"/>
      <c r="EX31" s="198"/>
      <c r="EY31" s="198"/>
      <c r="EZ31" s="198"/>
      <c r="FA31" s="198"/>
      <c r="FB31" s="198"/>
      <c r="FC31" s="198"/>
      <c r="FD31" s="198"/>
      <c r="FE31" s="198"/>
      <c r="FF31" s="198"/>
      <c r="FG31" s="198"/>
      <c r="FH31" s="198"/>
      <c r="FI31" s="198"/>
      <c r="FJ31" s="198"/>
      <c r="FK31" s="198"/>
      <c r="GG31" s="198"/>
      <c r="IA31" s="198"/>
      <c r="IX31" s="198"/>
      <c r="JU31" s="198"/>
      <c r="KR31" s="198"/>
      <c r="LO31" s="198"/>
      <c r="ML31" s="198"/>
      <c r="NI31" s="198"/>
    </row>
    <row r="32" spans="1:373" s="2" customFormat="1" ht="1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10"/>
      <c r="AC32" s="200"/>
      <c r="AD32" s="210"/>
      <c r="AE32" s="211"/>
      <c r="AF32" s="202"/>
      <c r="AG32" s="197"/>
      <c r="AH32" s="197"/>
      <c r="AI32" s="197"/>
      <c r="AJ32" s="197"/>
      <c r="AK32" s="212"/>
      <c r="AL32" s="198"/>
      <c r="AM32" s="198"/>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8"/>
      <c r="CI32" s="198"/>
      <c r="CJ32" s="198"/>
      <c r="CK32" s="198"/>
      <c r="CL32" s="198"/>
      <c r="CM32" s="198"/>
      <c r="CN32" s="198"/>
      <c r="CO32" s="198"/>
      <c r="CP32" s="198"/>
      <c r="CQ32" s="198"/>
      <c r="CR32" s="198"/>
      <c r="CS32" s="198"/>
      <c r="CT32" s="198"/>
      <c r="CU32" s="198"/>
      <c r="CV32" s="198"/>
      <c r="CW32" s="198"/>
      <c r="CX32" s="198"/>
      <c r="CY32" s="198"/>
      <c r="CZ32" s="198"/>
      <c r="DA32" s="198"/>
      <c r="DB32" s="198"/>
      <c r="DC32" s="198"/>
      <c r="DD32" s="198"/>
      <c r="DE32" s="198"/>
      <c r="DF32" s="198"/>
      <c r="DG32" s="198"/>
      <c r="DH32" s="198"/>
      <c r="DI32" s="198"/>
      <c r="DJ32" s="198"/>
      <c r="DK32" s="198"/>
      <c r="DL32" s="198"/>
      <c r="DM32" s="198"/>
      <c r="DN32" s="198"/>
      <c r="DO32" s="198"/>
      <c r="DP32" s="198"/>
      <c r="DQ32" s="198"/>
      <c r="DR32" s="198"/>
      <c r="DS32" s="198"/>
      <c r="DT32" s="198"/>
      <c r="DU32" s="198"/>
      <c r="DV32" s="198"/>
      <c r="DW32" s="198"/>
      <c r="DX32" s="198"/>
      <c r="DY32" s="198"/>
      <c r="DZ32" s="198"/>
      <c r="EA32" s="198"/>
      <c r="EB32" s="198"/>
      <c r="EC32" s="198"/>
      <c r="ED32" s="198"/>
      <c r="EE32" s="198"/>
      <c r="EF32" s="198"/>
      <c r="EG32" s="198"/>
      <c r="EH32" s="198"/>
      <c r="EI32" s="198"/>
      <c r="EJ32" s="198"/>
      <c r="EK32" s="198"/>
      <c r="EL32" s="198"/>
      <c r="EM32" s="198"/>
      <c r="EN32" s="198"/>
      <c r="EO32" s="198"/>
      <c r="EP32" s="198"/>
      <c r="EQ32" s="198"/>
      <c r="ER32" s="198"/>
      <c r="ES32" s="198"/>
      <c r="ET32" s="198"/>
      <c r="EU32" s="198"/>
      <c r="EV32" s="198"/>
      <c r="EW32" s="198"/>
      <c r="EX32" s="198"/>
      <c r="EY32" s="198"/>
      <c r="EZ32" s="198"/>
      <c r="FA32" s="198"/>
      <c r="FB32" s="198"/>
      <c r="FC32" s="198"/>
      <c r="FD32" s="198"/>
      <c r="FE32" s="198"/>
      <c r="FF32" s="198"/>
      <c r="FG32" s="198"/>
      <c r="FH32" s="198"/>
      <c r="FI32" s="198"/>
      <c r="FJ32" s="198"/>
      <c r="FK32" s="198"/>
      <c r="GG32" s="198"/>
      <c r="IA32" s="198"/>
      <c r="IX32" s="198"/>
      <c r="JU32" s="198"/>
      <c r="KR32" s="198"/>
      <c r="LO32" s="198"/>
      <c r="ML32" s="198"/>
      <c r="NI32" s="198"/>
    </row>
    <row r="33" spans="1:373" s="2" customFormat="1" ht="1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10"/>
      <c r="AC33" s="213"/>
      <c r="AD33" s="214" t="str">
        <f ca="1">IF(ISBLANK(OFFSET(AC33,0,$AG$6)),"",OFFSET(AC33,0,$AG$6))</f>
        <v/>
      </c>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216"/>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216"/>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216"/>
      <c r="DQ33" s="198"/>
      <c r="DR33" s="198"/>
      <c r="DS33" s="340"/>
      <c r="DT33" s="198"/>
      <c r="DU33" s="198"/>
      <c r="DV33" s="198"/>
      <c r="DW33" s="198"/>
      <c r="DX33" s="198"/>
      <c r="DY33" s="198"/>
      <c r="DZ33" s="198"/>
      <c r="EA33" s="198"/>
      <c r="EB33" s="198"/>
      <c r="EC33" s="198"/>
      <c r="ED33" s="198"/>
      <c r="EE33" s="198"/>
      <c r="EF33" s="198"/>
      <c r="EG33" s="198"/>
      <c r="EH33" s="198"/>
      <c r="EI33" s="198"/>
      <c r="EJ33" s="198"/>
      <c r="EK33" s="198"/>
      <c r="EL33" s="198"/>
      <c r="EM33" s="216"/>
      <c r="EN33" s="198"/>
      <c r="EO33" s="198"/>
      <c r="EP33" s="340"/>
      <c r="EQ33" s="198"/>
      <c r="ER33" s="198"/>
      <c r="ES33" s="198"/>
      <c r="ET33" s="198"/>
      <c r="EU33" s="198"/>
      <c r="EV33" s="198"/>
      <c r="EW33" s="198"/>
      <c r="EX33" s="198"/>
      <c r="EY33" s="198"/>
      <c r="EZ33" s="198"/>
      <c r="FA33" s="198"/>
      <c r="FB33" s="198"/>
      <c r="FC33" s="198"/>
      <c r="FD33" s="198"/>
      <c r="FE33" s="198"/>
      <c r="FF33" s="198"/>
      <c r="FG33" s="198"/>
      <c r="FH33" s="198"/>
      <c r="FI33" s="198"/>
      <c r="FJ33" s="216"/>
      <c r="FK33" s="198"/>
      <c r="GG33" s="216"/>
      <c r="IA33" s="216"/>
      <c r="IX33" s="216"/>
      <c r="JU33" s="216"/>
      <c r="KR33" s="216"/>
      <c r="LO33" s="216"/>
      <c r="ML33" s="216"/>
      <c r="NI33" s="216"/>
    </row>
    <row r="34" spans="1:373" s="2" customFormat="1" ht="1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10"/>
      <c r="AC34" s="213"/>
      <c r="AD34" s="217" t="str">
        <f ca="1">OFFSET(AC34,0,$AG$6)</f>
        <v>Winter 2023-24</v>
      </c>
      <c r="AE34" s="205" t="str">
        <f>AD9</f>
        <v>Winter 2023-24</v>
      </c>
      <c r="AF34" s="205" t="str">
        <f>AE34</f>
        <v>Winter 2023-24</v>
      </c>
      <c r="AG34" s="205" t="str">
        <f t="shared" ref="AG34:AY34" si="0">AF34</f>
        <v>Winter 2023-24</v>
      </c>
      <c r="AH34" s="205" t="str">
        <f t="shared" si="0"/>
        <v>Winter 2023-24</v>
      </c>
      <c r="AI34" s="205" t="str">
        <f t="shared" si="0"/>
        <v>Winter 2023-24</v>
      </c>
      <c r="AJ34" s="205" t="str">
        <f t="shared" si="0"/>
        <v>Winter 2023-24</v>
      </c>
      <c r="AK34" s="205" t="str">
        <f t="shared" si="0"/>
        <v>Winter 2023-24</v>
      </c>
      <c r="AL34" s="205" t="str">
        <f t="shared" si="0"/>
        <v>Winter 2023-24</v>
      </c>
      <c r="AM34" s="205" t="str">
        <f t="shared" si="0"/>
        <v>Winter 2023-24</v>
      </c>
      <c r="AN34" s="205" t="str">
        <f t="shared" si="0"/>
        <v>Winter 2023-24</v>
      </c>
      <c r="AO34" s="205" t="str">
        <f t="shared" si="0"/>
        <v>Winter 2023-24</v>
      </c>
      <c r="AP34" s="205" t="str">
        <f t="shared" si="0"/>
        <v>Winter 2023-24</v>
      </c>
      <c r="AQ34" s="205" t="str">
        <f t="shared" si="0"/>
        <v>Winter 2023-24</v>
      </c>
      <c r="AR34" s="205" t="str">
        <f t="shared" si="0"/>
        <v>Winter 2023-24</v>
      </c>
      <c r="AS34" s="205" t="str">
        <f t="shared" si="0"/>
        <v>Winter 2023-24</v>
      </c>
      <c r="AT34" s="205" t="str">
        <f t="shared" si="0"/>
        <v>Winter 2023-24</v>
      </c>
      <c r="AU34" s="205" t="str">
        <f t="shared" si="0"/>
        <v>Winter 2023-24</v>
      </c>
      <c r="AV34" s="205" t="str">
        <f t="shared" si="0"/>
        <v>Winter 2023-24</v>
      </c>
      <c r="AW34" s="205" t="str">
        <f t="shared" si="0"/>
        <v>Winter 2023-24</v>
      </c>
      <c r="AX34" s="205" t="str">
        <f t="shared" si="0"/>
        <v>Winter 2023-24</v>
      </c>
      <c r="AY34" s="205" t="str">
        <f t="shared" si="0"/>
        <v>Winter 2023-24</v>
      </c>
      <c r="AZ34" s="299"/>
      <c r="BA34" s="300">
        <v>2</v>
      </c>
      <c r="BB34" s="205" t="str">
        <f>AD10</f>
        <v>Winter 2022-23</v>
      </c>
      <c r="BC34" s="205" t="str">
        <f>BB34</f>
        <v>Winter 2022-23</v>
      </c>
      <c r="BD34" s="205" t="str">
        <f t="shared" ref="BD34:BV34" si="1">BC34</f>
        <v>Winter 2022-23</v>
      </c>
      <c r="BE34" s="205" t="str">
        <f t="shared" si="1"/>
        <v>Winter 2022-23</v>
      </c>
      <c r="BF34" s="205" t="str">
        <f t="shared" si="1"/>
        <v>Winter 2022-23</v>
      </c>
      <c r="BG34" s="205" t="str">
        <f t="shared" si="1"/>
        <v>Winter 2022-23</v>
      </c>
      <c r="BH34" s="205" t="str">
        <f t="shared" si="1"/>
        <v>Winter 2022-23</v>
      </c>
      <c r="BI34" s="205" t="str">
        <f t="shared" si="1"/>
        <v>Winter 2022-23</v>
      </c>
      <c r="BJ34" s="205" t="str">
        <f t="shared" si="1"/>
        <v>Winter 2022-23</v>
      </c>
      <c r="BK34" s="205" t="str">
        <f t="shared" si="1"/>
        <v>Winter 2022-23</v>
      </c>
      <c r="BL34" s="205" t="str">
        <f t="shared" si="1"/>
        <v>Winter 2022-23</v>
      </c>
      <c r="BM34" s="205" t="str">
        <f t="shared" si="1"/>
        <v>Winter 2022-23</v>
      </c>
      <c r="BN34" s="205" t="str">
        <f t="shared" si="1"/>
        <v>Winter 2022-23</v>
      </c>
      <c r="BO34" s="205" t="str">
        <f t="shared" si="1"/>
        <v>Winter 2022-23</v>
      </c>
      <c r="BP34" s="205" t="str">
        <f t="shared" si="1"/>
        <v>Winter 2022-23</v>
      </c>
      <c r="BQ34" s="205" t="str">
        <f t="shared" si="1"/>
        <v>Winter 2022-23</v>
      </c>
      <c r="BR34" s="205" t="str">
        <f t="shared" si="1"/>
        <v>Winter 2022-23</v>
      </c>
      <c r="BS34" s="205" t="str">
        <f t="shared" si="1"/>
        <v>Winter 2022-23</v>
      </c>
      <c r="BT34" s="205" t="str">
        <f t="shared" si="1"/>
        <v>Winter 2022-23</v>
      </c>
      <c r="BU34" s="205" t="str">
        <f t="shared" si="1"/>
        <v>Winter 2022-23</v>
      </c>
      <c r="BV34" s="205" t="str">
        <f t="shared" si="1"/>
        <v>Winter 2022-23</v>
      </c>
      <c r="BW34" s="299"/>
      <c r="BX34" s="300">
        <f>BA34+1</f>
        <v>3</v>
      </c>
      <c r="BY34" s="205" t="str">
        <f>AD11</f>
        <v>Winter 2021-22</v>
      </c>
      <c r="BZ34" s="205" t="str">
        <f>BY34</f>
        <v>Winter 2021-22</v>
      </c>
      <c r="CA34" s="205" t="str">
        <f t="shared" ref="CA34:CS34" si="2">BZ34</f>
        <v>Winter 2021-22</v>
      </c>
      <c r="CB34" s="205" t="str">
        <f t="shared" si="2"/>
        <v>Winter 2021-22</v>
      </c>
      <c r="CC34" s="205" t="str">
        <f t="shared" si="2"/>
        <v>Winter 2021-22</v>
      </c>
      <c r="CD34" s="205" t="str">
        <f t="shared" si="2"/>
        <v>Winter 2021-22</v>
      </c>
      <c r="CE34" s="205" t="str">
        <f t="shared" si="2"/>
        <v>Winter 2021-22</v>
      </c>
      <c r="CF34" s="205" t="str">
        <f t="shared" si="2"/>
        <v>Winter 2021-22</v>
      </c>
      <c r="CG34" s="205" t="str">
        <f t="shared" si="2"/>
        <v>Winter 2021-22</v>
      </c>
      <c r="CH34" s="205" t="str">
        <f t="shared" si="2"/>
        <v>Winter 2021-22</v>
      </c>
      <c r="CI34" s="205" t="str">
        <f t="shared" si="2"/>
        <v>Winter 2021-22</v>
      </c>
      <c r="CJ34" s="205" t="str">
        <f t="shared" si="2"/>
        <v>Winter 2021-22</v>
      </c>
      <c r="CK34" s="205" t="str">
        <f t="shared" si="2"/>
        <v>Winter 2021-22</v>
      </c>
      <c r="CL34" s="205" t="str">
        <f t="shared" si="2"/>
        <v>Winter 2021-22</v>
      </c>
      <c r="CM34" s="205" t="str">
        <f t="shared" si="2"/>
        <v>Winter 2021-22</v>
      </c>
      <c r="CN34" s="205" t="str">
        <f t="shared" si="2"/>
        <v>Winter 2021-22</v>
      </c>
      <c r="CO34" s="205" t="str">
        <f t="shared" si="2"/>
        <v>Winter 2021-22</v>
      </c>
      <c r="CP34" s="205" t="str">
        <f t="shared" si="2"/>
        <v>Winter 2021-22</v>
      </c>
      <c r="CQ34" s="205" t="str">
        <f t="shared" si="2"/>
        <v>Winter 2021-22</v>
      </c>
      <c r="CR34" s="205" t="str">
        <f t="shared" si="2"/>
        <v>Winter 2021-22</v>
      </c>
      <c r="CS34" s="205" t="str">
        <f t="shared" si="2"/>
        <v>Winter 2021-22</v>
      </c>
      <c r="CT34" s="299"/>
      <c r="CU34" s="300">
        <f>BX34+1</f>
        <v>4</v>
      </c>
      <c r="CV34" s="205" t="str">
        <f>AD12</f>
        <v>Winter 2020-21</v>
      </c>
      <c r="CW34" s="205" t="str">
        <f>CV34</f>
        <v>Winter 2020-21</v>
      </c>
      <c r="CX34" s="205" t="str">
        <f t="shared" ref="CX34:DP34" si="3">CW34</f>
        <v>Winter 2020-21</v>
      </c>
      <c r="CY34" s="205" t="str">
        <f t="shared" si="3"/>
        <v>Winter 2020-21</v>
      </c>
      <c r="CZ34" s="205" t="str">
        <f t="shared" si="3"/>
        <v>Winter 2020-21</v>
      </c>
      <c r="DA34" s="205" t="str">
        <f t="shared" si="3"/>
        <v>Winter 2020-21</v>
      </c>
      <c r="DB34" s="205" t="str">
        <f t="shared" si="3"/>
        <v>Winter 2020-21</v>
      </c>
      <c r="DC34" s="205" t="str">
        <f t="shared" si="3"/>
        <v>Winter 2020-21</v>
      </c>
      <c r="DD34" s="205" t="str">
        <f t="shared" si="3"/>
        <v>Winter 2020-21</v>
      </c>
      <c r="DE34" s="205" t="str">
        <f t="shared" si="3"/>
        <v>Winter 2020-21</v>
      </c>
      <c r="DF34" s="205" t="str">
        <f t="shared" si="3"/>
        <v>Winter 2020-21</v>
      </c>
      <c r="DG34" s="205" t="str">
        <f t="shared" si="3"/>
        <v>Winter 2020-21</v>
      </c>
      <c r="DH34" s="205" t="str">
        <f t="shared" si="3"/>
        <v>Winter 2020-21</v>
      </c>
      <c r="DI34" s="205" t="str">
        <f t="shared" si="3"/>
        <v>Winter 2020-21</v>
      </c>
      <c r="DJ34" s="205" t="str">
        <f t="shared" si="3"/>
        <v>Winter 2020-21</v>
      </c>
      <c r="DK34" s="205" t="str">
        <f t="shared" si="3"/>
        <v>Winter 2020-21</v>
      </c>
      <c r="DL34" s="205" t="str">
        <f t="shared" si="3"/>
        <v>Winter 2020-21</v>
      </c>
      <c r="DM34" s="205" t="str">
        <f t="shared" si="3"/>
        <v>Winter 2020-21</v>
      </c>
      <c r="DN34" s="205" t="str">
        <f t="shared" si="3"/>
        <v>Winter 2020-21</v>
      </c>
      <c r="DO34" s="205" t="str">
        <f t="shared" si="3"/>
        <v>Winter 2020-21</v>
      </c>
      <c r="DP34" s="205" t="str">
        <f t="shared" si="3"/>
        <v>Winter 2020-21</v>
      </c>
      <c r="DQ34" s="299"/>
      <c r="DR34" s="300">
        <f>CU34+1</f>
        <v>5</v>
      </c>
      <c r="DS34" s="205" t="str">
        <f>AD13</f>
        <v>Winter 2019-20</v>
      </c>
      <c r="DT34" s="205" t="str">
        <f t="shared" ref="DT34:EM34" si="4">DS34</f>
        <v>Winter 2019-20</v>
      </c>
      <c r="DU34" s="205" t="str">
        <f t="shared" si="4"/>
        <v>Winter 2019-20</v>
      </c>
      <c r="DV34" s="205" t="str">
        <f t="shared" si="4"/>
        <v>Winter 2019-20</v>
      </c>
      <c r="DW34" s="205" t="str">
        <f t="shared" si="4"/>
        <v>Winter 2019-20</v>
      </c>
      <c r="DX34" s="205" t="str">
        <f t="shared" si="4"/>
        <v>Winter 2019-20</v>
      </c>
      <c r="DY34" s="205" t="str">
        <f t="shared" si="4"/>
        <v>Winter 2019-20</v>
      </c>
      <c r="DZ34" s="205" t="str">
        <f t="shared" si="4"/>
        <v>Winter 2019-20</v>
      </c>
      <c r="EA34" s="205" t="str">
        <f t="shared" si="4"/>
        <v>Winter 2019-20</v>
      </c>
      <c r="EB34" s="205" t="str">
        <f t="shared" si="4"/>
        <v>Winter 2019-20</v>
      </c>
      <c r="EC34" s="205" t="str">
        <f t="shared" si="4"/>
        <v>Winter 2019-20</v>
      </c>
      <c r="ED34" s="205" t="str">
        <f t="shared" si="4"/>
        <v>Winter 2019-20</v>
      </c>
      <c r="EE34" s="205" t="str">
        <f t="shared" si="4"/>
        <v>Winter 2019-20</v>
      </c>
      <c r="EF34" s="205" t="str">
        <f t="shared" si="4"/>
        <v>Winter 2019-20</v>
      </c>
      <c r="EG34" s="205" t="str">
        <f t="shared" si="4"/>
        <v>Winter 2019-20</v>
      </c>
      <c r="EH34" s="205" t="str">
        <f t="shared" si="4"/>
        <v>Winter 2019-20</v>
      </c>
      <c r="EI34" s="205" t="str">
        <f t="shared" si="4"/>
        <v>Winter 2019-20</v>
      </c>
      <c r="EJ34" s="205" t="str">
        <f t="shared" si="4"/>
        <v>Winter 2019-20</v>
      </c>
      <c r="EK34" s="205" t="str">
        <f t="shared" si="4"/>
        <v>Winter 2019-20</v>
      </c>
      <c r="EL34" s="205" t="str">
        <f t="shared" si="4"/>
        <v>Winter 2019-20</v>
      </c>
      <c r="EM34" s="205" t="str">
        <f t="shared" si="4"/>
        <v>Winter 2019-20</v>
      </c>
      <c r="EN34" s="205"/>
      <c r="EO34" s="300">
        <f>DR34+1</f>
        <v>6</v>
      </c>
      <c r="EP34" s="205" t="str">
        <f>AD14</f>
        <v>Winter 2018-19</v>
      </c>
      <c r="EQ34" s="205" t="str">
        <f t="shared" ref="EQ34:FJ34" si="5">EP34</f>
        <v>Winter 2018-19</v>
      </c>
      <c r="ER34" s="205" t="str">
        <f t="shared" si="5"/>
        <v>Winter 2018-19</v>
      </c>
      <c r="ES34" s="205" t="str">
        <f t="shared" si="5"/>
        <v>Winter 2018-19</v>
      </c>
      <c r="ET34" s="205" t="str">
        <f t="shared" si="5"/>
        <v>Winter 2018-19</v>
      </c>
      <c r="EU34" s="205" t="str">
        <f t="shared" si="5"/>
        <v>Winter 2018-19</v>
      </c>
      <c r="EV34" s="205" t="str">
        <f t="shared" si="5"/>
        <v>Winter 2018-19</v>
      </c>
      <c r="EW34" s="205" t="str">
        <f t="shared" si="5"/>
        <v>Winter 2018-19</v>
      </c>
      <c r="EX34" s="205" t="str">
        <f t="shared" si="5"/>
        <v>Winter 2018-19</v>
      </c>
      <c r="EY34" s="205" t="str">
        <f t="shared" si="5"/>
        <v>Winter 2018-19</v>
      </c>
      <c r="EZ34" s="205" t="str">
        <f t="shared" si="5"/>
        <v>Winter 2018-19</v>
      </c>
      <c r="FA34" s="205" t="str">
        <f t="shared" si="5"/>
        <v>Winter 2018-19</v>
      </c>
      <c r="FB34" s="205" t="str">
        <f t="shared" si="5"/>
        <v>Winter 2018-19</v>
      </c>
      <c r="FC34" s="205" t="str">
        <f t="shared" si="5"/>
        <v>Winter 2018-19</v>
      </c>
      <c r="FD34" s="205" t="str">
        <f t="shared" si="5"/>
        <v>Winter 2018-19</v>
      </c>
      <c r="FE34" s="205" t="str">
        <f t="shared" si="5"/>
        <v>Winter 2018-19</v>
      </c>
      <c r="FF34" s="205" t="str">
        <f t="shared" si="5"/>
        <v>Winter 2018-19</v>
      </c>
      <c r="FG34" s="205" t="str">
        <f t="shared" si="5"/>
        <v>Winter 2018-19</v>
      </c>
      <c r="FH34" s="205" t="str">
        <f t="shared" si="5"/>
        <v>Winter 2018-19</v>
      </c>
      <c r="FI34" s="205" t="str">
        <f t="shared" si="5"/>
        <v>Winter 2018-19</v>
      </c>
      <c r="FJ34" s="205" t="str">
        <f t="shared" si="5"/>
        <v>Winter 2018-19</v>
      </c>
      <c r="FK34" s="299"/>
      <c r="FL34" s="300">
        <f>EO34+1</f>
        <v>7</v>
      </c>
      <c r="FM34" s="205" t="str">
        <f>AD15</f>
        <v>Winter 2017-18</v>
      </c>
      <c r="FN34" s="205" t="str">
        <f t="shared" ref="FN34:GG34" si="6">FM34</f>
        <v>Winter 2017-18</v>
      </c>
      <c r="FO34" s="205" t="str">
        <f t="shared" si="6"/>
        <v>Winter 2017-18</v>
      </c>
      <c r="FP34" s="205" t="str">
        <f t="shared" si="6"/>
        <v>Winter 2017-18</v>
      </c>
      <c r="FQ34" s="205" t="str">
        <f t="shared" si="6"/>
        <v>Winter 2017-18</v>
      </c>
      <c r="FR34" s="205" t="str">
        <f t="shared" si="6"/>
        <v>Winter 2017-18</v>
      </c>
      <c r="FS34" s="205" t="str">
        <f t="shared" si="6"/>
        <v>Winter 2017-18</v>
      </c>
      <c r="FT34" s="205" t="str">
        <f t="shared" si="6"/>
        <v>Winter 2017-18</v>
      </c>
      <c r="FU34" s="205" t="str">
        <f t="shared" si="6"/>
        <v>Winter 2017-18</v>
      </c>
      <c r="FV34" s="205" t="str">
        <f t="shared" si="6"/>
        <v>Winter 2017-18</v>
      </c>
      <c r="FW34" s="205" t="str">
        <f t="shared" si="6"/>
        <v>Winter 2017-18</v>
      </c>
      <c r="FX34" s="205" t="str">
        <f t="shared" si="6"/>
        <v>Winter 2017-18</v>
      </c>
      <c r="FY34" s="205" t="str">
        <f t="shared" si="6"/>
        <v>Winter 2017-18</v>
      </c>
      <c r="FZ34" s="205" t="str">
        <f t="shared" si="6"/>
        <v>Winter 2017-18</v>
      </c>
      <c r="GA34" s="205" t="str">
        <f t="shared" si="6"/>
        <v>Winter 2017-18</v>
      </c>
      <c r="GB34" s="205" t="str">
        <f t="shared" si="6"/>
        <v>Winter 2017-18</v>
      </c>
      <c r="GC34" s="205" t="str">
        <f t="shared" si="6"/>
        <v>Winter 2017-18</v>
      </c>
      <c r="GD34" s="205" t="str">
        <f t="shared" si="6"/>
        <v>Winter 2017-18</v>
      </c>
      <c r="GE34" s="205" t="str">
        <f t="shared" si="6"/>
        <v>Winter 2017-18</v>
      </c>
      <c r="GF34" s="205" t="str">
        <f t="shared" si="6"/>
        <v>Winter 2017-18</v>
      </c>
      <c r="GG34" s="205" t="str">
        <f t="shared" si="6"/>
        <v>Winter 2017-18</v>
      </c>
      <c r="GH34" s="205"/>
      <c r="GI34" s="300">
        <f>FL34+1</f>
        <v>8</v>
      </c>
      <c r="GJ34" s="205" t="str">
        <f>AD16</f>
        <v>Winter 2016-17</v>
      </c>
      <c r="GK34" s="205" t="str">
        <f t="shared" ref="GK34:HB34" si="7">GJ34</f>
        <v>Winter 2016-17</v>
      </c>
      <c r="GL34" s="205" t="str">
        <f t="shared" si="7"/>
        <v>Winter 2016-17</v>
      </c>
      <c r="GM34" s="205" t="str">
        <f t="shared" si="7"/>
        <v>Winter 2016-17</v>
      </c>
      <c r="GN34" s="205" t="str">
        <f t="shared" si="7"/>
        <v>Winter 2016-17</v>
      </c>
      <c r="GO34" s="205" t="str">
        <f t="shared" si="7"/>
        <v>Winter 2016-17</v>
      </c>
      <c r="GP34" s="205" t="str">
        <f t="shared" si="7"/>
        <v>Winter 2016-17</v>
      </c>
      <c r="GQ34" s="205" t="str">
        <f t="shared" si="7"/>
        <v>Winter 2016-17</v>
      </c>
      <c r="GR34" s="205" t="str">
        <f t="shared" si="7"/>
        <v>Winter 2016-17</v>
      </c>
      <c r="GS34" s="205" t="str">
        <f t="shared" si="7"/>
        <v>Winter 2016-17</v>
      </c>
      <c r="GT34" s="205" t="str">
        <f t="shared" si="7"/>
        <v>Winter 2016-17</v>
      </c>
      <c r="GU34" s="205" t="str">
        <f t="shared" si="7"/>
        <v>Winter 2016-17</v>
      </c>
      <c r="GV34" s="205" t="str">
        <f t="shared" si="7"/>
        <v>Winter 2016-17</v>
      </c>
      <c r="GW34" s="205" t="str">
        <f t="shared" si="7"/>
        <v>Winter 2016-17</v>
      </c>
      <c r="GX34" s="205" t="str">
        <f t="shared" si="7"/>
        <v>Winter 2016-17</v>
      </c>
      <c r="GY34" s="205" t="str">
        <f t="shared" si="7"/>
        <v>Winter 2016-17</v>
      </c>
      <c r="GZ34" s="205" t="str">
        <f t="shared" si="7"/>
        <v>Winter 2016-17</v>
      </c>
      <c r="HA34" s="205" t="str">
        <f t="shared" si="7"/>
        <v>Winter 2016-17</v>
      </c>
      <c r="HB34" s="205" t="str">
        <f t="shared" si="7"/>
        <v>Winter 2016-17</v>
      </c>
      <c r="HC34" s="205" t="str">
        <f>HA34</f>
        <v>Winter 2016-17</v>
      </c>
      <c r="HD34" s="205" t="str">
        <f>HB34</f>
        <v>Winter 2016-17</v>
      </c>
      <c r="HE34" s="205"/>
      <c r="HF34" s="300">
        <f>GI34+1</f>
        <v>9</v>
      </c>
      <c r="HG34" s="205" t="str">
        <f>AD17</f>
        <v>Winter 2015-16</v>
      </c>
      <c r="HH34" s="205" t="str">
        <f t="shared" ref="HH34" si="8">HG34</f>
        <v>Winter 2015-16</v>
      </c>
      <c r="HI34" s="205" t="str">
        <f t="shared" ref="HI34" si="9">HH34</f>
        <v>Winter 2015-16</v>
      </c>
      <c r="HJ34" s="205" t="str">
        <f t="shared" ref="HJ34" si="10">HI34</f>
        <v>Winter 2015-16</v>
      </c>
      <c r="HK34" s="205" t="str">
        <f t="shared" ref="HK34" si="11">HJ34</f>
        <v>Winter 2015-16</v>
      </c>
      <c r="HL34" s="205" t="str">
        <f t="shared" ref="HL34" si="12">HK34</f>
        <v>Winter 2015-16</v>
      </c>
      <c r="HM34" s="205" t="str">
        <f t="shared" ref="HM34" si="13">HL34</f>
        <v>Winter 2015-16</v>
      </c>
      <c r="HN34" s="205" t="str">
        <f t="shared" ref="HN34" si="14">HM34</f>
        <v>Winter 2015-16</v>
      </c>
      <c r="HO34" s="205" t="str">
        <f t="shared" ref="HO34" si="15">HN34</f>
        <v>Winter 2015-16</v>
      </c>
      <c r="HP34" s="205" t="str">
        <f t="shared" ref="HP34" si="16">HO34</f>
        <v>Winter 2015-16</v>
      </c>
      <c r="HQ34" s="205" t="str">
        <f t="shared" ref="HQ34" si="17">HP34</f>
        <v>Winter 2015-16</v>
      </c>
      <c r="HR34" s="205" t="str">
        <f t="shared" ref="HR34" si="18">HQ34</f>
        <v>Winter 2015-16</v>
      </c>
      <c r="HS34" s="205" t="str">
        <f t="shared" ref="HS34" si="19">HR34</f>
        <v>Winter 2015-16</v>
      </c>
      <c r="HT34" s="205" t="str">
        <f t="shared" ref="HT34" si="20">HS34</f>
        <v>Winter 2015-16</v>
      </c>
      <c r="HU34" s="205" t="str">
        <f t="shared" ref="HU34" si="21">HT34</f>
        <v>Winter 2015-16</v>
      </c>
      <c r="HV34" s="205" t="str">
        <f t="shared" ref="HV34" si="22">HU34</f>
        <v>Winter 2015-16</v>
      </c>
      <c r="HW34" s="205" t="str">
        <f t="shared" ref="HW34" si="23">HV34</f>
        <v>Winter 2015-16</v>
      </c>
      <c r="HX34" s="205" t="str">
        <f t="shared" ref="HX34" si="24">HW34</f>
        <v>Winter 2015-16</v>
      </c>
      <c r="HY34" s="205" t="str">
        <f t="shared" ref="HY34" si="25">HX34</f>
        <v>Winter 2015-16</v>
      </c>
      <c r="HZ34" s="205" t="str">
        <f t="shared" ref="HZ34:IA34" si="26">HY34</f>
        <v>Winter 2015-16</v>
      </c>
      <c r="IA34" s="205" t="str">
        <f t="shared" si="26"/>
        <v>Winter 2015-16</v>
      </c>
      <c r="IB34" s="205"/>
      <c r="IC34" s="300">
        <f>HF34+1</f>
        <v>10</v>
      </c>
      <c r="ID34" s="205" t="str">
        <f>AD18</f>
        <v>Winter 2014-15</v>
      </c>
      <c r="IE34" s="205" t="str">
        <f t="shared" ref="IE34" si="27">ID34</f>
        <v>Winter 2014-15</v>
      </c>
      <c r="IF34" s="205" t="str">
        <f t="shared" ref="IF34" si="28">IE34</f>
        <v>Winter 2014-15</v>
      </c>
      <c r="IG34" s="205" t="str">
        <f t="shared" ref="IG34" si="29">IF34</f>
        <v>Winter 2014-15</v>
      </c>
      <c r="IH34" s="205" t="str">
        <f t="shared" ref="IH34" si="30">IG34</f>
        <v>Winter 2014-15</v>
      </c>
      <c r="II34" s="205" t="str">
        <f t="shared" ref="II34" si="31">IH34</f>
        <v>Winter 2014-15</v>
      </c>
      <c r="IJ34" s="205" t="str">
        <f t="shared" ref="IJ34" si="32">II34</f>
        <v>Winter 2014-15</v>
      </c>
      <c r="IK34" s="205" t="str">
        <f t="shared" ref="IK34" si="33">IJ34</f>
        <v>Winter 2014-15</v>
      </c>
      <c r="IL34" s="205" t="str">
        <f t="shared" ref="IL34" si="34">IK34</f>
        <v>Winter 2014-15</v>
      </c>
      <c r="IM34" s="205" t="str">
        <f t="shared" ref="IM34" si="35">IL34</f>
        <v>Winter 2014-15</v>
      </c>
      <c r="IN34" s="205" t="str">
        <f t="shared" ref="IN34" si="36">IM34</f>
        <v>Winter 2014-15</v>
      </c>
      <c r="IO34" s="205" t="str">
        <f t="shared" ref="IO34" si="37">IN34</f>
        <v>Winter 2014-15</v>
      </c>
      <c r="IP34" s="205" t="str">
        <f t="shared" ref="IP34" si="38">IO34</f>
        <v>Winter 2014-15</v>
      </c>
      <c r="IQ34" s="205" t="str">
        <f t="shared" ref="IQ34" si="39">IP34</f>
        <v>Winter 2014-15</v>
      </c>
      <c r="IR34" s="205" t="str">
        <f t="shared" ref="IR34" si="40">IQ34</f>
        <v>Winter 2014-15</v>
      </c>
      <c r="IS34" s="205" t="str">
        <f t="shared" ref="IS34" si="41">IR34</f>
        <v>Winter 2014-15</v>
      </c>
      <c r="IT34" s="205" t="str">
        <f t="shared" ref="IT34" si="42">IS34</f>
        <v>Winter 2014-15</v>
      </c>
      <c r="IU34" s="205" t="str">
        <f t="shared" ref="IU34" si="43">IT34</f>
        <v>Winter 2014-15</v>
      </c>
      <c r="IV34" s="205" t="str">
        <f t="shared" ref="IV34" si="44">IU34</f>
        <v>Winter 2014-15</v>
      </c>
      <c r="IW34" s="205" t="str">
        <f t="shared" ref="IW34:IX34" si="45">IV34</f>
        <v>Winter 2014-15</v>
      </c>
      <c r="IX34" s="205" t="str">
        <f t="shared" si="45"/>
        <v>Winter 2014-15</v>
      </c>
      <c r="IY34" s="205"/>
      <c r="IZ34" s="300">
        <f>IC34+1</f>
        <v>11</v>
      </c>
      <c r="JA34" s="205" t="str">
        <f>AD19</f>
        <v>5-Year Average (2019-20 to 2023-24)</v>
      </c>
      <c r="JB34" s="205" t="str">
        <f t="shared" ref="JB34" si="46">JA34</f>
        <v>5-Year Average (2019-20 to 2023-24)</v>
      </c>
      <c r="JC34" s="205" t="str">
        <f t="shared" ref="JC34" si="47">JB34</f>
        <v>5-Year Average (2019-20 to 2023-24)</v>
      </c>
      <c r="JD34" s="205" t="str">
        <f t="shared" ref="JD34" si="48">JC34</f>
        <v>5-Year Average (2019-20 to 2023-24)</v>
      </c>
      <c r="JE34" s="205" t="str">
        <f t="shared" ref="JE34" si="49">JD34</f>
        <v>5-Year Average (2019-20 to 2023-24)</v>
      </c>
      <c r="JF34" s="205" t="str">
        <f t="shared" ref="JF34" si="50">JE34</f>
        <v>5-Year Average (2019-20 to 2023-24)</v>
      </c>
      <c r="JG34" s="205" t="str">
        <f t="shared" ref="JG34" si="51">JF34</f>
        <v>5-Year Average (2019-20 to 2023-24)</v>
      </c>
      <c r="JH34" s="205" t="str">
        <f t="shared" ref="JH34" si="52">JG34</f>
        <v>5-Year Average (2019-20 to 2023-24)</v>
      </c>
      <c r="JI34" s="205" t="str">
        <f t="shared" ref="JI34" si="53">JH34</f>
        <v>5-Year Average (2019-20 to 2023-24)</v>
      </c>
      <c r="JJ34" s="205" t="str">
        <f t="shared" ref="JJ34" si="54">JI34</f>
        <v>5-Year Average (2019-20 to 2023-24)</v>
      </c>
      <c r="JK34" s="205" t="str">
        <f t="shared" ref="JK34" si="55">JJ34</f>
        <v>5-Year Average (2019-20 to 2023-24)</v>
      </c>
      <c r="JL34" s="205" t="str">
        <f t="shared" ref="JL34" si="56">JK34</f>
        <v>5-Year Average (2019-20 to 2023-24)</v>
      </c>
      <c r="JM34" s="205" t="str">
        <f t="shared" ref="JM34" si="57">JL34</f>
        <v>5-Year Average (2019-20 to 2023-24)</v>
      </c>
      <c r="JN34" s="205" t="str">
        <f t="shared" ref="JN34" si="58">JM34</f>
        <v>5-Year Average (2019-20 to 2023-24)</v>
      </c>
      <c r="JO34" s="205" t="str">
        <f t="shared" ref="JO34" si="59">JN34</f>
        <v>5-Year Average (2019-20 to 2023-24)</v>
      </c>
      <c r="JP34" s="205" t="str">
        <f t="shared" ref="JP34" si="60">JO34</f>
        <v>5-Year Average (2019-20 to 2023-24)</v>
      </c>
      <c r="JQ34" s="205" t="str">
        <f t="shared" ref="JQ34" si="61">JP34</f>
        <v>5-Year Average (2019-20 to 2023-24)</v>
      </c>
      <c r="JR34" s="205" t="str">
        <f t="shared" ref="JR34" si="62">JQ34</f>
        <v>5-Year Average (2019-20 to 2023-24)</v>
      </c>
      <c r="JS34" s="205" t="str">
        <f t="shared" ref="JS34" si="63">JR34</f>
        <v>5-Year Average (2019-20 to 2023-24)</v>
      </c>
      <c r="JT34" s="205" t="str">
        <f t="shared" ref="JT34:JU34" si="64">JS34</f>
        <v>5-Year Average (2019-20 to 2023-24)</v>
      </c>
      <c r="JU34" s="205" t="str">
        <f t="shared" si="64"/>
        <v>5-Year Average (2019-20 to 2023-24)</v>
      </c>
      <c r="JV34" s="205"/>
      <c r="JW34" s="300">
        <f>IZ34+1</f>
        <v>12</v>
      </c>
      <c r="JX34" s="205" t="str">
        <f>AD20</f>
        <v>Change 2022-23 to 2023-24</v>
      </c>
      <c r="JY34" s="205" t="str">
        <f t="shared" ref="JY34" si="65">JX34</f>
        <v>Change 2022-23 to 2023-24</v>
      </c>
      <c r="JZ34" s="205" t="str">
        <f t="shared" ref="JZ34" si="66">JY34</f>
        <v>Change 2022-23 to 2023-24</v>
      </c>
      <c r="KA34" s="205" t="str">
        <f t="shared" ref="KA34" si="67">JZ34</f>
        <v>Change 2022-23 to 2023-24</v>
      </c>
      <c r="KB34" s="205" t="str">
        <f t="shared" ref="KB34" si="68">KA34</f>
        <v>Change 2022-23 to 2023-24</v>
      </c>
      <c r="KC34" s="205" t="str">
        <f t="shared" ref="KC34" si="69">KB34</f>
        <v>Change 2022-23 to 2023-24</v>
      </c>
      <c r="KD34" s="205" t="str">
        <f t="shared" ref="KD34" si="70">KC34</f>
        <v>Change 2022-23 to 2023-24</v>
      </c>
      <c r="KE34" s="205" t="str">
        <f t="shared" ref="KE34" si="71">KD34</f>
        <v>Change 2022-23 to 2023-24</v>
      </c>
      <c r="KF34" s="205" t="str">
        <f t="shared" ref="KF34" si="72">KE34</f>
        <v>Change 2022-23 to 2023-24</v>
      </c>
      <c r="KG34" s="205" t="str">
        <f t="shared" ref="KG34" si="73">KF34</f>
        <v>Change 2022-23 to 2023-24</v>
      </c>
      <c r="KH34" s="205" t="str">
        <f t="shared" ref="KH34" si="74">KG34</f>
        <v>Change 2022-23 to 2023-24</v>
      </c>
      <c r="KI34" s="205" t="str">
        <f t="shared" ref="KI34" si="75">KH34</f>
        <v>Change 2022-23 to 2023-24</v>
      </c>
      <c r="KJ34" s="205" t="str">
        <f t="shared" ref="KJ34" si="76">KI34</f>
        <v>Change 2022-23 to 2023-24</v>
      </c>
      <c r="KK34" s="205" t="str">
        <f t="shared" ref="KK34" si="77">KJ34</f>
        <v>Change 2022-23 to 2023-24</v>
      </c>
      <c r="KL34" s="205" t="str">
        <f t="shared" ref="KL34" si="78">KK34</f>
        <v>Change 2022-23 to 2023-24</v>
      </c>
      <c r="KM34" s="205" t="str">
        <f t="shared" ref="KM34" si="79">KL34</f>
        <v>Change 2022-23 to 2023-24</v>
      </c>
      <c r="KN34" s="205" t="str">
        <f t="shared" ref="KN34" si="80">KM34</f>
        <v>Change 2022-23 to 2023-24</v>
      </c>
      <c r="KO34" s="205" t="str">
        <f t="shared" ref="KO34" si="81">KN34</f>
        <v>Change 2022-23 to 2023-24</v>
      </c>
      <c r="KP34" s="205" t="str">
        <f t="shared" ref="KP34" si="82">KO34</f>
        <v>Change 2022-23 to 2023-24</v>
      </c>
      <c r="KQ34" s="205" t="str">
        <f t="shared" ref="KQ34:KR34" si="83">KP34</f>
        <v>Change 2022-23 to 2023-24</v>
      </c>
      <c r="KR34" s="205" t="str">
        <f t="shared" si="83"/>
        <v>Change 2022-23 to 2023-24</v>
      </c>
      <c r="KS34" s="205"/>
      <c r="KT34" s="300">
        <f>JW34+1</f>
        <v>13</v>
      </c>
      <c r="KU34" s="205" t="str">
        <f>AD21</f>
        <v>Change 2021-22 to 2022-23</v>
      </c>
      <c r="KV34" s="205" t="str">
        <f t="shared" ref="KV34" si="84">KU34</f>
        <v>Change 2021-22 to 2022-23</v>
      </c>
      <c r="KW34" s="205" t="str">
        <f t="shared" ref="KW34" si="85">KV34</f>
        <v>Change 2021-22 to 2022-23</v>
      </c>
      <c r="KX34" s="205" t="str">
        <f t="shared" ref="KX34" si="86">KW34</f>
        <v>Change 2021-22 to 2022-23</v>
      </c>
      <c r="KY34" s="205" t="str">
        <f t="shared" ref="KY34" si="87">KX34</f>
        <v>Change 2021-22 to 2022-23</v>
      </c>
      <c r="KZ34" s="205" t="str">
        <f t="shared" ref="KZ34" si="88">KY34</f>
        <v>Change 2021-22 to 2022-23</v>
      </c>
      <c r="LA34" s="205" t="str">
        <f t="shared" ref="LA34" si="89">KZ34</f>
        <v>Change 2021-22 to 2022-23</v>
      </c>
      <c r="LB34" s="205" t="str">
        <f t="shared" ref="LB34" si="90">LA34</f>
        <v>Change 2021-22 to 2022-23</v>
      </c>
      <c r="LC34" s="205" t="str">
        <f t="shared" ref="LC34" si="91">LB34</f>
        <v>Change 2021-22 to 2022-23</v>
      </c>
      <c r="LD34" s="205" t="str">
        <f t="shared" ref="LD34" si="92">LC34</f>
        <v>Change 2021-22 to 2022-23</v>
      </c>
      <c r="LE34" s="205" t="str">
        <f t="shared" ref="LE34" si="93">LD34</f>
        <v>Change 2021-22 to 2022-23</v>
      </c>
      <c r="LF34" s="205" t="str">
        <f t="shared" ref="LF34" si="94">LE34</f>
        <v>Change 2021-22 to 2022-23</v>
      </c>
      <c r="LG34" s="205" t="str">
        <f t="shared" ref="LG34" si="95">LF34</f>
        <v>Change 2021-22 to 2022-23</v>
      </c>
      <c r="LH34" s="205" t="str">
        <f t="shared" ref="LH34" si="96">LG34</f>
        <v>Change 2021-22 to 2022-23</v>
      </c>
      <c r="LI34" s="205" t="str">
        <f t="shared" ref="LI34" si="97">LH34</f>
        <v>Change 2021-22 to 2022-23</v>
      </c>
      <c r="LJ34" s="205" t="str">
        <f t="shared" ref="LJ34" si="98">LI34</f>
        <v>Change 2021-22 to 2022-23</v>
      </c>
      <c r="LK34" s="205" t="str">
        <f t="shared" ref="LK34" si="99">LJ34</f>
        <v>Change 2021-22 to 2022-23</v>
      </c>
      <c r="LL34" s="205" t="str">
        <f t="shared" ref="LL34" si="100">LK34</f>
        <v>Change 2021-22 to 2022-23</v>
      </c>
      <c r="LM34" s="205" t="str">
        <f t="shared" ref="LM34" si="101">LL34</f>
        <v>Change 2021-22 to 2022-23</v>
      </c>
      <c r="LN34" s="205" t="str">
        <f t="shared" ref="LN34" si="102">LM34</f>
        <v>Change 2021-22 to 2022-23</v>
      </c>
      <c r="LO34" s="205" t="str">
        <f t="shared" ref="LO34" si="103">LN34</f>
        <v>Change 2021-22 to 2022-23</v>
      </c>
      <c r="LP34" s="205"/>
      <c r="LQ34" s="300">
        <f>KT34+1</f>
        <v>14</v>
      </c>
      <c r="LR34" s="205" t="str">
        <f>AD22</f>
        <v>Change 2020-21 to 2021-22</v>
      </c>
      <c r="LS34" s="205" t="str">
        <f t="shared" ref="LS34" si="104">LR34</f>
        <v>Change 2020-21 to 2021-22</v>
      </c>
      <c r="LT34" s="205" t="str">
        <f t="shared" ref="LT34" si="105">LS34</f>
        <v>Change 2020-21 to 2021-22</v>
      </c>
      <c r="LU34" s="205" t="str">
        <f t="shared" ref="LU34" si="106">LT34</f>
        <v>Change 2020-21 to 2021-22</v>
      </c>
      <c r="LV34" s="205" t="str">
        <f t="shared" ref="LV34" si="107">LU34</f>
        <v>Change 2020-21 to 2021-22</v>
      </c>
      <c r="LW34" s="205" t="str">
        <f t="shared" ref="LW34" si="108">LV34</f>
        <v>Change 2020-21 to 2021-22</v>
      </c>
      <c r="LX34" s="205" t="str">
        <f t="shared" ref="LX34" si="109">LW34</f>
        <v>Change 2020-21 to 2021-22</v>
      </c>
      <c r="LY34" s="205" t="str">
        <f t="shared" ref="LY34" si="110">LX34</f>
        <v>Change 2020-21 to 2021-22</v>
      </c>
      <c r="LZ34" s="205" t="str">
        <f t="shared" ref="LZ34" si="111">LY34</f>
        <v>Change 2020-21 to 2021-22</v>
      </c>
      <c r="MA34" s="205" t="str">
        <f t="shared" ref="MA34" si="112">LZ34</f>
        <v>Change 2020-21 to 2021-22</v>
      </c>
      <c r="MB34" s="205" t="str">
        <f t="shared" ref="MB34" si="113">MA34</f>
        <v>Change 2020-21 to 2021-22</v>
      </c>
      <c r="MC34" s="205" t="str">
        <f t="shared" ref="MC34" si="114">MB34</f>
        <v>Change 2020-21 to 2021-22</v>
      </c>
      <c r="MD34" s="205" t="str">
        <f t="shared" ref="MD34" si="115">MC34</f>
        <v>Change 2020-21 to 2021-22</v>
      </c>
      <c r="ME34" s="205" t="str">
        <f t="shared" ref="ME34" si="116">MD34</f>
        <v>Change 2020-21 to 2021-22</v>
      </c>
      <c r="MF34" s="205" t="str">
        <f t="shared" ref="MF34" si="117">ME34</f>
        <v>Change 2020-21 to 2021-22</v>
      </c>
      <c r="MG34" s="205" t="str">
        <f t="shared" ref="MG34" si="118">MF34</f>
        <v>Change 2020-21 to 2021-22</v>
      </c>
      <c r="MH34" s="205" t="str">
        <f t="shared" ref="MH34" si="119">MG34</f>
        <v>Change 2020-21 to 2021-22</v>
      </c>
      <c r="MI34" s="205" t="str">
        <f t="shared" ref="MI34" si="120">MH34</f>
        <v>Change 2020-21 to 2021-22</v>
      </c>
      <c r="MJ34" s="205" t="str">
        <f t="shared" ref="MJ34" si="121">MI34</f>
        <v>Change 2020-21 to 2021-22</v>
      </c>
      <c r="MK34" s="205" t="str">
        <f t="shared" ref="MK34" si="122">MJ34</f>
        <v>Change 2020-21 to 2021-22</v>
      </c>
      <c r="ML34" s="205" t="str">
        <f t="shared" ref="ML34" si="123">MK34</f>
        <v>Change 2020-21 to 2021-22</v>
      </c>
      <c r="MM34" s="205"/>
      <c r="MN34" s="300">
        <f>LQ34+1</f>
        <v>15</v>
      </c>
      <c r="MO34" s="205" t="str">
        <f>AD23</f>
        <v>Change 2019-20 to 2020-21</v>
      </c>
      <c r="MP34" s="205" t="str">
        <f t="shared" ref="MP34" si="124">MO34</f>
        <v>Change 2019-20 to 2020-21</v>
      </c>
      <c r="MQ34" s="205" t="str">
        <f t="shared" ref="MQ34" si="125">MP34</f>
        <v>Change 2019-20 to 2020-21</v>
      </c>
      <c r="MR34" s="205" t="str">
        <f t="shared" ref="MR34" si="126">MQ34</f>
        <v>Change 2019-20 to 2020-21</v>
      </c>
      <c r="MS34" s="205" t="str">
        <f t="shared" ref="MS34" si="127">MR34</f>
        <v>Change 2019-20 to 2020-21</v>
      </c>
      <c r="MT34" s="205" t="str">
        <f t="shared" ref="MT34" si="128">MS34</f>
        <v>Change 2019-20 to 2020-21</v>
      </c>
      <c r="MU34" s="205" t="str">
        <f t="shared" ref="MU34" si="129">MT34</f>
        <v>Change 2019-20 to 2020-21</v>
      </c>
      <c r="MV34" s="205" t="str">
        <f t="shared" ref="MV34" si="130">MU34</f>
        <v>Change 2019-20 to 2020-21</v>
      </c>
      <c r="MW34" s="205" t="str">
        <f t="shared" ref="MW34" si="131">MV34</f>
        <v>Change 2019-20 to 2020-21</v>
      </c>
      <c r="MX34" s="205" t="str">
        <f t="shared" ref="MX34" si="132">MW34</f>
        <v>Change 2019-20 to 2020-21</v>
      </c>
      <c r="MY34" s="205" t="str">
        <f t="shared" ref="MY34" si="133">MX34</f>
        <v>Change 2019-20 to 2020-21</v>
      </c>
      <c r="MZ34" s="205" t="str">
        <f t="shared" ref="MZ34" si="134">MY34</f>
        <v>Change 2019-20 to 2020-21</v>
      </c>
      <c r="NA34" s="205" t="str">
        <f t="shared" ref="NA34" si="135">MZ34</f>
        <v>Change 2019-20 to 2020-21</v>
      </c>
      <c r="NB34" s="205" t="str">
        <f t="shared" ref="NB34" si="136">NA34</f>
        <v>Change 2019-20 to 2020-21</v>
      </c>
      <c r="NC34" s="205" t="str">
        <f t="shared" ref="NC34" si="137">NB34</f>
        <v>Change 2019-20 to 2020-21</v>
      </c>
      <c r="ND34" s="205" t="str">
        <f t="shared" ref="ND34" si="138">NC34</f>
        <v>Change 2019-20 to 2020-21</v>
      </c>
      <c r="NE34" s="205" t="str">
        <f t="shared" ref="NE34" si="139">ND34</f>
        <v>Change 2019-20 to 2020-21</v>
      </c>
      <c r="NF34" s="205" t="str">
        <f t="shared" ref="NF34" si="140">NE34</f>
        <v>Change 2019-20 to 2020-21</v>
      </c>
      <c r="NG34" s="205" t="str">
        <f t="shared" ref="NG34" si="141">NF34</f>
        <v>Change 2019-20 to 2020-21</v>
      </c>
      <c r="NH34" s="205" t="str">
        <f t="shared" ref="NH34" si="142">NG34</f>
        <v>Change 2019-20 to 2020-21</v>
      </c>
      <c r="NI34" s="205" t="str">
        <f t="shared" ref="NI34" si="143">NH34</f>
        <v>Change 2019-20 to 2020-21</v>
      </c>
    </row>
    <row r="35" spans="1:373" s="2" customFormat="1" ht="38.25"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10"/>
      <c r="AC35" s="213"/>
      <c r="AD35" s="214" t="str">
        <f ca="1">IF(ISBLANK(OFFSET(AC35,0,$AG$6)),"",OFFSET(AC35,0,$AG$6))</f>
        <v>DRY MATERIALS: Salt applied (tons)</v>
      </c>
      <c r="AE35" s="218" t="s">
        <v>123</v>
      </c>
      <c r="AF35" s="219" t="s">
        <v>432</v>
      </c>
      <c r="AG35" s="219" t="s">
        <v>433</v>
      </c>
      <c r="AH35" s="220" t="s">
        <v>434</v>
      </c>
      <c r="AI35" s="220" t="s">
        <v>435</v>
      </c>
      <c r="AJ35" s="220" t="s">
        <v>629</v>
      </c>
      <c r="AK35" s="220" t="s">
        <v>437</v>
      </c>
      <c r="AL35" s="220" t="s">
        <v>436</v>
      </c>
      <c r="AM35" s="220" t="s">
        <v>438</v>
      </c>
      <c r="AN35" s="220" t="s">
        <v>439</v>
      </c>
      <c r="AO35" s="220" t="s">
        <v>427</v>
      </c>
      <c r="AP35" s="220" t="s">
        <v>428</v>
      </c>
      <c r="AQ35" s="220" t="s">
        <v>429</v>
      </c>
      <c r="AR35" s="220" t="s">
        <v>431</v>
      </c>
      <c r="AS35" s="220" t="s">
        <v>430</v>
      </c>
      <c r="AT35" s="220" t="s">
        <v>751</v>
      </c>
      <c r="AU35" s="220" t="s">
        <v>752</v>
      </c>
      <c r="AV35" s="220" t="s">
        <v>753</v>
      </c>
      <c r="AW35" s="220" t="s">
        <v>754</v>
      </c>
      <c r="AX35" s="220" t="s">
        <v>124</v>
      </c>
      <c r="AY35" s="220" t="s">
        <v>2720</v>
      </c>
      <c r="AZ35" s="220"/>
      <c r="BA35" s="198"/>
      <c r="BB35" s="218" t="s">
        <v>123</v>
      </c>
      <c r="BC35" s="219" t="s">
        <v>432</v>
      </c>
      <c r="BD35" s="219" t="s">
        <v>433</v>
      </c>
      <c r="BE35" s="220" t="s">
        <v>434</v>
      </c>
      <c r="BF35" s="220" t="s">
        <v>435</v>
      </c>
      <c r="BG35" s="220" t="s">
        <v>629</v>
      </c>
      <c r="BH35" s="220" t="s">
        <v>437</v>
      </c>
      <c r="BI35" s="220" t="s">
        <v>436</v>
      </c>
      <c r="BJ35" s="220" t="s">
        <v>438</v>
      </c>
      <c r="BK35" s="220" t="s">
        <v>439</v>
      </c>
      <c r="BL35" s="220" t="s">
        <v>427</v>
      </c>
      <c r="BM35" s="220" t="s">
        <v>428</v>
      </c>
      <c r="BN35" s="220" t="s">
        <v>429</v>
      </c>
      <c r="BO35" s="220" t="s">
        <v>431</v>
      </c>
      <c r="BP35" s="220" t="s">
        <v>430</v>
      </c>
      <c r="BQ35" s="220" t="s">
        <v>751</v>
      </c>
      <c r="BR35" s="220" t="s">
        <v>752</v>
      </c>
      <c r="BS35" s="220" t="s">
        <v>753</v>
      </c>
      <c r="BT35" s="220" t="s">
        <v>754</v>
      </c>
      <c r="BU35" s="220" t="s">
        <v>124</v>
      </c>
      <c r="BV35" s="220" t="s">
        <v>2720</v>
      </c>
      <c r="BW35" s="220"/>
      <c r="BX35" s="198"/>
      <c r="BY35" s="218" t="s">
        <v>123</v>
      </c>
      <c r="BZ35" s="219" t="s">
        <v>432</v>
      </c>
      <c r="CA35" s="219" t="s">
        <v>433</v>
      </c>
      <c r="CB35" s="220" t="s">
        <v>434</v>
      </c>
      <c r="CC35" s="220" t="s">
        <v>435</v>
      </c>
      <c r="CD35" s="220" t="s">
        <v>629</v>
      </c>
      <c r="CE35" s="220" t="s">
        <v>437</v>
      </c>
      <c r="CF35" s="220" t="s">
        <v>436</v>
      </c>
      <c r="CG35" s="220" t="s">
        <v>438</v>
      </c>
      <c r="CH35" s="220" t="s">
        <v>439</v>
      </c>
      <c r="CI35" s="220" t="s">
        <v>427</v>
      </c>
      <c r="CJ35" s="220" t="s">
        <v>428</v>
      </c>
      <c r="CK35" s="220" t="s">
        <v>429</v>
      </c>
      <c r="CL35" s="220" t="s">
        <v>431</v>
      </c>
      <c r="CM35" s="220" t="s">
        <v>430</v>
      </c>
      <c r="CN35" s="220" t="s">
        <v>751</v>
      </c>
      <c r="CO35" s="220" t="s">
        <v>752</v>
      </c>
      <c r="CP35" s="220" t="s">
        <v>753</v>
      </c>
      <c r="CQ35" s="220" t="s">
        <v>754</v>
      </c>
      <c r="CR35" s="220" t="s">
        <v>124</v>
      </c>
      <c r="CS35" s="220" t="s">
        <v>2720</v>
      </c>
      <c r="CT35" s="220"/>
      <c r="CU35" s="198"/>
      <c r="CV35" s="218" t="s">
        <v>123</v>
      </c>
      <c r="CW35" s="219" t="s">
        <v>432</v>
      </c>
      <c r="CX35" s="219" t="s">
        <v>433</v>
      </c>
      <c r="CY35" s="220" t="s">
        <v>434</v>
      </c>
      <c r="CZ35" s="220" t="s">
        <v>435</v>
      </c>
      <c r="DA35" s="220" t="s">
        <v>629</v>
      </c>
      <c r="DB35" s="220" t="s">
        <v>437</v>
      </c>
      <c r="DC35" s="220" t="s">
        <v>436</v>
      </c>
      <c r="DD35" s="220" t="s">
        <v>438</v>
      </c>
      <c r="DE35" s="220" t="s">
        <v>439</v>
      </c>
      <c r="DF35" s="220" t="s">
        <v>427</v>
      </c>
      <c r="DG35" s="220" t="s">
        <v>428</v>
      </c>
      <c r="DH35" s="220" t="s">
        <v>429</v>
      </c>
      <c r="DI35" s="220" t="s">
        <v>431</v>
      </c>
      <c r="DJ35" s="220" t="s">
        <v>430</v>
      </c>
      <c r="DK35" s="220" t="s">
        <v>751</v>
      </c>
      <c r="DL35" s="220" t="s">
        <v>752</v>
      </c>
      <c r="DM35" s="220" t="s">
        <v>753</v>
      </c>
      <c r="DN35" s="220" t="s">
        <v>754</v>
      </c>
      <c r="DO35" s="220" t="s">
        <v>124</v>
      </c>
      <c r="DP35" s="220" t="s">
        <v>2720</v>
      </c>
      <c r="DQ35" s="220"/>
      <c r="DR35" s="198"/>
      <c r="DS35" s="218" t="s">
        <v>123</v>
      </c>
      <c r="DT35" s="219" t="s">
        <v>432</v>
      </c>
      <c r="DU35" s="219" t="s">
        <v>433</v>
      </c>
      <c r="DV35" s="220" t="s">
        <v>434</v>
      </c>
      <c r="DW35" s="220" t="s">
        <v>435</v>
      </c>
      <c r="DX35" s="220" t="s">
        <v>629</v>
      </c>
      <c r="DY35" s="220" t="s">
        <v>437</v>
      </c>
      <c r="DZ35" s="220" t="s">
        <v>436</v>
      </c>
      <c r="EA35" s="220" t="s">
        <v>438</v>
      </c>
      <c r="EB35" s="220" t="s">
        <v>439</v>
      </c>
      <c r="EC35" s="220" t="s">
        <v>427</v>
      </c>
      <c r="ED35" s="220" t="s">
        <v>428</v>
      </c>
      <c r="EE35" s="220" t="s">
        <v>429</v>
      </c>
      <c r="EF35" s="220" t="s">
        <v>431</v>
      </c>
      <c r="EG35" s="220" t="s">
        <v>430</v>
      </c>
      <c r="EH35" s="220" t="s">
        <v>751</v>
      </c>
      <c r="EI35" s="220" t="s">
        <v>752</v>
      </c>
      <c r="EJ35" s="220" t="s">
        <v>753</v>
      </c>
      <c r="EK35" s="220" t="s">
        <v>754</v>
      </c>
      <c r="EL35" s="220" t="s">
        <v>124</v>
      </c>
      <c r="EM35" s="220" t="s">
        <v>2720</v>
      </c>
      <c r="EN35" s="220"/>
      <c r="EO35" s="198"/>
      <c r="EP35" s="218" t="s">
        <v>123</v>
      </c>
      <c r="EQ35" s="219" t="s">
        <v>432</v>
      </c>
      <c r="ER35" s="219" t="s">
        <v>433</v>
      </c>
      <c r="ES35" s="220" t="s">
        <v>434</v>
      </c>
      <c r="ET35" s="220" t="s">
        <v>435</v>
      </c>
      <c r="EU35" s="220" t="s">
        <v>629</v>
      </c>
      <c r="EV35" s="220" t="s">
        <v>437</v>
      </c>
      <c r="EW35" s="220" t="s">
        <v>436</v>
      </c>
      <c r="EX35" s="220" t="s">
        <v>438</v>
      </c>
      <c r="EY35" s="220" t="s">
        <v>439</v>
      </c>
      <c r="EZ35" s="220" t="s">
        <v>427</v>
      </c>
      <c r="FA35" s="220" t="s">
        <v>428</v>
      </c>
      <c r="FB35" s="220" t="s">
        <v>429</v>
      </c>
      <c r="FC35" s="220" t="s">
        <v>431</v>
      </c>
      <c r="FD35" s="220" t="s">
        <v>430</v>
      </c>
      <c r="FE35" s="220" t="s">
        <v>751</v>
      </c>
      <c r="FF35" s="220" t="s">
        <v>752</v>
      </c>
      <c r="FG35" s="220" t="s">
        <v>753</v>
      </c>
      <c r="FH35" s="220" t="s">
        <v>754</v>
      </c>
      <c r="FI35" s="220" t="s">
        <v>124</v>
      </c>
      <c r="FJ35" s="220" t="s">
        <v>2720</v>
      </c>
      <c r="FK35" s="220"/>
      <c r="FL35" s="220"/>
      <c r="FM35" s="218" t="s">
        <v>123</v>
      </c>
      <c r="FN35" s="219" t="s">
        <v>432</v>
      </c>
      <c r="FO35" s="219" t="s">
        <v>433</v>
      </c>
      <c r="FP35" s="220" t="s">
        <v>434</v>
      </c>
      <c r="FQ35" s="220" t="s">
        <v>435</v>
      </c>
      <c r="FR35" s="220" t="s">
        <v>629</v>
      </c>
      <c r="FS35" s="220" t="s">
        <v>437</v>
      </c>
      <c r="FT35" s="220" t="s">
        <v>436</v>
      </c>
      <c r="FU35" s="220" t="s">
        <v>438</v>
      </c>
      <c r="FV35" s="220" t="s">
        <v>439</v>
      </c>
      <c r="FW35" s="220" t="s">
        <v>427</v>
      </c>
      <c r="FX35" s="220" t="s">
        <v>428</v>
      </c>
      <c r="FY35" s="220" t="s">
        <v>429</v>
      </c>
      <c r="FZ35" s="220" t="s">
        <v>431</v>
      </c>
      <c r="GA35" s="220" t="s">
        <v>430</v>
      </c>
      <c r="GB35" s="220" t="s">
        <v>751</v>
      </c>
      <c r="GC35" s="220" t="s">
        <v>752</v>
      </c>
      <c r="GD35" s="220" t="s">
        <v>753</v>
      </c>
      <c r="GE35" s="220" t="s">
        <v>754</v>
      </c>
      <c r="GF35" s="220" t="s">
        <v>124</v>
      </c>
      <c r="GG35" s="220" t="s">
        <v>2720</v>
      </c>
      <c r="GH35" s="220"/>
      <c r="GI35" s="198"/>
      <c r="GJ35" s="218" t="s">
        <v>123</v>
      </c>
      <c r="GK35" s="219" t="s">
        <v>432</v>
      </c>
      <c r="GL35" s="219" t="s">
        <v>433</v>
      </c>
      <c r="GM35" s="220" t="s">
        <v>434</v>
      </c>
      <c r="GN35" s="220" t="s">
        <v>435</v>
      </c>
      <c r="GO35" s="220" t="s">
        <v>629</v>
      </c>
      <c r="GP35" s="220" t="s">
        <v>437</v>
      </c>
      <c r="GQ35" s="220" t="s">
        <v>436</v>
      </c>
      <c r="GR35" s="220" t="s">
        <v>438</v>
      </c>
      <c r="GS35" s="220" t="s">
        <v>439</v>
      </c>
      <c r="GT35" s="220" t="s">
        <v>427</v>
      </c>
      <c r="GU35" s="220" t="s">
        <v>428</v>
      </c>
      <c r="GV35" s="220" t="s">
        <v>429</v>
      </c>
      <c r="GW35" s="220" t="s">
        <v>431</v>
      </c>
      <c r="GX35" s="220" t="s">
        <v>430</v>
      </c>
      <c r="GY35" s="220" t="s">
        <v>751</v>
      </c>
      <c r="GZ35" s="220" t="s">
        <v>752</v>
      </c>
      <c r="HA35" s="220" t="s">
        <v>753</v>
      </c>
      <c r="HB35" s="220" t="s">
        <v>754</v>
      </c>
      <c r="HC35" s="220" t="s">
        <v>124</v>
      </c>
      <c r="HD35" s="220" t="s">
        <v>2720</v>
      </c>
      <c r="HE35" s="220"/>
      <c r="HF35" s="198"/>
      <c r="HG35" s="218" t="s">
        <v>123</v>
      </c>
      <c r="HH35" s="219" t="s">
        <v>432</v>
      </c>
      <c r="HI35" s="219" t="s">
        <v>433</v>
      </c>
      <c r="HJ35" s="220" t="s">
        <v>434</v>
      </c>
      <c r="HK35" s="220" t="s">
        <v>435</v>
      </c>
      <c r="HL35" s="220" t="s">
        <v>629</v>
      </c>
      <c r="HM35" s="220" t="s">
        <v>437</v>
      </c>
      <c r="HN35" s="220" t="s">
        <v>436</v>
      </c>
      <c r="HO35" s="220" t="s">
        <v>438</v>
      </c>
      <c r="HP35" s="220" t="s">
        <v>439</v>
      </c>
      <c r="HQ35" s="220" t="s">
        <v>427</v>
      </c>
      <c r="HR35" s="220" t="s">
        <v>428</v>
      </c>
      <c r="HS35" s="220" t="s">
        <v>429</v>
      </c>
      <c r="HT35" s="220" t="s">
        <v>431</v>
      </c>
      <c r="HU35" s="220" t="s">
        <v>430</v>
      </c>
      <c r="HV35" s="220" t="s">
        <v>751</v>
      </c>
      <c r="HW35" s="220" t="s">
        <v>752</v>
      </c>
      <c r="HX35" s="220" t="s">
        <v>753</v>
      </c>
      <c r="HY35" s="220" t="s">
        <v>754</v>
      </c>
      <c r="HZ35" s="220" t="s">
        <v>124</v>
      </c>
      <c r="IA35" s="220" t="s">
        <v>2720</v>
      </c>
      <c r="IB35" s="220"/>
      <c r="IC35" s="220"/>
      <c r="ID35" s="218" t="s">
        <v>123</v>
      </c>
      <c r="IE35" s="219" t="s">
        <v>432</v>
      </c>
      <c r="IF35" s="219" t="s">
        <v>433</v>
      </c>
      <c r="IG35" s="220" t="s">
        <v>434</v>
      </c>
      <c r="IH35" s="220" t="s">
        <v>435</v>
      </c>
      <c r="II35" s="220" t="s">
        <v>629</v>
      </c>
      <c r="IJ35" s="220" t="s">
        <v>437</v>
      </c>
      <c r="IK35" s="220" t="s">
        <v>436</v>
      </c>
      <c r="IL35" s="220" t="s">
        <v>438</v>
      </c>
      <c r="IM35" s="220" t="s">
        <v>439</v>
      </c>
      <c r="IN35" s="220" t="s">
        <v>427</v>
      </c>
      <c r="IO35" s="220" t="s">
        <v>428</v>
      </c>
      <c r="IP35" s="220" t="s">
        <v>429</v>
      </c>
      <c r="IQ35" s="220" t="s">
        <v>431</v>
      </c>
      <c r="IR35" s="220" t="s">
        <v>430</v>
      </c>
      <c r="IS35" s="220" t="s">
        <v>751</v>
      </c>
      <c r="IT35" s="220" t="s">
        <v>752</v>
      </c>
      <c r="IU35" s="220" t="s">
        <v>753</v>
      </c>
      <c r="IV35" s="220" t="s">
        <v>754</v>
      </c>
      <c r="IW35" s="220" t="s">
        <v>124</v>
      </c>
      <c r="IX35" s="220" t="s">
        <v>2720</v>
      </c>
      <c r="IY35" s="220"/>
      <c r="IZ35" s="220"/>
      <c r="JA35" s="218" t="s">
        <v>123</v>
      </c>
      <c r="JB35" s="219" t="s">
        <v>432</v>
      </c>
      <c r="JC35" s="219" t="s">
        <v>433</v>
      </c>
      <c r="JD35" s="220" t="s">
        <v>434</v>
      </c>
      <c r="JE35" s="220" t="s">
        <v>435</v>
      </c>
      <c r="JF35" s="220" t="s">
        <v>629</v>
      </c>
      <c r="JG35" s="220" t="s">
        <v>437</v>
      </c>
      <c r="JH35" s="220" t="s">
        <v>436</v>
      </c>
      <c r="JI35" s="220" t="s">
        <v>438</v>
      </c>
      <c r="JJ35" s="220" t="s">
        <v>439</v>
      </c>
      <c r="JK35" s="220" t="s">
        <v>427</v>
      </c>
      <c r="JL35" s="220" t="s">
        <v>428</v>
      </c>
      <c r="JM35" s="220" t="s">
        <v>429</v>
      </c>
      <c r="JN35" s="220" t="s">
        <v>431</v>
      </c>
      <c r="JO35" s="220" t="s">
        <v>430</v>
      </c>
      <c r="JP35" s="220" t="s">
        <v>751</v>
      </c>
      <c r="JQ35" s="220" t="s">
        <v>752</v>
      </c>
      <c r="JR35" s="220" t="s">
        <v>753</v>
      </c>
      <c r="JS35" s="220" t="s">
        <v>754</v>
      </c>
      <c r="JT35" s="220" t="s">
        <v>124</v>
      </c>
      <c r="JU35" s="220" t="s">
        <v>2720</v>
      </c>
      <c r="JV35" s="220"/>
      <c r="JW35" s="220"/>
      <c r="JX35" s="218" t="s">
        <v>123</v>
      </c>
      <c r="JY35" s="219" t="s">
        <v>432</v>
      </c>
      <c r="JZ35" s="219" t="s">
        <v>433</v>
      </c>
      <c r="KA35" s="220" t="s">
        <v>434</v>
      </c>
      <c r="KB35" s="220" t="s">
        <v>435</v>
      </c>
      <c r="KC35" s="220" t="s">
        <v>629</v>
      </c>
      <c r="KD35" s="220" t="s">
        <v>437</v>
      </c>
      <c r="KE35" s="220" t="s">
        <v>436</v>
      </c>
      <c r="KF35" s="220" t="s">
        <v>438</v>
      </c>
      <c r="KG35" s="220" t="s">
        <v>439</v>
      </c>
      <c r="KH35" s="220" t="s">
        <v>427</v>
      </c>
      <c r="KI35" s="220" t="s">
        <v>428</v>
      </c>
      <c r="KJ35" s="220" t="s">
        <v>429</v>
      </c>
      <c r="KK35" s="220" t="s">
        <v>431</v>
      </c>
      <c r="KL35" s="220" t="s">
        <v>430</v>
      </c>
      <c r="KM35" s="220" t="s">
        <v>751</v>
      </c>
      <c r="KN35" s="220" t="s">
        <v>752</v>
      </c>
      <c r="KO35" s="220" t="s">
        <v>753</v>
      </c>
      <c r="KP35" s="220" t="s">
        <v>754</v>
      </c>
      <c r="KQ35" s="220" t="s">
        <v>124</v>
      </c>
      <c r="KR35" s="220" t="s">
        <v>2720</v>
      </c>
      <c r="KS35" s="220"/>
      <c r="KT35" s="220"/>
      <c r="KU35" s="218" t="s">
        <v>123</v>
      </c>
      <c r="KV35" s="219" t="s">
        <v>432</v>
      </c>
      <c r="KW35" s="219" t="s">
        <v>433</v>
      </c>
      <c r="KX35" s="220" t="s">
        <v>434</v>
      </c>
      <c r="KY35" s="220" t="s">
        <v>435</v>
      </c>
      <c r="KZ35" s="220" t="s">
        <v>629</v>
      </c>
      <c r="LA35" s="220" t="s">
        <v>437</v>
      </c>
      <c r="LB35" s="220" t="s">
        <v>436</v>
      </c>
      <c r="LC35" s="220" t="s">
        <v>438</v>
      </c>
      <c r="LD35" s="220" t="s">
        <v>439</v>
      </c>
      <c r="LE35" s="220" t="s">
        <v>427</v>
      </c>
      <c r="LF35" s="220" t="s">
        <v>428</v>
      </c>
      <c r="LG35" s="220" t="s">
        <v>429</v>
      </c>
      <c r="LH35" s="220" t="s">
        <v>431</v>
      </c>
      <c r="LI35" s="220" t="s">
        <v>430</v>
      </c>
      <c r="LJ35" s="220" t="s">
        <v>751</v>
      </c>
      <c r="LK35" s="220" t="s">
        <v>752</v>
      </c>
      <c r="LL35" s="220" t="s">
        <v>753</v>
      </c>
      <c r="LM35" s="220" t="s">
        <v>754</v>
      </c>
      <c r="LN35" s="220" t="s">
        <v>124</v>
      </c>
      <c r="LO35" s="220" t="s">
        <v>2720</v>
      </c>
      <c r="LP35" s="220"/>
      <c r="LQ35" s="220"/>
      <c r="LR35" s="218" t="s">
        <v>123</v>
      </c>
      <c r="LS35" s="219" t="s">
        <v>432</v>
      </c>
      <c r="LT35" s="219" t="s">
        <v>433</v>
      </c>
      <c r="LU35" s="220" t="s">
        <v>434</v>
      </c>
      <c r="LV35" s="220" t="s">
        <v>435</v>
      </c>
      <c r="LW35" s="220" t="s">
        <v>629</v>
      </c>
      <c r="LX35" s="220" t="s">
        <v>437</v>
      </c>
      <c r="LY35" s="220" t="s">
        <v>436</v>
      </c>
      <c r="LZ35" s="220" t="s">
        <v>438</v>
      </c>
      <c r="MA35" s="220" t="s">
        <v>439</v>
      </c>
      <c r="MB35" s="220" t="s">
        <v>427</v>
      </c>
      <c r="MC35" s="220" t="s">
        <v>428</v>
      </c>
      <c r="MD35" s="220" t="s">
        <v>429</v>
      </c>
      <c r="ME35" s="220" t="s">
        <v>431</v>
      </c>
      <c r="MF35" s="220" t="s">
        <v>430</v>
      </c>
      <c r="MG35" s="220" t="s">
        <v>751</v>
      </c>
      <c r="MH35" s="220" t="s">
        <v>752</v>
      </c>
      <c r="MI35" s="220" t="s">
        <v>753</v>
      </c>
      <c r="MJ35" s="220" t="s">
        <v>754</v>
      </c>
      <c r="MK35" s="220" t="s">
        <v>124</v>
      </c>
      <c r="ML35" s="220" t="s">
        <v>2720</v>
      </c>
      <c r="MM35" s="220"/>
      <c r="MN35" s="220"/>
      <c r="MO35" s="218" t="s">
        <v>123</v>
      </c>
      <c r="MP35" s="219" t="s">
        <v>432</v>
      </c>
      <c r="MQ35" s="219" t="s">
        <v>433</v>
      </c>
      <c r="MR35" s="220" t="s">
        <v>434</v>
      </c>
      <c r="MS35" s="220" t="s">
        <v>435</v>
      </c>
      <c r="MT35" s="220" t="s">
        <v>629</v>
      </c>
      <c r="MU35" s="220" t="s">
        <v>437</v>
      </c>
      <c r="MV35" s="220" t="s">
        <v>436</v>
      </c>
      <c r="MW35" s="220" t="s">
        <v>438</v>
      </c>
      <c r="MX35" s="220" t="s">
        <v>439</v>
      </c>
      <c r="MY35" s="220" t="s">
        <v>427</v>
      </c>
      <c r="MZ35" s="220" t="s">
        <v>428</v>
      </c>
      <c r="NA35" s="220" t="s">
        <v>429</v>
      </c>
      <c r="NB35" s="220" t="s">
        <v>431</v>
      </c>
      <c r="NC35" s="220" t="s">
        <v>430</v>
      </c>
      <c r="ND35" s="220" t="s">
        <v>751</v>
      </c>
      <c r="NE35" s="220" t="s">
        <v>752</v>
      </c>
      <c r="NF35" s="220" t="s">
        <v>753</v>
      </c>
      <c r="NG35" s="220" t="s">
        <v>754</v>
      </c>
      <c r="NH35" s="220" t="s">
        <v>124</v>
      </c>
      <c r="NI35" s="220" t="s">
        <v>2720</v>
      </c>
    </row>
    <row r="36" spans="1:373" s="2" customFormat="1" ht="15" customHeight="1" x14ac:dyDescent="0.25">
      <c r="A36" s="6"/>
      <c r="B36" s="6"/>
      <c r="C36" s="6"/>
      <c r="D36" s="6"/>
      <c r="E36" s="6"/>
      <c r="F36" s="6"/>
      <c r="G36" s="6"/>
      <c r="H36" s="6"/>
      <c r="I36" s="6"/>
      <c r="J36" s="6"/>
      <c r="K36" s="6"/>
      <c r="L36" s="6"/>
      <c r="M36" s="6"/>
      <c r="N36" s="6"/>
      <c r="O36" s="6"/>
      <c r="P36" s="6"/>
      <c r="Q36" s="6"/>
      <c r="R36" s="6"/>
      <c r="S36" s="6"/>
      <c r="T36" s="6"/>
      <c r="U36"/>
      <c r="V36" s="6"/>
      <c r="W36" s="6"/>
      <c r="X36" s="6"/>
      <c r="Y36" s="6"/>
      <c r="Z36" s="6"/>
      <c r="AA36" s="6"/>
      <c r="AB36" s="10"/>
      <c r="AC36" s="213" t="s">
        <v>346</v>
      </c>
      <c r="AD36" s="222" t="str">
        <f t="shared" ref="AD36:AD67" ca="1" si="144">OFFSET(AC36,0,$AG$6)</f>
        <v>-</v>
      </c>
      <c r="AE36" s="409" t="s">
        <v>562</v>
      </c>
      <c r="AF36" s="409" t="s">
        <v>562</v>
      </c>
      <c r="AG36" s="409" t="s">
        <v>562</v>
      </c>
      <c r="AH36" s="409" t="s">
        <v>562</v>
      </c>
      <c r="AI36" s="409" t="s">
        <v>562</v>
      </c>
      <c r="AJ36" s="409" t="s">
        <v>562</v>
      </c>
      <c r="AK36" s="409" t="s">
        <v>562</v>
      </c>
      <c r="AL36" s="409" t="s">
        <v>562</v>
      </c>
      <c r="AM36" s="409" t="s">
        <v>562</v>
      </c>
      <c r="AN36" s="409" t="s">
        <v>562</v>
      </c>
      <c r="AO36" s="409" t="s">
        <v>562</v>
      </c>
      <c r="AP36" s="409" t="s">
        <v>562</v>
      </c>
      <c r="AQ36" s="409" t="s">
        <v>562</v>
      </c>
      <c r="AR36" s="409" t="s">
        <v>562</v>
      </c>
      <c r="AS36" s="409" t="s">
        <v>562</v>
      </c>
      <c r="AT36" s="409" t="s">
        <v>562</v>
      </c>
      <c r="AU36" s="409" t="s">
        <v>562</v>
      </c>
      <c r="AV36" s="409" t="s">
        <v>562</v>
      </c>
      <c r="AW36" s="409" t="s">
        <v>562</v>
      </c>
      <c r="AX36" s="409" t="s">
        <v>562</v>
      </c>
      <c r="AY36" s="409" t="s">
        <v>499</v>
      </c>
      <c r="AZ36" s="223"/>
      <c r="BA36" s="198"/>
      <c r="BB36" s="409" t="s">
        <v>562</v>
      </c>
      <c r="BC36" s="409" t="s">
        <v>562</v>
      </c>
      <c r="BD36" s="409" t="s">
        <v>562</v>
      </c>
      <c r="BE36" s="409" t="s">
        <v>562</v>
      </c>
      <c r="BF36" s="409" t="s">
        <v>562</v>
      </c>
      <c r="BG36" s="409" t="s">
        <v>562</v>
      </c>
      <c r="BH36" s="409" t="s">
        <v>562</v>
      </c>
      <c r="BI36" s="409" t="s">
        <v>562</v>
      </c>
      <c r="BJ36" s="409" t="s">
        <v>562</v>
      </c>
      <c r="BK36" s="409" t="s">
        <v>562</v>
      </c>
      <c r="BL36" s="409" t="s">
        <v>562</v>
      </c>
      <c r="BM36" s="409" t="s">
        <v>562</v>
      </c>
      <c r="BN36" s="409" t="s">
        <v>562</v>
      </c>
      <c r="BO36" s="409" t="s">
        <v>562</v>
      </c>
      <c r="BP36" s="409" t="s">
        <v>562</v>
      </c>
      <c r="BQ36" s="409" t="s">
        <v>562</v>
      </c>
      <c r="BR36" s="409" t="s">
        <v>562</v>
      </c>
      <c r="BS36" s="409" t="s">
        <v>562</v>
      </c>
      <c r="BT36" s="409" t="s">
        <v>562</v>
      </c>
      <c r="BU36" s="409" t="s">
        <v>562</v>
      </c>
      <c r="BV36" s="409" t="s">
        <v>1616</v>
      </c>
      <c r="BW36" s="223"/>
      <c r="BX36" s="198"/>
      <c r="BY36" s="375" t="s">
        <v>562</v>
      </c>
      <c r="BZ36" s="375" t="s">
        <v>562</v>
      </c>
      <c r="CA36" s="375" t="s">
        <v>562</v>
      </c>
      <c r="CB36" s="375" t="s">
        <v>562</v>
      </c>
      <c r="CC36" s="375" t="s">
        <v>562</v>
      </c>
      <c r="CD36" s="375" t="s">
        <v>562</v>
      </c>
      <c r="CE36" s="375" t="s">
        <v>562</v>
      </c>
      <c r="CF36" s="375" t="s">
        <v>562</v>
      </c>
      <c r="CG36" s="375" t="s">
        <v>562</v>
      </c>
      <c r="CH36" s="375" t="s">
        <v>562</v>
      </c>
      <c r="CI36" s="375" t="s">
        <v>562</v>
      </c>
      <c r="CJ36" s="375" t="s">
        <v>562</v>
      </c>
      <c r="CK36" s="375" t="s">
        <v>562</v>
      </c>
      <c r="CL36" s="375" t="s">
        <v>562</v>
      </c>
      <c r="CM36" s="375" t="s">
        <v>562</v>
      </c>
      <c r="CN36" s="375" t="s">
        <v>562</v>
      </c>
      <c r="CO36" s="375" t="s">
        <v>562</v>
      </c>
      <c r="CP36" s="375" t="s">
        <v>562</v>
      </c>
      <c r="CQ36" s="375" t="s">
        <v>562</v>
      </c>
      <c r="CR36" s="375" t="s">
        <v>562</v>
      </c>
      <c r="CS36" s="376" t="s">
        <v>416</v>
      </c>
      <c r="CT36" s="223"/>
      <c r="CU36" s="198"/>
      <c r="CV36" s="341" t="s">
        <v>3277</v>
      </c>
      <c r="CW36" s="341" t="s">
        <v>1940</v>
      </c>
      <c r="CX36" s="341" t="s">
        <v>364</v>
      </c>
      <c r="CY36" s="341" t="s">
        <v>1965</v>
      </c>
      <c r="CZ36" s="341" t="s">
        <v>1007</v>
      </c>
      <c r="DA36" s="341" t="s">
        <v>414</v>
      </c>
      <c r="DB36" s="341" t="s">
        <v>382</v>
      </c>
      <c r="DC36" s="341" t="s">
        <v>568</v>
      </c>
      <c r="DD36" s="341" t="s">
        <v>385</v>
      </c>
      <c r="DE36" s="341" t="s">
        <v>1874</v>
      </c>
      <c r="DF36" s="341" t="s">
        <v>4136</v>
      </c>
      <c r="DG36" s="341" t="s">
        <v>1469</v>
      </c>
      <c r="DH36" s="341" t="s">
        <v>4137</v>
      </c>
      <c r="DI36" s="341" t="s">
        <v>4138</v>
      </c>
      <c r="DJ36" s="341" t="s">
        <v>458</v>
      </c>
      <c r="DK36" s="341" t="s">
        <v>4347</v>
      </c>
      <c r="DL36" s="341" t="s">
        <v>4348</v>
      </c>
      <c r="DM36" s="341" t="s">
        <v>4349</v>
      </c>
      <c r="DN36" s="341" t="s">
        <v>4350</v>
      </c>
      <c r="DO36" s="341" t="s">
        <v>4351</v>
      </c>
      <c r="DP36" s="341" t="s">
        <v>472</v>
      </c>
      <c r="DQ36" s="223"/>
      <c r="DR36" s="198"/>
      <c r="DS36" s="341" t="s">
        <v>3277</v>
      </c>
      <c r="DT36" s="341" t="s">
        <v>3278</v>
      </c>
      <c r="DU36" s="341" t="s">
        <v>364</v>
      </c>
      <c r="DV36" s="341" t="s">
        <v>1965</v>
      </c>
      <c r="DW36" s="341" t="s">
        <v>1460</v>
      </c>
      <c r="DX36" s="341" t="s">
        <v>856</v>
      </c>
      <c r="DY36" s="341" t="s">
        <v>382</v>
      </c>
      <c r="DZ36" s="341" t="s">
        <v>568</v>
      </c>
      <c r="EA36" s="341" t="s">
        <v>385</v>
      </c>
      <c r="EB36" s="341" t="s">
        <v>1874</v>
      </c>
      <c r="EC36" s="341" t="s">
        <v>3279</v>
      </c>
      <c r="ED36" s="341" t="s">
        <v>3280</v>
      </c>
      <c r="EE36" s="341" t="s">
        <v>908</v>
      </c>
      <c r="EF36" s="341" t="s">
        <v>3281</v>
      </c>
      <c r="EG36" s="341" t="s">
        <v>3282</v>
      </c>
      <c r="EH36" s="341" t="s">
        <v>3283</v>
      </c>
      <c r="EI36" s="341" t="s">
        <v>3284</v>
      </c>
      <c r="EJ36" s="341" t="s">
        <v>3285</v>
      </c>
      <c r="EK36" s="341" t="s">
        <v>3286</v>
      </c>
      <c r="EL36" s="341" t="s">
        <v>1610</v>
      </c>
      <c r="EM36" s="341" t="s">
        <v>379</v>
      </c>
      <c r="EN36" s="223"/>
      <c r="EO36" s="198"/>
      <c r="EP36" s="341" t="s">
        <v>3277</v>
      </c>
      <c r="EQ36" s="214" t="s">
        <v>3657</v>
      </c>
      <c r="ER36" s="214" t="s">
        <v>364</v>
      </c>
      <c r="ES36" s="214" t="s">
        <v>2328</v>
      </c>
      <c r="ET36" s="214" t="s">
        <v>1460</v>
      </c>
      <c r="EU36" s="214" t="s">
        <v>856</v>
      </c>
      <c r="EV36" s="214" t="s">
        <v>379</v>
      </c>
      <c r="EW36" s="214" t="s">
        <v>3658</v>
      </c>
      <c r="EX36" s="214" t="s">
        <v>1616</v>
      </c>
      <c r="EY36" s="214" t="s">
        <v>3659</v>
      </c>
      <c r="EZ36" s="214" t="s">
        <v>3660</v>
      </c>
      <c r="FA36" s="214" t="s">
        <v>3661</v>
      </c>
      <c r="FB36" s="214" t="s">
        <v>3662</v>
      </c>
      <c r="FC36" s="214" t="s">
        <v>3663</v>
      </c>
      <c r="FD36" s="214" t="s">
        <v>3664</v>
      </c>
      <c r="FE36" s="214" t="s">
        <v>3665</v>
      </c>
      <c r="FF36" s="214" t="s">
        <v>3666</v>
      </c>
      <c r="FG36" s="214" t="s">
        <v>3667</v>
      </c>
      <c r="FH36" s="214" t="s">
        <v>3668</v>
      </c>
      <c r="FI36" s="214" t="s">
        <v>777</v>
      </c>
      <c r="FJ36" s="372" t="s">
        <v>400</v>
      </c>
      <c r="FK36" s="223"/>
      <c r="FL36" s="198"/>
      <c r="FM36" s="301" t="s">
        <v>756</v>
      </c>
      <c r="FN36" s="301" t="s">
        <v>2122</v>
      </c>
      <c r="FO36" s="301" t="s">
        <v>364</v>
      </c>
      <c r="FP36" s="301" t="s">
        <v>1837</v>
      </c>
      <c r="FQ36" s="301" t="s">
        <v>1942</v>
      </c>
      <c r="FR36" s="301" t="s">
        <v>364</v>
      </c>
      <c r="FS36" s="301" t="s">
        <v>447</v>
      </c>
      <c r="FT36" s="301" t="s">
        <v>568</v>
      </c>
      <c r="FU36" s="301" t="s">
        <v>379</v>
      </c>
      <c r="FV36" s="301" t="s">
        <v>1601</v>
      </c>
      <c r="FW36" s="301" t="s">
        <v>2427</v>
      </c>
      <c r="FX36" s="301" t="s">
        <v>2452</v>
      </c>
      <c r="FY36" s="301" t="s">
        <v>2123</v>
      </c>
      <c r="FZ36" s="301" t="s">
        <v>2124</v>
      </c>
      <c r="GA36" s="301" t="s">
        <v>2125</v>
      </c>
      <c r="GB36" s="301" t="s">
        <v>2126</v>
      </c>
      <c r="GC36" s="301" t="s">
        <v>2127</v>
      </c>
      <c r="GD36" s="301" t="s">
        <v>2128</v>
      </c>
      <c r="GE36" s="301" t="s">
        <v>2129</v>
      </c>
      <c r="GF36" s="301" t="s">
        <v>2408</v>
      </c>
      <c r="GG36" s="373" t="s">
        <v>1080</v>
      </c>
      <c r="GH36" s="223"/>
      <c r="GI36" s="198"/>
      <c r="GJ36" s="223" t="s">
        <v>756</v>
      </c>
      <c r="GK36" s="223" t="s">
        <v>1599</v>
      </c>
      <c r="GL36" s="223" t="s">
        <v>364</v>
      </c>
      <c r="GM36" s="223" t="s">
        <v>1695</v>
      </c>
      <c r="GN36" s="223" t="s">
        <v>1616</v>
      </c>
      <c r="GO36" s="223" t="s">
        <v>364</v>
      </c>
      <c r="GP36" s="223" t="s">
        <v>411</v>
      </c>
      <c r="GQ36" s="223" t="s">
        <v>1600</v>
      </c>
      <c r="GR36" s="223" t="s">
        <v>379</v>
      </c>
      <c r="GS36" s="223" t="s">
        <v>1601</v>
      </c>
      <c r="GT36" s="223" t="s">
        <v>1602</v>
      </c>
      <c r="GU36" s="223" t="s">
        <v>1603</v>
      </c>
      <c r="GV36" s="223" t="s">
        <v>1604</v>
      </c>
      <c r="GW36" s="223" t="s">
        <v>1605</v>
      </c>
      <c r="GX36" s="223" t="s">
        <v>1996</v>
      </c>
      <c r="GY36" s="238" t="s">
        <v>1606</v>
      </c>
      <c r="GZ36" s="238" t="s">
        <v>1607</v>
      </c>
      <c r="HA36" s="238" t="s">
        <v>1608</v>
      </c>
      <c r="HB36" s="238" t="s">
        <v>1609</v>
      </c>
      <c r="HC36" s="238" t="s">
        <v>1610</v>
      </c>
      <c r="HD36" s="223" t="s">
        <v>372</v>
      </c>
      <c r="HE36" s="223"/>
      <c r="HF36" s="198"/>
      <c r="HG36" s="223" t="s">
        <v>756</v>
      </c>
      <c r="HH36" s="223" t="s">
        <v>757</v>
      </c>
      <c r="HI36" s="223">
        <v>0</v>
      </c>
      <c r="HJ36" s="223" t="s">
        <v>758</v>
      </c>
      <c r="HK36" s="223" t="s">
        <v>391</v>
      </c>
      <c r="HL36" s="223">
        <v>0</v>
      </c>
      <c r="HM36" s="223">
        <v>0</v>
      </c>
      <c r="HN36" s="223">
        <v>0</v>
      </c>
      <c r="HO36" s="223" t="s">
        <v>365</v>
      </c>
      <c r="HP36" s="223" t="s">
        <v>759</v>
      </c>
      <c r="HQ36" s="223">
        <v>0</v>
      </c>
      <c r="HR36" s="223">
        <v>0</v>
      </c>
      <c r="HS36" s="223" t="s">
        <v>760</v>
      </c>
      <c r="HT36" s="223">
        <v>0</v>
      </c>
      <c r="HU36" s="223" t="s">
        <v>761</v>
      </c>
      <c r="HV36" s="238" t="s">
        <v>562</v>
      </c>
      <c r="HW36" s="238" t="s">
        <v>562</v>
      </c>
      <c r="HX36" s="238" t="s">
        <v>562</v>
      </c>
      <c r="HY36" s="238" t="s">
        <v>562</v>
      </c>
      <c r="HZ36" s="238" t="s">
        <v>762</v>
      </c>
      <c r="IA36" s="374" t="s">
        <v>378</v>
      </c>
      <c r="IB36" s="223"/>
      <c r="IC36" s="198"/>
      <c r="ID36" s="394" t="s">
        <v>562</v>
      </c>
      <c r="IE36" s="394" t="s">
        <v>562</v>
      </c>
      <c r="IF36" s="395" t="s">
        <v>562</v>
      </c>
      <c r="IG36" s="395" t="s">
        <v>562</v>
      </c>
      <c r="IH36" s="395" t="s">
        <v>562</v>
      </c>
      <c r="II36" s="394" t="s">
        <v>562</v>
      </c>
      <c r="IJ36" s="394" t="s">
        <v>562</v>
      </c>
      <c r="IK36" s="394" t="s">
        <v>562</v>
      </c>
      <c r="IL36" s="396" t="s">
        <v>562</v>
      </c>
      <c r="IM36" s="397" t="s">
        <v>562</v>
      </c>
      <c r="IN36" s="398" t="s">
        <v>562</v>
      </c>
      <c r="IO36" s="394" t="s">
        <v>562</v>
      </c>
      <c r="IP36" s="394" t="s">
        <v>562</v>
      </c>
      <c r="IQ36" s="399" t="s">
        <v>562</v>
      </c>
      <c r="IR36" s="394" t="s">
        <v>562</v>
      </c>
      <c r="IS36" s="394" t="s">
        <v>562</v>
      </c>
      <c r="IT36" s="394" t="s">
        <v>562</v>
      </c>
      <c r="IU36" s="394" t="s">
        <v>562</v>
      </c>
      <c r="IV36" s="394" t="s">
        <v>562</v>
      </c>
      <c r="IW36" s="400" t="s">
        <v>562</v>
      </c>
      <c r="IX36" s="394" t="s">
        <v>509</v>
      </c>
      <c r="IY36" s="223"/>
      <c r="IZ36" s="198"/>
      <c r="JA36" s="409" t="s">
        <v>3277</v>
      </c>
      <c r="JB36" s="409" t="s">
        <v>7327</v>
      </c>
      <c r="JC36" s="409" t="s">
        <v>364</v>
      </c>
      <c r="JD36" s="409" t="s">
        <v>1965</v>
      </c>
      <c r="JE36" s="409" t="s">
        <v>1007</v>
      </c>
      <c r="JF36" s="409" t="s">
        <v>414</v>
      </c>
      <c r="JG36" s="409" t="s">
        <v>382</v>
      </c>
      <c r="JH36" s="409" t="s">
        <v>568</v>
      </c>
      <c r="JI36" s="409" t="s">
        <v>385</v>
      </c>
      <c r="JJ36" s="409" t="s">
        <v>1874</v>
      </c>
      <c r="JK36" s="409" t="s">
        <v>6929</v>
      </c>
      <c r="JL36" s="409" t="s">
        <v>6930</v>
      </c>
      <c r="JM36" s="409" t="s">
        <v>837</v>
      </c>
      <c r="JN36" s="409" t="s">
        <v>6931</v>
      </c>
      <c r="JO36" s="409" t="s">
        <v>6932</v>
      </c>
      <c r="JP36" s="409" t="s">
        <v>6933</v>
      </c>
      <c r="JQ36" s="409" t="s">
        <v>6934</v>
      </c>
      <c r="JR36" s="409" t="s">
        <v>6935</v>
      </c>
      <c r="JS36" s="409" t="s">
        <v>6936</v>
      </c>
      <c r="JT36" s="409" t="s">
        <v>6937</v>
      </c>
      <c r="JU36" s="409" t="s">
        <v>1155</v>
      </c>
      <c r="JV36" s="223"/>
      <c r="JW36" s="223"/>
      <c r="JX36" s="366" t="s">
        <v>562</v>
      </c>
      <c r="JY36" s="366" t="s">
        <v>562</v>
      </c>
      <c r="JZ36" s="366" t="s">
        <v>562</v>
      </c>
      <c r="KA36" s="366" t="s">
        <v>562</v>
      </c>
      <c r="KB36" s="366" t="s">
        <v>562</v>
      </c>
      <c r="KC36" s="366" t="s">
        <v>562</v>
      </c>
      <c r="KD36" s="366" t="s">
        <v>562</v>
      </c>
      <c r="KE36" s="366" t="s">
        <v>562</v>
      </c>
      <c r="KF36" s="366" t="s">
        <v>562</v>
      </c>
      <c r="KG36" s="366" t="s">
        <v>562</v>
      </c>
      <c r="KH36" s="366" t="s">
        <v>562</v>
      </c>
      <c r="KI36" s="366" t="s">
        <v>562</v>
      </c>
      <c r="KJ36" s="366" t="s">
        <v>562</v>
      </c>
      <c r="KK36" s="366" t="s">
        <v>562</v>
      </c>
      <c r="KL36" s="366" t="s">
        <v>562</v>
      </c>
      <c r="KM36" s="366" t="s">
        <v>562</v>
      </c>
      <c r="KN36" s="366" t="s">
        <v>562</v>
      </c>
      <c r="KO36" s="366" t="s">
        <v>562</v>
      </c>
      <c r="KP36" s="366" t="s">
        <v>562</v>
      </c>
      <c r="KQ36" s="366" t="s">
        <v>562</v>
      </c>
      <c r="KR36" s="214" t="s">
        <v>996</v>
      </c>
      <c r="KS36" s="223"/>
      <c r="KT36" s="223"/>
      <c r="KU36" s="409" t="s">
        <v>562</v>
      </c>
      <c r="KV36" s="409" t="s">
        <v>562</v>
      </c>
      <c r="KW36" s="409" t="s">
        <v>562</v>
      </c>
      <c r="KX36" s="409" t="s">
        <v>562</v>
      </c>
      <c r="KY36" s="409" t="s">
        <v>562</v>
      </c>
      <c r="KZ36" s="409" t="s">
        <v>562</v>
      </c>
      <c r="LA36" s="409" t="s">
        <v>562</v>
      </c>
      <c r="LB36" s="409" t="s">
        <v>562</v>
      </c>
      <c r="LC36" s="409" t="s">
        <v>562</v>
      </c>
      <c r="LD36" s="409" t="s">
        <v>562</v>
      </c>
      <c r="LE36" s="409" t="s">
        <v>562</v>
      </c>
      <c r="LF36" s="409" t="s">
        <v>562</v>
      </c>
      <c r="LG36" s="409" t="s">
        <v>562</v>
      </c>
      <c r="LH36" s="409" t="s">
        <v>562</v>
      </c>
      <c r="LI36" s="409" t="s">
        <v>562</v>
      </c>
      <c r="LJ36" s="409" t="s">
        <v>562</v>
      </c>
      <c r="LK36" s="409" t="s">
        <v>562</v>
      </c>
      <c r="LL36" s="409" t="s">
        <v>562</v>
      </c>
      <c r="LM36" s="409" t="s">
        <v>562</v>
      </c>
      <c r="LN36" s="409" t="s">
        <v>562</v>
      </c>
      <c r="LO36" s="409" t="s">
        <v>1986</v>
      </c>
      <c r="LP36" s="223"/>
      <c r="LQ36" s="223"/>
      <c r="LR36" s="366" t="s">
        <v>562</v>
      </c>
      <c r="LS36" s="366" t="s">
        <v>562</v>
      </c>
      <c r="LT36" s="366" t="s">
        <v>562</v>
      </c>
      <c r="LU36" s="366" t="s">
        <v>562</v>
      </c>
      <c r="LV36" s="366" t="s">
        <v>562</v>
      </c>
      <c r="LW36" s="366" t="s">
        <v>562</v>
      </c>
      <c r="LX36" s="366" t="s">
        <v>562</v>
      </c>
      <c r="LY36" s="366" t="s">
        <v>562</v>
      </c>
      <c r="LZ36" s="366" t="s">
        <v>562</v>
      </c>
      <c r="MA36" s="366" t="s">
        <v>562</v>
      </c>
      <c r="MB36" s="366" t="s">
        <v>562</v>
      </c>
      <c r="MC36" s="366" t="s">
        <v>562</v>
      </c>
      <c r="MD36" s="366" t="s">
        <v>562</v>
      </c>
      <c r="ME36" s="366" t="s">
        <v>562</v>
      </c>
      <c r="MF36" s="366" t="s">
        <v>562</v>
      </c>
      <c r="MG36" s="366" t="s">
        <v>562</v>
      </c>
      <c r="MH36" s="366" t="s">
        <v>562</v>
      </c>
      <c r="MI36" s="366" t="s">
        <v>562</v>
      </c>
      <c r="MJ36" s="366" t="s">
        <v>562</v>
      </c>
      <c r="MK36" s="366" t="s">
        <v>562</v>
      </c>
      <c r="ML36" s="214" t="s">
        <v>2422</v>
      </c>
      <c r="MM36" s="223"/>
      <c r="MN36" s="223"/>
      <c r="MO36" s="214" t="s">
        <v>364</v>
      </c>
      <c r="MP36" s="214" t="s">
        <v>1446</v>
      </c>
      <c r="MQ36" s="214" t="s">
        <v>364</v>
      </c>
      <c r="MR36" s="214" t="s">
        <v>364</v>
      </c>
      <c r="MS36" s="214" t="s">
        <v>1430</v>
      </c>
      <c r="MT36" s="214" t="s">
        <v>1430</v>
      </c>
      <c r="MU36" s="214" t="s">
        <v>364</v>
      </c>
      <c r="MV36" s="214" t="s">
        <v>364</v>
      </c>
      <c r="MW36" s="214" t="s">
        <v>364</v>
      </c>
      <c r="MX36" s="214" t="s">
        <v>364</v>
      </c>
      <c r="MY36" s="214" t="s">
        <v>4473</v>
      </c>
      <c r="MZ36" s="214" t="s">
        <v>4474</v>
      </c>
      <c r="NA36" s="214" t="s">
        <v>4475</v>
      </c>
      <c r="NB36" s="214" t="s">
        <v>4476</v>
      </c>
      <c r="NC36" s="214" t="s">
        <v>4477</v>
      </c>
      <c r="ND36" s="214" t="s">
        <v>4478</v>
      </c>
      <c r="NE36" s="214" t="s">
        <v>4479</v>
      </c>
      <c r="NF36" s="214" t="s">
        <v>4480</v>
      </c>
      <c r="NG36" s="214" t="s">
        <v>4481</v>
      </c>
      <c r="NH36" s="214" t="s">
        <v>2594</v>
      </c>
      <c r="NI36" s="301" t="s">
        <v>447</v>
      </c>
    </row>
    <row r="37" spans="1:373" s="2" customFormat="1" ht="15" customHeight="1" x14ac:dyDescent="0.2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10"/>
      <c r="AC37" s="213" t="s">
        <v>345</v>
      </c>
      <c r="AD37" s="222" t="str">
        <f t="shared" ca="1" si="144"/>
        <v>205</v>
      </c>
      <c r="AE37" s="409" t="s">
        <v>5653</v>
      </c>
      <c r="AF37" s="409" t="s">
        <v>5654</v>
      </c>
      <c r="AG37" s="409" t="s">
        <v>2593</v>
      </c>
      <c r="AH37" s="409" t="s">
        <v>4065</v>
      </c>
      <c r="AI37" s="409" t="s">
        <v>950</v>
      </c>
      <c r="AJ37" s="409" t="s">
        <v>447</v>
      </c>
      <c r="AK37" s="409" t="s">
        <v>454</v>
      </c>
      <c r="AL37" s="409" t="s">
        <v>5656</v>
      </c>
      <c r="AM37" s="409" t="s">
        <v>363</v>
      </c>
      <c r="AN37" s="409" t="s">
        <v>5657</v>
      </c>
      <c r="AO37" s="409" t="s">
        <v>6538</v>
      </c>
      <c r="AP37" s="409" t="s">
        <v>6539</v>
      </c>
      <c r="AQ37" s="409" t="s">
        <v>6540</v>
      </c>
      <c r="AR37" s="409" t="s">
        <v>2595</v>
      </c>
      <c r="AS37" s="409" t="s">
        <v>6541</v>
      </c>
      <c r="AT37" s="409" t="s">
        <v>6542</v>
      </c>
      <c r="AU37" s="409" t="s">
        <v>6543</v>
      </c>
      <c r="AV37" s="409" t="s">
        <v>562</v>
      </c>
      <c r="AW37" s="409" t="s">
        <v>6544</v>
      </c>
      <c r="AX37" s="409" t="s">
        <v>6545</v>
      </c>
      <c r="AY37" s="409" t="s">
        <v>6546</v>
      </c>
      <c r="AZ37" s="223"/>
      <c r="BA37" s="198"/>
      <c r="BB37" s="409" t="s">
        <v>5653</v>
      </c>
      <c r="BC37" s="409" t="s">
        <v>5654</v>
      </c>
      <c r="BD37" s="409" t="s">
        <v>2593</v>
      </c>
      <c r="BE37" s="409" t="s">
        <v>5655</v>
      </c>
      <c r="BF37" s="409" t="s">
        <v>4092</v>
      </c>
      <c r="BG37" s="409" t="s">
        <v>503</v>
      </c>
      <c r="BH37" s="409" t="s">
        <v>454</v>
      </c>
      <c r="BI37" s="409" t="s">
        <v>5656</v>
      </c>
      <c r="BJ37" s="409" t="s">
        <v>855</v>
      </c>
      <c r="BK37" s="409" t="s">
        <v>5657</v>
      </c>
      <c r="BL37" s="409" t="s">
        <v>5658</v>
      </c>
      <c r="BM37" s="409" t="s">
        <v>5659</v>
      </c>
      <c r="BN37" s="409" t="s">
        <v>5660</v>
      </c>
      <c r="BO37" s="409" t="s">
        <v>562</v>
      </c>
      <c r="BP37" s="409" t="s">
        <v>562</v>
      </c>
      <c r="BQ37" s="409" t="s">
        <v>5661</v>
      </c>
      <c r="BR37" s="409" t="s">
        <v>5662</v>
      </c>
      <c r="BS37" s="409" t="s">
        <v>562</v>
      </c>
      <c r="BT37" s="409" t="s">
        <v>562</v>
      </c>
      <c r="BU37" s="409" t="s">
        <v>5663</v>
      </c>
      <c r="BV37" s="409" t="s">
        <v>5664</v>
      </c>
      <c r="BW37" s="223"/>
      <c r="BX37" s="198"/>
      <c r="BY37" s="375" t="s">
        <v>562</v>
      </c>
      <c r="BZ37" s="375" t="s">
        <v>562</v>
      </c>
      <c r="CA37" s="375" t="s">
        <v>562</v>
      </c>
      <c r="CB37" s="375" t="s">
        <v>562</v>
      </c>
      <c r="CC37" s="375" t="s">
        <v>562</v>
      </c>
      <c r="CD37" s="375" t="s">
        <v>562</v>
      </c>
      <c r="CE37" s="375" t="s">
        <v>562</v>
      </c>
      <c r="CF37" s="375" t="s">
        <v>562</v>
      </c>
      <c r="CG37" s="375" t="s">
        <v>562</v>
      </c>
      <c r="CH37" s="375" t="s">
        <v>562</v>
      </c>
      <c r="CI37" s="375" t="s">
        <v>562</v>
      </c>
      <c r="CJ37" s="375" t="s">
        <v>562</v>
      </c>
      <c r="CK37" s="375" t="s">
        <v>562</v>
      </c>
      <c r="CL37" s="375" t="s">
        <v>562</v>
      </c>
      <c r="CM37" s="375" t="s">
        <v>562</v>
      </c>
      <c r="CN37" s="375" t="s">
        <v>562</v>
      </c>
      <c r="CO37" s="375" t="s">
        <v>562</v>
      </c>
      <c r="CP37" s="375" t="s">
        <v>562</v>
      </c>
      <c r="CQ37" s="375" t="s">
        <v>562</v>
      </c>
      <c r="CR37" s="375" t="s">
        <v>562</v>
      </c>
      <c r="CS37" s="376" t="s">
        <v>4867</v>
      </c>
      <c r="CT37" s="223"/>
      <c r="CU37" s="198"/>
      <c r="CV37" s="341" t="s">
        <v>562</v>
      </c>
      <c r="CW37" s="341" t="s">
        <v>562</v>
      </c>
      <c r="CX37" s="341" t="s">
        <v>562</v>
      </c>
      <c r="CY37" s="341" t="s">
        <v>364</v>
      </c>
      <c r="CZ37" s="341" t="s">
        <v>364</v>
      </c>
      <c r="DA37" s="341" t="s">
        <v>364</v>
      </c>
      <c r="DB37" s="341" t="s">
        <v>562</v>
      </c>
      <c r="DC37" s="341" t="s">
        <v>562</v>
      </c>
      <c r="DD37" s="341" t="s">
        <v>562</v>
      </c>
      <c r="DE37" s="341" t="s">
        <v>562</v>
      </c>
      <c r="DF37" s="341" t="s">
        <v>562</v>
      </c>
      <c r="DG37" s="341" t="s">
        <v>562</v>
      </c>
      <c r="DH37" s="341" t="s">
        <v>562</v>
      </c>
      <c r="DI37" s="341" t="s">
        <v>562</v>
      </c>
      <c r="DJ37" s="341" t="s">
        <v>562</v>
      </c>
      <c r="DK37" s="341" t="s">
        <v>562</v>
      </c>
      <c r="DL37" s="341" t="s">
        <v>562</v>
      </c>
      <c r="DM37" s="341" t="s">
        <v>562</v>
      </c>
      <c r="DN37" s="341" t="s">
        <v>562</v>
      </c>
      <c r="DO37" s="341" t="s">
        <v>562</v>
      </c>
      <c r="DP37" s="341" t="s">
        <v>4139</v>
      </c>
      <c r="DQ37" s="223"/>
      <c r="DR37" s="198"/>
      <c r="DS37" s="341" t="s">
        <v>562</v>
      </c>
      <c r="DT37" s="341" t="s">
        <v>562</v>
      </c>
      <c r="DU37" s="341" t="s">
        <v>562</v>
      </c>
      <c r="DV37" s="341" t="s">
        <v>562</v>
      </c>
      <c r="DW37" s="341" t="s">
        <v>562</v>
      </c>
      <c r="DX37" s="341" t="s">
        <v>562</v>
      </c>
      <c r="DY37" s="341" t="s">
        <v>562</v>
      </c>
      <c r="DZ37" s="341" t="s">
        <v>562</v>
      </c>
      <c r="EA37" s="341" t="s">
        <v>562</v>
      </c>
      <c r="EB37" s="341" t="s">
        <v>562</v>
      </c>
      <c r="EC37" s="341" t="s">
        <v>562</v>
      </c>
      <c r="ED37" s="341" t="s">
        <v>562</v>
      </c>
      <c r="EE37" s="341" t="s">
        <v>562</v>
      </c>
      <c r="EF37" s="341" t="s">
        <v>562</v>
      </c>
      <c r="EG37" s="341" t="s">
        <v>562</v>
      </c>
      <c r="EH37" s="341" t="s">
        <v>562</v>
      </c>
      <c r="EI37" s="341" t="s">
        <v>562</v>
      </c>
      <c r="EJ37" s="341" t="s">
        <v>562</v>
      </c>
      <c r="EK37" s="341" t="s">
        <v>562</v>
      </c>
      <c r="EL37" s="341" t="s">
        <v>562</v>
      </c>
      <c r="EM37" s="341" t="s">
        <v>3992</v>
      </c>
      <c r="EN37" s="223"/>
      <c r="EO37" s="198"/>
      <c r="EP37" s="341" t="s">
        <v>562</v>
      </c>
      <c r="EQ37" s="214" t="s">
        <v>562</v>
      </c>
      <c r="ER37" s="214" t="s">
        <v>562</v>
      </c>
      <c r="ES37" s="214" t="s">
        <v>562</v>
      </c>
      <c r="ET37" s="214" t="s">
        <v>562</v>
      </c>
      <c r="EU37" s="214" t="s">
        <v>562</v>
      </c>
      <c r="EV37" s="214" t="s">
        <v>562</v>
      </c>
      <c r="EW37" s="214" t="s">
        <v>562</v>
      </c>
      <c r="EX37" s="214" t="s">
        <v>562</v>
      </c>
      <c r="EY37" s="214" t="s">
        <v>562</v>
      </c>
      <c r="EZ37" s="214" t="s">
        <v>562</v>
      </c>
      <c r="FA37" s="214" t="s">
        <v>562</v>
      </c>
      <c r="FB37" s="214" t="s">
        <v>562</v>
      </c>
      <c r="FC37" s="214" t="s">
        <v>562</v>
      </c>
      <c r="FD37" s="214" t="s">
        <v>562</v>
      </c>
      <c r="FE37" s="214" t="s">
        <v>562</v>
      </c>
      <c r="FF37" s="214" t="s">
        <v>562</v>
      </c>
      <c r="FG37" s="214" t="s">
        <v>562</v>
      </c>
      <c r="FH37" s="214" t="s">
        <v>562</v>
      </c>
      <c r="FI37" s="214" t="s">
        <v>562</v>
      </c>
      <c r="FJ37" s="372" t="s">
        <v>4015</v>
      </c>
      <c r="FK37" s="223"/>
      <c r="FL37" s="198"/>
      <c r="FM37" s="301" t="s">
        <v>1611</v>
      </c>
      <c r="FN37" s="301" t="s">
        <v>2130</v>
      </c>
      <c r="FO37" s="301" t="s">
        <v>1155</v>
      </c>
      <c r="FP37" s="301" t="s">
        <v>2131</v>
      </c>
      <c r="FQ37" s="301" t="s">
        <v>2132</v>
      </c>
      <c r="FR37" s="301" t="s">
        <v>2133</v>
      </c>
      <c r="FS37" s="301" t="s">
        <v>934</v>
      </c>
      <c r="FT37" s="301" t="s">
        <v>1145</v>
      </c>
      <c r="FU37" s="301" t="s">
        <v>996</v>
      </c>
      <c r="FV37" s="301" t="s">
        <v>2134</v>
      </c>
      <c r="FW37" s="301" t="s">
        <v>2428</v>
      </c>
      <c r="FX37" s="301" t="s">
        <v>2453</v>
      </c>
      <c r="FY37" s="301" t="s">
        <v>2135</v>
      </c>
      <c r="FZ37" s="301" t="s">
        <v>2136</v>
      </c>
      <c r="GA37" s="301" t="s">
        <v>2137</v>
      </c>
      <c r="GB37" s="301" t="s">
        <v>562</v>
      </c>
      <c r="GC37" s="301" t="s">
        <v>562</v>
      </c>
      <c r="GD37" s="301" t="s">
        <v>2138</v>
      </c>
      <c r="GE37" s="301" t="s">
        <v>562</v>
      </c>
      <c r="GF37" s="301" t="s">
        <v>1614</v>
      </c>
      <c r="GG37" s="373" t="s">
        <v>4036</v>
      </c>
      <c r="GH37" s="223"/>
      <c r="GI37" s="198"/>
      <c r="GJ37" s="223" t="s">
        <v>1611</v>
      </c>
      <c r="GK37" s="223" t="s">
        <v>1612</v>
      </c>
      <c r="GL37" s="223" t="s">
        <v>363</v>
      </c>
      <c r="GM37" s="223" t="s">
        <v>764</v>
      </c>
      <c r="GN37" s="223" t="s">
        <v>392</v>
      </c>
      <c r="GO37" s="223" t="s">
        <v>765</v>
      </c>
      <c r="GP37" s="223" t="s">
        <v>363</v>
      </c>
      <c r="GQ37" s="223" t="s">
        <v>1613</v>
      </c>
      <c r="GR37" s="223" t="s">
        <v>391</v>
      </c>
      <c r="GS37" s="223" t="s">
        <v>767</v>
      </c>
      <c r="GT37" s="223" t="s">
        <v>562</v>
      </c>
      <c r="GU37" s="223" t="s">
        <v>562</v>
      </c>
      <c r="GV37" s="223" t="s">
        <v>562</v>
      </c>
      <c r="GW37" s="223"/>
      <c r="GX37" s="238" t="s">
        <v>364</v>
      </c>
      <c r="GY37" s="238" t="s">
        <v>1433</v>
      </c>
      <c r="GZ37" s="238" t="s">
        <v>1433</v>
      </c>
      <c r="HA37" s="238" t="s">
        <v>1433</v>
      </c>
      <c r="HB37" s="238" t="s">
        <v>1433</v>
      </c>
      <c r="HC37" s="238" t="s">
        <v>1614</v>
      </c>
      <c r="HD37" s="223" t="s">
        <v>4056</v>
      </c>
      <c r="HE37" s="223"/>
      <c r="HF37" s="198"/>
      <c r="HG37" s="223" t="s">
        <v>565</v>
      </c>
      <c r="HH37" s="223" t="s">
        <v>763</v>
      </c>
      <c r="HI37" s="223" t="s">
        <v>363</v>
      </c>
      <c r="HJ37" s="223" t="s">
        <v>764</v>
      </c>
      <c r="HK37" s="223" t="s">
        <v>392</v>
      </c>
      <c r="HL37" s="223" t="s">
        <v>765</v>
      </c>
      <c r="HM37" s="223" t="s">
        <v>363</v>
      </c>
      <c r="HN37" s="223" t="s">
        <v>766</v>
      </c>
      <c r="HO37" s="223" t="s">
        <v>391</v>
      </c>
      <c r="HP37" s="223" t="s">
        <v>767</v>
      </c>
      <c r="HQ37" s="223" t="s">
        <v>562</v>
      </c>
      <c r="HR37" s="223" t="s">
        <v>562</v>
      </c>
      <c r="HS37" s="223" t="s">
        <v>562</v>
      </c>
      <c r="HT37" s="223" t="s">
        <v>562</v>
      </c>
      <c r="HU37" s="223" t="s">
        <v>562</v>
      </c>
      <c r="HV37" s="238" t="s">
        <v>562</v>
      </c>
      <c r="HW37" s="238" t="s">
        <v>562</v>
      </c>
      <c r="HX37" s="238" t="s">
        <v>562</v>
      </c>
      <c r="HY37" s="238" t="s">
        <v>562</v>
      </c>
      <c r="HZ37" s="238" t="s">
        <v>768</v>
      </c>
      <c r="IA37" s="374" t="s">
        <v>4083</v>
      </c>
      <c r="IB37" s="223"/>
      <c r="IC37" s="198"/>
      <c r="ID37" s="394" t="s">
        <v>562</v>
      </c>
      <c r="IE37" s="394" t="s">
        <v>562</v>
      </c>
      <c r="IF37" s="395" t="s">
        <v>562</v>
      </c>
      <c r="IG37" s="395" t="s">
        <v>562</v>
      </c>
      <c r="IH37" s="395" t="s">
        <v>562</v>
      </c>
      <c r="II37" s="394" t="s">
        <v>562</v>
      </c>
      <c r="IJ37" s="394" t="s">
        <v>562</v>
      </c>
      <c r="IK37" s="394" t="s">
        <v>562</v>
      </c>
      <c r="IL37" s="396" t="s">
        <v>562</v>
      </c>
      <c r="IM37" s="397" t="s">
        <v>562</v>
      </c>
      <c r="IN37" s="398" t="s">
        <v>562</v>
      </c>
      <c r="IO37" s="394" t="s">
        <v>562</v>
      </c>
      <c r="IP37" s="394" t="s">
        <v>562</v>
      </c>
      <c r="IQ37" s="399" t="s">
        <v>562</v>
      </c>
      <c r="IR37" s="394" t="s">
        <v>562</v>
      </c>
      <c r="IS37" s="394" t="s">
        <v>562</v>
      </c>
      <c r="IT37" s="394" t="s">
        <v>562</v>
      </c>
      <c r="IU37" s="394" t="s">
        <v>562</v>
      </c>
      <c r="IV37" s="394" t="s">
        <v>562</v>
      </c>
      <c r="IW37" s="400" t="s">
        <v>562</v>
      </c>
      <c r="IX37" s="394" t="s">
        <v>2195</v>
      </c>
      <c r="IY37" s="223"/>
      <c r="IZ37" s="198"/>
      <c r="JA37" s="409" t="s">
        <v>5653</v>
      </c>
      <c r="JB37" s="409" t="s">
        <v>5654</v>
      </c>
      <c r="JC37" s="409" t="s">
        <v>2593</v>
      </c>
      <c r="JD37" s="409" t="s">
        <v>4113</v>
      </c>
      <c r="JE37" s="409" t="s">
        <v>4133</v>
      </c>
      <c r="JF37" s="409" t="s">
        <v>1815</v>
      </c>
      <c r="JG37" s="409" t="s">
        <v>454</v>
      </c>
      <c r="JH37" s="409" t="s">
        <v>5656</v>
      </c>
      <c r="JI37" s="409" t="s">
        <v>409</v>
      </c>
      <c r="JJ37" s="409" t="s">
        <v>5657</v>
      </c>
      <c r="JK37" s="409" t="s">
        <v>6938</v>
      </c>
      <c r="JL37" s="409" t="s">
        <v>6939</v>
      </c>
      <c r="JM37" s="409" t="s">
        <v>6940</v>
      </c>
      <c r="JN37" s="409" t="s">
        <v>562</v>
      </c>
      <c r="JO37" s="409" t="s">
        <v>562</v>
      </c>
      <c r="JP37" s="409" t="s">
        <v>6941</v>
      </c>
      <c r="JQ37" s="409" t="s">
        <v>6942</v>
      </c>
      <c r="JR37" s="409" t="s">
        <v>562</v>
      </c>
      <c r="JS37" s="409" t="s">
        <v>562</v>
      </c>
      <c r="JT37" s="409" t="s">
        <v>6943</v>
      </c>
      <c r="JU37" s="409" t="s">
        <v>6944</v>
      </c>
      <c r="JV37" s="223"/>
      <c r="JW37" s="223"/>
      <c r="JX37" s="366" t="s">
        <v>364</v>
      </c>
      <c r="JY37" s="366" t="s">
        <v>364</v>
      </c>
      <c r="JZ37" s="366" t="s">
        <v>364</v>
      </c>
      <c r="KA37" s="366" t="s">
        <v>7441</v>
      </c>
      <c r="KB37" s="366" t="s">
        <v>7442</v>
      </c>
      <c r="KC37" s="366" t="s">
        <v>7443</v>
      </c>
      <c r="KD37" s="366" t="s">
        <v>364</v>
      </c>
      <c r="KE37" s="366" t="s">
        <v>364</v>
      </c>
      <c r="KF37" s="366" t="s">
        <v>381</v>
      </c>
      <c r="KG37" s="366" t="s">
        <v>364</v>
      </c>
      <c r="KH37" s="366" t="s">
        <v>7444</v>
      </c>
      <c r="KI37" s="366" t="s">
        <v>7445</v>
      </c>
      <c r="KJ37" s="366" t="s">
        <v>7446</v>
      </c>
      <c r="KK37" s="366" t="s">
        <v>562</v>
      </c>
      <c r="KL37" s="366" t="s">
        <v>562</v>
      </c>
      <c r="KM37" s="366" t="s">
        <v>7447</v>
      </c>
      <c r="KN37" s="366" t="s">
        <v>7448</v>
      </c>
      <c r="KO37" s="366" t="s">
        <v>562</v>
      </c>
      <c r="KP37" s="366" t="s">
        <v>562</v>
      </c>
      <c r="KQ37" s="366" t="s">
        <v>7449</v>
      </c>
      <c r="KR37" s="214" t="s">
        <v>1441</v>
      </c>
      <c r="KS37" s="223"/>
      <c r="KT37" s="223"/>
      <c r="KU37" s="409" t="s">
        <v>562</v>
      </c>
      <c r="KV37" s="409" t="s">
        <v>562</v>
      </c>
      <c r="KW37" s="409" t="s">
        <v>562</v>
      </c>
      <c r="KX37" s="409" t="s">
        <v>562</v>
      </c>
      <c r="KY37" s="409" t="s">
        <v>562</v>
      </c>
      <c r="KZ37" s="409" t="s">
        <v>562</v>
      </c>
      <c r="LA37" s="409" t="s">
        <v>562</v>
      </c>
      <c r="LB37" s="409" t="s">
        <v>562</v>
      </c>
      <c r="LC37" s="409" t="s">
        <v>562</v>
      </c>
      <c r="LD37" s="409" t="s">
        <v>562</v>
      </c>
      <c r="LE37" s="409" t="s">
        <v>562</v>
      </c>
      <c r="LF37" s="409" t="s">
        <v>562</v>
      </c>
      <c r="LG37" s="409" t="s">
        <v>562</v>
      </c>
      <c r="LH37" s="409" t="s">
        <v>562</v>
      </c>
      <c r="LI37" s="409" t="s">
        <v>562</v>
      </c>
      <c r="LJ37" s="409" t="s">
        <v>562</v>
      </c>
      <c r="LK37" s="409" t="s">
        <v>562</v>
      </c>
      <c r="LL37" s="409" t="s">
        <v>562</v>
      </c>
      <c r="LM37" s="409" t="s">
        <v>562</v>
      </c>
      <c r="LN37" s="409" t="s">
        <v>562</v>
      </c>
      <c r="LO37" s="409" t="s">
        <v>6099</v>
      </c>
      <c r="LP37" s="223"/>
      <c r="LQ37" s="223"/>
      <c r="LR37" s="366" t="s">
        <v>562</v>
      </c>
      <c r="LS37" s="366" t="s">
        <v>562</v>
      </c>
      <c r="LT37" s="366" t="s">
        <v>562</v>
      </c>
      <c r="LU37" s="366" t="s">
        <v>562</v>
      </c>
      <c r="LV37" s="366" t="s">
        <v>562</v>
      </c>
      <c r="LW37" s="366" t="s">
        <v>562</v>
      </c>
      <c r="LX37" s="366" t="s">
        <v>562</v>
      </c>
      <c r="LY37" s="366" t="s">
        <v>562</v>
      </c>
      <c r="LZ37" s="366" t="s">
        <v>562</v>
      </c>
      <c r="MA37" s="366" t="s">
        <v>562</v>
      </c>
      <c r="MB37" s="366" t="s">
        <v>562</v>
      </c>
      <c r="MC37" s="366" t="s">
        <v>562</v>
      </c>
      <c r="MD37" s="366" t="s">
        <v>562</v>
      </c>
      <c r="ME37" s="366" t="s">
        <v>562</v>
      </c>
      <c r="MF37" s="366" t="s">
        <v>562</v>
      </c>
      <c r="MG37" s="366" t="s">
        <v>562</v>
      </c>
      <c r="MH37" s="366" t="s">
        <v>562</v>
      </c>
      <c r="MI37" s="366" t="s">
        <v>562</v>
      </c>
      <c r="MJ37" s="366" t="s">
        <v>562</v>
      </c>
      <c r="MK37" s="366" t="s">
        <v>562</v>
      </c>
      <c r="ML37" s="214" t="s">
        <v>1456</v>
      </c>
      <c r="MM37" s="223"/>
      <c r="MN37" s="223"/>
      <c r="MO37" s="214" t="s">
        <v>562</v>
      </c>
      <c r="MP37" s="214" t="s">
        <v>562</v>
      </c>
      <c r="MQ37" s="214" t="s">
        <v>562</v>
      </c>
      <c r="MR37" s="214" t="s">
        <v>562</v>
      </c>
      <c r="MS37" s="214" t="s">
        <v>562</v>
      </c>
      <c r="MT37" s="214" t="s">
        <v>562</v>
      </c>
      <c r="MU37" s="214" t="s">
        <v>562</v>
      </c>
      <c r="MV37" s="214" t="s">
        <v>562</v>
      </c>
      <c r="MW37" s="214" t="s">
        <v>562</v>
      </c>
      <c r="MX37" s="214" t="s">
        <v>562</v>
      </c>
      <c r="MY37" s="214" t="s">
        <v>562</v>
      </c>
      <c r="MZ37" s="214" t="s">
        <v>562</v>
      </c>
      <c r="NA37" s="214" t="s">
        <v>562</v>
      </c>
      <c r="NB37" s="214" t="s">
        <v>562</v>
      </c>
      <c r="NC37" s="214" t="s">
        <v>562</v>
      </c>
      <c r="ND37" s="214" t="s">
        <v>562</v>
      </c>
      <c r="NE37" s="214" t="s">
        <v>562</v>
      </c>
      <c r="NF37" s="214" t="s">
        <v>562</v>
      </c>
      <c r="NG37" s="214" t="s">
        <v>562</v>
      </c>
      <c r="NH37" s="214" t="s">
        <v>562</v>
      </c>
      <c r="NI37" s="301" t="s">
        <v>4482</v>
      </c>
    </row>
    <row r="38" spans="1:373" s="2" customFormat="1" ht="15" customHeight="1" x14ac:dyDescent="0.2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10"/>
      <c r="AC38" s="213" t="s">
        <v>153</v>
      </c>
      <c r="AD38" s="222" t="str">
        <f t="shared" ca="1" si="144"/>
        <v>20,701</v>
      </c>
      <c r="AE38" s="409" t="s">
        <v>440</v>
      </c>
      <c r="AF38" s="409" t="s">
        <v>4140</v>
      </c>
      <c r="AG38" s="409" t="s">
        <v>364</v>
      </c>
      <c r="AH38" s="409" t="s">
        <v>1462</v>
      </c>
      <c r="AI38" s="409" t="s">
        <v>1439</v>
      </c>
      <c r="AJ38" s="409" t="s">
        <v>1439</v>
      </c>
      <c r="AK38" s="409" t="s">
        <v>758</v>
      </c>
      <c r="AL38" s="409" t="s">
        <v>6547</v>
      </c>
      <c r="AM38" s="409" t="s">
        <v>542</v>
      </c>
      <c r="AN38" s="409" t="s">
        <v>6548</v>
      </c>
      <c r="AO38" s="409" t="s">
        <v>6549</v>
      </c>
      <c r="AP38" s="409" t="s">
        <v>6550</v>
      </c>
      <c r="AQ38" s="409" t="s">
        <v>1312</v>
      </c>
      <c r="AR38" s="409" t="s">
        <v>6551</v>
      </c>
      <c r="AS38" s="409" t="s">
        <v>6552</v>
      </c>
      <c r="AT38" s="409" t="s">
        <v>6553</v>
      </c>
      <c r="AU38" s="409" t="s">
        <v>6554</v>
      </c>
      <c r="AV38" s="409" t="s">
        <v>6555</v>
      </c>
      <c r="AW38" s="409" t="s">
        <v>6556</v>
      </c>
      <c r="AX38" s="409" t="s">
        <v>6557</v>
      </c>
      <c r="AY38" s="409" t="s">
        <v>853</v>
      </c>
      <c r="AZ38" s="223"/>
      <c r="BA38" s="198"/>
      <c r="BB38" s="409" t="s">
        <v>440</v>
      </c>
      <c r="BC38" s="409" t="s">
        <v>4140</v>
      </c>
      <c r="BD38" s="409" t="s">
        <v>364</v>
      </c>
      <c r="BE38" s="409" t="s">
        <v>1462</v>
      </c>
      <c r="BF38" s="409" t="s">
        <v>1439</v>
      </c>
      <c r="BG38" s="409" t="s">
        <v>1439</v>
      </c>
      <c r="BH38" s="409" t="s">
        <v>758</v>
      </c>
      <c r="BI38" s="409" t="s">
        <v>4868</v>
      </c>
      <c r="BJ38" s="409" t="s">
        <v>542</v>
      </c>
      <c r="BK38" s="409" t="s">
        <v>4141</v>
      </c>
      <c r="BL38" s="409" t="s">
        <v>5665</v>
      </c>
      <c r="BM38" s="409" t="s">
        <v>5666</v>
      </c>
      <c r="BN38" s="409" t="s">
        <v>1312</v>
      </c>
      <c r="BO38" s="409" t="s">
        <v>5667</v>
      </c>
      <c r="BP38" s="409" t="s">
        <v>5668</v>
      </c>
      <c r="BQ38" s="409" t="s">
        <v>5669</v>
      </c>
      <c r="BR38" s="409" t="s">
        <v>5670</v>
      </c>
      <c r="BS38" s="409" t="s">
        <v>5671</v>
      </c>
      <c r="BT38" s="409" t="s">
        <v>5672</v>
      </c>
      <c r="BU38" s="409" t="s">
        <v>5673</v>
      </c>
      <c r="BV38" s="409" t="s">
        <v>5674</v>
      </c>
      <c r="BW38" s="223"/>
      <c r="BX38" s="198"/>
      <c r="BY38" s="375" t="s">
        <v>440</v>
      </c>
      <c r="BZ38" s="375" t="s">
        <v>3287</v>
      </c>
      <c r="CA38" s="375" t="s">
        <v>364</v>
      </c>
      <c r="CB38" s="375" t="s">
        <v>1462</v>
      </c>
      <c r="CC38" s="375" t="s">
        <v>1439</v>
      </c>
      <c r="CD38" s="375" t="s">
        <v>367</v>
      </c>
      <c r="CE38" s="375" t="s">
        <v>758</v>
      </c>
      <c r="CF38" s="375" t="s">
        <v>4868</v>
      </c>
      <c r="CG38" s="375" t="s">
        <v>542</v>
      </c>
      <c r="CH38" s="375" t="s">
        <v>4141</v>
      </c>
      <c r="CI38" s="375" t="s">
        <v>4869</v>
      </c>
      <c r="CJ38" s="375" t="s">
        <v>4870</v>
      </c>
      <c r="CK38" s="375" t="s">
        <v>4871</v>
      </c>
      <c r="CL38" s="375" t="s">
        <v>4872</v>
      </c>
      <c r="CM38" s="375" t="s">
        <v>4873</v>
      </c>
      <c r="CN38" s="375" t="s">
        <v>5110</v>
      </c>
      <c r="CO38" s="375" t="s">
        <v>5111</v>
      </c>
      <c r="CP38" s="375" t="s">
        <v>5112</v>
      </c>
      <c r="CQ38" s="375" t="s">
        <v>5113</v>
      </c>
      <c r="CR38" s="375" t="s">
        <v>1196</v>
      </c>
      <c r="CS38" s="376" t="s">
        <v>3611</v>
      </c>
      <c r="CT38" s="223"/>
      <c r="CU38" s="198"/>
      <c r="CV38" s="341" t="s">
        <v>440</v>
      </c>
      <c r="CW38" s="341" t="s">
        <v>4140</v>
      </c>
      <c r="CX38" s="341" t="s">
        <v>364</v>
      </c>
      <c r="CY38" s="341" t="s">
        <v>1462</v>
      </c>
      <c r="CZ38" s="341" t="s">
        <v>1439</v>
      </c>
      <c r="DA38" s="341" t="s">
        <v>367</v>
      </c>
      <c r="DB38" s="341" t="s">
        <v>1155</v>
      </c>
      <c r="DC38" s="341" t="s">
        <v>2140</v>
      </c>
      <c r="DD38" s="341" t="s">
        <v>416</v>
      </c>
      <c r="DE38" s="341" t="s">
        <v>4141</v>
      </c>
      <c r="DF38" s="341" t="s">
        <v>4142</v>
      </c>
      <c r="DG38" s="341" t="s">
        <v>4143</v>
      </c>
      <c r="DH38" s="341" t="s">
        <v>4144</v>
      </c>
      <c r="DI38" s="341" t="s">
        <v>4145</v>
      </c>
      <c r="DJ38" s="341" t="s">
        <v>4146</v>
      </c>
      <c r="DK38" s="341" t="s">
        <v>4352</v>
      </c>
      <c r="DL38" s="341" t="s">
        <v>4353</v>
      </c>
      <c r="DM38" s="341" t="s">
        <v>4354</v>
      </c>
      <c r="DN38" s="341" t="s">
        <v>4355</v>
      </c>
      <c r="DO38" s="341" t="s">
        <v>1077</v>
      </c>
      <c r="DP38" s="341" t="s">
        <v>2345</v>
      </c>
      <c r="DQ38" s="223"/>
      <c r="DR38" s="198"/>
      <c r="DS38" s="341" t="s">
        <v>440</v>
      </c>
      <c r="DT38" s="341" t="s">
        <v>3287</v>
      </c>
      <c r="DU38" s="341" t="s">
        <v>364</v>
      </c>
      <c r="DV38" s="341" t="s">
        <v>789</v>
      </c>
      <c r="DW38" s="341" t="s">
        <v>1439</v>
      </c>
      <c r="DX38" s="341" t="s">
        <v>367</v>
      </c>
      <c r="DY38" s="341" t="s">
        <v>1155</v>
      </c>
      <c r="DZ38" s="341" t="s">
        <v>2140</v>
      </c>
      <c r="EA38" s="341" t="s">
        <v>378</v>
      </c>
      <c r="EB38" s="341" t="s">
        <v>2141</v>
      </c>
      <c r="EC38" s="341" t="s">
        <v>3288</v>
      </c>
      <c r="ED38" s="341" t="s">
        <v>3289</v>
      </c>
      <c r="EE38" s="341" t="s">
        <v>414</v>
      </c>
      <c r="EF38" s="341" t="s">
        <v>456</v>
      </c>
      <c r="EG38" s="341" t="s">
        <v>1989</v>
      </c>
      <c r="EH38" s="341" t="s">
        <v>1463</v>
      </c>
      <c r="EI38" s="341" t="s">
        <v>3290</v>
      </c>
      <c r="EJ38" s="341" t="s">
        <v>3291</v>
      </c>
      <c r="EK38" s="341" t="s">
        <v>1983</v>
      </c>
      <c r="EL38" s="341" t="s">
        <v>1077</v>
      </c>
      <c r="EM38" s="341" t="s">
        <v>3993</v>
      </c>
      <c r="EN38" s="223"/>
      <c r="EO38" s="198"/>
      <c r="EP38" s="341" t="s">
        <v>440</v>
      </c>
      <c r="EQ38" s="214" t="s">
        <v>3579</v>
      </c>
      <c r="ER38" s="214" t="s">
        <v>364</v>
      </c>
      <c r="ES38" s="214" t="s">
        <v>3648</v>
      </c>
      <c r="ET38" s="214" t="s">
        <v>375</v>
      </c>
      <c r="EU38" s="214" t="s">
        <v>397</v>
      </c>
      <c r="EV38" s="214" t="s">
        <v>1155</v>
      </c>
      <c r="EW38" s="214" t="s">
        <v>2140</v>
      </c>
      <c r="EX38" s="214" t="s">
        <v>1155</v>
      </c>
      <c r="EY38" s="214" t="s">
        <v>3669</v>
      </c>
      <c r="EZ38" s="214" t="s">
        <v>3670</v>
      </c>
      <c r="FA38" s="214" t="s">
        <v>3671</v>
      </c>
      <c r="FB38" s="214" t="s">
        <v>3672</v>
      </c>
      <c r="FC38" s="214" t="s">
        <v>3673</v>
      </c>
      <c r="FD38" s="214" t="s">
        <v>3674</v>
      </c>
      <c r="FE38" s="214" t="s">
        <v>3675</v>
      </c>
      <c r="FF38" s="214" t="s">
        <v>3676</v>
      </c>
      <c r="FG38" s="214" t="s">
        <v>3677</v>
      </c>
      <c r="FH38" s="214" t="s">
        <v>3678</v>
      </c>
      <c r="FI38" s="214" t="s">
        <v>1077</v>
      </c>
      <c r="FJ38" s="372" t="s">
        <v>4016</v>
      </c>
      <c r="FK38" s="223"/>
      <c r="FL38" s="198"/>
      <c r="FM38" s="301" t="s">
        <v>440</v>
      </c>
      <c r="FN38" s="301" t="s">
        <v>2139</v>
      </c>
      <c r="FO38" s="301" t="s">
        <v>364</v>
      </c>
      <c r="FP38" s="301" t="s">
        <v>789</v>
      </c>
      <c r="FQ38" s="301" t="s">
        <v>1439</v>
      </c>
      <c r="FR38" s="301" t="s">
        <v>367</v>
      </c>
      <c r="FS38" s="301" t="s">
        <v>1155</v>
      </c>
      <c r="FT38" s="301" t="s">
        <v>2140</v>
      </c>
      <c r="FU38" s="301" t="s">
        <v>378</v>
      </c>
      <c r="FV38" s="301" t="s">
        <v>2141</v>
      </c>
      <c r="FW38" s="301" t="s">
        <v>2429</v>
      </c>
      <c r="FX38" s="301" t="s">
        <v>2454</v>
      </c>
      <c r="FY38" s="301" t="s">
        <v>1436</v>
      </c>
      <c r="FZ38" s="301" t="s">
        <v>2142</v>
      </c>
      <c r="GA38" s="301" t="s">
        <v>2143</v>
      </c>
      <c r="GB38" s="301" t="s">
        <v>2144</v>
      </c>
      <c r="GC38" s="301" t="s">
        <v>2145</v>
      </c>
      <c r="GD38" s="301" t="s">
        <v>2146</v>
      </c>
      <c r="GE38" s="301" t="s">
        <v>2147</v>
      </c>
      <c r="GF38" s="301" t="s">
        <v>777</v>
      </c>
      <c r="GG38" s="373" t="s">
        <v>965</v>
      </c>
      <c r="GH38" s="223"/>
      <c r="GI38" s="198"/>
      <c r="GJ38" s="223" t="s">
        <v>440</v>
      </c>
      <c r="GK38" s="223" t="s">
        <v>1615</v>
      </c>
      <c r="GL38" s="223" t="s">
        <v>562</v>
      </c>
      <c r="GM38" s="223" t="s">
        <v>763</v>
      </c>
      <c r="GN38" s="223" t="s">
        <v>365</v>
      </c>
      <c r="GO38" s="223" t="s">
        <v>381</v>
      </c>
      <c r="GP38" s="223" t="s">
        <v>405</v>
      </c>
      <c r="GQ38" s="223" t="s">
        <v>940</v>
      </c>
      <c r="GR38" s="223" t="s">
        <v>1616</v>
      </c>
      <c r="GS38" s="223" t="s">
        <v>1617</v>
      </c>
      <c r="GT38" s="223" t="s">
        <v>1618</v>
      </c>
      <c r="GU38" s="223" t="s">
        <v>1619</v>
      </c>
      <c r="GV38" s="223" t="s">
        <v>414</v>
      </c>
      <c r="GW38" s="223" t="s">
        <v>1620</v>
      </c>
      <c r="GX38" s="223" t="s">
        <v>1621</v>
      </c>
      <c r="GY38" s="238" t="s">
        <v>774</v>
      </c>
      <c r="GZ38" s="238" t="s">
        <v>1622</v>
      </c>
      <c r="HA38" s="238" t="s">
        <v>1623</v>
      </c>
      <c r="HB38" s="238" t="s">
        <v>1624</v>
      </c>
      <c r="HC38" s="238" t="s">
        <v>777</v>
      </c>
      <c r="HD38" s="223" t="s">
        <v>937</v>
      </c>
      <c r="HE38" s="223"/>
      <c r="HF38" s="198"/>
      <c r="HG38" s="223" t="s">
        <v>440</v>
      </c>
      <c r="HH38" s="223" t="s">
        <v>769</v>
      </c>
      <c r="HI38" s="223">
        <v>0</v>
      </c>
      <c r="HJ38" s="223" t="s">
        <v>770</v>
      </c>
      <c r="HK38" s="223" t="s">
        <v>368</v>
      </c>
      <c r="HL38" s="223" t="s">
        <v>367</v>
      </c>
      <c r="HM38" s="223" t="s">
        <v>405</v>
      </c>
      <c r="HN38" s="223" t="s">
        <v>443</v>
      </c>
      <c r="HO38" s="223" t="s">
        <v>405</v>
      </c>
      <c r="HP38" s="223" t="s">
        <v>444</v>
      </c>
      <c r="HQ38" s="223" t="s">
        <v>400</v>
      </c>
      <c r="HR38" s="223" t="s">
        <v>386</v>
      </c>
      <c r="HS38" s="223" t="s">
        <v>771</v>
      </c>
      <c r="HT38" s="223" t="s">
        <v>772</v>
      </c>
      <c r="HU38" s="223" t="s">
        <v>773</v>
      </c>
      <c r="HV38" s="238" t="s">
        <v>774</v>
      </c>
      <c r="HW38" s="238" t="s">
        <v>775</v>
      </c>
      <c r="HX38" s="238" t="s">
        <v>775</v>
      </c>
      <c r="HY38" s="238" t="s">
        <v>776</v>
      </c>
      <c r="HZ38" s="238" t="s">
        <v>777</v>
      </c>
      <c r="IA38" s="374" t="s">
        <v>4084</v>
      </c>
      <c r="IB38" s="223"/>
      <c r="IC38" s="198"/>
      <c r="ID38" s="399" t="s">
        <v>440</v>
      </c>
      <c r="IE38" s="399" t="s">
        <v>441</v>
      </c>
      <c r="IF38" s="395" t="s">
        <v>442</v>
      </c>
      <c r="IG38" s="395" t="s">
        <v>362</v>
      </c>
      <c r="IH38" s="395" t="s">
        <v>365</v>
      </c>
      <c r="II38" s="399" t="s">
        <v>367</v>
      </c>
      <c r="IJ38" s="399" t="s">
        <v>405</v>
      </c>
      <c r="IK38" s="399" t="s">
        <v>443</v>
      </c>
      <c r="IL38" s="401" t="s">
        <v>405</v>
      </c>
      <c r="IM38" s="398" t="s">
        <v>444</v>
      </c>
      <c r="IN38" s="398" t="s">
        <v>564</v>
      </c>
      <c r="IO38" s="399" t="s">
        <v>564</v>
      </c>
      <c r="IP38" s="399"/>
      <c r="IQ38" s="399" t="s">
        <v>565</v>
      </c>
      <c r="IR38" s="399" t="s">
        <v>566</v>
      </c>
      <c r="IS38" s="399" t="s">
        <v>778</v>
      </c>
      <c r="IT38" s="399" t="s">
        <v>779</v>
      </c>
      <c r="IU38" s="399" t="s">
        <v>780</v>
      </c>
      <c r="IV38" s="399" t="s">
        <v>781</v>
      </c>
      <c r="IW38" s="400" t="s">
        <v>777</v>
      </c>
      <c r="IX38" s="399" t="s">
        <v>1093</v>
      </c>
      <c r="IY38" s="223"/>
      <c r="IZ38" s="198"/>
      <c r="JA38" s="409" t="s">
        <v>440</v>
      </c>
      <c r="JB38" s="409" t="s">
        <v>7328</v>
      </c>
      <c r="JC38" s="409" t="s">
        <v>364</v>
      </c>
      <c r="JD38" s="409" t="s">
        <v>763</v>
      </c>
      <c r="JE38" s="409" t="s">
        <v>1439</v>
      </c>
      <c r="JF38" s="409" t="s">
        <v>397</v>
      </c>
      <c r="JG38" s="409" t="s">
        <v>1936</v>
      </c>
      <c r="JH38" s="409" t="s">
        <v>7329</v>
      </c>
      <c r="JI38" s="409" t="s">
        <v>1427</v>
      </c>
      <c r="JJ38" s="409" t="s">
        <v>6945</v>
      </c>
      <c r="JK38" s="409" t="s">
        <v>6946</v>
      </c>
      <c r="JL38" s="409" t="s">
        <v>6947</v>
      </c>
      <c r="JM38" s="409" t="s">
        <v>6948</v>
      </c>
      <c r="JN38" s="409" t="s">
        <v>6949</v>
      </c>
      <c r="JO38" s="409" t="s">
        <v>6950</v>
      </c>
      <c r="JP38" s="409" t="s">
        <v>6951</v>
      </c>
      <c r="JQ38" s="409" t="s">
        <v>6952</v>
      </c>
      <c r="JR38" s="409" t="s">
        <v>6953</v>
      </c>
      <c r="JS38" s="409" t="s">
        <v>6954</v>
      </c>
      <c r="JT38" s="409" t="s">
        <v>6955</v>
      </c>
      <c r="JU38" s="409" t="s">
        <v>6956</v>
      </c>
      <c r="JV38" s="223"/>
      <c r="JW38" s="223"/>
      <c r="JX38" s="366" t="s">
        <v>364</v>
      </c>
      <c r="JY38" s="366" t="s">
        <v>364</v>
      </c>
      <c r="JZ38" s="366" t="s">
        <v>364</v>
      </c>
      <c r="KA38" s="366" t="s">
        <v>364</v>
      </c>
      <c r="KB38" s="366" t="s">
        <v>364</v>
      </c>
      <c r="KC38" s="366" t="s">
        <v>364</v>
      </c>
      <c r="KD38" s="366" t="s">
        <v>364</v>
      </c>
      <c r="KE38" s="366" t="s">
        <v>7450</v>
      </c>
      <c r="KF38" s="366" t="s">
        <v>364</v>
      </c>
      <c r="KG38" s="366" t="s">
        <v>7451</v>
      </c>
      <c r="KH38" s="366" t="s">
        <v>7452</v>
      </c>
      <c r="KI38" s="366" t="s">
        <v>7453</v>
      </c>
      <c r="KJ38" s="366" t="s">
        <v>364</v>
      </c>
      <c r="KK38" s="366" t="s">
        <v>7454</v>
      </c>
      <c r="KL38" s="366" t="s">
        <v>7455</v>
      </c>
      <c r="KM38" s="366" t="s">
        <v>7456</v>
      </c>
      <c r="KN38" s="366" t="s">
        <v>7457</v>
      </c>
      <c r="KO38" s="366" t="s">
        <v>7458</v>
      </c>
      <c r="KP38" s="366" t="s">
        <v>7459</v>
      </c>
      <c r="KQ38" s="366" t="s">
        <v>7460</v>
      </c>
      <c r="KR38" s="214" t="s">
        <v>7461</v>
      </c>
      <c r="KS38" s="223"/>
      <c r="KT38" s="223"/>
      <c r="KU38" s="409" t="s">
        <v>364</v>
      </c>
      <c r="KV38" s="409" t="s">
        <v>1448</v>
      </c>
      <c r="KW38" s="409" t="s">
        <v>364</v>
      </c>
      <c r="KX38" s="409" t="s">
        <v>364</v>
      </c>
      <c r="KY38" s="409" t="s">
        <v>364</v>
      </c>
      <c r="KZ38" s="409" t="s">
        <v>397</v>
      </c>
      <c r="LA38" s="409" t="s">
        <v>364</v>
      </c>
      <c r="LB38" s="409" t="s">
        <v>364</v>
      </c>
      <c r="LC38" s="409" t="s">
        <v>364</v>
      </c>
      <c r="LD38" s="409" t="s">
        <v>364</v>
      </c>
      <c r="LE38" s="409" t="s">
        <v>6100</v>
      </c>
      <c r="LF38" s="409" t="s">
        <v>6101</v>
      </c>
      <c r="LG38" s="409" t="s">
        <v>6102</v>
      </c>
      <c r="LH38" s="409" t="s">
        <v>6103</v>
      </c>
      <c r="LI38" s="409" t="s">
        <v>6104</v>
      </c>
      <c r="LJ38" s="409" t="s">
        <v>6105</v>
      </c>
      <c r="LK38" s="409" t="s">
        <v>6106</v>
      </c>
      <c r="LL38" s="409" t="s">
        <v>6107</v>
      </c>
      <c r="LM38" s="409" t="s">
        <v>6108</v>
      </c>
      <c r="LN38" s="409" t="s">
        <v>6109</v>
      </c>
      <c r="LO38" s="409" t="s">
        <v>1612</v>
      </c>
      <c r="LP38" s="223"/>
      <c r="LQ38" s="223"/>
      <c r="LR38" s="366" t="s">
        <v>364</v>
      </c>
      <c r="LS38" s="366" t="s">
        <v>394</v>
      </c>
      <c r="LT38" s="366" t="s">
        <v>364</v>
      </c>
      <c r="LU38" s="366" t="s">
        <v>364</v>
      </c>
      <c r="LV38" s="366" t="s">
        <v>364</v>
      </c>
      <c r="LW38" s="366" t="s">
        <v>364</v>
      </c>
      <c r="LX38" s="366" t="s">
        <v>367</v>
      </c>
      <c r="LY38" s="366" t="s">
        <v>5233</v>
      </c>
      <c r="LZ38" s="366" t="s">
        <v>855</v>
      </c>
      <c r="MA38" s="366" t="s">
        <v>364</v>
      </c>
      <c r="MB38" s="366" t="s">
        <v>5234</v>
      </c>
      <c r="MC38" s="366" t="s">
        <v>5235</v>
      </c>
      <c r="MD38" s="366" t="s">
        <v>5236</v>
      </c>
      <c r="ME38" s="366" t="s">
        <v>5237</v>
      </c>
      <c r="MF38" s="366" t="s">
        <v>5238</v>
      </c>
      <c r="MG38" s="366" t="s">
        <v>5239</v>
      </c>
      <c r="MH38" s="366" t="s">
        <v>5240</v>
      </c>
      <c r="MI38" s="366" t="s">
        <v>5241</v>
      </c>
      <c r="MJ38" s="366" t="s">
        <v>5242</v>
      </c>
      <c r="MK38" s="366" t="s">
        <v>1455</v>
      </c>
      <c r="ML38" s="214" t="s">
        <v>1459</v>
      </c>
      <c r="MM38" s="223"/>
      <c r="MN38" s="223"/>
      <c r="MO38" s="214" t="s">
        <v>364</v>
      </c>
      <c r="MP38" s="214" t="s">
        <v>1448</v>
      </c>
      <c r="MQ38" s="214" t="s">
        <v>364</v>
      </c>
      <c r="MR38" s="214" t="s">
        <v>381</v>
      </c>
      <c r="MS38" s="214" t="s">
        <v>364</v>
      </c>
      <c r="MT38" s="214" t="s">
        <v>364</v>
      </c>
      <c r="MU38" s="214" t="s">
        <v>364</v>
      </c>
      <c r="MV38" s="214" t="s">
        <v>364</v>
      </c>
      <c r="MW38" s="214" t="s">
        <v>365</v>
      </c>
      <c r="MX38" s="214" t="s">
        <v>554</v>
      </c>
      <c r="MY38" s="214" t="s">
        <v>4483</v>
      </c>
      <c r="MZ38" s="214" t="s">
        <v>4484</v>
      </c>
      <c r="NA38" s="214" t="s">
        <v>4485</v>
      </c>
      <c r="NB38" s="214" t="s">
        <v>4486</v>
      </c>
      <c r="NC38" s="214" t="s">
        <v>4487</v>
      </c>
      <c r="ND38" s="214" t="s">
        <v>4488</v>
      </c>
      <c r="NE38" s="214" t="s">
        <v>4489</v>
      </c>
      <c r="NF38" s="214" t="s">
        <v>4490</v>
      </c>
      <c r="NG38" s="214" t="s">
        <v>4491</v>
      </c>
      <c r="NH38" s="214" t="s">
        <v>1433</v>
      </c>
      <c r="NI38" s="301" t="s">
        <v>414</v>
      </c>
    </row>
    <row r="39" spans="1:373" s="2" customFormat="1" ht="15" customHeight="1" x14ac:dyDescent="0.2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10"/>
      <c r="AC39" s="213" t="s">
        <v>154</v>
      </c>
      <c r="AD39" s="222" t="str">
        <f t="shared" ca="1" si="144"/>
        <v>-</v>
      </c>
      <c r="AE39" s="409" t="s">
        <v>562</v>
      </c>
      <c r="AF39" s="409" t="s">
        <v>562</v>
      </c>
      <c r="AG39" s="409" t="s">
        <v>562</v>
      </c>
      <c r="AH39" s="409" t="s">
        <v>562</v>
      </c>
      <c r="AI39" s="409" t="s">
        <v>562</v>
      </c>
      <c r="AJ39" s="409" t="s">
        <v>562</v>
      </c>
      <c r="AK39" s="409" t="s">
        <v>562</v>
      </c>
      <c r="AL39" s="409" t="s">
        <v>562</v>
      </c>
      <c r="AM39" s="409" t="s">
        <v>562</v>
      </c>
      <c r="AN39" s="409" t="s">
        <v>562</v>
      </c>
      <c r="AO39" s="409" t="s">
        <v>562</v>
      </c>
      <c r="AP39" s="409" t="s">
        <v>562</v>
      </c>
      <c r="AQ39" s="409" t="s">
        <v>562</v>
      </c>
      <c r="AR39" s="409" t="s">
        <v>562</v>
      </c>
      <c r="AS39" s="409" t="s">
        <v>562</v>
      </c>
      <c r="AT39" s="409" t="s">
        <v>562</v>
      </c>
      <c r="AU39" s="409" t="s">
        <v>562</v>
      </c>
      <c r="AV39" s="409" t="s">
        <v>562</v>
      </c>
      <c r="AW39" s="409" t="s">
        <v>562</v>
      </c>
      <c r="AX39" s="409" t="s">
        <v>562</v>
      </c>
      <c r="AY39" s="409" t="s">
        <v>1837</v>
      </c>
      <c r="AZ39" s="223"/>
      <c r="BA39" s="198"/>
      <c r="BB39" s="409" t="s">
        <v>562</v>
      </c>
      <c r="BC39" s="409" t="s">
        <v>562</v>
      </c>
      <c r="BD39" s="409" t="s">
        <v>562</v>
      </c>
      <c r="BE39" s="409" t="s">
        <v>562</v>
      </c>
      <c r="BF39" s="409" t="s">
        <v>562</v>
      </c>
      <c r="BG39" s="409" t="s">
        <v>562</v>
      </c>
      <c r="BH39" s="409" t="s">
        <v>562</v>
      </c>
      <c r="BI39" s="409" t="s">
        <v>562</v>
      </c>
      <c r="BJ39" s="409" t="s">
        <v>562</v>
      </c>
      <c r="BK39" s="409" t="s">
        <v>562</v>
      </c>
      <c r="BL39" s="409" t="s">
        <v>562</v>
      </c>
      <c r="BM39" s="409" t="s">
        <v>562</v>
      </c>
      <c r="BN39" s="409" t="s">
        <v>562</v>
      </c>
      <c r="BO39" s="409" t="s">
        <v>562</v>
      </c>
      <c r="BP39" s="409" t="s">
        <v>562</v>
      </c>
      <c r="BQ39" s="409" t="s">
        <v>562</v>
      </c>
      <c r="BR39" s="409" t="s">
        <v>562</v>
      </c>
      <c r="BS39" s="409" t="s">
        <v>562</v>
      </c>
      <c r="BT39" s="409" t="s">
        <v>562</v>
      </c>
      <c r="BU39" s="409" t="s">
        <v>562</v>
      </c>
      <c r="BV39" s="409" t="s">
        <v>1734</v>
      </c>
      <c r="BW39" s="223"/>
      <c r="BX39" s="198"/>
      <c r="BY39" s="375" t="s">
        <v>4874</v>
      </c>
      <c r="BZ39" s="375" t="s">
        <v>4674</v>
      </c>
      <c r="CA39" s="375" t="s">
        <v>562</v>
      </c>
      <c r="CB39" s="375" t="s">
        <v>2712</v>
      </c>
      <c r="CC39" s="375" t="s">
        <v>2237</v>
      </c>
      <c r="CD39" s="375" t="s">
        <v>364</v>
      </c>
      <c r="CE39" s="375" t="s">
        <v>1445</v>
      </c>
      <c r="CF39" s="375" t="s">
        <v>2590</v>
      </c>
      <c r="CG39" s="375" t="s">
        <v>549</v>
      </c>
      <c r="CH39" s="375" t="s">
        <v>4875</v>
      </c>
      <c r="CI39" s="375" t="s">
        <v>4876</v>
      </c>
      <c r="CJ39" s="375" t="s">
        <v>4877</v>
      </c>
      <c r="CK39" s="375" t="s">
        <v>4878</v>
      </c>
      <c r="CL39" s="375" t="s">
        <v>4879</v>
      </c>
      <c r="CM39" s="375" t="s">
        <v>4880</v>
      </c>
      <c r="CN39" s="375" t="s">
        <v>5114</v>
      </c>
      <c r="CO39" s="375" t="s">
        <v>5115</v>
      </c>
      <c r="CP39" s="375" t="s">
        <v>5116</v>
      </c>
      <c r="CQ39" s="375" t="s">
        <v>5117</v>
      </c>
      <c r="CR39" s="375" t="s">
        <v>812</v>
      </c>
      <c r="CS39" s="376" t="s">
        <v>1744</v>
      </c>
      <c r="CT39" s="223"/>
      <c r="CU39" s="198"/>
      <c r="CV39" s="341" t="s">
        <v>562</v>
      </c>
      <c r="CW39" s="341" t="s">
        <v>562</v>
      </c>
      <c r="CX39" s="341" t="s">
        <v>562</v>
      </c>
      <c r="CY39" s="341" t="s">
        <v>364</v>
      </c>
      <c r="CZ39" s="341" t="s">
        <v>364</v>
      </c>
      <c r="DA39" s="341" t="s">
        <v>364</v>
      </c>
      <c r="DB39" s="341" t="s">
        <v>562</v>
      </c>
      <c r="DC39" s="341" t="s">
        <v>562</v>
      </c>
      <c r="DD39" s="341" t="s">
        <v>562</v>
      </c>
      <c r="DE39" s="341" t="s">
        <v>562</v>
      </c>
      <c r="DF39" s="341" t="s">
        <v>562</v>
      </c>
      <c r="DG39" s="341" t="s">
        <v>562</v>
      </c>
      <c r="DH39" s="341" t="s">
        <v>562</v>
      </c>
      <c r="DI39" s="341" t="s">
        <v>562</v>
      </c>
      <c r="DJ39" s="341" t="s">
        <v>562</v>
      </c>
      <c r="DK39" s="341" t="s">
        <v>562</v>
      </c>
      <c r="DL39" s="341" t="s">
        <v>562</v>
      </c>
      <c r="DM39" s="341" t="s">
        <v>562</v>
      </c>
      <c r="DN39" s="341" t="s">
        <v>562</v>
      </c>
      <c r="DO39" s="341" t="s">
        <v>562</v>
      </c>
      <c r="DP39" s="341" t="s">
        <v>1981</v>
      </c>
      <c r="DQ39" s="223"/>
      <c r="DR39" s="198"/>
      <c r="DS39" s="341" t="s">
        <v>562</v>
      </c>
      <c r="DT39" s="341" t="s">
        <v>562</v>
      </c>
      <c r="DU39" s="341" t="s">
        <v>562</v>
      </c>
      <c r="DV39" s="341" t="s">
        <v>562</v>
      </c>
      <c r="DW39" s="341" t="s">
        <v>562</v>
      </c>
      <c r="DX39" s="341" t="s">
        <v>562</v>
      </c>
      <c r="DY39" s="341" t="s">
        <v>562</v>
      </c>
      <c r="DZ39" s="341" t="s">
        <v>562</v>
      </c>
      <c r="EA39" s="341" t="s">
        <v>562</v>
      </c>
      <c r="EB39" s="341" t="s">
        <v>562</v>
      </c>
      <c r="EC39" s="341" t="s">
        <v>562</v>
      </c>
      <c r="ED39" s="341" t="s">
        <v>562</v>
      </c>
      <c r="EE39" s="341" t="s">
        <v>562</v>
      </c>
      <c r="EF39" s="341" t="s">
        <v>562</v>
      </c>
      <c r="EG39" s="341" t="s">
        <v>562</v>
      </c>
      <c r="EH39" s="341" t="s">
        <v>562</v>
      </c>
      <c r="EI39" s="341" t="s">
        <v>562</v>
      </c>
      <c r="EJ39" s="341" t="s">
        <v>562</v>
      </c>
      <c r="EK39" s="341" t="s">
        <v>562</v>
      </c>
      <c r="EL39" s="341" t="s">
        <v>562</v>
      </c>
      <c r="EM39" s="341" t="s">
        <v>1184</v>
      </c>
      <c r="EN39" s="223"/>
      <c r="EO39" s="198"/>
      <c r="EP39" s="341" t="s">
        <v>562</v>
      </c>
      <c r="EQ39" s="214" t="s">
        <v>562</v>
      </c>
      <c r="ER39" s="214" t="s">
        <v>562</v>
      </c>
      <c r="ES39" s="214" t="s">
        <v>562</v>
      </c>
      <c r="ET39" s="214" t="s">
        <v>562</v>
      </c>
      <c r="EU39" s="214" t="s">
        <v>562</v>
      </c>
      <c r="EV39" s="214" t="s">
        <v>562</v>
      </c>
      <c r="EW39" s="214" t="s">
        <v>562</v>
      </c>
      <c r="EX39" s="214" t="s">
        <v>562</v>
      </c>
      <c r="EY39" s="214" t="s">
        <v>562</v>
      </c>
      <c r="EZ39" s="214" t="s">
        <v>562</v>
      </c>
      <c r="FA39" s="214" t="s">
        <v>562</v>
      </c>
      <c r="FB39" s="214" t="s">
        <v>562</v>
      </c>
      <c r="FC39" s="214" t="s">
        <v>562</v>
      </c>
      <c r="FD39" s="214" t="s">
        <v>562</v>
      </c>
      <c r="FE39" s="214" t="s">
        <v>562</v>
      </c>
      <c r="FF39" s="214" t="s">
        <v>562</v>
      </c>
      <c r="FG39" s="214" t="s">
        <v>562</v>
      </c>
      <c r="FH39" s="214" t="s">
        <v>562</v>
      </c>
      <c r="FI39" s="214" t="s">
        <v>562</v>
      </c>
      <c r="FJ39" s="372" t="s">
        <v>1734</v>
      </c>
      <c r="FK39" s="223"/>
      <c r="FL39" s="198"/>
      <c r="FM39" s="301" t="s">
        <v>562</v>
      </c>
      <c r="FN39" s="301" t="s">
        <v>562</v>
      </c>
      <c r="FO39" s="301" t="s">
        <v>562</v>
      </c>
      <c r="FP39" s="301" t="s">
        <v>562</v>
      </c>
      <c r="FQ39" s="301" t="s">
        <v>562</v>
      </c>
      <c r="FR39" s="301" t="s">
        <v>562</v>
      </c>
      <c r="FS39" s="301" t="s">
        <v>562</v>
      </c>
      <c r="FT39" s="301" t="s">
        <v>562</v>
      </c>
      <c r="FU39" s="301" t="s">
        <v>562</v>
      </c>
      <c r="FV39" s="301" t="s">
        <v>562</v>
      </c>
      <c r="FW39" s="301" t="s">
        <v>562</v>
      </c>
      <c r="FX39" s="301" t="s">
        <v>562</v>
      </c>
      <c r="FY39" s="301" t="s">
        <v>562</v>
      </c>
      <c r="FZ39" s="301" t="s">
        <v>562</v>
      </c>
      <c r="GA39" s="301" t="s">
        <v>562</v>
      </c>
      <c r="GB39" s="301" t="s">
        <v>562</v>
      </c>
      <c r="GC39" s="301" t="s">
        <v>562</v>
      </c>
      <c r="GD39" s="301" t="s">
        <v>562</v>
      </c>
      <c r="GE39" s="301" t="s">
        <v>562</v>
      </c>
      <c r="GF39" s="301" t="s">
        <v>562</v>
      </c>
      <c r="GG39" s="373" t="s">
        <v>493</v>
      </c>
      <c r="GH39" s="223"/>
      <c r="GI39" s="198"/>
      <c r="GJ39" s="223" t="s">
        <v>562</v>
      </c>
      <c r="GK39" s="223" t="s">
        <v>562</v>
      </c>
      <c r="GL39" s="223" t="s">
        <v>562</v>
      </c>
      <c r="GM39" s="223" t="s">
        <v>562</v>
      </c>
      <c r="GN39" s="223" t="s">
        <v>562</v>
      </c>
      <c r="GO39" s="223" t="s">
        <v>562</v>
      </c>
      <c r="GP39" s="223" t="s">
        <v>562</v>
      </c>
      <c r="GQ39" s="223" t="s">
        <v>562</v>
      </c>
      <c r="GR39" s="223" t="s">
        <v>562</v>
      </c>
      <c r="GS39" s="223" t="s">
        <v>562</v>
      </c>
      <c r="GT39" s="223" t="s">
        <v>562</v>
      </c>
      <c r="GU39" s="223" t="s">
        <v>562</v>
      </c>
      <c r="GV39" s="223" t="s">
        <v>562</v>
      </c>
      <c r="GW39" s="223" t="s">
        <v>562</v>
      </c>
      <c r="GX39" s="223" t="s">
        <v>562</v>
      </c>
      <c r="GY39" s="238" t="s">
        <v>562</v>
      </c>
      <c r="GZ39" s="238" t="s">
        <v>562</v>
      </c>
      <c r="HA39" s="238" t="s">
        <v>562</v>
      </c>
      <c r="HB39" s="238" t="s">
        <v>562</v>
      </c>
      <c r="HC39" s="238" t="s">
        <v>562</v>
      </c>
      <c r="HD39" s="223" t="s">
        <v>1186</v>
      </c>
      <c r="HE39" s="223"/>
      <c r="HF39" s="198"/>
      <c r="HG39" s="223" t="s">
        <v>562</v>
      </c>
      <c r="HH39" s="223" t="s">
        <v>562</v>
      </c>
      <c r="HI39" s="223" t="s">
        <v>562</v>
      </c>
      <c r="HJ39" s="223" t="s">
        <v>562</v>
      </c>
      <c r="HK39" s="223" t="s">
        <v>562</v>
      </c>
      <c r="HL39" s="223" t="s">
        <v>562</v>
      </c>
      <c r="HM39" s="223" t="s">
        <v>562</v>
      </c>
      <c r="HN39" s="223" t="s">
        <v>562</v>
      </c>
      <c r="HO39" s="223" t="s">
        <v>562</v>
      </c>
      <c r="HP39" s="223" t="s">
        <v>562</v>
      </c>
      <c r="HQ39" s="223" t="s">
        <v>562</v>
      </c>
      <c r="HR39" s="223" t="s">
        <v>562</v>
      </c>
      <c r="HS39" s="223" t="s">
        <v>562</v>
      </c>
      <c r="HT39" s="223" t="s">
        <v>562</v>
      </c>
      <c r="HU39" s="223" t="s">
        <v>562</v>
      </c>
      <c r="HV39" s="238" t="s">
        <v>562</v>
      </c>
      <c r="HW39" s="238" t="s">
        <v>562</v>
      </c>
      <c r="HX39" s="238" t="s">
        <v>562</v>
      </c>
      <c r="HY39" s="238" t="s">
        <v>562</v>
      </c>
      <c r="HZ39" s="238" t="s">
        <v>562</v>
      </c>
      <c r="IA39" s="374" t="s">
        <v>388</v>
      </c>
      <c r="IB39" s="223"/>
      <c r="IC39" s="198"/>
      <c r="ID39" s="399" t="s">
        <v>445</v>
      </c>
      <c r="IE39" s="399" t="s">
        <v>446</v>
      </c>
      <c r="IF39" s="395"/>
      <c r="IG39" s="395" t="s">
        <v>366</v>
      </c>
      <c r="IH39" s="395" t="s">
        <v>447</v>
      </c>
      <c r="II39" s="399"/>
      <c r="IJ39" s="399" t="s">
        <v>448</v>
      </c>
      <c r="IK39" s="399" t="s">
        <v>449</v>
      </c>
      <c r="IL39" s="401" t="s">
        <v>443</v>
      </c>
      <c r="IM39" s="398" t="s">
        <v>450</v>
      </c>
      <c r="IN39" s="398" t="s">
        <v>508</v>
      </c>
      <c r="IO39" s="399" t="s">
        <v>567</v>
      </c>
      <c r="IP39" s="399" t="s">
        <v>568</v>
      </c>
      <c r="IQ39" s="399" t="s">
        <v>569</v>
      </c>
      <c r="IR39" s="399" t="s">
        <v>570</v>
      </c>
      <c r="IS39" s="399" t="s">
        <v>562</v>
      </c>
      <c r="IT39" s="399" t="s">
        <v>562</v>
      </c>
      <c r="IU39" s="399" t="s">
        <v>782</v>
      </c>
      <c r="IV39" s="399" t="s">
        <v>783</v>
      </c>
      <c r="IW39" s="400" t="s">
        <v>784</v>
      </c>
      <c r="IX39" s="399" t="s">
        <v>1743</v>
      </c>
      <c r="IY39" s="223"/>
      <c r="IZ39" s="198"/>
      <c r="JA39" s="409" t="s">
        <v>562</v>
      </c>
      <c r="JB39" s="409" t="s">
        <v>562</v>
      </c>
      <c r="JC39" s="409" t="s">
        <v>562</v>
      </c>
      <c r="JD39" s="409" t="s">
        <v>562</v>
      </c>
      <c r="JE39" s="409" t="s">
        <v>562</v>
      </c>
      <c r="JF39" s="409" t="s">
        <v>562</v>
      </c>
      <c r="JG39" s="409" t="s">
        <v>562</v>
      </c>
      <c r="JH39" s="409" t="s">
        <v>562</v>
      </c>
      <c r="JI39" s="409" t="s">
        <v>562</v>
      </c>
      <c r="JJ39" s="409" t="s">
        <v>562</v>
      </c>
      <c r="JK39" s="409" t="s">
        <v>562</v>
      </c>
      <c r="JL39" s="409" t="s">
        <v>562</v>
      </c>
      <c r="JM39" s="409" t="s">
        <v>562</v>
      </c>
      <c r="JN39" s="409" t="s">
        <v>562</v>
      </c>
      <c r="JO39" s="409" t="s">
        <v>562</v>
      </c>
      <c r="JP39" s="409" t="s">
        <v>562</v>
      </c>
      <c r="JQ39" s="409" t="s">
        <v>562</v>
      </c>
      <c r="JR39" s="409" t="s">
        <v>562</v>
      </c>
      <c r="JS39" s="409" t="s">
        <v>562</v>
      </c>
      <c r="JT39" s="409" t="s">
        <v>562</v>
      </c>
      <c r="JU39" s="409" t="s">
        <v>1953</v>
      </c>
      <c r="JV39" s="223"/>
      <c r="JW39" s="223"/>
      <c r="JX39" s="366" t="s">
        <v>562</v>
      </c>
      <c r="JY39" s="366" t="s">
        <v>562</v>
      </c>
      <c r="JZ39" s="366" t="s">
        <v>562</v>
      </c>
      <c r="KA39" s="366" t="s">
        <v>562</v>
      </c>
      <c r="KB39" s="366" t="s">
        <v>562</v>
      </c>
      <c r="KC39" s="366" t="s">
        <v>562</v>
      </c>
      <c r="KD39" s="366" t="s">
        <v>562</v>
      </c>
      <c r="KE39" s="366" t="s">
        <v>562</v>
      </c>
      <c r="KF39" s="366" t="s">
        <v>562</v>
      </c>
      <c r="KG39" s="366" t="s">
        <v>562</v>
      </c>
      <c r="KH39" s="366" t="s">
        <v>562</v>
      </c>
      <c r="KI39" s="366" t="s">
        <v>562</v>
      </c>
      <c r="KJ39" s="366" t="s">
        <v>562</v>
      </c>
      <c r="KK39" s="366" t="s">
        <v>562</v>
      </c>
      <c r="KL39" s="366" t="s">
        <v>562</v>
      </c>
      <c r="KM39" s="366" t="s">
        <v>562</v>
      </c>
      <c r="KN39" s="366" t="s">
        <v>562</v>
      </c>
      <c r="KO39" s="366" t="s">
        <v>562</v>
      </c>
      <c r="KP39" s="366" t="s">
        <v>562</v>
      </c>
      <c r="KQ39" s="366" t="s">
        <v>562</v>
      </c>
      <c r="KR39" s="214" t="s">
        <v>855</v>
      </c>
      <c r="KS39" s="223"/>
      <c r="KT39" s="223"/>
      <c r="KU39" s="409" t="s">
        <v>562</v>
      </c>
      <c r="KV39" s="409" t="s">
        <v>562</v>
      </c>
      <c r="KW39" s="409" t="s">
        <v>562</v>
      </c>
      <c r="KX39" s="409" t="s">
        <v>562</v>
      </c>
      <c r="KY39" s="409" t="s">
        <v>562</v>
      </c>
      <c r="KZ39" s="409" t="s">
        <v>562</v>
      </c>
      <c r="LA39" s="409" t="s">
        <v>562</v>
      </c>
      <c r="LB39" s="409" t="s">
        <v>562</v>
      </c>
      <c r="LC39" s="409" t="s">
        <v>562</v>
      </c>
      <c r="LD39" s="409" t="s">
        <v>562</v>
      </c>
      <c r="LE39" s="409" t="s">
        <v>562</v>
      </c>
      <c r="LF39" s="409" t="s">
        <v>562</v>
      </c>
      <c r="LG39" s="409" t="s">
        <v>562</v>
      </c>
      <c r="LH39" s="409" t="s">
        <v>562</v>
      </c>
      <c r="LI39" s="409" t="s">
        <v>562</v>
      </c>
      <c r="LJ39" s="409" t="s">
        <v>562</v>
      </c>
      <c r="LK39" s="409" t="s">
        <v>562</v>
      </c>
      <c r="LL39" s="409" t="s">
        <v>562</v>
      </c>
      <c r="LM39" s="409" t="s">
        <v>562</v>
      </c>
      <c r="LN39" s="409" t="s">
        <v>562</v>
      </c>
      <c r="LO39" s="409" t="s">
        <v>2592</v>
      </c>
      <c r="LP39" s="223"/>
      <c r="LQ39" s="223"/>
      <c r="LR39" s="366" t="s">
        <v>562</v>
      </c>
      <c r="LS39" s="366" t="s">
        <v>562</v>
      </c>
      <c r="LT39" s="366" t="s">
        <v>562</v>
      </c>
      <c r="LU39" s="366" t="s">
        <v>2712</v>
      </c>
      <c r="LV39" s="366" t="s">
        <v>2237</v>
      </c>
      <c r="LW39" s="366" t="s">
        <v>364</v>
      </c>
      <c r="LX39" s="366" t="s">
        <v>562</v>
      </c>
      <c r="LY39" s="366" t="s">
        <v>562</v>
      </c>
      <c r="LZ39" s="366" t="s">
        <v>562</v>
      </c>
      <c r="MA39" s="366" t="s">
        <v>562</v>
      </c>
      <c r="MB39" s="366" t="s">
        <v>562</v>
      </c>
      <c r="MC39" s="366" t="s">
        <v>562</v>
      </c>
      <c r="MD39" s="366" t="s">
        <v>562</v>
      </c>
      <c r="ME39" s="366" t="s">
        <v>562</v>
      </c>
      <c r="MF39" s="366" t="s">
        <v>562</v>
      </c>
      <c r="MG39" s="366" t="s">
        <v>562</v>
      </c>
      <c r="MH39" s="366" t="s">
        <v>562</v>
      </c>
      <c r="MI39" s="366" t="s">
        <v>562</v>
      </c>
      <c r="MJ39" s="366" t="s">
        <v>562</v>
      </c>
      <c r="MK39" s="366" t="s">
        <v>562</v>
      </c>
      <c r="ML39" s="214" t="s">
        <v>4522</v>
      </c>
      <c r="MM39" s="223"/>
      <c r="MN39" s="223"/>
      <c r="MO39" s="214" t="s">
        <v>562</v>
      </c>
      <c r="MP39" s="214" t="s">
        <v>562</v>
      </c>
      <c r="MQ39" s="214" t="s">
        <v>562</v>
      </c>
      <c r="MR39" s="214" t="s">
        <v>562</v>
      </c>
      <c r="MS39" s="214" t="s">
        <v>562</v>
      </c>
      <c r="MT39" s="214" t="s">
        <v>562</v>
      </c>
      <c r="MU39" s="214" t="s">
        <v>562</v>
      </c>
      <c r="MV39" s="214" t="s">
        <v>562</v>
      </c>
      <c r="MW39" s="214" t="s">
        <v>562</v>
      </c>
      <c r="MX39" s="214" t="s">
        <v>562</v>
      </c>
      <c r="MY39" s="214" t="s">
        <v>562</v>
      </c>
      <c r="MZ39" s="214" t="s">
        <v>562</v>
      </c>
      <c r="NA39" s="214" t="s">
        <v>562</v>
      </c>
      <c r="NB39" s="214" t="s">
        <v>562</v>
      </c>
      <c r="NC39" s="214" t="s">
        <v>562</v>
      </c>
      <c r="ND39" s="214" t="s">
        <v>562</v>
      </c>
      <c r="NE39" s="214" t="s">
        <v>562</v>
      </c>
      <c r="NF39" s="214" t="s">
        <v>562</v>
      </c>
      <c r="NG39" s="214" t="s">
        <v>562</v>
      </c>
      <c r="NH39" s="214" t="s">
        <v>562</v>
      </c>
      <c r="NI39" s="301" t="s">
        <v>395</v>
      </c>
    </row>
    <row r="40" spans="1:373" s="2" customFormat="1" ht="12" customHeight="1" x14ac:dyDescent="0.25">
      <c r="A40" s="6"/>
      <c r="B40" s="6"/>
      <c r="C40" s="6"/>
      <c r="D40" s="6"/>
      <c r="E40" s="6"/>
      <c r="F40" s="6"/>
      <c r="G40" s="6"/>
      <c r="H40" s="6"/>
      <c r="I40" s="6"/>
      <c r="J40" s="6"/>
      <c r="K40" s="6"/>
      <c r="L40" s="6"/>
      <c r="N40" s="6"/>
      <c r="O40" s="6"/>
      <c r="P40" s="6"/>
      <c r="Q40" s="6"/>
      <c r="R40" s="6"/>
      <c r="S40" s="6"/>
      <c r="T40" s="6"/>
      <c r="U40" s="6"/>
      <c r="V40" s="6"/>
      <c r="W40" s="6"/>
      <c r="X40" s="6"/>
      <c r="Y40" s="6"/>
      <c r="Z40" s="6"/>
      <c r="AA40" s="6"/>
      <c r="AB40" s="10"/>
      <c r="AC40" s="213" t="s">
        <v>131</v>
      </c>
      <c r="AD40" s="222" t="str">
        <f t="shared" ca="1" si="144"/>
        <v>17,093</v>
      </c>
      <c r="AE40" s="409" t="s">
        <v>6558</v>
      </c>
      <c r="AF40" s="409" t="s">
        <v>6559</v>
      </c>
      <c r="AG40" s="409" t="s">
        <v>2122</v>
      </c>
      <c r="AH40" s="409" t="s">
        <v>6560</v>
      </c>
      <c r="AI40" s="409" t="s">
        <v>770</v>
      </c>
      <c r="AJ40" s="409" t="s">
        <v>1815</v>
      </c>
      <c r="AK40" s="409" t="s">
        <v>1279</v>
      </c>
      <c r="AL40" s="409" t="s">
        <v>608</v>
      </c>
      <c r="AM40" s="409" t="s">
        <v>1155</v>
      </c>
      <c r="AN40" s="409" t="s">
        <v>5677</v>
      </c>
      <c r="AO40" s="409" t="s">
        <v>6561</v>
      </c>
      <c r="AP40" s="409" t="s">
        <v>6561</v>
      </c>
      <c r="AQ40" s="409" t="s">
        <v>6562</v>
      </c>
      <c r="AR40" s="409" t="s">
        <v>6563</v>
      </c>
      <c r="AS40" s="409" t="s">
        <v>6563</v>
      </c>
      <c r="AT40" s="409" t="s">
        <v>6564</v>
      </c>
      <c r="AU40" s="409" t="s">
        <v>6565</v>
      </c>
      <c r="AV40" s="409" t="s">
        <v>6566</v>
      </c>
      <c r="AW40" s="409" t="s">
        <v>6567</v>
      </c>
      <c r="AX40" s="409" t="s">
        <v>6568</v>
      </c>
      <c r="AY40" s="409" t="s">
        <v>4012</v>
      </c>
      <c r="AZ40" s="223"/>
      <c r="BA40" s="198"/>
      <c r="BB40" s="409" t="s">
        <v>5675</v>
      </c>
      <c r="BC40" s="409" t="s">
        <v>786</v>
      </c>
      <c r="BD40" s="409" t="s">
        <v>787</v>
      </c>
      <c r="BE40" s="409" t="s">
        <v>5676</v>
      </c>
      <c r="BF40" s="409" t="s">
        <v>888</v>
      </c>
      <c r="BG40" s="409" t="s">
        <v>443</v>
      </c>
      <c r="BH40" s="409" t="s">
        <v>1279</v>
      </c>
      <c r="BI40" s="409" t="s">
        <v>608</v>
      </c>
      <c r="BJ40" s="409" t="s">
        <v>1155</v>
      </c>
      <c r="BK40" s="409" t="s">
        <v>5677</v>
      </c>
      <c r="BL40" s="409" t="s">
        <v>1673</v>
      </c>
      <c r="BM40" s="409" t="s">
        <v>1673</v>
      </c>
      <c r="BN40" s="409" t="s">
        <v>5678</v>
      </c>
      <c r="BO40" s="409" t="s">
        <v>5679</v>
      </c>
      <c r="BP40" s="409" t="s">
        <v>5679</v>
      </c>
      <c r="BQ40" s="409" t="s">
        <v>5680</v>
      </c>
      <c r="BR40" s="409" t="s">
        <v>5681</v>
      </c>
      <c r="BS40" s="409" t="s">
        <v>5682</v>
      </c>
      <c r="BT40" s="409" t="s">
        <v>5683</v>
      </c>
      <c r="BU40" s="409" t="s">
        <v>5684</v>
      </c>
      <c r="BV40" s="409" t="s">
        <v>4102</v>
      </c>
      <c r="BW40" s="223"/>
      <c r="BX40" s="198"/>
      <c r="BY40" s="375" t="s">
        <v>1625</v>
      </c>
      <c r="BZ40" s="375" t="s">
        <v>786</v>
      </c>
      <c r="CA40" s="375" t="s">
        <v>787</v>
      </c>
      <c r="CB40" s="375" t="s">
        <v>4881</v>
      </c>
      <c r="CC40" s="375" t="s">
        <v>3358</v>
      </c>
      <c r="CD40" s="375" t="s">
        <v>790</v>
      </c>
      <c r="CE40" s="375" t="s">
        <v>2687</v>
      </c>
      <c r="CF40" s="375" t="s">
        <v>562</v>
      </c>
      <c r="CG40" s="375" t="s">
        <v>1405</v>
      </c>
      <c r="CH40" s="375" t="s">
        <v>4882</v>
      </c>
      <c r="CI40" s="375" t="s">
        <v>4883</v>
      </c>
      <c r="CJ40" s="375" t="s">
        <v>4883</v>
      </c>
      <c r="CK40" s="375" t="s">
        <v>4884</v>
      </c>
      <c r="CL40" s="375" t="s">
        <v>4885</v>
      </c>
      <c r="CM40" s="375" t="s">
        <v>4885</v>
      </c>
      <c r="CN40" s="375" t="s">
        <v>5118</v>
      </c>
      <c r="CO40" s="375" t="s">
        <v>4357</v>
      </c>
      <c r="CP40" s="375" t="s">
        <v>927</v>
      </c>
      <c r="CQ40" s="375" t="s">
        <v>1385</v>
      </c>
      <c r="CR40" s="375" t="s">
        <v>2408</v>
      </c>
      <c r="CS40" s="376" t="s">
        <v>517</v>
      </c>
      <c r="CT40" s="223"/>
      <c r="CU40" s="198"/>
      <c r="CV40" s="341" t="s">
        <v>1625</v>
      </c>
      <c r="CW40" s="341" t="s">
        <v>4147</v>
      </c>
      <c r="CX40" s="341" t="s">
        <v>787</v>
      </c>
      <c r="CY40" s="341" t="s">
        <v>2149</v>
      </c>
      <c r="CZ40" s="341" t="s">
        <v>789</v>
      </c>
      <c r="DA40" s="341" t="s">
        <v>790</v>
      </c>
      <c r="DB40" s="341" t="s">
        <v>562</v>
      </c>
      <c r="DC40" s="341" t="s">
        <v>562</v>
      </c>
      <c r="DD40" s="341" t="s">
        <v>382</v>
      </c>
      <c r="DE40" s="341" t="s">
        <v>562</v>
      </c>
      <c r="DF40" s="341" t="s">
        <v>568</v>
      </c>
      <c r="DG40" s="341" t="s">
        <v>568</v>
      </c>
      <c r="DH40" s="341" t="s">
        <v>4148</v>
      </c>
      <c r="DI40" s="341" t="s">
        <v>2152</v>
      </c>
      <c r="DJ40" s="341" t="s">
        <v>2152</v>
      </c>
      <c r="DK40" s="341" t="s">
        <v>4356</v>
      </c>
      <c r="DL40" s="341" t="s">
        <v>4357</v>
      </c>
      <c r="DM40" s="341" t="s">
        <v>927</v>
      </c>
      <c r="DN40" s="341" t="s">
        <v>4358</v>
      </c>
      <c r="DO40" s="341" t="s">
        <v>562</v>
      </c>
      <c r="DP40" s="341" t="s">
        <v>466</v>
      </c>
      <c r="DQ40" s="223"/>
      <c r="DR40" s="198"/>
      <c r="DS40" s="341" t="s">
        <v>3292</v>
      </c>
      <c r="DT40" s="341" t="s">
        <v>2148</v>
      </c>
      <c r="DU40" s="341" t="s">
        <v>787</v>
      </c>
      <c r="DV40" s="341" t="s">
        <v>2149</v>
      </c>
      <c r="DW40" s="341" t="s">
        <v>789</v>
      </c>
      <c r="DX40" s="341" t="s">
        <v>790</v>
      </c>
      <c r="DY40" s="341" t="s">
        <v>2687</v>
      </c>
      <c r="DZ40" s="341" t="s">
        <v>3293</v>
      </c>
      <c r="EA40" s="341" t="s">
        <v>856</v>
      </c>
      <c r="EB40" s="341" t="s">
        <v>3294</v>
      </c>
      <c r="EC40" s="341" t="s">
        <v>3288</v>
      </c>
      <c r="ED40" s="341" t="s">
        <v>3295</v>
      </c>
      <c r="EE40" s="341" t="s">
        <v>566</v>
      </c>
      <c r="EF40" s="341" t="s">
        <v>3296</v>
      </c>
      <c r="EG40" s="341" t="s">
        <v>3296</v>
      </c>
      <c r="EH40" s="341" t="s">
        <v>3297</v>
      </c>
      <c r="EI40" s="341" t="s">
        <v>3298</v>
      </c>
      <c r="EJ40" s="341" t="s">
        <v>3299</v>
      </c>
      <c r="EK40" s="341" t="s">
        <v>3300</v>
      </c>
      <c r="EL40" s="341" t="s">
        <v>777</v>
      </c>
      <c r="EM40" s="341" t="s">
        <v>888</v>
      </c>
      <c r="EN40" s="223"/>
      <c r="EO40" s="198"/>
      <c r="EP40" s="341" t="s">
        <v>785</v>
      </c>
      <c r="EQ40" s="214" t="s">
        <v>2148</v>
      </c>
      <c r="ER40" s="214" t="s">
        <v>3287</v>
      </c>
      <c r="ES40" s="214" t="s">
        <v>3679</v>
      </c>
      <c r="ET40" s="214" t="s">
        <v>789</v>
      </c>
      <c r="EU40" s="214" t="s">
        <v>790</v>
      </c>
      <c r="EV40" s="214" t="s">
        <v>362</v>
      </c>
      <c r="EW40" s="214" t="s">
        <v>609</v>
      </c>
      <c r="EX40" s="214" t="s">
        <v>856</v>
      </c>
      <c r="EY40" s="214" t="s">
        <v>566</v>
      </c>
      <c r="EZ40" s="214" t="s">
        <v>3680</v>
      </c>
      <c r="FA40" s="214" t="s">
        <v>3680</v>
      </c>
      <c r="FB40" s="214" t="s">
        <v>3681</v>
      </c>
      <c r="FC40" s="214" t="s">
        <v>3682</v>
      </c>
      <c r="FD40" s="214" t="s">
        <v>3683</v>
      </c>
      <c r="FE40" s="214" t="s">
        <v>3684</v>
      </c>
      <c r="FF40" s="214" t="s">
        <v>3685</v>
      </c>
      <c r="FG40" s="214" t="s">
        <v>3686</v>
      </c>
      <c r="FH40" s="214" t="s">
        <v>562</v>
      </c>
      <c r="FI40" s="214" t="s">
        <v>777</v>
      </c>
      <c r="FJ40" s="372" t="s">
        <v>4017</v>
      </c>
      <c r="FK40" s="223"/>
      <c r="FL40" s="198"/>
      <c r="FM40" s="301" t="s">
        <v>785</v>
      </c>
      <c r="FN40" s="301" t="s">
        <v>2148</v>
      </c>
      <c r="FO40" s="301" t="s">
        <v>787</v>
      </c>
      <c r="FP40" s="301" t="s">
        <v>2149</v>
      </c>
      <c r="FQ40" s="301" t="s">
        <v>789</v>
      </c>
      <c r="FR40" s="301" t="s">
        <v>790</v>
      </c>
      <c r="FS40" s="301" t="s">
        <v>362</v>
      </c>
      <c r="FT40" s="301" t="s">
        <v>609</v>
      </c>
      <c r="FU40" s="301" t="s">
        <v>996</v>
      </c>
      <c r="FV40" s="301" t="s">
        <v>2150</v>
      </c>
      <c r="FW40" s="301" t="s">
        <v>384</v>
      </c>
      <c r="FX40" s="301" t="s">
        <v>537</v>
      </c>
      <c r="FY40" s="301" t="s">
        <v>2151</v>
      </c>
      <c r="FZ40" s="301" t="s">
        <v>2152</v>
      </c>
      <c r="GA40" s="301" t="s">
        <v>2153</v>
      </c>
      <c r="GB40" s="301" t="s">
        <v>1630</v>
      </c>
      <c r="GC40" s="301" t="s">
        <v>1631</v>
      </c>
      <c r="GD40" s="301" t="s">
        <v>1632</v>
      </c>
      <c r="GE40" s="301" t="s">
        <v>2154</v>
      </c>
      <c r="GF40" s="301" t="s">
        <v>777</v>
      </c>
      <c r="GG40" s="373" t="s">
        <v>1896</v>
      </c>
      <c r="GH40" s="223"/>
      <c r="GI40" s="198"/>
      <c r="GJ40" s="223" t="s">
        <v>1625</v>
      </c>
      <c r="GK40" s="223" t="s">
        <v>786</v>
      </c>
      <c r="GL40" s="223" t="s">
        <v>787</v>
      </c>
      <c r="GM40" s="223" t="s">
        <v>788</v>
      </c>
      <c r="GN40" s="223" t="s">
        <v>789</v>
      </c>
      <c r="GO40" s="223" t="s">
        <v>790</v>
      </c>
      <c r="GP40" s="223" t="s">
        <v>1198</v>
      </c>
      <c r="GQ40" s="223" t="s">
        <v>609</v>
      </c>
      <c r="GR40" s="223" t="s">
        <v>375</v>
      </c>
      <c r="GS40" s="223" t="s">
        <v>1443</v>
      </c>
      <c r="GT40" s="223" t="s">
        <v>1626</v>
      </c>
      <c r="GU40" s="223" t="s">
        <v>1627</v>
      </c>
      <c r="GV40" s="223" t="s">
        <v>1628</v>
      </c>
      <c r="GW40" s="223" t="s">
        <v>1629</v>
      </c>
      <c r="GX40" s="223" t="s">
        <v>1629</v>
      </c>
      <c r="GY40" s="238" t="s">
        <v>1630</v>
      </c>
      <c r="GZ40" s="238" t="s">
        <v>1631</v>
      </c>
      <c r="HA40" s="238" t="s">
        <v>1632</v>
      </c>
      <c r="HB40" s="238" t="s">
        <v>1633</v>
      </c>
      <c r="HC40" s="238" t="s">
        <v>562</v>
      </c>
      <c r="HD40" s="223" t="s">
        <v>4057</v>
      </c>
      <c r="HE40" s="223"/>
      <c r="HF40" s="198"/>
      <c r="HG40" s="223" t="s">
        <v>785</v>
      </c>
      <c r="HH40" s="223" t="s">
        <v>786</v>
      </c>
      <c r="HI40" s="223" t="s">
        <v>787</v>
      </c>
      <c r="HJ40" s="223" t="s">
        <v>788</v>
      </c>
      <c r="HK40" s="223" t="s">
        <v>789</v>
      </c>
      <c r="HL40" s="223" t="s">
        <v>790</v>
      </c>
      <c r="HM40" s="223" t="s">
        <v>552</v>
      </c>
      <c r="HN40" s="223" t="s">
        <v>562</v>
      </c>
      <c r="HO40" s="223" t="s">
        <v>562</v>
      </c>
      <c r="HP40" s="223" t="s">
        <v>562</v>
      </c>
      <c r="HQ40" s="223" t="s">
        <v>791</v>
      </c>
      <c r="HR40" s="223" t="s">
        <v>792</v>
      </c>
      <c r="HS40" s="223" t="s">
        <v>793</v>
      </c>
      <c r="HT40" s="223" t="s">
        <v>794</v>
      </c>
      <c r="HU40" s="223" t="s">
        <v>794</v>
      </c>
      <c r="HV40" s="238" t="s">
        <v>795</v>
      </c>
      <c r="HW40" s="238" t="s">
        <v>796</v>
      </c>
      <c r="HX40" s="238" t="s">
        <v>797</v>
      </c>
      <c r="HY40" s="238" t="s">
        <v>798</v>
      </c>
      <c r="HZ40" s="238" t="s">
        <v>562</v>
      </c>
      <c r="IA40" s="374" t="s">
        <v>1140</v>
      </c>
      <c r="IB40" s="223"/>
      <c r="IC40" s="198"/>
      <c r="ID40" s="399" t="s">
        <v>799</v>
      </c>
      <c r="IE40" s="399" t="s">
        <v>800</v>
      </c>
      <c r="IF40" s="395" t="s">
        <v>801</v>
      </c>
      <c r="IG40" s="395" t="s">
        <v>788</v>
      </c>
      <c r="IH40" s="395" t="s">
        <v>789</v>
      </c>
      <c r="II40" s="399" t="s">
        <v>790</v>
      </c>
      <c r="IJ40" s="399" t="s">
        <v>448</v>
      </c>
      <c r="IK40" s="399" t="s">
        <v>802</v>
      </c>
      <c r="IL40" s="401" t="s">
        <v>391</v>
      </c>
      <c r="IM40" s="398" t="s">
        <v>803</v>
      </c>
      <c r="IN40" s="398" t="s">
        <v>804</v>
      </c>
      <c r="IO40" s="399" t="s">
        <v>804</v>
      </c>
      <c r="IP40" s="399" t="s">
        <v>805</v>
      </c>
      <c r="IQ40" s="399" t="s">
        <v>806</v>
      </c>
      <c r="IR40" s="399" t="s">
        <v>807</v>
      </c>
      <c r="IS40" s="399" t="s">
        <v>808</v>
      </c>
      <c r="IT40" s="399" t="s">
        <v>809</v>
      </c>
      <c r="IU40" s="399" t="s">
        <v>810</v>
      </c>
      <c r="IV40" s="399" t="s">
        <v>811</v>
      </c>
      <c r="IW40" s="400" t="s">
        <v>812</v>
      </c>
      <c r="IX40" s="399" t="s">
        <v>3374</v>
      </c>
      <c r="IY40" s="223"/>
      <c r="IZ40" s="198"/>
      <c r="JA40" s="409" t="s">
        <v>7330</v>
      </c>
      <c r="JB40" s="409" t="s">
        <v>7331</v>
      </c>
      <c r="JC40" s="409" t="s">
        <v>4893</v>
      </c>
      <c r="JD40" s="409" t="s">
        <v>7332</v>
      </c>
      <c r="JE40" s="409" t="s">
        <v>888</v>
      </c>
      <c r="JF40" s="409" t="s">
        <v>3567</v>
      </c>
      <c r="JG40" s="409" t="s">
        <v>534</v>
      </c>
      <c r="JH40" s="409" t="s">
        <v>7333</v>
      </c>
      <c r="JI40" s="409" t="s">
        <v>1405</v>
      </c>
      <c r="JJ40" s="409" t="s">
        <v>2134</v>
      </c>
      <c r="JK40" s="409" t="s">
        <v>6957</v>
      </c>
      <c r="JL40" s="409" t="s">
        <v>6958</v>
      </c>
      <c r="JM40" s="409" t="s">
        <v>6959</v>
      </c>
      <c r="JN40" s="409" t="s">
        <v>6960</v>
      </c>
      <c r="JO40" s="409" t="s">
        <v>6960</v>
      </c>
      <c r="JP40" s="409" t="s">
        <v>6961</v>
      </c>
      <c r="JQ40" s="409" t="s">
        <v>6962</v>
      </c>
      <c r="JR40" s="409" t="s">
        <v>6963</v>
      </c>
      <c r="JS40" s="409" t="s">
        <v>6964</v>
      </c>
      <c r="JT40" s="409" t="s">
        <v>6965</v>
      </c>
      <c r="JU40" s="409" t="s">
        <v>1198</v>
      </c>
      <c r="JV40" s="223"/>
      <c r="JW40" s="223"/>
      <c r="JX40" s="366" t="s">
        <v>7462</v>
      </c>
      <c r="JY40" s="366" t="s">
        <v>5393</v>
      </c>
      <c r="JZ40" s="366" t="s">
        <v>7463</v>
      </c>
      <c r="KA40" s="366" t="s">
        <v>2359</v>
      </c>
      <c r="KB40" s="366" t="s">
        <v>391</v>
      </c>
      <c r="KC40" s="366" t="s">
        <v>1472</v>
      </c>
      <c r="KD40" s="366" t="s">
        <v>364</v>
      </c>
      <c r="KE40" s="366" t="s">
        <v>364</v>
      </c>
      <c r="KF40" s="366" t="s">
        <v>364</v>
      </c>
      <c r="KG40" s="366" t="s">
        <v>364</v>
      </c>
      <c r="KH40" s="366" t="s">
        <v>7464</v>
      </c>
      <c r="KI40" s="366" t="s">
        <v>7464</v>
      </c>
      <c r="KJ40" s="366" t="s">
        <v>7465</v>
      </c>
      <c r="KK40" s="366" t="s">
        <v>7466</v>
      </c>
      <c r="KL40" s="366" t="s">
        <v>7466</v>
      </c>
      <c r="KM40" s="366" t="s">
        <v>7467</v>
      </c>
      <c r="KN40" s="366" t="s">
        <v>7468</v>
      </c>
      <c r="KO40" s="366" t="s">
        <v>7469</v>
      </c>
      <c r="KP40" s="366" t="s">
        <v>7470</v>
      </c>
      <c r="KQ40" s="366" t="s">
        <v>7471</v>
      </c>
      <c r="KR40" s="214" t="s">
        <v>7472</v>
      </c>
      <c r="KS40" s="223"/>
      <c r="KT40" s="223"/>
      <c r="KU40" s="409" t="s">
        <v>6110</v>
      </c>
      <c r="KV40" s="409" t="s">
        <v>364</v>
      </c>
      <c r="KW40" s="409" t="s">
        <v>364</v>
      </c>
      <c r="KX40" s="409" t="s">
        <v>6111</v>
      </c>
      <c r="KY40" s="409" t="s">
        <v>856</v>
      </c>
      <c r="KZ40" s="409" t="s">
        <v>381</v>
      </c>
      <c r="LA40" s="409" t="s">
        <v>365</v>
      </c>
      <c r="LB40" s="409" t="s">
        <v>562</v>
      </c>
      <c r="LC40" s="409" t="s">
        <v>934</v>
      </c>
      <c r="LD40" s="409" t="s">
        <v>6112</v>
      </c>
      <c r="LE40" s="409" t="s">
        <v>6113</v>
      </c>
      <c r="LF40" s="409" t="s">
        <v>6113</v>
      </c>
      <c r="LG40" s="409" t="s">
        <v>6114</v>
      </c>
      <c r="LH40" s="409" t="s">
        <v>6115</v>
      </c>
      <c r="LI40" s="409" t="s">
        <v>6115</v>
      </c>
      <c r="LJ40" s="409" t="s">
        <v>6116</v>
      </c>
      <c r="LK40" s="409" t="s">
        <v>6117</v>
      </c>
      <c r="LL40" s="409" t="s">
        <v>6118</v>
      </c>
      <c r="LM40" s="409" t="s">
        <v>6119</v>
      </c>
      <c r="LN40" s="409" t="s">
        <v>6120</v>
      </c>
      <c r="LO40" s="409" t="s">
        <v>888</v>
      </c>
      <c r="LP40" s="223"/>
      <c r="LQ40" s="223"/>
      <c r="LR40" s="366" t="s">
        <v>364</v>
      </c>
      <c r="LS40" s="366" t="s">
        <v>1448</v>
      </c>
      <c r="LT40" s="366" t="s">
        <v>364</v>
      </c>
      <c r="LU40" s="366" t="s">
        <v>5243</v>
      </c>
      <c r="LV40" s="366" t="s">
        <v>4124</v>
      </c>
      <c r="LW40" s="366" t="s">
        <v>364</v>
      </c>
      <c r="LX40" s="366" t="s">
        <v>562</v>
      </c>
      <c r="LY40" s="366" t="s">
        <v>562</v>
      </c>
      <c r="LZ40" s="366" t="s">
        <v>1439</v>
      </c>
      <c r="MA40" s="366" t="s">
        <v>562</v>
      </c>
      <c r="MB40" s="366" t="s">
        <v>5244</v>
      </c>
      <c r="MC40" s="366" t="s">
        <v>5244</v>
      </c>
      <c r="MD40" s="366" t="s">
        <v>5245</v>
      </c>
      <c r="ME40" s="366" t="s">
        <v>2150</v>
      </c>
      <c r="MF40" s="366" t="s">
        <v>2150</v>
      </c>
      <c r="MG40" s="366" t="s">
        <v>5246</v>
      </c>
      <c r="MH40" s="366" t="s">
        <v>1433</v>
      </c>
      <c r="MI40" s="366" t="s">
        <v>1433</v>
      </c>
      <c r="MJ40" s="366" t="s">
        <v>2596</v>
      </c>
      <c r="MK40" s="366" t="s">
        <v>562</v>
      </c>
      <c r="ML40" s="214" t="s">
        <v>409</v>
      </c>
      <c r="MM40" s="223"/>
      <c r="MN40" s="223"/>
      <c r="MO40" s="214" t="s">
        <v>4492</v>
      </c>
      <c r="MP40" s="214" t="s">
        <v>4493</v>
      </c>
      <c r="MQ40" s="214" t="s">
        <v>364</v>
      </c>
      <c r="MR40" s="214" t="s">
        <v>364</v>
      </c>
      <c r="MS40" s="214" t="s">
        <v>364</v>
      </c>
      <c r="MT40" s="214" t="s">
        <v>364</v>
      </c>
      <c r="MU40" s="214" t="s">
        <v>562</v>
      </c>
      <c r="MV40" s="214" t="s">
        <v>562</v>
      </c>
      <c r="MW40" s="214" t="s">
        <v>1439</v>
      </c>
      <c r="MX40" s="214" t="s">
        <v>562</v>
      </c>
      <c r="MY40" s="214" t="s">
        <v>1714</v>
      </c>
      <c r="MZ40" s="214" t="s">
        <v>4494</v>
      </c>
      <c r="NA40" s="214" t="s">
        <v>565</v>
      </c>
      <c r="NB40" s="214" t="s">
        <v>4495</v>
      </c>
      <c r="NC40" s="214" t="s">
        <v>4495</v>
      </c>
      <c r="ND40" s="214" t="s">
        <v>4496</v>
      </c>
      <c r="NE40" s="214" t="s">
        <v>4497</v>
      </c>
      <c r="NF40" s="214" t="s">
        <v>4498</v>
      </c>
      <c r="NG40" s="214" t="s">
        <v>4499</v>
      </c>
      <c r="NH40" s="214" t="s">
        <v>562</v>
      </c>
      <c r="NI40" s="301" t="s">
        <v>405</v>
      </c>
    </row>
    <row r="41" spans="1:373" s="2" customFormat="1" ht="15"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10"/>
      <c r="AC41" s="213" t="s">
        <v>132</v>
      </c>
      <c r="AD41" s="222" t="str">
        <f t="shared" ca="1" si="144"/>
        <v>192,723</v>
      </c>
      <c r="AE41" s="409" t="s">
        <v>6569</v>
      </c>
      <c r="AF41" s="409" t="s">
        <v>5686</v>
      </c>
      <c r="AG41" s="409" t="s">
        <v>443</v>
      </c>
      <c r="AH41" s="409" t="s">
        <v>5687</v>
      </c>
      <c r="AI41" s="409" t="s">
        <v>388</v>
      </c>
      <c r="AJ41" s="409" t="s">
        <v>447</v>
      </c>
      <c r="AK41" s="409" t="s">
        <v>1462</v>
      </c>
      <c r="AL41" s="409" t="s">
        <v>5688</v>
      </c>
      <c r="AM41" s="409" t="s">
        <v>3612</v>
      </c>
      <c r="AN41" s="409" t="s">
        <v>5689</v>
      </c>
      <c r="AO41" s="409" t="s">
        <v>6570</v>
      </c>
      <c r="AP41" s="409" t="s">
        <v>6571</v>
      </c>
      <c r="AQ41" s="409" t="s">
        <v>4148</v>
      </c>
      <c r="AR41" s="409" t="s">
        <v>6572</v>
      </c>
      <c r="AS41" s="409" t="s">
        <v>6573</v>
      </c>
      <c r="AT41" s="409" t="s">
        <v>6574</v>
      </c>
      <c r="AU41" s="409" t="s">
        <v>3825</v>
      </c>
      <c r="AV41" s="409" t="s">
        <v>6575</v>
      </c>
      <c r="AW41" s="409" t="s">
        <v>4438</v>
      </c>
      <c r="AX41" s="409" t="s">
        <v>6576</v>
      </c>
      <c r="AY41" s="409" t="s">
        <v>6577</v>
      </c>
      <c r="AZ41" s="223"/>
      <c r="BA41" s="198"/>
      <c r="BB41" s="409" t="s">
        <v>5685</v>
      </c>
      <c r="BC41" s="409" t="s">
        <v>5686</v>
      </c>
      <c r="BD41" s="409" t="s">
        <v>443</v>
      </c>
      <c r="BE41" s="409" t="s">
        <v>5687</v>
      </c>
      <c r="BF41" s="409" t="s">
        <v>388</v>
      </c>
      <c r="BG41" s="409" t="s">
        <v>447</v>
      </c>
      <c r="BH41" s="409" t="s">
        <v>1462</v>
      </c>
      <c r="BI41" s="409" t="s">
        <v>5688</v>
      </c>
      <c r="BJ41" s="409" t="s">
        <v>3612</v>
      </c>
      <c r="BK41" s="409" t="s">
        <v>5689</v>
      </c>
      <c r="BL41" s="409" t="s">
        <v>5690</v>
      </c>
      <c r="BM41" s="409" t="s">
        <v>5690</v>
      </c>
      <c r="BN41" s="409" t="s">
        <v>2249</v>
      </c>
      <c r="BO41" s="409" t="s">
        <v>5691</v>
      </c>
      <c r="BP41" s="409" t="s">
        <v>5692</v>
      </c>
      <c r="BQ41" s="409" t="s">
        <v>5693</v>
      </c>
      <c r="BR41" s="409" t="s">
        <v>5694</v>
      </c>
      <c r="BS41" s="409" t="s">
        <v>5695</v>
      </c>
      <c r="BT41" s="409" t="s">
        <v>5696</v>
      </c>
      <c r="BU41" s="409" t="s">
        <v>5697</v>
      </c>
      <c r="BV41" s="409" t="s">
        <v>5698</v>
      </c>
      <c r="BW41" s="223"/>
      <c r="BX41" s="198"/>
      <c r="BY41" s="375" t="s">
        <v>451</v>
      </c>
      <c r="BZ41" s="375" t="s">
        <v>3301</v>
      </c>
      <c r="CA41" s="375" t="s">
        <v>1953</v>
      </c>
      <c r="CB41" s="375" t="s">
        <v>4886</v>
      </c>
      <c r="CC41" s="375" t="s">
        <v>1186</v>
      </c>
      <c r="CD41" s="375" t="s">
        <v>816</v>
      </c>
      <c r="CE41" s="375" t="s">
        <v>4149</v>
      </c>
      <c r="CF41" s="375" t="s">
        <v>4887</v>
      </c>
      <c r="CG41" s="375" t="s">
        <v>4149</v>
      </c>
      <c r="CH41" s="375" t="s">
        <v>4888</v>
      </c>
      <c r="CI41" s="375" t="s">
        <v>4889</v>
      </c>
      <c r="CJ41" s="375" t="s">
        <v>4890</v>
      </c>
      <c r="CK41" s="375" t="s">
        <v>499</v>
      </c>
      <c r="CL41" s="375" t="s">
        <v>4891</v>
      </c>
      <c r="CM41" s="375" t="s">
        <v>4892</v>
      </c>
      <c r="CN41" s="375" t="s">
        <v>5119</v>
      </c>
      <c r="CO41" s="375" t="s">
        <v>5120</v>
      </c>
      <c r="CP41" s="375" t="s">
        <v>5121</v>
      </c>
      <c r="CQ41" s="375" t="s">
        <v>5122</v>
      </c>
      <c r="CR41" s="375" t="s">
        <v>5105</v>
      </c>
      <c r="CS41" s="376" t="s">
        <v>4893</v>
      </c>
      <c r="CT41" s="223"/>
      <c r="CU41" s="198"/>
      <c r="CV41" s="341" t="s">
        <v>451</v>
      </c>
      <c r="CW41" s="341" t="s">
        <v>3301</v>
      </c>
      <c r="CX41" s="341" t="s">
        <v>1953</v>
      </c>
      <c r="CY41" s="341" t="s">
        <v>830</v>
      </c>
      <c r="CZ41" s="341" t="s">
        <v>765</v>
      </c>
      <c r="DA41" s="341" t="s">
        <v>1405</v>
      </c>
      <c r="DB41" s="341" t="s">
        <v>1462</v>
      </c>
      <c r="DC41" s="341" t="s">
        <v>562</v>
      </c>
      <c r="DD41" s="341" t="s">
        <v>4149</v>
      </c>
      <c r="DE41" s="341" t="s">
        <v>562</v>
      </c>
      <c r="DF41" s="341" t="s">
        <v>4150</v>
      </c>
      <c r="DG41" s="341" t="s">
        <v>4151</v>
      </c>
      <c r="DH41" s="341" t="s">
        <v>1962</v>
      </c>
      <c r="DI41" s="341" t="s">
        <v>4152</v>
      </c>
      <c r="DJ41" s="341" t="s">
        <v>4153</v>
      </c>
      <c r="DK41" s="341" t="s">
        <v>4359</v>
      </c>
      <c r="DL41" s="341" t="s">
        <v>4360</v>
      </c>
      <c r="DM41" s="341" t="s">
        <v>4361</v>
      </c>
      <c r="DN41" s="341" t="s">
        <v>4362</v>
      </c>
      <c r="DO41" s="341" t="s">
        <v>4363</v>
      </c>
      <c r="DP41" s="341" t="s">
        <v>4154</v>
      </c>
      <c r="DQ41" s="223"/>
      <c r="DR41" s="198"/>
      <c r="DS41" s="341" t="s">
        <v>451</v>
      </c>
      <c r="DT41" s="341" t="s">
        <v>3301</v>
      </c>
      <c r="DU41" s="341" t="s">
        <v>1953</v>
      </c>
      <c r="DV41" s="341" t="s">
        <v>377</v>
      </c>
      <c r="DW41" s="341" t="s">
        <v>366</v>
      </c>
      <c r="DX41" s="341" t="s">
        <v>1405</v>
      </c>
      <c r="DY41" s="341" t="s">
        <v>1612</v>
      </c>
      <c r="DZ41" s="341" t="s">
        <v>1634</v>
      </c>
      <c r="EA41" s="341" t="s">
        <v>3302</v>
      </c>
      <c r="EB41" s="341" t="s">
        <v>3303</v>
      </c>
      <c r="EC41" s="341" t="s">
        <v>3304</v>
      </c>
      <c r="ED41" s="341" t="s">
        <v>3305</v>
      </c>
      <c r="EE41" s="341" t="s">
        <v>3306</v>
      </c>
      <c r="EF41" s="341" t="s">
        <v>3307</v>
      </c>
      <c r="EG41" s="341" t="s">
        <v>3308</v>
      </c>
      <c r="EH41" s="341" t="s">
        <v>3309</v>
      </c>
      <c r="EI41" s="341" t="s">
        <v>3310</v>
      </c>
      <c r="EJ41" s="341" t="s">
        <v>3311</v>
      </c>
      <c r="EK41" s="341" t="s">
        <v>3312</v>
      </c>
      <c r="EL41" s="341" t="s">
        <v>2409</v>
      </c>
      <c r="EM41" s="341" t="s">
        <v>3994</v>
      </c>
      <c r="EN41" s="223"/>
      <c r="EO41" s="198"/>
      <c r="EP41" s="341" t="s">
        <v>451</v>
      </c>
      <c r="EQ41" s="214" t="s">
        <v>3687</v>
      </c>
      <c r="ER41" s="214" t="s">
        <v>1428</v>
      </c>
      <c r="ES41" s="214" t="s">
        <v>3688</v>
      </c>
      <c r="ET41" s="214" t="s">
        <v>448</v>
      </c>
      <c r="EU41" s="214" t="s">
        <v>378</v>
      </c>
      <c r="EV41" s="214" t="s">
        <v>1612</v>
      </c>
      <c r="EW41" s="214" t="s">
        <v>1634</v>
      </c>
      <c r="EX41" s="214" t="s">
        <v>3302</v>
      </c>
      <c r="EY41" s="214" t="s">
        <v>3303</v>
      </c>
      <c r="EZ41" s="214" t="s">
        <v>3689</v>
      </c>
      <c r="FA41" s="214" t="s">
        <v>3690</v>
      </c>
      <c r="FB41" s="214" t="s">
        <v>877</v>
      </c>
      <c r="FC41" s="214" t="s">
        <v>3691</v>
      </c>
      <c r="FD41" s="214" t="s">
        <v>3692</v>
      </c>
      <c r="FE41" s="214" t="s">
        <v>3693</v>
      </c>
      <c r="FF41" s="214" t="s">
        <v>3694</v>
      </c>
      <c r="FG41" s="214" t="s">
        <v>3695</v>
      </c>
      <c r="FH41" s="214" t="s">
        <v>3696</v>
      </c>
      <c r="FI41" s="214" t="s">
        <v>2585</v>
      </c>
      <c r="FJ41" s="372" t="s">
        <v>4018</v>
      </c>
      <c r="FK41" s="223"/>
      <c r="FL41" s="198"/>
      <c r="FM41" s="301" t="s">
        <v>451</v>
      </c>
      <c r="FN41" s="301" t="s">
        <v>2155</v>
      </c>
      <c r="FO41" s="301" t="s">
        <v>530</v>
      </c>
      <c r="FP41" s="301" t="s">
        <v>2156</v>
      </c>
      <c r="FQ41" s="301" t="s">
        <v>457</v>
      </c>
      <c r="FR41" s="301" t="s">
        <v>1007</v>
      </c>
      <c r="FS41" s="301" t="s">
        <v>763</v>
      </c>
      <c r="FT41" s="301" t="s">
        <v>1620</v>
      </c>
      <c r="FU41" s="301" t="s">
        <v>1778</v>
      </c>
      <c r="FV41" s="301" t="s">
        <v>2157</v>
      </c>
      <c r="FW41" s="301" t="s">
        <v>2430</v>
      </c>
      <c r="FX41" s="301" t="s">
        <v>2455</v>
      </c>
      <c r="FY41" s="301" t="s">
        <v>2158</v>
      </c>
      <c r="FZ41" s="301" t="s">
        <v>2159</v>
      </c>
      <c r="GA41" s="301" t="s">
        <v>2160</v>
      </c>
      <c r="GB41" s="301" t="s">
        <v>2161</v>
      </c>
      <c r="GC41" s="301" t="s">
        <v>2162</v>
      </c>
      <c r="GD41" s="301" t="s">
        <v>2163</v>
      </c>
      <c r="GE41" s="301" t="s">
        <v>2164</v>
      </c>
      <c r="GF41" s="301" t="s">
        <v>2409</v>
      </c>
      <c r="GG41" s="373" t="s">
        <v>2712</v>
      </c>
      <c r="GH41" s="223"/>
      <c r="GI41" s="198"/>
      <c r="GJ41" s="223" t="s">
        <v>451</v>
      </c>
      <c r="GK41" s="223" t="s">
        <v>813</v>
      </c>
      <c r="GL41" s="223" t="s">
        <v>814</v>
      </c>
      <c r="GM41" s="223" t="s">
        <v>377</v>
      </c>
      <c r="GN41" s="223" t="s">
        <v>463</v>
      </c>
      <c r="GO41" s="223" t="s">
        <v>1936</v>
      </c>
      <c r="GP41" s="223" t="s">
        <v>1612</v>
      </c>
      <c r="GQ41" s="223" t="s">
        <v>1634</v>
      </c>
      <c r="GR41" s="223" t="s">
        <v>1635</v>
      </c>
      <c r="GS41" s="223" t="s">
        <v>1636</v>
      </c>
      <c r="GT41" s="223" t="s">
        <v>1637</v>
      </c>
      <c r="GU41" s="223" t="s">
        <v>1638</v>
      </c>
      <c r="GV41" s="223" t="s">
        <v>1639</v>
      </c>
      <c r="GW41" s="223" t="s">
        <v>1640</v>
      </c>
      <c r="GX41" s="223" t="s">
        <v>1641</v>
      </c>
      <c r="GY41" s="238" t="s">
        <v>1642</v>
      </c>
      <c r="GZ41" s="238" t="s">
        <v>1643</v>
      </c>
      <c r="HA41" s="238" t="s">
        <v>1644</v>
      </c>
      <c r="HB41" s="238" t="s">
        <v>1645</v>
      </c>
      <c r="HC41" s="238" t="s">
        <v>1292</v>
      </c>
      <c r="HD41" s="223" t="s">
        <v>787</v>
      </c>
      <c r="HE41" s="223"/>
      <c r="HF41" s="198"/>
      <c r="HG41" s="223" t="s">
        <v>451</v>
      </c>
      <c r="HH41" s="223" t="s">
        <v>813</v>
      </c>
      <c r="HI41" s="223" t="s">
        <v>814</v>
      </c>
      <c r="HJ41" s="223" t="s">
        <v>815</v>
      </c>
      <c r="HK41" s="223" t="s">
        <v>448</v>
      </c>
      <c r="HL41" s="223" t="s">
        <v>816</v>
      </c>
      <c r="HM41" s="223" t="s">
        <v>519</v>
      </c>
      <c r="HN41" s="223" t="s">
        <v>817</v>
      </c>
      <c r="HO41" s="223" t="s">
        <v>818</v>
      </c>
      <c r="HP41" s="223" t="s">
        <v>819</v>
      </c>
      <c r="HQ41" s="223" t="s">
        <v>820</v>
      </c>
      <c r="HR41" s="223" t="s">
        <v>821</v>
      </c>
      <c r="HS41" s="223" t="s">
        <v>822</v>
      </c>
      <c r="HT41" s="223" t="s">
        <v>823</v>
      </c>
      <c r="HU41" s="223" t="s">
        <v>824</v>
      </c>
      <c r="HV41" s="238" t="s">
        <v>825</v>
      </c>
      <c r="HW41" s="238" t="s">
        <v>826</v>
      </c>
      <c r="HX41" s="238" t="s">
        <v>827</v>
      </c>
      <c r="HY41" s="238" t="s">
        <v>828</v>
      </c>
      <c r="HZ41" s="238" t="s">
        <v>829</v>
      </c>
      <c r="IA41" s="374" t="s">
        <v>4085</v>
      </c>
      <c r="IB41" s="223"/>
      <c r="IC41" s="198"/>
      <c r="ID41" s="399" t="s">
        <v>451</v>
      </c>
      <c r="IE41" s="399" t="s">
        <v>813</v>
      </c>
      <c r="IF41" s="395" t="s">
        <v>814</v>
      </c>
      <c r="IG41" s="395" t="s">
        <v>830</v>
      </c>
      <c r="IH41" s="395" t="s">
        <v>457</v>
      </c>
      <c r="II41" s="399" t="s">
        <v>816</v>
      </c>
      <c r="IJ41" s="399" t="s">
        <v>519</v>
      </c>
      <c r="IK41" s="399" t="s">
        <v>831</v>
      </c>
      <c r="IL41" s="401" t="s">
        <v>818</v>
      </c>
      <c r="IM41" s="398" t="s">
        <v>832</v>
      </c>
      <c r="IN41" s="398" t="s">
        <v>571</v>
      </c>
      <c r="IO41" s="399" t="s">
        <v>572</v>
      </c>
      <c r="IP41" s="399" t="s">
        <v>573</v>
      </c>
      <c r="IQ41" s="399" t="s">
        <v>574</v>
      </c>
      <c r="IR41" s="399" t="s">
        <v>575</v>
      </c>
      <c r="IS41" s="399" t="s">
        <v>833</v>
      </c>
      <c r="IT41" s="399" t="s">
        <v>834</v>
      </c>
      <c r="IU41" s="399" t="s">
        <v>835</v>
      </c>
      <c r="IV41" s="399" t="s">
        <v>836</v>
      </c>
      <c r="IW41" s="400" t="s">
        <v>829</v>
      </c>
      <c r="IX41" s="399" t="s">
        <v>4058</v>
      </c>
      <c r="IY41" s="223"/>
      <c r="IZ41" s="198"/>
      <c r="JA41" s="409" t="s">
        <v>7334</v>
      </c>
      <c r="JB41" s="409" t="s">
        <v>7335</v>
      </c>
      <c r="JC41" s="409" t="s">
        <v>839</v>
      </c>
      <c r="JD41" s="409" t="s">
        <v>7336</v>
      </c>
      <c r="JE41" s="409" t="s">
        <v>1186</v>
      </c>
      <c r="JF41" s="409" t="s">
        <v>405</v>
      </c>
      <c r="JG41" s="409" t="s">
        <v>6693</v>
      </c>
      <c r="JH41" s="409" t="s">
        <v>7337</v>
      </c>
      <c r="JI41" s="409" t="s">
        <v>7338</v>
      </c>
      <c r="JJ41" s="409" t="s">
        <v>6966</v>
      </c>
      <c r="JK41" s="409" t="s">
        <v>6967</v>
      </c>
      <c r="JL41" s="409" t="s">
        <v>6968</v>
      </c>
      <c r="JM41" s="409" t="s">
        <v>6969</v>
      </c>
      <c r="JN41" s="409" t="s">
        <v>6970</v>
      </c>
      <c r="JO41" s="409" t="s">
        <v>6971</v>
      </c>
      <c r="JP41" s="409" t="s">
        <v>6972</v>
      </c>
      <c r="JQ41" s="409" t="s">
        <v>6973</v>
      </c>
      <c r="JR41" s="409" t="s">
        <v>6974</v>
      </c>
      <c r="JS41" s="409" t="s">
        <v>6975</v>
      </c>
      <c r="JT41" s="409" t="s">
        <v>6976</v>
      </c>
      <c r="JU41" s="409" t="s">
        <v>393</v>
      </c>
      <c r="JV41" s="223"/>
      <c r="JW41" s="223"/>
      <c r="JX41" s="366" t="s">
        <v>1465</v>
      </c>
      <c r="JY41" s="366" t="s">
        <v>364</v>
      </c>
      <c r="JZ41" s="366" t="s">
        <v>364</v>
      </c>
      <c r="KA41" s="366" t="s">
        <v>364</v>
      </c>
      <c r="KB41" s="366" t="s">
        <v>364</v>
      </c>
      <c r="KC41" s="366" t="s">
        <v>364</v>
      </c>
      <c r="KD41" s="366" t="s">
        <v>364</v>
      </c>
      <c r="KE41" s="366" t="s">
        <v>364</v>
      </c>
      <c r="KF41" s="366" t="s">
        <v>364</v>
      </c>
      <c r="KG41" s="366" t="s">
        <v>364</v>
      </c>
      <c r="KH41" s="366" t="s">
        <v>7473</v>
      </c>
      <c r="KI41" s="366" t="s">
        <v>7474</v>
      </c>
      <c r="KJ41" s="366" t="s">
        <v>609</v>
      </c>
      <c r="KK41" s="366" t="s">
        <v>7475</v>
      </c>
      <c r="KL41" s="366" t="s">
        <v>7476</v>
      </c>
      <c r="KM41" s="366" t="s">
        <v>7477</v>
      </c>
      <c r="KN41" s="366" t="s">
        <v>7478</v>
      </c>
      <c r="KO41" s="366" t="s">
        <v>7479</v>
      </c>
      <c r="KP41" s="366" t="s">
        <v>7480</v>
      </c>
      <c r="KQ41" s="366" t="s">
        <v>7481</v>
      </c>
      <c r="KR41" s="214" t="s">
        <v>6240</v>
      </c>
      <c r="KS41" s="223"/>
      <c r="KT41" s="223"/>
      <c r="KU41" s="409" t="s">
        <v>1282</v>
      </c>
      <c r="KV41" s="409" t="s">
        <v>4117</v>
      </c>
      <c r="KW41" s="409" t="s">
        <v>6121</v>
      </c>
      <c r="KX41" s="409" t="s">
        <v>6122</v>
      </c>
      <c r="KY41" s="409" t="s">
        <v>1457</v>
      </c>
      <c r="KZ41" s="409" t="s">
        <v>1979</v>
      </c>
      <c r="LA41" s="409" t="s">
        <v>6123</v>
      </c>
      <c r="LB41" s="409" t="s">
        <v>6124</v>
      </c>
      <c r="LC41" s="409" t="s">
        <v>1437</v>
      </c>
      <c r="LD41" s="409" t="s">
        <v>6125</v>
      </c>
      <c r="LE41" s="409" t="s">
        <v>6126</v>
      </c>
      <c r="LF41" s="409" t="s">
        <v>6127</v>
      </c>
      <c r="LG41" s="409" t="s">
        <v>6128</v>
      </c>
      <c r="LH41" s="409" t="s">
        <v>6129</v>
      </c>
      <c r="LI41" s="409" t="s">
        <v>6130</v>
      </c>
      <c r="LJ41" s="409" t="s">
        <v>6131</v>
      </c>
      <c r="LK41" s="409" t="s">
        <v>6132</v>
      </c>
      <c r="LL41" s="409" t="s">
        <v>6133</v>
      </c>
      <c r="LM41" s="409" t="s">
        <v>6134</v>
      </c>
      <c r="LN41" s="409" t="s">
        <v>6135</v>
      </c>
      <c r="LO41" s="409" t="s">
        <v>530</v>
      </c>
      <c r="LP41" s="223"/>
      <c r="LQ41" s="223"/>
      <c r="LR41" s="366" t="s">
        <v>364</v>
      </c>
      <c r="LS41" s="366" t="s">
        <v>364</v>
      </c>
      <c r="LT41" s="366" t="s">
        <v>364</v>
      </c>
      <c r="LU41" s="366" t="s">
        <v>1459</v>
      </c>
      <c r="LV41" s="366" t="s">
        <v>1457</v>
      </c>
      <c r="LW41" s="366" t="s">
        <v>394</v>
      </c>
      <c r="LX41" s="366" t="s">
        <v>5247</v>
      </c>
      <c r="LY41" s="366" t="s">
        <v>562</v>
      </c>
      <c r="LZ41" s="366" t="s">
        <v>364</v>
      </c>
      <c r="MA41" s="366" t="s">
        <v>562</v>
      </c>
      <c r="MB41" s="366" t="s">
        <v>5248</v>
      </c>
      <c r="MC41" s="366" t="s">
        <v>5249</v>
      </c>
      <c r="MD41" s="366" t="s">
        <v>2702</v>
      </c>
      <c r="ME41" s="366" t="s">
        <v>5250</v>
      </c>
      <c r="MF41" s="366" t="s">
        <v>5251</v>
      </c>
      <c r="MG41" s="366" t="s">
        <v>5252</v>
      </c>
      <c r="MH41" s="366" t="s">
        <v>5253</v>
      </c>
      <c r="MI41" s="366" t="s">
        <v>5254</v>
      </c>
      <c r="MJ41" s="366" t="s">
        <v>5255</v>
      </c>
      <c r="MK41" s="366" t="s">
        <v>1454</v>
      </c>
      <c r="ML41" s="214" t="s">
        <v>5256</v>
      </c>
      <c r="MM41" s="223"/>
      <c r="MN41" s="223"/>
      <c r="MO41" s="214" t="s">
        <v>364</v>
      </c>
      <c r="MP41" s="214" t="s">
        <v>364</v>
      </c>
      <c r="MQ41" s="214" t="s">
        <v>364</v>
      </c>
      <c r="MR41" s="214" t="s">
        <v>367</v>
      </c>
      <c r="MS41" s="214" t="s">
        <v>1457</v>
      </c>
      <c r="MT41" s="214" t="s">
        <v>364</v>
      </c>
      <c r="MU41" s="214" t="s">
        <v>367</v>
      </c>
      <c r="MV41" s="214" t="s">
        <v>562</v>
      </c>
      <c r="MW41" s="214" t="s">
        <v>1977</v>
      </c>
      <c r="MX41" s="214" t="s">
        <v>562</v>
      </c>
      <c r="MY41" s="214" t="s">
        <v>4500</v>
      </c>
      <c r="MZ41" s="214" t="s">
        <v>4501</v>
      </c>
      <c r="NA41" s="214" t="s">
        <v>4502</v>
      </c>
      <c r="NB41" s="214" t="s">
        <v>4503</v>
      </c>
      <c r="NC41" s="214" t="s">
        <v>4504</v>
      </c>
      <c r="ND41" s="214" t="s">
        <v>4505</v>
      </c>
      <c r="NE41" s="214" t="s">
        <v>4506</v>
      </c>
      <c r="NF41" s="214" t="s">
        <v>4507</v>
      </c>
      <c r="NG41" s="214" t="s">
        <v>4508</v>
      </c>
      <c r="NH41" s="214" t="s">
        <v>1991</v>
      </c>
      <c r="NI41" s="301" t="s">
        <v>855</v>
      </c>
    </row>
    <row r="42" spans="1:373" s="2" customFormat="1" ht="12.75" customHeight="1"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10"/>
      <c r="AC42" s="213" t="s">
        <v>133</v>
      </c>
      <c r="AD42" s="222" t="str">
        <f t="shared" ca="1" si="144"/>
        <v>169,333</v>
      </c>
      <c r="AE42" s="409" t="s">
        <v>452</v>
      </c>
      <c r="AF42" s="409" t="s">
        <v>3313</v>
      </c>
      <c r="AG42" s="409" t="s">
        <v>364</v>
      </c>
      <c r="AH42" s="409" t="s">
        <v>2166</v>
      </c>
      <c r="AI42" s="409" t="s">
        <v>367</v>
      </c>
      <c r="AJ42" s="409" t="s">
        <v>771</v>
      </c>
      <c r="AK42" s="409" t="s">
        <v>839</v>
      </c>
      <c r="AL42" s="409" t="s">
        <v>456</v>
      </c>
      <c r="AM42" s="409" t="s">
        <v>366</v>
      </c>
      <c r="AN42" s="409" t="s">
        <v>840</v>
      </c>
      <c r="AO42" s="409" t="s">
        <v>6578</v>
      </c>
      <c r="AP42" s="409" t="s">
        <v>6578</v>
      </c>
      <c r="AQ42" s="409" t="s">
        <v>562</v>
      </c>
      <c r="AR42" s="409" t="s">
        <v>364</v>
      </c>
      <c r="AS42" s="409" t="s">
        <v>6579</v>
      </c>
      <c r="AT42" s="409" t="s">
        <v>6580</v>
      </c>
      <c r="AU42" s="409" t="s">
        <v>6581</v>
      </c>
      <c r="AV42" s="409" t="s">
        <v>6582</v>
      </c>
      <c r="AW42" s="409" t="s">
        <v>6583</v>
      </c>
      <c r="AX42" s="409" t="s">
        <v>5706</v>
      </c>
      <c r="AY42" s="409" t="s">
        <v>2718</v>
      </c>
      <c r="AZ42" s="223"/>
      <c r="BA42" s="198"/>
      <c r="BB42" s="409" t="s">
        <v>452</v>
      </c>
      <c r="BC42" s="409" t="s">
        <v>3313</v>
      </c>
      <c r="BD42" s="409" t="s">
        <v>364</v>
      </c>
      <c r="BE42" s="409" t="s">
        <v>2166</v>
      </c>
      <c r="BF42" s="409" t="s">
        <v>367</v>
      </c>
      <c r="BG42" s="409" t="s">
        <v>771</v>
      </c>
      <c r="BH42" s="409" t="s">
        <v>839</v>
      </c>
      <c r="BI42" s="409" t="s">
        <v>456</v>
      </c>
      <c r="BJ42" s="409" t="s">
        <v>366</v>
      </c>
      <c r="BK42" s="409" t="s">
        <v>840</v>
      </c>
      <c r="BL42" s="409" t="s">
        <v>5699</v>
      </c>
      <c r="BM42" s="409" t="s">
        <v>5700</v>
      </c>
      <c r="BN42" s="409" t="s">
        <v>364</v>
      </c>
      <c r="BO42" s="409" t="s">
        <v>364</v>
      </c>
      <c r="BP42" s="409" t="s">
        <v>5701</v>
      </c>
      <c r="BQ42" s="409" t="s">
        <v>5702</v>
      </c>
      <c r="BR42" s="409" t="s">
        <v>5703</v>
      </c>
      <c r="BS42" s="409" t="s">
        <v>5704</v>
      </c>
      <c r="BT42" s="409" t="s">
        <v>5705</v>
      </c>
      <c r="BU42" s="409" t="s">
        <v>5706</v>
      </c>
      <c r="BV42" s="409" t="s">
        <v>3512</v>
      </c>
      <c r="BW42" s="223"/>
      <c r="BX42" s="198"/>
      <c r="BY42" s="375" t="s">
        <v>452</v>
      </c>
      <c r="BZ42" s="375" t="s">
        <v>3313</v>
      </c>
      <c r="CA42" s="375" t="s">
        <v>364</v>
      </c>
      <c r="CB42" s="375" t="s">
        <v>4894</v>
      </c>
      <c r="CC42" s="375" t="s">
        <v>367</v>
      </c>
      <c r="CD42" s="375" t="s">
        <v>771</v>
      </c>
      <c r="CE42" s="375" t="s">
        <v>839</v>
      </c>
      <c r="CF42" s="375" t="s">
        <v>456</v>
      </c>
      <c r="CG42" s="375" t="s">
        <v>366</v>
      </c>
      <c r="CH42" s="375" t="s">
        <v>840</v>
      </c>
      <c r="CI42" s="375" t="s">
        <v>4895</v>
      </c>
      <c r="CJ42" s="375" t="s">
        <v>4895</v>
      </c>
      <c r="CK42" s="375" t="s">
        <v>364</v>
      </c>
      <c r="CL42" s="375" t="s">
        <v>364</v>
      </c>
      <c r="CM42" s="375" t="s">
        <v>4896</v>
      </c>
      <c r="CN42" s="375" t="s">
        <v>5123</v>
      </c>
      <c r="CO42" s="375" t="s">
        <v>5124</v>
      </c>
      <c r="CP42" s="375" t="s">
        <v>5125</v>
      </c>
      <c r="CQ42" s="375" t="s">
        <v>5126</v>
      </c>
      <c r="CR42" s="375" t="s">
        <v>1024</v>
      </c>
      <c r="CS42" s="376" t="s">
        <v>4023</v>
      </c>
      <c r="CT42" s="223"/>
      <c r="CU42" s="198"/>
      <c r="CV42" s="341" t="s">
        <v>452</v>
      </c>
      <c r="CW42" s="341" t="s">
        <v>3313</v>
      </c>
      <c r="CX42" s="341" t="s">
        <v>364</v>
      </c>
      <c r="CY42" s="341" t="s">
        <v>2166</v>
      </c>
      <c r="CZ42" s="341" t="s">
        <v>367</v>
      </c>
      <c r="DA42" s="341" t="s">
        <v>771</v>
      </c>
      <c r="DB42" s="341" t="s">
        <v>839</v>
      </c>
      <c r="DC42" s="341" t="s">
        <v>456</v>
      </c>
      <c r="DD42" s="341" t="s">
        <v>366</v>
      </c>
      <c r="DE42" s="341" t="s">
        <v>840</v>
      </c>
      <c r="DF42" s="341" t="s">
        <v>4155</v>
      </c>
      <c r="DG42" s="341" t="s">
        <v>4155</v>
      </c>
      <c r="DH42" s="341" t="s">
        <v>364</v>
      </c>
      <c r="DI42" s="341" t="s">
        <v>4156</v>
      </c>
      <c r="DJ42" s="341" t="s">
        <v>4157</v>
      </c>
      <c r="DK42" s="341" t="s">
        <v>4364</v>
      </c>
      <c r="DL42" s="341" t="s">
        <v>4365</v>
      </c>
      <c r="DM42" s="341" t="s">
        <v>4366</v>
      </c>
      <c r="DN42" s="341" t="s">
        <v>4367</v>
      </c>
      <c r="DO42" s="341" t="s">
        <v>3855</v>
      </c>
      <c r="DP42" s="341" t="s">
        <v>4158</v>
      </c>
      <c r="DQ42" s="223"/>
      <c r="DR42" s="198"/>
      <c r="DS42" s="341" t="s">
        <v>452</v>
      </c>
      <c r="DT42" s="341" t="s">
        <v>3313</v>
      </c>
      <c r="DU42" s="341" t="s">
        <v>364</v>
      </c>
      <c r="DV42" s="341" t="s">
        <v>2166</v>
      </c>
      <c r="DW42" s="341" t="s">
        <v>367</v>
      </c>
      <c r="DX42" s="341" t="s">
        <v>771</v>
      </c>
      <c r="DY42" s="341" t="s">
        <v>839</v>
      </c>
      <c r="DZ42" s="341" t="s">
        <v>456</v>
      </c>
      <c r="EA42" s="341" t="s">
        <v>366</v>
      </c>
      <c r="EB42" s="341" t="s">
        <v>840</v>
      </c>
      <c r="EC42" s="341" t="s">
        <v>3314</v>
      </c>
      <c r="ED42" s="341" t="s">
        <v>3314</v>
      </c>
      <c r="EE42" s="341" t="s">
        <v>364</v>
      </c>
      <c r="EF42" s="341" t="s">
        <v>3315</v>
      </c>
      <c r="EG42" s="341" t="s">
        <v>3316</v>
      </c>
      <c r="EH42" s="341" t="s">
        <v>3317</v>
      </c>
      <c r="EI42" s="341" t="s">
        <v>3318</v>
      </c>
      <c r="EJ42" s="341" t="s">
        <v>3319</v>
      </c>
      <c r="EK42" s="341" t="s">
        <v>3320</v>
      </c>
      <c r="EL42" s="341" t="s">
        <v>1024</v>
      </c>
      <c r="EM42" s="341" t="s">
        <v>3995</v>
      </c>
      <c r="EN42" s="223"/>
      <c r="EO42" s="198"/>
      <c r="EP42" s="341" t="s">
        <v>452</v>
      </c>
      <c r="EQ42" s="214" t="s">
        <v>2165</v>
      </c>
      <c r="ER42" s="214" t="s">
        <v>364</v>
      </c>
      <c r="ES42" s="214" t="s">
        <v>2166</v>
      </c>
      <c r="ET42" s="214" t="s">
        <v>367</v>
      </c>
      <c r="EU42" s="214" t="s">
        <v>771</v>
      </c>
      <c r="EV42" s="214" t="s">
        <v>839</v>
      </c>
      <c r="EW42" s="214" t="s">
        <v>456</v>
      </c>
      <c r="EX42" s="214" t="s">
        <v>366</v>
      </c>
      <c r="EY42" s="214" t="s">
        <v>840</v>
      </c>
      <c r="EZ42" s="214" t="s">
        <v>3697</v>
      </c>
      <c r="FA42" s="214" t="s">
        <v>3697</v>
      </c>
      <c r="FB42" s="214" t="s">
        <v>364</v>
      </c>
      <c r="FC42" s="214" t="s">
        <v>3698</v>
      </c>
      <c r="FD42" s="214" t="s">
        <v>3699</v>
      </c>
      <c r="FE42" s="214" t="s">
        <v>3700</v>
      </c>
      <c r="FF42" s="214" t="s">
        <v>3701</v>
      </c>
      <c r="FG42" s="214" t="s">
        <v>3702</v>
      </c>
      <c r="FH42" s="214" t="s">
        <v>3703</v>
      </c>
      <c r="FI42" s="214" t="s">
        <v>1151</v>
      </c>
      <c r="FJ42" s="372" t="s">
        <v>4019</v>
      </c>
      <c r="FK42" s="223"/>
      <c r="FL42" s="198"/>
      <c r="FM42" s="301" t="s">
        <v>452</v>
      </c>
      <c r="FN42" s="301" t="s">
        <v>2165</v>
      </c>
      <c r="FO42" s="301" t="s">
        <v>364</v>
      </c>
      <c r="FP42" s="301" t="s">
        <v>2166</v>
      </c>
      <c r="FQ42" s="301" t="s">
        <v>367</v>
      </c>
      <c r="FR42" s="301" t="s">
        <v>771</v>
      </c>
      <c r="FS42" s="301" t="s">
        <v>839</v>
      </c>
      <c r="FT42" s="301" t="s">
        <v>456</v>
      </c>
      <c r="FU42" s="301" t="s">
        <v>366</v>
      </c>
      <c r="FV42" s="301" t="s">
        <v>840</v>
      </c>
      <c r="FW42" s="301" t="s">
        <v>2167</v>
      </c>
      <c r="FX42" s="301" t="s">
        <v>2167</v>
      </c>
      <c r="FY42" s="301" t="s">
        <v>364</v>
      </c>
      <c r="FZ42" s="301" t="s">
        <v>2168</v>
      </c>
      <c r="GA42" s="301" t="s">
        <v>2169</v>
      </c>
      <c r="GB42" s="301" t="s">
        <v>2170</v>
      </c>
      <c r="GC42" s="301" t="s">
        <v>2171</v>
      </c>
      <c r="GD42" s="301" t="s">
        <v>2172</v>
      </c>
      <c r="GE42" s="301" t="s">
        <v>2173</v>
      </c>
      <c r="GF42" s="301" t="s">
        <v>1151</v>
      </c>
      <c r="GG42" s="373" t="s">
        <v>4037</v>
      </c>
      <c r="GH42" s="223"/>
      <c r="GI42" s="198"/>
      <c r="GJ42" s="223" t="s">
        <v>452</v>
      </c>
      <c r="GK42" s="223" t="s">
        <v>1646</v>
      </c>
      <c r="GL42" s="223" t="s">
        <v>364</v>
      </c>
      <c r="GM42" s="223" t="s">
        <v>1937</v>
      </c>
      <c r="GN42" s="223" t="s">
        <v>367</v>
      </c>
      <c r="GO42" s="223" t="s">
        <v>454</v>
      </c>
      <c r="GP42" s="223" t="s">
        <v>839</v>
      </c>
      <c r="GQ42" s="223" t="s">
        <v>456</v>
      </c>
      <c r="GR42" s="223" t="s">
        <v>366</v>
      </c>
      <c r="GS42" s="223" t="s">
        <v>840</v>
      </c>
      <c r="GT42" s="223" t="s">
        <v>1647</v>
      </c>
      <c r="GU42" s="223" t="s">
        <v>1647</v>
      </c>
      <c r="GV42" s="223" t="s">
        <v>364</v>
      </c>
      <c r="GW42" s="223" t="s">
        <v>1648</v>
      </c>
      <c r="GX42" s="223" t="s">
        <v>1649</v>
      </c>
      <c r="GY42" s="238" t="s">
        <v>1650</v>
      </c>
      <c r="GZ42" s="238" t="s">
        <v>1651</v>
      </c>
      <c r="HA42" s="238" t="s">
        <v>1652</v>
      </c>
      <c r="HB42" s="238" t="s">
        <v>1653</v>
      </c>
      <c r="HC42" s="238" t="s">
        <v>1040</v>
      </c>
      <c r="HD42" s="223" t="s">
        <v>4058</v>
      </c>
      <c r="HE42" s="223"/>
      <c r="HF42" s="198"/>
      <c r="HG42" s="223" t="s">
        <v>452</v>
      </c>
      <c r="HH42" s="223" t="s">
        <v>837</v>
      </c>
      <c r="HI42" s="223">
        <v>0</v>
      </c>
      <c r="HJ42" s="223" t="s">
        <v>838</v>
      </c>
      <c r="HK42" s="223" t="s">
        <v>367</v>
      </c>
      <c r="HL42" s="223" t="s">
        <v>454</v>
      </c>
      <c r="HM42" s="223" t="s">
        <v>839</v>
      </c>
      <c r="HN42" s="223" t="s">
        <v>456</v>
      </c>
      <c r="HO42" s="223" t="s">
        <v>366</v>
      </c>
      <c r="HP42" s="223" t="s">
        <v>840</v>
      </c>
      <c r="HQ42" s="223" t="s">
        <v>841</v>
      </c>
      <c r="HR42" s="223" t="s">
        <v>841</v>
      </c>
      <c r="HS42" s="223">
        <v>0</v>
      </c>
      <c r="HT42" s="223" t="s">
        <v>842</v>
      </c>
      <c r="HU42" s="223" t="s">
        <v>843</v>
      </c>
      <c r="HV42" s="238" t="s">
        <v>844</v>
      </c>
      <c r="HW42" s="238" t="s">
        <v>845</v>
      </c>
      <c r="HX42" s="238" t="s">
        <v>846</v>
      </c>
      <c r="HY42" s="238" t="s">
        <v>847</v>
      </c>
      <c r="HZ42" s="238" t="s">
        <v>848</v>
      </c>
      <c r="IA42" s="374" t="s">
        <v>1814</v>
      </c>
      <c r="IB42" s="223"/>
      <c r="IC42" s="198"/>
      <c r="ID42" s="399" t="s">
        <v>452</v>
      </c>
      <c r="IE42" s="399" t="s">
        <v>453</v>
      </c>
      <c r="IF42" s="395"/>
      <c r="IG42" s="395" t="s">
        <v>370</v>
      </c>
      <c r="IH42" s="395" t="s">
        <v>367</v>
      </c>
      <c r="II42" s="399" t="s">
        <v>454</v>
      </c>
      <c r="IJ42" s="399" t="s">
        <v>455</v>
      </c>
      <c r="IK42" s="399" t="s">
        <v>456</v>
      </c>
      <c r="IL42" s="401" t="s">
        <v>457</v>
      </c>
      <c r="IM42" s="398" t="s">
        <v>458</v>
      </c>
      <c r="IN42" s="398" t="s">
        <v>576</v>
      </c>
      <c r="IO42" s="399" t="s">
        <v>576</v>
      </c>
      <c r="IP42" s="399"/>
      <c r="IQ42" s="399" t="s">
        <v>577</v>
      </c>
      <c r="IR42" s="399" t="s">
        <v>578</v>
      </c>
      <c r="IS42" s="399" t="s">
        <v>849</v>
      </c>
      <c r="IT42" s="399" t="s">
        <v>562</v>
      </c>
      <c r="IU42" s="399" t="s">
        <v>850</v>
      </c>
      <c r="IV42" s="399" t="s">
        <v>851</v>
      </c>
      <c r="IW42" s="400" t="s">
        <v>852</v>
      </c>
      <c r="IX42" s="399" t="s">
        <v>4100</v>
      </c>
      <c r="IY42" s="223"/>
      <c r="IZ42" s="198"/>
      <c r="JA42" s="409" t="s">
        <v>452</v>
      </c>
      <c r="JB42" s="409" t="s">
        <v>3313</v>
      </c>
      <c r="JC42" s="409" t="s">
        <v>364</v>
      </c>
      <c r="JD42" s="409" t="s">
        <v>2166</v>
      </c>
      <c r="JE42" s="409" t="s">
        <v>367</v>
      </c>
      <c r="JF42" s="409" t="s">
        <v>771</v>
      </c>
      <c r="JG42" s="409" t="s">
        <v>839</v>
      </c>
      <c r="JH42" s="409" t="s">
        <v>456</v>
      </c>
      <c r="JI42" s="409" t="s">
        <v>366</v>
      </c>
      <c r="JJ42" s="409" t="s">
        <v>840</v>
      </c>
      <c r="JK42" s="409" t="s">
        <v>6977</v>
      </c>
      <c r="JL42" s="409" t="s">
        <v>6978</v>
      </c>
      <c r="JM42" s="409" t="s">
        <v>364</v>
      </c>
      <c r="JN42" s="409" t="s">
        <v>6979</v>
      </c>
      <c r="JO42" s="409" t="s">
        <v>6980</v>
      </c>
      <c r="JP42" s="409" t="s">
        <v>6981</v>
      </c>
      <c r="JQ42" s="409" t="s">
        <v>6982</v>
      </c>
      <c r="JR42" s="409" t="s">
        <v>6983</v>
      </c>
      <c r="JS42" s="409" t="s">
        <v>6984</v>
      </c>
      <c r="JT42" s="409" t="s">
        <v>6985</v>
      </c>
      <c r="JU42" s="409" t="s">
        <v>1237</v>
      </c>
      <c r="JV42" s="223"/>
      <c r="JW42" s="223"/>
      <c r="JX42" s="366" t="s">
        <v>364</v>
      </c>
      <c r="JY42" s="366" t="s">
        <v>364</v>
      </c>
      <c r="JZ42" s="366" t="s">
        <v>364</v>
      </c>
      <c r="KA42" s="366" t="s">
        <v>364</v>
      </c>
      <c r="KB42" s="366" t="s">
        <v>364</v>
      </c>
      <c r="KC42" s="366" t="s">
        <v>364</v>
      </c>
      <c r="KD42" s="366" t="s">
        <v>364</v>
      </c>
      <c r="KE42" s="366" t="s">
        <v>364</v>
      </c>
      <c r="KF42" s="366" t="s">
        <v>364</v>
      </c>
      <c r="KG42" s="366" t="s">
        <v>364</v>
      </c>
      <c r="KH42" s="366" t="s">
        <v>7482</v>
      </c>
      <c r="KI42" s="366" t="s">
        <v>7482</v>
      </c>
      <c r="KJ42" s="366" t="s">
        <v>562</v>
      </c>
      <c r="KK42" s="366" t="s">
        <v>364</v>
      </c>
      <c r="KL42" s="366" t="s">
        <v>7483</v>
      </c>
      <c r="KM42" s="366" t="s">
        <v>7484</v>
      </c>
      <c r="KN42" s="366" t="s">
        <v>7485</v>
      </c>
      <c r="KO42" s="366" t="s">
        <v>7486</v>
      </c>
      <c r="KP42" s="366" t="s">
        <v>7487</v>
      </c>
      <c r="KQ42" s="366" t="s">
        <v>6152</v>
      </c>
      <c r="KR42" s="214" t="s">
        <v>4687</v>
      </c>
      <c r="KS42" s="223"/>
      <c r="KT42" s="223"/>
      <c r="KU42" s="409" t="s">
        <v>364</v>
      </c>
      <c r="KV42" s="409" t="s">
        <v>364</v>
      </c>
      <c r="KW42" s="409" t="s">
        <v>364</v>
      </c>
      <c r="KX42" s="409" t="s">
        <v>1437</v>
      </c>
      <c r="KY42" s="409" t="s">
        <v>364</v>
      </c>
      <c r="KZ42" s="409" t="s">
        <v>364</v>
      </c>
      <c r="LA42" s="409" t="s">
        <v>364</v>
      </c>
      <c r="LB42" s="409" t="s">
        <v>364</v>
      </c>
      <c r="LC42" s="409" t="s">
        <v>364</v>
      </c>
      <c r="LD42" s="409" t="s">
        <v>364</v>
      </c>
      <c r="LE42" s="409" t="s">
        <v>6136</v>
      </c>
      <c r="LF42" s="409" t="s">
        <v>6137</v>
      </c>
      <c r="LG42" s="409" t="s">
        <v>364</v>
      </c>
      <c r="LH42" s="409" t="s">
        <v>364</v>
      </c>
      <c r="LI42" s="409" t="s">
        <v>6138</v>
      </c>
      <c r="LJ42" s="409" t="s">
        <v>6139</v>
      </c>
      <c r="LK42" s="409" t="s">
        <v>6140</v>
      </c>
      <c r="LL42" s="409" t="s">
        <v>6141</v>
      </c>
      <c r="LM42" s="409" t="s">
        <v>6142</v>
      </c>
      <c r="LN42" s="409" t="s">
        <v>6143</v>
      </c>
      <c r="LO42" s="409" t="s">
        <v>6144</v>
      </c>
      <c r="LP42" s="223"/>
      <c r="LQ42" s="223"/>
      <c r="LR42" s="366" t="s">
        <v>364</v>
      </c>
      <c r="LS42" s="366" t="s">
        <v>364</v>
      </c>
      <c r="LT42" s="366" t="s">
        <v>364</v>
      </c>
      <c r="LU42" s="366" t="s">
        <v>1430</v>
      </c>
      <c r="LV42" s="366" t="s">
        <v>364</v>
      </c>
      <c r="LW42" s="366" t="s">
        <v>364</v>
      </c>
      <c r="LX42" s="366" t="s">
        <v>364</v>
      </c>
      <c r="LY42" s="366" t="s">
        <v>364</v>
      </c>
      <c r="LZ42" s="366" t="s">
        <v>364</v>
      </c>
      <c r="MA42" s="366" t="s">
        <v>364</v>
      </c>
      <c r="MB42" s="366" t="s">
        <v>5257</v>
      </c>
      <c r="MC42" s="366" t="s">
        <v>5257</v>
      </c>
      <c r="MD42" s="366" t="s">
        <v>364</v>
      </c>
      <c r="ME42" s="366" t="s">
        <v>5258</v>
      </c>
      <c r="MF42" s="366" t="s">
        <v>5259</v>
      </c>
      <c r="MG42" s="366" t="s">
        <v>5260</v>
      </c>
      <c r="MH42" s="366" t="s">
        <v>5261</v>
      </c>
      <c r="MI42" s="366" t="s">
        <v>5262</v>
      </c>
      <c r="MJ42" s="366" t="s">
        <v>5263</v>
      </c>
      <c r="MK42" s="366" t="s">
        <v>1468</v>
      </c>
      <c r="ML42" s="214" t="s">
        <v>5264</v>
      </c>
      <c r="MM42" s="223"/>
      <c r="MN42" s="223"/>
      <c r="MO42" s="214" t="s">
        <v>364</v>
      </c>
      <c r="MP42" s="214" t="s">
        <v>364</v>
      </c>
      <c r="MQ42" s="214" t="s">
        <v>364</v>
      </c>
      <c r="MR42" s="214" t="s">
        <v>364</v>
      </c>
      <c r="MS42" s="214" t="s">
        <v>364</v>
      </c>
      <c r="MT42" s="214" t="s">
        <v>364</v>
      </c>
      <c r="MU42" s="214" t="s">
        <v>364</v>
      </c>
      <c r="MV42" s="214" t="s">
        <v>364</v>
      </c>
      <c r="MW42" s="214" t="s">
        <v>364</v>
      </c>
      <c r="MX42" s="214" t="s">
        <v>364</v>
      </c>
      <c r="MY42" s="214" t="s">
        <v>4509</v>
      </c>
      <c r="MZ42" s="214" t="s">
        <v>4509</v>
      </c>
      <c r="NA42" s="214" t="s">
        <v>364</v>
      </c>
      <c r="NB42" s="214" t="s">
        <v>4510</v>
      </c>
      <c r="NC42" s="214" t="s">
        <v>4511</v>
      </c>
      <c r="ND42" s="214" t="s">
        <v>4512</v>
      </c>
      <c r="NE42" s="214" t="s">
        <v>4513</v>
      </c>
      <c r="NF42" s="214" t="s">
        <v>4514</v>
      </c>
      <c r="NG42" s="214" t="s">
        <v>4515</v>
      </c>
      <c r="NH42" s="214" t="s">
        <v>2420</v>
      </c>
      <c r="NI42" s="301" t="s">
        <v>2131</v>
      </c>
    </row>
    <row r="43" spans="1:373" s="2" customFormat="1" ht="12.75"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10"/>
      <c r="AC43" s="213" t="s">
        <v>134</v>
      </c>
      <c r="AD43" s="222" t="str">
        <f t="shared" ca="1" si="144"/>
        <v>31,012</v>
      </c>
      <c r="AE43" s="409" t="s">
        <v>459</v>
      </c>
      <c r="AF43" s="409" t="s">
        <v>4159</v>
      </c>
      <c r="AG43" s="409" t="s">
        <v>973</v>
      </c>
      <c r="AH43" s="409" t="s">
        <v>2308</v>
      </c>
      <c r="AI43" s="409" t="s">
        <v>934</v>
      </c>
      <c r="AJ43" s="409" t="s">
        <v>375</v>
      </c>
      <c r="AK43" s="409" t="s">
        <v>400</v>
      </c>
      <c r="AL43" s="409" t="s">
        <v>2110</v>
      </c>
      <c r="AM43" s="409" t="s">
        <v>996</v>
      </c>
      <c r="AN43" s="409" t="s">
        <v>4897</v>
      </c>
      <c r="AO43" s="409" t="s">
        <v>6584</v>
      </c>
      <c r="AP43" s="409" t="s">
        <v>6584</v>
      </c>
      <c r="AQ43" s="409" t="s">
        <v>562</v>
      </c>
      <c r="AR43" s="409" t="s">
        <v>6585</v>
      </c>
      <c r="AS43" s="409" t="s">
        <v>6585</v>
      </c>
      <c r="AT43" s="409" t="s">
        <v>6586</v>
      </c>
      <c r="AU43" s="409" t="s">
        <v>6587</v>
      </c>
      <c r="AV43" s="409" t="s">
        <v>6588</v>
      </c>
      <c r="AW43" s="409" t="s">
        <v>6589</v>
      </c>
      <c r="AX43" s="409" t="s">
        <v>6590</v>
      </c>
      <c r="AY43" s="409" t="s">
        <v>1017</v>
      </c>
      <c r="AZ43" s="223"/>
      <c r="BA43" s="198"/>
      <c r="BB43" s="409" t="s">
        <v>459</v>
      </c>
      <c r="BC43" s="409" t="s">
        <v>4159</v>
      </c>
      <c r="BD43" s="409" t="s">
        <v>973</v>
      </c>
      <c r="BE43" s="409" t="s">
        <v>2308</v>
      </c>
      <c r="BF43" s="409" t="s">
        <v>934</v>
      </c>
      <c r="BG43" s="409" t="s">
        <v>375</v>
      </c>
      <c r="BH43" s="409" t="s">
        <v>400</v>
      </c>
      <c r="BI43" s="409" t="s">
        <v>2110</v>
      </c>
      <c r="BJ43" s="409" t="s">
        <v>996</v>
      </c>
      <c r="BK43" s="409" t="s">
        <v>4897</v>
      </c>
      <c r="BL43" s="409" t="s">
        <v>5707</v>
      </c>
      <c r="BM43" s="409" t="s">
        <v>5707</v>
      </c>
      <c r="BN43" s="409" t="s">
        <v>562</v>
      </c>
      <c r="BO43" s="409" t="s">
        <v>5708</v>
      </c>
      <c r="BP43" s="409" t="s">
        <v>5708</v>
      </c>
      <c r="BQ43" s="409" t="s">
        <v>5709</v>
      </c>
      <c r="BR43" s="409" t="s">
        <v>5710</v>
      </c>
      <c r="BS43" s="409" t="s">
        <v>5711</v>
      </c>
      <c r="BT43" s="409" t="s">
        <v>5712</v>
      </c>
      <c r="BU43" s="409" t="s">
        <v>5713</v>
      </c>
      <c r="BV43" s="409" t="s">
        <v>765</v>
      </c>
      <c r="BW43" s="223"/>
      <c r="BX43" s="198"/>
      <c r="BY43" s="375" t="s">
        <v>459</v>
      </c>
      <c r="BZ43" s="375" t="s">
        <v>4159</v>
      </c>
      <c r="CA43" s="375" t="s">
        <v>973</v>
      </c>
      <c r="CB43" s="375" t="s">
        <v>2308</v>
      </c>
      <c r="CC43" s="375" t="s">
        <v>934</v>
      </c>
      <c r="CD43" s="375" t="s">
        <v>375</v>
      </c>
      <c r="CE43" s="375" t="s">
        <v>400</v>
      </c>
      <c r="CF43" s="375" t="s">
        <v>2110</v>
      </c>
      <c r="CG43" s="375" t="s">
        <v>996</v>
      </c>
      <c r="CH43" s="375" t="s">
        <v>4897</v>
      </c>
      <c r="CI43" s="375" t="s">
        <v>4898</v>
      </c>
      <c r="CJ43" s="375" t="s">
        <v>4898</v>
      </c>
      <c r="CK43" s="375" t="s">
        <v>562</v>
      </c>
      <c r="CL43" s="375" t="s">
        <v>4899</v>
      </c>
      <c r="CM43" s="375" t="s">
        <v>4899</v>
      </c>
      <c r="CN43" s="375" t="s">
        <v>5127</v>
      </c>
      <c r="CO43" s="375" t="s">
        <v>5128</v>
      </c>
      <c r="CP43" s="375" t="s">
        <v>5129</v>
      </c>
      <c r="CQ43" s="375" t="s">
        <v>562</v>
      </c>
      <c r="CR43" s="375" t="s">
        <v>848</v>
      </c>
      <c r="CS43" s="376" t="s">
        <v>3711</v>
      </c>
      <c r="CT43" s="223"/>
      <c r="CU43" s="198"/>
      <c r="CV43" s="341" t="s">
        <v>459</v>
      </c>
      <c r="CW43" s="341" t="s">
        <v>4159</v>
      </c>
      <c r="CX43" s="341" t="s">
        <v>973</v>
      </c>
      <c r="CY43" s="341" t="s">
        <v>3997</v>
      </c>
      <c r="CZ43" s="341" t="s">
        <v>934</v>
      </c>
      <c r="DA43" s="341" t="s">
        <v>375</v>
      </c>
      <c r="DB43" s="341" t="s">
        <v>400</v>
      </c>
      <c r="DC43" s="341" t="s">
        <v>4160</v>
      </c>
      <c r="DD43" s="341" t="s">
        <v>856</v>
      </c>
      <c r="DE43" s="341" t="s">
        <v>3322</v>
      </c>
      <c r="DF43" s="341" t="s">
        <v>4161</v>
      </c>
      <c r="DG43" s="341" t="s">
        <v>4161</v>
      </c>
      <c r="DH43" s="341" t="s">
        <v>562</v>
      </c>
      <c r="DI43" s="341" t="s">
        <v>4162</v>
      </c>
      <c r="DJ43" s="341" t="s">
        <v>4162</v>
      </c>
      <c r="DK43" s="341" t="s">
        <v>4368</v>
      </c>
      <c r="DL43" s="341" t="s">
        <v>4369</v>
      </c>
      <c r="DM43" s="341" t="s">
        <v>4370</v>
      </c>
      <c r="DN43" s="341" t="s">
        <v>4371</v>
      </c>
      <c r="DO43" s="341" t="s">
        <v>882</v>
      </c>
      <c r="DP43" s="341" t="s">
        <v>4163</v>
      </c>
      <c r="DQ43" s="223"/>
      <c r="DR43" s="198"/>
      <c r="DS43" s="341" t="s">
        <v>459</v>
      </c>
      <c r="DT43" s="341" t="s">
        <v>415</v>
      </c>
      <c r="DU43" s="341" t="s">
        <v>1080</v>
      </c>
      <c r="DV43" s="341" t="s">
        <v>2174</v>
      </c>
      <c r="DW43" s="341" t="s">
        <v>855</v>
      </c>
      <c r="DX43" s="341" t="s">
        <v>562</v>
      </c>
      <c r="DY43" s="341" t="s">
        <v>400</v>
      </c>
      <c r="DZ43" s="341" t="s">
        <v>3321</v>
      </c>
      <c r="EA43" s="341" t="s">
        <v>856</v>
      </c>
      <c r="EB43" s="341" t="s">
        <v>3322</v>
      </c>
      <c r="EC43" s="341" t="s">
        <v>3323</v>
      </c>
      <c r="ED43" s="341" t="s">
        <v>3323</v>
      </c>
      <c r="EE43" s="341" t="s">
        <v>562</v>
      </c>
      <c r="EF43" s="341" t="s">
        <v>3324</v>
      </c>
      <c r="EG43" s="341" t="s">
        <v>3324</v>
      </c>
      <c r="EH43" s="341" t="s">
        <v>3325</v>
      </c>
      <c r="EI43" s="341" t="s">
        <v>3326</v>
      </c>
      <c r="EJ43" s="341" t="s">
        <v>3327</v>
      </c>
      <c r="EK43" s="341" t="s">
        <v>3328</v>
      </c>
      <c r="EL43" s="341" t="s">
        <v>865</v>
      </c>
      <c r="EM43" s="341" t="s">
        <v>1256</v>
      </c>
      <c r="EN43" s="223"/>
      <c r="EO43" s="198"/>
      <c r="EP43" s="341" t="s">
        <v>459</v>
      </c>
      <c r="EQ43" s="214" t="s">
        <v>415</v>
      </c>
      <c r="ER43" s="214" t="s">
        <v>1080</v>
      </c>
      <c r="ES43" s="214" t="s">
        <v>2174</v>
      </c>
      <c r="ET43" s="214" t="s">
        <v>855</v>
      </c>
      <c r="EU43" s="214" t="s">
        <v>364</v>
      </c>
      <c r="EV43" s="214" t="s">
        <v>400</v>
      </c>
      <c r="EW43" s="214" t="s">
        <v>3321</v>
      </c>
      <c r="EX43" s="214" t="s">
        <v>856</v>
      </c>
      <c r="EY43" s="214" t="s">
        <v>3322</v>
      </c>
      <c r="EZ43" s="214" t="s">
        <v>3704</v>
      </c>
      <c r="FA43" s="214" t="s">
        <v>3704</v>
      </c>
      <c r="FB43" s="214" t="s">
        <v>562</v>
      </c>
      <c r="FC43" s="214" t="s">
        <v>3705</v>
      </c>
      <c r="FD43" s="214" t="s">
        <v>3705</v>
      </c>
      <c r="FE43" s="214" t="s">
        <v>3706</v>
      </c>
      <c r="FF43" s="214" t="s">
        <v>3707</v>
      </c>
      <c r="FG43" s="214" t="s">
        <v>3708</v>
      </c>
      <c r="FH43" s="214" t="s">
        <v>3709</v>
      </c>
      <c r="FI43" s="214" t="s">
        <v>1139</v>
      </c>
      <c r="FJ43" s="372" t="s">
        <v>4020</v>
      </c>
      <c r="FK43" s="223"/>
      <c r="FL43" s="198"/>
      <c r="FM43" s="301" t="s">
        <v>459</v>
      </c>
      <c r="FN43" s="301" t="s">
        <v>562</v>
      </c>
      <c r="FO43" s="301" t="s">
        <v>562</v>
      </c>
      <c r="FP43" s="301" t="s">
        <v>2174</v>
      </c>
      <c r="FQ43" s="301" t="s">
        <v>855</v>
      </c>
      <c r="FR43" s="301" t="s">
        <v>562</v>
      </c>
      <c r="FS43" s="301" t="s">
        <v>382</v>
      </c>
      <c r="FT43" s="301" t="s">
        <v>1974</v>
      </c>
      <c r="FU43" s="301" t="s">
        <v>363</v>
      </c>
      <c r="FV43" s="301" t="s">
        <v>2175</v>
      </c>
      <c r="FW43" s="301" t="s">
        <v>2176</v>
      </c>
      <c r="FX43" s="301" t="s">
        <v>2176</v>
      </c>
      <c r="FY43" s="301" t="s">
        <v>562</v>
      </c>
      <c r="FZ43" s="301" t="s">
        <v>2177</v>
      </c>
      <c r="GA43" s="301" t="s">
        <v>2177</v>
      </c>
      <c r="GB43" s="301" t="s">
        <v>2178</v>
      </c>
      <c r="GC43" s="301" t="s">
        <v>2179</v>
      </c>
      <c r="GD43" s="301" t="s">
        <v>2180</v>
      </c>
      <c r="GE43" s="301" t="s">
        <v>2181</v>
      </c>
      <c r="GF43" s="301" t="s">
        <v>1024</v>
      </c>
      <c r="GG43" s="373" t="s">
        <v>1408</v>
      </c>
      <c r="GH43" s="223"/>
      <c r="GI43" s="198"/>
      <c r="GJ43" s="223" t="s">
        <v>459</v>
      </c>
      <c r="GK43" s="223" t="s">
        <v>853</v>
      </c>
      <c r="GL43" s="223" t="s">
        <v>416</v>
      </c>
      <c r="GM43" s="223" t="s">
        <v>854</v>
      </c>
      <c r="GN43" s="223" t="s">
        <v>855</v>
      </c>
      <c r="GO43" s="223" t="s">
        <v>562</v>
      </c>
      <c r="GP43" s="223" t="s">
        <v>1170</v>
      </c>
      <c r="GQ43" s="223" t="s">
        <v>1654</v>
      </c>
      <c r="GR43" s="223" t="s">
        <v>363</v>
      </c>
      <c r="GS43" s="223" t="s">
        <v>858</v>
      </c>
      <c r="GT43" s="223" t="s">
        <v>1655</v>
      </c>
      <c r="GU43" s="223" t="s">
        <v>1655</v>
      </c>
      <c r="GV43" s="223" t="s">
        <v>364</v>
      </c>
      <c r="GW43" s="223" t="s">
        <v>1656</v>
      </c>
      <c r="GX43" s="223" t="s">
        <v>1656</v>
      </c>
      <c r="GY43" s="238" t="s">
        <v>1657</v>
      </c>
      <c r="GZ43" s="238" t="s">
        <v>1658</v>
      </c>
      <c r="HA43" s="238" t="s">
        <v>1659</v>
      </c>
      <c r="HB43" s="238" t="s">
        <v>1660</v>
      </c>
      <c r="HC43" s="238" t="s">
        <v>1024</v>
      </c>
      <c r="HD43" s="223" t="s">
        <v>1693</v>
      </c>
      <c r="HE43" s="223"/>
      <c r="HF43" s="198"/>
      <c r="HG43" s="223" t="s">
        <v>459</v>
      </c>
      <c r="HH43" s="223" t="s">
        <v>853</v>
      </c>
      <c r="HI43" s="223" t="s">
        <v>416</v>
      </c>
      <c r="HJ43" s="223" t="s">
        <v>854</v>
      </c>
      <c r="HK43" s="223" t="s">
        <v>855</v>
      </c>
      <c r="HL43" s="223" t="s">
        <v>855</v>
      </c>
      <c r="HM43" s="223" t="s">
        <v>856</v>
      </c>
      <c r="HN43" s="223" t="s">
        <v>857</v>
      </c>
      <c r="HO43" s="223" t="s">
        <v>363</v>
      </c>
      <c r="HP43" s="223" t="s">
        <v>858</v>
      </c>
      <c r="HQ43" s="223" t="s">
        <v>859</v>
      </c>
      <c r="HR43" s="223" t="s">
        <v>859</v>
      </c>
      <c r="HS43" s="223" t="s">
        <v>562</v>
      </c>
      <c r="HT43" s="223" t="s">
        <v>860</v>
      </c>
      <c r="HU43" s="223" t="s">
        <v>860</v>
      </c>
      <c r="HV43" s="238" t="s">
        <v>861</v>
      </c>
      <c r="HW43" s="238" t="s">
        <v>862</v>
      </c>
      <c r="HX43" s="238" t="s">
        <v>863</v>
      </c>
      <c r="HY43" s="238" t="s">
        <v>864</v>
      </c>
      <c r="HZ43" s="238" t="s">
        <v>865</v>
      </c>
      <c r="IA43" s="374" t="s">
        <v>2713</v>
      </c>
      <c r="IB43" s="223"/>
      <c r="IC43" s="198"/>
      <c r="ID43" s="399" t="s">
        <v>459</v>
      </c>
      <c r="IE43" s="399" t="s">
        <v>853</v>
      </c>
      <c r="IF43" s="395" t="s">
        <v>416</v>
      </c>
      <c r="IG43" s="395" t="s">
        <v>866</v>
      </c>
      <c r="IH43" s="395" t="s">
        <v>855</v>
      </c>
      <c r="II43" s="399" t="s">
        <v>394</v>
      </c>
      <c r="IJ43" s="399" t="s">
        <v>856</v>
      </c>
      <c r="IK43" s="399" t="s">
        <v>857</v>
      </c>
      <c r="IL43" s="401" t="s">
        <v>363</v>
      </c>
      <c r="IM43" s="398" t="s">
        <v>867</v>
      </c>
      <c r="IN43" s="398" t="s">
        <v>579</v>
      </c>
      <c r="IO43" s="399" t="s">
        <v>579</v>
      </c>
      <c r="IP43" s="399" t="s">
        <v>580</v>
      </c>
      <c r="IQ43" s="399" t="s">
        <v>581</v>
      </c>
      <c r="IR43" s="399" t="s">
        <v>581</v>
      </c>
      <c r="IS43" s="399" t="s">
        <v>868</v>
      </c>
      <c r="IT43" s="399" t="s">
        <v>869</v>
      </c>
      <c r="IU43" s="399" t="s">
        <v>870</v>
      </c>
      <c r="IV43" s="399" t="s">
        <v>871</v>
      </c>
      <c r="IW43" s="400" t="s">
        <v>872</v>
      </c>
      <c r="IX43" s="399" t="s">
        <v>4101</v>
      </c>
      <c r="IY43" s="223"/>
      <c r="IZ43" s="198"/>
      <c r="JA43" s="409" t="s">
        <v>459</v>
      </c>
      <c r="JB43" s="409" t="s">
        <v>383</v>
      </c>
      <c r="JC43" s="409" t="s">
        <v>4120</v>
      </c>
      <c r="JD43" s="409" t="s">
        <v>1474</v>
      </c>
      <c r="JE43" s="409" t="s">
        <v>934</v>
      </c>
      <c r="JF43" s="409" t="s">
        <v>375</v>
      </c>
      <c r="JG43" s="409" t="s">
        <v>400</v>
      </c>
      <c r="JH43" s="409" t="s">
        <v>7339</v>
      </c>
      <c r="JI43" s="409" t="s">
        <v>771</v>
      </c>
      <c r="JJ43" s="409" t="s">
        <v>6986</v>
      </c>
      <c r="JK43" s="409" t="s">
        <v>6987</v>
      </c>
      <c r="JL43" s="409" t="s">
        <v>6987</v>
      </c>
      <c r="JM43" s="409" t="s">
        <v>562</v>
      </c>
      <c r="JN43" s="409" t="s">
        <v>6988</v>
      </c>
      <c r="JO43" s="409" t="s">
        <v>6988</v>
      </c>
      <c r="JP43" s="409" t="s">
        <v>6989</v>
      </c>
      <c r="JQ43" s="409" t="s">
        <v>6990</v>
      </c>
      <c r="JR43" s="409" t="s">
        <v>6991</v>
      </c>
      <c r="JS43" s="409" t="s">
        <v>6992</v>
      </c>
      <c r="JT43" s="409" t="s">
        <v>6993</v>
      </c>
      <c r="JU43" s="409" t="s">
        <v>952</v>
      </c>
      <c r="JV43" s="223"/>
      <c r="JW43" s="223"/>
      <c r="JX43" s="366" t="s">
        <v>364</v>
      </c>
      <c r="JY43" s="366" t="s">
        <v>364</v>
      </c>
      <c r="JZ43" s="366" t="s">
        <v>364</v>
      </c>
      <c r="KA43" s="366" t="s">
        <v>364</v>
      </c>
      <c r="KB43" s="366" t="s">
        <v>364</v>
      </c>
      <c r="KC43" s="366" t="s">
        <v>364</v>
      </c>
      <c r="KD43" s="366" t="s">
        <v>364</v>
      </c>
      <c r="KE43" s="366" t="s">
        <v>364</v>
      </c>
      <c r="KF43" s="366" t="s">
        <v>364</v>
      </c>
      <c r="KG43" s="366" t="s">
        <v>364</v>
      </c>
      <c r="KH43" s="366" t="s">
        <v>7488</v>
      </c>
      <c r="KI43" s="366" t="s">
        <v>7488</v>
      </c>
      <c r="KJ43" s="366" t="s">
        <v>562</v>
      </c>
      <c r="KK43" s="366" t="s">
        <v>7489</v>
      </c>
      <c r="KL43" s="366" t="s">
        <v>7489</v>
      </c>
      <c r="KM43" s="366" t="s">
        <v>7490</v>
      </c>
      <c r="KN43" s="366" t="s">
        <v>7491</v>
      </c>
      <c r="KO43" s="366" t="s">
        <v>7492</v>
      </c>
      <c r="KP43" s="366" t="s">
        <v>7493</v>
      </c>
      <c r="KQ43" s="366" t="s">
        <v>7494</v>
      </c>
      <c r="KR43" s="214" t="s">
        <v>1357</v>
      </c>
      <c r="KS43" s="223"/>
      <c r="KT43" s="223"/>
      <c r="KU43" s="409" t="s">
        <v>364</v>
      </c>
      <c r="KV43" s="409" t="s">
        <v>364</v>
      </c>
      <c r="KW43" s="409" t="s">
        <v>364</v>
      </c>
      <c r="KX43" s="409" t="s">
        <v>364</v>
      </c>
      <c r="KY43" s="409" t="s">
        <v>364</v>
      </c>
      <c r="KZ43" s="409" t="s">
        <v>364</v>
      </c>
      <c r="LA43" s="409" t="s">
        <v>364</v>
      </c>
      <c r="LB43" s="409" t="s">
        <v>364</v>
      </c>
      <c r="LC43" s="409" t="s">
        <v>364</v>
      </c>
      <c r="LD43" s="409" t="s">
        <v>364</v>
      </c>
      <c r="LE43" s="409" t="s">
        <v>6145</v>
      </c>
      <c r="LF43" s="409" t="s">
        <v>6145</v>
      </c>
      <c r="LG43" s="409" t="s">
        <v>562</v>
      </c>
      <c r="LH43" s="409" t="s">
        <v>6146</v>
      </c>
      <c r="LI43" s="409" t="s">
        <v>6146</v>
      </c>
      <c r="LJ43" s="409" t="s">
        <v>6147</v>
      </c>
      <c r="LK43" s="409" t="s">
        <v>6148</v>
      </c>
      <c r="LL43" s="409" t="s">
        <v>6149</v>
      </c>
      <c r="LM43" s="409" t="s">
        <v>562</v>
      </c>
      <c r="LN43" s="409" t="s">
        <v>6150</v>
      </c>
      <c r="LO43" s="409" t="s">
        <v>6151</v>
      </c>
      <c r="LP43" s="223"/>
      <c r="LQ43" s="223"/>
      <c r="LR43" s="366" t="s">
        <v>364</v>
      </c>
      <c r="LS43" s="366" t="s">
        <v>364</v>
      </c>
      <c r="LT43" s="366" t="s">
        <v>364</v>
      </c>
      <c r="LU43" s="366" t="s">
        <v>394</v>
      </c>
      <c r="LV43" s="366" t="s">
        <v>364</v>
      </c>
      <c r="LW43" s="366" t="s">
        <v>364</v>
      </c>
      <c r="LX43" s="366" t="s">
        <v>364</v>
      </c>
      <c r="LY43" s="366" t="s">
        <v>4556</v>
      </c>
      <c r="LZ43" s="366" t="s">
        <v>1429</v>
      </c>
      <c r="MA43" s="366" t="s">
        <v>5265</v>
      </c>
      <c r="MB43" s="366" t="s">
        <v>5266</v>
      </c>
      <c r="MC43" s="366" t="s">
        <v>5266</v>
      </c>
      <c r="MD43" s="366" t="s">
        <v>562</v>
      </c>
      <c r="ME43" s="366" t="s">
        <v>5267</v>
      </c>
      <c r="MF43" s="366" t="s">
        <v>5267</v>
      </c>
      <c r="MG43" s="366" t="s">
        <v>5268</v>
      </c>
      <c r="MH43" s="366" t="s">
        <v>5269</v>
      </c>
      <c r="MI43" s="366" t="s">
        <v>5270</v>
      </c>
      <c r="MJ43" s="366" t="s">
        <v>562</v>
      </c>
      <c r="MK43" s="366" t="s">
        <v>5271</v>
      </c>
      <c r="ML43" s="214" t="s">
        <v>379</v>
      </c>
      <c r="MM43" s="223"/>
      <c r="MN43" s="223"/>
      <c r="MO43" s="214" t="s">
        <v>364</v>
      </c>
      <c r="MP43" s="214" t="s">
        <v>1987</v>
      </c>
      <c r="MQ43" s="214" t="s">
        <v>1977</v>
      </c>
      <c r="MR43" s="214" t="s">
        <v>381</v>
      </c>
      <c r="MS43" s="214" t="s">
        <v>1437</v>
      </c>
      <c r="MT43" s="214" t="s">
        <v>562</v>
      </c>
      <c r="MU43" s="214" t="s">
        <v>364</v>
      </c>
      <c r="MV43" s="214" t="s">
        <v>1845</v>
      </c>
      <c r="MW43" s="214" t="s">
        <v>364</v>
      </c>
      <c r="MX43" s="214" t="s">
        <v>364</v>
      </c>
      <c r="MY43" s="214" t="s">
        <v>4516</v>
      </c>
      <c r="MZ43" s="214" t="s">
        <v>4516</v>
      </c>
      <c r="NA43" s="214" t="s">
        <v>562</v>
      </c>
      <c r="NB43" s="214" t="s">
        <v>4517</v>
      </c>
      <c r="NC43" s="214" t="s">
        <v>4517</v>
      </c>
      <c r="ND43" s="214" t="s">
        <v>4518</v>
      </c>
      <c r="NE43" s="214" t="s">
        <v>4519</v>
      </c>
      <c r="NF43" s="214" t="s">
        <v>4520</v>
      </c>
      <c r="NG43" s="214" t="s">
        <v>4521</v>
      </c>
      <c r="NH43" s="214" t="s">
        <v>1451</v>
      </c>
      <c r="NI43" s="301" t="s">
        <v>1184</v>
      </c>
    </row>
    <row r="44" spans="1:373" s="2" customFormat="1" ht="12.75" customHeight="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10"/>
      <c r="AC44" s="213" t="s">
        <v>347</v>
      </c>
      <c r="AD44" s="222" t="str">
        <f t="shared" ca="1" si="144"/>
        <v>-</v>
      </c>
      <c r="AE44" s="409" t="s">
        <v>562</v>
      </c>
      <c r="AF44" s="409" t="s">
        <v>562</v>
      </c>
      <c r="AG44" s="409" t="s">
        <v>562</v>
      </c>
      <c r="AH44" s="409" t="s">
        <v>562</v>
      </c>
      <c r="AI44" s="409" t="s">
        <v>562</v>
      </c>
      <c r="AJ44" s="409" t="s">
        <v>562</v>
      </c>
      <c r="AK44" s="409" t="s">
        <v>562</v>
      </c>
      <c r="AL44" s="409" t="s">
        <v>562</v>
      </c>
      <c r="AM44" s="409" t="s">
        <v>562</v>
      </c>
      <c r="AN44" s="409" t="s">
        <v>562</v>
      </c>
      <c r="AO44" s="409" t="s">
        <v>562</v>
      </c>
      <c r="AP44" s="409" t="s">
        <v>562</v>
      </c>
      <c r="AQ44" s="409" t="s">
        <v>562</v>
      </c>
      <c r="AR44" s="409" t="s">
        <v>562</v>
      </c>
      <c r="AS44" s="409" t="s">
        <v>562</v>
      </c>
      <c r="AT44" s="409" t="s">
        <v>562</v>
      </c>
      <c r="AU44" s="409" t="s">
        <v>562</v>
      </c>
      <c r="AV44" s="409" t="s">
        <v>562</v>
      </c>
      <c r="AW44" s="409" t="s">
        <v>562</v>
      </c>
      <c r="AX44" s="409" t="s">
        <v>562</v>
      </c>
      <c r="AY44" s="409" t="s">
        <v>3567</v>
      </c>
      <c r="AZ44" s="223"/>
      <c r="BA44" s="198"/>
      <c r="BB44" s="409" t="s">
        <v>562</v>
      </c>
      <c r="BC44" s="409" t="s">
        <v>562</v>
      </c>
      <c r="BD44" s="409" t="s">
        <v>562</v>
      </c>
      <c r="BE44" s="409" t="s">
        <v>562</v>
      </c>
      <c r="BF44" s="409" t="s">
        <v>562</v>
      </c>
      <c r="BG44" s="409" t="s">
        <v>562</v>
      </c>
      <c r="BH44" s="409" t="s">
        <v>562</v>
      </c>
      <c r="BI44" s="409" t="s">
        <v>562</v>
      </c>
      <c r="BJ44" s="409" t="s">
        <v>562</v>
      </c>
      <c r="BK44" s="409" t="s">
        <v>562</v>
      </c>
      <c r="BL44" s="409" t="s">
        <v>562</v>
      </c>
      <c r="BM44" s="409" t="s">
        <v>562</v>
      </c>
      <c r="BN44" s="409" t="s">
        <v>562</v>
      </c>
      <c r="BO44" s="409" t="s">
        <v>562</v>
      </c>
      <c r="BP44" s="409" t="s">
        <v>562</v>
      </c>
      <c r="BQ44" s="409" t="s">
        <v>562</v>
      </c>
      <c r="BR44" s="409" t="s">
        <v>562</v>
      </c>
      <c r="BS44" s="409" t="s">
        <v>562</v>
      </c>
      <c r="BT44" s="409" t="s">
        <v>562</v>
      </c>
      <c r="BU44" s="409" t="s">
        <v>562</v>
      </c>
      <c r="BV44" s="409" t="s">
        <v>963</v>
      </c>
      <c r="BW44" s="223"/>
      <c r="BX44" s="198"/>
      <c r="BY44" s="375" t="s">
        <v>562</v>
      </c>
      <c r="BZ44" s="375" t="s">
        <v>562</v>
      </c>
      <c r="CA44" s="375" t="s">
        <v>562</v>
      </c>
      <c r="CB44" s="375" t="s">
        <v>562</v>
      </c>
      <c r="CC44" s="375" t="s">
        <v>562</v>
      </c>
      <c r="CD44" s="375" t="s">
        <v>562</v>
      </c>
      <c r="CE44" s="375" t="s">
        <v>562</v>
      </c>
      <c r="CF44" s="375" t="s">
        <v>562</v>
      </c>
      <c r="CG44" s="375" t="s">
        <v>562</v>
      </c>
      <c r="CH44" s="375" t="s">
        <v>562</v>
      </c>
      <c r="CI44" s="375" t="s">
        <v>562</v>
      </c>
      <c r="CJ44" s="375" t="s">
        <v>562</v>
      </c>
      <c r="CK44" s="375" t="s">
        <v>562</v>
      </c>
      <c r="CL44" s="375" t="s">
        <v>562</v>
      </c>
      <c r="CM44" s="375" t="s">
        <v>562</v>
      </c>
      <c r="CN44" s="375" t="s">
        <v>562</v>
      </c>
      <c r="CO44" s="375" t="s">
        <v>562</v>
      </c>
      <c r="CP44" s="375" t="s">
        <v>562</v>
      </c>
      <c r="CQ44" s="375" t="s">
        <v>562</v>
      </c>
      <c r="CR44" s="375" t="s">
        <v>562</v>
      </c>
      <c r="CS44" s="376" t="s">
        <v>503</v>
      </c>
      <c r="CT44" s="223"/>
      <c r="CU44" s="198"/>
      <c r="CV44" s="341" t="s">
        <v>562</v>
      </c>
      <c r="CW44" s="341" t="s">
        <v>562</v>
      </c>
      <c r="CX44" s="341" t="s">
        <v>562</v>
      </c>
      <c r="CY44" s="341" t="s">
        <v>562</v>
      </c>
      <c r="CZ44" s="341" t="s">
        <v>562</v>
      </c>
      <c r="DA44" s="341" t="s">
        <v>562</v>
      </c>
      <c r="DB44" s="341" t="s">
        <v>562</v>
      </c>
      <c r="DC44" s="341" t="s">
        <v>562</v>
      </c>
      <c r="DD44" s="341" t="s">
        <v>562</v>
      </c>
      <c r="DE44" s="341" t="s">
        <v>562</v>
      </c>
      <c r="DF44" s="341" t="s">
        <v>562</v>
      </c>
      <c r="DG44" s="341" t="s">
        <v>562</v>
      </c>
      <c r="DH44" s="341" t="s">
        <v>562</v>
      </c>
      <c r="DI44" s="341" t="s">
        <v>562</v>
      </c>
      <c r="DJ44" s="341" t="s">
        <v>562</v>
      </c>
      <c r="DK44" s="341" t="s">
        <v>562</v>
      </c>
      <c r="DL44" s="341" t="s">
        <v>562</v>
      </c>
      <c r="DM44" s="341" t="s">
        <v>562</v>
      </c>
      <c r="DN44" s="341" t="s">
        <v>562</v>
      </c>
      <c r="DO44" s="341" t="s">
        <v>562</v>
      </c>
      <c r="DP44" s="341" t="s">
        <v>1467</v>
      </c>
      <c r="DQ44" s="223"/>
      <c r="DR44" s="198"/>
      <c r="DS44" s="341" t="s">
        <v>562</v>
      </c>
      <c r="DT44" s="341" t="s">
        <v>562</v>
      </c>
      <c r="DU44" s="341" t="s">
        <v>562</v>
      </c>
      <c r="DV44" s="341" t="s">
        <v>562</v>
      </c>
      <c r="DW44" s="341" t="s">
        <v>562</v>
      </c>
      <c r="DX44" s="341" t="s">
        <v>562</v>
      </c>
      <c r="DY44" s="341" t="s">
        <v>562</v>
      </c>
      <c r="DZ44" s="341" t="s">
        <v>562</v>
      </c>
      <c r="EA44" s="341" t="s">
        <v>562</v>
      </c>
      <c r="EB44" s="341" t="s">
        <v>562</v>
      </c>
      <c r="EC44" s="341" t="s">
        <v>562</v>
      </c>
      <c r="ED44" s="341" t="s">
        <v>562</v>
      </c>
      <c r="EE44" s="341" t="s">
        <v>562</v>
      </c>
      <c r="EF44" s="341" t="s">
        <v>562</v>
      </c>
      <c r="EG44" s="341" t="s">
        <v>562</v>
      </c>
      <c r="EH44" s="341" t="s">
        <v>562</v>
      </c>
      <c r="EI44" s="341" t="s">
        <v>562</v>
      </c>
      <c r="EJ44" s="341" t="s">
        <v>562</v>
      </c>
      <c r="EK44" s="341" t="s">
        <v>562</v>
      </c>
      <c r="EL44" s="341" t="s">
        <v>562</v>
      </c>
      <c r="EM44" s="341" t="s">
        <v>1942</v>
      </c>
      <c r="EN44" s="223"/>
      <c r="EO44" s="198"/>
      <c r="EP44" s="341" t="s">
        <v>562</v>
      </c>
      <c r="EQ44" s="214" t="s">
        <v>562</v>
      </c>
      <c r="ER44" s="214" t="s">
        <v>562</v>
      </c>
      <c r="ES44" s="214" t="s">
        <v>562</v>
      </c>
      <c r="ET44" s="214" t="s">
        <v>562</v>
      </c>
      <c r="EU44" s="214" t="s">
        <v>562</v>
      </c>
      <c r="EV44" s="214" t="s">
        <v>562</v>
      </c>
      <c r="EW44" s="214" t="s">
        <v>562</v>
      </c>
      <c r="EX44" s="214" t="s">
        <v>562</v>
      </c>
      <c r="EY44" s="214" t="s">
        <v>562</v>
      </c>
      <c r="EZ44" s="214" t="s">
        <v>562</v>
      </c>
      <c r="FA44" s="214" t="s">
        <v>562</v>
      </c>
      <c r="FB44" s="214" t="s">
        <v>562</v>
      </c>
      <c r="FC44" s="214" t="s">
        <v>562</v>
      </c>
      <c r="FD44" s="214" t="s">
        <v>562</v>
      </c>
      <c r="FE44" s="214" t="s">
        <v>562</v>
      </c>
      <c r="FF44" s="214" t="s">
        <v>562</v>
      </c>
      <c r="FG44" s="214" t="s">
        <v>562</v>
      </c>
      <c r="FH44" s="214" t="s">
        <v>562</v>
      </c>
      <c r="FI44" s="214" t="s">
        <v>562</v>
      </c>
      <c r="FJ44" s="372" t="s">
        <v>1682</v>
      </c>
      <c r="FK44" s="223"/>
      <c r="FL44" s="198"/>
      <c r="FM44" s="301" t="s">
        <v>562</v>
      </c>
      <c r="FN44" s="301" t="s">
        <v>562</v>
      </c>
      <c r="FO44" s="301" t="s">
        <v>562</v>
      </c>
      <c r="FP44" s="301" t="s">
        <v>562</v>
      </c>
      <c r="FQ44" s="301" t="s">
        <v>562</v>
      </c>
      <c r="FR44" s="301" t="s">
        <v>562</v>
      </c>
      <c r="FS44" s="301" t="s">
        <v>562</v>
      </c>
      <c r="FT44" s="301" t="s">
        <v>562</v>
      </c>
      <c r="FU44" s="301" t="s">
        <v>562</v>
      </c>
      <c r="FV44" s="301" t="s">
        <v>562</v>
      </c>
      <c r="FW44" s="301" t="s">
        <v>562</v>
      </c>
      <c r="FX44" s="301" t="s">
        <v>562</v>
      </c>
      <c r="FY44" s="301" t="s">
        <v>562</v>
      </c>
      <c r="FZ44" s="301" t="s">
        <v>562</v>
      </c>
      <c r="GA44" s="301" t="s">
        <v>562</v>
      </c>
      <c r="GB44" s="301" t="s">
        <v>562</v>
      </c>
      <c r="GC44" s="301" t="s">
        <v>562</v>
      </c>
      <c r="GD44" s="301" t="s">
        <v>562</v>
      </c>
      <c r="GE44" s="301" t="s">
        <v>562</v>
      </c>
      <c r="GF44" s="301" t="s">
        <v>562</v>
      </c>
      <c r="GG44" s="373" t="s">
        <v>371</v>
      </c>
      <c r="GH44" s="223"/>
      <c r="GI44" s="198"/>
      <c r="GJ44" s="223" t="s">
        <v>562</v>
      </c>
      <c r="GK44" s="223" t="s">
        <v>562</v>
      </c>
      <c r="GL44" s="223" t="s">
        <v>562</v>
      </c>
      <c r="GM44" s="223" t="s">
        <v>562</v>
      </c>
      <c r="GN44" s="223" t="s">
        <v>562</v>
      </c>
      <c r="GO44" s="223" t="s">
        <v>562</v>
      </c>
      <c r="GP44" s="223" t="s">
        <v>562</v>
      </c>
      <c r="GQ44" s="223" t="s">
        <v>562</v>
      </c>
      <c r="GR44" s="223" t="s">
        <v>562</v>
      </c>
      <c r="GS44" s="223" t="s">
        <v>562</v>
      </c>
      <c r="GT44" s="223" t="s">
        <v>562</v>
      </c>
      <c r="GU44" s="223" t="s">
        <v>562</v>
      </c>
      <c r="GV44" s="223" t="s">
        <v>562</v>
      </c>
      <c r="GW44" s="223" t="s">
        <v>562</v>
      </c>
      <c r="GX44" s="223" t="s">
        <v>562</v>
      </c>
      <c r="GY44" s="238" t="s">
        <v>562</v>
      </c>
      <c r="GZ44" s="238" t="s">
        <v>562</v>
      </c>
      <c r="HA44" s="238" t="s">
        <v>562</v>
      </c>
      <c r="HB44" s="238" t="s">
        <v>562</v>
      </c>
      <c r="HC44" s="238" t="s">
        <v>562</v>
      </c>
      <c r="HD44" s="223" t="s">
        <v>1815</v>
      </c>
      <c r="HE44" s="223"/>
      <c r="HF44" s="198"/>
      <c r="HG44" s="223" t="s">
        <v>562</v>
      </c>
      <c r="HH44" s="223" t="s">
        <v>562</v>
      </c>
      <c r="HI44" s="223" t="s">
        <v>562</v>
      </c>
      <c r="HJ44" s="223" t="s">
        <v>562</v>
      </c>
      <c r="HK44" s="223" t="s">
        <v>562</v>
      </c>
      <c r="HL44" s="223" t="s">
        <v>562</v>
      </c>
      <c r="HM44" s="223" t="s">
        <v>562</v>
      </c>
      <c r="HN44" s="223" t="s">
        <v>562</v>
      </c>
      <c r="HO44" s="223" t="s">
        <v>562</v>
      </c>
      <c r="HP44" s="223" t="s">
        <v>562</v>
      </c>
      <c r="HQ44" s="223" t="s">
        <v>562</v>
      </c>
      <c r="HR44" s="223" t="s">
        <v>562</v>
      </c>
      <c r="HS44" s="223" t="s">
        <v>562</v>
      </c>
      <c r="HT44" s="223" t="s">
        <v>562</v>
      </c>
      <c r="HU44" s="223" t="s">
        <v>562</v>
      </c>
      <c r="HV44" s="238" t="s">
        <v>562</v>
      </c>
      <c r="HW44" s="238" t="s">
        <v>562</v>
      </c>
      <c r="HX44" s="238" t="s">
        <v>562</v>
      </c>
      <c r="HY44" s="238" t="s">
        <v>562</v>
      </c>
      <c r="HZ44" s="238" t="s">
        <v>562</v>
      </c>
      <c r="IA44" s="374" t="s">
        <v>4086</v>
      </c>
      <c r="IB44" s="223"/>
      <c r="IC44" s="198"/>
      <c r="ID44" s="394" t="s">
        <v>562</v>
      </c>
      <c r="IE44" s="394" t="s">
        <v>562</v>
      </c>
      <c r="IF44" s="395" t="s">
        <v>562</v>
      </c>
      <c r="IG44" s="395" t="s">
        <v>562</v>
      </c>
      <c r="IH44" s="395" t="s">
        <v>562</v>
      </c>
      <c r="II44" s="394" t="s">
        <v>562</v>
      </c>
      <c r="IJ44" s="394" t="s">
        <v>562</v>
      </c>
      <c r="IK44" s="394" t="s">
        <v>562</v>
      </c>
      <c r="IL44" s="396" t="s">
        <v>562</v>
      </c>
      <c r="IM44" s="397" t="s">
        <v>562</v>
      </c>
      <c r="IN44" s="398" t="s">
        <v>562</v>
      </c>
      <c r="IO44" s="394" t="s">
        <v>562</v>
      </c>
      <c r="IP44" s="394" t="s">
        <v>562</v>
      </c>
      <c r="IQ44" s="399" t="s">
        <v>562</v>
      </c>
      <c r="IR44" s="394" t="s">
        <v>562</v>
      </c>
      <c r="IS44" s="394" t="s">
        <v>562</v>
      </c>
      <c r="IT44" s="394" t="s">
        <v>562</v>
      </c>
      <c r="IU44" s="394" t="s">
        <v>562</v>
      </c>
      <c r="IV44" s="394" t="s">
        <v>562</v>
      </c>
      <c r="IW44" s="400" t="s">
        <v>562</v>
      </c>
      <c r="IX44" s="394" t="s">
        <v>789</v>
      </c>
      <c r="IY44" s="223"/>
      <c r="IZ44" s="198"/>
      <c r="JA44" s="409" t="s">
        <v>562</v>
      </c>
      <c r="JB44" s="409" t="s">
        <v>562</v>
      </c>
      <c r="JC44" s="409" t="s">
        <v>562</v>
      </c>
      <c r="JD44" s="409" t="s">
        <v>562</v>
      </c>
      <c r="JE44" s="409" t="s">
        <v>562</v>
      </c>
      <c r="JF44" s="409" t="s">
        <v>562</v>
      </c>
      <c r="JG44" s="409" t="s">
        <v>562</v>
      </c>
      <c r="JH44" s="409" t="s">
        <v>562</v>
      </c>
      <c r="JI44" s="409" t="s">
        <v>562</v>
      </c>
      <c r="JJ44" s="409" t="s">
        <v>562</v>
      </c>
      <c r="JK44" s="409" t="s">
        <v>562</v>
      </c>
      <c r="JL44" s="409" t="s">
        <v>562</v>
      </c>
      <c r="JM44" s="409" t="s">
        <v>562</v>
      </c>
      <c r="JN44" s="409" t="s">
        <v>562</v>
      </c>
      <c r="JO44" s="409" t="s">
        <v>562</v>
      </c>
      <c r="JP44" s="409" t="s">
        <v>562</v>
      </c>
      <c r="JQ44" s="409" t="s">
        <v>562</v>
      </c>
      <c r="JR44" s="409" t="s">
        <v>562</v>
      </c>
      <c r="JS44" s="409" t="s">
        <v>562</v>
      </c>
      <c r="JT44" s="409" t="s">
        <v>562</v>
      </c>
      <c r="JU44" s="409" t="s">
        <v>1184</v>
      </c>
      <c r="JV44" s="223"/>
      <c r="JW44" s="223"/>
      <c r="JX44" s="366" t="s">
        <v>562</v>
      </c>
      <c r="JY44" s="366" t="s">
        <v>562</v>
      </c>
      <c r="JZ44" s="366" t="s">
        <v>562</v>
      </c>
      <c r="KA44" s="366" t="s">
        <v>562</v>
      </c>
      <c r="KB44" s="366" t="s">
        <v>562</v>
      </c>
      <c r="KC44" s="366" t="s">
        <v>562</v>
      </c>
      <c r="KD44" s="366" t="s">
        <v>562</v>
      </c>
      <c r="KE44" s="366" t="s">
        <v>562</v>
      </c>
      <c r="KF44" s="366" t="s">
        <v>562</v>
      </c>
      <c r="KG44" s="366" t="s">
        <v>562</v>
      </c>
      <c r="KH44" s="366" t="s">
        <v>562</v>
      </c>
      <c r="KI44" s="366" t="s">
        <v>562</v>
      </c>
      <c r="KJ44" s="366" t="s">
        <v>562</v>
      </c>
      <c r="KK44" s="366" t="s">
        <v>562</v>
      </c>
      <c r="KL44" s="366" t="s">
        <v>562</v>
      </c>
      <c r="KM44" s="366" t="s">
        <v>562</v>
      </c>
      <c r="KN44" s="366" t="s">
        <v>562</v>
      </c>
      <c r="KO44" s="366" t="s">
        <v>562</v>
      </c>
      <c r="KP44" s="366" t="s">
        <v>562</v>
      </c>
      <c r="KQ44" s="366" t="s">
        <v>562</v>
      </c>
      <c r="KR44" s="214" t="s">
        <v>386</v>
      </c>
      <c r="KS44" s="223"/>
      <c r="KT44" s="223"/>
      <c r="KU44" s="409" t="s">
        <v>562</v>
      </c>
      <c r="KV44" s="409" t="s">
        <v>562</v>
      </c>
      <c r="KW44" s="409" t="s">
        <v>562</v>
      </c>
      <c r="KX44" s="409" t="s">
        <v>562</v>
      </c>
      <c r="KY44" s="409" t="s">
        <v>562</v>
      </c>
      <c r="KZ44" s="409" t="s">
        <v>562</v>
      </c>
      <c r="LA44" s="409" t="s">
        <v>562</v>
      </c>
      <c r="LB44" s="409" t="s">
        <v>562</v>
      </c>
      <c r="LC44" s="409" t="s">
        <v>562</v>
      </c>
      <c r="LD44" s="409" t="s">
        <v>562</v>
      </c>
      <c r="LE44" s="409" t="s">
        <v>562</v>
      </c>
      <c r="LF44" s="409" t="s">
        <v>562</v>
      </c>
      <c r="LG44" s="409" t="s">
        <v>562</v>
      </c>
      <c r="LH44" s="409" t="s">
        <v>562</v>
      </c>
      <c r="LI44" s="409" t="s">
        <v>562</v>
      </c>
      <c r="LJ44" s="409" t="s">
        <v>562</v>
      </c>
      <c r="LK44" s="409" t="s">
        <v>562</v>
      </c>
      <c r="LL44" s="409" t="s">
        <v>562</v>
      </c>
      <c r="LM44" s="409" t="s">
        <v>562</v>
      </c>
      <c r="LN44" s="409" t="s">
        <v>562</v>
      </c>
      <c r="LO44" s="409" t="s">
        <v>6110</v>
      </c>
      <c r="LP44" s="223"/>
      <c r="LQ44" s="223"/>
      <c r="LR44" s="366" t="s">
        <v>562</v>
      </c>
      <c r="LS44" s="366" t="s">
        <v>562</v>
      </c>
      <c r="LT44" s="366" t="s">
        <v>562</v>
      </c>
      <c r="LU44" s="366" t="s">
        <v>562</v>
      </c>
      <c r="LV44" s="366" t="s">
        <v>562</v>
      </c>
      <c r="LW44" s="366" t="s">
        <v>562</v>
      </c>
      <c r="LX44" s="366" t="s">
        <v>562</v>
      </c>
      <c r="LY44" s="366" t="s">
        <v>562</v>
      </c>
      <c r="LZ44" s="366" t="s">
        <v>562</v>
      </c>
      <c r="MA44" s="366" t="s">
        <v>562</v>
      </c>
      <c r="MB44" s="366" t="s">
        <v>562</v>
      </c>
      <c r="MC44" s="366" t="s">
        <v>562</v>
      </c>
      <c r="MD44" s="366" t="s">
        <v>562</v>
      </c>
      <c r="ME44" s="366" t="s">
        <v>562</v>
      </c>
      <c r="MF44" s="366" t="s">
        <v>562</v>
      </c>
      <c r="MG44" s="366" t="s">
        <v>562</v>
      </c>
      <c r="MH44" s="366" t="s">
        <v>562</v>
      </c>
      <c r="MI44" s="366" t="s">
        <v>562</v>
      </c>
      <c r="MJ44" s="366" t="s">
        <v>562</v>
      </c>
      <c r="MK44" s="366" t="s">
        <v>562</v>
      </c>
      <c r="ML44" s="214" t="s">
        <v>1960</v>
      </c>
      <c r="MM44" s="223"/>
      <c r="MN44" s="223"/>
      <c r="MO44" s="214" t="s">
        <v>562</v>
      </c>
      <c r="MP44" s="214" t="s">
        <v>562</v>
      </c>
      <c r="MQ44" s="214" t="s">
        <v>562</v>
      </c>
      <c r="MR44" s="214" t="s">
        <v>562</v>
      </c>
      <c r="MS44" s="214" t="s">
        <v>562</v>
      </c>
      <c r="MT44" s="214" t="s">
        <v>562</v>
      </c>
      <c r="MU44" s="214" t="s">
        <v>562</v>
      </c>
      <c r="MV44" s="214" t="s">
        <v>562</v>
      </c>
      <c r="MW44" s="214" t="s">
        <v>562</v>
      </c>
      <c r="MX44" s="214" t="s">
        <v>562</v>
      </c>
      <c r="MY44" s="214" t="s">
        <v>562</v>
      </c>
      <c r="MZ44" s="214" t="s">
        <v>562</v>
      </c>
      <c r="NA44" s="214" t="s">
        <v>562</v>
      </c>
      <c r="NB44" s="214" t="s">
        <v>562</v>
      </c>
      <c r="NC44" s="214" t="s">
        <v>562</v>
      </c>
      <c r="ND44" s="214" t="s">
        <v>562</v>
      </c>
      <c r="NE44" s="214" t="s">
        <v>562</v>
      </c>
      <c r="NF44" s="214" t="s">
        <v>562</v>
      </c>
      <c r="NG44" s="214" t="s">
        <v>562</v>
      </c>
      <c r="NH44" s="214" t="s">
        <v>562</v>
      </c>
      <c r="NI44" s="301" t="s">
        <v>386</v>
      </c>
    </row>
    <row r="45" spans="1:373" s="2" customFormat="1" ht="12.75" customHeight="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10"/>
      <c r="AC45" s="213" t="s">
        <v>348</v>
      </c>
      <c r="AD45" s="222" t="str">
        <f t="shared" ca="1" si="144"/>
        <v>-</v>
      </c>
      <c r="AE45" s="409" t="s">
        <v>562</v>
      </c>
      <c r="AF45" s="409" t="s">
        <v>562</v>
      </c>
      <c r="AG45" s="409" t="s">
        <v>562</v>
      </c>
      <c r="AH45" s="409" t="s">
        <v>562</v>
      </c>
      <c r="AI45" s="409" t="s">
        <v>562</v>
      </c>
      <c r="AJ45" s="409" t="s">
        <v>562</v>
      </c>
      <c r="AK45" s="409" t="s">
        <v>562</v>
      </c>
      <c r="AL45" s="409" t="s">
        <v>562</v>
      </c>
      <c r="AM45" s="409" t="s">
        <v>562</v>
      </c>
      <c r="AN45" s="409" t="s">
        <v>562</v>
      </c>
      <c r="AO45" s="409" t="s">
        <v>562</v>
      </c>
      <c r="AP45" s="409" t="s">
        <v>562</v>
      </c>
      <c r="AQ45" s="409" t="s">
        <v>562</v>
      </c>
      <c r="AR45" s="409" t="s">
        <v>562</v>
      </c>
      <c r="AS45" s="409" t="s">
        <v>562</v>
      </c>
      <c r="AT45" s="409" t="s">
        <v>562</v>
      </c>
      <c r="AU45" s="409" t="s">
        <v>562</v>
      </c>
      <c r="AV45" s="409" t="s">
        <v>562</v>
      </c>
      <c r="AW45" s="409" t="s">
        <v>562</v>
      </c>
      <c r="AX45" s="409" t="s">
        <v>562</v>
      </c>
      <c r="AY45" s="409" t="s">
        <v>367</v>
      </c>
      <c r="AZ45" s="223"/>
      <c r="BA45" s="198"/>
      <c r="BB45" s="409" t="s">
        <v>562</v>
      </c>
      <c r="BC45" s="409" t="s">
        <v>562</v>
      </c>
      <c r="BD45" s="409" t="s">
        <v>562</v>
      </c>
      <c r="BE45" s="409" t="s">
        <v>562</v>
      </c>
      <c r="BF45" s="409" t="s">
        <v>562</v>
      </c>
      <c r="BG45" s="409" t="s">
        <v>562</v>
      </c>
      <c r="BH45" s="409" t="s">
        <v>562</v>
      </c>
      <c r="BI45" s="409" t="s">
        <v>562</v>
      </c>
      <c r="BJ45" s="409" t="s">
        <v>562</v>
      </c>
      <c r="BK45" s="409" t="s">
        <v>562</v>
      </c>
      <c r="BL45" s="409" t="s">
        <v>562</v>
      </c>
      <c r="BM45" s="409" t="s">
        <v>562</v>
      </c>
      <c r="BN45" s="409" t="s">
        <v>562</v>
      </c>
      <c r="BO45" s="409" t="s">
        <v>562</v>
      </c>
      <c r="BP45" s="409" t="s">
        <v>562</v>
      </c>
      <c r="BQ45" s="409" t="s">
        <v>562</v>
      </c>
      <c r="BR45" s="409" t="s">
        <v>562</v>
      </c>
      <c r="BS45" s="409" t="s">
        <v>562</v>
      </c>
      <c r="BT45" s="409" t="s">
        <v>562</v>
      </c>
      <c r="BU45" s="409" t="s">
        <v>562</v>
      </c>
      <c r="BV45" s="409" t="s">
        <v>1439</v>
      </c>
      <c r="BW45" s="223"/>
      <c r="BX45" s="198"/>
      <c r="BY45" s="375" t="s">
        <v>562</v>
      </c>
      <c r="BZ45" s="375" t="s">
        <v>562</v>
      </c>
      <c r="CA45" s="375" t="s">
        <v>562</v>
      </c>
      <c r="CB45" s="375" t="s">
        <v>562</v>
      </c>
      <c r="CC45" s="375" t="s">
        <v>562</v>
      </c>
      <c r="CD45" s="375" t="s">
        <v>562</v>
      </c>
      <c r="CE45" s="375" t="s">
        <v>562</v>
      </c>
      <c r="CF45" s="375" t="s">
        <v>562</v>
      </c>
      <c r="CG45" s="375" t="s">
        <v>562</v>
      </c>
      <c r="CH45" s="375" t="s">
        <v>562</v>
      </c>
      <c r="CI45" s="375" t="s">
        <v>562</v>
      </c>
      <c r="CJ45" s="375" t="s">
        <v>562</v>
      </c>
      <c r="CK45" s="375" t="s">
        <v>562</v>
      </c>
      <c r="CL45" s="375" t="s">
        <v>562</v>
      </c>
      <c r="CM45" s="375" t="s">
        <v>562</v>
      </c>
      <c r="CN45" s="375" t="s">
        <v>562</v>
      </c>
      <c r="CO45" s="375" t="s">
        <v>562</v>
      </c>
      <c r="CP45" s="375" t="s">
        <v>562</v>
      </c>
      <c r="CQ45" s="375" t="s">
        <v>562</v>
      </c>
      <c r="CR45" s="375" t="s">
        <v>562</v>
      </c>
      <c r="CS45" s="376" t="s">
        <v>381</v>
      </c>
      <c r="CT45" s="223"/>
      <c r="CU45" s="198"/>
      <c r="CV45" s="341" t="s">
        <v>562</v>
      </c>
      <c r="CW45" s="341" t="s">
        <v>562</v>
      </c>
      <c r="CX45" s="341" t="s">
        <v>562</v>
      </c>
      <c r="CY45" s="341" t="s">
        <v>562</v>
      </c>
      <c r="CZ45" s="341" t="s">
        <v>562</v>
      </c>
      <c r="DA45" s="341" t="s">
        <v>562</v>
      </c>
      <c r="DB45" s="341" t="s">
        <v>562</v>
      </c>
      <c r="DC45" s="341" t="s">
        <v>562</v>
      </c>
      <c r="DD45" s="341" t="s">
        <v>562</v>
      </c>
      <c r="DE45" s="341" t="s">
        <v>562</v>
      </c>
      <c r="DF45" s="341" t="s">
        <v>562</v>
      </c>
      <c r="DG45" s="341" t="s">
        <v>562</v>
      </c>
      <c r="DH45" s="341" t="s">
        <v>562</v>
      </c>
      <c r="DI45" s="341" t="s">
        <v>562</v>
      </c>
      <c r="DJ45" s="341" t="s">
        <v>562</v>
      </c>
      <c r="DK45" s="341" t="s">
        <v>562</v>
      </c>
      <c r="DL45" s="341" t="s">
        <v>562</v>
      </c>
      <c r="DM45" s="341" t="s">
        <v>562</v>
      </c>
      <c r="DN45" s="341" t="s">
        <v>562</v>
      </c>
      <c r="DO45" s="341" t="s">
        <v>562</v>
      </c>
      <c r="DP45" s="341" t="s">
        <v>365</v>
      </c>
      <c r="DQ45" s="223"/>
      <c r="DR45" s="198"/>
      <c r="DS45" s="341" t="s">
        <v>562</v>
      </c>
      <c r="DT45" s="341" t="s">
        <v>562</v>
      </c>
      <c r="DU45" s="341" t="s">
        <v>562</v>
      </c>
      <c r="DV45" s="341" t="s">
        <v>562</v>
      </c>
      <c r="DW45" s="341" t="s">
        <v>562</v>
      </c>
      <c r="DX45" s="341" t="s">
        <v>562</v>
      </c>
      <c r="DY45" s="341" t="s">
        <v>562</v>
      </c>
      <c r="DZ45" s="341" t="s">
        <v>562</v>
      </c>
      <c r="EA45" s="341" t="s">
        <v>562</v>
      </c>
      <c r="EB45" s="341" t="s">
        <v>562</v>
      </c>
      <c r="EC45" s="341" t="s">
        <v>562</v>
      </c>
      <c r="ED45" s="341" t="s">
        <v>562</v>
      </c>
      <c r="EE45" s="341" t="s">
        <v>562</v>
      </c>
      <c r="EF45" s="341" t="s">
        <v>562</v>
      </c>
      <c r="EG45" s="341" t="s">
        <v>562</v>
      </c>
      <c r="EH45" s="341" t="s">
        <v>562</v>
      </c>
      <c r="EI45" s="341" t="s">
        <v>562</v>
      </c>
      <c r="EJ45" s="341" t="s">
        <v>562</v>
      </c>
      <c r="EK45" s="341" t="s">
        <v>562</v>
      </c>
      <c r="EL45" s="341" t="s">
        <v>562</v>
      </c>
      <c r="EM45" s="341" t="s">
        <v>367</v>
      </c>
      <c r="EN45" s="223"/>
      <c r="EO45" s="198"/>
      <c r="EP45" s="341" t="s">
        <v>562</v>
      </c>
      <c r="EQ45" s="214" t="s">
        <v>562</v>
      </c>
      <c r="ER45" s="214" t="s">
        <v>562</v>
      </c>
      <c r="ES45" s="214" t="s">
        <v>562</v>
      </c>
      <c r="ET45" s="214" t="s">
        <v>562</v>
      </c>
      <c r="EU45" s="214" t="s">
        <v>562</v>
      </c>
      <c r="EV45" s="214" t="s">
        <v>562</v>
      </c>
      <c r="EW45" s="214" t="s">
        <v>562</v>
      </c>
      <c r="EX45" s="214" t="s">
        <v>562</v>
      </c>
      <c r="EY45" s="214" t="s">
        <v>562</v>
      </c>
      <c r="EZ45" s="214" t="s">
        <v>562</v>
      </c>
      <c r="FA45" s="214" t="s">
        <v>562</v>
      </c>
      <c r="FB45" s="214" t="s">
        <v>562</v>
      </c>
      <c r="FC45" s="214" t="s">
        <v>562</v>
      </c>
      <c r="FD45" s="214" t="s">
        <v>562</v>
      </c>
      <c r="FE45" s="214" t="s">
        <v>562</v>
      </c>
      <c r="FF45" s="214" t="s">
        <v>562</v>
      </c>
      <c r="FG45" s="214" t="s">
        <v>562</v>
      </c>
      <c r="FH45" s="214" t="s">
        <v>562</v>
      </c>
      <c r="FI45" s="214" t="s">
        <v>562</v>
      </c>
      <c r="FJ45" s="372" t="s">
        <v>1430</v>
      </c>
      <c r="FK45" s="223"/>
      <c r="FL45" s="198"/>
      <c r="FM45" s="301" t="s">
        <v>562</v>
      </c>
      <c r="FN45" s="301" t="s">
        <v>562</v>
      </c>
      <c r="FO45" s="301" t="s">
        <v>562</v>
      </c>
      <c r="FP45" s="301" t="s">
        <v>562</v>
      </c>
      <c r="FQ45" s="301" t="s">
        <v>562</v>
      </c>
      <c r="FR45" s="301" t="s">
        <v>562</v>
      </c>
      <c r="FS45" s="301" t="s">
        <v>562</v>
      </c>
      <c r="FT45" s="301" t="s">
        <v>562</v>
      </c>
      <c r="FU45" s="301" t="s">
        <v>562</v>
      </c>
      <c r="FV45" s="301" t="s">
        <v>562</v>
      </c>
      <c r="FW45" s="301" t="s">
        <v>562</v>
      </c>
      <c r="FX45" s="301" t="s">
        <v>562</v>
      </c>
      <c r="FY45" s="301" t="s">
        <v>562</v>
      </c>
      <c r="FZ45" s="301" t="s">
        <v>562</v>
      </c>
      <c r="GA45" s="301" t="s">
        <v>562</v>
      </c>
      <c r="GB45" s="301" t="s">
        <v>562</v>
      </c>
      <c r="GC45" s="301" t="s">
        <v>562</v>
      </c>
      <c r="GD45" s="301" t="s">
        <v>562</v>
      </c>
      <c r="GE45" s="301" t="s">
        <v>562</v>
      </c>
      <c r="GF45" s="301" t="s">
        <v>562</v>
      </c>
      <c r="GG45" s="373" t="s">
        <v>391</v>
      </c>
      <c r="GH45" s="223"/>
      <c r="GI45" s="198"/>
      <c r="GJ45" s="223" t="s">
        <v>562</v>
      </c>
      <c r="GK45" s="223" t="s">
        <v>562</v>
      </c>
      <c r="GL45" s="223" t="s">
        <v>562</v>
      </c>
      <c r="GM45" s="223" t="s">
        <v>562</v>
      </c>
      <c r="GN45" s="223" t="s">
        <v>562</v>
      </c>
      <c r="GO45" s="223" t="s">
        <v>562</v>
      </c>
      <c r="GP45" s="223" t="s">
        <v>562</v>
      </c>
      <c r="GQ45" s="223" t="s">
        <v>562</v>
      </c>
      <c r="GR45" s="223" t="s">
        <v>562</v>
      </c>
      <c r="GS45" s="223" t="s">
        <v>562</v>
      </c>
      <c r="GT45" s="223" t="s">
        <v>562</v>
      </c>
      <c r="GU45" s="223" t="s">
        <v>562</v>
      </c>
      <c r="GV45" s="223" t="s">
        <v>562</v>
      </c>
      <c r="GW45" s="223" t="s">
        <v>562</v>
      </c>
      <c r="GX45" s="223" t="s">
        <v>562</v>
      </c>
      <c r="GY45" s="238" t="s">
        <v>562</v>
      </c>
      <c r="GZ45" s="238" t="s">
        <v>562</v>
      </c>
      <c r="HA45" s="238" t="s">
        <v>562</v>
      </c>
      <c r="HB45" s="238" t="s">
        <v>562</v>
      </c>
      <c r="HC45" s="238" t="s">
        <v>562</v>
      </c>
      <c r="HD45" s="223" t="s">
        <v>367</v>
      </c>
      <c r="HE45" s="223"/>
      <c r="HF45" s="198"/>
      <c r="HG45" s="223" t="s">
        <v>562</v>
      </c>
      <c r="HH45" s="223" t="s">
        <v>562</v>
      </c>
      <c r="HI45" s="223" t="s">
        <v>562</v>
      </c>
      <c r="HJ45" s="223" t="s">
        <v>562</v>
      </c>
      <c r="HK45" s="223" t="s">
        <v>562</v>
      </c>
      <c r="HL45" s="223" t="s">
        <v>562</v>
      </c>
      <c r="HM45" s="223" t="s">
        <v>562</v>
      </c>
      <c r="HN45" s="223" t="s">
        <v>562</v>
      </c>
      <c r="HO45" s="223" t="s">
        <v>562</v>
      </c>
      <c r="HP45" s="223" t="s">
        <v>562</v>
      </c>
      <c r="HQ45" s="223" t="s">
        <v>562</v>
      </c>
      <c r="HR45" s="223" t="s">
        <v>562</v>
      </c>
      <c r="HS45" s="223" t="s">
        <v>562</v>
      </c>
      <c r="HT45" s="223" t="s">
        <v>562</v>
      </c>
      <c r="HU45" s="223" t="s">
        <v>562</v>
      </c>
      <c r="HV45" s="238" t="s">
        <v>562</v>
      </c>
      <c r="HW45" s="238" t="s">
        <v>562</v>
      </c>
      <c r="HX45" s="238" t="s">
        <v>562</v>
      </c>
      <c r="HY45" s="238" t="s">
        <v>562</v>
      </c>
      <c r="HZ45" s="238" t="s">
        <v>562</v>
      </c>
      <c r="IA45" s="374" t="s">
        <v>394</v>
      </c>
      <c r="IB45" s="223"/>
      <c r="IC45" s="198"/>
      <c r="ID45" s="394" t="s">
        <v>562</v>
      </c>
      <c r="IE45" s="394" t="s">
        <v>562</v>
      </c>
      <c r="IF45" s="395" t="s">
        <v>562</v>
      </c>
      <c r="IG45" s="395" t="s">
        <v>562</v>
      </c>
      <c r="IH45" s="395" t="s">
        <v>562</v>
      </c>
      <c r="II45" s="394" t="s">
        <v>562</v>
      </c>
      <c r="IJ45" s="394" t="s">
        <v>562</v>
      </c>
      <c r="IK45" s="394" t="s">
        <v>562</v>
      </c>
      <c r="IL45" s="396" t="s">
        <v>562</v>
      </c>
      <c r="IM45" s="397" t="s">
        <v>562</v>
      </c>
      <c r="IN45" s="398" t="s">
        <v>562</v>
      </c>
      <c r="IO45" s="394" t="s">
        <v>562</v>
      </c>
      <c r="IP45" s="394" t="s">
        <v>562</v>
      </c>
      <c r="IQ45" s="399" t="s">
        <v>562</v>
      </c>
      <c r="IR45" s="394" t="s">
        <v>562</v>
      </c>
      <c r="IS45" s="394" t="s">
        <v>562</v>
      </c>
      <c r="IT45" s="394" t="s">
        <v>562</v>
      </c>
      <c r="IU45" s="394" t="s">
        <v>562</v>
      </c>
      <c r="IV45" s="394" t="s">
        <v>562</v>
      </c>
      <c r="IW45" s="400" t="s">
        <v>562</v>
      </c>
      <c r="IX45" s="394" t="s">
        <v>1439</v>
      </c>
      <c r="IY45" s="223"/>
      <c r="IZ45" s="198"/>
      <c r="JA45" s="409" t="s">
        <v>562</v>
      </c>
      <c r="JB45" s="409" t="s">
        <v>562</v>
      </c>
      <c r="JC45" s="409" t="s">
        <v>562</v>
      </c>
      <c r="JD45" s="409" t="s">
        <v>562</v>
      </c>
      <c r="JE45" s="409" t="s">
        <v>562</v>
      </c>
      <c r="JF45" s="409" t="s">
        <v>562</v>
      </c>
      <c r="JG45" s="409" t="s">
        <v>562</v>
      </c>
      <c r="JH45" s="409" t="s">
        <v>562</v>
      </c>
      <c r="JI45" s="409" t="s">
        <v>562</v>
      </c>
      <c r="JJ45" s="409" t="s">
        <v>562</v>
      </c>
      <c r="JK45" s="409" t="s">
        <v>562</v>
      </c>
      <c r="JL45" s="409" t="s">
        <v>562</v>
      </c>
      <c r="JM45" s="409" t="s">
        <v>562</v>
      </c>
      <c r="JN45" s="409" t="s">
        <v>562</v>
      </c>
      <c r="JO45" s="409" t="s">
        <v>562</v>
      </c>
      <c r="JP45" s="409" t="s">
        <v>562</v>
      </c>
      <c r="JQ45" s="409" t="s">
        <v>562</v>
      </c>
      <c r="JR45" s="409" t="s">
        <v>562</v>
      </c>
      <c r="JS45" s="409" t="s">
        <v>562</v>
      </c>
      <c r="JT45" s="409" t="s">
        <v>562</v>
      </c>
      <c r="JU45" s="409" t="s">
        <v>397</v>
      </c>
      <c r="JV45" s="223"/>
      <c r="JW45" s="223"/>
      <c r="JX45" s="366" t="s">
        <v>562</v>
      </c>
      <c r="JY45" s="366" t="s">
        <v>562</v>
      </c>
      <c r="JZ45" s="366" t="s">
        <v>562</v>
      </c>
      <c r="KA45" s="366" t="s">
        <v>562</v>
      </c>
      <c r="KB45" s="366" t="s">
        <v>562</v>
      </c>
      <c r="KC45" s="366" t="s">
        <v>562</v>
      </c>
      <c r="KD45" s="366" t="s">
        <v>562</v>
      </c>
      <c r="KE45" s="366" t="s">
        <v>562</v>
      </c>
      <c r="KF45" s="366" t="s">
        <v>562</v>
      </c>
      <c r="KG45" s="366" t="s">
        <v>562</v>
      </c>
      <c r="KH45" s="366" t="s">
        <v>562</v>
      </c>
      <c r="KI45" s="366" t="s">
        <v>562</v>
      </c>
      <c r="KJ45" s="366" t="s">
        <v>562</v>
      </c>
      <c r="KK45" s="366" t="s">
        <v>562</v>
      </c>
      <c r="KL45" s="366" t="s">
        <v>562</v>
      </c>
      <c r="KM45" s="366" t="s">
        <v>562</v>
      </c>
      <c r="KN45" s="366" t="s">
        <v>562</v>
      </c>
      <c r="KO45" s="366" t="s">
        <v>562</v>
      </c>
      <c r="KP45" s="366" t="s">
        <v>562</v>
      </c>
      <c r="KQ45" s="366" t="s">
        <v>562</v>
      </c>
      <c r="KR45" s="214" t="s">
        <v>1442</v>
      </c>
      <c r="KS45" s="223"/>
      <c r="KT45" s="223"/>
      <c r="KU45" s="409" t="s">
        <v>562</v>
      </c>
      <c r="KV45" s="409" t="s">
        <v>562</v>
      </c>
      <c r="KW45" s="409" t="s">
        <v>562</v>
      </c>
      <c r="KX45" s="409" t="s">
        <v>562</v>
      </c>
      <c r="KY45" s="409" t="s">
        <v>562</v>
      </c>
      <c r="KZ45" s="409" t="s">
        <v>562</v>
      </c>
      <c r="LA45" s="409" t="s">
        <v>562</v>
      </c>
      <c r="LB45" s="409" t="s">
        <v>562</v>
      </c>
      <c r="LC45" s="409" t="s">
        <v>562</v>
      </c>
      <c r="LD45" s="409" t="s">
        <v>562</v>
      </c>
      <c r="LE45" s="409" t="s">
        <v>562</v>
      </c>
      <c r="LF45" s="409" t="s">
        <v>562</v>
      </c>
      <c r="LG45" s="409" t="s">
        <v>562</v>
      </c>
      <c r="LH45" s="409" t="s">
        <v>562</v>
      </c>
      <c r="LI45" s="409" t="s">
        <v>562</v>
      </c>
      <c r="LJ45" s="409" t="s">
        <v>562</v>
      </c>
      <c r="LK45" s="409" t="s">
        <v>562</v>
      </c>
      <c r="LL45" s="409" t="s">
        <v>562</v>
      </c>
      <c r="LM45" s="409" t="s">
        <v>562</v>
      </c>
      <c r="LN45" s="409" t="s">
        <v>562</v>
      </c>
      <c r="LO45" s="409" t="s">
        <v>381</v>
      </c>
      <c r="LP45" s="223"/>
      <c r="LQ45" s="223"/>
      <c r="LR45" s="366" t="s">
        <v>562</v>
      </c>
      <c r="LS45" s="366" t="s">
        <v>562</v>
      </c>
      <c r="LT45" s="366" t="s">
        <v>562</v>
      </c>
      <c r="LU45" s="366" t="s">
        <v>562</v>
      </c>
      <c r="LV45" s="366" t="s">
        <v>562</v>
      </c>
      <c r="LW45" s="366" t="s">
        <v>562</v>
      </c>
      <c r="LX45" s="366" t="s">
        <v>562</v>
      </c>
      <c r="LY45" s="366" t="s">
        <v>562</v>
      </c>
      <c r="LZ45" s="366" t="s">
        <v>562</v>
      </c>
      <c r="MA45" s="366" t="s">
        <v>562</v>
      </c>
      <c r="MB45" s="366" t="s">
        <v>562</v>
      </c>
      <c r="MC45" s="366" t="s">
        <v>562</v>
      </c>
      <c r="MD45" s="366" t="s">
        <v>562</v>
      </c>
      <c r="ME45" s="366" t="s">
        <v>562</v>
      </c>
      <c r="MF45" s="366" t="s">
        <v>562</v>
      </c>
      <c r="MG45" s="366" t="s">
        <v>562</v>
      </c>
      <c r="MH45" s="366" t="s">
        <v>562</v>
      </c>
      <c r="MI45" s="366" t="s">
        <v>562</v>
      </c>
      <c r="MJ45" s="366" t="s">
        <v>562</v>
      </c>
      <c r="MK45" s="366" t="s">
        <v>562</v>
      </c>
      <c r="ML45" s="214" t="s">
        <v>1442</v>
      </c>
      <c r="MM45" s="223"/>
      <c r="MN45" s="223"/>
      <c r="MO45" s="214" t="s">
        <v>562</v>
      </c>
      <c r="MP45" s="214" t="s">
        <v>562</v>
      </c>
      <c r="MQ45" s="214" t="s">
        <v>562</v>
      </c>
      <c r="MR45" s="214" t="s">
        <v>562</v>
      </c>
      <c r="MS45" s="214" t="s">
        <v>562</v>
      </c>
      <c r="MT45" s="214" t="s">
        <v>562</v>
      </c>
      <c r="MU45" s="214" t="s">
        <v>562</v>
      </c>
      <c r="MV45" s="214" t="s">
        <v>562</v>
      </c>
      <c r="MW45" s="214" t="s">
        <v>562</v>
      </c>
      <c r="MX45" s="214" t="s">
        <v>562</v>
      </c>
      <c r="MY45" s="214" t="s">
        <v>562</v>
      </c>
      <c r="MZ45" s="214" t="s">
        <v>562</v>
      </c>
      <c r="NA45" s="214" t="s">
        <v>562</v>
      </c>
      <c r="NB45" s="214" t="s">
        <v>562</v>
      </c>
      <c r="NC45" s="214" t="s">
        <v>562</v>
      </c>
      <c r="ND45" s="214" t="s">
        <v>562</v>
      </c>
      <c r="NE45" s="214" t="s">
        <v>562</v>
      </c>
      <c r="NF45" s="214" t="s">
        <v>562</v>
      </c>
      <c r="NG45" s="214" t="s">
        <v>562</v>
      </c>
      <c r="NH45" s="214" t="s">
        <v>562</v>
      </c>
      <c r="NI45" s="301" t="s">
        <v>394</v>
      </c>
    </row>
    <row r="46" spans="1:373" s="2" customFormat="1" ht="12.75" customHeight="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10"/>
      <c r="AC46" s="213" t="s">
        <v>349</v>
      </c>
      <c r="AD46" s="222" t="str">
        <f t="shared" ca="1" si="144"/>
        <v>2,023</v>
      </c>
      <c r="AE46" s="409" t="s">
        <v>4900</v>
      </c>
      <c r="AF46" s="409" t="s">
        <v>5030</v>
      </c>
      <c r="AG46" s="409" t="s">
        <v>364</v>
      </c>
      <c r="AH46" s="409" t="s">
        <v>1356</v>
      </c>
      <c r="AI46" s="409" t="s">
        <v>416</v>
      </c>
      <c r="AJ46" s="409" t="s">
        <v>364</v>
      </c>
      <c r="AK46" s="409" t="s">
        <v>1682</v>
      </c>
      <c r="AL46" s="409" t="s">
        <v>6591</v>
      </c>
      <c r="AM46" s="409" t="s">
        <v>1171</v>
      </c>
      <c r="AN46" s="409" t="s">
        <v>6592</v>
      </c>
      <c r="AO46" s="409" t="s">
        <v>6593</v>
      </c>
      <c r="AP46" s="409" t="s">
        <v>6594</v>
      </c>
      <c r="AQ46" s="409" t="s">
        <v>6595</v>
      </c>
      <c r="AR46" s="409" t="s">
        <v>6596</v>
      </c>
      <c r="AS46" s="409" t="s">
        <v>6597</v>
      </c>
      <c r="AT46" s="409" t="s">
        <v>6598</v>
      </c>
      <c r="AU46" s="409" t="s">
        <v>6599</v>
      </c>
      <c r="AV46" s="409" t="s">
        <v>6600</v>
      </c>
      <c r="AW46" s="409" t="s">
        <v>6601</v>
      </c>
      <c r="AX46" s="409" t="s">
        <v>6602</v>
      </c>
      <c r="AY46" s="409" t="s">
        <v>411</v>
      </c>
      <c r="AZ46" s="223"/>
      <c r="BA46" s="198"/>
      <c r="BB46" s="409" t="s">
        <v>4900</v>
      </c>
      <c r="BC46" s="409" t="s">
        <v>4901</v>
      </c>
      <c r="BD46" s="409" t="s">
        <v>364</v>
      </c>
      <c r="BE46" s="409" t="s">
        <v>4902</v>
      </c>
      <c r="BF46" s="409" t="s">
        <v>1280</v>
      </c>
      <c r="BG46" s="409" t="s">
        <v>364</v>
      </c>
      <c r="BH46" s="409" t="s">
        <v>952</v>
      </c>
      <c r="BI46" s="409" t="s">
        <v>4903</v>
      </c>
      <c r="BJ46" s="409" t="s">
        <v>1965</v>
      </c>
      <c r="BK46" s="409" t="s">
        <v>562</v>
      </c>
      <c r="BL46" s="409" t="s">
        <v>4905</v>
      </c>
      <c r="BM46" s="409" t="s">
        <v>4906</v>
      </c>
      <c r="BN46" s="409" t="s">
        <v>364</v>
      </c>
      <c r="BO46" s="409" t="s">
        <v>4907</v>
      </c>
      <c r="BP46" s="409" t="s">
        <v>5714</v>
      </c>
      <c r="BQ46" s="409" t="s">
        <v>5130</v>
      </c>
      <c r="BR46" s="409" t="s">
        <v>5131</v>
      </c>
      <c r="BS46" s="409" t="s">
        <v>5132</v>
      </c>
      <c r="BT46" s="409" t="s">
        <v>5133</v>
      </c>
      <c r="BU46" s="409" t="s">
        <v>5715</v>
      </c>
      <c r="BV46" s="409" t="s">
        <v>379</v>
      </c>
      <c r="BW46" s="223"/>
      <c r="BX46" s="198"/>
      <c r="BY46" s="375" t="s">
        <v>4900</v>
      </c>
      <c r="BZ46" s="375" t="s">
        <v>4901</v>
      </c>
      <c r="CA46" s="375" t="s">
        <v>364</v>
      </c>
      <c r="CB46" s="375" t="s">
        <v>4902</v>
      </c>
      <c r="CC46" s="375" t="s">
        <v>1280</v>
      </c>
      <c r="CD46" s="375" t="s">
        <v>364</v>
      </c>
      <c r="CE46" s="375" t="s">
        <v>952</v>
      </c>
      <c r="CF46" s="375" t="s">
        <v>4903</v>
      </c>
      <c r="CG46" s="375" t="s">
        <v>1965</v>
      </c>
      <c r="CH46" s="375" t="s">
        <v>4904</v>
      </c>
      <c r="CI46" s="375" t="s">
        <v>4905</v>
      </c>
      <c r="CJ46" s="375" t="s">
        <v>4906</v>
      </c>
      <c r="CK46" s="375" t="s">
        <v>364</v>
      </c>
      <c r="CL46" s="375" t="s">
        <v>4907</v>
      </c>
      <c r="CM46" s="375" t="s">
        <v>4907</v>
      </c>
      <c r="CN46" s="375" t="s">
        <v>5130</v>
      </c>
      <c r="CO46" s="375" t="s">
        <v>5131</v>
      </c>
      <c r="CP46" s="375" t="s">
        <v>5132</v>
      </c>
      <c r="CQ46" s="375" t="s">
        <v>5133</v>
      </c>
      <c r="CR46" s="375" t="s">
        <v>4351</v>
      </c>
      <c r="CS46" s="376" t="s">
        <v>771</v>
      </c>
      <c r="CT46" s="223"/>
      <c r="CU46" s="198"/>
      <c r="CV46" s="341" t="s">
        <v>562</v>
      </c>
      <c r="CW46" s="341" t="s">
        <v>562</v>
      </c>
      <c r="CX46" s="341" t="s">
        <v>562</v>
      </c>
      <c r="CY46" s="341" t="s">
        <v>562</v>
      </c>
      <c r="CZ46" s="341" t="s">
        <v>562</v>
      </c>
      <c r="DA46" s="341" t="s">
        <v>562</v>
      </c>
      <c r="DB46" s="341" t="s">
        <v>562</v>
      </c>
      <c r="DC46" s="341" t="s">
        <v>562</v>
      </c>
      <c r="DD46" s="341" t="s">
        <v>562</v>
      </c>
      <c r="DE46" s="341" t="s">
        <v>562</v>
      </c>
      <c r="DF46" s="341" t="s">
        <v>562</v>
      </c>
      <c r="DG46" s="341" t="s">
        <v>562</v>
      </c>
      <c r="DH46" s="341" t="s">
        <v>562</v>
      </c>
      <c r="DI46" s="341" t="s">
        <v>562</v>
      </c>
      <c r="DJ46" s="341" t="s">
        <v>562</v>
      </c>
      <c r="DK46" s="341" t="s">
        <v>562</v>
      </c>
      <c r="DL46" s="341" t="s">
        <v>562</v>
      </c>
      <c r="DM46" s="341" t="s">
        <v>562</v>
      </c>
      <c r="DN46" s="341" t="s">
        <v>562</v>
      </c>
      <c r="DO46" s="341" t="s">
        <v>562</v>
      </c>
      <c r="DP46" s="341" t="s">
        <v>400</v>
      </c>
      <c r="DQ46" s="223"/>
      <c r="DR46" s="198"/>
      <c r="DS46" s="341" t="s">
        <v>3329</v>
      </c>
      <c r="DT46" s="341" t="s">
        <v>2182</v>
      </c>
      <c r="DU46" s="341" t="s">
        <v>364</v>
      </c>
      <c r="DV46" s="341" t="s">
        <v>3330</v>
      </c>
      <c r="DW46" s="341" t="s">
        <v>1961</v>
      </c>
      <c r="DX46" s="341" t="s">
        <v>2686</v>
      </c>
      <c r="DY46" s="341" t="s">
        <v>2183</v>
      </c>
      <c r="DZ46" s="341" t="s">
        <v>3331</v>
      </c>
      <c r="EA46" s="341" t="s">
        <v>544</v>
      </c>
      <c r="EB46" s="341" t="s">
        <v>3332</v>
      </c>
      <c r="EC46" s="341" t="s">
        <v>3333</v>
      </c>
      <c r="ED46" s="341" t="s">
        <v>3334</v>
      </c>
      <c r="EE46" s="341" t="s">
        <v>3335</v>
      </c>
      <c r="EF46" s="341" t="s">
        <v>3336</v>
      </c>
      <c r="EG46" s="341" t="s">
        <v>3336</v>
      </c>
      <c r="EH46" s="341" t="s">
        <v>3337</v>
      </c>
      <c r="EI46" s="341" t="s">
        <v>3338</v>
      </c>
      <c r="EJ46" s="341" t="s">
        <v>3339</v>
      </c>
      <c r="EK46" s="341" t="s">
        <v>3340</v>
      </c>
      <c r="EL46" s="341" t="s">
        <v>3341</v>
      </c>
      <c r="EM46" s="341" t="s">
        <v>391</v>
      </c>
      <c r="EN46" s="223"/>
      <c r="EO46" s="198"/>
      <c r="EP46" s="341" t="s">
        <v>2108</v>
      </c>
      <c r="EQ46" s="214" t="s">
        <v>2182</v>
      </c>
      <c r="ER46" s="214" t="s">
        <v>364</v>
      </c>
      <c r="ES46" s="214" t="s">
        <v>2573</v>
      </c>
      <c r="ET46" s="214" t="s">
        <v>463</v>
      </c>
      <c r="EU46" s="214" t="s">
        <v>364</v>
      </c>
      <c r="EV46" s="214" t="s">
        <v>2183</v>
      </c>
      <c r="EW46" s="214" t="s">
        <v>2184</v>
      </c>
      <c r="EX46" s="214" t="s">
        <v>544</v>
      </c>
      <c r="EY46" s="214" t="s">
        <v>3332</v>
      </c>
      <c r="EZ46" s="214" t="s">
        <v>3710</v>
      </c>
      <c r="FA46" s="214" t="s">
        <v>3710</v>
      </c>
      <c r="FB46" s="214" t="s">
        <v>3711</v>
      </c>
      <c r="FC46" s="214" t="s">
        <v>3712</v>
      </c>
      <c r="FD46" s="214" t="s">
        <v>3712</v>
      </c>
      <c r="FE46" s="214" t="s">
        <v>3713</v>
      </c>
      <c r="FF46" s="214" t="s">
        <v>3714</v>
      </c>
      <c r="FG46" s="214" t="s">
        <v>3715</v>
      </c>
      <c r="FH46" s="214" t="s">
        <v>3716</v>
      </c>
      <c r="FI46" s="214" t="s">
        <v>2410</v>
      </c>
      <c r="FJ46" s="372" t="s">
        <v>409</v>
      </c>
      <c r="FK46" s="223"/>
      <c r="FL46" s="198"/>
      <c r="FM46" s="301" t="s">
        <v>2108</v>
      </c>
      <c r="FN46" s="301" t="s">
        <v>2182</v>
      </c>
      <c r="FO46" s="301" t="s">
        <v>364</v>
      </c>
      <c r="FP46" s="301" t="s">
        <v>1959</v>
      </c>
      <c r="FQ46" s="301" t="s">
        <v>887</v>
      </c>
      <c r="FR46" s="301" t="s">
        <v>364</v>
      </c>
      <c r="FS46" s="301" t="s">
        <v>2183</v>
      </c>
      <c r="FT46" s="301" t="s">
        <v>2184</v>
      </c>
      <c r="FU46" s="301" t="s">
        <v>1280</v>
      </c>
      <c r="FV46" s="301" t="s">
        <v>545</v>
      </c>
      <c r="FW46" s="301" t="s">
        <v>2431</v>
      </c>
      <c r="FX46" s="301" t="s">
        <v>2456</v>
      </c>
      <c r="FY46" s="301" t="s">
        <v>1443</v>
      </c>
      <c r="FZ46" s="301" t="s">
        <v>2185</v>
      </c>
      <c r="GA46" s="301" t="s">
        <v>1238</v>
      </c>
      <c r="GB46" s="301" t="s">
        <v>2186</v>
      </c>
      <c r="GC46" s="301" t="s">
        <v>2187</v>
      </c>
      <c r="GD46" s="301" t="s">
        <v>2188</v>
      </c>
      <c r="GE46" s="301" t="s">
        <v>2189</v>
      </c>
      <c r="GF46" s="301" t="s">
        <v>2410</v>
      </c>
      <c r="GG46" s="373" t="s">
        <v>1460</v>
      </c>
      <c r="GH46" s="223"/>
      <c r="GI46" s="198"/>
      <c r="GJ46" s="223" t="s">
        <v>562</v>
      </c>
      <c r="GK46" s="223" t="s">
        <v>562</v>
      </c>
      <c r="GL46" s="223" t="s">
        <v>562</v>
      </c>
      <c r="GM46" s="223" t="s">
        <v>562</v>
      </c>
      <c r="GN46" s="223" t="s">
        <v>562</v>
      </c>
      <c r="GO46" s="223" t="s">
        <v>562</v>
      </c>
      <c r="GP46" s="223" t="s">
        <v>562</v>
      </c>
      <c r="GQ46" s="223" t="s">
        <v>562</v>
      </c>
      <c r="GR46" s="223" t="s">
        <v>562</v>
      </c>
      <c r="GS46" s="223" t="s">
        <v>562</v>
      </c>
      <c r="GT46" s="223" t="s">
        <v>562</v>
      </c>
      <c r="GU46" s="223" t="s">
        <v>562</v>
      </c>
      <c r="GV46" s="223" t="s">
        <v>562</v>
      </c>
      <c r="GW46" s="223" t="s">
        <v>562</v>
      </c>
      <c r="GX46" s="223" t="s">
        <v>562</v>
      </c>
      <c r="GY46" s="238" t="s">
        <v>562</v>
      </c>
      <c r="GZ46" s="238" t="s">
        <v>562</v>
      </c>
      <c r="HA46" s="238" t="s">
        <v>562</v>
      </c>
      <c r="HB46" s="238" t="s">
        <v>562</v>
      </c>
      <c r="HC46" s="238" t="s">
        <v>562</v>
      </c>
      <c r="HD46" s="223" t="s">
        <v>934</v>
      </c>
      <c r="HE46" s="223"/>
      <c r="HF46" s="198"/>
      <c r="HG46" s="223" t="s">
        <v>562</v>
      </c>
      <c r="HH46" s="223" t="s">
        <v>562</v>
      </c>
      <c r="HI46" s="223" t="s">
        <v>562</v>
      </c>
      <c r="HJ46" s="223" t="s">
        <v>562</v>
      </c>
      <c r="HK46" s="223" t="s">
        <v>562</v>
      </c>
      <c r="HL46" s="223" t="s">
        <v>562</v>
      </c>
      <c r="HM46" s="223" t="s">
        <v>562</v>
      </c>
      <c r="HN46" s="223" t="s">
        <v>562</v>
      </c>
      <c r="HO46" s="223" t="s">
        <v>562</v>
      </c>
      <c r="HP46" s="223" t="s">
        <v>562</v>
      </c>
      <c r="HQ46" s="223" t="s">
        <v>562</v>
      </c>
      <c r="HR46" s="223" t="s">
        <v>562</v>
      </c>
      <c r="HS46" s="223" t="s">
        <v>562</v>
      </c>
      <c r="HT46" s="223" t="s">
        <v>562</v>
      </c>
      <c r="HU46" s="223" t="s">
        <v>562</v>
      </c>
      <c r="HV46" s="238" t="s">
        <v>562</v>
      </c>
      <c r="HW46" s="238" t="s">
        <v>562</v>
      </c>
      <c r="HX46" s="238" t="s">
        <v>562</v>
      </c>
      <c r="HY46" s="238" t="s">
        <v>562</v>
      </c>
      <c r="HZ46" s="238" t="s">
        <v>562</v>
      </c>
      <c r="IA46" s="374" t="s">
        <v>400</v>
      </c>
      <c r="IB46" s="223"/>
      <c r="IC46" s="198"/>
      <c r="ID46" s="399" t="s">
        <v>562</v>
      </c>
      <c r="IE46" s="399" t="s">
        <v>562</v>
      </c>
      <c r="IF46" s="395" t="s">
        <v>562</v>
      </c>
      <c r="IG46" s="395" t="s">
        <v>562</v>
      </c>
      <c r="IH46" s="395" t="s">
        <v>562</v>
      </c>
      <c r="II46" s="399" t="s">
        <v>562</v>
      </c>
      <c r="IJ46" s="399" t="s">
        <v>562</v>
      </c>
      <c r="IK46" s="399" t="s">
        <v>562</v>
      </c>
      <c r="IL46" s="401" t="s">
        <v>562</v>
      </c>
      <c r="IM46" s="398" t="s">
        <v>562</v>
      </c>
      <c r="IN46" s="398" t="s">
        <v>562</v>
      </c>
      <c r="IO46" s="399" t="s">
        <v>562</v>
      </c>
      <c r="IP46" s="399" t="s">
        <v>562</v>
      </c>
      <c r="IQ46" s="399" t="s">
        <v>562</v>
      </c>
      <c r="IR46" s="399" t="s">
        <v>562</v>
      </c>
      <c r="IS46" s="399" t="s">
        <v>562</v>
      </c>
      <c r="IT46" s="399" t="s">
        <v>562</v>
      </c>
      <c r="IU46" s="399" t="s">
        <v>562</v>
      </c>
      <c r="IV46" s="399" t="s">
        <v>562</v>
      </c>
      <c r="IW46" s="400" t="s">
        <v>562</v>
      </c>
      <c r="IX46" s="399" t="s">
        <v>1960</v>
      </c>
      <c r="IY46" s="223"/>
      <c r="IZ46" s="198"/>
      <c r="JA46" s="409" t="s">
        <v>7340</v>
      </c>
      <c r="JB46" s="409" t="s">
        <v>7341</v>
      </c>
      <c r="JC46" s="409" t="s">
        <v>364</v>
      </c>
      <c r="JD46" s="409" t="s">
        <v>7342</v>
      </c>
      <c r="JE46" s="409" t="s">
        <v>1184</v>
      </c>
      <c r="JF46" s="409" t="s">
        <v>523</v>
      </c>
      <c r="JG46" s="409" t="s">
        <v>965</v>
      </c>
      <c r="JH46" s="409" t="s">
        <v>7343</v>
      </c>
      <c r="JI46" s="409" t="s">
        <v>463</v>
      </c>
      <c r="JJ46" s="409" t="s">
        <v>6994</v>
      </c>
      <c r="JK46" s="409" t="s">
        <v>6995</v>
      </c>
      <c r="JL46" s="409" t="s">
        <v>6996</v>
      </c>
      <c r="JM46" s="409" t="s">
        <v>6997</v>
      </c>
      <c r="JN46" s="409" t="s">
        <v>6998</v>
      </c>
      <c r="JO46" s="409" t="s">
        <v>6999</v>
      </c>
      <c r="JP46" s="409" t="s">
        <v>7000</v>
      </c>
      <c r="JQ46" s="409" t="s">
        <v>7001</v>
      </c>
      <c r="JR46" s="409" t="s">
        <v>7002</v>
      </c>
      <c r="JS46" s="409" t="s">
        <v>7003</v>
      </c>
      <c r="JT46" s="409" t="s">
        <v>7004</v>
      </c>
      <c r="JU46" s="409" t="s">
        <v>856</v>
      </c>
      <c r="JV46" s="223"/>
      <c r="JW46" s="223"/>
      <c r="JX46" s="366" t="s">
        <v>364</v>
      </c>
      <c r="JY46" s="366" t="s">
        <v>7495</v>
      </c>
      <c r="JZ46" s="366" t="s">
        <v>364</v>
      </c>
      <c r="KA46" s="366" t="s">
        <v>765</v>
      </c>
      <c r="KB46" s="366" t="s">
        <v>7496</v>
      </c>
      <c r="KC46" s="366" t="s">
        <v>364</v>
      </c>
      <c r="KD46" s="366" t="s">
        <v>1453</v>
      </c>
      <c r="KE46" s="366" t="s">
        <v>7497</v>
      </c>
      <c r="KF46" s="366" t="s">
        <v>4126</v>
      </c>
      <c r="KG46" s="366" t="s">
        <v>562</v>
      </c>
      <c r="KH46" s="366" t="s">
        <v>7498</v>
      </c>
      <c r="KI46" s="366" t="s">
        <v>7499</v>
      </c>
      <c r="KJ46" s="366" t="s">
        <v>6595</v>
      </c>
      <c r="KK46" s="366" t="s">
        <v>7500</v>
      </c>
      <c r="KL46" s="366" t="s">
        <v>7501</v>
      </c>
      <c r="KM46" s="366" t="s">
        <v>7502</v>
      </c>
      <c r="KN46" s="366" t="s">
        <v>7503</v>
      </c>
      <c r="KO46" s="366" t="s">
        <v>7504</v>
      </c>
      <c r="KP46" s="366" t="s">
        <v>7505</v>
      </c>
      <c r="KQ46" s="366" t="s">
        <v>7506</v>
      </c>
      <c r="KR46" s="214" t="s">
        <v>381</v>
      </c>
      <c r="KS46" s="223"/>
      <c r="KT46" s="223"/>
      <c r="KU46" s="409" t="s">
        <v>364</v>
      </c>
      <c r="KV46" s="409" t="s">
        <v>364</v>
      </c>
      <c r="KW46" s="409" t="s">
        <v>364</v>
      </c>
      <c r="KX46" s="409" t="s">
        <v>364</v>
      </c>
      <c r="KY46" s="409" t="s">
        <v>364</v>
      </c>
      <c r="KZ46" s="409" t="s">
        <v>364</v>
      </c>
      <c r="LA46" s="409" t="s">
        <v>364</v>
      </c>
      <c r="LB46" s="409" t="s">
        <v>364</v>
      </c>
      <c r="LC46" s="409" t="s">
        <v>364</v>
      </c>
      <c r="LD46" s="409" t="s">
        <v>562</v>
      </c>
      <c r="LE46" s="409" t="s">
        <v>364</v>
      </c>
      <c r="LF46" s="409" t="s">
        <v>364</v>
      </c>
      <c r="LG46" s="409" t="s">
        <v>364</v>
      </c>
      <c r="LH46" s="409" t="s">
        <v>364</v>
      </c>
      <c r="LI46" s="409" t="s">
        <v>999</v>
      </c>
      <c r="LJ46" s="409" t="s">
        <v>1433</v>
      </c>
      <c r="LK46" s="409" t="s">
        <v>1433</v>
      </c>
      <c r="LL46" s="409" t="s">
        <v>1433</v>
      </c>
      <c r="LM46" s="409" t="s">
        <v>1433</v>
      </c>
      <c r="LN46" s="409" t="s">
        <v>6152</v>
      </c>
      <c r="LO46" s="409" t="s">
        <v>1439</v>
      </c>
      <c r="LP46" s="223"/>
      <c r="LQ46" s="223"/>
      <c r="LR46" s="366" t="s">
        <v>562</v>
      </c>
      <c r="LS46" s="366" t="s">
        <v>562</v>
      </c>
      <c r="LT46" s="366" t="s">
        <v>562</v>
      </c>
      <c r="LU46" s="366" t="s">
        <v>562</v>
      </c>
      <c r="LV46" s="366" t="s">
        <v>562</v>
      </c>
      <c r="LW46" s="366" t="s">
        <v>562</v>
      </c>
      <c r="LX46" s="366" t="s">
        <v>562</v>
      </c>
      <c r="LY46" s="366" t="s">
        <v>562</v>
      </c>
      <c r="LZ46" s="366" t="s">
        <v>562</v>
      </c>
      <c r="MA46" s="366" t="s">
        <v>562</v>
      </c>
      <c r="MB46" s="366" t="s">
        <v>562</v>
      </c>
      <c r="MC46" s="366" t="s">
        <v>562</v>
      </c>
      <c r="MD46" s="366" t="s">
        <v>562</v>
      </c>
      <c r="ME46" s="366" t="s">
        <v>562</v>
      </c>
      <c r="MF46" s="366" t="s">
        <v>562</v>
      </c>
      <c r="MG46" s="366" t="s">
        <v>562</v>
      </c>
      <c r="MH46" s="366" t="s">
        <v>562</v>
      </c>
      <c r="MI46" s="366" t="s">
        <v>562</v>
      </c>
      <c r="MJ46" s="366" t="s">
        <v>562</v>
      </c>
      <c r="MK46" s="366" t="s">
        <v>562</v>
      </c>
      <c r="ML46" s="214" t="s">
        <v>1448</v>
      </c>
      <c r="MM46" s="223"/>
      <c r="MN46" s="223"/>
      <c r="MO46" s="214" t="s">
        <v>562</v>
      </c>
      <c r="MP46" s="214" t="s">
        <v>562</v>
      </c>
      <c r="MQ46" s="214" t="s">
        <v>562</v>
      </c>
      <c r="MR46" s="214" t="s">
        <v>562</v>
      </c>
      <c r="MS46" s="214" t="s">
        <v>562</v>
      </c>
      <c r="MT46" s="214" t="s">
        <v>562</v>
      </c>
      <c r="MU46" s="214" t="s">
        <v>562</v>
      </c>
      <c r="MV46" s="214" t="s">
        <v>562</v>
      </c>
      <c r="MW46" s="214" t="s">
        <v>562</v>
      </c>
      <c r="MX46" s="214" t="s">
        <v>562</v>
      </c>
      <c r="MY46" s="214" t="s">
        <v>562</v>
      </c>
      <c r="MZ46" s="214" t="s">
        <v>562</v>
      </c>
      <c r="NA46" s="214" t="s">
        <v>562</v>
      </c>
      <c r="NB46" s="214" t="s">
        <v>562</v>
      </c>
      <c r="NC46" s="214" t="s">
        <v>562</v>
      </c>
      <c r="ND46" s="214" t="s">
        <v>562</v>
      </c>
      <c r="NE46" s="214" t="s">
        <v>562</v>
      </c>
      <c r="NF46" s="214" t="s">
        <v>562</v>
      </c>
      <c r="NG46" s="214" t="s">
        <v>562</v>
      </c>
      <c r="NH46" s="214" t="s">
        <v>562</v>
      </c>
      <c r="NI46" s="301" t="s">
        <v>409</v>
      </c>
    </row>
    <row r="47" spans="1:373" s="2" customFormat="1" ht="12.7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10"/>
      <c r="AC47" s="213" t="s">
        <v>350</v>
      </c>
      <c r="AD47" s="222" t="str">
        <f t="shared" ca="1" si="144"/>
        <v>-</v>
      </c>
      <c r="AE47" s="409" t="s">
        <v>562</v>
      </c>
      <c r="AF47" s="409" t="s">
        <v>562</v>
      </c>
      <c r="AG47" s="409" t="s">
        <v>562</v>
      </c>
      <c r="AH47" s="409" t="s">
        <v>562</v>
      </c>
      <c r="AI47" s="409" t="s">
        <v>562</v>
      </c>
      <c r="AJ47" s="409" t="s">
        <v>562</v>
      </c>
      <c r="AK47" s="409" t="s">
        <v>562</v>
      </c>
      <c r="AL47" s="409" t="s">
        <v>562</v>
      </c>
      <c r="AM47" s="409" t="s">
        <v>562</v>
      </c>
      <c r="AN47" s="409" t="s">
        <v>562</v>
      </c>
      <c r="AO47" s="409" t="s">
        <v>562</v>
      </c>
      <c r="AP47" s="409" t="s">
        <v>562</v>
      </c>
      <c r="AQ47" s="409" t="s">
        <v>562</v>
      </c>
      <c r="AR47" s="409" t="s">
        <v>562</v>
      </c>
      <c r="AS47" s="409" t="s">
        <v>562</v>
      </c>
      <c r="AT47" s="409" t="s">
        <v>562</v>
      </c>
      <c r="AU47" s="409" t="s">
        <v>562</v>
      </c>
      <c r="AV47" s="409" t="s">
        <v>562</v>
      </c>
      <c r="AW47" s="409" t="s">
        <v>562</v>
      </c>
      <c r="AX47" s="409" t="s">
        <v>562</v>
      </c>
      <c r="AY47" s="409" t="s">
        <v>562</v>
      </c>
      <c r="AZ47" s="223"/>
      <c r="BA47" s="198"/>
      <c r="BB47" s="409" t="s">
        <v>562</v>
      </c>
      <c r="BC47" s="409" t="s">
        <v>562</v>
      </c>
      <c r="BD47" s="409" t="s">
        <v>562</v>
      </c>
      <c r="BE47" s="409" t="s">
        <v>562</v>
      </c>
      <c r="BF47" s="409" t="s">
        <v>562</v>
      </c>
      <c r="BG47" s="409" t="s">
        <v>562</v>
      </c>
      <c r="BH47" s="409" t="s">
        <v>562</v>
      </c>
      <c r="BI47" s="409" t="s">
        <v>562</v>
      </c>
      <c r="BJ47" s="409" t="s">
        <v>562</v>
      </c>
      <c r="BK47" s="409" t="s">
        <v>562</v>
      </c>
      <c r="BL47" s="409" t="s">
        <v>562</v>
      </c>
      <c r="BM47" s="409" t="s">
        <v>562</v>
      </c>
      <c r="BN47" s="409" t="s">
        <v>562</v>
      </c>
      <c r="BO47" s="409" t="s">
        <v>562</v>
      </c>
      <c r="BP47" s="409" t="s">
        <v>562</v>
      </c>
      <c r="BQ47" s="409" t="s">
        <v>562</v>
      </c>
      <c r="BR47" s="409" t="s">
        <v>562</v>
      </c>
      <c r="BS47" s="409" t="s">
        <v>562</v>
      </c>
      <c r="BT47" s="409" t="s">
        <v>562</v>
      </c>
      <c r="BU47" s="409" t="s">
        <v>562</v>
      </c>
      <c r="BV47" s="409" t="s">
        <v>562</v>
      </c>
      <c r="BW47" s="223"/>
      <c r="BX47" s="198"/>
      <c r="BY47" s="375" t="s">
        <v>562</v>
      </c>
      <c r="BZ47" s="375" t="s">
        <v>562</v>
      </c>
      <c r="CA47" s="375" t="s">
        <v>562</v>
      </c>
      <c r="CB47" s="375" t="s">
        <v>562</v>
      </c>
      <c r="CC47" s="375" t="s">
        <v>562</v>
      </c>
      <c r="CD47" s="375" t="s">
        <v>562</v>
      </c>
      <c r="CE47" s="375" t="s">
        <v>562</v>
      </c>
      <c r="CF47" s="375" t="s">
        <v>562</v>
      </c>
      <c r="CG47" s="375" t="s">
        <v>562</v>
      </c>
      <c r="CH47" s="375" t="s">
        <v>562</v>
      </c>
      <c r="CI47" s="375" t="s">
        <v>562</v>
      </c>
      <c r="CJ47" s="375" t="s">
        <v>562</v>
      </c>
      <c r="CK47" s="375" t="s">
        <v>562</v>
      </c>
      <c r="CL47" s="375" t="s">
        <v>562</v>
      </c>
      <c r="CM47" s="375" t="s">
        <v>562</v>
      </c>
      <c r="CN47" s="375" t="s">
        <v>562</v>
      </c>
      <c r="CO47" s="375" t="s">
        <v>562</v>
      </c>
      <c r="CP47" s="375" t="s">
        <v>562</v>
      </c>
      <c r="CQ47" s="375" t="s">
        <v>562</v>
      </c>
      <c r="CR47" s="375" t="s">
        <v>562</v>
      </c>
      <c r="CS47" s="376" t="s">
        <v>562</v>
      </c>
      <c r="CT47" s="223"/>
      <c r="CU47" s="198"/>
      <c r="CV47" s="341" t="s">
        <v>562</v>
      </c>
      <c r="CW47" s="341" t="s">
        <v>562</v>
      </c>
      <c r="CX47" s="341" t="s">
        <v>562</v>
      </c>
      <c r="CY47" s="341" t="s">
        <v>562</v>
      </c>
      <c r="CZ47" s="341" t="s">
        <v>562</v>
      </c>
      <c r="DA47" s="341" t="s">
        <v>562</v>
      </c>
      <c r="DB47" s="341" t="s">
        <v>562</v>
      </c>
      <c r="DC47" s="341" t="s">
        <v>562</v>
      </c>
      <c r="DD47" s="341" t="s">
        <v>562</v>
      </c>
      <c r="DE47" s="341" t="s">
        <v>562</v>
      </c>
      <c r="DF47" s="341" t="s">
        <v>562</v>
      </c>
      <c r="DG47" s="341" t="s">
        <v>562</v>
      </c>
      <c r="DH47" s="341" t="s">
        <v>562</v>
      </c>
      <c r="DI47" s="341" t="s">
        <v>562</v>
      </c>
      <c r="DJ47" s="341" t="s">
        <v>562</v>
      </c>
      <c r="DK47" s="341" t="s">
        <v>562</v>
      </c>
      <c r="DL47" s="341" t="s">
        <v>562</v>
      </c>
      <c r="DM47" s="341" t="s">
        <v>562</v>
      </c>
      <c r="DN47" s="341" t="s">
        <v>562</v>
      </c>
      <c r="DO47" s="341" t="s">
        <v>562</v>
      </c>
      <c r="DP47" s="341" t="s">
        <v>562</v>
      </c>
      <c r="DQ47" s="223"/>
      <c r="DR47" s="198"/>
      <c r="DS47" s="341" t="s">
        <v>562</v>
      </c>
      <c r="DT47" s="341" t="s">
        <v>562</v>
      </c>
      <c r="DU47" s="341" t="s">
        <v>562</v>
      </c>
      <c r="DV47" s="341" t="s">
        <v>562</v>
      </c>
      <c r="DW47" s="341" t="s">
        <v>562</v>
      </c>
      <c r="DX47" s="341" t="s">
        <v>562</v>
      </c>
      <c r="DY47" s="341" t="s">
        <v>562</v>
      </c>
      <c r="DZ47" s="341" t="s">
        <v>562</v>
      </c>
      <c r="EA47" s="341" t="s">
        <v>562</v>
      </c>
      <c r="EB47" s="341" t="s">
        <v>562</v>
      </c>
      <c r="EC47" s="341" t="s">
        <v>562</v>
      </c>
      <c r="ED47" s="341" t="s">
        <v>562</v>
      </c>
      <c r="EE47" s="341" t="s">
        <v>562</v>
      </c>
      <c r="EF47" s="341" t="s">
        <v>562</v>
      </c>
      <c r="EG47" s="341" t="s">
        <v>562</v>
      </c>
      <c r="EH47" s="341" t="s">
        <v>562</v>
      </c>
      <c r="EI47" s="341" t="s">
        <v>562</v>
      </c>
      <c r="EJ47" s="341" t="s">
        <v>562</v>
      </c>
      <c r="EK47" s="341" t="s">
        <v>562</v>
      </c>
      <c r="EL47" s="341" t="s">
        <v>562</v>
      </c>
      <c r="EM47" s="341" t="s">
        <v>562</v>
      </c>
      <c r="EN47" s="223"/>
      <c r="EO47" s="198"/>
      <c r="EP47" s="341" t="s">
        <v>562</v>
      </c>
      <c r="EQ47" s="214" t="s">
        <v>562</v>
      </c>
      <c r="ER47" s="214" t="s">
        <v>562</v>
      </c>
      <c r="ES47" s="214" t="s">
        <v>562</v>
      </c>
      <c r="ET47" s="214" t="s">
        <v>562</v>
      </c>
      <c r="EU47" s="214" t="s">
        <v>562</v>
      </c>
      <c r="EV47" s="214" t="s">
        <v>562</v>
      </c>
      <c r="EW47" s="214" t="s">
        <v>562</v>
      </c>
      <c r="EX47" s="214" t="s">
        <v>562</v>
      </c>
      <c r="EY47" s="214" t="s">
        <v>562</v>
      </c>
      <c r="EZ47" s="214" t="s">
        <v>562</v>
      </c>
      <c r="FA47" s="214" t="s">
        <v>562</v>
      </c>
      <c r="FB47" s="214" t="s">
        <v>562</v>
      </c>
      <c r="FC47" s="214" t="s">
        <v>562</v>
      </c>
      <c r="FD47" s="214" t="s">
        <v>562</v>
      </c>
      <c r="FE47" s="214" t="s">
        <v>562</v>
      </c>
      <c r="FF47" s="214" t="s">
        <v>562</v>
      </c>
      <c r="FG47" s="214" t="s">
        <v>562</v>
      </c>
      <c r="FH47" s="214" t="s">
        <v>562</v>
      </c>
      <c r="FI47" s="214" t="s">
        <v>562</v>
      </c>
      <c r="FJ47" s="372" t="s">
        <v>562</v>
      </c>
      <c r="FK47" s="223"/>
      <c r="FL47" s="198"/>
      <c r="FM47" s="301" t="s">
        <v>562</v>
      </c>
      <c r="FN47" s="301" t="s">
        <v>562</v>
      </c>
      <c r="FO47" s="301" t="s">
        <v>562</v>
      </c>
      <c r="FP47" s="301" t="s">
        <v>562</v>
      </c>
      <c r="FQ47" s="301" t="s">
        <v>562</v>
      </c>
      <c r="FR47" s="301" t="s">
        <v>562</v>
      </c>
      <c r="FS47" s="301" t="s">
        <v>562</v>
      </c>
      <c r="FT47" s="301" t="s">
        <v>562</v>
      </c>
      <c r="FU47" s="301" t="s">
        <v>562</v>
      </c>
      <c r="FV47" s="301" t="s">
        <v>562</v>
      </c>
      <c r="FW47" s="301" t="s">
        <v>562</v>
      </c>
      <c r="FX47" s="301" t="s">
        <v>562</v>
      </c>
      <c r="FY47" s="301" t="s">
        <v>562</v>
      </c>
      <c r="FZ47" s="301" t="s">
        <v>562</v>
      </c>
      <c r="GA47" s="301" t="s">
        <v>562</v>
      </c>
      <c r="GB47" s="301" t="s">
        <v>562</v>
      </c>
      <c r="GC47" s="301" t="s">
        <v>562</v>
      </c>
      <c r="GD47" s="301" t="s">
        <v>562</v>
      </c>
      <c r="GE47" s="301" t="s">
        <v>562</v>
      </c>
      <c r="GF47" s="301" t="s">
        <v>562</v>
      </c>
      <c r="GG47" s="373" t="s">
        <v>562</v>
      </c>
      <c r="GH47" s="223"/>
      <c r="GI47" s="198"/>
      <c r="GJ47" s="223" t="s">
        <v>562</v>
      </c>
      <c r="GK47" s="223" t="s">
        <v>562</v>
      </c>
      <c r="GL47" s="223" t="s">
        <v>562</v>
      </c>
      <c r="GM47" s="223" t="s">
        <v>562</v>
      </c>
      <c r="GN47" s="223" t="s">
        <v>562</v>
      </c>
      <c r="GO47" s="223" t="s">
        <v>562</v>
      </c>
      <c r="GP47" s="223" t="s">
        <v>562</v>
      </c>
      <c r="GQ47" s="223" t="s">
        <v>562</v>
      </c>
      <c r="GR47" s="223" t="s">
        <v>562</v>
      </c>
      <c r="GS47" s="223" t="s">
        <v>562</v>
      </c>
      <c r="GT47" s="223" t="s">
        <v>562</v>
      </c>
      <c r="GU47" s="223" t="s">
        <v>562</v>
      </c>
      <c r="GV47" s="223" t="s">
        <v>562</v>
      </c>
      <c r="GW47" s="223" t="s">
        <v>562</v>
      </c>
      <c r="GX47" s="223" t="s">
        <v>562</v>
      </c>
      <c r="GY47" s="238" t="s">
        <v>562</v>
      </c>
      <c r="GZ47" s="238" t="s">
        <v>562</v>
      </c>
      <c r="HA47" s="238" t="s">
        <v>562</v>
      </c>
      <c r="HB47" s="238" t="s">
        <v>562</v>
      </c>
      <c r="HC47" s="238" t="s">
        <v>562</v>
      </c>
      <c r="HD47" s="223" t="s">
        <v>562</v>
      </c>
      <c r="HE47" s="223"/>
      <c r="HF47" s="198"/>
      <c r="HG47" s="223" t="s">
        <v>562</v>
      </c>
      <c r="HH47" s="223" t="s">
        <v>562</v>
      </c>
      <c r="HI47" s="223" t="s">
        <v>562</v>
      </c>
      <c r="HJ47" s="223" t="s">
        <v>562</v>
      </c>
      <c r="HK47" s="223" t="s">
        <v>562</v>
      </c>
      <c r="HL47" s="223" t="s">
        <v>562</v>
      </c>
      <c r="HM47" s="223" t="s">
        <v>562</v>
      </c>
      <c r="HN47" s="223" t="s">
        <v>562</v>
      </c>
      <c r="HO47" s="223" t="s">
        <v>562</v>
      </c>
      <c r="HP47" s="223" t="s">
        <v>562</v>
      </c>
      <c r="HQ47" s="223" t="s">
        <v>562</v>
      </c>
      <c r="HR47" s="223" t="s">
        <v>562</v>
      </c>
      <c r="HS47" s="223" t="s">
        <v>562</v>
      </c>
      <c r="HT47" s="223" t="s">
        <v>562</v>
      </c>
      <c r="HU47" s="223" t="s">
        <v>562</v>
      </c>
      <c r="HV47" s="238" t="s">
        <v>562</v>
      </c>
      <c r="HW47" s="238" t="s">
        <v>562</v>
      </c>
      <c r="HX47" s="238" t="s">
        <v>562</v>
      </c>
      <c r="HY47" s="238" t="s">
        <v>562</v>
      </c>
      <c r="HZ47" s="238" t="s">
        <v>562</v>
      </c>
      <c r="IA47" s="374" t="s">
        <v>562</v>
      </c>
      <c r="IB47" s="223"/>
      <c r="IC47" s="198"/>
      <c r="ID47" s="394" t="s">
        <v>562</v>
      </c>
      <c r="IE47" s="394" t="s">
        <v>562</v>
      </c>
      <c r="IF47" s="395" t="s">
        <v>562</v>
      </c>
      <c r="IG47" s="395" t="s">
        <v>562</v>
      </c>
      <c r="IH47" s="395" t="s">
        <v>562</v>
      </c>
      <c r="II47" s="394" t="s">
        <v>562</v>
      </c>
      <c r="IJ47" s="394" t="s">
        <v>562</v>
      </c>
      <c r="IK47" s="394" t="s">
        <v>562</v>
      </c>
      <c r="IL47" s="396" t="s">
        <v>562</v>
      </c>
      <c r="IM47" s="397" t="s">
        <v>562</v>
      </c>
      <c r="IN47" s="398" t="s">
        <v>562</v>
      </c>
      <c r="IO47" s="394" t="s">
        <v>562</v>
      </c>
      <c r="IP47" s="394" t="s">
        <v>562</v>
      </c>
      <c r="IQ47" s="399" t="s">
        <v>562</v>
      </c>
      <c r="IR47" s="394" t="s">
        <v>562</v>
      </c>
      <c r="IS47" s="394" t="s">
        <v>562</v>
      </c>
      <c r="IT47" s="394" t="s">
        <v>562</v>
      </c>
      <c r="IU47" s="394" t="s">
        <v>562</v>
      </c>
      <c r="IV47" s="394" t="s">
        <v>562</v>
      </c>
      <c r="IW47" s="400" t="s">
        <v>562</v>
      </c>
      <c r="IX47" s="394" t="s">
        <v>562</v>
      </c>
      <c r="IY47" s="223"/>
      <c r="IZ47" s="198"/>
      <c r="JA47" s="409" t="s">
        <v>562</v>
      </c>
      <c r="JB47" s="409" t="s">
        <v>562</v>
      </c>
      <c r="JC47" s="409" t="s">
        <v>562</v>
      </c>
      <c r="JD47" s="409" t="s">
        <v>562</v>
      </c>
      <c r="JE47" s="409" t="s">
        <v>562</v>
      </c>
      <c r="JF47" s="409" t="s">
        <v>562</v>
      </c>
      <c r="JG47" s="409" t="s">
        <v>562</v>
      </c>
      <c r="JH47" s="409" t="s">
        <v>562</v>
      </c>
      <c r="JI47" s="409" t="s">
        <v>562</v>
      </c>
      <c r="JJ47" s="409" t="s">
        <v>562</v>
      </c>
      <c r="JK47" s="409" t="s">
        <v>562</v>
      </c>
      <c r="JL47" s="409" t="s">
        <v>562</v>
      </c>
      <c r="JM47" s="409" t="s">
        <v>562</v>
      </c>
      <c r="JN47" s="409" t="s">
        <v>562</v>
      </c>
      <c r="JO47" s="409" t="s">
        <v>562</v>
      </c>
      <c r="JP47" s="409" t="s">
        <v>562</v>
      </c>
      <c r="JQ47" s="409" t="s">
        <v>562</v>
      </c>
      <c r="JR47" s="409" t="s">
        <v>562</v>
      </c>
      <c r="JS47" s="409" t="s">
        <v>562</v>
      </c>
      <c r="JT47" s="409" t="s">
        <v>562</v>
      </c>
      <c r="JU47" s="409" t="s">
        <v>562</v>
      </c>
      <c r="JV47" s="223"/>
      <c r="JW47" s="223"/>
      <c r="JX47" s="366" t="s">
        <v>562</v>
      </c>
      <c r="JY47" s="366" t="s">
        <v>562</v>
      </c>
      <c r="JZ47" s="366" t="s">
        <v>562</v>
      </c>
      <c r="KA47" s="366" t="s">
        <v>562</v>
      </c>
      <c r="KB47" s="366" t="s">
        <v>562</v>
      </c>
      <c r="KC47" s="366" t="s">
        <v>562</v>
      </c>
      <c r="KD47" s="366" t="s">
        <v>562</v>
      </c>
      <c r="KE47" s="366" t="s">
        <v>562</v>
      </c>
      <c r="KF47" s="366" t="s">
        <v>562</v>
      </c>
      <c r="KG47" s="366" t="s">
        <v>562</v>
      </c>
      <c r="KH47" s="366" t="s">
        <v>562</v>
      </c>
      <c r="KI47" s="366" t="s">
        <v>562</v>
      </c>
      <c r="KJ47" s="366" t="s">
        <v>562</v>
      </c>
      <c r="KK47" s="366" t="s">
        <v>562</v>
      </c>
      <c r="KL47" s="366" t="s">
        <v>562</v>
      </c>
      <c r="KM47" s="366" t="s">
        <v>562</v>
      </c>
      <c r="KN47" s="366" t="s">
        <v>562</v>
      </c>
      <c r="KO47" s="366" t="s">
        <v>562</v>
      </c>
      <c r="KP47" s="366" t="s">
        <v>562</v>
      </c>
      <c r="KQ47" s="366" t="s">
        <v>562</v>
      </c>
      <c r="KR47" s="214" t="s">
        <v>562</v>
      </c>
      <c r="KS47" s="223"/>
      <c r="KT47" s="223"/>
      <c r="KU47" s="409" t="s">
        <v>562</v>
      </c>
      <c r="KV47" s="409" t="s">
        <v>562</v>
      </c>
      <c r="KW47" s="409" t="s">
        <v>562</v>
      </c>
      <c r="KX47" s="409" t="s">
        <v>562</v>
      </c>
      <c r="KY47" s="409" t="s">
        <v>562</v>
      </c>
      <c r="KZ47" s="409" t="s">
        <v>562</v>
      </c>
      <c r="LA47" s="409" t="s">
        <v>562</v>
      </c>
      <c r="LB47" s="409" t="s">
        <v>562</v>
      </c>
      <c r="LC47" s="409" t="s">
        <v>562</v>
      </c>
      <c r="LD47" s="409" t="s">
        <v>562</v>
      </c>
      <c r="LE47" s="409" t="s">
        <v>562</v>
      </c>
      <c r="LF47" s="409" t="s">
        <v>562</v>
      </c>
      <c r="LG47" s="409" t="s">
        <v>562</v>
      </c>
      <c r="LH47" s="409" t="s">
        <v>562</v>
      </c>
      <c r="LI47" s="409" t="s">
        <v>562</v>
      </c>
      <c r="LJ47" s="409" t="s">
        <v>562</v>
      </c>
      <c r="LK47" s="409" t="s">
        <v>562</v>
      </c>
      <c r="LL47" s="409" t="s">
        <v>562</v>
      </c>
      <c r="LM47" s="409" t="s">
        <v>562</v>
      </c>
      <c r="LN47" s="409" t="s">
        <v>562</v>
      </c>
      <c r="LO47" s="409" t="s">
        <v>562</v>
      </c>
      <c r="LP47" s="223"/>
      <c r="LQ47" s="223"/>
      <c r="LR47" s="366" t="s">
        <v>562</v>
      </c>
      <c r="LS47" s="366" t="s">
        <v>562</v>
      </c>
      <c r="LT47" s="366" t="s">
        <v>562</v>
      </c>
      <c r="LU47" s="366" t="s">
        <v>562</v>
      </c>
      <c r="LV47" s="366" t="s">
        <v>562</v>
      </c>
      <c r="LW47" s="366" t="s">
        <v>562</v>
      </c>
      <c r="LX47" s="366" t="s">
        <v>562</v>
      </c>
      <c r="LY47" s="366" t="s">
        <v>562</v>
      </c>
      <c r="LZ47" s="366" t="s">
        <v>562</v>
      </c>
      <c r="MA47" s="366" t="s">
        <v>562</v>
      </c>
      <c r="MB47" s="366" t="s">
        <v>562</v>
      </c>
      <c r="MC47" s="366" t="s">
        <v>562</v>
      </c>
      <c r="MD47" s="366" t="s">
        <v>562</v>
      </c>
      <c r="ME47" s="366" t="s">
        <v>562</v>
      </c>
      <c r="MF47" s="366" t="s">
        <v>562</v>
      </c>
      <c r="MG47" s="366" t="s">
        <v>562</v>
      </c>
      <c r="MH47" s="366" t="s">
        <v>562</v>
      </c>
      <c r="MI47" s="366" t="s">
        <v>562</v>
      </c>
      <c r="MJ47" s="366" t="s">
        <v>562</v>
      </c>
      <c r="MK47" s="366" t="s">
        <v>562</v>
      </c>
      <c r="ML47" s="214" t="s">
        <v>562</v>
      </c>
      <c r="MM47" s="223"/>
      <c r="MN47" s="223"/>
      <c r="MO47" s="214" t="s">
        <v>562</v>
      </c>
      <c r="MP47" s="214" t="s">
        <v>562</v>
      </c>
      <c r="MQ47" s="214" t="s">
        <v>562</v>
      </c>
      <c r="MR47" s="214" t="s">
        <v>562</v>
      </c>
      <c r="MS47" s="214" t="s">
        <v>562</v>
      </c>
      <c r="MT47" s="214" t="s">
        <v>562</v>
      </c>
      <c r="MU47" s="214" t="s">
        <v>562</v>
      </c>
      <c r="MV47" s="214" t="s">
        <v>562</v>
      </c>
      <c r="MW47" s="214" t="s">
        <v>562</v>
      </c>
      <c r="MX47" s="214" t="s">
        <v>562</v>
      </c>
      <c r="MY47" s="214" t="s">
        <v>562</v>
      </c>
      <c r="MZ47" s="214" t="s">
        <v>562</v>
      </c>
      <c r="NA47" s="214" t="s">
        <v>562</v>
      </c>
      <c r="NB47" s="214" t="s">
        <v>562</v>
      </c>
      <c r="NC47" s="214" t="s">
        <v>562</v>
      </c>
      <c r="ND47" s="214" t="s">
        <v>562</v>
      </c>
      <c r="NE47" s="214" t="s">
        <v>562</v>
      </c>
      <c r="NF47" s="214" t="s">
        <v>562</v>
      </c>
      <c r="NG47" s="214" t="s">
        <v>562</v>
      </c>
      <c r="NH47" s="214" t="s">
        <v>562</v>
      </c>
      <c r="NI47" s="301" t="s">
        <v>562</v>
      </c>
    </row>
    <row r="48" spans="1:373" s="2" customFormat="1" ht="12.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213" t="s">
        <v>351</v>
      </c>
      <c r="AD48" s="222" t="str">
        <f t="shared" ca="1" si="144"/>
        <v>163,066</v>
      </c>
      <c r="AE48" s="409" t="s">
        <v>5716</v>
      </c>
      <c r="AF48" s="409" t="s">
        <v>6603</v>
      </c>
      <c r="AG48" s="409" t="s">
        <v>414</v>
      </c>
      <c r="AH48" s="409" t="s">
        <v>1969</v>
      </c>
      <c r="AI48" s="409" t="s">
        <v>963</v>
      </c>
      <c r="AJ48" s="409" t="s">
        <v>1170</v>
      </c>
      <c r="AK48" s="409" t="s">
        <v>493</v>
      </c>
      <c r="AL48" s="409" t="s">
        <v>6604</v>
      </c>
      <c r="AM48" s="409" t="s">
        <v>495</v>
      </c>
      <c r="AN48" s="409" t="s">
        <v>5719</v>
      </c>
      <c r="AO48" s="409" t="s">
        <v>6605</v>
      </c>
      <c r="AP48" s="409" t="s">
        <v>6605</v>
      </c>
      <c r="AQ48" s="409" t="s">
        <v>999</v>
      </c>
      <c r="AR48" s="409" t="s">
        <v>6606</v>
      </c>
      <c r="AS48" s="409" t="s">
        <v>6607</v>
      </c>
      <c r="AT48" s="409" t="s">
        <v>6608</v>
      </c>
      <c r="AU48" s="409" t="s">
        <v>6609</v>
      </c>
      <c r="AV48" s="409" t="s">
        <v>6610</v>
      </c>
      <c r="AW48" s="409" t="s">
        <v>6611</v>
      </c>
      <c r="AX48" s="409" t="s">
        <v>6612</v>
      </c>
      <c r="AY48" s="409" t="s">
        <v>532</v>
      </c>
      <c r="AZ48" s="223"/>
      <c r="BA48" s="198"/>
      <c r="BB48" s="409" t="s">
        <v>5716</v>
      </c>
      <c r="BC48" s="409" t="s">
        <v>801</v>
      </c>
      <c r="BD48" s="409" t="s">
        <v>414</v>
      </c>
      <c r="BE48" s="409" t="s">
        <v>5717</v>
      </c>
      <c r="BF48" s="409" t="s">
        <v>385</v>
      </c>
      <c r="BG48" s="409" t="s">
        <v>1325</v>
      </c>
      <c r="BH48" s="409" t="s">
        <v>493</v>
      </c>
      <c r="BI48" s="409" t="s">
        <v>5718</v>
      </c>
      <c r="BJ48" s="409" t="s">
        <v>495</v>
      </c>
      <c r="BK48" s="409" t="s">
        <v>5719</v>
      </c>
      <c r="BL48" s="409" t="s">
        <v>5720</v>
      </c>
      <c r="BM48" s="409" t="s">
        <v>5721</v>
      </c>
      <c r="BN48" s="409" t="s">
        <v>5722</v>
      </c>
      <c r="BO48" s="409" t="s">
        <v>5723</v>
      </c>
      <c r="BP48" s="409" t="s">
        <v>5724</v>
      </c>
      <c r="BQ48" s="409" t="s">
        <v>5725</v>
      </c>
      <c r="BR48" s="409" t="s">
        <v>5726</v>
      </c>
      <c r="BS48" s="409" t="s">
        <v>5727</v>
      </c>
      <c r="BT48" s="409" t="s">
        <v>5728</v>
      </c>
      <c r="BU48" s="409" t="s">
        <v>5729</v>
      </c>
      <c r="BV48" s="409" t="s">
        <v>5730</v>
      </c>
      <c r="BW48" s="223"/>
      <c r="BX48" s="198"/>
      <c r="BY48" s="375" t="s">
        <v>4164</v>
      </c>
      <c r="BZ48" s="375" t="s">
        <v>801</v>
      </c>
      <c r="CA48" s="375" t="s">
        <v>414</v>
      </c>
      <c r="CB48" s="375" t="s">
        <v>4165</v>
      </c>
      <c r="CC48" s="375" t="s">
        <v>385</v>
      </c>
      <c r="CD48" s="375" t="s">
        <v>414</v>
      </c>
      <c r="CE48" s="375" t="s">
        <v>1428</v>
      </c>
      <c r="CF48" s="375" t="s">
        <v>2271</v>
      </c>
      <c r="CG48" s="375" t="s">
        <v>4908</v>
      </c>
      <c r="CH48" s="375" t="s">
        <v>4909</v>
      </c>
      <c r="CI48" s="375" t="s">
        <v>4910</v>
      </c>
      <c r="CJ48" s="375" t="s">
        <v>4911</v>
      </c>
      <c r="CK48" s="375" t="s">
        <v>471</v>
      </c>
      <c r="CL48" s="375" t="s">
        <v>4912</v>
      </c>
      <c r="CM48" s="375" t="s">
        <v>4913</v>
      </c>
      <c r="CN48" s="375" t="s">
        <v>5134</v>
      </c>
      <c r="CO48" s="375" t="s">
        <v>5135</v>
      </c>
      <c r="CP48" s="375" t="s">
        <v>5136</v>
      </c>
      <c r="CQ48" s="375" t="s">
        <v>5137</v>
      </c>
      <c r="CR48" s="375" t="s">
        <v>1014</v>
      </c>
      <c r="CS48" s="376" t="s">
        <v>4914</v>
      </c>
      <c r="CT48" s="223"/>
      <c r="CU48" s="198"/>
      <c r="CV48" s="341" t="s">
        <v>4164</v>
      </c>
      <c r="CW48" s="341" t="s">
        <v>801</v>
      </c>
      <c r="CX48" s="341" t="s">
        <v>1436</v>
      </c>
      <c r="CY48" s="341" t="s">
        <v>4165</v>
      </c>
      <c r="CZ48" s="341" t="s">
        <v>385</v>
      </c>
      <c r="DA48" s="341" t="s">
        <v>414</v>
      </c>
      <c r="DB48" s="341" t="s">
        <v>4166</v>
      </c>
      <c r="DC48" s="341" t="s">
        <v>4167</v>
      </c>
      <c r="DD48" s="341" t="s">
        <v>1693</v>
      </c>
      <c r="DE48" s="341" t="s">
        <v>4168</v>
      </c>
      <c r="DF48" s="341" t="s">
        <v>4169</v>
      </c>
      <c r="DG48" s="341" t="s">
        <v>4169</v>
      </c>
      <c r="DH48" s="341" t="s">
        <v>4170</v>
      </c>
      <c r="DI48" s="341" t="s">
        <v>4171</v>
      </c>
      <c r="DJ48" s="341" t="s">
        <v>4172</v>
      </c>
      <c r="DK48" s="341" t="s">
        <v>4372</v>
      </c>
      <c r="DL48" s="341" t="s">
        <v>4373</v>
      </c>
      <c r="DM48" s="341" t="s">
        <v>4374</v>
      </c>
      <c r="DN48" s="341" t="s">
        <v>4375</v>
      </c>
      <c r="DO48" s="341" t="s">
        <v>872</v>
      </c>
      <c r="DP48" s="341" t="s">
        <v>1322</v>
      </c>
      <c r="DQ48" s="223"/>
      <c r="DR48" s="198"/>
      <c r="DS48" s="341" t="s">
        <v>3342</v>
      </c>
      <c r="DT48" s="341" t="s">
        <v>1078</v>
      </c>
      <c r="DU48" s="341" t="s">
        <v>1616</v>
      </c>
      <c r="DV48" s="341" t="s">
        <v>3343</v>
      </c>
      <c r="DW48" s="341" t="s">
        <v>1007</v>
      </c>
      <c r="DX48" s="341" t="s">
        <v>379</v>
      </c>
      <c r="DY48" s="341" t="s">
        <v>2183</v>
      </c>
      <c r="DZ48" s="341" t="s">
        <v>3344</v>
      </c>
      <c r="EA48" s="341" t="s">
        <v>408</v>
      </c>
      <c r="EB48" s="341" t="s">
        <v>3345</v>
      </c>
      <c r="EC48" s="341" t="s">
        <v>3346</v>
      </c>
      <c r="ED48" s="341" t="s">
        <v>3346</v>
      </c>
      <c r="EE48" s="341" t="s">
        <v>3347</v>
      </c>
      <c r="EF48" s="341" t="s">
        <v>3348</v>
      </c>
      <c r="EG48" s="341" t="s">
        <v>3349</v>
      </c>
      <c r="EH48" s="341" t="s">
        <v>3350</v>
      </c>
      <c r="EI48" s="341" t="s">
        <v>3351</v>
      </c>
      <c r="EJ48" s="341" t="s">
        <v>3352</v>
      </c>
      <c r="EK48" s="341" t="s">
        <v>3353</v>
      </c>
      <c r="EL48" s="341" t="s">
        <v>1139</v>
      </c>
      <c r="EM48" s="341" t="s">
        <v>3996</v>
      </c>
      <c r="EN48" s="223"/>
      <c r="EO48" s="198"/>
      <c r="EP48" s="341" t="s">
        <v>3717</v>
      </c>
      <c r="EQ48" s="214" t="s">
        <v>2123</v>
      </c>
      <c r="ER48" s="214" t="s">
        <v>382</v>
      </c>
      <c r="ES48" s="214" t="s">
        <v>1938</v>
      </c>
      <c r="ET48" s="214" t="s">
        <v>385</v>
      </c>
      <c r="EU48" s="214" t="s">
        <v>1170</v>
      </c>
      <c r="EV48" s="214" t="s">
        <v>503</v>
      </c>
      <c r="EW48" s="214" t="s">
        <v>456</v>
      </c>
      <c r="EX48" s="214" t="s">
        <v>1256</v>
      </c>
      <c r="EY48" s="214" t="s">
        <v>1143</v>
      </c>
      <c r="EZ48" s="214" t="s">
        <v>3718</v>
      </c>
      <c r="FA48" s="214" t="s">
        <v>3718</v>
      </c>
      <c r="FB48" s="214" t="s">
        <v>3719</v>
      </c>
      <c r="FC48" s="214" t="s">
        <v>3720</v>
      </c>
      <c r="FD48" s="214" t="s">
        <v>3721</v>
      </c>
      <c r="FE48" s="214" t="s">
        <v>3722</v>
      </c>
      <c r="FF48" s="214" t="s">
        <v>3723</v>
      </c>
      <c r="FG48" s="214" t="s">
        <v>3724</v>
      </c>
      <c r="FH48" s="214" t="s">
        <v>3725</v>
      </c>
      <c r="FI48" s="214" t="s">
        <v>1166</v>
      </c>
      <c r="FJ48" s="372" t="s">
        <v>4021</v>
      </c>
      <c r="FK48" s="223"/>
      <c r="FL48" s="198"/>
      <c r="FM48" s="301" t="s">
        <v>1661</v>
      </c>
      <c r="FN48" s="301" t="s">
        <v>2190</v>
      </c>
      <c r="FO48" s="301" t="s">
        <v>855</v>
      </c>
      <c r="FP48" s="301" t="s">
        <v>2191</v>
      </c>
      <c r="FQ48" s="301" t="s">
        <v>385</v>
      </c>
      <c r="FR48" s="301" t="s">
        <v>379</v>
      </c>
      <c r="FS48" s="301" t="s">
        <v>2192</v>
      </c>
      <c r="FT48" s="301" t="s">
        <v>938</v>
      </c>
      <c r="FU48" s="301" t="s">
        <v>2193</v>
      </c>
      <c r="FV48" s="301" t="s">
        <v>2194</v>
      </c>
      <c r="FW48" s="301" t="s">
        <v>2432</v>
      </c>
      <c r="FX48" s="301" t="s">
        <v>2432</v>
      </c>
      <c r="FY48" s="301" t="s">
        <v>2195</v>
      </c>
      <c r="FZ48" s="301" t="s">
        <v>2196</v>
      </c>
      <c r="GA48" s="301" t="s">
        <v>2197</v>
      </c>
      <c r="GB48" s="301" t="s">
        <v>2198</v>
      </c>
      <c r="GC48" s="301" t="s">
        <v>2199</v>
      </c>
      <c r="GD48" s="301" t="s">
        <v>2200</v>
      </c>
      <c r="GE48" s="301" t="s">
        <v>2201</v>
      </c>
      <c r="GF48" s="301" t="s">
        <v>1132</v>
      </c>
      <c r="GG48" s="373" t="s">
        <v>3469</v>
      </c>
      <c r="GH48" s="223"/>
      <c r="GI48" s="198"/>
      <c r="GJ48" s="223" t="s">
        <v>1661</v>
      </c>
      <c r="GK48" s="223" t="s">
        <v>1662</v>
      </c>
      <c r="GL48" s="223" t="s">
        <v>394</v>
      </c>
      <c r="GM48" s="223" t="s">
        <v>1938</v>
      </c>
      <c r="GN48" s="223" t="s">
        <v>1460</v>
      </c>
      <c r="GO48" s="223" t="s">
        <v>400</v>
      </c>
      <c r="GP48" s="223" t="s">
        <v>1092</v>
      </c>
      <c r="GQ48" s="223" t="s">
        <v>562</v>
      </c>
      <c r="GR48" s="223" t="s">
        <v>1067</v>
      </c>
      <c r="GS48" s="223" t="s">
        <v>562</v>
      </c>
      <c r="GT48" s="223" t="s">
        <v>1663</v>
      </c>
      <c r="GU48" s="223" t="s">
        <v>1663</v>
      </c>
      <c r="GV48" s="223" t="s">
        <v>1664</v>
      </c>
      <c r="GW48" s="223" t="s">
        <v>1665</v>
      </c>
      <c r="GX48" s="223" t="s">
        <v>1666</v>
      </c>
      <c r="GY48" s="238" t="s">
        <v>562</v>
      </c>
      <c r="GZ48" s="238" t="s">
        <v>562</v>
      </c>
      <c r="HA48" s="238" t="s">
        <v>562</v>
      </c>
      <c r="HB48" s="238" t="s">
        <v>562</v>
      </c>
      <c r="HC48" s="238" t="s">
        <v>900</v>
      </c>
      <c r="HD48" s="223" t="s">
        <v>4059</v>
      </c>
      <c r="HE48" s="223"/>
      <c r="HF48" s="198"/>
      <c r="HG48" s="223" t="s">
        <v>562</v>
      </c>
      <c r="HH48" s="223" t="s">
        <v>562</v>
      </c>
      <c r="HI48" s="223" t="s">
        <v>562</v>
      </c>
      <c r="HJ48" s="223" t="s">
        <v>562</v>
      </c>
      <c r="HK48" s="223" t="s">
        <v>562</v>
      </c>
      <c r="HL48" s="223" t="s">
        <v>562</v>
      </c>
      <c r="HM48" s="223" t="s">
        <v>562</v>
      </c>
      <c r="HN48" s="223" t="s">
        <v>562</v>
      </c>
      <c r="HO48" s="223" t="s">
        <v>562</v>
      </c>
      <c r="HP48" s="223" t="s">
        <v>562</v>
      </c>
      <c r="HQ48" s="223" t="s">
        <v>562</v>
      </c>
      <c r="HR48" s="223" t="s">
        <v>562</v>
      </c>
      <c r="HS48" s="223" t="s">
        <v>562</v>
      </c>
      <c r="HT48" s="223" t="s">
        <v>562</v>
      </c>
      <c r="HU48" s="223" t="s">
        <v>562</v>
      </c>
      <c r="HV48" s="238" t="s">
        <v>562</v>
      </c>
      <c r="HW48" s="238" t="s">
        <v>562</v>
      </c>
      <c r="HX48" s="238" t="s">
        <v>562</v>
      </c>
      <c r="HY48" s="238" t="s">
        <v>562</v>
      </c>
      <c r="HZ48" s="238" t="s">
        <v>562</v>
      </c>
      <c r="IA48" s="374" t="s">
        <v>1269</v>
      </c>
      <c r="IB48" s="223"/>
      <c r="IC48" s="198"/>
      <c r="ID48" s="399" t="s">
        <v>873</v>
      </c>
      <c r="IE48" s="399" t="s">
        <v>874</v>
      </c>
      <c r="IF48" s="395"/>
      <c r="IG48" s="395" t="s">
        <v>875</v>
      </c>
      <c r="IH48" s="395" t="s">
        <v>876</v>
      </c>
      <c r="II48" s="399" t="s">
        <v>400</v>
      </c>
      <c r="IJ48" s="399" t="s">
        <v>877</v>
      </c>
      <c r="IK48" s="399" t="s">
        <v>562</v>
      </c>
      <c r="IL48" s="401" t="s">
        <v>877</v>
      </c>
      <c r="IM48" s="398" t="s">
        <v>562</v>
      </c>
      <c r="IN48" s="398" t="s">
        <v>878</v>
      </c>
      <c r="IO48" s="399" t="s">
        <v>878</v>
      </c>
      <c r="IP48" s="399" t="s">
        <v>879</v>
      </c>
      <c r="IQ48" s="399" t="s">
        <v>880</v>
      </c>
      <c r="IR48" s="399" t="s">
        <v>881</v>
      </c>
      <c r="IS48" s="399" t="s">
        <v>562</v>
      </c>
      <c r="IT48" s="399" t="s">
        <v>562</v>
      </c>
      <c r="IU48" s="399" t="s">
        <v>562</v>
      </c>
      <c r="IV48" s="399" t="s">
        <v>562</v>
      </c>
      <c r="IW48" s="400" t="s">
        <v>882</v>
      </c>
      <c r="IX48" s="399" t="s">
        <v>4102</v>
      </c>
      <c r="IY48" s="223"/>
      <c r="IZ48" s="198"/>
      <c r="JA48" s="409" t="s">
        <v>7344</v>
      </c>
      <c r="JB48" s="409" t="s">
        <v>7345</v>
      </c>
      <c r="JC48" s="409" t="s">
        <v>531</v>
      </c>
      <c r="JD48" s="409" t="s">
        <v>498</v>
      </c>
      <c r="JE48" s="409" t="s">
        <v>876</v>
      </c>
      <c r="JF48" s="409" t="s">
        <v>414</v>
      </c>
      <c r="JG48" s="409" t="s">
        <v>1092</v>
      </c>
      <c r="JH48" s="409" t="s">
        <v>7346</v>
      </c>
      <c r="JI48" s="409" t="s">
        <v>2183</v>
      </c>
      <c r="JJ48" s="409" t="s">
        <v>7005</v>
      </c>
      <c r="JK48" s="409" t="s">
        <v>7006</v>
      </c>
      <c r="JL48" s="409" t="s">
        <v>7007</v>
      </c>
      <c r="JM48" s="409" t="s">
        <v>7008</v>
      </c>
      <c r="JN48" s="409" t="s">
        <v>7009</v>
      </c>
      <c r="JO48" s="409" t="s">
        <v>7010</v>
      </c>
      <c r="JP48" s="409" t="s">
        <v>7011</v>
      </c>
      <c r="JQ48" s="409" t="s">
        <v>7012</v>
      </c>
      <c r="JR48" s="409" t="s">
        <v>7013</v>
      </c>
      <c r="JS48" s="409" t="s">
        <v>7014</v>
      </c>
      <c r="JT48" s="409" t="s">
        <v>7015</v>
      </c>
      <c r="JU48" s="409" t="s">
        <v>7016</v>
      </c>
      <c r="JV48" s="223"/>
      <c r="JW48" s="223"/>
      <c r="JX48" s="366" t="s">
        <v>364</v>
      </c>
      <c r="JY48" s="366" t="s">
        <v>397</v>
      </c>
      <c r="JZ48" s="366" t="s">
        <v>364</v>
      </c>
      <c r="KA48" s="366" t="s">
        <v>1979</v>
      </c>
      <c r="KB48" s="366" t="s">
        <v>375</v>
      </c>
      <c r="KC48" s="366" t="s">
        <v>381</v>
      </c>
      <c r="KD48" s="366" t="s">
        <v>364</v>
      </c>
      <c r="KE48" s="366" t="s">
        <v>2123</v>
      </c>
      <c r="KF48" s="366" t="s">
        <v>364</v>
      </c>
      <c r="KG48" s="366" t="s">
        <v>364</v>
      </c>
      <c r="KH48" s="366" t="s">
        <v>7507</v>
      </c>
      <c r="KI48" s="366" t="s">
        <v>7508</v>
      </c>
      <c r="KJ48" s="366" t="s">
        <v>7509</v>
      </c>
      <c r="KK48" s="366" t="s">
        <v>7510</v>
      </c>
      <c r="KL48" s="366" t="s">
        <v>7511</v>
      </c>
      <c r="KM48" s="366" t="s">
        <v>7512</v>
      </c>
      <c r="KN48" s="366" t="s">
        <v>7513</v>
      </c>
      <c r="KO48" s="366" t="s">
        <v>7514</v>
      </c>
      <c r="KP48" s="366" t="s">
        <v>7515</v>
      </c>
      <c r="KQ48" s="366" t="s">
        <v>7516</v>
      </c>
      <c r="KR48" s="214" t="s">
        <v>7517</v>
      </c>
      <c r="KS48" s="223"/>
      <c r="KT48" s="223"/>
      <c r="KU48" s="409" t="s">
        <v>372</v>
      </c>
      <c r="KV48" s="409" t="s">
        <v>364</v>
      </c>
      <c r="KW48" s="409" t="s">
        <v>364</v>
      </c>
      <c r="KX48" s="409" t="s">
        <v>382</v>
      </c>
      <c r="KY48" s="409" t="s">
        <v>364</v>
      </c>
      <c r="KZ48" s="409" t="s">
        <v>1457</v>
      </c>
      <c r="LA48" s="409" t="s">
        <v>1437</v>
      </c>
      <c r="LB48" s="409" t="s">
        <v>6153</v>
      </c>
      <c r="LC48" s="409" t="s">
        <v>409</v>
      </c>
      <c r="LD48" s="409" t="s">
        <v>6154</v>
      </c>
      <c r="LE48" s="409" t="s">
        <v>6155</v>
      </c>
      <c r="LF48" s="409" t="s">
        <v>6156</v>
      </c>
      <c r="LG48" s="409" t="s">
        <v>6157</v>
      </c>
      <c r="LH48" s="409" t="s">
        <v>6158</v>
      </c>
      <c r="LI48" s="409" t="s">
        <v>6159</v>
      </c>
      <c r="LJ48" s="409" t="s">
        <v>6160</v>
      </c>
      <c r="LK48" s="409" t="s">
        <v>6161</v>
      </c>
      <c r="LL48" s="409" t="s">
        <v>6162</v>
      </c>
      <c r="LM48" s="409" t="s">
        <v>6163</v>
      </c>
      <c r="LN48" s="409" t="s">
        <v>6164</v>
      </c>
      <c r="LO48" s="409" t="s">
        <v>503</v>
      </c>
      <c r="LP48" s="223"/>
      <c r="LQ48" s="223"/>
      <c r="LR48" s="366" t="s">
        <v>364</v>
      </c>
      <c r="LS48" s="366" t="s">
        <v>364</v>
      </c>
      <c r="LT48" s="366" t="s">
        <v>1453</v>
      </c>
      <c r="LU48" s="366" t="s">
        <v>364</v>
      </c>
      <c r="LV48" s="366" t="s">
        <v>364</v>
      </c>
      <c r="LW48" s="366" t="s">
        <v>364</v>
      </c>
      <c r="LX48" s="366" t="s">
        <v>1472</v>
      </c>
      <c r="LY48" s="366" t="s">
        <v>2419</v>
      </c>
      <c r="LZ48" s="366" t="s">
        <v>1430</v>
      </c>
      <c r="MA48" s="366" t="s">
        <v>2346</v>
      </c>
      <c r="MB48" s="366" t="s">
        <v>5272</v>
      </c>
      <c r="MC48" s="366" t="s">
        <v>5273</v>
      </c>
      <c r="MD48" s="366" t="s">
        <v>5274</v>
      </c>
      <c r="ME48" s="366" t="s">
        <v>5275</v>
      </c>
      <c r="MF48" s="366" t="s">
        <v>5276</v>
      </c>
      <c r="MG48" s="366" t="s">
        <v>5277</v>
      </c>
      <c r="MH48" s="366" t="s">
        <v>5278</v>
      </c>
      <c r="MI48" s="366" t="s">
        <v>5279</v>
      </c>
      <c r="MJ48" s="366" t="s">
        <v>5280</v>
      </c>
      <c r="MK48" s="366" t="s">
        <v>2698</v>
      </c>
      <c r="ML48" s="214" t="s">
        <v>4042</v>
      </c>
      <c r="MM48" s="223"/>
      <c r="MN48" s="223"/>
      <c r="MO48" s="214" t="s">
        <v>1389</v>
      </c>
      <c r="MP48" s="214" t="s">
        <v>1472</v>
      </c>
      <c r="MQ48" s="214" t="s">
        <v>1453</v>
      </c>
      <c r="MR48" s="214" t="s">
        <v>4522</v>
      </c>
      <c r="MS48" s="214" t="s">
        <v>1448</v>
      </c>
      <c r="MT48" s="214" t="s">
        <v>1429</v>
      </c>
      <c r="MU48" s="214" t="s">
        <v>771</v>
      </c>
      <c r="MV48" s="214" t="s">
        <v>3911</v>
      </c>
      <c r="MW48" s="214" t="s">
        <v>4128</v>
      </c>
      <c r="MX48" s="214" t="s">
        <v>4523</v>
      </c>
      <c r="MY48" s="214" t="s">
        <v>4524</v>
      </c>
      <c r="MZ48" s="214" t="s">
        <v>4524</v>
      </c>
      <c r="NA48" s="214" t="s">
        <v>4525</v>
      </c>
      <c r="NB48" s="214" t="s">
        <v>4526</v>
      </c>
      <c r="NC48" s="214" t="s">
        <v>4527</v>
      </c>
      <c r="ND48" s="214" t="s">
        <v>4528</v>
      </c>
      <c r="NE48" s="214" t="s">
        <v>4529</v>
      </c>
      <c r="NF48" s="214" t="s">
        <v>4530</v>
      </c>
      <c r="NG48" s="214" t="s">
        <v>4531</v>
      </c>
      <c r="NH48" s="214" t="s">
        <v>1451</v>
      </c>
      <c r="NI48" s="301" t="s">
        <v>4532</v>
      </c>
    </row>
    <row r="49" spans="1:373" s="2" customFormat="1" ht="12.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213" t="s">
        <v>135</v>
      </c>
      <c r="AD49" s="222" t="str">
        <f t="shared" ca="1" si="144"/>
        <v>309,900</v>
      </c>
      <c r="AE49" s="409" t="s">
        <v>803</v>
      </c>
      <c r="AF49" s="409" t="s">
        <v>6613</v>
      </c>
      <c r="AG49" s="409" t="s">
        <v>1312</v>
      </c>
      <c r="AH49" s="409" t="s">
        <v>374</v>
      </c>
      <c r="AI49" s="409" t="s">
        <v>887</v>
      </c>
      <c r="AJ49" s="409" t="s">
        <v>363</v>
      </c>
      <c r="AK49" s="409" t="s">
        <v>888</v>
      </c>
      <c r="AL49" s="409" t="s">
        <v>6614</v>
      </c>
      <c r="AM49" s="409" t="s">
        <v>1390</v>
      </c>
      <c r="AN49" s="409" t="s">
        <v>5719</v>
      </c>
      <c r="AO49" s="409" t="s">
        <v>6615</v>
      </c>
      <c r="AP49" s="409" t="s">
        <v>6615</v>
      </c>
      <c r="AQ49" s="409" t="s">
        <v>364</v>
      </c>
      <c r="AR49" s="409" t="s">
        <v>6616</v>
      </c>
      <c r="AS49" s="409" t="s">
        <v>6617</v>
      </c>
      <c r="AT49" s="409" t="s">
        <v>6618</v>
      </c>
      <c r="AU49" s="409" t="s">
        <v>6619</v>
      </c>
      <c r="AV49" s="409" t="s">
        <v>6620</v>
      </c>
      <c r="AW49" s="409" t="s">
        <v>6621</v>
      </c>
      <c r="AX49" s="409" t="s">
        <v>6622</v>
      </c>
      <c r="AY49" s="409" t="s">
        <v>2718</v>
      </c>
      <c r="AZ49" s="223"/>
      <c r="BA49" s="198"/>
      <c r="BB49" s="409" t="s">
        <v>5731</v>
      </c>
      <c r="BC49" s="409" t="s">
        <v>5732</v>
      </c>
      <c r="BD49" s="409" t="s">
        <v>5733</v>
      </c>
      <c r="BE49" s="409" t="s">
        <v>5734</v>
      </c>
      <c r="BF49" s="409" t="s">
        <v>2193</v>
      </c>
      <c r="BG49" s="409" t="s">
        <v>855</v>
      </c>
      <c r="BH49" s="409" t="s">
        <v>1981</v>
      </c>
      <c r="BI49" s="409" t="s">
        <v>5735</v>
      </c>
      <c r="BJ49" s="409" t="s">
        <v>937</v>
      </c>
      <c r="BK49" s="409" t="s">
        <v>3360</v>
      </c>
      <c r="BL49" s="409" t="s">
        <v>5736</v>
      </c>
      <c r="BM49" s="409" t="s">
        <v>5737</v>
      </c>
      <c r="BN49" s="409" t="s">
        <v>544</v>
      </c>
      <c r="BO49" s="409" t="s">
        <v>5738</v>
      </c>
      <c r="BP49" s="409" t="s">
        <v>5739</v>
      </c>
      <c r="BQ49" s="409" t="s">
        <v>5740</v>
      </c>
      <c r="BR49" s="409" t="s">
        <v>5741</v>
      </c>
      <c r="BS49" s="409" t="s">
        <v>5742</v>
      </c>
      <c r="BT49" s="409" t="s">
        <v>5743</v>
      </c>
      <c r="BU49" s="409" t="s">
        <v>5744</v>
      </c>
      <c r="BV49" s="409" t="s">
        <v>1042</v>
      </c>
      <c r="BW49" s="223"/>
      <c r="BX49" s="198"/>
      <c r="BY49" s="375" t="s">
        <v>4915</v>
      </c>
      <c r="BZ49" s="375" t="s">
        <v>4916</v>
      </c>
      <c r="CA49" s="375" t="s">
        <v>4917</v>
      </c>
      <c r="CB49" s="375" t="s">
        <v>4918</v>
      </c>
      <c r="CC49" s="375" t="s">
        <v>839</v>
      </c>
      <c r="CD49" s="375" t="s">
        <v>409</v>
      </c>
      <c r="CE49" s="375" t="s">
        <v>3358</v>
      </c>
      <c r="CF49" s="375" t="s">
        <v>4919</v>
      </c>
      <c r="CG49" s="375" t="s">
        <v>937</v>
      </c>
      <c r="CH49" s="375" t="s">
        <v>3360</v>
      </c>
      <c r="CI49" s="375" t="s">
        <v>4920</v>
      </c>
      <c r="CJ49" s="375" t="s">
        <v>4921</v>
      </c>
      <c r="CK49" s="375" t="s">
        <v>364</v>
      </c>
      <c r="CL49" s="375" t="s">
        <v>4922</v>
      </c>
      <c r="CM49" s="375" t="s">
        <v>4923</v>
      </c>
      <c r="CN49" s="375" t="s">
        <v>5138</v>
      </c>
      <c r="CO49" s="375" t="s">
        <v>5139</v>
      </c>
      <c r="CP49" s="375" t="s">
        <v>5140</v>
      </c>
      <c r="CQ49" s="375" t="s">
        <v>5141</v>
      </c>
      <c r="CR49" s="375" t="s">
        <v>872</v>
      </c>
      <c r="CS49" s="376" t="s">
        <v>3566</v>
      </c>
      <c r="CT49" s="223"/>
      <c r="CU49" s="198"/>
      <c r="CV49" s="341" t="s">
        <v>4173</v>
      </c>
      <c r="CW49" s="341" t="s">
        <v>4174</v>
      </c>
      <c r="CX49" s="341" t="s">
        <v>884</v>
      </c>
      <c r="CY49" s="341" t="s">
        <v>4175</v>
      </c>
      <c r="CZ49" s="341" t="s">
        <v>887</v>
      </c>
      <c r="DA49" s="341" t="s">
        <v>363</v>
      </c>
      <c r="DB49" s="341" t="s">
        <v>1225</v>
      </c>
      <c r="DC49" s="341" t="s">
        <v>4176</v>
      </c>
      <c r="DD49" s="341" t="s">
        <v>937</v>
      </c>
      <c r="DE49" s="341" t="s">
        <v>4177</v>
      </c>
      <c r="DF49" s="341" t="s">
        <v>4178</v>
      </c>
      <c r="DG49" s="341" t="s">
        <v>4178</v>
      </c>
      <c r="DH49" s="341" t="s">
        <v>364</v>
      </c>
      <c r="DI49" s="341" t="s">
        <v>4179</v>
      </c>
      <c r="DJ49" s="341" t="s">
        <v>4180</v>
      </c>
      <c r="DK49" s="341" t="s">
        <v>4376</v>
      </c>
      <c r="DL49" s="341" t="s">
        <v>4377</v>
      </c>
      <c r="DM49" s="341" t="s">
        <v>4378</v>
      </c>
      <c r="DN49" s="341" t="s">
        <v>4379</v>
      </c>
      <c r="DO49" s="341" t="s">
        <v>852</v>
      </c>
      <c r="DP49" s="341" t="s">
        <v>4181</v>
      </c>
      <c r="DQ49" s="223"/>
      <c r="DR49" s="198"/>
      <c r="DS49" s="341" t="s">
        <v>3354</v>
      </c>
      <c r="DT49" s="341" t="s">
        <v>3355</v>
      </c>
      <c r="DU49" s="341" t="s">
        <v>3356</v>
      </c>
      <c r="DV49" s="341" t="s">
        <v>3357</v>
      </c>
      <c r="DW49" s="341" t="s">
        <v>1961</v>
      </c>
      <c r="DX49" s="341" t="s">
        <v>454</v>
      </c>
      <c r="DY49" s="341" t="s">
        <v>3358</v>
      </c>
      <c r="DZ49" s="341" t="s">
        <v>3359</v>
      </c>
      <c r="EA49" s="341" t="s">
        <v>937</v>
      </c>
      <c r="EB49" s="341" t="s">
        <v>3360</v>
      </c>
      <c r="EC49" s="341" t="s">
        <v>3361</v>
      </c>
      <c r="ED49" s="341" t="s">
        <v>3362</v>
      </c>
      <c r="EE49" s="341" t="s">
        <v>364</v>
      </c>
      <c r="EF49" s="341" t="s">
        <v>3363</v>
      </c>
      <c r="EG49" s="341" t="s">
        <v>3364</v>
      </c>
      <c r="EH49" s="341" t="s">
        <v>3365</v>
      </c>
      <c r="EI49" s="341" t="s">
        <v>3366</v>
      </c>
      <c r="EJ49" s="341" t="s">
        <v>3367</v>
      </c>
      <c r="EK49" s="341" t="s">
        <v>3368</v>
      </c>
      <c r="EL49" s="341" t="s">
        <v>1063</v>
      </c>
      <c r="EM49" s="341" t="s">
        <v>3997</v>
      </c>
      <c r="EN49" s="223"/>
      <c r="EO49" s="198"/>
      <c r="EP49" s="341" t="s">
        <v>3726</v>
      </c>
      <c r="EQ49" s="214" t="s">
        <v>3727</v>
      </c>
      <c r="ER49" s="214" t="s">
        <v>3728</v>
      </c>
      <c r="ES49" s="214" t="s">
        <v>3729</v>
      </c>
      <c r="ET49" s="214" t="s">
        <v>1734</v>
      </c>
      <c r="EU49" s="214" t="s">
        <v>375</v>
      </c>
      <c r="EV49" s="214" t="s">
        <v>1973</v>
      </c>
      <c r="EW49" s="214" t="s">
        <v>3730</v>
      </c>
      <c r="EX49" s="214" t="s">
        <v>2574</v>
      </c>
      <c r="EY49" s="214" t="s">
        <v>3731</v>
      </c>
      <c r="EZ49" s="214" t="s">
        <v>2185</v>
      </c>
      <c r="FA49" s="214" t="s">
        <v>3732</v>
      </c>
      <c r="FB49" s="214" t="s">
        <v>3733</v>
      </c>
      <c r="FC49" s="214" t="s">
        <v>3734</v>
      </c>
      <c r="FD49" s="214" t="s">
        <v>3735</v>
      </c>
      <c r="FE49" s="214" t="s">
        <v>3736</v>
      </c>
      <c r="FF49" s="214" t="s">
        <v>3737</v>
      </c>
      <c r="FG49" s="214" t="s">
        <v>3738</v>
      </c>
      <c r="FH49" s="214" t="s">
        <v>3739</v>
      </c>
      <c r="FI49" s="214" t="s">
        <v>1151</v>
      </c>
      <c r="FJ49" s="372" t="s">
        <v>4006</v>
      </c>
      <c r="FK49" s="223"/>
      <c r="FL49" s="198"/>
      <c r="FM49" s="301" t="s">
        <v>562</v>
      </c>
      <c r="FN49" s="301" t="s">
        <v>562</v>
      </c>
      <c r="FO49" s="301" t="s">
        <v>562</v>
      </c>
      <c r="FP49" s="301" t="s">
        <v>562</v>
      </c>
      <c r="FQ49" s="301" t="s">
        <v>562</v>
      </c>
      <c r="FR49" s="301" t="s">
        <v>562</v>
      </c>
      <c r="FS49" s="301" t="s">
        <v>562</v>
      </c>
      <c r="FT49" s="301" t="s">
        <v>562</v>
      </c>
      <c r="FU49" s="301" t="s">
        <v>562</v>
      </c>
      <c r="FV49" s="301" t="s">
        <v>562</v>
      </c>
      <c r="FW49" s="301" t="s">
        <v>562</v>
      </c>
      <c r="FX49" s="301" t="s">
        <v>562</v>
      </c>
      <c r="FY49" s="301" t="s">
        <v>562</v>
      </c>
      <c r="FZ49" s="301" t="s">
        <v>562</v>
      </c>
      <c r="GA49" s="301" t="s">
        <v>562</v>
      </c>
      <c r="GB49" s="301" t="s">
        <v>562</v>
      </c>
      <c r="GC49" s="301" t="s">
        <v>562</v>
      </c>
      <c r="GD49" s="301" t="s">
        <v>562</v>
      </c>
      <c r="GE49" s="301" t="s">
        <v>562</v>
      </c>
      <c r="GF49" s="301" t="s">
        <v>562</v>
      </c>
      <c r="GG49" s="373" t="s">
        <v>4038</v>
      </c>
      <c r="GH49" s="223"/>
      <c r="GI49" s="198"/>
      <c r="GJ49" s="223" t="s">
        <v>1667</v>
      </c>
      <c r="GK49" s="223" t="s">
        <v>1668</v>
      </c>
      <c r="GL49" s="223" t="s">
        <v>1669</v>
      </c>
      <c r="GM49" s="223" t="s">
        <v>1939</v>
      </c>
      <c r="GN49" s="223" t="s">
        <v>887</v>
      </c>
      <c r="GO49" s="223" t="s">
        <v>368</v>
      </c>
      <c r="GP49" s="223" t="s">
        <v>888</v>
      </c>
      <c r="GQ49" s="223" t="s">
        <v>1670</v>
      </c>
      <c r="GR49" s="223" t="s">
        <v>890</v>
      </c>
      <c r="GS49" s="223" t="s">
        <v>569</v>
      </c>
      <c r="GT49" s="223" t="s">
        <v>1671</v>
      </c>
      <c r="GU49" s="223" t="s">
        <v>1672</v>
      </c>
      <c r="GV49" s="223" t="s">
        <v>1673</v>
      </c>
      <c r="GW49" s="223" t="s">
        <v>1674</v>
      </c>
      <c r="GX49" s="223" t="s">
        <v>1675</v>
      </c>
      <c r="GY49" s="238" t="s">
        <v>1676</v>
      </c>
      <c r="GZ49" s="238" t="s">
        <v>1677</v>
      </c>
      <c r="HA49" s="238" t="s">
        <v>1678</v>
      </c>
      <c r="HB49" s="238" t="s">
        <v>1679</v>
      </c>
      <c r="HC49" s="238" t="s">
        <v>900</v>
      </c>
      <c r="HD49" s="223" t="s">
        <v>4060</v>
      </c>
      <c r="HE49" s="223"/>
      <c r="HF49" s="198"/>
      <c r="HG49" s="223" t="s">
        <v>883</v>
      </c>
      <c r="HH49" s="223" t="s">
        <v>884</v>
      </c>
      <c r="HI49" s="223" t="s">
        <v>885</v>
      </c>
      <c r="HJ49" s="223" t="s">
        <v>886</v>
      </c>
      <c r="HK49" s="223" t="s">
        <v>887</v>
      </c>
      <c r="HL49" s="223" t="s">
        <v>368</v>
      </c>
      <c r="HM49" s="223" t="s">
        <v>888</v>
      </c>
      <c r="HN49" s="223" t="s">
        <v>889</v>
      </c>
      <c r="HO49" s="223" t="s">
        <v>890</v>
      </c>
      <c r="HP49" s="223" t="s">
        <v>569</v>
      </c>
      <c r="HQ49" s="223" t="s">
        <v>891</v>
      </c>
      <c r="HR49" s="223" t="s">
        <v>892</v>
      </c>
      <c r="HS49" s="223" t="s">
        <v>893</v>
      </c>
      <c r="HT49" s="223" t="s">
        <v>894</v>
      </c>
      <c r="HU49" s="223" t="s">
        <v>895</v>
      </c>
      <c r="HV49" s="238" t="s">
        <v>896</v>
      </c>
      <c r="HW49" s="238" t="s">
        <v>897</v>
      </c>
      <c r="HX49" s="238" t="s">
        <v>898</v>
      </c>
      <c r="HY49" s="238" t="s">
        <v>899</v>
      </c>
      <c r="HZ49" s="238" t="s">
        <v>900</v>
      </c>
      <c r="IA49" s="374" t="s">
        <v>1925</v>
      </c>
      <c r="IB49" s="223"/>
      <c r="IC49" s="198"/>
      <c r="ID49" s="399" t="s">
        <v>460</v>
      </c>
      <c r="IE49" s="399" t="s">
        <v>461</v>
      </c>
      <c r="IF49" s="395" t="s">
        <v>462</v>
      </c>
      <c r="IG49" s="395" t="s">
        <v>374</v>
      </c>
      <c r="IH49" s="395" t="s">
        <v>463</v>
      </c>
      <c r="II49" s="399" t="s">
        <v>397</v>
      </c>
      <c r="IJ49" s="399" t="s">
        <v>464</v>
      </c>
      <c r="IK49" s="399" t="s">
        <v>465</v>
      </c>
      <c r="IL49" s="401" t="s">
        <v>466</v>
      </c>
      <c r="IM49" s="398" t="s">
        <v>467</v>
      </c>
      <c r="IN49" s="398" t="s">
        <v>582</v>
      </c>
      <c r="IO49" s="399" t="s">
        <v>583</v>
      </c>
      <c r="IP49" s="399"/>
      <c r="IQ49" s="399" t="s">
        <v>584</v>
      </c>
      <c r="IR49" s="399" t="s">
        <v>585</v>
      </c>
      <c r="IS49" s="399" t="s">
        <v>901</v>
      </c>
      <c r="IT49" s="399" t="s">
        <v>902</v>
      </c>
      <c r="IU49" s="399" t="s">
        <v>903</v>
      </c>
      <c r="IV49" s="399" t="s">
        <v>904</v>
      </c>
      <c r="IW49" s="400" t="s">
        <v>905</v>
      </c>
      <c r="IX49" s="399" t="s">
        <v>4103</v>
      </c>
      <c r="IY49" s="223"/>
      <c r="IZ49" s="198"/>
      <c r="JA49" s="409" t="s">
        <v>7347</v>
      </c>
      <c r="JB49" s="409" t="s">
        <v>7348</v>
      </c>
      <c r="JC49" s="409" t="s">
        <v>7349</v>
      </c>
      <c r="JD49" s="409" t="s">
        <v>7350</v>
      </c>
      <c r="JE49" s="409" t="s">
        <v>455</v>
      </c>
      <c r="JF49" s="409" t="s">
        <v>409</v>
      </c>
      <c r="JG49" s="409" t="s">
        <v>7351</v>
      </c>
      <c r="JH49" s="409" t="s">
        <v>7352</v>
      </c>
      <c r="JI49" s="409" t="s">
        <v>937</v>
      </c>
      <c r="JJ49" s="409" t="s">
        <v>7017</v>
      </c>
      <c r="JK49" s="409" t="s">
        <v>7018</v>
      </c>
      <c r="JL49" s="409" t="s">
        <v>7019</v>
      </c>
      <c r="JM49" s="409" t="s">
        <v>454</v>
      </c>
      <c r="JN49" s="409" t="s">
        <v>7020</v>
      </c>
      <c r="JO49" s="409" t="s">
        <v>7021</v>
      </c>
      <c r="JP49" s="409" t="s">
        <v>7022</v>
      </c>
      <c r="JQ49" s="409" t="s">
        <v>7023</v>
      </c>
      <c r="JR49" s="409" t="s">
        <v>7024</v>
      </c>
      <c r="JS49" s="409" t="s">
        <v>7025</v>
      </c>
      <c r="JT49" s="409" t="s">
        <v>7026</v>
      </c>
      <c r="JU49" s="409" t="s">
        <v>7027</v>
      </c>
      <c r="JV49" s="223"/>
      <c r="JW49" s="223"/>
      <c r="JX49" s="366" t="s">
        <v>2696</v>
      </c>
      <c r="JY49" s="366" t="s">
        <v>5281</v>
      </c>
      <c r="JZ49" s="366" t="s">
        <v>7518</v>
      </c>
      <c r="KA49" s="366" t="s">
        <v>950</v>
      </c>
      <c r="KB49" s="366" t="s">
        <v>1452</v>
      </c>
      <c r="KC49" s="366" t="s">
        <v>381</v>
      </c>
      <c r="KD49" s="366" t="s">
        <v>1325</v>
      </c>
      <c r="KE49" s="366" t="s">
        <v>7519</v>
      </c>
      <c r="KF49" s="366" t="s">
        <v>1457</v>
      </c>
      <c r="KG49" s="366" t="s">
        <v>7520</v>
      </c>
      <c r="KH49" s="366" t="s">
        <v>7521</v>
      </c>
      <c r="KI49" s="366" t="s">
        <v>7522</v>
      </c>
      <c r="KJ49" s="366" t="s">
        <v>7523</v>
      </c>
      <c r="KK49" s="366" t="s">
        <v>7524</v>
      </c>
      <c r="KL49" s="366" t="s">
        <v>7525</v>
      </c>
      <c r="KM49" s="366" t="s">
        <v>7526</v>
      </c>
      <c r="KN49" s="366" t="s">
        <v>7527</v>
      </c>
      <c r="KO49" s="366" t="s">
        <v>7528</v>
      </c>
      <c r="KP49" s="366" t="s">
        <v>7529</v>
      </c>
      <c r="KQ49" s="366" t="s">
        <v>7530</v>
      </c>
      <c r="KR49" s="214" t="s">
        <v>1458</v>
      </c>
      <c r="KS49" s="223"/>
      <c r="KT49" s="223"/>
      <c r="KU49" s="409" t="s">
        <v>6165</v>
      </c>
      <c r="KV49" s="409" t="s">
        <v>3443</v>
      </c>
      <c r="KW49" s="409" t="s">
        <v>4522</v>
      </c>
      <c r="KX49" s="409" t="s">
        <v>1459</v>
      </c>
      <c r="KY49" s="409" t="s">
        <v>391</v>
      </c>
      <c r="KZ49" s="409" t="s">
        <v>1457</v>
      </c>
      <c r="LA49" s="409" t="s">
        <v>1430</v>
      </c>
      <c r="LB49" s="409" t="s">
        <v>6166</v>
      </c>
      <c r="LC49" s="409" t="s">
        <v>364</v>
      </c>
      <c r="LD49" s="409" t="s">
        <v>364</v>
      </c>
      <c r="LE49" s="409" t="s">
        <v>6167</v>
      </c>
      <c r="LF49" s="409" t="s">
        <v>6168</v>
      </c>
      <c r="LG49" s="409" t="s">
        <v>544</v>
      </c>
      <c r="LH49" s="409" t="s">
        <v>6169</v>
      </c>
      <c r="LI49" s="409" t="s">
        <v>6170</v>
      </c>
      <c r="LJ49" s="409" t="s">
        <v>6171</v>
      </c>
      <c r="LK49" s="409" t="s">
        <v>6172</v>
      </c>
      <c r="LL49" s="409" t="s">
        <v>6173</v>
      </c>
      <c r="LM49" s="409" t="s">
        <v>6174</v>
      </c>
      <c r="LN49" s="409" t="s">
        <v>6175</v>
      </c>
      <c r="LO49" s="409" t="s">
        <v>4129</v>
      </c>
      <c r="LP49" s="223"/>
      <c r="LQ49" s="223"/>
      <c r="LR49" s="366" t="s">
        <v>1184</v>
      </c>
      <c r="LS49" s="366" t="s">
        <v>5281</v>
      </c>
      <c r="LT49" s="366" t="s">
        <v>5282</v>
      </c>
      <c r="LU49" s="366" t="s">
        <v>1458</v>
      </c>
      <c r="LV49" s="366" t="s">
        <v>1439</v>
      </c>
      <c r="LW49" s="366" t="s">
        <v>1437</v>
      </c>
      <c r="LX49" s="366" t="s">
        <v>1984</v>
      </c>
      <c r="LY49" s="366" t="s">
        <v>5283</v>
      </c>
      <c r="LZ49" s="366" t="s">
        <v>364</v>
      </c>
      <c r="MA49" s="366" t="s">
        <v>5284</v>
      </c>
      <c r="MB49" s="366" t="s">
        <v>5285</v>
      </c>
      <c r="MC49" s="366" t="s">
        <v>5286</v>
      </c>
      <c r="MD49" s="366" t="s">
        <v>364</v>
      </c>
      <c r="ME49" s="366" t="s">
        <v>5287</v>
      </c>
      <c r="MF49" s="366" t="s">
        <v>5288</v>
      </c>
      <c r="MG49" s="366" t="s">
        <v>5289</v>
      </c>
      <c r="MH49" s="366" t="s">
        <v>5290</v>
      </c>
      <c r="MI49" s="366" t="s">
        <v>5291</v>
      </c>
      <c r="MJ49" s="366" t="s">
        <v>5292</v>
      </c>
      <c r="MK49" s="366" t="s">
        <v>5293</v>
      </c>
      <c r="ML49" s="214" t="s">
        <v>1988</v>
      </c>
      <c r="MM49" s="223"/>
      <c r="MN49" s="223"/>
      <c r="MO49" s="214" t="s">
        <v>1962</v>
      </c>
      <c r="MP49" s="214" t="s">
        <v>1984</v>
      </c>
      <c r="MQ49" s="214" t="s">
        <v>4533</v>
      </c>
      <c r="MR49" s="214" t="s">
        <v>1405</v>
      </c>
      <c r="MS49" s="214" t="s">
        <v>1430</v>
      </c>
      <c r="MT49" s="214" t="s">
        <v>1437</v>
      </c>
      <c r="MU49" s="214" t="s">
        <v>1325</v>
      </c>
      <c r="MV49" s="214" t="s">
        <v>2595</v>
      </c>
      <c r="MW49" s="214" t="s">
        <v>364</v>
      </c>
      <c r="MX49" s="214" t="s">
        <v>4534</v>
      </c>
      <c r="MY49" s="214" t="s">
        <v>4535</v>
      </c>
      <c r="MZ49" s="214" t="s">
        <v>4536</v>
      </c>
      <c r="NA49" s="214" t="s">
        <v>364</v>
      </c>
      <c r="NB49" s="214" t="s">
        <v>4537</v>
      </c>
      <c r="NC49" s="214" t="s">
        <v>4538</v>
      </c>
      <c r="ND49" s="214" t="s">
        <v>4539</v>
      </c>
      <c r="NE49" s="214" t="s">
        <v>4540</v>
      </c>
      <c r="NF49" s="214" t="s">
        <v>4541</v>
      </c>
      <c r="NG49" s="214" t="s">
        <v>4542</v>
      </c>
      <c r="NH49" s="214" t="s">
        <v>2420</v>
      </c>
      <c r="NI49" s="301" t="s">
        <v>4012</v>
      </c>
    </row>
    <row r="50" spans="1:373" s="2" customFormat="1" ht="12.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213" t="s">
        <v>155</v>
      </c>
      <c r="AD50" s="222" t="str">
        <f t="shared" ca="1" si="144"/>
        <v>190,797</v>
      </c>
      <c r="AE50" s="409" t="s">
        <v>4182</v>
      </c>
      <c r="AF50" s="409" t="s">
        <v>6623</v>
      </c>
      <c r="AG50" s="409" t="s">
        <v>371</v>
      </c>
      <c r="AH50" s="409" t="s">
        <v>6624</v>
      </c>
      <c r="AI50" s="409" t="s">
        <v>391</v>
      </c>
      <c r="AJ50" s="409" t="s">
        <v>364</v>
      </c>
      <c r="AK50" s="409" t="s">
        <v>877</v>
      </c>
      <c r="AL50" s="409" t="s">
        <v>5745</v>
      </c>
      <c r="AM50" s="409" t="s">
        <v>1962</v>
      </c>
      <c r="AN50" s="409" t="s">
        <v>6625</v>
      </c>
      <c r="AO50" s="409" t="s">
        <v>6626</v>
      </c>
      <c r="AP50" s="409" t="s">
        <v>6626</v>
      </c>
      <c r="AQ50" s="409" t="s">
        <v>6627</v>
      </c>
      <c r="AR50" s="409" t="s">
        <v>6628</v>
      </c>
      <c r="AS50" s="409" t="s">
        <v>6629</v>
      </c>
      <c r="AT50" s="409" t="s">
        <v>6630</v>
      </c>
      <c r="AU50" s="409" t="s">
        <v>6631</v>
      </c>
      <c r="AV50" s="409" t="s">
        <v>6632</v>
      </c>
      <c r="AW50" s="409" t="s">
        <v>6633</v>
      </c>
      <c r="AX50" s="409" t="s">
        <v>6634</v>
      </c>
      <c r="AY50" s="409" t="s">
        <v>5446</v>
      </c>
      <c r="AZ50" s="223"/>
      <c r="BA50" s="198"/>
      <c r="BB50" s="409" t="s">
        <v>4182</v>
      </c>
      <c r="BC50" s="409" t="s">
        <v>3370</v>
      </c>
      <c r="BD50" s="409" t="s">
        <v>1837</v>
      </c>
      <c r="BE50" s="409" t="s">
        <v>4109</v>
      </c>
      <c r="BF50" s="409" t="s">
        <v>391</v>
      </c>
      <c r="BG50" s="409" t="s">
        <v>364</v>
      </c>
      <c r="BH50" s="409" t="s">
        <v>877</v>
      </c>
      <c r="BI50" s="409" t="s">
        <v>5745</v>
      </c>
      <c r="BJ50" s="409" t="s">
        <v>1962</v>
      </c>
      <c r="BK50" s="409" t="s">
        <v>5746</v>
      </c>
      <c r="BL50" s="409" t="s">
        <v>5747</v>
      </c>
      <c r="BM50" s="409" t="s">
        <v>5747</v>
      </c>
      <c r="BN50" s="409" t="s">
        <v>364</v>
      </c>
      <c r="BO50" s="409" t="s">
        <v>5748</v>
      </c>
      <c r="BP50" s="409" t="s">
        <v>5749</v>
      </c>
      <c r="BQ50" s="409" t="s">
        <v>5750</v>
      </c>
      <c r="BR50" s="409" t="s">
        <v>5751</v>
      </c>
      <c r="BS50" s="409" t="s">
        <v>5752</v>
      </c>
      <c r="BT50" s="409" t="s">
        <v>5753</v>
      </c>
      <c r="BU50" s="409" t="s">
        <v>5754</v>
      </c>
      <c r="BV50" s="409" t="s">
        <v>5755</v>
      </c>
      <c r="BW50" s="223"/>
      <c r="BX50" s="198"/>
      <c r="BY50" s="375" t="s">
        <v>4182</v>
      </c>
      <c r="BZ50" s="375" t="s">
        <v>3370</v>
      </c>
      <c r="CA50" s="375" t="s">
        <v>1837</v>
      </c>
      <c r="CB50" s="375" t="s">
        <v>4924</v>
      </c>
      <c r="CC50" s="375" t="s">
        <v>375</v>
      </c>
      <c r="CD50" s="375" t="s">
        <v>364</v>
      </c>
      <c r="CE50" s="375" t="s">
        <v>918</v>
      </c>
      <c r="CF50" s="375" t="s">
        <v>4925</v>
      </c>
      <c r="CG50" s="375" t="s">
        <v>1962</v>
      </c>
      <c r="CH50" s="375" t="s">
        <v>4926</v>
      </c>
      <c r="CI50" s="375" t="s">
        <v>4927</v>
      </c>
      <c r="CJ50" s="375" t="s">
        <v>4927</v>
      </c>
      <c r="CK50" s="375" t="s">
        <v>562</v>
      </c>
      <c r="CL50" s="375" t="s">
        <v>4928</v>
      </c>
      <c r="CM50" s="375" t="s">
        <v>4929</v>
      </c>
      <c r="CN50" s="375" t="s">
        <v>5142</v>
      </c>
      <c r="CO50" s="375" t="s">
        <v>5143</v>
      </c>
      <c r="CP50" s="375" t="s">
        <v>5144</v>
      </c>
      <c r="CQ50" s="375" t="s">
        <v>5145</v>
      </c>
      <c r="CR50" s="375" t="s">
        <v>1891</v>
      </c>
      <c r="CS50" s="376" t="s">
        <v>1826</v>
      </c>
      <c r="CT50" s="223"/>
      <c r="CU50" s="198"/>
      <c r="CV50" s="341" t="s">
        <v>4182</v>
      </c>
      <c r="CW50" s="341" t="s">
        <v>3370</v>
      </c>
      <c r="CX50" s="341" t="s">
        <v>1837</v>
      </c>
      <c r="CY50" s="341" t="s">
        <v>4183</v>
      </c>
      <c r="CZ50" s="341" t="s">
        <v>364</v>
      </c>
      <c r="DA50" s="341" t="s">
        <v>364</v>
      </c>
      <c r="DB50" s="341" t="s">
        <v>918</v>
      </c>
      <c r="DC50" s="341" t="s">
        <v>4184</v>
      </c>
      <c r="DD50" s="341" t="s">
        <v>936</v>
      </c>
      <c r="DE50" s="341" t="s">
        <v>3375</v>
      </c>
      <c r="DF50" s="341" t="s">
        <v>4185</v>
      </c>
      <c r="DG50" s="341" t="s">
        <v>4185</v>
      </c>
      <c r="DH50" s="341" t="s">
        <v>364</v>
      </c>
      <c r="DI50" s="341" t="s">
        <v>4186</v>
      </c>
      <c r="DJ50" s="341" t="s">
        <v>4187</v>
      </c>
      <c r="DK50" s="341" t="s">
        <v>4380</v>
      </c>
      <c r="DL50" s="341" t="s">
        <v>4381</v>
      </c>
      <c r="DM50" s="341" t="s">
        <v>4382</v>
      </c>
      <c r="DN50" s="341" t="s">
        <v>4383</v>
      </c>
      <c r="DO50" s="341" t="s">
        <v>1063</v>
      </c>
      <c r="DP50" s="341" t="s">
        <v>4188</v>
      </c>
      <c r="DQ50" s="223"/>
      <c r="DR50" s="198"/>
      <c r="DS50" s="341" t="s">
        <v>3369</v>
      </c>
      <c r="DT50" s="341" t="s">
        <v>3370</v>
      </c>
      <c r="DU50" s="341" t="s">
        <v>1837</v>
      </c>
      <c r="DV50" s="341" t="s">
        <v>3371</v>
      </c>
      <c r="DW50" s="341" t="s">
        <v>364</v>
      </c>
      <c r="DX50" s="341" t="s">
        <v>364</v>
      </c>
      <c r="DY50" s="341" t="s">
        <v>3372</v>
      </c>
      <c r="DZ50" s="341" t="s">
        <v>3373</v>
      </c>
      <c r="EA50" s="341" t="s">
        <v>3374</v>
      </c>
      <c r="EB50" s="341" t="s">
        <v>3375</v>
      </c>
      <c r="EC50" s="341" t="s">
        <v>3376</v>
      </c>
      <c r="ED50" s="341" t="s">
        <v>3376</v>
      </c>
      <c r="EE50" s="341" t="s">
        <v>364</v>
      </c>
      <c r="EF50" s="341" t="s">
        <v>3377</v>
      </c>
      <c r="EG50" s="341" t="s">
        <v>3378</v>
      </c>
      <c r="EH50" s="341" t="s">
        <v>3379</v>
      </c>
      <c r="EI50" s="341" t="s">
        <v>3380</v>
      </c>
      <c r="EJ50" s="341" t="s">
        <v>3381</v>
      </c>
      <c r="EK50" s="341" t="s">
        <v>3382</v>
      </c>
      <c r="EL50" s="341" t="s">
        <v>2693</v>
      </c>
      <c r="EM50" s="341" t="s">
        <v>2132</v>
      </c>
      <c r="EN50" s="223"/>
      <c r="EO50" s="198"/>
      <c r="EP50" s="341" t="s">
        <v>3369</v>
      </c>
      <c r="EQ50" s="214" t="s">
        <v>3370</v>
      </c>
      <c r="ER50" s="214" t="s">
        <v>1837</v>
      </c>
      <c r="ES50" s="214" t="s">
        <v>908</v>
      </c>
      <c r="ET50" s="214" t="s">
        <v>364</v>
      </c>
      <c r="EU50" s="214" t="s">
        <v>364</v>
      </c>
      <c r="EV50" s="214" t="s">
        <v>3372</v>
      </c>
      <c r="EW50" s="214" t="s">
        <v>3373</v>
      </c>
      <c r="EX50" s="214" t="s">
        <v>3374</v>
      </c>
      <c r="EY50" s="214" t="s">
        <v>3375</v>
      </c>
      <c r="EZ50" s="214" t="s">
        <v>3740</v>
      </c>
      <c r="FA50" s="214" t="s">
        <v>3740</v>
      </c>
      <c r="FB50" s="214" t="s">
        <v>364</v>
      </c>
      <c r="FC50" s="214" t="s">
        <v>3741</v>
      </c>
      <c r="FD50" s="214" t="s">
        <v>3742</v>
      </c>
      <c r="FE50" s="214" t="s">
        <v>3743</v>
      </c>
      <c r="FF50" s="214" t="s">
        <v>3744</v>
      </c>
      <c r="FG50" s="214" t="s">
        <v>3745</v>
      </c>
      <c r="FH50" s="214" t="s">
        <v>3746</v>
      </c>
      <c r="FI50" s="214" t="s">
        <v>1004</v>
      </c>
      <c r="FJ50" s="372" t="s">
        <v>3817</v>
      </c>
      <c r="FK50" s="223"/>
      <c r="FL50" s="198"/>
      <c r="FM50" s="301" t="s">
        <v>562</v>
      </c>
      <c r="FN50" s="301" t="s">
        <v>562</v>
      </c>
      <c r="FO50" s="301" t="s">
        <v>562</v>
      </c>
      <c r="FP50" s="301" t="s">
        <v>562</v>
      </c>
      <c r="FQ50" s="301" t="s">
        <v>562</v>
      </c>
      <c r="FR50" s="301" t="s">
        <v>562</v>
      </c>
      <c r="FS50" s="301" t="s">
        <v>562</v>
      </c>
      <c r="FT50" s="301" t="s">
        <v>562</v>
      </c>
      <c r="FU50" s="301" t="s">
        <v>562</v>
      </c>
      <c r="FV50" s="301" t="s">
        <v>562</v>
      </c>
      <c r="FW50" s="301" t="s">
        <v>562</v>
      </c>
      <c r="FX50" s="301" t="s">
        <v>562</v>
      </c>
      <c r="FY50" s="301" t="s">
        <v>562</v>
      </c>
      <c r="FZ50" s="301" t="s">
        <v>562</v>
      </c>
      <c r="GA50" s="301" t="s">
        <v>562</v>
      </c>
      <c r="GB50" s="301" t="s">
        <v>562</v>
      </c>
      <c r="GC50" s="301" t="s">
        <v>562</v>
      </c>
      <c r="GD50" s="301" t="s">
        <v>562</v>
      </c>
      <c r="GE50" s="301" t="s">
        <v>562</v>
      </c>
      <c r="GF50" s="301" t="s">
        <v>562</v>
      </c>
      <c r="GG50" s="373" t="s">
        <v>4039</v>
      </c>
      <c r="GH50" s="223"/>
      <c r="GI50" s="198"/>
      <c r="GJ50" s="223" t="s">
        <v>1680</v>
      </c>
      <c r="GK50" s="223" t="s">
        <v>1681</v>
      </c>
      <c r="GL50" s="223" t="s">
        <v>907</v>
      </c>
      <c r="GM50" s="223" t="s">
        <v>1940</v>
      </c>
      <c r="GN50" s="223" t="s">
        <v>1325</v>
      </c>
      <c r="GO50" s="223" t="s">
        <v>364</v>
      </c>
      <c r="GP50" s="223" t="s">
        <v>1682</v>
      </c>
      <c r="GQ50" s="223" t="s">
        <v>1683</v>
      </c>
      <c r="GR50" s="223" t="s">
        <v>1280</v>
      </c>
      <c r="GS50" s="223" t="s">
        <v>1684</v>
      </c>
      <c r="GT50" s="223" t="s">
        <v>1685</v>
      </c>
      <c r="GU50" s="223" t="s">
        <v>1685</v>
      </c>
      <c r="GV50" s="223" t="s">
        <v>562</v>
      </c>
      <c r="GW50" s="223" t="s">
        <v>1686</v>
      </c>
      <c r="GX50" s="223" t="s">
        <v>1997</v>
      </c>
      <c r="GY50" s="238" t="s">
        <v>1687</v>
      </c>
      <c r="GZ50" s="238" t="s">
        <v>1688</v>
      </c>
      <c r="HA50" s="238" t="s">
        <v>1689</v>
      </c>
      <c r="HB50" s="238" t="s">
        <v>1690</v>
      </c>
      <c r="HC50" s="238" t="s">
        <v>1419</v>
      </c>
      <c r="HD50" s="223" t="s">
        <v>2718</v>
      </c>
      <c r="HE50" s="223"/>
      <c r="HF50" s="198"/>
      <c r="HG50" s="223" t="s">
        <v>562</v>
      </c>
      <c r="HH50" s="223" t="s">
        <v>562</v>
      </c>
      <c r="HI50" s="223" t="s">
        <v>562</v>
      </c>
      <c r="HJ50" s="223" t="s">
        <v>562</v>
      </c>
      <c r="HK50" s="223" t="s">
        <v>562</v>
      </c>
      <c r="HL50" s="223" t="s">
        <v>562</v>
      </c>
      <c r="HM50" s="223" t="s">
        <v>562</v>
      </c>
      <c r="HN50" s="223" t="s">
        <v>562</v>
      </c>
      <c r="HO50" s="223" t="s">
        <v>562</v>
      </c>
      <c r="HP50" s="223" t="s">
        <v>562</v>
      </c>
      <c r="HQ50" s="223" t="s">
        <v>562</v>
      </c>
      <c r="HR50" s="223" t="s">
        <v>562</v>
      </c>
      <c r="HS50" s="223" t="s">
        <v>562</v>
      </c>
      <c r="HT50" s="223" t="s">
        <v>562</v>
      </c>
      <c r="HU50" s="223" t="s">
        <v>562</v>
      </c>
      <c r="HV50" s="238" t="s">
        <v>562</v>
      </c>
      <c r="HW50" s="238" t="s">
        <v>562</v>
      </c>
      <c r="HX50" s="238" t="s">
        <v>562</v>
      </c>
      <c r="HY50" s="238" t="s">
        <v>562</v>
      </c>
      <c r="HZ50" s="238" t="s">
        <v>562</v>
      </c>
      <c r="IA50" s="374" t="s">
        <v>4087</v>
      </c>
      <c r="IB50" s="223"/>
      <c r="IC50" s="198"/>
      <c r="ID50" s="399" t="s">
        <v>468</v>
      </c>
      <c r="IE50" s="399" t="s">
        <v>906</v>
      </c>
      <c r="IF50" s="395" t="s">
        <v>907</v>
      </c>
      <c r="IG50" s="395" t="s">
        <v>908</v>
      </c>
      <c r="IH50" s="395" t="s">
        <v>562</v>
      </c>
      <c r="II50" s="399" t="s">
        <v>562</v>
      </c>
      <c r="IJ50" s="399" t="s">
        <v>877</v>
      </c>
      <c r="IK50" s="399" t="s">
        <v>909</v>
      </c>
      <c r="IL50" s="401" t="s">
        <v>877</v>
      </c>
      <c r="IM50" s="398" t="s">
        <v>910</v>
      </c>
      <c r="IN50" s="398" t="s">
        <v>911</v>
      </c>
      <c r="IO50" s="399" t="s">
        <v>911</v>
      </c>
      <c r="IP50" s="399" t="s">
        <v>562</v>
      </c>
      <c r="IQ50" s="399" t="s">
        <v>912</v>
      </c>
      <c r="IR50" s="399" t="s">
        <v>913</v>
      </c>
      <c r="IS50" s="399" t="s">
        <v>562</v>
      </c>
      <c r="IT50" s="399" t="s">
        <v>562</v>
      </c>
      <c r="IU50" s="399" t="s">
        <v>562</v>
      </c>
      <c r="IV50" s="399" t="s">
        <v>914</v>
      </c>
      <c r="IW50" s="400" t="s">
        <v>915</v>
      </c>
      <c r="IX50" s="399" t="s">
        <v>4104</v>
      </c>
      <c r="IY50" s="223"/>
      <c r="IZ50" s="198"/>
      <c r="JA50" s="409" t="s">
        <v>7353</v>
      </c>
      <c r="JB50" s="409" t="s">
        <v>7354</v>
      </c>
      <c r="JC50" s="409" t="s">
        <v>369</v>
      </c>
      <c r="JD50" s="409" t="s">
        <v>7355</v>
      </c>
      <c r="JE50" s="409" t="s">
        <v>1439</v>
      </c>
      <c r="JF50" s="409" t="s">
        <v>364</v>
      </c>
      <c r="JG50" s="409" t="s">
        <v>4908</v>
      </c>
      <c r="JH50" s="409" t="s">
        <v>7356</v>
      </c>
      <c r="JI50" s="409" t="s">
        <v>1962</v>
      </c>
      <c r="JJ50" s="409" t="s">
        <v>7028</v>
      </c>
      <c r="JK50" s="409" t="s">
        <v>7029</v>
      </c>
      <c r="JL50" s="409" t="s">
        <v>7029</v>
      </c>
      <c r="JM50" s="409" t="s">
        <v>2358</v>
      </c>
      <c r="JN50" s="409" t="s">
        <v>7030</v>
      </c>
      <c r="JO50" s="409" t="s">
        <v>7031</v>
      </c>
      <c r="JP50" s="409" t="s">
        <v>7032</v>
      </c>
      <c r="JQ50" s="409" t="s">
        <v>7033</v>
      </c>
      <c r="JR50" s="409" t="s">
        <v>7034</v>
      </c>
      <c r="JS50" s="409" t="s">
        <v>7035</v>
      </c>
      <c r="JT50" s="409" t="s">
        <v>7036</v>
      </c>
      <c r="JU50" s="409" t="s">
        <v>1968</v>
      </c>
      <c r="JV50" s="223"/>
      <c r="JW50" s="223"/>
      <c r="JX50" s="366" t="s">
        <v>364</v>
      </c>
      <c r="JY50" s="366" t="s">
        <v>382</v>
      </c>
      <c r="JZ50" s="366" t="s">
        <v>1405</v>
      </c>
      <c r="KA50" s="366" t="s">
        <v>1405</v>
      </c>
      <c r="KB50" s="366" t="s">
        <v>364</v>
      </c>
      <c r="KC50" s="366" t="s">
        <v>364</v>
      </c>
      <c r="KD50" s="366" t="s">
        <v>364</v>
      </c>
      <c r="KE50" s="366" t="s">
        <v>364</v>
      </c>
      <c r="KF50" s="366" t="s">
        <v>364</v>
      </c>
      <c r="KG50" s="366" t="s">
        <v>7531</v>
      </c>
      <c r="KH50" s="366" t="s">
        <v>7532</v>
      </c>
      <c r="KI50" s="366" t="s">
        <v>7532</v>
      </c>
      <c r="KJ50" s="366" t="s">
        <v>6627</v>
      </c>
      <c r="KK50" s="366" t="s">
        <v>7533</v>
      </c>
      <c r="KL50" s="366" t="s">
        <v>7534</v>
      </c>
      <c r="KM50" s="366" t="s">
        <v>7535</v>
      </c>
      <c r="KN50" s="366" t="s">
        <v>7536</v>
      </c>
      <c r="KO50" s="366" t="s">
        <v>7537</v>
      </c>
      <c r="KP50" s="366" t="s">
        <v>7538</v>
      </c>
      <c r="KQ50" s="366" t="s">
        <v>7539</v>
      </c>
      <c r="KR50" s="214" t="s">
        <v>1446</v>
      </c>
      <c r="KS50" s="223"/>
      <c r="KT50" s="223"/>
      <c r="KU50" s="409" t="s">
        <v>364</v>
      </c>
      <c r="KV50" s="409" t="s">
        <v>364</v>
      </c>
      <c r="KW50" s="409" t="s">
        <v>364</v>
      </c>
      <c r="KX50" s="409" t="s">
        <v>1442</v>
      </c>
      <c r="KY50" s="409" t="s">
        <v>1429</v>
      </c>
      <c r="KZ50" s="409" t="s">
        <v>364</v>
      </c>
      <c r="LA50" s="409" t="s">
        <v>1437</v>
      </c>
      <c r="LB50" s="409" t="s">
        <v>6176</v>
      </c>
      <c r="LC50" s="409" t="s">
        <v>364</v>
      </c>
      <c r="LD50" s="409" t="s">
        <v>6177</v>
      </c>
      <c r="LE50" s="409" t="s">
        <v>6178</v>
      </c>
      <c r="LF50" s="409" t="s">
        <v>6178</v>
      </c>
      <c r="LG50" s="409" t="s">
        <v>562</v>
      </c>
      <c r="LH50" s="409" t="s">
        <v>6179</v>
      </c>
      <c r="LI50" s="409" t="s">
        <v>6180</v>
      </c>
      <c r="LJ50" s="409" t="s">
        <v>6181</v>
      </c>
      <c r="LK50" s="409" t="s">
        <v>6182</v>
      </c>
      <c r="LL50" s="409" t="s">
        <v>6183</v>
      </c>
      <c r="LM50" s="409" t="s">
        <v>6184</v>
      </c>
      <c r="LN50" s="409" t="s">
        <v>6185</v>
      </c>
      <c r="LO50" s="409" t="s">
        <v>6186</v>
      </c>
      <c r="LP50" s="223"/>
      <c r="LQ50" s="223"/>
      <c r="LR50" s="366" t="s">
        <v>364</v>
      </c>
      <c r="LS50" s="366" t="s">
        <v>364</v>
      </c>
      <c r="LT50" s="366" t="s">
        <v>364</v>
      </c>
      <c r="LU50" s="366" t="s">
        <v>2423</v>
      </c>
      <c r="LV50" s="366" t="s">
        <v>375</v>
      </c>
      <c r="LW50" s="366" t="s">
        <v>364</v>
      </c>
      <c r="LX50" s="366" t="s">
        <v>364</v>
      </c>
      <c r="LY50" s="366" t="s">
        <v>5294</v>
      </c>
      <c r="LZ50" s="366" t="s">
        <v>1441</v>
      </c>
      <c r="MA50" s="366" t="s">
        <v>5295</v>
      </c>
      <c r="MB50" s="366" t="s">
        <v>5296</v>
      </c>
      <c r="MC50" s="366" t="s">
        <v>5296</v>
      </c>
      <c r="MD50" s="366" t="s">
        <v>562</v>
      </c>
      <c r="ME50" s="366" t="s">
        <v>5297</v>
      </c>
      <c r="MF50" s="366" t="s">
        <v>5298</v>
      </c>
      <c r="MG50" s="366" t="s">
        <v>5299</v>
      </c>
      <c r="MH50" s="366" t="s">
        <v>5300</v>
      </c>
      <c r="MI50" s="366" t="s">
        <v>5301</v>
      </c>
      <c r="MJ50" s="366" t="s">
        <v>5302</v>
      </c>
      <c r="MK50" s="366" t="s">
        <v>1444</v>
      </c>
      <c r="ML50" s="214" t="s">
        <v>1449</v>
      </c>
      <c r="MM50" s="223"/>
      <c r="MN50" s="223"/>
      <c r="MO50" s="214" t="s">
        <v>4543</v>
      </c>
      <c r="MP50" s="214" t="s">
        <v>364</v>
      </c>
      <c r="MQ50" s="214" t="s">
        <v>364</v>
      </c>
      <c r="MR50" s="214" t="s">
        <v>365</v>
      </c>
      <c r="MS50" s="214" t="s">
        <v>364</v>
      </c>
      <c r="MT50" s="214" t="s">
        <v>364</v>
      </c>
      <c r="MU50" s="214" t="s">
        <v>771</v>
      </c>
      <c r="MV50" s="214" t="s">
        <v>4544</v>
      </c>
      <c r="MW50" s="214" t="s">
        <v>405</v>
      </c>
      <c r="MX50" s="214" t="s">
        <v>364</v>
      </c>
      <c r="MY50" s="214" t="s">
        <v>4545</v>
      </c>
      <c r="MZ50" s="214" t="s">
        <v>4545</v>
      </c>
      <c r="NA50" s="214" t="s">
        <v>364</v>
      </c>
      <c r="NB50" s="214" t="s">
        <v>4546</v>
      </c>
      <c r="NC50" s="214" t="s">
        <v>4547</v>
      </c>
      <c r="ND50" s="214" t="s">
        <v>4548</v>
      </c>
      <c r="NE50" s="214" t="s">
        <v>4549</v>
      </c>
      <c r="NF50" s="214" t="s">
        <v>4550</v>
      </c>
      <c r="NG50" s="214" t="s">
        <v>4551</v>
      </c>
      <c r="NH50" s="214" t="s">
        <v>1978</v>
      </c>
      <c r="NI50" s="301" t="s">
        <v>3445</v>
      </c>
    </row>
    <row r="51" spans="1:373" s="2" customFormat="1" ht="12.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213" t="s">
        <v>136</v>
      </c>
      <c r="AD51" s="222" t="str">
        <f t="shared" ca="1" si="144"/>
        <v>75,566</v>
      </c>
      <c r="AE51" s="409" t="s">
        <v>6635</v>
      </c>
      <c r="AF51" s="409" t="s">
        <v>6636</v>
      </c>
      <c r="AG51" s="409" t="s">
        <v>6637</v>
      </c>
      <c r="AH51" s="409" t="s">
        <v>6638</v>
      </c>
      <c r="AI51" s="409" t="s">
        <v>1007</v>
      </c>
      <c r="AJ51" s="409" t="s">
        <v>934</v>
      </c>
      <c r="AK51" s="409" t="s">
        <v>1953</v>
      </c>
      <c r="AL51" s="409" t="s">
        <v>6639</v>
      </c>
      <c r="AM51" s="409" t="s">
        <v>1953</v>
      </c>
      <c r="AN51" s="409" t="s">
        <v>6640</v>
      </c>
      <c r="AO51" s="409" t="s">
        <v>6641</v>
      </c>
      <c r="AP51" s="409" t="s">
        <v>6641</v>
      </c>
      <c r="AQ51" s="409" t="s">
        <v>6642</v>
      </c>
      <c r="AR51" s="409" t="s">
        <v>6643</v>
      </c>
      <c r="AS51" s="409" t="s">
        <v>6644</v>
      </c>
      <c r="AT51" s="409" t="s">
        <v>562</v>
      </c>
      <c r="AU51" s="409" t="s">
        <v>562</v>
      </c>
      <c r="AV51" s="409" t="s">
        <v>6645</v>
      </c>
      <c r="AW51" s="409" t="s">
        <v>562</v>
      </c>
      <c r="AX51" s="409" t="s">
        <v>6646</v>
      </c>
      <c r="AY51" s="409" t="s">
        <v>415</v>
      </c>
      <c r="AZ51" s="223"/>
      <c r="BA51" s="198"/>
      <c r="BB51" s="409" t="s">
        <v>5756</v>
      </c>
      <c r="BC51" s="409" t="s">
        <v>4676</v>
      </c>
      <c r="BD51" s="409" t="s">
        <v>3647</v>
      </c>
      <c r="BE51" s="409" t="s">
        <v>5757</v>
      </c>
      <c r="BF51" s="409" t="s">
        <v>1936</v>
      </c>
      <c r="BG51" s="409" t="s">
        <v>934</v>
      </c>
      <c r="BH51" s="409" t="s">
        <v>877</v>
      </c>
      <c r="BI51" s="409" t="s">
        <v>5758</v>
      </c>
      <c r="BJ51" s="409" t="s">
        <v>525</v>
      </c>
      <c r="BK51" s="409" t="s">
        <v>5759</v>
      </c>
      <c r="BL51" s="409" t="s">
        <v>5760</v>
      </c>
      <c r="BM51" s="409" t="s">
        <v>5760</v>
      </c>
      <c r="BN51" s="409" t="s">
        <v>5761</v>
      </c>
      <c r="BO51" s="409" t="s">
        <v>5762</v>
      </c>
      <c r="BP51" s="409" t="s">
        <v>5763</v>
      </c>
      <c r="BQ51" s="409" t="s">
        <v>562</v>
      </c>
      <c r="BR51" s="409" t="s">
        <v>562</v>
      </c>
      <c r="BS51" s="409" t="s">
        <v>5764</v>
      </c>
      <c r="BT51" s="409" t="s">
        <v>562</v>
      </c>
      <c r="BU51" s="409" t="s">
        <v>5765</v>
      </c>
      <c r="BV51" s="409" t="s">
        <v>5766</v>
      </c>
      <c r="BW51" s="223"/>
      <c r="BX51" s="198"/>
      <c r="BY51" s="375" t="s">
        <v>4930</v>
      </c>
      <c r="BZ51" s="375" t="s">
        <v>4931</v>
      </c>
      <c r="CA51" s="375" t="s">
        <v>1662</v>
      </c>
      <c r="CB51" s="375" t="s">
        <v>1941</v>
      </c>
      <c r="CC51" s="375" t="s">
        <v>1936</v>
      </c>
      <c r="CD51" s="375" t="s">
        <v>934</v>
      </c>
      <c r="CE51" s="375" t="s">
        <v>4078</v>
      </c>
      <c r="CF51" s="375" t="s">
        <v>4932</v>
      </c>
      <c r="CG51" s="375" t="s">
        <v>525</v>
      </c>
      <c r="CH51" s="375" t="s">
        <v>1241</v>
      </c>
      <c r="CI51" s="375" t="s">
        <v>4933</v>
      </c>
      <c r="CJ51" s="375" t="s">
        <v>4933</v>
      </c>
      <c r="CK51" s="375" t="s">
        <v>4934</v>
      </c>
      <c r="CL51" s="375" t="s">
        <v>4935</v>
      </c>
      <c r="CM51" s="375" t="s">
        <v>4936</v>
      </c>
      <c r="CN51" s="375" t="s">
        <v>562</v>
      </c>
      <c r="CO51" s="375" t="s">
        <v>562</v>
      </c>
      <c r="CP51" s="375" t="s">
        <v>5146</v>
      </c>
      <c r="CQ51" s="375" t="s">
        <v>562</v>
      </c>
      <c r="CR51" s="375" t="s">
        <v>1047</v>
      </c>
      <c r="CS51" s="376" t="s">
        <v>4937</v>
      </c>
      <c r="CT51" s="223"/>
      <c r="CU51" s="198"/>
      <c r="CV51" s="341" t="s">
        <v>4189</v>
      </c>
      <c r="CW51" s="341" t="s">
        <v>4190</v>
      </c>
      <c r="CX51" s="341" t="s">
        <v>4191</v>
      </c>
      <c r="CY51" s="341" t="s">
        <v>1941</v>
      </c>
      <c r="CZ51" s="341" t="s">
        <v>1936</v>
      </c>
      <c r="DA51" s="341" t="s">
        <v>855</v>
      </c>
      <c r="DB51" s="341" t="s">
        <v>4078</v>
      </c>
      <c r="DC51" s="341" t="s">
        <v>4192</v>
      </c>
      <c r="DD51" s="341" t="s">
        <v>525</v>
      </c>
      <c r="DE51" s="341" t="s">
        <v>475</v>
      </c>
      <c r="DF51" s="341" t="s">
        <v>4193</v>
      </c>
      <c r="DG51" s="341" t="s">
        <v>4193</v>
      </c>
      <c r="DH51" s="341" t="s">
        <v>4194</v>
      </c>
      <c r="DI51" s="341" t="s">
        <v>4195</v>
      </c>
      <c r="DJ51" s="341" t="s">
        <v>4196</v>
      </c>
      <c r="DK51" s="341" t="s">
        <v>562</v>
      </c>
      <c r="DL51" s="341" t="s">
        <v>562</v>
      </c>
      <c r="DM51" s="341" t="s">
        <v>959</v>
      </c>
      <c r="DN51" s="341" t="s">
        <v>562</v>
      </c>
      <c r="DO51" s="341" t="s">
        <v>1040</v>
      </c>
      <c r="DP51" s="341" t="s">
        <v>4197</v>
      </c>
      <c r="DQ51" s="223"/>
      <c r="DR51" s="198"/>
      <c r="DS51" s="341" t="s">
        <v>3383</v>
      </c>
      <c r="DT51" s="341" t="s">
        <v>3384</v>
      </c>
      <c r="DU51" s="341" t="s">
        <v>3385</v>
      </c>
      <c r="DV51" s="341" t="s">
        <v>1941</v>
      </c>
      <c r="DW51" s="341" t="s">
        <v>758</v>
      </c>
      <c r="DX51" s="341" t="s">
        <v>855</v>
      </c>
      <c r="DY51" s="341" t="s">
        <v>1953</v>
      </c>
      <c r="DZ51" s="341" t="s">
        <v>3386</v>
      </c>
      <c r="EA51" s="341" t="s">
        <v>525</v>
      </c>
      <c r="EB51" s="341" t="s">
        <v>475</v>
      </c>
      <c r="EC51" s="341" t="s">
        <v>3387</v>
      </c>
      <c r="ED51" s="341" t="s">
        <v>3387</v>
      </c>
      <c r="EE51" s="341" t="s">
        <v>367</v>
      </c>
      <c r="EF51" s="341" t="s">
        <v>3388</v>
      </c>
      <c r="EG51" s="341" t="s">
        <v>3389</v>
      </c>
      <c r="EH51" s="341" t="s">
        <v>3390</v>
      </c>
      <c r="EI51" s="341" t="s">
        <v>1000</v>
      </c>
      <c r="EJ51" s="341" t="s">
        <v>3391</v>
      </c>
      <c r="EK51" s="341" t="s">
        <v>3392</v>
      </c>
      <c r="EL51" s="341" t="s">
        <v>1353</v>
      </c>
      <c r="EM51" s="341" t="s">
        <v>3998</v>
      </c>
      <c r="EN51" s="223"/>
      <c r="EO51" s="198"/>
      <c r="EP51" s="341" t="s">
        <v>3747</v>
      </c>
      <c r="EQ51" s="214" t="s">
        <v>3748</v>
      </c>
      <c r="ER51" s="214" t="s">
        <v>2575</v>
      </c>
      <c r="ES51" s="214" t="s">
        <v>1941</v>
      </c>
      <c r="ET51" s="214" t="s">
        <v>758</v>
      </c>
      <c r="EU51" s="214" t="s">
        <v>855</v>
      </c>
      <c r="EV51" s="214" t="s">
        <v>1693</v>
      </c>
      <c r="EW51" s="214" t="s">
        <v>3386</v>
      </c>
      <c r="EX51" s="214" t="s">
        <v>525</v>
      </c>
      <c r="EY51" s="214" t="s">
        <v>475</v>
      </c>
      <c r="EZ51" s="214" t="s">
        <v>3749</v>
      </c>
      <c r="FA51" s="214" t="s">
        <v>3749</v>
      </c>
      <c r="FB51" s="214" t="s">
        <v>3750</v>
      </c>
      <c r="FC51" s="214" t="s">
        <v>3751</v>
      </c>
      <c r="FD51" s="214" t="s">
        <v>3752</v>
      </c>
      <c r="FE51" s="214" t="s">
        <v>3753</v>
      </c>
      <c r="FF51" s="214" t="s">
        <v>3754</v>
      </c>
      <c r="FG51" s="214" t="s">
        <v>3755</v>
      </c>
      <c r="FH51" s="214" t="s">
        <v>3756</v>
      </c>
      <c r="FI51" s="214" t="s">
        <v>1292</v>
      </c>
      <c r="FJ51" s="372" t="s">
        <v>4022</v>
      </c>
      <c r="FK51" s="223"/>
      <c r="FL51" s="198"/>
      <c r="FM51" s="301" t="s">
        <v>2109</v>
      </c>
      <c r="FN51" s="301" t="s">
        <v>2202</v>
      </c>
      <c r="FO51" s="301" t="s">
        <v>2203</v>
      </c>
      <c r="FP51" s="301" t="s">
        <v>1941</v>
      </c>
      <c r="FQ51" s="301" t="s">
        <v>416</v>
      </c>
      <c r="FR51" s="301" t="s">
        <v>855</v>
      </c>
      <c r="FS51" s="301" t="s">
        <v>1693</v>
      </c>
      <c r="FT51" s="301" t="s">
        <v>2204</v>
      </c>
      <c r="FU51" s="301" t="s">
        <v>525</v>
      </c>
      <c r="FV51" s="301" t="s">
        <v>475</v>
      </c>
      <c r="FW51" s="301" t="s">
        <v>2433</v>
      </c>
      <c r="FX51" s="301" t="s">
        <v>2457</v>
      </c>
      <c r="FY51" s="301" t="s">
        <v>2205</v>
      </c>
      <c r="FZ51" s="301" t="s">
        <v>2206</v>
      </c>
      <c r="GA51" s="301" t="s">
        <v>2207</v>
      </c>
      <c r="GB51" s="301" t="s">
        <v>2208</v>
      </c>
      <c r="GC51" s="301" t="s">
        <v>2209</v>
      </c>
      <c r="GD51" s="301" t="s">
        <v>2210</v>
      </c>
      <c r="GE51" s="301" t="s">
        <v>2211</v>
      </c>
      <c r="GF51" s="301" t="s">
        <v>900</v>
      </c>
      <c r="GG51" s="373" t="s">
        <v>4040</v>
      </c>
      <c r="GH51" s="223"/>
      <c r="GI51" s="198"/>
      <c r="GJ51" s="223" t="s">
        <v>2464</v>
      </c>
      <c r="GK51" s="223" t="s">
        <v>1691</v>
      </c>
      <c r="GL51" s="223" t="s">
        <v>1692</v>
      </c>
      <c r="GM51" s="223" t="s">
        <v>1941</v>
      </c>
      <c r="GN51" s="223" t="s">
        <v>1942</v>
      </c>
      <c r="GO51" s="223" t="s">
        <v>855</v>
      </c>
      <c r="GP51" s="223" t="s">
        <v>1693</v>
      </c>
      <c r="GQ51" s="223" t="s">
        <v>1694</v>
      </c>
      <c r="GR51" s="223" t="s">
        <v>1695</v>
      </c>
      <c r="GS51" s="223" t="s">
        <v>475</v>
      </c>
      <c r="GT51" s="223" t="s">
        <v>1696</v>
      </c>
      <c r="GU51" s="223" t="s">
        <v>1697</v>
      </c>
      <c r="GV51" s="223" t="s">
        <v>1698</v>
      </c>
      <c r="GW51" s="223" t="s">
        <v>1699</v>
      </c>
      <c r="GX51" s="223" t="s">
        <v>1700</v>
      </c>
      <c r="GY51" s="238" t="s">
        <v>1701</v>
      </c>
      <c r="GZ51" s="238" t="s">
        <v>1702</v>
      </c>
      <c r="HA51" s="238" t="s">
        <v>1703</v>
      </c>
      <c r="HB51" s="238" t="s">
        <v>1704</v>
      </c>
      <c r="HC51" s="238" t="s">
        <v>1297</v>
      </c>
      <c r="HD51" s="223" t="s">
        <v>4061</v>
      </c>
      <c r="HE51" s="223"/>
      <c r="HF51" s="198"/>
      <c r="HG51" s="223" t="s">
        <v>469</v>
      </c>
      <c r="HH51" s="223" t="s">
        <v>916</v>
      </c>
      <c r="HI51" s="223" t="s">
        <v>917</v>
      </c>
      <c r="HJ51" s="223" t="s">
        <v>377</v>
      </c>
      <c r="HK51" s="223" t="s">
        <v>472</v>
      </c>
      <c r="HL51" s="223" t="s">
        <v>375</v>
      </c>
      <c r="HM51" s="223" t="s">
        <v>918</v>
      </c>
      <c r="HN51" s="223" t="s">
        <v>919</v>
      </c>
      <c r="HO51" s="223" t="s">
        <v>473</v>
      </c>
      <c r="HP51" s="223" t="s">
        <v>920</v>
      </c>
      <c r="HQ51" s="223" t="s">
        <v>921</v>
      </c>
      <c r="HR51" s="223" t="s">
        <v>922</v>
      </c>
      <c r="HS51" s="223" t="s">
        <v>923</v>
      </c>
      <c r="HT51" s="223" t="s">
        <v>924</v>
      </c>
      <c r="HU51" s="223" t="s">
        <v>925</v>
      </c>
      <c r="HV51" s="238" t="s">
        <v>926</v>
      </c>
      <c r="HW51" s="238" t="s">
        <v>927</v>
      </c>
      <c r="HX51" s="238" t="s">
        <v>928</v>
      </c>
      <c r="HY51" s="238" t="s">
        <v>929</v>
      </c>
      <c r="HZ51" s="238" t="s">
        <v>848</v>
      </c>
      <c r="IA51" s="374" t="s">
        <v>1967</v>
      </c>
      <c r="IB51" s="223"/>
      <c r="IC51" s="198"/>
      <c r="ID51" s="399" t="s">
        <v>469</v>
      </c>
      <c r="IE51" s="399" t="s">
        <v>470</v>
      </c>
      <c r="IF51" s="395" t="s">
        <v>471</v>
      </c>
      <c r="IG51" s="395" t="s">
        <v>377</v>
      </c>
      <c r="IH51" s="395" t="s">
        <v>472</v>
      </c>
      <c r="II51" s="399" t="s">
        <v>366</v>
      </c>
      <c r="IJ51" s="399" t="s">
        <v>473</v>
      </c>
      <c r="IK51" s="399" t="s">
        <v>474</v>
      </c>
      <c r="IL51" s="401" t="s">
        <v>473</v>
      </c>
      <c r="IM51" s="398" t="s">
        <v>475</v>
      </c>
      <c r="IN51" s="398" t="s">
        <v>586</v>
      </c>
      <c r="IO51" s="399" t="s">
        <v>587</v>
      </c>
      <c r="IP51" s="399" t="s">
        <v>588</v>
      </c>
      <c r="IQ51" s="399" t="s">
        <v>589</v>
      </c>
      <c r="IR51" s="399" t="s">
        <v>590</v>
      </c>
      <c r="IS51" s="399" t="s">
        <v>930</v>
      </c>
      <c r="IT51" s="399" t="s">
        <v>931</v>
      </c>
      <c r="IU51" s="399" t="s">
        <v>932</v>
      </c>
      <c r="IV51" s="399" t="s">
        <v>933</v>
      </c>
      <c r="IW51" s="400" t="s">
        <v>852</v>
      </c>
      <c r="IX51" s="399" t="s">
        <v>4105</v>
      </c>
      <c r="IY51" s="223"/>
      <c r="IZ51" s="198"/>
      <c r="JA51" s="409" t="s">
        <v>7357</v>
      </c>
      <c r="JB51" s="409" t="s">
        <v>7358</v>
      </c>
      <c r="JC51" s="409" t="s">
        <v>7359</v>
      </c>
      <c r="JD51" s="409" t="s">
        <v>7360</v>
      </c>
      <c r="JE51" s="409" t="s">
        <v>1936</v>
      </c>
      <c r="JF51" s="409" t="s">
        <v>934</v>
      </c>
      <c r="JG51" s="409" t="s">
        <v>1693</v>
      </c>
      <c r="JH51" s="409" t="s">
        <v>7361</v>
      </c>
      <c r="JI51" s="409" t="s">
        <v>5871</v>
      </c>
      <c r="JJ51" s="409" t="s">
        <v>7037</v>
      </c>
      <c r="JK51" s="409" t="s">
        <v>7038</v>
      </c>
      <c r="JL51" s="409" t="s">
        <v>7038</v>
      </c>
      <c r="JM51" s="409" t="s">
        <v>7039</v>
      </c>
      <c r="JN51" s="409" t="s">
        <v>7040</v>
      </c>
      <c r="JO51" s="409" t="s">
        <v>7041</v>
      </c>
      <c r="JP51" s="409" t="s">
        <v>562</v>
      </c>
      <c r="JQ51" s="409" t="s">
        <v>562</v>
      </c>
      <c r="JR51" s="409" t="s">
        <v>7042</v>
      </c>
      <c r="JS51" s="409" t="s">
        <v>562</v>
      </c>
      <c r="JT51" s="409" t="s">
        <v>7043</v>
      </c>
      <c r="JU51" s="409" t="s">
        <v>4158</v>
      </c>
      <c r="JV51" s="223"/>
      <c r="JW51" s="223"/>
      <c r="JX51" s="366" t="s">
        <v>5454</v>
      </c>
      <c r="JY51" s="366" t="s">
        <v>381</v>
      </c>
      <c r="JZ51" s="366" t="s">
        <v>1007</v>
      </c>
      <c r="KA51" s="366" t="s">
        <v>394</v>
      </c>
      <c r="KB51" s="366" t="s">
        <v>1457</v>
      </c>
      <c r="KC51" s="366" t="s">
        <v>364</v>
      </c>
      <c r="KD51" s="366" t="s">
        <v>1459</v>
      </c>
      <c r="KE51" s="366" t="s">
        <v>7540</v>
      </c>
      <c r="KF51" s="366" t="s">
        <v>855</v>
      </c>
      <c r="KG51" s="366" t="s">
        <v>7541</v>
      </c>
      <c r="KH51" s="366" t="s">
        <v>7542</v>
      </c>
      <c r="KI51" s="366" t="s">
        <v>7542</v>
      </c>
      <c r="KJ51" s="366" t="s">
        <v>7543</v>
      </c>
      <c r="KK51" s="366" t="s">
        <v>7544</v>
      </c>
      <c r="KL51" s="366" t="s">
        <v>7545</v>
      </c>
      <c r="KM51" s="366" t="s">
        <v>562</v>
      </c>
      <c r="KN51" s="366" t="s">
        <v>562</v>
      </c>
      <c r="KO51" s="366" t="s">
        <v>7546</v>
      </c>
      <c r="KP51" s="366" t="s">
        <v>562</v>
      </c>
      <c r="KQ51" s="366" t="s">
        <v>7547</v>
      </c>
      <c r="KR51" s="214" t="s">
        <v>7548</v>
      </c>
      <c r="KS51" s="223"/>
      <c r="KT51" s="223"/>
      <c r="KU51" s="409" t="s">
        <v>1458</v>
      </c>
      <c r="KV51" s="409" t="s">
        <v>1405</v>
      </c>
      <c r="KW51" s="409" t="s">
        <v>2592</v>
      </c>
      <c r="KX51" s="409" t="s">
        <v>1325</v>
      </c>
      <c r="KY51" s="409" t="s">
        <v>364</v>
      </c>
      <c r="KZ51" s="409" t="s">
        <v>364</v>
      </c>
      <c r="LA51" s="409" t="s">
        <v>1430</v>
      </c>
      <c r="LB51" s="409" t="s">
        <v>611</v>
      </c>
      <c r="LC51" s="409" t="s">
        <v>364</v>
      </c>
      <c r="LD51" s="409" t="s">
        <v>467</v>
      </c>
      <c r="LE51" s="409" t="s">
        <v>6187</v>
      </c>
      <c r="LF51" s="409" t="s">
        <v>6187</v>
      </c>
      <c r="LG51" s="409" t="s">
        <v>6188</v>
      </c>
      <c r="LH51" s="409" t="s">
        <v>6189</v>
      </c>
      <c r="LI51" s="409" t="s">
        <v>6190</v>
      </c>
      <c r="LJ51" s="409" t="s">
        <v>562</v>
      </c>
      <c r="LK51" s="409" t="s">
        <v>562</v>
      </c>
      <c r="LL51" s="409" t="s">
        <v>6191</v>
      </c>
      <c r="LM51" s="409" t="s">
        <v>562</v>
      </c>
      <c r="LN51" s="409" t="s">
        <v>6192</v>
      </c>
      <c r="LO51" s="409" t="s">
        <v>5454</v>
      </c>
      <c r="LP51" s="223"/>
      <c r="LQ51" s="223"/>
      <c r="LR51" s="366" t="s">
        <v>5303</v>
      </c>
      <c r="LS51" s="366" t="s">
        <v>1448</v>
      </c>
      <c r="LT51" s="366" t="s">
        <v>1430</v>
      </c>
      <c r="LU51" s="366" t="s">
        <v>364</v>
      </c>
      <c r="LV51" s="366" t="s">
        <v>364</v>
      </c>
      <c r="LW51" s="366" t="s">
        <v>1437</v>
      </c>
      <c r="LX51" s="366" t="s">
        <v>364</v>
      </c>
      <c r="LY51" s="366" t="s">
        <v>5304</v>
      </c>
      <c r="LZ51" s="366" t="s">
        <v>364</v>
      </c>
      <c r="MA51" s="366" t="s">
        <v>5305</v>
      </c>
      <c r="MB51" s="366" t="s">
        <v>5306</v>
      </c>
      <c r="MC51" s="366" t="s">
        <v>5306</v>
      </c>
      <c r="MD51" s="366" t="s">
        <v>5307</v>
      </c>
      <c r="ME51" s="366" t="s">
        <v>5308</v>
      </c>
      <c r="MF51" s="366" t="s">
        <v>5309</v>
      </c>
      <c r="MG51" s="366" t="s">
        <v>562</v>
      </c>
      <c r="MH51" s="366" t="s">
        <v>562</v>
      </c>
      <c r="MI51" s="366" t="s">
        <v>5310</v>
      </c>
      <c r="MJ51" s="366" t="s">
        <v>562</v>
      </c>
      <c r="MK51" s="366" t="s">
        <v>1444</v>
      </c>
      <c r="ML51" s="214" t="s">
        <v>4132</v>
      </c>
      <c r="MM51" s="223"/>
      <c r="MN51" s="223"/>
      <c r="MO51" s="214" t="s">
        <v>1470</v>
      </c>
      <c r="MP51" s="214" t="s">
        <v>375</v>
      </c>
      <c r="MQ51" s="214" t="s">
        <v>2699</v>
      </c>
      <c r="MR51" s="214" t="s">
        <v>364</v>
      </c>
      <c r="MS51" s="214" t="s">
        <v>1437</v>
      </c>
      <c r="MT51" s="214" t="s">
        <v>364</v>
      </c>
      <c r="MU51" s="214" t="s">
        <v>365</v>
      </c>
      <c r="MV51" s="214" t="s">
        <v>487</v>
      </c>
      <c r="MW51" s="214" t="s">
        <v>364</v>
      </c>
      <c r="MX51" s="214" t="s">
        <v>364</v>
      </c>
      <c r="MY51" s="214" t="s">
        <v>4552</v>
      </c>
      <c r="MZ51" s="214" t="s">
        <v>4552</v>
      </c>
      <c r="NA51" s="214" t="s">
        <v>4553</v>
      </c>
      <c r="NB51" s="214" t="s">
        <v>4554</v>
      </c>
      <c r="NC51" s="214" t="s">
        <v>4555</v>
      </c>
      <c r="ND51" s="214" t="s">
        <v>562</v>
      </c>
      <c r="NE51" s="214" t="s">
        <v>562</v>
      </c>
      <c r="NF51" s="214" t="s">
        <v>2597</v>
      </c>
      <c r="NG51" s="214" t="s">
        <v>562</v>
      </c>
      <c r="NH51" s="214" t="s">
        <v>1991</v>
      </c>
      <c r="NI51" s="301" t="s">
        <v>764</v>
      </c>
    </row>
    <row r="52" spans="1:373" s="2" customFormat="1" ht="12.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213" t="s">
        <v>109</v>
      </c>
      <c r="AD52" s="222" t="str">
        <f t="shared" ca="1" si="144"/>
        <v>85,000</v>
      </c>
      <c r="AE52" s="409" t="s">
        <v>1321</v>
      </c>
      <c r="AF52" s="409" t="s">
        <v>908</v>
      </c>
      <c r="AG52" s="409" t="s">
        <v>382</v>
      </c>
      <c r="AH52" s="409" t="s">
        <v>935</v>
      </c>
      <c r="AI52" s="409" t="s">
        <v>473</v>
      </c>
      <c r="AJ52" s="409" t="s">
        <v>397</v>
      </c>
      <c r="AK52" s="409" t="s">
        <v>937</v>
      </c>
      <c r="AL52" s="409" t="s">
        <v>953</v>
      </c>
      <c r="AM52" s="409" t="s">
        <v>877</v>
      </c>
      <c r="AN52" s="409" t="s">
        <v>1705</v>
      </c>
      <c r="AO52" s="409" t="s">
        <v>380</v>
      </c>
      <c r="AP52" s="409" t="s">
        <v>380</v>
      </c>
      <c r="AQ52" s="409" t="s">
        <v>564</v>
      </c>
      <c r="AR52" s="409" t="s">
        <v>6647</v>
      </c>
      <c r="AS52" s="409" t="s">
        <v>6648</v>
      </c>
      <c r="AT52" s="409" t="s">
        <v>6649</v>
      </c>
      <c r="AU52" s="409" t="s">
        <v>1000</v>
      </c>
      <c r="AV52" s="409" t="s">
        <v>6650</v>
      </c>
      <c r="AW52" s="409" t="s">
        <v>6651</v>
      </c>
      <c r="AX52" s="409" t="s">
        <v>6652</v>
      </c>
      <c r="AY52" s="409" t="s">
        <v>6653</v>
      </c>
      <c r="AZ52" s="223"/>
      <c r="BA52" s="198"/>
      <c r="BB52" s="409" t="s">
        <v>1321</v>
      </c>
      <c r="BC52" s="409" t="s">
        <v>908</v>
      </c>
      <c r="BD52" s="409" t="s">
        <v>447</v>
      </c>
      <c r="BE52" s="409" t="s">
        <v>935</v>
      </c>
      <c r="BF52" s="409" t="s">
        <v>473</v>
      </c>
      <c r="BG52" s="409" t="s">
        <v>397</v>
      </c>
      <c r="BH52" s="409" t="s">
        <v>937</v>
      </c>
      <c r="BI52" s="409" t="s">
        <v>568</v>
      </c>
      <c r="BJ52" s="409" t="s">
        <v>877</v>
      </c>
      <c r="BK52" s="409" t="s">
        <v>1705</v>
      </c>
      <c r="BL52" s="409" t="s">
        <v>5767</v>
      </c>
      <c r="BM52" s="409" t="s">
        <v>5767</v>
      </c>
      <c r="BN52" s="409" t="s">
        <v>5768</v>
      </c>
      <c r="BO52" s="409" t="s">
        <v>5769</v>
      </c>
      <c r="BP52" s="409" t="s">
        <v>5770</v>
      </c>
      <c r="BQ52" s="409" t="s">
        <v>5771</v>
      </c>
      <c r="BR52" s="409" t="s">
        <v>5772</v>
      </c>
      <c r="BS52" s="409" t="s">
        <v>5773</v>
      </c>
      <c r="BT52" s="409" t="s">
        <v>5774</v>
      </c>
      <c r="BU52" s="409" t="s">
        <v>5775</v>
      </c>
      <c r="BV52" s="409" t="s">
        <v>4095</v>
      </c>
      <c r="BW52" s="223"/>
      <c r="BX52" s="198"/>
      <c r="BY52" s="375" t="s">
        <v>1321</v>
      </c>
      <c r="BZ52" s="375" t="s">
        <v>949</v>
      </c>
      <c r="CA52" s="375" t="s">
        <v>382</v>
      </c>
      <c r="CB52" s="375" t="s">
        <v>935</v>
      </c>
      <c r="CC52" s="375" t="s">
        <v>2328</v>
      </c>
      <c r="CD52" s="375" t="s">
        <v>397</v>
      </c>
      <c r="CE52" s="375" t="s">
        <v>937</v>
      </c>
      <c r="CF52" s="375" t="s">
        <v>568</v>
      </c>
      <c r="CG52" s="375" t="s">
        <v>877</v>
      </c>
      <c r="CH52" s="375" t="s">
        <v>1705</v>
      </c>
      <c r="CI52" s="375" t="s">
        <v>4938</v>
      </c>
      <c r="CJ52" s="375" t="s">
        <v>4938</v>
      </c>
      <c r="CK52" s="375" t="s">
        <v>4939</v>
      </c>
      <c r="CL52" s="375" t="s">
        <v>4940</v>
      </c>
      <c r="CM52" s="375" t="s">
        <v>4941</v>
      </c>
      <c r="CN52" s="375" t="s">
        <v>5147</v>
      </c>
      <c r="CO52" s="375" t="s">
        <v>5148</v>
      </c>
      <c r="CP52" s="375" t="s">
        <v>5149</v>
      </c>
      <c r="CQ52" s="375" t="s">
        <v>5150</v>
      </c>
      <c r="CR52" s="375" t="s">
        <v>948</v>
      </c>
      <c r="CS52" s="376" t="s">
        <v>1959</v>
      </c>
      <c r="CT52" s="223"/>
      <c r="CU52" s="198"/>
      <c r="CV52" s="341" t="s">
        <v>1321</v>
      </c>
      <c r="CW52" s="341" t="s">
        <v>562</v>
      </c>
      <c r="CX52" s="341" t="s">
        <v>562</v>
      </c>
      <c r="CY52" s="341" t="s">
        <v>935</v>
      </c>
      <c r="CZ52" s="341" t="s">
        <v>2328</v>
      </c>
      <c r="DA52" s="341" t="s">
        <v>397</v>
      </c>
      <c r="DB52" s="341" t="s">
        <v>937</v>
      </c>
      <c r="DC52" s="341" t="s">
        <v>938</v>
      </c>
      <c r="DD52" s="341" t="s">
        <v>877</v>
      </c>
      <c r="DE52" s="341" t="s">
        <v>1705</v>
      </c>
      <c r="DF52" s="341" t="s">
        <v>4198</v>
      </c>
      <c r="DG52" s="341" t="s">
        <v>4198</v>
      </c>
      <c r="DH52" s="341" t="s">
        <v>4199</v>
      </c>
      <c r="DI52" s="341" t="s">
        <v>4200</v>
      </c>
      <c r="DJ52" s="341" t="s">
        <v>4201</v>
      </c>
      <c r="DK52" s="341" t="s">
        <v>4384</v>
      </c>
      <c r="DL52" s="341" t="s">
        <v>4385</v>
      </c>
      <c r="DM52" s="341" t="s">
        <v>4386</v>
      </c>
      <c r="DN52" s="341" t="s">
        <v>4387</v>
      </c>
      <c r="DO52" s="341" t="s">
        <v>948</v>
      </c>
      <c r="DP52" s="341" t="s">
        <v>4202</v>
      </c>
      <c r="DQ52" s="223"/>
      <c r="DR52" s="198"/>
      <c r="DS52" s="341" t="s">
        <v>476</v>
      </c>
      <c r="DT52" s="341" t="s">
        <v>3393</v>
      </c>
      <c r="DU52" s="341" t="s">
        <v>934</v>
      </c>
      <c r="DV52" s="341" t="s">
        <v>935</v>
      </c>
      <c r="DW52" s="341" t="s">
        <v>2328</v>
      </c>
      <c r="DX52" s="341" t="s">
        <v>397</v>
      </c>
      <c r="DY52" s="341" t="s">
        <v>937</v>
      </c>
      <c r="DZ52" s="341" t="s">
        <v>938</v>
      </c>
      <c r="EA52" s="341" t="s">
        <v>877</v>
      </c>
      <c r="EB52" s="341" t="s">
        <v>1705</v>
      </c>
      <c r="EC52" s="341" t="s">
        <v>3394</v>
      </c>
      <c r="ED52" s="341" t="s">
        <v>3394</v>
      </c>
      <c r="EE52" s="341" t="s">
        <v>3395</v>
      </c>
      <c r="EF52" s="341" t="s">
        <v>3396</v>
      </c>
      <c r="EG52" s="341" t="s">
        <v>3397</v>
      </c>
      <c r="EH52" s="341" t="s">
        <v>3398</v>
      </c>
      <c r="EI52" s="341" t="s">
        <v>3399</v>
      </c>
      <c r="EJ52" s="341" t="s">
        <v>3400</v>
      </c>
      <c r="EK52" s="341" t="s">
        <v>3401</v>
      </c>
      <c r="EL52" s="341" t="s">
        <v>1760</v>
      </c>
      <c r="EM52" s="341" t="s">
        <v>2717</v>
      </c>
      <c r="EN52" s="223"/>
      <c r="EO52" s="198"/>
      <c r="EP52" s="341" t="s">
        <v>476</v>
      </c>
      <c r="EQ52" s="214" t="s">
        <v>524</v>
      </c>
      <c r="ER52" s="214" t="s">
        <v>934</v>
      </c>
      <c r="ES52" s="214" t="s">
        <v>935</v>
      </c>
      <c r="ET52" s="214" t="s">
        <v>473</v>
      </c>
      <c r="EU52" s="214" t="s">
        <v>397</v>
      </c>
      <c r="EV52" s="214" t="s">
        <v>937</v>
      </c>
      <c r="EW52" s="214" t="s">
        <v>938</v>
      </c>
      <c r="EX52" s="214" t="s">
        <v>877</v>
      </c>
      <c r="EY52" s="214" t="s">
        <v>1705</v>
      </c>
      <c r="EZ52" s="214" t="s">
        <v>3757</v>
      </c>
      <c r="FA52" s="214" t="s">
        <v>3757</v>
      </c>
      <c r="FB52" s="214" t="s">
        <v>3758</v>
      </c>
      <c r="FC52" s="214" t="s">
        <v>3554</v>
      </c>
      <c r="FD52" s="214" t="s">
        <v>3759</v>
      </c>
      <c r="FE52" s="214" t="s">
        <v>3760</v>
      </c>
      <c r="FF52" s="214" t="s">
        <v>3761</v>
      </c>
      <c r="FG52" s="214" t="s">
        <v>3762</v>
      </c>
      <c r="FH52" s="214" t="s">
        <v>3763</v>
      </c>
      <c r="FI52" s="214" t="s">
        <v>3764</v>
      </c>
      <c r="FJ52" s="372" t="s">
        <v>4023</v>
      </c>
      <c r="FK52" s="223"/>
      <c r="FL52" s="198"/>
      <c r="FM52" s="301" t="s">
        <v>476</v>
      </c>
      <c r="FN52" s="301" t="s">
        <v>906</v>
      </c>
      <c r="FO52" s="301" t="s">
        <v>934</v>
      </c>
      <c r="FP52" s="301" t="s">
        <v>935</v>
      </c>
      <c r="FQ52" s="301" t="s">
        <v>473</v>
      </c>
      <c r="FR52" s="301" t="s">
        <v>397</v>
      </c>
      <c r="FS52" s="301" t="s">
        <v>937</v>
      </c>
      <c r="FT52" s="301" t="s">
        <v>568</v>
      </c>
      <c r="FU52" s="301" t="s">
        <v>877</v>
      </c>
      <c r="FV52" s="301" t="s">
        <v>1705</v>
      </c>
      <c r="FW52" s="301" t="s">
        <v>527</v>
      </c>
      <c r="FX52" s="301" t="s">
        <v>527</v>
      </c>
      <c r="FY52" s="301" t="s">
        <v>481</v>
      </c>
      <c r="FZ52" s="301" t="s">
        <v>604</v>
      </c>
      <c r="GA52" s="301" t="s">
        <v>2212</v>
      </c>
      <c r="GB52" s="301" t="s">
        <v>2213</v>
      </c>
      <c r="GC52" s="301" t="s">
        <v>2214</v>
      </c>
      <c r="GD52" s="301" t="s">
        <v>2215</v>
      </c>
      <c r="GE52" s="301" t="s">
        <v>2216</v>
      </c>
      <c r="GF52" s="301" t="s">
        <v>2411</v>
      </c>
      <c r="GG52" s="373" t="s">
        <v>4041</v>
      </c>
      <c r="GH52" s="223"/>
      <c r="GI52" s="198"/>
      <c r="GJ52" s="223" t="s">
        <v>476</v>
      </c>
      <c r="GK52" s="223" t="s">
        <v>906</v>
      </c>
      <c r="GL52" s="223" t="s">
        <v>934</v>
      </c>
      <c r="GM52" s="223" t="s">
        <v>935</v>
      </c>
      <c r="GN52" s="223" t="s">
        <v>936</v>
      </c>
      <c r="GO52" s="223" t="s">
        <v>397</v>
      </c>
      <c r="GP52" s="223" t="s">
        <v>937</v>
      </c>
      <c r="GQ52" s="223" t="s">
        <v>938</v>
      </c>
      <c r="GR52" s="223" t="s">
        <v>877</v>
      </c>
      <c r="GS52" s="223" t="s">
        <v>1705</v>
      </c>
      <c r="GT52" s="223" t="s">
        <v>1706</v>
      </c>
      <c r="GU52" s="223" t="s">
        <v>1706</v>
      </c>
      <c r="GV52" s="223" t="s">
        <v>994</v>
      </c>
      <c r="GW52" s="223" t="s">
        <v>1707</v>
      </c>
      <c r="GX52" s="223" t="s">
        <v>1708</v>
      </c>
      <c r="GY52" s="238" t="s">
        <v>1709</v>
      </c>
      <c r="GZ52" s="238" t="s">
        <v>1710</v>
      </c>
      <c r="HA52" s="238" t="s">
        <v>1711</v>
      </c>
      <c r="HB52" s="238" t="s">
        <v>1712</v>
      </c>
      <c r="HC52" s="238" t="s">
        <v>1713</v>
      </c>
      <c r="HD52" s="223" t="s">
        <v>853</v>
      </c>
      <c r="HE52" s="223"/>
      <c r="HF52" s="198"/>
      <c r="HG52" s="223" t="s">
        <v>476</v>
      </c>
      <c r="HH52" s="223" t="s">
        <v>906</v>
      </c>
      <c r="HI52" s="223" t="s">
        <v>934</v>
      </c>
      <c r="HJ52" s="223" t="s">
        <v>935</v>
      </c>
      <c r="HK52" s="223" t="s">
        <v>936</v>
      </c>
      <c r="HL52" s="223" t="s">
        <v>397</v>
      </c>
      <c r="HM52" s="223" t="s">
        <v>937</v>
      </c>
      <c r="HN52" s="223" t="s">
        <v>938</v>
      </c>
      <c r="HO52" s="223" t="s">
        <v>877</v>
      </c>
      <c r="HP52" s="223" t="s">
        <v>939</v>
      </c>
      <c r="HQ52" s="223" t="s">
        <v>940</v>
      </c>
      <c r="HR52" s="223" t="s">
        <v>940</v>
      </c>
      <c r="HS52" s="223" t="s">
        <v>941</v>
      </c>
      <c r="HT52" s="223" t="s">
        <v>942</v>
      </c>
      <c r="HU52" s="223" t="s">
        <v>943</v>
      </c>
      <c r="HV52" s="238" t="s">
        <v>944</v>
      </c>
      <c r="HW52" s="238" t="s">
        <v>945</v>
      </c>
      <c r="HX52" s="238" t="s">
        <v>946</v>
      </c>
      <c r="HY52" s="238" t="s">
        <v>947</v>
      </c>
      <c r="HZ52" s="238" t="s">
        <v>948</v>
      </c>
      <c r="IA52" s="374" t="s">
        <v>3733</v>
      </c>
      <c r="IB52" s="223"/>
      <c r="IC52" s="198"/>
      <c r="ID52" s="399" t="s">
        <v>476</v>
      </c>
      <c r="IE52" s="399" t="s">
        <v>949</v>
      </c>
      <c r="IF52" s="395" t="s">
        <v>454</v>
      </c>
      <c r="IG52" s="395" t="s">
        <v>935</v>
      </c>
      <c r="IH52" s="395" t="s">
        <v>950</v>
      </c>
      <c r="II52" s="399" t="s">
        <v>397</v>
      </c>
      <c r="IJ52" s="399" t="s">
        <v>951</v>
      </c>
      <c r="IK52" s="399" t="s">
        <v>938</v>
      </c>
      <c r="IL52" s="401" t="s">
        <v>952</v>
      </c>
      <c r="IM52" s="398" t="s">
        <v>953</v>
      </c>
      <c r="IN52" s="398" t="s">
        <v>380</v>
      </c>
      <c r="IO52" s="399" t="s">
        <v>380</v>
      </c>
      <c r="IP52" s="399" t="s">
        <v>803</v>
      </c>
      <c r="IQ52" s="399" t="s">
        <v>954</v>
      </c>
      <c r="IR52" s="399" t="s">
        <v>955</v>
      </c>
      <c r="IS52" s="399" t="s">
        <v>956</v>
      </c>
      <c r="IT52" s="399" t="s">
        <v>957</v>
      </c>
      <c r="IU52" s="399" t="s">
        <v>958</v>
      </c>
      <c r="IV52" s="399" t="s">
        <v>959</v>
      </c>
      <c r="IW52" s="400" t="s">
        <v>948</v>
      </c>
      <c r="IX52" s="399" t="s">
        <v>4106</v>
      </c>
      <c r="IY52" s="223"/>
      <c r="IZ52" s="198"/>
      <c r="JA52" s="409" t="s">
        <v>7362</v>
      </c>
      <c r="JB52" s="409" t="s">
        <v>7363</v>
      </c>
      <c r="JC52" s="409" t="s">
        <v>379</v>
      </c>
      <c r="JD52" s="409" t="s">
        <v>935</v>
      </c>
      <c r="JE52" s="409" t="s">
        <v>503</v>
      </c>
      <c r="JF52" s="409" t="s">
        <v>397</v>
      </c>
      <c r="JG52" s="409" t="s">
        <v>937</v>
      </c>
      <c r="JH52" s="409" t="s">
        <v>7364</v>
      </c>
      <c r="JI52" s="409" t="s">
        <v>877</v>
      </c>
      <c r="JJ52" s="409" t="s">
        <v>7044</v>
      </c>
      <c r="JK52" s="409" t="s">
        <v>7045</v>
      </c>
      <c r="JL52" s="409" t="s">
        <v>7045</v>
      </c>
      <c r="JM52" s="409" t="s">
        <v>7046</v>
      </c>
      <c r="JN52" s="409" t="s">
        <v>7047</v>
      </c>
      <c r="JO52" s="409" t="s">
        <v>7048</v>
      </c>
      <c r="JP52" s="409" t="s">
        <v>7049</v>
      </c>
      <c r="JQ52" s="409" t="s">
        <v>7050</v>
      </c>
      <c r="JR52" s="409" t="s">
        <v>7051</v>
      </c>
      <c r="JS52" s="409" t="s">
        <v>7052</v>
      </c>
      <c r="JT52" s="409" t="s">
        <v>7053</v>
      </c>
      <c r="JU52" s="409" t="s">
        <v>1404</v>
      </c>
      <c r="JV52" s="223"/>
      <c r="JW52" s="223"/>
      <c r="JX52" s="366" t="s">
        <v>364</v>
      </c>
      <c r="JY52" s="366" t="s">
        <v>364</v>
      </c>
      <c r="JZ52" s="366" t="s">
        <v>1448</v>
      </c>
      <c r="KA52" s="366" t="s">
        <v>364</v>
      </c>
      <c r="KB52" s="366" t="s">
        <v>364</v>
      </c>
      <c r="KC52" s="366" t="s">
        <v>364</v>
      </c>
      <c r="KD52" s="366" t="s">
        <v>364</v>
      </c>
      <c r="KE52" s="366" t="s">
        <v>7549</v>
      </c>
      <c r="KF52" s="366" t="s">
        <v>364</v>
      </c>
      <c r="KG52" s="366" t="s">
        <v>364</v>
      </c>
      <c r="KH52" s="366" t="s">
        <v>451</v>
      </c>
      <c r="KI52" s="366" t="s">
        <v>451</v>
      </c>
      <c r="KJ52" s="366" t="s">
        <v>7550</v>
      </c>
      <c r="KK52" s="366" t="s">
        <v>7551</v>
      </c>
      <c r="KL52" s="366" t="s">
        <v>7552</v>
      </c>
      <c r="KM52" s="366" t="s">
        <v>7553</v>
      </c>
      <c r="KN52" s="366" t="s">
        <v>7554</v>
      </c>
      <c r="KO52" s="366" t="s">
        <v>7555</v>
      </c>
      <c r="KP52" s="366" t="s">
        <v>7556</v>
      </c>
      <c r="KQ52" s="366" t="s">
        <v>7557</v>
      </c>
      <c r="KR52" s="214" t="s">
        <v>6122</v>
      </c>
      <c r="KS52" s="223"/>
      <c r="KT52" s="223"/>
      <c r="KU52" s="409" t="s">
        <v>364</v>
      </c>
      <c r="KV52" s="409" t="s">
        <v>6193</v>
      </c>
      <c r="KW52" s="409" t="s">
        <v>394</v>
      </c>
      <c r="KX52" s="409" t="s">
        <v>364</v>
      </c>
      <c r="KY52" s="409" t="s">
        <v>381</v>
      </c>
      <c r="KZ52" s="409" t="s">
        <v>364</v>
      </c>
      <c r="LA52" s="409" t="s">
        <v>364</v>
      </c>
      <c r="LB52" s="409" t="s">
        <v>364</v>
      </c>
      <c r="LC52" s="409" t="s">
        <v>364</v>
      </c>
      <c r="LD52" s="409" t="s">
        <v>364</v>
      </c>
      <c r="LE52" s="409" t="s">
        <v>6194</v>
      </c>
      <c r="LF52" s="409" t="s">
        <v>6194</v>
      </c>
      <c r="LG52" s="409" t="s">
        <v>6195</v>
      </c>
      <c r="LH52" s="409" t="s">
        <v>6196</v>
      </c>
      <c r="LI52" s="409" t="s">
        <v>6197</v>
      </c>
      <c r="LJ52" s="409" t="s">
        <v>6198</v>
      </c>
      <c r="LK52" s="409" t="s">
        <v>6199</v>
      </c>
      <c r="LL52" s="409" t="s">
        <v>6200</v>
      </c>
      <c r="LM52" s="409" t="s">
        <v>6201</v>
      </c>
      <c r="LN52" s="409" t="s">
        <v>6202</v>
      </c>
      <c r="LO52" s="409" t="s">
        <v>367</v>
      </c>
      <c r="LP52" s="223"/>
      <c r="LQ52" s="223"/>
      <c r="LR52" s="366" t="s">
        <v>364</v>
      </c>
      <c r="LS52" s="366" t="s">
        <v>562</v>
      </c>
      <c r="LT52" s="366" t="s">
        <v>562</v>
      </c>
      <c r="LU52" s="366" t="s">
        <v>364</v>
      </c>
      <c r="LV52" s="366" t="s">
        <v>364</v>
      </c>
      <c r="LW52" s="366" t="s">
        <v>364</v>
      </c>
      <c r="LX52" s="366" t="s">
        <v>364</v>
      </c>
      <c r="LY52" s="366" t="s">
        <v>2421</v>
      </c>
      <c r="LZ52" s="366" t="s">
        <v>364</v>
      </c>
      <c r="MA52" s="366" t="s">
        <v>364</v>
      </c>
      <c r="MB52" s="366" t="s">
        <v>5311</v>
      </c>
      <c r="MC52" s="366" t="s">
        <v>5311</v>
      </c>
      <c r="MD52" s="366" t="s">
        <v>5312</v>
      </c>
      <c r="ME52" s="366" t="s">
        <v>5313</v>
      </c>
      <c r="MF52" s="366" t="s">
        <v>5314</v>
      </c>
      <c r="MG52" s="366" t="s">
        <v>5315</v>
      </c>
      <c r="MH52" s="366" t="s">
        <v>5316</v>
      </c>
      <c r="MI52" s="366" t="s">
        <v>5317</v>
      </c>
      <c r="MJ52" s="366" t="s">
        <v>5318</v>
      </c>
      <c r="MK52" s="366" t="s">
        <v>1433</v>
      </c>
      <c r="ML52" s="214" t="s">
        <v>1465</v>
      </c>
      <c r="MM52" s="223"/>
      <c r="MN52" s="223"/>
      <c r="MO52" s="214" t="s">
        <v>4556</v>
      </c>
      <c r="MP52" s="214" t="s">
        <v>562</v>
      </c>
      <c r="MQ52" s="214" t="s">
        <v>562</v>
      </c>
      <c r="MR52" s="214" t="s">
        <v>364</v>
      </c>
      <c r="MS52" s="214" t="s">
        <v>364</v>
      </c>
      <c r="MT52" s="214" t="s">
        <v>364</v>
      </c>
      <c r="MU52" s="214" t="s">
        <v>364</v>
      </c>
      <c r="MV52" s="214" t="s">
        <v>364</v>
      </c>
      <c r="MW52" s="214" t="s">
        <v>364</v>
      </c>
      <c r="MX52" s="214" t="s">
        <v>364</v>
      </c>
      <c r="MY52" s="214" t="s">
        <v>4557</v>
      </c>
      <c r="MZ52" s="214" t="s">
        <v>4557</v>
      </c>
      <c r="NA52" s="214" t="s">
        <v>4558</v>
      </c>
      <c r="NB52" s="214" t="s">
        <v>4559</v>
      </c>
      <c r="NC52" s="214" t="s">
        <v>4560</v>
      </c>
      <c r="ND52" s="214" t="s">
        <v>4561</v>
      </c>
      <c r="NE52" s="214" t="s">
        <v>4562</v>
      </c>
      <c r="NF52" s="214" t="s">
        <v>4563</v>
      </c>
      <c r="NG52" s="214" t="s">
        <v>4564</v>
      </c>
      <c r="NH52" s="214" t="s">
        <v>1455</v>
      </c>
      <c r="NI52" s="301" t="s">
        <v>907</v>
      </c>
    </row>
    <row r="53" spans="1:373" s="2" customFormat="1" ht="12.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213" t="s">
        <v>352</v>
      </c>
      <c r="AD53" s="222" t="str">
        <f t="shared" ca="1" si="144"/>
        <v>141,816</v>
      </c>
      <c r="AE53" s="409" t="s">
        <v>6654</v>
      </c>
      <c r="AF53" s="409" t="s">
        <v>6655</v>
      </c>
      <c r="AG53" s="409" t="s">
        <v>382</v>
      </c>
      <c r="AH53" s="409" t="s">
        <v>6656</v>
      </c>
      <c r="AI53" s="409" t="s">
        <v>385</v>
      </c>
      <c r="AJ53" s="409" t="s">
        <v>364</v>
      </c>
      <c r="AK53" s="409" t="s">
        <v>1428</v>
      </c>
      <c r="AL53" s="409" t="s">
        <v>2124</v>
      </c>
      <c r="AM53" s="409" t="s">
        <v>965</v>
      </c>
      <c r="AN53" s="409" t="s">
        <v>4887</v>
      </c>
      <c r="AO53" s="409" t="s">
        <v>6657</v>
      </c>
      <c r="AP53" s="409" t="s">
        <v>6657</v>
      </c>
      <c r="AQ53" s="409" t="s">
        <v>364</v>
      </c>
      <c r="AR53" s="409" t="s">
        <v>6658</v>
      </c>
      <c r="AS53" s="409" t="s">
        <v>6659</v>
      </c>
      <c r="AT53" s="409" t="s">
        <v>6660</v>
      </c>
      <c r="AU53" s="409" t="s">
        <v>6661</v>
      </c>
      <c r="AV53" s="409" t="s">
        <v>6662</v>
      </c>
      <c r="AW53" s="409" t="s">
        <v>6663</v>
      </c>
      <c r="AX53" s="409" t="s">
        <v>6664</v>
      </c>
      <c r="AY53" s="409" t="s">
        <v>1093</v>
      </c>
      <c r="AZ53" s="223"/>
      <c r="BA53" s="198"/>
      <c r="BB53" s="409" t="s">
        <v>5776</v>
      </c>
      <c r="BC53" s="409" t="s">
        <v>5777</v>
      </c>
      <c r="BD53" s="409" t="s">
        <v>364</v>
      </c>
      <c r="BE53" s="409" t="s">
        <v>5778</v>
      </c>
      <c r="BF53" s="409" t="s">
        <v>385</v>
      </c>
      <c r="BG53" s="409" t="s">
        <v>364</v>
      </c>
      <c r="BH53" s="409" t="s">
        <v>493</v>
      </c>
      <c r="BI53" s="409" t="s">
        <v>5779</v>
      </c>
      <c r="BJ53" s="409" t="s">
        <v>965</v>
      </c>
      <c r="BK53" s="409" t="s">
        <v>4887</v>
      </c>
      <c r="BL53" s="409" t="s">
        <v>5780</v>
      </c>
      <c r="BM53" s="409" t="s">
        <v>5780</v>
      </c>
      <c r="BN53" s="409" t="s">
        <v>364</v>
      </c>
      <c r="BO53" s="409" t="s">
        <v>5781</v>
      </c>
      <c r="BP53" s="409" t="s">
        <v>5782</v>
      </c>
      <c r="BQ53" s="409" t="s">
        <v>5783</v>
      </c>
      <c r="BR53" s="409" t="s">
        <v>5784</v>
      </c>
      <c r="BS53" s="409" t="s">
        <v>5785</v>
      </c>
      <c r="BT53" s="409" t="s">
        <v>5786</v>
      </c>
      <c r="BU53" s="409" t="s">
        <v>5787</v>
      </c>
      <c r="BV53" s="409" t="s">
        <v>4078</v>
      </c>
      <c r="BW53" s="223"/>
      <c r="BX53" s="198"/>
      <c r="BY53" s="375" t="s">
        <v>562</v>
      </c>
      <c r="BZ53" s="375" t="s">
        <v>562</v>
      </c>
      <c r="CA53" s="375" t="s">
        <v>562</v>
      </c>
      <c r="CB53" s="375" t="s">
        <v>562</v>
      </c>
      <c r="CC53" s="375" t="s">
        <v>562</v>
      </c>
      <c r="CD53" s="375" t="s">
        <v>562</v>
      </c>
      <c r="CE53" s="375" t="s">
        <v>562</v>
      </c>
      <c r="CF53" s="375" t="s">
        <v>562</v>
      </c>
      <c r="CG53" s="375" t="s">
        <v>562</v>
      </c>
      <c r="CH53" s="375" t="s">
        <v>562</v>
      </c>
      <c r="CI53" s="375" t="s">
        <v>562</v>
      </c>
      <c r="CJ53" s="375" t="s">
        <v>562</v>
      </c>
      <c r="CK53" s="375" t="s">
        <v>562</v>
      </c>
      <c r="CL53" s="375" t="s">
        <v>562</v>
      </c>
      <c r="CM53" s="375" t="s">
        <v>562</v>
      </c>
      <c r="CN53" s="375" t="s">
        <v>562</v>
      </c>
      <c r="CO53" s="375" t="s">
        <v>562</v>
      </c>
      <c r="CP53" s="375" t="s">
        <v>562</v>
      </c>
      <c r="CQ53" s="375" t="s">
        <v>562</v>
      </c>
      <c r="CR53" s="375" t="s">
        <v>562</v>
      </c>
      <c r="CS53" s="376" t="s">
        <v>2600</v>
      </c>
      <c r="CT53" s="223"/>
      <c r="CU53" s="198"/>
      <c r="CV53" s="341" t="s">
        <v>562</v>
      </c>
      <c r="CW53" s="341" t="s">
        <v>562</v>
      </c>
      <c r="CX53" s="341" t="s">
        <v>562</v>
      </c>
      <c r="CY53" s="341" t="s">
        <v>562</v>
      </c>
      <c r="CZ53" s="341" t="s">
        <v>562</v>
      </c>
      <c r="DA53" s="341" t="s">
        <v>562</v>
      </c>
      <c r="DB53" s="341" t="s">
        <v>562</v>
      </c>
      <c r="DC53" s="341" t="s">
        <v>562</v>
      </c>
      <c r="DD53" s="341" t="s">
        <v>562</v>
      </c>
      <c r="DE53" s="341" t="s">
        <v>562</v>
      </c>
      <c r="DF53" s="341" t="s">
        <v>562</v>
      </c>
      <c r="DG53" s="341" t="s">
        <v>562</v>
      </c>
      <c r="DH53" s="341" t="s">
        <v>562</v>
      </c>
      <c r="DI53" s="341" t="s">
        <v>562</v>
      </c>
      <c r="DJ53" s="341" t="s">
        <v>562</v>
      </c>
      <c r="DK53" s="341" t="s">
        <v>562</v>
      </c>
      <c r="DL53" s="341" t="s">
        <v>562</v>
      </c>
      <c r="DM53" s="341" t="s">
        <v>562</v>
      </c>
      <c r="DN53" s="341" t="s">
        <v>562</v>
      </c>
      <c r="DO53" s="341" t="s">
        <v>562</v>
      </c>
      <c r="DP53" s="341" t="s">
        <v>4133</v>
      </c>
      <c r="DQ53" s="223"/>
      <c r="DR53" s="198"/>
      <c r="DS53" s="341" t="s">
        <v>562</v>
      </c>
      <c r="DT53" s="341" t="s">
        <v>562</v>
      </c>
      <c r="DU53" s="341" t="s">
        <v>562</v>
      </c>
      <c r="DV53" s="341" t="s">
        <v>562</v>
      </c>
      <c r="DW53" s="341" t="s">
        <v>562</v>
      </c>
      <c r="DX53" s="341" t="s">
        <v>562</v>
      </c>
      <c r="DY53" s="341" t="s">
        <v>562</v>
      </c>
      <c r="DZ53" s="341" t="s">
        <v>562</v>
      </c>
      <c r="EA53" s="341" t="s">
        <v>562</v>
      </c>
      <c r="EB53" s="341" t="s">
        <v>562</v>
      </c>
      <c r="EC53" s="341" t="s">
        <v>562</v>
      </c>
      <c r="ED53" s="341" t="s">
        <v>562</v>
      </c>
      <c r="EE53" s="341" t="s">
        <v>562</v>
      </c>
      <c r="EF53" s="341" t="s">
        <v>562</v>
      </c>
      <c r="EG53" s="341" t="s">
        <v>562</v>
      </c>
      <c r="EH53" s="341" t="s">
        <v>562</v>
      </c>
      <c r="EI53" s="341" t="s">
        <v>562</v>
      </c>
      <c r="EJ53" s="341" t="s">
        <v>562</v>
      </c>
      <c r="EK53" s="341" t="s">
        <v>562</v>
      </c>
      <c r="EL53" s="341" t="s">
        <v>562</v>
      </c>
      <c r="EM53" s="341" t="s">
        <v>1695</v>
      </c>
      <c r="EN53" s="223"/>
      <c r="EO53" s="198"/>
      <c r="EP53" s="341" t="s">
        <v>562</v>
      </c>
      <c r="EQ53" s="214" t="s">
        <v>562</v>
      </c>
      <c r="ER53" s="214" t="s">
        <v>562</v>
      </c>
      <c r="ES53" s="214" t="s">
        <v>562</v>
      </c>
      <c r="ET53" s="214" t="s">
        <v>562</v>
      </c>
      <c r="EU53" s="214" t="s">
        <v>562</v>
      </c>
      <c r="EV53" s="214" t="s">
        <v>562</v>
      </c>
      <c r="EW53" s="214" t="s">
        <v>562</v>
      </c>
      <c r="EX53" s="214" t="s">
        <v>562</v>
      </c>
      <c r="EY53" s="214" t="s">
        <v>562</v>
      </c>
      <c r="EZ53" s="214" t="s">
        <v>562</v>
      </c>
      <c r="FA53" s="214" t="s">
        <v>562</v>
      </c>
      <c r="FB53" s="214" t="s">
        <v>562</v>
      </c>
      <c r="FC53" s="214" t="s">
        <v>562</v>
      </c>
      <c r="FD53" s="214" t="s">
        <v>562</v>
      </c>
      <c r="FE53" s="214" t="s">
        <v>562</v>
      </c>
      <c r="FF53" s="214" t="s">
        <v>562</v>
      </c>
      <c r="FG53" s="214" t="s">
        <v>562</v>
      </c>
      <c r="FH53" s="214" t="s">
        <v>562</v>
      </c>
      <c r="FI53" s="214" t="s">
        <v>562</v>
      </c>
      <c r="FJ53" s="372" t="s">
        <v>907</v>
      </c>
      <c r="FK53" s="223"/>
      <c r="FL53" s="198"/>
      <c r="FM53" s="301" t="s">
        <v>2110</v>
      </c>
      <c r="FN53" s="301" t="s">
        <v>1714</v>
      </c>
      <c r="FO53" s="301" t="s">
        <v>2217</v>
      </c>
      <c r="FP53" s="301" t="s">
        <v>2218</v>
      </c>
      <c r="FQ53" s="301" t="s">
        <v>1436</v>
      </c>
      <c r="FR53" s="301" t="s">
        <v>364</v>
      </c>
      <c r="FS53" s="301" t="s">
        <v>814</v>
      </c>
      <c r="FT53" s="301" t="s">
        <v>2219</v>
      </c>
      <c r="FU53" s="301" t="s">
        <v>965</v>
      </c>
      <c r="FV53" s="301" t="s">
        <v>953</v>
      </c>
      <c r="FW53" s="301" t="s">
        <v>2220</v>
      </c>
      <c r="FX53" s="301" t="s">
        <v>2220</v>
      </c>
      <c r="FY53" s="301" t="s">
        <v>364</v>
      </c>
      <c r="FZ53" s="301" t="s">
        <v>2221</v>
      </c>
      <c r="GA53" s="301" t="s">
        <v>2222</v>
      </c>
      <c r="GB53" s="301" t="s">
        <v>2223</v>
      </c>
      <c r="GC53" s="301" t="s">
        <v>2224</v>
      </c>
      <c r="GD53" s="301" t="s">
        <v>2225</v>
      </c>
      <c r="GE53" s="301" t="s">
        <v>2226</v>
      </c>
      <c r="GF53" s="301" t="s">
        <v>1024</v>
      </c>
      <c r="GG53" s="373" t="s">
        <v>4042</v>
      </c>
      <c r="GH53" s="223"/>
      <c r="GI53" s="198"/>
      <c r="GJ53" s="223" t="s">
        <v>1443</v>
      </c>
      <c r="GK53" s="223" t="s">
        <v>1714</v>
      </c>
      <c r="GL53" s="223" t="s">
        <v>508</v>
      </c>
      <c r="GM53" s="223" t="s">
        <v>1943</v>
      </c>
      <c r="GN53" s="223" t="s">
        <v>454</v>
      </c>
      <c r="GO53" s="223" t="s">
        <v>364</v>
      </c>
      <c r="GP53" s="223" t="s">
        <v>952</v>
      </c>
      <c r="GQ53" s="223" t="s">
        <v>1715</v>
      </c>
      <c r="GR53" s="223" t="s">
        <v>952</v>
      </c>
      <c r="GS53" s="223" t="s">
        <v>953</v>
      </c>
      <c r="GT53" s="223" t="s">
        <v>1716</v>
      </c>
      <c r="GU53" s="223" t="s">
        <v>1716</v>
      </c>
      <c r="GV53" s="223" t="s">
        <v>364</v>
      </c>
      <c r="GW53" s="223" t="s">
        <v>1717</v>
      </c>
      <c r="GX53" s="223" t="s">
        <v>1718</v>
      </c>
      <c r="GY53" s="238" t="s">
        <v>1719</v>
      </c>
      <c r="GZ53" s="238" t="s">
        <v>1720</v>
      </c>
      <c r="HA53" s="238" t="s">
        <v>1721</v>
      </c>
      <c r="HB53" s="238" t="s">
        <v>1722</v>
      </c>
      <c r="HC53" s="238" t="s">
        <v>1077</v>
      </c>
      <c r="HD53" s="223" t="s">
        <v>2328</v>
      </c>
      <c r="HE53" s="223"/>
      <c r="HF53" s="198"/>
      <c r="HG53" s="223" t="s">
        <v>960</v>
      </c>
      <c r="HH53" s="223" t="s">
        <v>961</v>
      </c>
      <c r="HI53" s="223" t="s">
        <v>508</v>
      </c>
      <c r="HJ53" s="223" t="s">
        <v>962</v>
      </c>
      <c r="HK53" s="223" t="s">
        <v>963</v>
      </c>
      <c r="HL53" s="223">
        <v>0</v>
      </c>
      <c r="HM53" s="223" t="s">
        <v>952</v>
      </c>
      <c r="HN53" s="223" t="s">
        <v>964</v>
      </c>
      <c r="HO53" s="223" t="s">
        <v>965</v>
      </c>
      <c r="HP53" s="223" t="s">
        <v>953</v>
      </c>
      <c r="HQ53" s="223" t="s">
        <v>966</v>
      </c>
      <c r="HR53" s="223" t="s">
        <v>966</v>
      </c>
      <c r="HS53" s="223">
        <v>0</v>
      </c>
      <c r="HT53" s="223" t="s">
        <v>967</v>
      </c>
      <c r="HU53" s="223" t="s">
        <v>968</v>
      </c>
      <c r="HV53" s="238" t="s">
        <v>969</v>
      </c>
      <c r="HW53" s="238" t="s">
        <v>970</v>
      </c>
      <c r="HX53" s="238" t="s">
        <v>971</v>
      </c>
      <c r="HY53" s="238" t="s">
        <v>972</v>
      </c>
      <c r="HZ53" s="238" t="s">
        <v>915</v>
      </c>
      <c r="IA53" s="374" t="s">
        <v>2600</v>
      </c>
      <c r="IB53" s="223"/>
      <c r="IC53" s="198"/>
      <c r="ID53" s="394" t="s">
        <v>562</v>
      </c>
      <c r="IE53" s="394" t="s">
        <v>562</v>
      </c>
      <c r="IF53" s="395" t="s">
        <v>562</v>
      </c>
      <c r="IG53" s="395" t="s">
        <v>562</v>
      </c>
      <c r="IH53" s="395" t="s">
        <v>562</v>
      </c>
      <c r="II53" s="394" t="s">
        <v>562</v>
      </c>
      <c r="IJ53" s="394" t="s">
        <v>562</v>
      </c>
      <c r="IK53" s="394" t="s">
        <v>562</v>
      </c>
      <c r="IL53" s="396" t="s">
        <v>562</v>
      </c>
      <c r="IM53" s="397" t="s">
        <v>562</v>
      </c>
      <c r="IN53" s="398" t="s">
        <v>562</v>
      </c>
      <c r="IO53" s="394" t="s">
        <v>562</v>
      </c>
      <c r="IP53" s="394" t="s">
        <v>562</v>
      </c>
      <c r="IQ53" s="399" t="s">
        <v>562</v>
      </c>
      <c r="IR53" s="394" t="s">
        <v>562</v>
      </c>
      <c r="IS53" s="394" t="s">
        <v>562</v>
      </c>
      <c r="IT53" s="394" t="s">
        <v>562</v>
      </c>
      <c r="IU53" s="394" t="s">
        <v>562</v>
      </c>
      <c r="IV53" s="394" t="s">
        <v>562</v>
      </c>
      <c r="IW53" s="400" t="s">
        <v>562</v>
      </c>
      <c r="IX53" s="394" t="s">
        <v>4107</v>
      </c>
      <c r="IY53" s="223"/>
      <c r="IZ53" s="198"/>
      <c r="JA53" s="409" t="s">
        <v>7365</v>
      </c>
      <c r="JB53" s="409" t="s">
        <v>7366</v>
      </c>
      <c r="JC53" s="409" t="s">
        <v>409</v>
      </c>
      <c r="JD53" s="409" t="s">
        <v>7367</v>
      </c>
      <c r="JE53" s="409" t="s">
        <v>385</v>
      </c>
      <c r="JF53" s="409" t="s">
        <v>364</v>
      </c>
      <c r="JG53" s="409" t="s">
        <v>1428</v>
      </c>
      <c r="JH53" s="409" t="s">
        <v>7368</v>
      </c>
      <c r="JI53" s="409" t="s">
        <v>965</v>
      </c>
      <c r="JJ53" s="409" t="s">
        <v>4887</v>
      </c>
      <c r="JK53" s="409" t="s">
        <v>7054</v>
      </c>
      <c r="JL53" s="409" t="s">
        <v>7054</v>
      </c>
      <c r="JM53" s="409" t="s">
        <v>364</v>
      </c>
      <c r="JN53" s="409" t="s">
        <v>7055</v>
      </c>
      <c r="JO53" s="409" t="s">
        <v>7056</v>
      </c>
      <c r="JP53" s="409" t="s">
        <v>7057</v>
      </c>
      <c r="JQ53" s="409" t="s">
        <v>7058</v>
      </c>
      <c r="JR53" s="409" t="s">
        <v>7059</v>
      </c>
      <c r="JS53" s="409" t="s">
        <v>7060</v>
      </c>
      <c r="JT53" s="409" t="s">
        <v>7061</v>
      </c>
      <c r="JU53" s="409" t="s">
        <v>4650</v>
      </c>
      <c r="JV53" s="223"/>
      <c r="JW53" s="223"/>
      <c r="JX53" s="366" t="s">
        <v>7558</v>
      </c>
      <c r="JY53" s="366" t="s">
        <v>466</v>
      </c>
      <c r="JZ53" s="366" t="s">
        <v>382</v>
      </c>
      <c r="KA53" s="366" t="s">
        <v>1465</v>
      </c>
      <c r="KB53" s="366" t="s">
        <v>364</v>
      </c>
      <c r="KC53" s="366" t="s">
        <v>364</v>
      </c>
      <c r="KD53" s="366" t="s">
        <v>1430</v>
      </c>
      <c r="KE53" s="366" t="s">
        <v>609</v>
      </c>
      <c r="KF53" s="366" t="s">
        <v>364</v>
      </c>
      <c r="KG53" s="366" t="s">
        <v>364</v>
      </c>
      <c r="KH53" s="366" t="s">
        <v>7559</v>
      </c>
      <c r="KI53" s="366" t="s">
        <v>7559</v>
      </c>
      <c r="KJ53" s="366" t="s">
        <v>364</v>
      </c>
      <c r="KK53" s="366" t="s">
        <v>7560</v>
      </c>
      <c r="KL53" s="366" t="s">
        <v>7561</v>
      </c>
      <c r="KM53" s="366" t="s">
        <v>7562</v>
      </c>
      <c r="KN53" s="366" t="s">
        <v>7563</v>
      </c>
      <c r="KO53" s="366" t="s">
        <v>7564</v>
      </c>
      <c r="KP53" s="366" t="s">
        <v>7565</v>
      </c>
      <c r="KQ53" s="366" t="s">
        <v>7566</v>
      </c>
      <c r="KR53" s="214" t="s">
        <v>391</v>
      </c>
      <c r="KS53" s="223"/>
      <c r="KT53" s="223"/>
      <c r="KU53" s="409" t="s">
        <v>562</v>
      </c>
      <c r="KV53" s="409" t="s">
        <v>562</v>
      </c>
      <c r="KW53" s="409" t="s">
        <v>562</v>
      </c>
      <c r="KX53" s="409" t="s">
        <v>562</v>
      </c>
      <c r="KY53" s="409" t="s">
        <v>562</v>
      </c>
      <c r="KZ53" s="409" t="s">
        <v>562</v>
      </c>
      <c r="LA53" s="409" t="s">
        <v>562</v>
      </c>
      <c r="LB53" s="409" t="s">
        <v>562</v>
      </c>
      <c r="LC53" s="409" t="s">
        <v>562</v>
      </c>
      <c r="LD53" s="409" t="s">
        <v>562</v>
      </c>
      <c r="LE53" s="409" t="s">
        <v>562</v>
      </c>
      <c r="LF53" s="409" t="s">
        <v>562</v>
      </c>
      <c r="LG53" s="409" t="s">
        <v>562</v>
      </c>
      <c r="LH53" s="409" t="s">
        <v>562</v>
      </c>
      <c r="LI53" s="409" t="s">
        <v>562</v>
      </c>
      <c r="LJ53" s="409" t="s">
        <v>562</v>
      </c>
      <c r="LK53" s="409" t="s">
        <v>562</v>
      </c>
      <c r="LL53" s="409" t="s">
        <v>562</v>
      </c>
      <c r="LM53" s="409" t="s">
        <v>562</v>
      </c>
      <c r="LN53" s="409" t="s">
        <v>562</v>
      </c>
      <c r="LO53" s="409" t="s">
        <v>2423</v>
      </c>
      <c r="LP53" s="223"/>
      <c r="LQ53" s="223"/>
      <c r="LR53" s="366" t="s">
        <v>562</v>
      </c>
      <c r="LS53" s="366" t="s">
        <v>562</v>
      </c>
      <c r="LT53" s="366" t="s">
        <v>562</v>
      </c>
      <c r="LU53" s="366" t="s">
        <v>562</v>
      </c>
      <c r="LV53" s="366" t="s">
        <v>562</v>
      </c>
      <c r="LW53" s="366" t="s">
        <v>562</v>
      </c>
      <c r="LX53" s="366" t="s">
        <v>562</v>
      </c>
      <c r="LY53" s="366" t="s">
        <v>562</v>
      </c>
      <c r="LZ53" s="366" t="s">
        <v>562</v>
      </c>
      <c r="MA53" s="366" t="s">
        <v>562</v>
      </c>
      <c r="MB53" s="366" t="s">
        <v>562</v>
      </c>
      <c r="MC53" s="366" t="s">
        <v>562</v>
      </c>
      <c r="MD53" s="366" t="s">
        <v>562</v>
      </c>
      <c r="ME53" s="366" t="s">
        <v>562</v>
      </c>
      <c r="MF53" s="366" t="s">
        <v>562</v>
      </c>
      <c r="MG53" s="366" t="s">
        <v>562</v>
      </c>
      <c r="MH53" s="366" t="s">
        <v>562</v>
      </c>
      <c r="MI53" s="366" t="s">
        <v>562</v>
      </c>
      <c r="MJ53" s="366" t="s">
        <v>562</v>
      </c>
      <c r="MK53" s="366" t="s">
        <v>562</v>
      </c>
      <c r="ML53" s="214" t="s">
        <v>4128</v>
      </c>
      <c r="MM53" s="223"/>
      <c r="MN53" s="223"/>
      <c r="MO53" s="214" t="s">
        <v>562</v>
      </c>
      <c r="MP53" s="214" t="s">
        <v>562</v>
      </c>
      <c r="MQ53" s="214" t="s">
        <v>562</v>
      </c>
      <c r="MR53" s="214" t="s">
        <v>562</v>
      </c>
      <c r="MS53" s="214" t="s">
        <v>562</v>
      </c>
      <c r="MT53" s="214" t="s">
        <v>562</v>
      </c>
      <c r="MU53" s="214" t="s">
        <v>562</v>
      </c>
      <c r="MV53" s="214" t="s">
        <v>562</v>
      </c>
      <c r="MW53" s="214" t="s">
        <v>562</v>
      </c>
      <c r="MX53" s="214" t="s">
        <v>562</v>
      </c>
      <c r="MY53" s="214" t="s">
        <v>562</v>
      </c>
      <c r="MZ53" s="214" t="s">
        <v>562</v>
      </c>
      <c r="NA53" s="214" t="s">
        <v>562</v>
      </c>
      <c r="NB53" s="214" t="s">
        <v>562</v>
      </c>
      <c r="NC53" s="214" t="s">
        <v>562</v>
      </c>
      <c r="ND53" s="214" t="s">
        <v>562</v>
      </c>
      <c r="NE53" s="214" t="s">
        <v>562</v>
      </c>
      <c r="NF53" s="214" t="s">
        <v>562</v>
      </c>
      <c r="NG53" s="214" t="s">
        <v>562</v>
      </c>
      <c r="NH53" s="214" t="s">
        <v>562</v>
      </c>
      <c r="NI53" s="301" t="s">
        <v>1695</v>
      </c>
    </row>
    <row r="54" spans="1:373" s="2" customFormat="1" ht="12.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213" t="s">
        <v>53</v>
      </c>
      <c r="AD54" s="222" t="str">
        <f t="shared" ca="1" si="144"/>
        <v>-</v>
      </c>
      <c r="AE54" s="409" t="s">
        <v>562</v>
      </c>
      <c r="AF54" s="409" t="s">
        <v>562</v>
      </c>
      <c r="AG54" s="409" t="s">
        <v>562</v>
      </c>
      <c r="AH54" s="409" t="s">
        <v>562</v>
      </c>
      <c r="AI54" s="409" t="s">
        <v>562</v>
      </c>
      <c r="AJ54" s="409" t="s">
        <v>562</v>
      </c>
      <c r="AK54" s="409" t="s">
        <v>562</v>
      </c>
      <c r="AL54" s="409" t="s">
        <v>562</v>
      </c>
      <c r="AM54" s="409" t="s">
        <v>562</v>
      </c>
      <c r="AN54" s="409" t="s">
        <v>562</v>
      </c>
      <c r="AO54" s="409" t="s">
        <v>562</v>
      </c>
      <c r="AP54" s="409" t="s">
        <v>562</v>
      </c>
      <c r="AQ54" s="409" t="s">
        <v>562</v>
      </c>
      <c r="AR54" s="409" t="s">
        <v>562</v>
      </c>
      <c r="AS54" s="409" t="s">
        <v>562</v>
      </c>
      <c r="AT54" s="409" t="s">
        <v>562</v>
      </c>
      <c r="AU54" s="409" t="s">
        <v>562</v>
      </c>
      <c r="AV54" s="409" t="s">
        <v>562</v>
      </c>
      <c r="AW54" s="409" t="s">
        <v>562</v>
      </c>
      <c r="AX54" s="409" t="s">
        <v>562</v>
      </c>
      <c r="AY54" s="409" t="s">
        <v>378</v>
      </c>
      <c r="AZ54" s="223"/>
      <c r="BA54" s="198"/>
      <c r="BB54" s="409" t="s">
        <v>562</v>
      </c>
      <c r="BC54" s="409" t="s">
        <v>562</v>
      </c>
      <c r="BD54" s="409" t="s">
        <v>562</v>
      </c>
      <c r="BE54" s="409" t="s">
        <v>562</v>
      </c>
      <c r="BF54" s="409" t="s">
        <v>562</v>
      </c>
      <c r="BG54" s="409" t="s">
        <v>562</v>
      </c>
      <c r="BH54" s="409" t="s">
        <v>562</v>
      </c>
      <c r="BI54" s="409" t="s">
        <v>562</v>
      </c>
      <c r="BJ54" s="409" t="s">
        <v>562</v>
      </c>
      <c r="BK54" s="409" t="s">
        <v>562</v>
      </c>
      <c r="BL54" s="409" t="s">
        <v>562</v>
      </c>
      <c r="BM54" s="409" t="s">
        <v>562</v>
      </c>
      <c r="BN54" s="409" t="s">
        <v>562</v>
      </c>
      <c r="BO54" s="409" t="s">
        <v>562</v>
      </c>
      <c r="BP54" s="409" t="s">
        <v>562</v>
      </c>
      <c r="BQ54" s="409" t="s">
        <v>562</v>
      </c>
      <c r="BR54" s="409" t="s">
        <v>562</v>
      </c>
      <c r="BS54" s="409" t="s">
        <v>562</v>
      </c>
      <c r="BT54" s="409" t="s">
        <v>562</v>
      </c>
      <c r="BU54" s="409" t="s">
        <v>562</v>
      </c>
      <c r="BV54" s="409" t="s">
        <v>531</v>
      </c>
      <c r="BW54" s="223"/>
      <c r="BX54" s="198"/>
      <c r="BY54" s="375" t="s">
        <v>562</v>
      </c>
      <c r="BZ54" s="375" t="s">
        <v>562</v>
      </c>
      <c r="CA54" s="375" t="s">
        <v>562</v>
      </c>
      <c r="CB54" s="375" t="s">
        <v>562</v>
      </c>
      <c r="CC54" s="375" t="s">
        <v>562</v>
      </c>
      <c r="CD54" s="375" t="s">
        <v>562</v>
      </c>
      <c r="CE54" s="375" t="s">
        <v>562</v>
      </c>
      <c r="CF54" s="375" t="s">
        <v>562</v>
      </c>
      <c r="CG54" s="375" t="s">
        <v>562</v>
      </c>
      <c r="CH54" s="375" t="s">
        <v>562</v>
      </c>
      <c r="CI54" s="375" t="s">
        <v>562</v>
      </c>
      <c r="CJ54" s="375" t="s">
        <v>562</v>
      </c>
      <c r="CK54" s="375" t="s">
        <v>562</v>
      </c>
      <c r="CL54" s="375" t="s">
        <v>562</v>
      </c>
      <c r="CM54" s="375" t="s">
        <v>562</v>
      </c>
      <c r="CN54" s="375" t="s">
        <v>562</v>
      </c>
      <c r="CO54" s="375" t="s">
        <v>562</v>
      </c>
      <c r="CP54" s="375" t="s">
        <v>562</v>
      </c>
      <c r="CQ54" s="375" t="s">
        <v>562</v>
      </c>
      <c r="CR54" s="375" t="s">
        <v>562</v>
      </c>
      <c r="CS54" s="376" t="s">
        <v>1960</v>
      </c>
      <c r="CT54" s="223"/>
      <c r="CU54" s="198"/>
      <c r="CV54" s="341" t="s">
        <v>562</v>
      </c>
      <c r="CW54" s="341" t="s">
        <v>562</v>
      </c>
      <c r="CX54" s="341" t="s">
        <v>562</v>
      </c>
      <c r="CY54" s="341" t="s">
        <v>562</v>
      </c>
      <c r="CZ54" s="341" t="s">
        <v>562</v>
      </c>
      <c r="DA54" s="341" t="s">
        <v>562</v>
      </c>
      <c r="DB54" s="341" t="s">
        <v>562</v>
      </c>
      <c r="DC54" s="341" t="s">
        <v>562</v>
      </c>
      <c r="DD54" s="341" t="s">
        <v>562</v>
      </c>
      <c r="DE54" s="341" t="s">
        <v>562</v>
      </c>
      <c r="DF54" s="341" t="s">
        <v>562</v>
      </c>
      <c r="DG54" s="341" t="s">
        <v>562</v>
      </c>
      <c r="DH54" s="341" t="s">
        <v>562</v>
      </c>
      <c r="DI54" s="341" t="s">
        <v>562</v>
      </c>
      <c r="DJ54" s="341" t="s">
        <v>562</v>
      </c>
      <c r="DK54" s="341" t="s">
        <v>562</v>
      </c>
      <c r="DL54" s="341" t="s">
        <v>562</v>
      </c>
      <c r="DM54" s="341" t="s">
        <v>562</v>
      </c>
      <c r="DN54" s="341" t="s">
        <v>562</v>
      </c>
      <c r="DO54" s="341" t="s">
        <v>562</v>
      </c>
      <c r="DP54" s="341" t="s">
        <v>1280</v>
      </c>
      <c r="DQ54" s="223"/>
      <c r="DR54" s="198"/>
      <c r="DS54" s="341" t="s">
        <v>562</v>
      </c>
      <c r="DT54" s="341" t="s">
        <v>562</v>
      </c>
      <c r="DU54" s="341" t="s">
        <v>562</v>
      </c>
      <c r="DV54" s="341" t="s">
        <v>562</v>
      </c>
      <c r="DW54" s="341" t="s">
        <v>562</v>
      </c>
      <c r="DX54" s="341" t="s">
        <v>562</v>
      </c>
      <c r="DY54" s="341" t="s">
        <v>562</v>
      </c>
      <c r="DZ54" s="341" t="s">
        <v>562</v>
      </c>
      <c r="EA54" s="341" t="s">
        <v>562</v>
      </c>
      <c r="EB54" s="341" t="s">
        <v>562</v>
      </c>
      <c r="EC54" s="341" t="s">
        <v>562</v>
      </c>
      <c r="ED54" s="341" t="s">
        <v>562</v>
      </c>
      <c r="EE54" s="341" t="s">
        <v>562</v>
      </c>
      <c r="EF54" s="341" t="s">
        <v>562</v>
      </c>
      <c r="EG54" s="341" t="s">
        <v>562</v>
      </c>
      <c r="EH54" s="341" t="s">
        <v>562</v>
      </c>
      <c r="EI54" s="341" t="s">
        <v>562</v>
      </c>
      <c r="EJ54" s="341" t="s">
        <v>562</v>
      </c>
      <c r="EK54" s="341" t="s">
        <v>562</v>
      </c>
      <c r="EL54" s="341" t="s">
        <v>562</v>
      </c>
      <c r="EM54" s="341" t="s">
        <v>771</v>
      </c>
      <c r="EN54" s="223"/>
      <c r="EO54" s="198"/>
      <c r="EP54" s="341" t="s">
        <v>562</v>
      </c>
      <c r="EQ54" s="214" t="s">
        <v>562</v>
      </c>
      <c r="ER54" s="214" t="s">
        <v>562</v>
      </c>
      <c r="ES54" s="214" t="s">
        <v>562</v>
      </c>
      <c r="ET54" s="214" t="s">
        <v>562</v>
      </c>
      <c r="EU54" s="214" t="s">
        <v>562</v>
      </c>
      <c r="EV54" s="214" t="s">
        <v>562</v>
      </c>
      <c r="EW54" s="214" t="s">
        <v>562</v>
      </c>
      <c r="EX54" s="214" t="s">
        <v>562</v>
      </c>
      <c r="EY54" s="214" t="s">
        <v>562</v>
      </c>
      <c r="EZ54" s="214" t="s">
        <v>562</v>
      </c>
      <c r="FA54" s="214" t="s">
        <v>562</v>
      </c>
      <c r="FB54" s="214" t="s">
        <v>562</v>
      </c>
      <c r="FC54" s="214" t="s">
        <v>562</v>
      </c>
      <c r="FD54" s="214" t="s">
        <v>562</v>
      </c>
      <c r="FE54" s="214" t="s">
        <v>562</v>
      </c>
      <c r="FF54" s="214" t="s">
        <v>562</v>
      </c>
      <c r="FG54" s="214" t="s">
        <v>562</v>
      </c>
      <c r="FH54" s="214" t="s">
        <v>562</v>
      </c>
      <c r="FI54" s="214" t="s">
        <v>562</v>
      </c>
      <c r="FJ54" s="372" t="s">
        <v>996</v>
      </c>
      <c r="FK54" s="223"/>
      <c r="FL54" s="198"/>
      <c r="FM54" s="301" t="s">
        <v>562</v>
      </c>
      <c r="FN54" s="301" t="s">
        <v>562</v>
      </c>
      <c r="FO54" s="301" t="s">
        <v>562</v>
      </c>
      <c r="FP54" s="301" t="s">
        <v>562</v>
      </c>
      <c r="FQ54" s="301" t="s">
        <v>562</v>
      </c>
      <c r="FR54" s="301" t="s">
        <v>562</v>
      </c>
      <c r="FS54" s="301" t="s">
        <v>562</v>
      </c>
      <c r="FT54" s="301" t="s">
        <v>562</v>
      </c>
      <c r="FU54" s="301" t="s">
        <v>562</v>
      </c>
      <c r="FV54" s="301" t="s">
        <v>562</v>
      </c>
      <c r="FW54" s="301" t="s">
        <v>562</v>
      </c>
      <c r="FX54" s="301" t="s">
        <v>562</v>
      </c>
      <c r="FY54" s="301" t="s">
        <v>562</v>
      </c>
      <c r="FZ54" s="301" t="s">
        <v>562</v>
      </c>
      <c r="GA54" s="301" t="s">
        <v>562</v>
      </c>
      <c r="GB54" s="301" t="s">
        <v>562</v>
      </c>
      <c r="GC54" s="301" t="s">
        <v>562</v>
      </c>
      <c r="GD54" s="301" t="s">
        <v>562</v>
      </c>
      <c r="GE54" s="301" t="s">
        <v>562</v>
      </c>
      <c r="GF54" s="301" t="s">
        <v>562</v>
      </c>
      <c r="GG54" s="373" t="s">
        <v>472</v>
      </c>
      <c r="GH54" s="223"/>
      <c r="GI54" s="198"/>
      <c r="GJ54" s="223" t="s">
        <v>562</v>
      </c>
      <c r="GK54" s="223" t="s">
        <v>562</v>
      </c>
      <c r="GL54" s="223" t="s">
        <v>562</v>
      </c>
      <c r="GM54" s="223" t="s">
        <v>562</v>
      </c>
      <c r="GN54" s="223" t="s">
        <v>562</v>
      </c>
      <c r="GO54" s="223" t="s">
        <v>562</v>
      </c>
      <c r="GP54" s="223" t="s">
        <v>562</v>
      </c>
      <c r="GQ54" s="223" t="s">
        <v>562</v>
      </c>
      <c r="GR54" s="223" t="s">
        <v>562</v>
      </c>
      <c r="GS54" s="223" t="s">
        <v>562</v>
      </c>
      <c r="GT54" s="223" t="s">
        <v>562</v>
      </c>
      <c r="GU54" s="223" t="s">
        <v>562</v>
      </c>
      <c r="GV54" s="223" t="s">
        <v>562</v>
      </c>
      <c r="GW54" s="223" t="s">
        <v>562</v>
      </c>
      <c r="GX54" s="223" t="s">
        <v>562</v>
      </c>
      <c r="GY54" s="238" t="s">
        <v>562</v>
      </c>
      <c r="GZ54" s="238" t="s">
        <v>562</v>
      </c>
      <c r="HA54" s="238" t="s">
        <v>562</v>
      </c>
      <c r="HB54" s="238" t="s">
        <v>562</v>
      </c>
      <c r="HC54" s="238" t="s">
        <v>562</v>
      </c>
      <c r="HD54" s="223" t="s">
        <v>996</v>
      </c>
      <c r="HE54" s="223"/>
      <c r="HF54" s="198"/>
      <c r="HG54" s="223" t="s">
        <v>562</v>
      </c>
      <c r="HH54" s="223" t="s">
        <v>562</v>
      </c>
      <c r="HI54" s="223" t="s">
        <v>562</v>
      </c>
      <c r="HJ54" s="223" t="s">
        <v>562</v>
      </c>
      <c r="HK54" s="223" t="s">
        <v>562</v>
      </c>
      <c r="HL54" s="223" t="s">
        <v>562</v>
      </c>
      <c r="HM54" s="223" t="s">
        <v>562</v>
      </c>
      <c r="HN54" s="223" t="s">
        <v>562</v>
      </c>
      <c r="HO54" s="223" t="s">
        <v>562</v>
      </c>
      <c r="HP54" s="223" t="s">
        <v>562</v>
      </c>
      <c r="HQ54" s="223" t="s">
        <v>562</v>
      </c>
      <c r="HR54" s="223" t="s">
        <v>562</v>
      </c>
      <c r="HS54" s="223" t="s">
        <v>562</v>
      </c>
      <c r="HT54" s="223" t="s">
        <v>562</v>
      </c>
      <c r="HU54" s="223" t="s">
        <v>562</v>
      </c>
      <c r="HV54" s="238" t="s">
        <v>562</v>
      </c>
      <c r="HW54" s="238" t="s">
        <v>562</v>
      </c>
      <c r="HX54" s="238" t="s">
        <v>562</v>
      </c>
      <c r="HY54" s="238" t="s">
        <v>562</v>
      </c>
      <c r="HZ54" s="238" t="s">
        <v>562</v>
      </c>
      <c r="IA54" s="374" t="s">
        <v>414</v>
      </c>
      <c r="IB54" s="223"/>
      <c r="IC54" s="198"/>
      <c r="ID54" s="394" t="s">
        <v>477</v>
      </c>
      <c r="IE54" s="394" t="s">
        <v>524</v>
      </c>
      <c r="IF54" s="395"/>
      <c r="IG54" s="395"/>
      <c r="IH54" s="395" t="s">
        <v>973</v>
      </c>
      <c r="II54" s="394"/>
      <c r="IJ54" s="394" t="s">
        <v>378</v>
      </c>
      <c r="IK54" s="394" t="s">
        <v>974</v>
      </c>
      <c r="IL54" s="396" t="s">
        <v>375</v>
      </c>
      <c r="IM54" s="397" t="s">
        <v>975</v>
      </c>
      <c r="IN54" s="398" t="s">
        <v>591</v>
      </c>
      <c r="IO54" s="394" t="s">
        <v>591</v>
      </c>
      <c r="IP54" s="394"/>
      <c r="IQ54" s="399" t="s">
        <v>592</v>
      </c>
      <c r="IR54" s="394" t="s">
        <v>592</v>
      </c>
      <c r="IS54" s="394" t="s">
        <v>976</v>
      </c>
      <c r="IT54" s="394" t="s">
        <v>977</v>
      </c>
      <c r="IU54" s="394" t="s">
        <v>978</v>
      </c>
      <c r="IV54" s="394" t="s">
        <v>979</v>
      </c>
      <c r="IW54" s="400" t="s">
        <v>980</v>
      </c>
      <c r="IX54" s="394" t="s">
        <v>1155</v>
      </c>
      <c r="IY54" s="223"/>
      <c r="IZ54" s="198"/>
      <c r="JA54" s="409" t="s">
        <v>562</v>
      </c>
      <c r="JB54" s="409" t="s">
        <v>562</v>
      </c>
      <c r="JC54" s="409" t="s">
        <v>562</v>
      </c>
      <c r="JD54" s="409" t="s">
        <v>562</v>
      </c>
      <c r="JE54" s="409" t="s">
        <v>562</v>
      </c>
      <c r="JF54" s="409" t="s">
        <v>562</v>
      </c>
      <c r="JG54" s="409" t="s">
        <v>562</v>
      </c>
      <c r="JH54" s="409" t="s">
        <v>562</v>
      </c>
      <c r="JI54" s="409" t="s">
        <v>562</v>
      </c>
      <c r="JJ54" s="409" t="s">
        <v>562</v>
      </c>
      <c r="JK54" s="409" t="s">
        <v>562</v>
      </c>
      <c r="JL54" s="409" t="s">
        <v>562</v>
      </c>
      <c r="JM54" s="409" t="s">
        <v>562</v>
      </c>
      <c r="JN54" s="409" t="s">
        <v>562</v>
      </c>
      <c r="JO54" s="409" t="s">
        <v>562</v>
      </c>
      <c r="JP54" s="409" t="s">
        <v>562</v>
      </c>
      <c r="JQ54" s="409" t="s">
        <v>562</v>
      </c>
      <c r="JR54" s="409" t="s">
        <v>562</v>
      </c>
      <c r="JS54" s="409" t="s">
        <v>562</v>
      </c>
      <c r="JT54" s="409" t="s">
        <v>562</v>
      </c>
      <c r="JU54" s="409" t="s">
        <v>378</v>
      </c>
      <c r="JV54" s="223"/>
      <c r="JW54" s="223"/>
      <c r="JX54" s="366" t="s">
        <v>562</v>
      </c>
      <c r="JY54" s="366" t="s">
        <v>562</v>
      </c>
      <c r="JZ54" s="366" t="s">
        <v>562</v>
      </c>
      <c r="KA54" s="366" t="s">
        <v>562</v>
      </c>
      <c r="KB54" s="366" t="s">
        <v>562</v>
      </c>
      <c r="KC54" s="366" t="s">
        <v>562</v>
      </c>
      <c r="KD54" s="366" t="s">
        <v>562</v>
      </c>
      <c r="KE54" s="366" t="s">
        <v>562</v>
      </c>
      <c r="KF54" s="366" t="s">
        <v>562</v>
      </c>
      <c r="KG54" s="366" t="s">
        <v>562</v>
      </c>
      <c r="KH54" s="366" t="s">
        <v>562</v>
      </c>
      <c r="KI54" s="366" t="s">
        <v>562</v>
      </c>
      <c r="KJ54" s="366" t="s">
        <v>562</v>
      </c>
      <c r="KK54" s="366" t="s">
        <v>562</v>
      </c>
      <c r="KL54" s="366" t="s">
        <v>562</v>
      </c>
      <c r="KM54" s="366" t="s">
        <v>562</v>
      </c>
      <c r="KN54" s="366" t="s">
        <v>562</v>
      </c>
      <c r="KO54" s="366" t="s">
        <v>562</v>
      </c>
      <c r="KP54" s="366" t="s">
        <v>562</v>
      </c>
      <c r="KQ54" s="366" t="s">
        <v>562</v>
      </c>
      <c r="KR54" s="214" t="s">
        <v>409</v>
      </c>
      <c r="KS54" s="223"/>
      <c r="KT54" s="223"/>
      <c r="KU54" s="409" t="s">
        <v>562</v>
      </c>
      <c r="KV54" s="409" t="s">
        <v>562</v>
      </c>
      <c r="KW54" s="409" t="s">
        <v>562</v>
      </c>
      <c r="KX54" s="409" t="s">
        <v>562</v>
      </c>
      <c r="KY54" s="409" t="s">
        <v>562</v>
      </c>
      <c r="KZ54" s="409" t="s">
        <v>562</v>
      </c>
      <c r="LA54" s="409" t="s">
        <v>562</v>
      </c>
      <c r="LB54" s="409" t="s">
        <v>562</v>
      </c>
      <c r="LC54" s="409" t="s">
        <v>562</v>
      </c>
      <c r="LD54" s="409" t="s">
        <v>562</v>
      </c>
      <c r="LE54" s="409" t="s">
        <v>562</v>
      </c>
      <c r="LF54" s="409" t="s">
        <v>562</v>
      </c>
      <c r="LG54" s="409" t="s">
        <v>562</v>
      </c>
      <c r="LH54" s="409" t="s">
        <v>562</v>
      </c>
      <c r="LI54" s="409" t="s">
        <v>562</v>
      </c>
      <c r="LJ54" s="409" t="s">
        <v>562</v>
      </c>
      <c r="LK54" s="409" t="s">
        <v>562</v>
      </c>
      <c r="LL54" s="409" t="s">
        <v>562</v>
      </c>
      <c r="LM54" s="409" t="s">
        <v>562</v>
      </c>
      <c r="LN54" s="409" t="s">
        <v>562</v>
      </c>
      <c r="LO54" s="409" t="s">
        <v>2422</v>
      </c>
      <c r="LP54" s="223"/>
      <c r="LQ54" s="223"/>
      <c r="LR54" s="366" t="s">
        <v>562</v>
      </c>
      <c r="LS54" s="366" t="s">
        <v>562</v>
      </c>
      <c r="LT54" s="366" t="s">
        <v>562</v>
      </c>
      <c r="LU54" s="366" t="s">
        <v>562</v>
      </c>
      <c r="LV54" s="366" t="s">
        <v>562</v>
      </c>
      <c r="LW54" s="366" t="s">
        <v>562</v>
      </c>
      <c r="LX54" s="366" t="s">
        <v>562</v>
      </c>
      <c r="LY54" s="366" t="s">
        <v>562</v>
      </c>
      <c r="LZ54" s="366" t="s">
        <v>562</v>
      </c>
      <c r="MA54" s="366" t="s">
        <v>562</v>
      </c>
      <c r="MB54" s="366" t="s">
        <v>562</v>
      </c>
      <c r="MC54" s="366" t="s">
        <v>562</v>
      </c>
      <c r="MD54" s="366" t="s">
        <v>562</v>
      </c>
      <c r="ME54" s="366" t="s">
        <v>562</v>
      </c>
      <c r="MF54" s="366" t="s">
        <v>562</v>
      </c>
      <c r="MG54" s="366" t="s">
        <v>562</v>
      </c>
      <c r="MH54" s="366" t="s">
        <v>562</v>
      </c>
      <c r="MI54" s="366" t="s">
        <v>562</v>
      </c>
      <c r="MJ54" s="366" t="s">
        <v>562</v>
      </c>
      <c r="MK54" s="366" t="s">
        <v>562</v>
      </c>
      <c r="ML54" s="214" t="s">
        <v>2425</v>
      </c>
      <c r="MM54" s="223"/>
      <c r="MN54" s="223"/>
      <c r="MO54" s="214" t="s">
        <v>562</v>
      </c>
      <c r="MP54" s="214" t="s">
        <v>562</v>
      </c>
      <c r="MQ54" s="214" t="s">
        <v>562</v>
      </c>
      <c r="MR54" s="214" t="s">
        <v>562</v>
      </c>
      <c r="MS54" s="214" t="s">
        <v>562</v>
      </c>
      <c r="MT54" s="214" t="s">
        <v>562</v>
      </c>
      <c r="MU54" s="214" t="s">
        <v>562</v>
      </c>
      <c r="MV54" s="214" t="s">
        <v>562</v>
      </c>
      <c r="MW54" s="214" t="s">
        <v>562</v>
      </c>
      <c r="MX54" s="214" t="s">
        <v>562</v>
      </c>
      <c r="MY54" s="214" t="s">
        <v>562</v>
      </c>
      <c r="MZ54" s="214" t="s">
        <v>562</v>
      </c>
      <c r="NA54" s="214" t="s">
        <v>562</v>
      </c>
      <c r="NB54" s="214" t="s">
        <v>562</v>
      </c>
      <c r="NC54" s="214" t="s">
        <v>562</v>
      </c>
      <c r="ND54" s="214" t="s">
        <v>562</v>
      </c>
      <c r="NE54" s="214" t="s">
        <v>562</v>
      </c>
      <c r="NF54" s="214" t="s">
        <v>562</v>
      </c>
      <c r="NG54" s="214" t="s">
        <v>562</v>
      </c>
      <c r="NH54" s="214" t="s">
        <v>562</v>
      </c>
      <c r="NI54" s="301" t="s">
        <v>542</v>
      </c>
    </row>
    <row r="55" spans="1:373" s="2" customFormat="1" ht="12.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213" t="s">
        <v>137</v>
      </c>
      <c r="AD55" s="222" t="str">
        <f t="shared" ca="1" si="144"/>
        <v>100,139</v>
      </c>
      <c r="AE55" s="409" t="s">
        <v>5788</v>
      </c>
      <c r="AF55" s="409" t="s">
        <v>5789</v>
      </c>
      <c r="AG55" s="409" t="s">
        <v>562</v>
      </c>
      <c r="AH55" s="409" t="s">
        <v>5790</v>
      </c>
      <c r="AI55" s="409" t="s">
        <v>382</v>
      </c>
      <c r="AJ55" s="409" t="s">
        <v>394</v>
      </c>
      <c r="AK55" s="409" t="s">
        <v>395</v>
      </c>
      <c r="AL55" s="409" t="s">
        <v>5791</v>
      </c>
      <c r="AM55" s="409" t="s">
        <v>457</v>
      </c>
      <c r="AN55" s="409" t="s">
        <v>1238</v>
      </c>
      <c r="AO55" s="409" t="s">
        <v>6665</v>
      </c>
      <c r="AP55" s="409" t="s">
        <v>6665</v>
      </c>
      <c r="AQ55" s="409" t="s">
        <v>529</v>
      </c>
      <c r="AR55" s="409" t="s">
        <v>6666</v>
      </c>
      <c r="AS55" s="409" t="s">
        <v>6667</v>
      </c>
      <c r="AT55" s="409" t="s">
        <v>6668</v>
      </c>
      <c r="AU55" s="409" t="s">
        <v>6669</v>
      </c>
      <c r="AV55" s="409" t="s">
        <v>6670</v>
      </c>
      <c r="AW55" s="409" t="s">
        <v>6671</v>
      </c>
      <c r="AX55" s="409" t="s">
        <v>6672</v>
      </c>
      <c r="AY55" s="409" t="s">
        <v>4059</v>
      </c>
      <c r="AZ55" s="223"/>
      <c r="BA55" s="198"/>
      <c r="BB55" s="409" t="s">
        <v>5788</v>
      </c>
      <c r="BC55" s="409" t="s">
        <v>5789</v>
      </c>
      <c r="BD55" s="409" t="s">
        <v>364</v>
      </c>
      <c r="BE55" s="409" t="s">
        <v>5790</v>
      </c>
      <c r="BF55" s="409" t="s">
        <v>382</v>
      </c>
      <c r="BG55" s="409" t="s">
        <v>394</v>
      </c>
      <c r="BH55" s="409" t="s">
        <v>395</v>
      </c>
      <c r="BI55" s="409" t="s">
        <v>5791</v>
      </c>
      <c r="BJ55" s="409" t="s">
        <v>457</v>
      </c>
      <c r="BK55" s="409" t="s">
        <v>1238</v>
      </c>
      <c r="BL55" s="409" t="s">
        <v>5792</v>
      </c>
      <c r="BM55" s="409" t="s">
        <v>5793</v>
      </c>
      <c r="BN55" s="409" t="s">
        <v>5778</v>
      </c>
      <c r="BO55" s="409" t="s">
        <v>5794</v>
      </c>
      <c r="BP55" s="409" t="s">
        <v>5795</v>
      </c>
      <c r="BQ55" s="409" t="s">
        <v>5796</v>
      </c>
      <c r="BR55" s="409" t="s">
        <v>959</v>
      </c>
      <c r="BS55" s="409" t="s">
        <v>3824</v>
      </c>
      <c r="BT55" s="409" t="s">
        <v>5797</v>
      </c>
      <c r="BU55" s="409" t="s">
        <v>5798</v>
      </c>
      <c r="BV55" s="409" t="s">
        <v>5686</v>
      </c>
      <c r="BW55" s="223"/>
      <c r="BX55" s="198"/>
      <c r="BY55" s="375" t="s">
        <v>4942</v>
      </c>
      <c r="BZ55" s="375" t="s">
        <v>4018</v>
      </c>
      <c r="CA55" s="375" t="s">
        <v>364</v>
      </c>
      <c r="CB55" s="375" t="s">
        <v>1955</v>
      </c>
      <c r="CC55" s="375" t="s">
        <v>382</v>
      </c>
      <c r="CD55" s="375" t="s">
        <v>394</v>
      </c>
      <c r="CE55" s="375" t="s">
        <v>395</v>
      </c>
      <c r="CF55" s="375" t="s">
        <v>543</v>
      </c>
      <c r="CG55" s="375" t="s">
        <v>457</v>
      </c>
      <c r="CH55" s="375" t="s">
        <v>4943</v>
      </c>
      <c r="CI55" s="375" t="s">
        <v>4944</v>
      </c>
      <c r="CJ55" s="375" t="s">
        <v>4945</v>
      </c>
      <c r="CK55" s="375" t="s">
        <v>4946</v>
      </c>
      <c r="CL55" s="375" t="s">
        <v>4947</v>
      </c>
      <c r="CM55" s="375" t="s">
        <v>4948</v>
      </c>
      <c r="CN55" s="375" t="s">
        <v>5151</v>
      </c>
      <c r="CO55" s="375" t="s">
        <v>5152</v>
      </c>
      <c r="CP55" s="375" t="s">
        <v>5153</v>
      </c>
      <c r="CQ55" s="375" t="s">
        <v>5154</v>
      </c>
      <c r="CR55" s="375" t="s">
        <v>865</v>
      </c>
      <c r="CS55" s="376" t="s">
        <v>4949</v>
      </c>
      <c r="CT55" s="223"/>
      <c r="CU55" s="198"/>
      <c r="CV55" s="341" t="s">
        <v>4203</v>
      </c>
      <c r="CW55" s="341" t="s">
        <v>522</v>
      </c>
      <c r="CX55" s="341" t="s">
        <v>364</v>
      </c>
      <c r="CY55" s="341" t="s">
        <v>1969</v>
      </c>
      <c r="CZ55" s="341" t="s">
        <v>382</v>
      </c>
      <c r="DA55" s="341" t="s">
        <v>394</v>
      </c>
      <c r="DB55" s="341" t="s">
        <v>395</v>
      </c>
      <c r="DC55" s="341" t="s">
        <v>543</v>
      </c>
      <c r="DD55" s="341" t="s">
        <v>457</v>
      </c>
      <c r="DE55" s="341" t="s">
        <v>4204</v>
      </c>
      <c r="DF55" s="341" t="s">
        <v>4205</v>
      </c>
      <c r="DG55" s="341" t="s">
        <v>4206</v>
      </c>
      <c r="DH55" s="341" t="s">
        <v>4207</v>
      </c>
      <c r="DI55" s="341" t="s">
        <v>4208</v>
      </c>
      <c r="DJ55" s="341" t="s">
        <v>4209</v>
      </c>
      <c r="DK55" s="341" t="s">
        <v>4388</v>
      </c>
      <c r="DL55" s="341" t="s">
        <v>4389</v>
      </c>
      <c r="DM55" s="341" t="s">
        <v>776</v>
      </c>
      <c r="DN55" s="341" t="s">
        <v>4390</v>
      </c>
      <c r="DO55" s="341" t="s">
        <v>900</v>
      </c>
      <c r="DP55" s="341" t="s">
        <v>4210</v>
      </c>
      <c r="DQ55" s="223"/>
      <c r="DR55" s="198"/>
      <c r="DS55" s="341" t="s">
        <v>3402</v>
      </c>
      <c r="DT55" s="341" t="s">
        <v>522</v>
      </c>
      <c r="DU55" s="341" t="s">
        <v>364</v>
      </c>
      <c r="DV55" s="341" t="s">
        <v>3403</v>
      </c>
      <c r="DW55" s="341" t="s">
        <v>382</v>
      </c>
      <c r="DX55" s="341" t="s">
        <v>394</v>
      </c>
      <c r="DY55" s="341" t="s">
        <v>395</v>
      </c>
      <c r="DZ55" s="341" t="s">
        <v>543</v>
      </c>
      <c r="EA55" s="341" t="s">
        <v>395</v>
      </c>
      <c r="EB55" s="341" t="s">
        <v>3404</v>
      </c>
      <c r="EC55" s="341" t="s">
        <v>3405</v>
      </c>
      <c r="ED55" s="341" t="s">
        <v>3406</v>
      </c>
      <c r="EE55" s="341" t="s">
        <v>3407</v>
      </c>
      <c r="EF55" s="341" t="s">
        <v>3408</v>
      </c>
      <c r="EG55" s="341" t="s">
        <v>3409</v>
      </c>
      <c r="EH55" s="341" t="s">
        <v>3410</v>
      </c>
      <c r="EI55" s="341" t="s">
        <v>3411</v>
      </c>
      <c r="EJ55" s="341" t="s">
        <v>3412</v>
      </c>
      <c r="EK55" s="341" t="s">
        <v>3413</v>
      </c>
      <c r="EL55" s="341" t="s">
        <v>865</v>
      </c>
      <c r="EM55" s="341" t="s">
        <v>3999</v>
      </c>
      <c r="EN55" s="223"/>
      <c r="EO55" s="198"/>
      <c r="EP55" s="341" t="s">
        <v>478</v>
      </c>
      <c r="EQ55" s="214" t="s">
        <v>479</v>
      </c>
      <c r="ER55" s="214" t="s">
        <v>364</v>
      </c>
      <c r="ES55" s="214" t="s">
        <v>2227</v>
      </c>
      <c r="ET55" s="214" t="s">
        <v>400</v>
      </c>
      <c r="EU55" s="214" t="s">
        <v>375</v>
      </c>
      <c r="EV55" s="214" t="s">
        <v>395</v>
      </c>
      <c r="EW55" s="214" t="s">
        <v>543</v>
      </c>
      <c r="EX55" s="214" t="s">
        <v>395</v>
      </c>
      <c r="EY55" s="214" t="s">
        <v>3765</v>
      </c>
      <c r="EZ55" s="214" t="s">
        <v>3766</v>
      </c>
      <c r="FA55" s="214" t="s">
        <v>3767</v>
      </c>
      <c r="FB55" s="214" t="s">
        <v>3768</v>
      </c>
      <c r="FC55" s="214" t="s">
        <v>3769</v>
      </c>
      <c r="FD55" s="214" t="s">
        <v>3770</v>
      </c>
      <c r="FE55" s="214" t="s">
        <v>3771</v>
      </c>
      <c r="FF55" s="214" t="s">
        <v>3772</v>
      </c>
      <c r="FG55" s="214" t="s">
        <v>3773</v>
      </c>
      <c r="FH55" s="214" t="s">
        <v>3774</v>
      </c>
      <c r="FI55" s="214" t="s">
        <v>865</v>
      </c>
      <c r="FJ55" s="372" t="s">
        <v>4024</v>
      </c>
      <c r="FK55" s="223"/>
      <c r="FL55" s="198"/>
      <c r="FM55" s="301" t="s">
        <v>478</v>
      </c>
      <c r="FN55" s="301" t="s">
        <v>479</v>
      </c>
      <c r="FO55" s="301" t="s">
        <v>364</v>
      </c>
      <c r="FP55" s="301" t="s">
        <v>2227</v>
      </c>
      <c r="FQ55" s="301" t="s">
        <v>400</v>
      </c>
      <c r="FR55" s="301" t="s">
        <v>375</v>
      </c>
      <c r="FS55" s="301" t="s">
        <v>395</v>
      </c>
      <c r="FT55" s="301" t="s">
        <v>543</v>
      </c>
      <c r="FU55" s="301" t="s">
        <v>395</v>
      </c>
      <c r="FV55" s="301" t="s">
        <v>480</v>
      </c>
      <c r="FW55" s="301" t="s">
        <v>2434</v>
      </c>
      <c r="FX55" s="301" t="s">
        <v>2458</v>
      </c>
      <c r="FY55" s="301" t="s">
        <v>2228</v>
      </c>
      <c r="FZ55" s="301" t="s">
        <v>2229</v>
      </c>
      <c r="GA55" s="301" t="s">
        <v>2230</v>
      </c>
      <c r="GB55" s="301" t="s">
        <v>2231</v>
      </c>
      <c r="GC55" s="301" t="s">
        <v>2232</v>
      </c>
      <c r="GD55" s="301" t="s">
        <v>2233</v>
      </c>
      <c r="GE55" s="301" t="s">
        <v>2234</v>
      </c>
      <c r="GF55" s="301" t="s">
        <v>1297</v>
      </c>
      <c r="GG55" s="373" t="s">
        <v>4043</v>
      </c>
      <c r="GH55" s="223"/>
      <c r="GI55" s="198"/>
      <c r="GJ55" s="223" t="s">
        <v>478</v>
      </c>
      <c r="GK55" s="223" t="s">
        <v>479</v>
      </c>
      <c r="GL55" s="223" t="s">
        <v>364</v>
      </c>
      <c r="GM55" s="223" t="s">
        <v>1314</v>
      </c>
      <c r="GN55" s="223" t="s">
        <v>400</v>
      </c>
      <c r="GO55" s="223" t="s">
        <v>375</v>
      </c>
      <c r="GP55" s="223" t="s">
        <v>395</v>
      </c>
      <c r="GQ55" s="223" t="s">
        <v>543</v>
      </c>
      <c r="GR55" s="223" t="s">
        <v>395</v>
      </c>
      <c r="GS55" s="223" t="s">
        <v>480</v>
      </c>
      <c r="GT55" s="223" t="s">
        <v>1723</v>
      </c>
      <c r="GU55" s="223" t="s">
        <v>1724</v>
      </c>
      <c r="GV55" s="223" t="s">
        <v>1725</v>
      </c>
      <c r="GW55" s="223" t="s">
        <v>1726</v>
      </c>
      <c r="GX55" s="223" t="s">
        <v>1727</v>
      </c>
      <c r="GY55" s="238" t="s">
        <v>1728</v>
      </c>
      <c r="GZ55" s="238" t="s">
        <v>1729</v>
      </c>
      <c r="HA55" s="238" t="s">
        <v>1730</v>
      </c>
      <c r="HB55" s="238" t="s">
        <v>1731</v>
      </c>
      <c r="HC55" s="238" t="s">
        <v>1292</v>
      </c>
      <c r="HD55" s="223" t="s">
        <v>2708</v>
      </c>
      <c r="HE55" s="223"/>
      <c r="HF55" s="198"/>
      <c r="HG55" s="223" t="s">
        <v>478</v>
      </c>
      <c r="HH55" s="223" t="s">
        <v>479</v>
      </c>
      <c r="HI55" s="223" t="s">
        <v>367</v>
      </c>
      <c r="HJ55" s="223" t="s">
        <v>383</v>
      </c>
      <c r="HK55" s="223" t="s">
        <v>400</v>
      </c>
      <c r="HL55" s="223" t="s">
        <v>375</v>
      </c>
      <c r="HM55" s="223" t="s">
        <v>395</v>
      </c>
      <c r="HN55" s="223" t="s">
        <v>380</v>
      </c>
      <c r="HO55" s="223" t="s">
        <v>395</v>
      </c>
      <c r="HP55" s="223" t="s">
        <v>480</v>
      </c>
      <c r="HQ55" s="223" t="s">
        <v>981</v>
      </c>
      <c r="HR55" s="223" t="s">
        <v>982</v>
      </c>
      <c r="HS55" s="223" t="s">
        <v>983</v>
      </c>
      <c r="HT55" s="223" t="s">
        <v>984</v>
      </c>
      <c r="HU55" s="223" t="s">
        <v>985</v>
      </c>
      <c r="HV55" s="238" t="s">
        <v>986</v>
      </c>
      <c r="HW55" s="238" t="s">
        <v>987</v>
      </c>
      <c r="HX55" s="238" t="s">
        <v>988</v>
      </c>
      <c r="HY55" s="238" t="s">
        <v>989</v>
      </c>
      <c r="HZ55" s="238" t="s">
        <v>905</v>
      </c>
      <c r="IA55" s="374" t="s">
        <v>4064</v>
      </c>
      <c r="IB55" s="223"/>
      <c r="IC55" s="198"/>
      <c r="ID55" s="399" t="s">
        <v>478</v>
      </c>
      <c r="IE55" s="399" t="s">
        <v>479</v>
      </c>
      <c r="IF55" s="395" t="s">
        <v>367</v>
      </c>
      <c r="IG55" s="395" t="s">
        <v>383</v>
      </c>
      <c r="IH55" s="395" t="s">
        <v>400</v>
      </c>
      <c r="II55" s="399" t="s">
        <v>375</v>
      </c>
      <c r="IJ55" s="399" t="s">
        <v>395</v>
      </c>
      <c r="IK55" s="399" t="s">
        <v>380</v>
      </c>
      <c r="IL55" s="401" t="s">
        <v>395</v>
      </c>
      <c r="IM55" s="398" t="s">
        <v>480</v>
      </c>
      <c r="IN55" s="398" t="s">
        <v>593</v>
      </c>
      <c r="IO55" s="399" t="s">
        <v>593</v>
      </c>
      <c r="IP55" s="399" t="s">
        <v>384</v>
      </c>
      <c r="IQ55" s="399" t="s">
        <v>594</v>
      </c>
      <c r="IR55" s="399" t="s">
        <v>595</v>
      </c>
      <c r="IS55" s="399" t="s">
        <v>990</v>
      </c>
      <c r="IT55" s="399" t="s">
        <v>991</v>
      </c>
      <c r="IU55" s="399" t="s">
        <v>992</v>
      </c>
      <c r="IV55" s="399" t="s">
        <v>993</v>
      </c>
      <c r="IW55" s="400" t="s">
        <v>900</v>
      </c>
      <c r="IX55" s="399" t="s">
        <v>4108</v>
      </c>
      <c r="IY55" s="223"/>
      <c r="IZ55" s="198"/>
      <c r="JA55" s="409" t="s">
        <v>7369</v>
      </c>
      <c r="JB55" s="409" t="s">
        <v>7370</v>
      </c>
      <c r="JC55" s="409" t="s">
        <v>364</v>
      </c>
      <c r="JD55" s="409" t="s">
        <v>3579</v>
      </c>
      <c r="JE55" s="409" t="s">
        <v>382</v>
      </c>
      <c r="JF55" s="409" t="s">
        <v>394</v>
      </c>
      <c r="JG55" s="409" t="s">
        <v>395</v>
      </c>
      <c r="JH55" s="409" t="s">
        <v>7371</v>
      </c>
      <c r="JI55" s="409" t="s">
        <v>463</v>
      </c>
      <c r="JJ55" s="409" t="s">
        <v>7062</v>
      </c>
      <c r="JK55" s="409" t="s">
        <v>7063</v>
      </c>
      <c r="JL55" s="409" t="s">
        <v>7064</v>
      </c>
      <c r="JM55" s="409" t="s">
        <v>7065</v>
      </c>
      <c r="JN55" s="409" t="s">
        <v>7066</v>
      </c>
      <c r="JO55" s="409" t="s">
        <v>7067</v>
      </c>
      <c r="JP55" s="409" t="s">
        <v>7068</v>
      </c>
      <c r="JQ55" s="409" t="s">
        <v>7069</v>
      </c>
      <c r="JR55" s="409" t="s">
        <v>7070</v>
      </c>
      <c r="JS55" s="409" t="s">
        <v>7071</v>
      </c>
      <c r="JT55" s="409" t="s">
        <v>7072</v>
      </c>
      <c r="JU55" s="409" t="s">
        <v>7073</v>
      </c>
      <c r="JV55" s="223"/>
      <c r="JW55" s="223"/>
      <c r="JX55" s="366" t="s">
        <v>364</v>
      </c>
      <c r="JY55" s="366" t="s">
        <v>364</v>
      </c>
      <c r="JZ55" s="366" t="s">
        <v>562</v>
      </c>
      <c r="KA55" s="366" t="s">
        <v>364</v>
      </c>
      <c r="KB55" s="366" t="s">
        <v>364</v>
      </c>
      <c r="KC55" s="366" t="s">
        <v>364</v>
      </c>
      <c r="KD55" s="366" t="s">
        <v>364</v>
      </c>
      <c r="KE55" s="366" t="s">
        <v>364</v>
      </c>
      <c r="KF55" s="366" t="s">
        <v>364</v>
      </c>
      <c r="KG55" s="366" t="s">
        <v>364</v>
      </c>
      <c r="KH55" s="366" t="s">
        <v>7567</v>
      </c>
      <c r="KI55" s="366" t="s">
        <v>7567</v>
      </c>
      <c r="KJ55" s="366" t="s">
        <v>7568</v>
      </c>
      <c r="KK55" s="366" t="s">
        <v>7569</v>
      </c>
      <c r="KL55" s="366" t="s">
        <v>7570</v>
      </c>
      <c r="KM55" s="366" t="s">
        <v>7571</v>
      </c>
      <c r="KN55" s="366" t="s">
        <v>7572</v>
      </c>
      <c r="KO55" s="366" t="s">
        <v>7573</v>
      </c>
      <c r="KP55" s="366" t="s">
        <v>7574</v>
      </c>
      <c r="KQ55" s="366" t="s">
        <v>7575</v>
      </c>
      <c r="KR55" s="214" t="s">
        <v>7576</v>
      </c>
      <c r="KS55" s="223"/>
      <c r="KT55" s="223"/>
      <c r="KU55" s="409" t="s">
        <v>1995</v>
      </c>
      <c r="KV55" s="409" t="s">
        <v>6203</v>
      </c>
      <c r="KW55" s="409" t="s">
        <v>364</v>
      </c>
      <c r="KX55" s="409" t="s">
        <v>855</v>
      </c>
      <c r="KY55" s="409" t="s">
        <v>364</v>
      </c>
      <c r="KZ55" s="409" t="s">
        <v>364</v>
      </c>
      <c r="LA55" s="409" t="s">
        <v>364</v>
      </c>
      <c r="LB55" s="409" t="s">
        <v>994</v>
      </c>
      <c r="LC55" s="409" t="s">
        <v>364</v>
      </c>
      <c r="LD55" s="409" t="s">
        <v>6204</v>
      </c>
      <c r="LE55" s="409" t="s">
        <v>6205</v>
      </c>
      <c r="LF55" s="409" t="s">
        <v>6206</v>
      </c>
      <c r="LG55" s="409" t="s">
        <v>6207</v>
      </c>
      <c r="LH55" s="409" t="s">
        <v>6208</v>
      </c>
      <c r="LI55" s="409" t="s">
        <v>6209</v>
      </c>
      <c r="LJ55" s="409" t="s">
        <v>6210</v>
      </c>
      <c r="LK55" s="409" t="s">
        <v>6211</v>
      </c>
      <c r="LL55" s="409" t="s">
        <v>6212</v>
      </c>
      <c r="LM55" s="409" t="s">
        <v>6213</v>
      </c>
      <c r="LN55" s="409" t="s">
        <v>6214</v>
      </c>
      <c r="LO55" s="409" t="s">
        <v>1988</v>
      </c>
      <c r="LP55" s="223"/>
      <c r="LQ55" s="223"/>
      <c r="LR55" s="366" t="s">
        <v>397</v>
      </c>
      <c r="LS55" s="366" t="s">
        <v>5319</v>
      </c>
      <c r="LT55" s="366" t="s">
        <v>364</v>
      </c>
      <c r="LU55" s="366" t="s">
        <v>1430</v>
      </c>
      <c r="LV55" s="366" t="s">
        <v>364</v>
      </c>
      <c r="LW55" s="366" t="s">
        <v>364</v>
      </c>
      <c r="LX55" s="366" t="s">
        <v>364</v>
      </c>
      <c r="LY55" s="366" t="s">
        <v>364</v>
      </c>
      <c r="LZ55" s="366" t="s">
        <v>364</v>
      </c>
      <c r="MA55" s="366" t="s">
        <v>5320</v>
      </c>
      <c r="MB55" s="366" t="s">
        <v>5321</v>
      </c>
      <c r="MC55" s="366" t="s">
        <v>5322</v>
      </c>
      <c r="MD55" s="366" t="s">
        <v>5323</v>
      </c>
      <c r="ME55" s="366" t="s">
        <v>5324</v>
      </c>
      <c r="MF55" s="366" t="s">
        <v>5325</v>
      </c>
      <c r="MG55" s="366" t="s">
        <v>5326</v>
      </c>
      <c r="MH55" s="366" t="s">
        <v>5327</v>
      </c>
      <c r="MI55" s="366" t="s">
        <v>5328</v>
      </c>
      <c r="MJ55" s="366" t="s">
        <v>5329</v>
      </c>
      <c r="MK55" s="366" t="s">
        <v>1444</v>
      </c>
      <c r="ML55" s="214" t="s">
        <v>4135</v>
      </c>
      <c r="MM55" s="223"/>
      <c r="MN55" s="223"/>
      <c r="MO55" s="214" t="s">
        <v>2696</v>
      </c>
      <c r="MP55" s="214" t="s">
        <v>364</v>
      </c>
      <c r="MQ55" s="214" t="s">
        <v>364</v>
      </c>
      <c r="MR55" s="214" t="s">
        <v>367</v>
      </c>
      <c r="MS55" s="214" t="s">
        <v>364</v>
      </c>
      <c r="MT55" s="214" t="s">
        <v>364</v>
      </c>
      <c r="MU55" s="214" t="s">
        <v>364</v>
      </c>
      <c r="MV55" s="214" t="s">
        <v>364</v>
      </c>
      <c r="MW55" s="214" t="s">
        <v>1472</v>
      </c>
      <c r="MX55" s="214" t="s">
        <v>4565</v>
      </c>
      <c r="MY55" s="214" t="s">
        <v>4566</v>
      </c>
      <c r="MZ55" s="214" t="s">
        <v>4566</v>
      </c>
      <c r="NA55" s="214" t="s">
        <v>4567</v>
      </c>
      <c r="NB55" s="214" t="s">
        <v>4568</v>
      </c>
      <c r="NC55" s="214" t="s">
        <v>4569</v>
      </c>
      <c r="ND55" s="214" t="s">
        <v>4570</v>
      </c>
      <c r="NE55" s="214" t="s">
        <v>4571</v>
      </c>
      <c r="NF55" s="214" t="s">
        <v>4572</v>
      </c>
      <c r="NG55" s="214" t="s">
        <v>4573</v>
      </c>
      <c r="NH55" s="214" t="s">
        <v>1473</v>
      </c>
      <c r="NI55" s="301" t="s">
        <v>4574</v>
      </c>
    </row>
    <row r="56" spans="1:373" s="2" customFormat="1" ht="12.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213" t="s">
        <v>353</v>
      </c>
      <c r="AD56" s="222" t="str">
        <f t="shared" ca="1" si="144"/>
        <v>118,651</v>
      </c>
      <c r="AE56" s="409" t="s">
        <v>6673</v>
      </c>
      <c r="AF56" s="409" t="s">
        <v>6595</v>
      </c>
      <c r="AG56" s="409" t="s">
        <v>382</v>
      </c>
      <c r="AH56" s="409" t="s">
        <v>6674</v>
      </c>
      <c r="AI56" s="409" t="s">
        <v>386</v>
      </c>
      <c r="AJ56" s="409" t="s">
        <v>447</v>
      </c>
      <c r="AK56" s="409" t="s">
        <v>2237</v>
      </c>
      <c r="AL56" s="409" t="s">
        <v>3415</v>
      </c>
      <c r="AM56" s="409" t="s">
        <v>790</v>
      </c>
      <c r="AN56" s="409" t="s">
        <v>3416</v>
      </c>
      <c r="AO56" s="409" t="s">
        <v>6675</v>
      </c>
      <c r="AP56" s="409" t="s">
        <v>6675</v>
      </c>
      <c r="AQ56" s="409" t="s">
        <v>6676</v>
      </c>
      <c r="AR56" s="409" t="s">
        <v>6677</v>
      </c>
      <c r="AS56" s="409" t="s">
        <v>6677</v>
      </c>
      <c r="AT56" s="409" t="s">
        <v>6678</v>
      </c>
      <c r="AU56" s="409" t="s">
        <v>6679</v>
      </c>
      <c r="AV56" s="409" t="s">
        <v>6680</v>
      </c>
      <c r="AW56" s="409" t="s">
        <v>6681</v>
      </c>
      <c r="AX56" s="409" t="s">
        <v>6682</v>
      </c>
      <c r="AY56" s="409" t="s">
        <v>2192</v>
      </c>
      <c r="AZ56" s="223"/>
      <c r="BA56" s="198"/>
      <c r="BB56" s="409" t="s">
        <v>4950</v>
      </c>
      <c r="BC56" s="409" t="s">
        <v>5101</v>
      </c>
      <c r="BD56" s="409" t="s">
        <v>447</v>
      </c>
      <c r="BE56" s="409" t="s">
        <v>5799</v>
      </c>
      <c r="BF56" s="409" t="s">
        <v>1405</v>
      </c>
      <c r="BG56" s="409" t="s">
        <v>447</v>
      </c>
      <c r="BH56" s="409" t="s">
        <v>2237</v>
      </c>
      <c r="BI56" s="409" t="s">
        <v>3415</v>
      </c>
      <c r="BJ56" s="409" t="s">
        <v>790</v>
      </c>
      <c r="BK56" s="409" t="s">
        <v>5800</v>
      </c>
      <c r="BL56" s="409" t="s">
        <v>5801</v>
      </c>
      <c r="BM56" s="409" t="s">
        <v>5801</v>
      </c>
      <c r="BN56" s="409" t="s">
        <v>5802</v>
      </c>
      <c r="BO56" s="409" t="s">
        <v>5803</v>
      </c>
      <c r="BP56" s="409" t="s">
        <v>5803</v>
      </c>
      <c r="BQ56" s="409" t="s">
        <v>5804</v>
      </c>
      <c r="BR56" s="409" t="s">
        <v>5805</v>
      </c>
      <c r="BS56" s="409" t="s">
        <v>5806</v>
      </c>
      <c r="BT56" s="409" t="s">
        <v>5807</v>
      </c>
      <c r="BU56" s="409" t="s">
        <v>5808</v>
      </c>
      <c r="BV56" s="409" t="s">
        <v>366</v>
      </c>
      <c r="BW56" s="223"/>
      <c r="BX56" s="198"/>
      <c r="BY56" s="375" t="s">
        <v>4950</v>
      </c>
      <c r="BZ56" s="375" t="s">
        <v>3423</v>
      </c>
      <c r="CA56" s="375" t="s">
        <v>414</v>
      </c>
      <c r="CB56" s="375" t="s">
        <v>4951</v>
      </c>
      <c r="CC56" s="375" t="s">
        <v>1439</v>
      </c>
      <c r="CD56" s="375" t="s">
        <v>447</v>
      </c>
      <c r="CE56" s="375" t="s">
        <v>887</v>
      </c>
      <c r="CF56" s="375" t="s">
        <v>997</v>
      </c>
      <c r="CG56" s="375" t="s">
        <v>790</v>
      </c>
      <c r="CH56" s="375" t="s">
        <v>2688</v>
      </c>
      <c r="CI56" s="375" t="s">
        <v>4952</v>
      </c>
      <c r="CJ56" s="375" t="s">
        <v>4953</v>
      </c>
      <c r="CK56" s="375" t="s">
        <v>4954</v>
      </c>
      <c r="CL56" s="375" t="s">
        <v>4955</v>
      </c>
      <c r="CM56" s="375" t="s">
        <v>4955</v>
      </c>
      <c r="CN56" s="375" t="s">
        <v>5155</v>
      </c>
      <c r="CO56" s="375" t="s">
        <v>5156</v>
      </c>
      <c r="CP56" s="375" t="s">
        <v>5157</v>
      </c>
      <c r="CQ56" s="375" t="s">
        <v>5158</v>
      </c>
      <c r="CR56" s="375" t="s">
        <v>1891</v>
      </c>
      <c r="CS56" s="376" t="s">
        <v>789</v>
      </c>
      <c r="CT56" s="223"/>
      <c r="CU56" s="198"/>
      <c r="CV56" s="341" t="s">
        <v>1732</v>
      </c>
      <c r="CW56" s="341" t="s">
        <v>908</v>
      </c>
      <c r="CX56" s="341" t="s">
        <v>1065</v>
      </c>
      <c r="CY56" s="341" t="s">
        <v>4211</v>
      </c>
      <c r="CZ56" s="341" t="s">
        <v>2328</v>
      </c>
      <c r="DA56" s="341" t="s">
        <v>447</v>
      </c>
      <c r="DB56" s="341" t="s">
        <v>1734</v>
      </c>
      <c r="DC56" s="341" t="s">
        <v>4212</v>
      </c>
      <c r="DD56" s="341" t="s">
        <v>770</v>
      </c>
      <c r="DE56" s="341" t="s">
        <v>2688</v>
      </c>
      <c r="DF56" s="341" t="s">
        <v>4213</v>
      </c>
      <c r="DG56" s="341" t="s">
        <v>4213</v>
      </c>
      <c r="DH56" s="341" t="s">
        <v>4214</v>
      </c>
      <c r="DI56" s="341" t="s">
        <v>4215</v>
      </c>
      <c r="DJ56" s="341" t="s">
        <v>4215</v>
      </c>
      <c r="DK56" s="341" t="s">
        <v>4391</v>
      </c>
      <c r="DL56" s="341" t="s">
        <v>4392</v>
      </c>
      <c r="DM56" s="341" t="s">
        <v>4393</v>
      </c>
      <c r="DN56" s="341" t="s">
        <v>4394</v>
      </c>
      <c r="DO56" s="341" t="s">
        <v>1030</v>
      </c>
      <c r="DP56" s="341" t="s">
        <v>3468</v>
      </c>
      <c r="DQ56" s="223"/>
      <c r="DR56" s="198"/>
      <c r="DS56" s="341" t="s">
        <v>1732</v>
      </c>
      <c r="DT56" s="341" t="s">
        <v>524</v>
      </c>
      <c r="DU56" s="341" t="s">
        <v>447</v>
      </c>
      <c r="DV56" s="341" t="s">
        <v>3414</v>
      </c>
      <c r="DW56" s="341" t="s">
        <v>2328</v>
      </c>
      <c r="DX56" s="341" t="s">
        <v>447</v>
      </c>
      <c r="DY56" s="341" t="s">
        <v>887</v>
      </c>
      <c r="DZ56" s="341" t="s">
        <v>3415</v>
      </c>
      <c r="EA56" s="341" t="s">
        <v>770</v>
      </c>
      <c r="EB56" s="341" t="s">
        <v>3416</v>
      </c>
      <c r="EC56" s="341" t="s">
        <v>3417</v>
      </c>
      <c r="ED56" s="341" t="s">
        <v>3417</v>
      </c>
      <c r="EE56" s="341" t="s">
        <v>3418</v>
      </c>
      <c r="EF56" s="341" t="s">
        <v>3419</v>
      </c>
      <c r="EG56" s="341" t="s">
        <v>3420</v>
      </c>
      <c r="EH56" s="341" t="s">
        <v>2385</v>
      </c>
      <c r="EI56" s="341" t="s">
        <v>3421</v>
      </c>
      <c r="EJ56" s="341" t="s">
        <v>1056</v>
      </c>
      <c r="EK56" s="341" t="s">
        <v>3422</v>
      </c>
      <c r="EL56" s="341" t="s">
        <v>1030</v>
      </c>
      <c r="EM56" s="341" t="s">
        <v>2133</v>
      </c>
      <c r="EN56" s="223"/>
      <c r="EO56" s="198"/>
      <c r="EP56" s="341" t="s">
        <v>3775</v>
      </c>
      <c r="EQ56" s="214" t="s">
        <v>3776</v>
      </c>
      <c r="ER56" s="214" t="s">
        <v>414</v>
      </c>
      <c r="ES56" s="214" t="s">
        <v>3559</v>
      </c>
      <c r="ET56" s="214" t="s">
        <v>472</v>
      </c>
      <c r="EU56" s="214" t="s">
        <v>411</v>
      </c>
      <c r="EV56" s="214" t="s">
        <v>887</v>
      </c>
      <c r="EW56" s="214" t="s">
        <v>3415</v>
      </c>
      <c r="EX56" s="214" t="s">
        <v>790</v>
      </c>
      <c r="EY56" s="214" t="s">
        <v>3416</v>
      </c>
      <c r="EZ56" s="214" t="s">
        <v>3777</v>
      </c>
      <c r="FA56" s="214" t="s">
        <v>3778</v>
      </c>
      <c r="FB56" s="214" t="s">
        <v>3779</v>
      </c>
      <c r="FC56" s="214" t="s">
        <v>3780</v>
      </c>
      <c r="FD56" s="214" t="s">
        <v>3780</v>
      </c>
      <c r="FE56" s="214" t="s">
        <v>3781</v>
      </c>
      <c r="FF56" s="214" t="s">
        <v>3782</v>
      </c>
      <c r="FG56" s="214" t="s">
        <v>3783</v>
      </c>
      <c r="FH56" s="214" t="s">
        <v>3784</v>
      </c>
      <c r="FI56" s="214" t="s">
        <v>1249</v>
      </c>
      <c r="FJ56" s="372" t="s">
        <v>1462</v>
      </c>
      <c r="FK56" s="223"/>
      <c r="FL56" s="198"/>
      <c r="FM56" s="301" t="s">
        <v>2111</v>
      </c>
      <c r="FN56" s="301" t="s">
        <v>2235</v>
      </c>
      <c r="FO56" s="301" t="s">
        <v>1007</v>
      </c>
      <c r="FP56" s="301" t="s">
        <v>2236</v>
      </c>
      <c r="FQ56" s="301" t="s">
        <v>2237</v>
      </c>
      <c r="FR56" s="301" t="s">
        <v>405</v>
      </c>
      <c r="FS56" s="301" t="s">
        <v>549</v>
      </c>
      <c r="FT56" s="301" t="s">
        <v>450</v>
      </c>
      <c r="FU56" s="301" t="s">
        <v>443</v>
      </c>
      <c r="FV56" s="301" t="s">
        <v>2238</v>
      </c>
      <c r="FW56" s="301" t="s">
        <v>2435</v>
      </c>
      <c r="FX56" s="301" t="s">
        <v>2435</v>
      </c>
      <c r="FY56" s="301" t="s">
        <v>2239</v>
      </c>
      <c r="FZ56" s="301" t="s">
        <v>2240</v>
      </c>
      <c r="GA56" s="301" t="s">
        <v>2241</v>
      </c>
      <c r="GB56" s="301" t="s">
        <v>2242</v>
      </c>
      <c r="GC56" s="301" t="s">
        <v>2243</v>
      </c>
      <c r="GD56" s="301" t="s">
        <v>2244</v>
      </c>
      <c r="GE56" s="301" t="s">
        <v>2245</v>
      </c>
      <c r="GF56" s="301" t="s">
        <v>1063</v>
      </c>
      <c r="GG56" s="373" t="s">
        <v>1408</v>
      </c>
      <c r="GH56" s="223"/>
      <c r="GI56" s="198"/>
      <c r="GJ56" s="223" t="s">
        <v>1732</v>
      </c>
      <c r="GK56" s="223" t="s">
        <v>1733</v>
      </c>
      <c r="GL56" s="223" t="s">
        <v>414</v>
      </c>
      <c r="GM56" s="223" t="s">
        <v>1944</v>
      </c>
      <c r="GN56" s="223" t="s">
        <v>771</v>
      </c>
      <c r="GO56" s="223" t="s">
        <v>367</v>
      </c>
      <c r="GP56" s="223" t="s">
        <v>1734</v>
      </c>
      <c r="GQ56" s="223" t="s">
        <v>1735</v>
      </c>
      <c r="GR56" s="223" t="s">
        <v>443</v>
      </c>
      <c r="GS56" s="223" t="s">
        <v>910</v>
      </c>
      <c r="GT56" s="223" t="s">
        <v>1736</v>
      </c>
      <c r="GU56" s="223" t="s">
        <v>1736</v>
      </c>
      <c r="GV56" s="223" t="s">
        <v>1737</v>
      </c>
      <c r="GW56" s="223" t="s">
        <v>1738</v>
      </c>
      <c r="GX56" s="223" t="s">
        <v>1738</v>
      </c>
      <c r="GY56" s="238" t="s">
        <v>1739</v>
      </c>
      <c r="GZ56" s="238" t="s">
        <v>1740</v>
      </c>
      <c r="HA56" s="238" t="s">
        <v>1741</v>
      </c>
      <c r="HB56" s="238" t="s">
        <v>1742</v>
      </c>
      <c r="HC56" s="238" t="s">
        <v>1353</v>
      </c>
      <c r="HD56" s="223" t="s">
        <v>495</v>
      </c>
      <c r="HE56" s="223"/>
      <c r="HF56" s="198"/>
      <c r="HG56" s="223" t="s">
        <v>562</v>
      </c>
      <c r="HH56" s="223" t="s">
        <v>562</v>
      </c>
      <c r="HI56" s="223" t="s">
        <v>562</v>
      </c>
      <c r="HJ56" s="223" t="s">
        <v>562</v>
      </c>
      <c r="HK56" s="223" t="s">
        <v>562</v>
      </c>
      <c r="HL56" s="223" t="s">
        <v>562</v>
      </c>
      <c r="HM56" s="223" t="s">
        <v>562</v>
      </c>
      <c r="HN56" s="223" t="s">
        <v>562</v>
      </c>
      <c r="HO56" s="223" t="s">
        <v>562</v>
      </c>
      <c r="HP56" s="223" t="s">
        <v>562</v>
      </c>
      <c r="HQ56" s="223" t="s">
        <v>562</v>
      </c>
      <c r="HR56" s="223" t="s">
        <v>562</v>
      </c>
      <c r="HS56" s="223" t="s">
        <v>562</v>
      </c>
      <c r="HT56" s="223" t="s">
        <v>562</v>
      </c>
      <c r="HU56" s="223" t="s">
        <v>562</v>
      </c>
      <c r="HV56" s="238" t="s">
        <v>562</v>
      </c>
      <c r="HW56" s="238" t="s">
        <v>562</v>
      </c>
      <c r="HX56" s="238" t="s">
        <v>562</v>
      </c>
      <c r="HY56" s="238" t="s">
        <v>562</v>
      </c>
      <c r="HZ56" s="238" t="s">
        <v>562</v>
      </c>
      <c r="IA56" s="374" t="s">
        <v>3525</v>
      </c>
      <c r="IB56" s="223"/>
      <c r="IC56" s="198"/>
      <c r="ID56" s="399" t="s">
        <v>562</v>
      </c>
      <c r="IE56" s="399" t="s">
        <v>562</v>
      </c>
      <c r="IF56" s="395" t="s">
        <v>562</v>
      </c>
      <c r="IG56" s="395" t="s">
        <v>562</v>
      </c>
      <c r="IH56" s="395" t="s">
        <v>562</v>
      </c>
      <c r="II56" s="399" t="s">
        <v>562</v>
      </c>
      <c r="IJ56" s="399" t="s">
        <v>562</v>
      </c>
      <c r="IK56" s="399" t="s">
        <v>562</v>
      </c>
      <c r="IL56" s="401" t="s">
        <v>562</v>
      </c>
      <c r="IM56" s="398" t="s">
        <v>562</v>
      </c>
      <c r="IN56" s="398" t="s">
        <v>562</v>
      </c>
      <c r="IO56" s="399" t="s">
        <v>562</v>
      </c>
      <c r="IP56" s="399" t="s">
        <v>562</v>
      </c>
      <c r="IQ56" s="399" t="s">
        <v>562</v>
      </c>
      <c r="IR56" s="399" t="s">
        <v>562</v>
      </c>
      <c r="IS56" s="399" t="s">
        <v>562</v>
      </c>
      <c r="IT56" s="399" t="s">
        <v>562</v>
      </c>
      <c r="IU56" s="399" t="s">
        <v>562</v>
      </c>
      <c r="IV56" s="399" t="s">
        <v>562</v>
      </c>
      <c r="IW56" s="400" t="s">
        <v>562</v>
      </c>
      <c r="IX56" s="399" t="s">
        <v>3436</v>
      </c>
      <c r="IY56" s="223"/>
      <c r="IZ56" s="198"/>
      <c r="JA56" s="409" t="s">
        <v>7372</v>
      </c>
      <c r="JB56" s="409" t="s">
        <v>815</v>
      </c>
      <c r="JC56" s="409" t="s">
        <v>1960</v>
      </c>
      <c r="JD56" s="409" t="s">
        <v>7373</v>
      </c>
      <c r="JE56" s="409" t="s">
        <v>1357</v>
      </c>
      <c r="JF56" s="409" t="s">
        <v>447</v>
      </c>
      <c r="JG56" s="409" t="s">
        <v>463</v>
      </c>
      <c r="JH56" s="409" t="s">
        <v>7374</v>
      </c>
      <c r="JI56" s="409" t="s">
        <v>952</v>
      </c>
      <c r="JJ56" s="409" t="s">
        <v>7074</v>
      </c>
      <c r="JK56" s="409" t="s">
        <v>7075</v>
      </c>
      <c r="JL56" s="409" t="s">
        <v>7076</v>
      </c>
      <c r="JM56" s="409" t="s">
        <v>7077</v>
      </c>
      <c r="JN56" s="409" t="s">
        <v>7078</v>
      </c>
      <c r="JO56" s="409" t="s">
        <v>7079</v>
      </c>
      <c r="JP56" s="409" t="s">
        <v>7080</v>
      </c>
      <c r="JQ56" s="409" t="s">
        <v>7081</v>
      </c>
      <c r="JR56" s="409" t="s">
        <v>7082</v>
      </c>
      <c r="JS56" s="409" t="s">
        <v>7083</v>
      </c>
      <c r="JT56" s="409" t="s">
        <v>7084</v>
      </c>
      <c r="JU56" s="409" t="s">
        <v>493</v>
      </c>
      <c r="JV56" s="223"/>
      <c r="JW56" s="223"/>
      <c r="JX56" s="366" t="s">
        <v>1092</v>
      </c>
      <c r="JY56" s="366" t="s">
        <v>1986</v>
      </c>
      <c r="JZ56" s="366" t="s">
        <v>1448</v>
      </c>
      <c r="KA56" s="366" t="s">
        <v>493</v>
      </c>
      <c r="KB56" s="366" t="s">
        <v>1457</v>
      </c>
      <c r="KC56" s="366" t="s">
        <v>364</v>
      </c>
      <c r="KD56" s="366" t="s">
        <v>364</v>
      </c>
      <c r="KE56" s="366" t="s">
        <v>364</v>
      </c>
      <c r="KF56" s="366" t="s">
        <v>364</v>
      </c>
      <c r="KG56" s="366" t="s">
        <v>7577</v>
      </c>
      <c r="KH56" s="366" t="s">
        <v>7578</v>
      </c>
      <c r="KI56" s="366" t="s">
        <v>7578</v>
      </c>
      <c r="KJ56" s="366" t="s">
        <v>3456</v>
      </c>
      <c r="KK56" s="366" t="s">
        <v>7579</v>
      </c>
      <c r="KL56" s="366" t="s">
        <v>7579</v>
      </c>
      <c r="KM56" s="366" t="s">
        <v>7580</v>
      </c>
      <c r="KN56" s="366" t="s">
        <v>7581</v>
      </c>
      <c r="KO56" s="366" t="s">
        <v>7582</v>
      </c>
      <c r="KP56" s="366" t="s">
        <v>7583</v>
      </c>
      <c r="KQ56" s="366" t="s">
        <v>7584</v>
      </c>
      <c r="KR56" s="214" t="s">
        <v>1155</v>
      </c>
      <c r="KS56" s="223"/>
      <c r="KT56" s="223"/>
      <c r="KU56" s="409" t="s">
        <v>364</v>
      </c>
      <c r="KV56" s="409" t="s">
        <v>1446</v>
      </c>
      <c r="KW56" s="409" t="s">
        <v>934</v>
      </c>
      <c r="KX56" s="409" t="s">
        <v>395</v>
      </c>
      <c r="KY56" s="409" t="s">
        <v>382</v>
      </c>
      <c r="KZ56" s="409" t="s">
        <v>364</v>
      </c>
      <c r="LA56" s="409" t="s">
        <v>1979</v>
      </c>
      <c r="LB56" s="409" t="s">
        <v>3758</v>
      </c>
      <c r="LC56" s="409" t="s">
        <v>364</v>
      </c>
      <c r="LD56" s="409" t="s">
        <v>6215</v>
      </c>
      <c r="LE56" s="409" t="s">
        <v>6216</v>
      </c>
      <c r="LF56" s="409" t="s">
        <v>6217</v>
      </c>
      <c r="LG56" s="409" t="s">
        <v>6218</v>
      </c>
      <c r="LH56" s="409" t="s">
        <v>6219</v>
      </c>
      <c r="LI56" s="409" t="s">
        <v>6219</v>
      </c>
      <c r="LJ56" s="409" t="s">
        <v>6220</v>
      </c>
      <c r="LK56" s="409" t="s">
        <v>6221</v>
      </c>
      <c r="LL56" s="409" t="s">
        <v>6222</v>
      </c>
      <c r="LM56" s="409" t="s">
        <v>6223</v>
      </c>
      <c r="LN56" s="409" t="s">
        <v>6224</v>
      </c>
      <c r="LO56" s="409" t="s">
        <v>5490</v>
      </c>
      <c r="LP56" s="223"/>
      <c r="LQ56" s="223"/>
      <c r="LR56" s="366" t="s">
        <v>1827</v>
      </c>
      <c r="LS56" s="366" t="s">
        <v>5330</v>
      </c>
      <c r="LT56" s="366" t="s">
        <v>1982</v>
      </c>
      <c r="LU56" s="366" t="s">
        <v>1314</v>
      </c>
      <c r="LV56" s="366" t="s">
        <v>1447</v>
      </c>
      <c r="LW56" s="366" t="s">
        <v>364</v>
      </c>
      <c r="LX56" s="366" t="s">
        <v>1437</v>
      </c>
      <c r="LY56" s="366" t="s">
        <v>5331</v>
      </c>
      <c r="LZ56" s="366" t="s">
        <v>4134</v>
      </c>
      <c r="MA56" s="366" t="s">
        <v>364</v>
      </c>
      <c r="MB56" s="366" t="s">
        <v>5332</v>
      </c>
      <c r="MC56" s="366" t="s">
        <v>5333</v>
      </c>
      <c r="MD56" s="366" t="s">
        <v>5334</v>
      </c>
      <c r="ME56" s="366" t="s">
        <v>5335</v>
      </c>
      <c r="MF56" s="366" t="s">
        <v>5335</v>
      </c>
      <c r="MG56" s="366" t="s">
        <v>5336</v>
      </c>
      <c r="MH56" s="366" t="s">
        <v>5337</v>
      </c>
      <c r="MI56" s="366" t="s">
        <v>5338</v>
      </c>
      <c r="MJ56" s="366" t="s">
        <v>5339</v>
      </c>
      <c r="MK56" s="366" t="s">
        <v>4742</v>
      </c>
      <c r="ML56" s="214" t="s">
        <v>386</v>
      </c>
      <c r="MM56" s="223"/>
      <c r="MN56" s="223"/>
      <c r="MO56" s="214" t="s">
        <v>364</v>
      </c>
      <c r="MP56" s="214" t="s">
        <v>395</v>
      </c>
      <c r="MQ56" s="214" t="s">
        <v>447</v>
      </c>
      <c r="MR56" s="214" t="s">
        <v>3372</v>
      </c>
      <c r="MS56" s="214" t="s">
        <v>364</v>
      </c>
      <c r="MT56" s="214" t="s">
        <v>364</v>
      </c>
      <c r="MU56" s="214" t="s">
        <v>1430</v>
      </c>
      <c r="MV56" s="214" t="s">
        <v>487</v>
      </c>
      <c r="MW56" s="214" t="s">
        <v>364</v>
      </c>
      <c r="MX56" s="214" t="s">
        <v>2249</v>
      </c>
      <c r="MY56" s="214" t="s">
        <v>4575</v>
      </c>
      <c r="MZ56" s="214" t="s">
        <v>4575</v>
      </c>
      <c r="NA56" s="214" t="s">
        <v>4576</v>
      </c>
      <c r="NB56" s="214" t="s">
        <v>4577</v>
      </c>
      <c r="NC56" s="214" t="s">
        <v>4578</v>
      </c>
      <c r="ND56" s="214" t="s">
        <v>4579</v>
      </c>
      <c r="NE56" s="214" t="s">
        <v>4580</v>
      </c>
      <c r="NF56" s="214" t="s">
        <v>4581</v>
      </c>
      <c r="NG56" s="214" t="s">
        <v>4582</v>
      </c>
      <c r="NH56" s="214" t="s">
        <v>1433</v>
      </c>
      <c r="NI56" s="301" t="s">
        <v>3374</v>
      </c>
    </row>
    <row r="57" spans="1:373" s="2" customFormat="1" ht="12.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213" t="s">
        <v>138</v>
      </c>
      <c r="AD57" s="222" t="str">
        <f t="shared" ca="1" si="144"/>
        <v>232,623</v>
      </c>
      <c r="AE57" s="409" t="s">
        <v>2112</v>
      </c>
      <c r="AF57" s="409" t="s">
        <v>1314</v>
      </c>
      <c r="AG57" s="409" t="s">
        <v>3423</v>
      </c>
      <c r="AH57" s="409" t="s">
        <v>6683</v>
      </c>
      <c r="AI57" s="409" t="s">
        <v>397</v>
      </c>
      <c r="AJ57" s="409" t="s">
        <v>876</v>
      </c>
      <c r="AK57" s="409" t="s">
        <v>1282</v>
      </c>
      <c r="AL57" s="409" t="s">
        <v>5810</v>
      </c>
      <c r="AM57" s="409" t="s">
        <v>952</v>
      </c>
      <c r="AN57" s="409" t="s">
        <v>6684</v>
      </c>
      <c r="AO57" s="409" t="s">
        <v>6685</v>
      </c>
      <c r="AP57" s="409" t="s">
        <v>6685</v>
      </c>
      <c r="AQ57" s="409" t="s">
        <v>6686</v>
      </c>
      <c r="AR57" s="409" t="s">
        <v>545</v>
      </c>
      <c r="AS57" s="409" t="s">
        <v>6687</v>
      </c>
      <c r="AT57" s="409" t="s">
        <v>6688</v>
      </c>
      <c r="AU57" s="409" t="s">
        <v>6689</v>
      </c>
      <c r="AV57" s="409" t="s">
        <v>6690</v>
      </c>
      <c r="AW57" s="409" t="s">
        <v>6691</v>
      </c>
      <c r="AX57" s="409" t="s">
        <v>6692</v>
      </c>
      <c r="AY57" s="409" t="s">
        <v>6693</v>
      </c>
      <c r="AZ57" s="223"/>
      <c r="BA57" s="198"/>
      <c r="BB57" s="409" t="s">
        <v>2112</v>
      </c>
      <c r="BC57" s="409" t="s">
        <v>1314</v>
      </c>
      <c r="BD57" s="409" t="s">
        <v>3423</v>
      </c>
      <c r="BE57" s="409" t="s">
        <v>5809</v>
      </c>
      <c r="BF57" s="409" t="s">
        <v>397</v>
      </c>
      <c r="BG57" s="409" t="s">
        <v>876</v>
      </c>
      <c r="BH57" s="409" t="s">
        <v>1282</v>
      </c>
      <c r="BI57" s="409" t="s">
        <v>5810</v>
      </c>
      <c r="BJ57" s="409" t="s">
        <v>952</v>
      </c>
      <c r="BK57" s="409" t="s">
        <v>5811</v>
      </c>
      <c r="BL57" s="409" t="s">
        <v>5812</v>
      </c>
      <c r="BM57" s="409" t="s">
        <v>5813</v>
      </c>
      <c r="BN57" s="409" t="s">
        <v>5814</v>
      </c>
      <c r="BO57" s="409" t="s">
        <v>5815</v>
      </c>
      <c r="BP57" s="409" t="s">
        <v>5816</v>
      </c>
      <c r="BQ57" s="409" t="s">
        <v>5817</v>
      </c>
      <c r="BR57" s="409" t="s">
        <v>5818</v>
      </c>
      <c r="BS57" s="409" t="s">
        <v>5819</v>
      </c>
      <c r="BT57" s="409" t="s">
        <v>5820</v>
      </c>
      <c r="BU57" s="409" t="s">
        <v>5821</v>
      </c>
      <c r="BV57" s="409" t="s">
        <v>5071</v>
      </c>
      <c r="BW57" s="223"/>
      <c r="BX57" s="198"/>
      <c r="BY57" s="375" t="s">
        <v>2112</v>
      </c>
      <c r="BZ57" s="375" t="s">
        <v>392</v>
      </c>
      <c r="CA57" s="375" t="s">
        <v>3423</v>
      </c>
      <c r="CB57" s="375" t="s">
        <v>4956</v>
      </c>
      <c r="CC57" s="375" t="s">
        <v>1430</v>
      </c>
      <c r="CD57" s="375" t="s">
        <v>876</v>
      </c>
      <c r="CE57" s="375" t="s">
        <v>1282</v>
      </c>
      <c r="CF57" s="375" t="s">
        <v>4957</v>
      </c>
      <c r="CG57" s="375" t="s">
        <v>952</v>
      </c>
      <c r="CH57" s="375" t="s">
        <v>4958</v>
      </c>
      <c r="CI57" s="375" t="s">
        <v>4959</v>
      </c>
      <c r="CJ57" s="375" t="s">
        <v>4960</v>
      </c>
      <c r="CK57" s="375" t="s">
        <v>1316</v>
      </c>
      <c r="CL57" s="375" t="s">
        <v>4887</v>
      </c>
      <c r="CM57" s="375" t="s">
        <v>4961</v>
      </c>
      <c r="CN57" s="375" t="s">
        <v>5159</v>
      </c>
      <c r="CO57" s="375" t="s">
        <v>5160</v>
      </c>
      <c r="CP57" s="375" t="s">
        <v>5161</v>
      </c>
      <c r="CQ57" s="375" t="s">
        <v>5162</v>
      </c>
      <c r="CR57" s="375" t="s">
        <v>1139</v>
      </c>
      <c r="CS57" s="376" t="s">
        <v>532</v>
      </c>
      <c r="CT57" s="223"/>
      <c r="CU57" s="198"/>
      <c r="CV57" s="341" t="s">
        <v>2112</v>
      </c>
      <c r="CW57" s="341" t="s">
        <v>392</v>
      </c>
      <c r="CX57" s="341" t="s">
        <v>3423</v>
      </c>
      <c r="CY57" s="341" t="s">
        <v>4216</v>
      </c>
      <c r="CZ57" s="341" t="s">
        <v>1430</v>
      </c>
      <c r="DA57" s="341" t="s">
        <v>876</v>
      </c>
      <c r="DB57" s="341" t="s">
        <v>408</v>
      </c>
      <c r="DC57" s="341" t="s">
        <v>4217</v>
      </c>
      <c r="DD57" s="341" t="s">
        <v>965</v>
      </c>
      <c r="DE57" s="341" t="s">
        <v>4218</v>
      </c>
      <c r="DF57" s="341" t="s">
        <v>4219</v>
      </c>
      <c r="DG57" s="341" t="s">
        <v>4219</v>
      </c>
      <c r="DH57" s="341" t="s">
        <v>4220</v>
      </c>
      <c r="DI57" s="341" t="s">
        <v>938</v>
      </c>
      <c r="DJ57" s="341" t="s">
        <v>4221</v>
      </c>
      <c r="DK57" s="341" t="s">
        <v>4395</v>
      </c>
      <c r="DL57" s="341" t="s">
        <v>4396</v>
      </c>
      <c r="DM57" s="341" t="s">
        <v>4397</v>
      </c>
      <c r="DN57" s="341" t="s">
        <v>4398</v>
      </c>
      <c r="DO57" s="341" t="s">
        <v>948</v>
      </c>
      <c r="DP57" s="341" t="s">
        <v>4222</v>
      </c>
      <c r="DQ57" s="223"/>
      <c r="DR57" s="198"/>
      <c r="DS57" s="341" t="s">
        <v>2112</v>
      </c>
      <c r="DT57" s="341" t="s">
        <v>392</v>
      </c>
      <c r="DU57" s="341" t="s">
        <v>3423</v>
      </c>
      <c r="DV57" s="341" t="s">
        <v>3424</v>
      </c>
      <c r="DW57" s="341" t="s">
        <v>1430</v>
      </c>
      <c r="DX57" s="341" t="s">
        <v>876</v>
      </c>
      <c r="DY57" s="341" t="s">
        <v>401</v>
      </c>
      <c r="DZ57" s="341" t="s">
        <v>3425</v>
      </c>
      <c r="EA57" s="341" t="s">
        <v>2183</v>
      </c>
      <c r="EB57" s="341" t="s">
        <v>3426</v>
      </c>
      <c r="EC57" s="341" t="s">
        <v>3427</v>
      </c>
      <c r="ED57" s="341" t="s">
        <v>3428</v>
      </c>
      <c r="EE57" s="341" t="s">
        <v>3429</v>
      </c>
      <c r="EF57" s="341" t="s">
        <v>938</v>
      </c>
      <c r="EG57" s="341" t="s">
        <v>3430</v>
      </c>
      <c r="EH57" s="341" t="s">
        <v>3431</v>
      </c>
      <c r="EI57" s="341" t="s">
        <v>3432</v>
      </c>
      <c r="EJ57" s="341" t="s">
        <v>3433</v>
      </c>
      <c r="EK57" s="341" t="s">
        <v>3434</v>
      </c>
      <c r="EL57" s="341" t="s">
        <v>948</v>
      </c>
      <c r="EM57" s="341" t="s">
        <v>4000</v>
      </c>
      <c r="EN57" s="223"/>
      <c r="EO57" s="198"/>
      <c r="EP57" s="341" t="s">
        <v>2112</v>
      </c>
      <c r="EQ57" s="214" t="s">
        <v>392</v>
      </c>
      <c r="ER57" s="214" t="s">
        <v>3423</v>
      </c>
      <c r="ES57" s="214" t="s">
        <v>3785</v>
      </c>
      <c r="ET57" s="214" t="s">
        <v>364</v>
      </c>
      <c r="EU57" s="214" t="s">
        <v>364</v>
      </c>
      <c r="EV57" s="214" t="s">
        <v>1282</v>
      </c>
      <c r="EW57" s="214" t="s">
        <v>3786</v>
      </c>
      <c r="EX57" s="214" t="s">
        <v>1744</v>
      </c>
      <c r="EY57" s="214" t="s">
        <v>3787</v>
      </c>
      <c r="EZ57" s="214" t="s">
        <v>3788</v>
      </c>
      <c r="FA57" s="214" t="s">
        <v>3789</v>
      </c>
      <c r="FB57" s="214" t="s">
        <v>3790</v>
      </c>
      <c r="FC57" s="214" t="s">
        <v>562</v>
      </c>
      <c r="FD57" s="214" t="s">
        <v>3791</v>
      </c>
      <c r="FE57" s="214" t="s">
        <v>3792</v>
      </c>
      <c r="FF57" s="214" t="s">
        <v>3793</v>
      </c>
      <c r="FG57" s="214" t="s">
        <v>3794</v>
      </c>
      <c r="FH57" s="214" t="s">
        <v>3795</v>
      </c>
      <c r="FI57" s="214" t="s">
        <v>948</v>
      </c>
      <c r="FJ57" s="372" t="s">
        <v>4025</v>
      </c>
      <c r="FK57" s="223"/>
      <c r="FL57" s="198"/>
      <c r="FM57" s="301" t="s">
        <v>2112</v>
      </c>
      <c r="FN57" s="301" t="s">
        <v>1314</v>
      </c>
      <c r="FO57" s="301" t="s">
        <v>1314</v>
      </c>
      <c r="FP57" s="301" t="s">
        <v>562</v>
      </c>
      <c r="FQ57" s="301" t="s">
        <v>562</v>
      </c>
      <c r="FR57" s="301" t="s">
        <v>562</v>
      </c>
      <c r="FS57" s="301" t="s">
        <v>1270</v>
      </c>
      <c r="FT57" s="301" t="s">
        <v>2246</v>
      </c>
      <c r="FU57" s="301" t="s">
        <v>1093</v>
      </c>
      <c r="FV57" s="301" t="s">
        <v>2247</v>
      </c>
      <c r="FW57" s="301" t="s">
        <v>2436</v>
      </c>
      <c r="FX57" s="301" t="s">
        <v>2459</v>
      </c>
      <c r="FY57" s="301" t="s">
        <v>2248</v>
      </c>
      <c r="FZ57" s="301" t="s">
        <v>2249</v>
      </c>
      <c r="GA57" s="301" t="s">
        <v>2250</v>
      </c>
      <c r="GB57" s="301" t="s">
        <v>2251</v>
      </c>
      <c r="GC57" s="301" t="s">
        <v>2252</v>
      </c>
      <c r="GD57" s="301" t="s">
        <v>2253</v>
      </c>
      <c r="GE57" s="301" t="s">
        <v>2254</v>
      </c>
      <c r="GF57" s="301" t="s">
        <v>900</v>
      </c>
      <c r="GG57" s="373" t="s">
        <v>1954</v>
      </c>
      <c r="GH57" s="223"/>
      <c r="GI57" s="198"/>
      <c r="GJ57" s="223" t="s">
        <v>994</v>
      </c>
      <c r="GK57" s="223" t="s">
        <v>392</v>
      </c>
      <c r="GL57" s="223" t="s">
        <v>415</v>
      </c>
      <c r="GM57" s="223" t="s">
        <v>1314</v>
      </c>
      <c r="GN57" s="223" t="s">
        <v>364</v>
      </c>
      <c r="GO57" s="223" t="s">
        <v>1439</v>
      </c>
      <c r="GP57" s="223" t="s">
        <v>1743</v>
      </c>
      <c r="GQ57" s="223" t="s">
        <v>1735</v>
      </c>
      <c r="GR57" s="223" t="s">
        <v>1744</v>
      </c>
      <c r="GS57" s="223" t="s">
        <v>1745</v>
      </c>
      <c r="GT57" s="223" t="s">
        <v>1746</v>
      </c>
      <c r="GU57" s="223" t="s">
        <v>1747</v>
      </c>
      <c r="GV57" s="223" t="s">
        <v>1748</v>
      </c>
      <c r="GW57" s="223" t="s">
        <v>364</v>
      </c>
      <c r="GX57" s="223" t="s">
        <v>1749</v>
      </c>
      <c r="GY57" s="238" t="s">
        <v>1750</v>
      </c>
      <c r="GZ57" s="238" t="s">
        <v>1751</v>
      </c>
      <c r="HA57" s="238" t="s">
        <v>1752</v>
      </c>
      <c r="HB57" s="238" t="s">
        <v>1753</v>
      </c>
      <c r="HC57" s="238" t="s">
        <v>1004</v>
      </c>
      <c r="HD57" s="223" t="s">
        <v>4062</v>
      </c>
      <c r="HE57" s="223"/>
      <c r="HF57" s="198"/>
      <c r="HG57" s="223" t="s">
        <v>994</v>
      </c>
      <c r="HH57" s="223" t="s">
        <v>507</v>
      </c>
      <c r="HI57" s="223">
        <v>0</v>
      </c>
      <c r="HJ57" s="223" t="s">
        <v>995</v>
      </c>
      <c r="HK57" s="223" t="s">
        <v>996</v>
      </c>
      <c r="HL57" s="223" t="s">
        <v>542</v>
      </c>
      <c r="HM57" s="223" t="s">
        <v>814</v>
      </c>
      <c r="HN57" s="223" t="s">
        <v>997</v>
      </c>
      <c r="HO57" s="223" t="s">
        <v>814</v>
      </c>
      <c r="HP57" s="223" t="s">
        <v>569</v>
      </c>
      <c r="HQ57" s="223" t="s">
        <v>998</v>
      </c>
      <c r="HR57" s="223" t="s">
        <v>998</v>
      </c>
      <c r="HS57" s="223" t="s">
        <v>999</v>
      </c>
      <c r="HT57" s="223">
        <v>0</v>
      </c>
      <c r="HU57" s="223" t="s">
        <v>569</v>
      </c>
      <c r="HV57" s="238" t="s">
        <v>1000</v>
      </c>
      <c r="HW57" s="238" t="s">
        <v>1001</v>
      </c>
      <c r="HX57" s="238" t="s">
        <v>1002</v>
      </c>
      <c r="HY57" s="238" t="s">
        <v>1003</v>
      </c>
      <c r="HZ57" s="238" t="s">
        <v>1004</v>
      </c>
      <c r="IA57" s="374" t="s">
        <v>1976</v>
      </c>
      <c r="IB57" s="223"/>
      <c r="IC57" s="198"/>
      <c r="ID57" s="399" t="s">
        <v>481</v>
      </c>
      <c r="IE57" s="399" t="s">
        <v>1005</v>
      </c>
      <c r="IF57" s="395"/>
      <c r="IG57" s="395" t="s">
        <v>1006</v>
      </c>
      <c r="IH57" s="395" t="s">
        <v>996</v>
      </c>
      <c r="II57" s="399" t="s">
        <v>1007</v>
      </c>
      <c r="IJ57" s="399" t="s">
        <v>814</v>
      </c>
      <c r="IK57" s="399" t="s">
        <v>1008</v>
      </c>
      <c r="IL57" s="401" t="s">
        <v>814</v>
      </c>
      <c r="IM57" s="398" t="s">
        <v>569</v>
      </c>
      <c r="IN57" s="398" t="s">
        <v>1009</v>
      </c>
      <c r="IO57" s="399" t="s">
        <v>1009</v>
      </c>
      <c r="IP57" s="399" t="s">
        <v>999</v>
      </c>
      <c r="IQ57" s="399"/>
      <c r="IR57" s="399" t="s">
        <v>1010</v>
      </c>
      <c r="IS57" s="399" t="s">
        <v>1011</v>
      </c>
      <c r="IT57" s="399" t="s">
        <v>1012</v>
      </c>
      <c r="IU57" s="399" t="s">
        <v>562</v>
      </c>
      <c r="IV57" s="399" t="s">
        <v>1013</v>
      </c>
      <c r="IW57" s="400" t="s">
        <v>1014</v>
      </c>
      <c r="IX57" s="399" t="s">
        <v>4109</v>
      </c>
      <c r="IY57" s="223"/>
      <c r="IZ57" s="198"/>
      <c r="JA57" s="409" t="s">
        <v>2112</v>
      </c>
      <c r="JB57" s="409" t="s">
        <v>7375</v>
      </c>
      <c r="JC57" s="409" t="s">
        <v>3423</v>
      </c>
      <c r="JD57" s="409" t="s">
        <v>7376</v>
      </c>
      <c r="JE57" s="409" t="s">
        <v>381</v>
      </c>
      <c r="JF57" s="409" t="s">
        <v>876</v>
      </c>
      <c r="JG57" s="409" t="s">
        <v>401</v>
      </c>
      <c r="JH57" s="409" t="s">
        <v>7377</v>
      </c>
      <c r="JI57" s="409" t="s">
        <v>952</v>
      </c>
      <c r="JJ57" s="409" t="s">
        <v>7085</v>
      </c>
      <c r="JK57" s="409" t="s">
        <v>7086</v>
      </c>
      <c r="JL57" s="409" t="s">
        <v>7087</v>
      </c>
      <c r="JM57" s="409" t="s">
        <v>7088</v>
      </c>
      <c r="JN57" s="409" t="s">
        <v>5667</v>
      </c>
      <c r="JO57" s="409" t="s">
        <v>7089</v>
      </c>
      <c r="JP57" s="409" t="s">
        <v>7090</v>
      </c>
      <c r="JQ57" s="409" t="s">
        <v>7091</v>
      </c>
      <c r="JR57" s="409" t="s">
        <v>7092</v>
      </c>
      <c r="JS57" s="409" t="s">
        <v>7093</v>
      </c>
      <c r="JT57" s="409" t="s">
        <v>7094</v>
      </c>
      <c r="JU57" s="409" t="s">
        <v>4107</v>
      </c>
      <c r="JV57" s="223"/>
      <c r="JW57" s="223"/>
      <c r="JX57" s="366" t="s">
        <v>364</v>
      </c>
      <c r="JY57" s="366" t="s">
        <v>364</v>
      </c>
      <c r="JZ57" s="366" t="s">
        <v>364</v>
      </c>
      <c r="KA57" s="366" t="s">
        <v>6321</v>
      </c>
      <c r="KB57" s="366" t="s">
        <v>364</v>
      </c>
      <c r="KC57" s="366" t="s">
        <v>364</v>
      </c>
      <c r="KD57" s="366" t="s">
        <v>364</v>
      </c>
      <c r="KE57" s="366" t="s">
        <v>364</v>
      </c>
      <c r="KF57" s="366" t="s">
        <v>364</v>
      </c>
      <c r="KG57" s="366" t="s">
        <v>7585</v>
      </c>
      <c r="KH57" s="366" t="s">
        <v>7586</v>
      </c>
      <c r="KI57" s="366" t="s">
        <v>7586</v>
      </c>
      <c r="KJ57" s="366" t="s">
        <v>7587</v>
      </c>
      <c r="KK57" s="366" t="s">
        <v>6740</v>
      </c>
      <c r="KL57" s="366" t="s">
        <v>7588</v>
      </c>
      <c r="KM57" s="366" t="s">
        <v>7589</v>
      </c>
      <c r="KN57" s="366" t="s">
        <v>7590</v>
      </c>
      <c r="KO57" s="366" t="s">
        <v>7591</v>
      </c>
      <c r="KP57" s="366" t="s">
        <v>7592</v>
      </c>
      <c r="KQ57" s="366" t="s">
        <v>7593</v>
      </c>
      <c r="KR57" s="214" t="s">
        <v>856</v>
      </c>
      <c r="KS57" s="223"/>
      <c r="KT57" s="223"/>
      <c r="KU57" s="409" t="s">
        <v>364</v>
      </c>
      <c r="KV57" s="409" t="s">
        <v>395</v>
      </c>
      <c r="KW57" s="409" t="s">
        <v>364</v>
      </c>
      <c r="KX57" s="409" t="s">
        <v>2697</v>
      </c>
      <c r="KY57" s="409" t="s">
        <v>381</v>
      </c>
      <c r="KZ57" s="409" t="s">
        <v>364</v>
      </c>
      <c r="LA57" s="409" t="s">
        <v>364</v>
      </c>
      <c r="LB57" s="409" t="s">
        <v>1430</v>
      </c>
      <c r="LC57" s="409" t="s">
        <v>364</v>
      </c>
      <c r="LD57" s="409" t="s">
        <v>2422</v>
      </c>
      <c r="LE57" s="409" t="s">
        <v>6225</v>
      </c>
      <c r="LF57" s="409" t="s">
        <v>6226</v>
      </c>
      <c r="LG57" s="409" t="s">
        <v>6227</v>
      </c>
      <c r="LH57" s="409" t="s">
        <v>5011</v>
      </c>
      <c r="LI57" s="409" t="s">
        <v>6228</v>
      </c>
      <c r="LJ57" s="409" t="s">
        <v>6229</v>
      </c>
      <c r="LK57" s="409" t="s">
        <v>6230</v>
      </c>
      <c r="LL57" s="409" t="s">
        <v>6231</v>
      </c>
      <c r="LM57" s="409" t="s">
        <v>6232</v>
      </c>
      <c r="LN57" s="409" t="s">
        <v>6233</v>
      </c>
      <c r="LO57" s="409" t="s">
        <v>6234</v>
      </c>
      <c r="LP57" s="223"/>
      <c r="LQ57" s="223"/>
      <c r="LR57" s="366" t="s">
        <v>364</v>
      </c>
      <c r="LS57" s="366" t="s">
        <v>364</v>
      </c>
      <c r="LT57" s="366" t="s">
        <v>364</v>
      </c>
      <c r="LU57" s="366" t="s">
        <v>5340</v>
      </c>
      <c r="LV57" s="366" t="s">
        <v>364</v>
      </c>
      <c r="LW57" s="366" t="s">
        <v>364</v>
      </c>
      <c r="LX57" s="366" t="s">
        <v>1448</v>
      </c>
      <c r="LY57" s="366" t="s">
        <v>5341</v>
      </c>
      <c r="LZ57" s="366" t="s">
        <v>1430</v>
      </c>
      <c r="MA57" s="366" t="s">
        <v>5342</v>
      </c>
      <c r="MB57" s="366" t="s">
        <v>5343</v>
      </c>
      <c r="MC57" s="366" t="s">
        <v>5344</v>
      </c>
      <c r="MD57" s="366" t="s">
        <v>5345</v>
      </c>
      <c r="ME57" s="366" t="s">
        <v>2346</v>
      </c>
      <c r="MF57" s="366" t="s">
        <v>5346</v>
      </c>
      <c r="MG57" s="366" t="s">
        <v>5347</v>
      </c>
      <c r="MH57" s="366" t="s">
        <v>5348</v>
      </c>
      <c r="MI57" s="366" t="s">
        <v>5349</v>
      </c>
      <c r="MJ57" s="366" t="s">
        <v>5350</v>
      </c>
      <c r="MK57" s="366" t="s">
        <v>4742</v>
      </c>
      <c r="ML57" s="214" t="s">
        <v>1993</v>
      </c>
      <c r="MM57" s="223"/>
      <c r="MN57" s="223"/>
      <c r="MO57" s="214" t="s">
        <v>364</v>
      </c>
      <c r="MP57" s="214" t="s">
        <v>364</v>
      </c>
      <c r="MQ57" s="214" t="s">
        <v>364</v>
      </c>
      <c r="MR57" s="214" t="s">
        <v>4583</v>
      </c>
      <c r="MS57" s="214" t="s">
        <v>364</v>
      </c>
      <c r="MT57" s="214" t="s">
        <v>364</v>
      </c>
      <c r="MU57" s="214" t="s">
        <v>397</v>
      </c>
      <c r="MV57" s="214" t="s">
        <v>4584</v>
      </c>
      <c r="MW57" s="214" t="s">
        <v>1457</v>
      </c>
      <c r="MX57" s="214" t="s">
        <v>4585</v>
      </c>
      <c r="MY57" s="214" t="s">
        <v>4586</v>
      </c>
      <c r="MZ57" s="214" t="s">
        <v>4587</v>
      </c>
      <c r="NA57" s="214" t="s">
        <v>4588</v>
      </c>
      <c r="NB57" s="214" t="s">
        <v>364</v>
      </c>
      <c r="NC57" s="214" t="s">
        <v>4589</v>
      </c>
      <c r="ND57" s="214" t="s">
        <v>4590</v>
      </c>
      <c r="NE57" s="214" t="s">
        <v>4591</v>
      </c>
      <c r="NF57" s="214" t="s">
        <v>4592</v>
      </c>
      <c r="NG57" s="214" t="s">
        <v>4593</v>
      </c>
      <c r="NH57" s="214" t="s">
        <v>1433</v>
      </c>
      <c r="NI57" s="301" t="s">
        <v>937</v>
      </c>
    </row>
    <row r="58" spans="1:373" s="2" customFormat="1" ht="12.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213" t="s">
        <v>139</v>
      </c>
      <c r="AD58" s="222" t="str">
        <f t="shared" ca="1" si="144"/>
        <v>334,507</v>
      </c>
      <c r="AE58" s="409" t="s">
        <v>6694</v>
      </c>
      <c r="AF58" s="409" t="s">
        <v>3983</v>
      </c>
      <c r="AG58" s="409" t="s">
        <v>369</v>
      </c>
      <c r="AH58" s="409" t="s">
        <v>4282</v>
      </c>
      <c r="AI58" s="409" t="s">
        <v>400</v>
      </c>
      <c r="AJ58" s="409" t="s">
        <v>1430</v>
      </c>
      <c r="AK58" s="409" t="s">
        <v>562</v>
      </c>
      <c r="AL58" s="409" t="s">
        <v>562</v>
      </c>
      <c r="AM58" s="409" t="s">
        <v>562</v>
      </c>
      <c r="AN58" s="409" t="s">
        <v>562</v>
      </c>
      <c r="AO58" s="409" t="s">
        <v>6695</v>
      </c>
      <c r="AP58" s="409" t="s">
        <v>6696</v>
      </c>
      <c r="AQ58" s="409" t="s">
        <v>6697</v>
      </c>
      <c r="AR58" s="409" t="s">
        <v>562</v>
      </c>
      <c r="AS58" s="409" t="s">
        <v>6698</v>
      </c>
      <c r="AT58" s="409" t="s">
        <v>562</v>
      </c>
      <c r="AU58" s="409" t="s">
        <v>562</v>
      </c>
      <c r="AV58" s="409" t="s">
        <v>562</v>
      </c>
      <c r="AW58" s="409" t="s">
        <v>6699</v>
      </c>
      <c r="AX58" s="409" t="s">
        <v>6700</v>
      </c>
      <c r="AY58" s="409" t="s">
        <v>6701</v>
      </c>
      <c r="AZ58" s="223"/>
      <c r="BA58" s="198"/>
      <c r="BB58" s="409" t="s">
        <v>5822</v>
      </c>
      <c r="BC58" s="409" t="s">
        <v>2316</v>
      </c>
      <c r="BD58" s="409" t="s">
        <v>473</v>
      </c>
      <c r="BE58" s="409" t="s">
        <v>3995</v>
      </c>
      <c r="BF58" s="409" t="s">
        <v>400</v>
      </c>
      <c r="BG58" s="409" t="s">
        <v>855</v>
      </c>
      <c r="BH58" s="409" t="s">
        <v>562</v>
      </c>
      <c r="BI58" s="409" t="s">
        <v>562</v>
      </c>
      <c r="BJ58" s="409" t="s">
        <v>562</v>
      </c>
      <c r="BK58" s="409" t="s">
        <v>562</v>
      </c>
      <c r="BL58" s="409" t="s">
        <v>5823</v>
      </c>
      <c r="BM58" s="409" t="s">
        <v>5824</v>
      </c>
      <c r="BN58" s="409" t="s">
        <v>5825</v>
      </c>
      <c r="BO58" s="409" t="s">
        <v>562</v>
      </c>
      <c r="BP58" s="409" t="s">
        <v>5826</v>
      </c>
      <c r="BQ58" s="409" t="s">
        <v>562</v>
      </c>
      <c r="BR58" s="409" t="s">
        <v>562</v>
      </c>
      <c r="BS58" s="409" t="s">
        <v>562</v>
      </c>
      <c r="BT58" s="409" t="s">
        <v>5827</v>
      </c>
      <c r="BU58" s="409" t="s">
        <v>5828</v>
      </c>
      <c r="BV58" s="409" t="s">
        <v>1940</v>
      </c>
      <c r="BW58" s="223"/>
      <c r="BX58" s="198"/>
      <c r="BY58" s="375" t="s">
        <v>4962</v>
      </c>
      <c r="BZ58" s="375" t="s">
        <v>562</v>
      </c>
      <c r="CA58" s="375" t="s">
        <v>562</v>
      </c>
      <c r="CB58" s="375" t="s">
        <v>4017</v>
      </c>
      <c r="CC58" s="375" t="s">
        <v>400</v>
      </c>
      <c r="CD58" s="375" t="s">
        <v>375</v>
      </c>
      <c r="CE58" s="375" t="s">
        <v>4224</v>
      </c>
      <c r="CF58" s="375" t="s">
        <v>562</v>
      </c>
      <c r="CG58" s="375" t="s">
        <v>562</v>
      </c>
      <c r="CH58" s="375" t="s">
        <v>562</v>
      </c>
      <c r="CI58" s="375" t="s">
        <v>4963</v>
      </c>
      <c r="CJ58" s="375" t="s">
        <v>4963</v>
      </c>
      <c r="CK58" s="375" t="s">
        <v>4964</v>
      </c>
      <c r="CL58" s="375" t="s">
        <v>562</v>
      </c>
      <c r="CM58" s="375" t="s">
        <v>4965</v>
      </c>
      <c r="CN58" s="375" t="s">
        <v>562</v>
      </c>
      <c r="CO58" s="375" t="s">
        <v>562</v>
      </c>
      <c r="CP58" s="375" t="s">
        <v>562</v>
      </c>
      <c r="CQ58" s="375" t="s">
        <v>562</v>
      </c>
      <c r="CR58" s="375" t="s">
        <v>1760</v>
      </c>
      <c r="CS58" s="376" t="s">
        <v>4966</v>
      </c>
      <c r="CT58" s="223"/>
      <c r="CU58" s="198"/>
      <c r="CV58" s="341" t="s">
        <v>4223</v>
      </c>
      <c r="CW58" s="341" t="s">
        <v>2255</v>
      </c>
      <c r="CX58" s="341" t="s">
        <v>1270</v>
      </c>
      <c r="CY58" s="341" t="s">
        <v>4017</v>
      </c>
      <c r="CZ58" s="341" t="s">
        <v>400</v>
      </c>
      <c r="DA58" s="341" t="s">
        <v>375</v>
      </c>
      <c r="DB58" s="341" t="s">
        <v>4224</v>
      </c>
      <c r="DC58" s="341" t="s">
        <v>562</v>
      </c>
      <c r="DD58" s="341" t="s">
        <v>562</v>
      </c>
      <c r="DE58" s="341" t="s">
        <v>562</v>
      </c>
      <c r="DF58" s="341" t="s">
        <v>4225</v>
      </c>
      <c r="DG58" s="341" t="s">
        <v>4225</v>
      </c>
      <c r="DH58" s="341" t="s">
        <v>4226</v>
      </c>
      <c r="DI58" s="341" t="s">
        <v>562</v>
      </c>
      <c r="DJ58" s="341" t="s">
        <v>4227</v>
      </c>
      <c r="DK58" s="341" t="s">
        <v>562</v>
      </c>
      <c r="DL58" s="341" t="s">
        <v>562</v>
      </c>
      <c r="DM58" s="341" t="s">
        <v>562</v>
      </c>
      <c r="DN58" s="341" t="s">
        <v>562</v>
      </c>
      <c r="DO58" s="341" t="s">
        <v>1004</v>
      </c>
      <c r="DP58" s="341" t="s">
        <v>4228</v>
      </c>
      <c r="DQ58" s="223"/>
      <c r="DR58" s="198"/>
      <c r="DS58" s="341" t="s">
        <v>3435</v>
      </c>
      <c r="DT58" s="341" t="s">
        <v>2255</v>
      </c>
      <c r="DU58" s="341" t="s">
        <v>1270</v>
      </c>
      <c r="DV58" s="341" t="s">
        <v>3436</v>
      </c>
      <c r="DW58" s="341" t="s">
        <v>400</v>
      </c>
      <c r="DX58" s="341" t="s">
        <v>375</v>
      </c>
      <c r="DY58" s="341" t="s">
        <v>757</v>
      </c>
      <c r="DZ58" s="341" t="s">
        <v>562</v>
      </c>
      <c r="EA58" s="341" t="s">
        <v>562</v>
      </c>
      <c r="EB58" s="341" t="s">
        <v>562</v>
      </c>
      <c r="EC58" s="341" t="s">
        <v>3437</v>
      </c>
      <c r="ED58" s="341" t="s">
        <v>3437</v>
      </c>
      <c r="EE58" s="341" t="s">
        <v>3438</v>
      </c>
      <c r="EF58" s="341" t="s">
        <v>3439</v>
      </c>
      <c r="EG58" s="341" t="s">
        <v>3440</v>
      </c>
      <c r="EH58" s="341" t="s">
        <v>562</v>
      </c>
      <c r="EI58" s="341" t="s">
        <v>562</v>
      </c>
      <c r="EJ58" s="341" t="s">
        <v>562</v>
      </c>
      <c r="EK58" s="341" t="s">
        <v>562</v>
      </c>
      <c r="EL58" s="341" t="s">
        <v>1297</v>
      </c>
      <c r="EM58" s="341" t="s">
        <v>4001</v>
      </c>
      <c r="EN58" s="223"/>
      <c r="EO58" s="198"/>
      <c r="EP58" s="341" t="s">
        <v>3435</v>
      </c>
      <c r="EQ58" s="214" t="s">
        <v>2255</v>
      </c>
      <c r="ER58" s="214" t="s">
        <v>1270</v>
      </c>
      <c r="ES58" s="214" t="s">
        <v>3796</v>
      </c>
      <c r="ET58" s="214" t="s">
        <v>400</v>
      </c>
      <c r="EU58" s="214" t="s">
        <v>934</v>
      </c>
      <c r="EV58" s="214" t="s">
        <v>757</v>
      </c>
      <c r="EW58" s="214" t="s">
        <v>562</v>
      </c>
      <c r="EX58" s="214" t="s">
        <v>562</v>
      </c>
      <c r="EY58" s="214" t="s">
        <v>562</v>
      </c>
      <c r="EZ58" s="214" t="s">
        <v>3797</v>
      </c>
      <c r="FA58" s="214" t="s">
        <v>3797</v>
      </c>
      <c r="FB58" s="214" t="s">
        <v>3798</v>
      </c>
      <c r="FC58" s="214" t="s">
        <v>3799</v>
      </c>
      <c r="FD58" s="214" t="s">
        <v>3800</v>
      </c>
      <c r="FE58" s="214" t="s">
        <v>562</v>
      </c>
      <c r="FF58" s="214" t="s">
        <v>562</v>
      </c>
      <c r="FG58" s="214" t="s">
        <v>562</v>
      </c>
      <c r="FH58" s="214" t="s">
        <v>562</v>
      </c>
      <c r="FI58" s="214" t="s">
        <v>1139</v>
      </c>
      <c r="FJ58" s="372" t="s">
        <v>4026</v>
      </c>
      <c r="FK58" s="223"/>
      <c r="FL58" s="198"/>
      <c r="FM58" s="301" t="s">
        <v>1754</v>
      </c>
      <c r="FN58" s="301" t="s">
        <v>2255</v>
      </c>
      <c r="FO58" s="301" t="s">
        <v>1270</v>
      </c>
      <c r="FP58" s="301" t="s">
        <v>1277</v>
      </c>
      <c r="FQ58" s="301" t="s">
        <v>400</v>
      </c>
      <c r="FR58" s="301" t="s">
        <v>1430</v>
      </c>
      <c r="FS58" s="301" t="s">
        <v>757</v>
      </c>
      <c r="FT58" s="301" t="s">
        <v>562</v>
      </c>
      <c r="FU58" s="301" t="s">
        <v>562</v>
      </c>
      <c r="FV58" s="301" t="s">
        <v>562</v>
      </c>
      <c r="FW58" s="301" t="s">
        <v>2437</v>
      </c>
      <c r="FX58" s="301" t="s">
        <v>2437</v>
      </c>
      <c r="FY58" s="301" t="s">
        <v>2256</v>
      </c>
      <c r="FZ58" s="301" t="s">
        <v>2257</v>
      </c>
      <c r="GA58" s="301" t="s">
        <v>2258</v>
      </c>
      <c r="GB58" s="301" t="s">
        <v>562</v>
      </c>
      <c r="GC58" s="301" t="s">
        <v>562</v>
      </c>
      <c r="GD58" s="301" t="s">
        <v>562</v>
      </c>
      <c r="GE58" s="301" t="s">
        <v>562</v>
      </c>
      <c r="GF58" s="301" t="s">
        <v>2412</v>
      </c>
      <c r="GG58" s="373" t="s">
        <v>2706</v>
      </c>
      <c r="GH58" s="223"/>
      <c r="GI58" s="198"/>
      <c r="GJ58" s="223" t="s">
        <v>1754</v>
      </c>
      <c r="GK58" s="223" t="s">
        <v>1277</v>
      </c>
      <c r="GL58" s="223" t="s">
        <v>408</v>
      </c>
      <c r="GM58" s="223" t="s">
        <v>1945</v>
      </c>
      <c r="GN58" s="223" t="s">
        <v>400</v>
      </c>
      <c r="GO58" s="223" t="s">
        <v>934</v>
      </c>
      <c r="GP58" s="223" t="s">
        <v>562</v>
      </c>
      <c r="GQ58" s="223" t="s">
        <v>562</v>
      </c>
      <c r="GR58" s="223" t="s">
        <v>562</v>
      </c>
      <c r="GS58" s="223" t="s">
        <v>562</v>
      </c>
      <c r="GT58" s="223" t="s">
        <v>1755</v>
      </c>
      <c r="GU58" s="223" t="s">
        <v>1755</v>
      </c>
      <c r="GV58" s="223" t="s">
        <v>1756</v>
      </c>
      <c r="GW58" s="223" t="s">
        <v>1757</v>
      </c>
      <c r="GX58" s="223" t="s">
        <v>1758</v>
      </c>
      <c r="GY58" s="238" t="s">
        <v>562</v>
      </c>
      <c r="GZ58" s="238" t="s">
        <v>562</v>
      </c>
      <c r="HA58" s="238" t="s">
        <v>562</v>
      </c>
      <c r="HB58" s="238" t="s">
        <v>1759</v>
      </c>
      <c r="HC58" s="238" t="s">
        <v>1760</v>
      </c>
      <c r="HD58" s="223" t="s">
        <v>4063</v>
      </c>
      <c r="HE58" s="223"/>
      <c r="HF58" s="198"/>
      <c r="HG58" s="223" t="s">
        <v>1015</v>
      </c>
      <c r="HH58" s="223" t="s">
        <v>1016</v>
      </c>
      <c r="HI58" s="223" t="s">
        <v>1017</v>
      </c>
      <c r="HJ58" s="223" t="s">
        <v>1018</v>
      </c>
      <c r="HK58" s="223" t="s">
        <v>400</v>
      </c>
      <c r="HL58" s="223" t="s">
        <v>934</v>
      </c>
      <c r="HM58" s="223" t="s">
        <v>562</v>
      </c>
      <c r="HN58" s="223" t="s">
        <v>562</v>
      </c>
      <c r="HO58" s="223" t="s">
        <v>562</v>
      </c>
      <c r="HP58" s="223" t="s">
        <v>562</v>
      </c>
      <c r="HQ58" s="223" t="s">
        <v>1019</v>
      </c>
      <c r="HR58" s="223" t="s">
        <v>1019</v>
      </c>
      <c r="HS58" s="223" t="s">
        <v>1020</v>
      </c>
      <c r="HT58" s="223" t="s">
        <v>1021</v>
      </c>
      <c r="HU58" s="223" t="s">
        <v>1022</v>
      </c>
      <c r="HV58" s="238" t="s">
        <v>562</v>
      </c>
      <c r="HW58" s="238" t="s">
        <v>562</v>
      </c>
      <c r="HX58" s="238" t="s">
        <v>562</v>
      </c>
      <c r="HY58" s="238" t="s">
        <v>1023</v>
      </c>
      <c r="HZ58" s="238" t="s">
        <v>1024</v>
      </c>
      <c r="IA58" s="374" t="s">
        <v>370</v>
      </c>
      <c r="IB58" s="223"/>
      <c r="IC58" s="198"/>
      <c r="ID58" s="399" t="s">
        <v>482</v>
      </c>
      <c r="IE58" s="399" t="s">
        <v>483</v>
      </c>
      <c r="IF58" s="395" t="s">
        <v>484</v>
      </c>
      <c r="IG58" s="395" t="s">
        <v>387</v>
      </c>
      <c r="IH58" s="395" t="s">
        <v>400</v>
      </c>
      <c r="II58" s="399" t="s">
        <v>368</v>
      </c>
      <c r="IJ58" s="399" t="s">
        <v>562</v>
      </c>
      <c r="IK58" s="399" t="s">
        <v>562</v>
      </c>
      <c r="IL58" s="401" t="s">
        <v>562</v>
      </c>
      <c r="IM58" s="398" t="s">
        <v>562</v>
      </c>
      <c r="IN58" s="398" t="s">
        <v>1025</v>
      </c>
      <c r="IO58" s="399" t="s">
        <v>1025</v>
      </c>
      <c r="IP58" s="399" t="s">
        <v>1026</v>
      </c>
      <c r="IQ58" s="399" t="s">
        <v>1027</v>
      </c>
      <c r="IR58" s="399" t="s">
        <v>1028</v>
      </c>
      <c r="IS58" s="399" t="s">
        <v>562</v>
      </c>
      <c r="IT58" s="399" t="s">
        <v>562</v>
      </c>
      <c r="IU58" s="399" t="s">
        <v>562</v>
      </c>
      <c r="IV58" s="399" t="s">
        <v>1029</v>
      </c>
      <c r="IW58" s="400" t="s">
        <v>1030</v>
      </c>
      <c r="IX58" s="399" t="s">
        <v>4007</v>
      </c>
      <c r="IY58" s="223"/>
      <c r="IZ58" s="198"/>
      <c r="JA58" s="409" t="s">
        <v>7378</v>
      </c>
      <c r="JB58" s="409" t="s">
        <v>7027</v>
      </c>
      <c r="JC58" s="409" t="s">
        <v>2183</v>
      </c>
      <c r="JD58" s="409" t="s">
        <v>1153</v>
      </c>
      <c r="JE58" s="409" t="s">
        <v>400</v>
      </c>
      <c r="JF58" s="409" t="s">
        <v>934</v>
      </c>
      <c r="JG58" s="409" t="s">
        <v>1945</v>
      </c>
      <c r="JH58" s="409" t="s">
        <v>562</v>
      </c>
      <c r="JI58" s="409" t="s">
        <v>562</v>
      </c>
      <c r="JJ58" s="409" t="s">
        <v>562</v>
      </c>
      <c r="JK58" s="409" t="s">
        <v>7095</v>
      </c>
      <c r="JL58" s="409" t="s">
        <v>7096</v>
      </c>
      <c r="JM58" s="409" t="s">
        <v>7097</v>
      </c>
      <c r="JN58" s="409" t="s">
        <v>562</v>
      </c>
      <c r="JO58" s="409" t="s">
        <v>7098</v>
      </c>
      <c r="JP58" s="409" t="s">
        <v>562</v>
      </c>
      <c r="JQ58" s="409" t="s">
        <v>562</v>
      </c>
      <c r="JR58" s="409" t="s">
        <v>562</v>
      </c>
      <c r="JS58" s="409" t="s">
        <v>7099</v>
      </c>
      <c r="JT58" s="409" t="s">
        <v>7100</v>
      </c>
      <c r="JU58" s="409" t="s">
        <v>7101</v>
      </c>
      <c r="JV58" s="223"/>
      <c r="JW58" s="223"/>
      <c r="JX58" s="366" t="s">
        <v>7594</v>
      </c>
      <c r="JY58" s="366" t="s">
        <v>373</v>
      </c>
      <c r="JZ58" s="366" t="s">
        <v>367</v>
      </c>
      <c r="KA58" s="366" t="s">
        <v>1007</v>
      </c>
      <c r="KB58" s="366" t="s">
        <v>364</v>
      </c>
      <c r="KC58" s="366" t="s">
        <v>1986</v>
      </c>
      <c r="KD58" s="366" t="s">
        <v>562</v>
      </c>
      <c r="KE58" s="366" t="s">
        <v>562</v>
      </c>
      <c r="KF58" s="366" t="s">
        <v>562</v>
      </c>
      <c r="KG58" s="366" t="s">
        <v>562</v>
      </c>
      <c r="KH58" s="366" t="s">
        <v>7595</v>
      </c>
      <c r="KI58" s="366" t="s">
        <v>7596</v>
      </c>
      <c r="KJ58" s="366" t="s">
        <v>7597</v>
      </c>
      <c r="KK58" s="366" t="s">
        <v>562</v>
      </c>
      <c r="KL58" s="366" t="s">
        <v>7598</v>
      </c>
      <c r="KM58" s="366" t="s">
        <v>562</v>
      </c>
      <c r="KN58" s="366" t="s">
        <v>562</v>
      </c>
      <c r="KO58" s="366" t="s">
        <v>562</v>
      </c>
      <c r="KP58" s="366" t="s">
        <v>7599</v>
      </c>
      <c r="KQ58" s="366" t="s">
        <v>7600</v>
      </c>
      <c r="KR58" s="214" t="s">
        <v>7601</v>
      </c>
      <c r="KS58" s="223"/>
      <c r="KT58" s="223"/>
      <c r="KU58" s="409" t="s">
        <v>6235</v>
      </c>
      <c r="KV58" s="409" t="s">
        <v>562</v>
      </c>
      <c r="KW58" s="409" t="s">
        <v>562</v>
      </c>
      <c r="KX58" s="409" t="s">
        <v>1436</v>
      </c>
      <c r="KY58" s="409" t="s">
        <v>364</v>
      </c>
      <c r="KZ58" s="409" t="s">
        <v>1437</v>
      </c>
      <c r="LA58" s="409" t="s">
        <v>562</v>
      </c>
      <c r="LB58" s="409" t="s">
        <v>562</v>
      </c>
      <c r="LC58" s="409" t="s">
        <v>562</v>
      </c>
      <c r="LD58" s="409" t="s">
        <v>562</v>
      </c>
      <c r="LE58" s="409" t="s">
        <v>6236</v>
      </c>
      <c r="LF58" s="409" t="s">
        <v>6236</v>
      </c>
      <c r="LG58" s="409" t="s">
        <v>6237</v>
      </c>
      <c r="LH58" s="409" t="s">
        <v>562</v>
      </c>
      <c r="LI58" s="409" t="s">
        <v>6238</v>
      </c>
      <c r="LJ58" s="409" t="s">
        <v>562</v>
      </c>
      <c r="LK58" s="409" t="s">
        <v>562</v>
      </c>
      <c r="LL58" s="409" t="s">
        <v>562</v>
      </c>
      <c r="LM58" s="409" t="s">
        <v>562</v>
      </c>
      <c r="LN58" s="409" t="s">
        <v>6239</v>
      </c>
      <c r="LO58" s="409" t="s">
        <v>6240</v>
      </c>
      <c r="LP58" s="223"/>
      <c r="LQ58" s="223"/>
      <c r="LR58" s="366" t="s">
        <v>5351</v>
      </c>
      <c r="LS58" s="366" t="s">
        <v>562</v>
      </c>
      <c r="LT58" s="366" t="s">
        <v>562</v>
      </c>
      <c r="LU58" s="366" t="s">
        <v>364</v>
      </c>
      <c r="LV58" s="366" t="s">
        <v>364</v>
      </c>
      <c r="LW58" s="366" t="s">
        <v>364</v>
      </c>
      <c r="LX58" s="366" t="s">
        <v>364</v>
      </c>
      <c r="LY58" s="366" t="s">
        <v>562</v>
      </c>
      <c r="LZ58" s="366" t="s">
        <v>562</v>
      </c>
      <c r="MA58" s="366" t="s">
        <v>562</v>
      </c>
      <c r="MB58" s="366" t="s">
        <v>5352</v>
      </c>
      <c r="MC58" s="366" t="s">
        <v>5352</v>
      </c>
      <c r="MD58" s="366" t="s">
        <v>5353</v>
      </c>
      <c r="ME58" s="366" t="s">
        <v>562</v>
      </c>
      <c r="MF58" s="366" t="s">
        <v>5354</v>
      </c>
      <c r="MG58" s="366" t="s">
        <v>562</v>
      </c>
      <c r="MH58" s="366" t="s">
        <v>562</v>
      </c>
      <c r="MI58" s="366" t="s">
        <v>562</v>
      </c>
      <c r="MJ58" s="366" t="s">
        <v>562</v>
      </c>
      <c r="MK58" s="366" t="s">
        <v>5355</v>
      </c>
      <c r="ML58" s="214" t="s">
        <v>2415</v>
      </c>
      <c r="MM58" s="223"/>
      <c r="MN58" s="223"/>
      <c r="MO58" s="214" t="s">
        <v>2712</v>
      </c>
      <c r="MP58" s="214" t="s">
        <v>364</v>
      </c>
      <c r="MQ58" s="214" t="s">
        <v>364</v>
      </c>
      <c r="MR58" s="214" t="s">
        <v>1453</v>
      </c>
      <c r="MS58" s="214" t="s">
        <v>364</v>
      </c>
      <c r="MT58" s="214" t="s">
        <v>364</v>
      </c>
      <c r="MU58" s="214" t="s">
        <v>2425</v>
      </c>
      <c r="MV58" s="214" t="s">
        <v>562</v>
      </c>
      <c r="MW58" s="214" t="s">
        <v>562</v>
      </c>
      <c r="MX58" s="214" t="s">
        <v>562</v>
      </c>
      <c r="MY58" s="214" t="s">
        <v>4594</v>
      </c>
      <c r="MZ58" s="214" t="s">
        <v>4594</v>
      </c>
      <c r="NA58" s="214" t="s">
        <v>4595</v>
      </c>
      <c r="NB58" s="214" t="s">
        <v>562</v>
      </c>
      <c r="NC58" s="214" t="s">
        <v>4596</v>
      </c>
      <c r="ND58" s="214" t="s">
        <v>562</v>
      </c>
      <c r="NE58" s="214" t="s">
        <v>562</v>
      </c>
      <c r="NF58" s="214" t="s">
        <v>562</v>
      </c>
      <c r="NG58" s="214" t="s">
        <v>562</v>
      </c>
      <c r="NH58" s="214" t="s">
        <v>1473</v>
      </c>
      <c r="NI58" s="301" t="s">
        <v>4597</v>
      </c>
    </row>
    <row r="59" spans="1:373" s="2" customFormat="1" ht="12.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213" t="s">
        <v>140</v>
      </c>
      <c r="AD59" s="222" t="str">
        <f t="shared" ca="1" si="144"/>
        <v>114,155</v>
      </c>
      <c r="AE59" s="409" t="s">
        <v>6702</v>
      </c>
      <c r="AF59" s="409" t="s">
        <v>6703</v>
      </c>
      <c r="AG59" s="409" t="s">
        <v>855</v>
      </c>
      <c r="AH59" s="409" t="s">
        <v>6704</v>
      </c>
      <c r="AI59" s="409" t="s">
        <v>1960</v>
      </c>
      <c r="AJ59" s="409" t="s">
        <v>2711</v>
      </c>
      <c r="AK59" s="409" t="s">
        <v>4232</v>
      </c>
      <c r="AL59" s="409" t="s">
        <v>6705</v>
      </c>
      <c r="AM59" s="409" t="s">
        <v>888</v>
      </c>
      <c r="AN59" s="409" t="s">
        <v>6706</v>
      </c>
      <c r="AO59" s="409" t="s">
        <v>6707</v>
      </c>
      <c r="AP59" s="409" t="s">
        <v>6707</v>
      </c>
      <c r="AQ59" s="409" t="s">
        <v>6708</v>
      </c>
      <c r="AR59" s="409" t="s">
        <v>6709</v>
      </c>
      <c r="AS59" s="409" t="s">
        <v>6710</v>
      </c>
      <c r="AT59" s="409" t="s">
        <v>6711</v>
      </c>
      <c r="AU59" s="409" t="s">
        <v>6712</v>
      </c>
      <c r="AV59" s="409" t="s">
        <v>6713</v>
      </c>
      <c r="AW59" s="409" t="s">
        <v>6714</v>
      </c>
      <c r="AX59" s="409" t="s">
        <v>6715</v>
      </c>
      <c r="AY59" s="409" t="s">
        <v>2578</v>
      </c>
      <c r="AZ59" s="223"/>
      <c r="BA59" s="198"/>
      <c r="BB59" s="409" t="s">
        <v>5829</v>
      </c>
      <c r="BC59" s="409" t="s">
        <v>5830</v>
      </c>
      <c r="BD59" s="409" t="s">
        <v>887</v>
      </c>
      <c r="BE59" s="409" t="s">
        <v>5831</v>
      </c>
      <c r="BF59" s="409" t="s">
        <v>1960</v>
      </c>
      <c r="BG59" s="409" t="s">
        <v>557</v>
      </c>
      <c r="BH59" s="409" t="s">
        <v>4232</v>
      </c>
      <c r="BI59" s="409" t="s">
        <v>5832</v>
      </c>
      <c r="BJ59" s="409" t="s">
        <v>2600</v>
      </c>
      <c r="BK59" s="409" t="s">
        <v>5833</v>
      </c>
      <c r="BL59" s="409" t="s">
        <v>5834</v>
      </c>
      <c r="BM59" s="409" t="s">
        <v>5834</v>
      </c>
      <c r="BN59" s="409" t="s">
        <v>5835</v>
      </c>
      <c r="BO59" s="409" t="s">
        <v>5836</v>
      </c>
      <c r="BP59" s="409" t="s">
        <v>5837</v>
      </c>
      <c r="BQ59" s="409" t="s">
        <v>5838</v>
      </c>
      <c r="BR59" s="409" t="s">
        <v>5839</v>
      </c>
      <c r="BS59" s="409" t="s">
        <v>5840</v>
      </c>
      <c r="BT59" s="409" t="s">
        <v>5841</v>
      </c>
      <c r="BU59" s="409" t="s">
        <v>5842</v>
      </c>
      <c r="BV59" s="409" t="s">
        <v>5843</v>
      </c>
      <c r="BW59" s="223"/>
      <c r="BX59" s="198"/>
      <c r="BY59" s="375" t="s">
        <v>4967</v>
      </c>
      <c r="BZ59" s="375" t="s">
        <v>4968</v>
      </c>
      <c r="CA59" s="375" t="s">
        <v>457</v>
      </c>
      <c r="CB59" s="375" t="s">
        <v>4969</v>
      </c>
      <c r="CC59" s="375" t="s">
        <v>372</v>
      </c>
      <c r="CD59" s="375" t="s">
        <v>2192</v>
      </c>
      <c r="CE59" s="375" t="s">
        <v>4086</v>
      </c>
      <c r="CF59" s="375" t="s">
        <v>4970</v>
      </c>
      <c r="CG59" s="375" t="s">
        <v>490</v>
      </c>
      <c r="CH59" s="375" t="s">
        <v>4971</v>
      </c>
      <c r="CI59" s="375" t="s">
        <v>4972</v>
      </c>
      <c r="CJ59" s="375" t="s">
        <v>4972</v>
      </c>
      <c r="CK59" s="375" t="s">
        <v>4973</v>
      </c>
      <c r="CL59" s="375" t="s">
        <v>4974</v>
      </c>
      <c r="CM59" s="375" t="s">
        <v>4975</v>
      </c>
      <c r="CN59" s="375" t="s">
        <v>5163</v>
      </c>
      <c r="CO59" s="375" t="s">
        <v>5164</v>
      </c>
      <c r="CP59" s="375" t="s">
        <v>5165</v>
      </c>
      <c r="CQ59" s="375" t="s">
        <v>5166</v>
      </c>
      <c r="CR59" s="375" t="s">
        <v>1891</v>
      </c>
      <c r="CS59" s="376" t="s">
        <v>4976</v>
      </c>
      <c r="CT59" s="223"/>
      <c r="CU59" s="198"/>
      <c r="CV59" s="341" t="s">
        <v>4229</v>
      </c>
      <c r="CW59" s="341" t="s">
        <v>4230</v>
      </c>
      <c r="CX59" s="341" t="s">
        <v>443</v>
      </c>
      <c r="CY59" s="341" t="s">
        <v>4231</v>
      </c>
      <c r="CZ59" s="341" t="s">
        <v>405</v>
      </c>
      <c r="DA59" s="341" t="s">
        <v>493</v>
      </c>
      <c r="DB59" s="341" t="s">
        <v>4232</v>
      </c>
      <c r="DC59" s="341" t="s">
        <v>4233</v>
      </c>
      <c r="DD59" s="341" t="s">
        <v>3445</v>
      </c>
      <c r="DE59" s="341" t="s">
        <v>4234</v>
      </c>
      <c r="DF59" s="341" t="s">
        <v>4235</v>
      </c>
      <c r="DG59" s="341" t="s">
        <v>4235</v>
      </c>
      <c r="DH59" s="341" t="s">
        <v>4236</v>
      </c>
      <c r="DI59" s="341" t="s">
        <v>4237</v>
      </c>
      <c r="DJ59" s="341" t="s">
        <v>4238</v>
      </c>
      <c r="DK59" s="341" t="s">
        <v>4399</v>
      </c>
      <c r="DL59" s="341" t="s">
        <v>4400</v>
      </c>
      <c r="DM59" s="341" t="s">
        <v>4401</v>
      </c>
      <c r="DN59" s="341" t="s">
        <v>4402</v>
      </c>
      <c r="DO59" s="341" t="s">
        <v>848</v>
      </c>
      <c r="DP59" s="341" t="s">
        <v>4239</v>
      </c>
      <c r="DQ59" s="223"/>
      <c r="DR59" s="198"/>
      <c r="DS59" s="341" t="s">
        <v>3441</v>
      </c>
      <c r="DT59" s="341" t="s">
        <v>3442</v>
      </c>
      <c r="DU59" s="341" t="s">
        <v>473</v>
      </c>
      <c r="DV59" s="341" t="s">
        <v>1108</v>
      </c>
      <c r="DW59" s="341" t="s">
        <v>411</v>
      </c>
      <c r="DX59" s="341" t="s">
        <v>3443</v>
      </c>
      <c r="DY59" s="341" t="s">
        <v>1067</v>
      </c>
      <c r="DZ59" s="341" t="s">
        <v>3444</v>
      </c>
      <c r="EA59" s="341" t="s">
        <v>3445</v>
      </c>
      <c r="EB59" s="341" t="s">
        <v>3446</v>
      </c>
      <c r="EC59" s="341" t="s">
        <v>3447</v>
      </c>
      <c r="ED59" s="341" t="s">
        <v>3447</v>
      </c>
      <c r="EE59" s="341" t="s">
        <v>3448</v>
      </c>
      <c r="EF59" s="341" t="s">
        <v>3449</v>
      </c>
      <c r="EG59" s="341" t="s">
        <v>3450</v>
      </c>
      <c r="EH59" s="341" t="s">
        <v>3451</v>
      </c>
      <c r="EI59" s="341" t="s">
        <v>3452</v>
      </c>
      <c r="EJ59" s="341" t="s">
        <v>3453</v>
      </c>
      <c r="EK59" s="341" t="s">
        <v>3454</v>
      </c>
      <c r="EL59" s="341" t="s">
        <v>2587</v>
      </c>
      <c r="EM59" s="341" t="s">
        <v>4002</v>
      </c>
      <c r="EN59" s="223"/>
      <c r="EO59" s="198"/>
      <c r="EP59" s="341" t="s">
        <v>3801</v>
      </c>
      <c r="EQ59" s="214" t="s">
        <v>3802</v>
      </c>
      <c r="ER59" s="214" t="s">
        <v>3803</v>
      </c>
      <c r="ES59" s="214" t="s">
        <v>3804</v>
      </c>
      <c r="ET59" s="214" t="s">
        <v>411</v>
      </c>
      <c r="EU59" s="214" t="s">
        <v>2576</v>
      </c>
      <c r="EV59" s="214" t="s">
        <v>3805</v>
      </c>
      <c r="EW59" s="214" t="s">
        <v>3806</v>
      </c>
      <c r="EX59" s="214" t="s">
        <v>2576</v>
      </c>
      <c r="EY59" s="214" t="s">
        <v>3807</v>
      </c>
      <c r="EZ59" s="214" t="s">
        <v>3808</v>
      </c>
      <c r="FA59" s="214" t="s">
        <v>3808</v>
      </c>
      <c r="FB59" s="214" t="s">
        <v>3809</v>
      </c>
      <c r="FC59" s="214" t="s">
        <v>3810</v>
      </c>
      <c r="FD59" s="214" t="s">
        <v>3811</v>
      </c>
      <c r="FE59" s="214" t="s">
        <v>3812</v>
      </c>
      <c r="FF59" s="214" t="s">
        <v>3813</v>
      </c>
      <c r="FG59" s="214" t="s">
        <v>3814</v>
      </c>
      <c r="FH59" s="214" t="s">
        <v>3815</v>
      </c>
      <c r="FI59" s="214" t="s">
        <v>1292</v>
      </c>
      <c r="FJ59" s="372" t="s">
        <v>573</v>
      </c>
      <c r="FK59" s="223"/>
      <c r="FL59" s="198"/>
      <c r="FM59" s="301" t="s">
        <v>2113</v>
      </c>
      <c r="FN59" s="301" t="s">
        <v>2259</v>
      </c>
      <c r="FO59" s="301" t="s">
        <v>562</v>
      </c>
      <c r="FP59" s="301" t="s">
        <v>2260</v>
      </c>
      <c r="FQ59" s="301" t="s">
        <v>562</v>
      </c>
      <c r="FR59" s="301" t="s">
        <v>562</v>
      </c>
      <c r="FS59" s="301" t="s">
        <v>562</v>
      </c>
      <c r="FT59" s="301" t="s">
        <v>2261</v>
      </c>
      <c r="FU59" s="301" t="s">
        <v>562</v>
      </c>
      <c r="FV59" s="301" t="s">
        <v>562</v>
      </c>
      <c r="FW59" s="301" t="s">
        <v>2438</v>
      </c>
      <c r="FX59" s="301" t="s">
        <v>2460</v>
      </c>
      <c r="FY59" s="301" t="s">
        <v>2262</v>
      </c>
      <c r="FZ59" s="301" t="s">
        <v>2263</v>
      </c>
      <c r="GA59" s="301" t="s">
        <v>2264</v>
      </c>
      <c r="GB59" s="301" t="s">
        <v>2265</v>
      </c>
      <c r="GC59" s="301" t="s">
        <v>2266</v>
      </c>
      <c r="GD59" s="301" t="s">
        <v>2267</v>
      </c>
      <c r="GE59" s="301" t="s">
        <v>2268</v>
      </c>
      <c r="GF59" s="301" t="s">
        <v>1024</v>
      </c>
      <c r="GG59" s="373" t="s">
        <v>4044</v>
      </c>
      <c r="GH59" s="223"/>
      <c r="GI59" s="198"/>
      <c r="GJ59" s="223" t="s">
        <v>1761</v>
      </c>
      <c r="GK59" s="223" t="s">
        <v>562</v>
      </c>
      <c r="GL59" s="223" t="s">
        <v>562</v>
      </c>
      <c r="GM59" s="223" t="s">
        <v>1946</v>
      </c>
      <c r="GN59" s="223" t="s">
        <v>562</v>
      </c>
      <c r="GO59" s="223" t="s">
        <v>562</v>
      </c>
      <c r="GP59" s="223" t="s">
        <v>490</v>
      </c>
      <c r="GQ59" s="223" t="s">
        <v>562</v>
      </c>
      <c r="GR59" s="223" t="s">
        <v>562</v>
      </c>
      <c r="GS59" s="223" t="s">
        <v>562</v>
      </c>
      <c r="GT59" s="223" t="s">
        <v>1762</v>
      </c>
      <c r="GU59" s="223" t="s">
        <v>1763</v>
      </c>
      <c r="GV59" s="223" t="s">
        <v>1764</v>
      </c>
      <c r="GW59" s="223" t="s">
        <v>1765</v>
      </c>
      <c r="GX59" s="223" t="s">
        <v>1766</v>
      </c>
      <c r="GY59" s="238" t="s">
        <v>1767</v>
      </c>
      <c r="GZ59" s="238" t="s">
        <v>1768</v>
      </c>
      <c r="HA59" s="238" t="s">
        <v>1769</v>
      </c>
      <c r="HB59" s="238" t="s">
        <v>562</v>
      </c>
      <c r="HC59" s="238" t="s">
        <v>1040</v>
      </c>
      <c r="HD59" s="223" t="s">
        <v>4064</v>
      </c>
      <c r="HE59" s="223"/>
      <c r="HF59" s="198"/>
      <c r="HG59" s="223" t="s">
        <v>1031</v>
      </c>
      <c r="HH59" s="223" t="s">
        <v>562</v>
      </c>
      <c r="HI59" s="223" t="s">
        <v>562</v>
      </c>
      <c r="HJ59" s="223" t="s">
        <v>562</v>
      </c>
      <c r="HK59" s="223" t="s">
        <v>562</v>
      </c>
      <c r="HL59" s="223" t="s">
        <v>562</v>
      </c>
      <c r="HM59" s="223" t="s">
        <v>508</v>
      </c>
      <c r="HN59" s="223" t="s">
        <v>562</v>
      </c>
      <c r="HO59" s="223" t="s">
        <v>562</v>
      </c>
      <c r="HP59" s="223" t="s">
        <v>562</v>
      </c>
      <c r="HQ59" s="223" t="s">
        <v>1032</v>
      </c>
      <c r="HR59" s="223" t="s">
        <v>1032</v>
      </c>
      <c r="HS59" s="223" t="s">
        <v>1033</v>
      </c>
      <c r="HT59" s="223" t="s">
        <v>1034</v>
      </c>
      <c r="HU59" s="223" t="s">
        <v>1035</v>
      </c>
      <c r="HV59" s="238" t="s">
        <v>1036</v>
      </c>
      <c r="HW59" s="238" t="s">
        <v>1037</v>
      </c>
      <c r="HX59" s="238" t="s">
        <v>1038</v>
      </c>
      <c r="HY59" s="238" t="s">
        <v>1039</v>
      </c>
      <c r="HZ59" s="238" t="s">
        <v>1040</v>
      </c>
      <c r="IA59" s="374" t="s">
        <v>4088</v>
      </c>
      <c r="IB59" s="223"/>
      <c r="IC59" s="198"/>
      <c r="ID59" s="399" t="s">
        <v>485</v>
      </c>
      <c r="IE59" s="399" t="s">
        <v>1041</v>
      </c>
      <c r="IF59" s="395" t="s">
        <v>1042</v>
      </c>
      <c r="IG59" s="395" t="s">
        <v>389</v>
      </c>
      <c r="IH59" s="395" t="s">
        <v>562</v>
      </c>
      <c r="II59" s="399" t="s">
        <v>562</v>
      </c>
      <c r="IJ59" s="399" t="s">
        <v>907</v>
      </c>
      <c r="IK59" s="399" t="s">
        <v>562</v>
      </c>
      <c r="IL59" s="401" t="s">
        <v>395</v>
      </c>
      <c r="IM59" s="398" t="s">
        <v>562</v>
      </c>
      <c r="IN59" s="398" t="s">
        <v>596</v>
      </c>
      <c r="IO59" s="399" t="s">
        <v>596</v>
      </c>
      <c r="IP59" s="399" t="s">
        <v>597</v>
      </c>
      <c r="IQ59" s="399" t="s">
        <v>598</v>
      </c>
      <c r="IR59" s="399" t="s">
        <v>599</v>
      </c>
      <c r="IS59" s="399" t="s">
        <v>1043</v>
      </c>
      <c r="IT59" s="399" t="s">
        <v>1044</v>
      </c>
      <c r="IU59" s="399" t="s">
        <v>1045</v>
      </c>
      <c r="IV59" s="399" t="s">
        <v>1046</v>
      </c>
      <c r="IW59" s="400" t="s">
        <v>1047</v>
      </c>
      <c r="IX59" s="399" t="s">
        <v>4110</v>
      </c>
      <c r="IY59" s="223"/>
      <c r="IZ59" s="198"/>
      <c r="JA59" s="409" t="s">
        <v>7379</v>
      </c>
      <c r="JB59" s="409" t="s">
        <v>7380</v>
      </c>
      <c r="JC59" s="409" t="s">
        <v>3567</v>
      </c>
      <c r="JD59" s="409" t="s">
        <v>7381</v>
      </c>
      <c r="JE59" s="409" t="s">
        <v>447</v>
      </c>
      <c r="JF59" s="409" t="s">
        <v>4163</v>
      </c>
      <c r="JG59" s="409" t="s">
        <v>7382</v>
      </c>
      <c r="JH59" s="409" t="s">
        <v>7383</v>
      </c>
      <c r="JI59" s="409" t="s">
        <v>3711</v>
      </c>
      <c r="JJ59" s="409" t="s">
        <v>7102</v>
      </c>
      <c r="JK59" s="409" t="s">
        <v>7103</v>
      </c>
      <c r="JL59" s="409" t="s">
        <v>7103</v>
      </c>
      <c r="JM59" s="409" t="s">
        <v>7104</v>
      </c>
      <c r="JN59" s="409" t="s">
        <v>7105</v>
      </c>
      <c r="JO59" s="409" t="s">
        <v>7106</v>
      </c>
      <c r="JP59" s="409" t="s">
        <v>7107</v>
      </c>
      <c r="JQ59" s="409" t="s">
        <v>7108</v>
      </c>
      <c r="JR59" s="409" t="s">
        <v>7109</v>
      </c>
      <c r="JS59" s="409" t="s">
        <v>7110</v>
      </c>
      <c r="JT59" s="409" t="s">
        <v>7111</v>
      </c>
      <c r="JU59" s="409" t="s">
        <v>7112</v>
      </c>
      <c r="JV59" s="223"/>
      <c r="JW59" s="223"/>
      <c r="JX59" s="366" t="s">
        <v>1923</v>
      </c>
      <c r="JY59" s="366" t="s">
        <v>7602</v>
      </c>
      <c r="JZ59" s="366" t="s">
        <v>7602</v>
      </c>
      <c r="KA59" s="366" t="s">
        <v>1986</v>
      </c>
      <c r="KB59" s="366" t="s">
        <v>364</v>
      </c>
      <c r="KC59" s="366" t="s">
        <v>367</v>
      </c>
      <c r="KD59" s="366" t="s">
        <v>364</v>
      </c>
      <c r="KE59" s="366" t="s">
        <v>7603</v>
      </c>
      <c r="KF59" s="366" t="s">
        <v>365</v>
      </c>
      <c r="KG59" s="366" t="s">
        <v>7604</v>
      </c>
      <c r="KH59" s="366" t="s">
        <v>7605</v>
      </c>
      <c r="KI59" s="366" t="s">
        <v>7605</v>
      </c>
      <c r="KJ59" s="366" t="s">
        <v>7606</v>
      </c>
      <c r="KK59" s="366" t="s">
        <v>7607</v>
      </c>
      <c r="KL59" s="366" t="s">
        <v>7608</v>
      </c>
      <c r="KM59" s="366" t="s">
        <v>7609</v>
      </c>
      <c r="KN59" s="366" t="s">
        <v>7610</v>
      </c>
      <c r="KO59" s="366" t="s">
        <v>7611</v>
      </c>
      <c r="KP59" s="366" t="s">
        <v>7612</v>
      </c>
      <c r="KQ59" s="366" t="s">
        <v>7613</v>
      </c>
      <c r="KR59" s="214" t="s">
        <v>7614</v>
      </c>
      <c r="KS59" s="223"/>
      <c r="KT59" s="223"/>
      <c r="KU59" s="409" t="s">
        <v>996</v>
      </c>
      <c r="KV59" s="409" t="s">
        <v>1447</v>
      </c>
      <c r="KW59" s="409" t="s">
        <v>397</v>
      </c>
      <c r="KX59" s="409" t="s">
        <v>363</v>
      </c>
      <c r="KY59" s="409" t="s">
        <v>394</v>
      </c>
      <c r="KZ59" s="409" t="s">
        <v>378</v>
      </c>
      <c r="LA59" s="409" t="s">
        <v>855</v>
      </c>
      <c r="LB59" s="409" t="s">
        <v>6241</v>
      </c>
      <c r="LC59" s="409" t="s">
        <v>368</v>
      </c>
      <c r="LD59" s="409" t="s">
        <v>6242</v>
      </c>
      <c r="LE59" s="409" t="s">
        <v>6243</v>
      </c>
      <c r="LF59" s="409" t="s">
        <v>6243</v>
      </c>
      <c r="LG59" s="409" t="s">
        <v>6244</v>
      </c>
      <c r="LH59" s="409" t="s">
        <v>6245</v>
      </c>
      <c r="LI59" s="409" t="s">
        <v>6246</v>
      </c>
      <c r="LJ59" s="409" t="s">
        <v>6247</v>
      </c>
      <c r="LK59" s="409" t="s">
        <v>6248</v>
      </c>
      <c r="LL59" s="409" t="s">
        <v>6249</v>
      </c>
      <c r="LM59" s="409" t="s">
        <v>6250</v>
      </c>
      <c r="LN59" s="409" t="s">
        <v>6251</v>
      </c>
      <c r="LO59" s="409" t="s">
        <v>1445</v>
      </c>
      <c r="LP59" s="223"/>
      <c r="LQ59" s="223"/>
      <c r="LR59" s="366" t="s">
        <v>5356</v>
      </c>
      <c r="LS59" s="366" t="s">
        <v>5357</v>
      </c>
      <c r="LT59" s="366" t="s">
        <v>391</v>
      </c>
      <c r="LU59" s="366" t="s">
        <v>1979</v>
      </c>
      <c r="LV59" s="366" t="s">
        <v>1442</v>
      </c>
      <c r="LW59" s="366" t="s">
        <v>1457</v>
      </c>
      <c r="LX59" s="366" t="s">
        <v>1472</v>
      </c>
      <c r="LY59" s="366" t="s">
        <v>5358</v>
      </c>
      <c r="LZ59" s="366" t="s">
        <v>771</v>
      </c>
      <c r="MA59" s="366" t="s">
        <v>5359</v>
      </c>
      <c r="MB59" s="366" t="s">
        <v>5360</v>
      </c>
      <c r="MC59" s="366" t="s">
        <v>5360</v>
      </c>
      <c r="MD59" s="366" t="s">
        <v>5361</v>
      </c>
      <c r="ME59" s="366" t="s">
        <v>5362</v>
      </c>
      <c r="MF59" s="366" t="s">
        <v>5363</v>
      </c>
      <c r="MG59" s="366" t="s">
        <v>5364</v>
      </c>
      <c r="MH59" s="366" t="s">
        <v>5365</v>
      </c>
      <c r="MI59" s="366" t="s">
        <v>5366</v>
      </c>
      <c r="MJ59" s="366" t="s">
        <v>5367</v>
      </c>
      <c r="MK59" s="366" t="s">
        <v>1438</v>
      </c>
      <c r="ML59" s="214" t="s">
        <v>4107</v>
      </c>
      <c r="MM59" s="223"/>
      <c r="MN59" s="223"/>
      <c r="MO59" s="214" t="s">
        <v>1985</v>
      </c>
      <c r="MP59" s="214" t="s">
        <v>1142</v>
      </c>
      <c r="MQ59" s="214" t="s">
        <v>2592</v>
      </c>
      <c r="MR59" s="214" t="s">
        <v>400</v>
      </c>
      <c r="MS59" s="214" t="s">
        <v>1439</v>
      </c>
      <c r="MT59" s="214" t="s">
        <v>1452</v>
      </c>
      <c r="MU59" s="214" t="s">
        <v>1437</v>
      </c>
      <c r="MV59" s="214" t="s">
        <v>4598</v>
      </c>
      <c r="MW59" s="214" t="s">
        <v>364</v>
      </c>
      <c r="MX59" s="214" t="s">
        <v>4599</v>
      </c>
      <c r="MY59" s="214" t="s">
        <v>4600</v>
      </c>
      <c r="MZ59" s="214" t="s">
        <v>4600</v>
      </c>
      <c r="NA59" s="214" t="s">
        <v>4601</v>
      </c>
      <c r="NB59" s="214" t="s">
        <v>4602</v>
      </c>
      <c r="NC59" s="214" t="s">
        <v>4603</v>
      </c>
      <c r="ND59" s="214" t="s">
        <v>4604</v>
      </c>
      <c r="NE59" s="214" t="s">
        <v>4605</v>
      </c>
      <c r="NF59" s="214" t="s">
        <v>4606</v>
      </c>
      <c r="NG59" s="214" t="s">
        <v>4607</v>
      </c>
      <c r="NH59" s="214" t="s">
        <v>4608</v>
      </c>
      <c r="NI59" s="301" t="s">
        <v>4127</v>
      </c>
    </row>
    <row r="60" spans="1:373" s="2" customFormat="1" ht="12.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213" t="s">
        <v>354</v>
      </c>
      <c r="AD60" s="222" t="str">
        <f t="shared" ca="1" si="144"/>
        <v>-</v>
      </c>
      <c r="AE60" s="409" t="s">
        <v>562</v>
      </c>
      <c r="AF60" s="409" t="s">
        <v>562</v>
      </c>
      <c r="AG60" s="409" t="s">
        <v>562</v>
      </c>
      <c r="AH60" s="409" t="s">
        <v>562</v>
      </c>
      <c r="AI60" s="409" t="s">
        <v>562</v>
      </c>
      <c r="AJ60" s="409" t="s">
        <v>562</v>
      </c>
      <c r="AK60" s="409" t="s">
        <v>562</v>
      </c>
      <c r="AL60" s="409" t="s">
        <v>562</v>
      </c>
      <c r="AM60" s="409" t="s">
        <v>562</v>
      </c>
      <c r="AN60" s="409" t="s">
        <v>562</v>
      </c>
      <c r="AO60" s="409" t="s">
        <v>562</v>
      </c>
      <c r="AP60" s="409" t="s">
        <v>562</v>
      </c>
      <c r="AQ60" s="409" t="s">
        <v>562</v>
      </c>
      <c r="AR60" s="409" t="s">
        <v>562</v>
      </c>
      <c r="AS60" s="409" t="s">
        <v>562</v>
      </c>
      <c r="AT60" s="409" t="s">
        <v>562</v>
      </c>
      <c r="AU60" s="409" t="s">
        <v>562</v>
      </c>
      <c r="AV60" s="409" t="s">
        <v>562</v>
      </c>
      <c r="AW60" s="409" t="s">
        <v>562</v>
      </c>
      <c r="AX60" s="409" t="s">
        <v>562</v>
      </c>
      <c r="AY60" s="409" t="s">
        <v>366</v>
      </c>
      <c r="AZ60" s="223"/>
      <c r="BA60" s="198"/>
      <c r="BB60" s="409" t="s">
        <v>562</v>
      </c>
      <c r="BC60" s="409" t="s">
        <v>562</v>
      </c>
      <c r="BD60" s="409" t="s">
        <v>562</v>
      </c>
      <c r="BE60" s="409" t="s">
        <v>562</v>
      </c>
      <c r="BF60" s="409" t="s">
        <v>562</v>
      </c>
      <c r="BG60" s="409" t="s">
        <v>562</v>
      </c>
      <c r="BH60" s="409" t="s">
        <v>562</v>
      </c>
      <c r="BI60" s="409" t="s">
        <v>562</v>
      </c>
      <c r="BJ60" s="409" t="s">
        <v>562</v>
      </c>
      <c r="BK60" s="409" t="s">
        <v>562</v>
      </c>
      <c r="BL60" s="409" t="s">
        <v>562</v>
      </c>
      <c r="BM60" s="409" t="s">
        <v>562</v>
      </c>
      <c r="BN60" s="409" t="s">
        <v>562</v>
      </c>
      <c r="BO60" s="409" t="s">
        <v>562</v>
      </c>
      <c r="BP60" s="409" t="s">
        <v>562</v>
      </c>
      <c r="BQ60" s="409" t="s">
        <v>562</v>
      </c>
      <c r="BR60" s="409" t="s">
        <v>562</v>
      </c>
      <c r="BS60" s="409" t="s">
        <v>562</v>
      </c>
      <c r="BT60" s="409" t="s">
        <v>562</v>
      </c>
      <c r="BU60" s="409" t="s">
        <v>562</v>
      </c>
      <c r="BV60" s="409" t="s">
        <v>1427</v>
      </c>
      <c r="BW60" s="223"/>
      <c r="BX60" s="198"/>
      <c r="BY60" s="375" t="s">
        <v>562</v>
      </c>
      <c r="BZ60" s="375" t="s">
        <v>562</v>
      </c>
      <c r="CA60" s="375" t="s">
        <v>562</v>
      </c>
      <c r="CB60" s="375" t="s">
        <v>562</v>
      </c>
      <c r="CC60" s="375" t="s">
        <v>562</v>
      </c>
      <c r="CD60" s="375" t="s">
        <v>562</v>
      </c>
      <c r="CE60" s="375" t="s">
        <v>562</v>
      </c>
      <c r="CF60" s="375" t="s">
        <v>562</v>
      </c>
      <c r="CG60" s="375" t="s">
        <v>562</v>
      </c>
      <c r="CH60" s="375" t="s">
        <v>562</v>
      </c>
      <c r="CI60" s="375" t="s">
        <v>562</v>
      </c>
      <c r="CJ60" s="375" t="s">
        <v>562</v>
      </c>
      <c r="CK60" s="375" t="s">
        <v>562</v>
      </c>
      <c r="CL60" s="375" t="s">
        <v>562</v>
      </c>
      <c r="CM60" s="375" t="s">
        <v>562</v>
      </c>
      <c r="CN60" s="375" t="s">
        <v>562</v>
      </c>
      <c r="CO60" s="375" t="s">
        <v>562</v>
      </c>
      <c r="CP60" s="375" t="s">
        <v>562</v>
      </c>
      <c r="CQ60" s="375" t="s">
        <v>562</v>
      </c>
      <c r="CR60" s="375" t="s">
        <v>562</v>
      </c>
      <c r="CS60" s="376" t="s">
        <v>443</v>
      </c>
      <c r="CT60" s="223"/>
      <c r="CU60" s="198"/>
      <c r="CV60" s="341" t="s">
        <v>562</v>
      </c>
      <c r="CW60" s="341" t="s">
        <v>562</v>
      </c>
      <c r="CX60" s="341" t="s">
        <v>562</v>
      </c>
      <c r="CY60" s="341" t="s">
        <v>562</v>
      </c>
      <c r="CZ60" s="341" t="s">
        <v>562</v>
      </c>
      <c r="DA60" s="341" t="s">
        <v>562</v>
      </c>
      <c r="DB60" s="341" t="s">
        <v>562</v>
      </c>
      <c r="DC60" s="341" t="s">
        <v>562</v>
      </c>
      <c r="DD60" s="341" t="s">
        <v>562</v>
      </c>
      <c r="DE60" s="341" t="s">
        <v>562</v>
      </c>
      <c r="DF60" s="341" t="s">
        <v>562</v>
      </c>
      <c r="DG60" s="341" t="s">
        <v>562</v>
      </c>
      <c r="DH60" s="341" t="s">
        <v>562</v>
      </c>
      <c r="DI60" s="341" t="s">
        <v>562</v>
      </c>
      <c r="DJ60" s="341" t="s">
        <v>562</v>
      </c>
      <c r="DK60" s="341" t="s">
        <v>562</v>
      </c>
      <c r="DL60" s="341" t="s">
        <v>562</v>
      </c>
      <c r="DM60" s="341" t="s">
        <v>562</v>
      </c>
      <c r="DN60" s="341" t="s">
        <v>562</v>
      </c>
      <c r="DO60" s="341" t="s">
        <v>562</v>
      </c>
      <c r="DP60" s="341" t="s">
        <v>3372</v>
      </c>
      <c r="DQ60" s="223"/>
      <c r="DR60" s="198"/>
      <c r="DS60" s="341" t="s">
        <v>562</v>
      </c>
      <c r="DT60" s="341" t="s">
        <v>562</v>
      </c>
      <c r="DU60" s="341" t="s">
        <v>562</v>
      </c>
      <c r="DV60" s="341" t="s">
        <v>562</v>
      </c>
      <c r="DW60" s="341" t="s">
        <v>562</v>
      </c>
      <c r="DX60" s="341" t="s">
        <v>562</v>
      </c>
      <c r="DY60" s="341" t="s">
        <v>562</v>
      </c>
      <c r="DZ60" s="341" t="s">
        <v>562</v>
      </c>
      <c r="EA60" s="341" t="s">
        <v>562</v>
      </c>
      <c r="EB60" s="341" t="s">
        <v>562</v>
      </c>
      <c r="EC60" s="341" t="s">
        <v>562</v>
      </c>
      <c r="ED60" s="341" t="s">
        <v>562</v>
      </c>
      <c r="EE60" s="341" t="s">
        <v>562</v>
      </c>
      <c r="EF60" s="341" t="s">
        <v>562</v>
      </c>
      <c r="EG60" s="341" t="s">
        <v>562</v>
      </c>
      <c r="EH60" s="341" t="s">
        <v>562</v>
      </c>
      <c r="EI60" s="341" t="s">
        <v>562</v>
      </c>
      <c r="EJ60" s="341" t="s">
        <v>562</v>
      </c>
      <c r="EK60" s="341" t="s">
        <v>562</v>
      </c>
      <c r="EL60" s="341" t="s">
        <v>562</v>
      </c>
      <c r="EM60" s="341" t="s">
        <v>876</v>
      </c>
      <c r="EN60" s="223"/>
      <c r="EO60" s="198"/>
      <c r="EP60" s="341" t="s">
        <v>562</v>
      </c>
      <c r="EQ60" s="214" t="s">
        <v>562</v>
      </c>
      <c r="ER60" s="214" t="s">
        <v>562</v>
      </c>
      <c r="ES60" s="214" t="s">
        <v>562</v>
      </c>
      <c r="ET60" s="214" t="s">
        <v>562</v>
      </c>
      <c r="EU60" s="214" t="s">
        <v>562</v>
      </c>
      <c r="EV60" s="214" t="s">
        <v>562</v>
      </c>
      <c r="EW60" s="214" t="s">
        <v>562</v>
      </c>
      <c r="EX60" s="214" t="s">
        <v>562</v>
      </c>
      <c r="EY60" s="214" t="s">
        <v>562</v>
      </c>
      <c r="EZ60" s="214" t="s">
        <v>562</v>
      </c>
      <c r="FA60" s="214" t="s">
        <v>562</v>
      </c>
      <c r="FB60" s="214" t="s">
        <v>562</v>
      </c>
      <c r="FC60" s="214" t="s">
        <v>562</v>
      </c>
      <c r="FD60" s="214" t="s">
        <v>562</v>
      </c>
      <c r="FE60" s="214" t="s">
        <v>562</v>
      </c>
      <c r="FF60" s="214" t="s">
        <v>562</v>
      </c>
      <c r="FG60" s="214" t="s">
        <v>562</v>
      </c>
      <c r="FH60" s="214" t="s">
        <v>562</v>
      </c>
      <c r="FI60" s="214" t="s">
        <v>562</v>
      </c>
      <c r="FJ60" s="372" t="s">
        <v>973</v>
      </c>
      <c r="FK60" s="223"/>
      <c r="FL60" s="198"/>
      <c r="FM60" s="301" t="s">
        <v>562</v>
      </c>
      <c r="FN60" s="301" t="s">
        <v>562</v>
      </c>
      <c r="FO60" s="301" t="s">
        <v>562</v>
      </c>
      <c r="FP60" s="301" t="s">
        <v>562</v>
      </c>
      <c r="FQ60" s="301" t="s">
        <v>562</v>
      </c>
      <c r="FR60" s="301" t="s">
        <v>562</v>
      </c>
      <c r="FS60" s="301" t="s">
        <v>562</v>
      </c>
      <c r="FT60" s="301" t="s">
        <v>562</v>
      </c>
      <c r="FU60" s="301" t="s">
        <v>562</v>
      </c>
      <c r="FV60" s="301" t="s">
        <v>562</v>
      </c>
      <c r="FW60" s="301" t="s">
        <v>562</v>
      </c>
      <c r="FX60" s="301" t="s">
        <v>562</v>
      </c>
      <c r="FY60" s="301" t="s">
        <v>562</v>
      </c>
      <c r="FZ60" s="301" t="s">
        <v>562</v>
      </c>
      <c r="GA60" s="301" t="s">
        <v>562</v>
      </c>
      <c r="GB60" s="301" t="s">
        <v>562</v>
      </c>
      <c r="GC60" s="301" t="s">
        <v>562</v>
      </c>
      <c r="GD60" s="301" t="s">
        <v>562</v>
      </c>
      <c r="GE60" s="301" t="s">
        <v>562</v>
      </c>
      <c r="GF60" s="301" t="s">
        <v>562</v>
      </c>
      <c r="GG60" s="373" t="s">
        <v>2193</v>
      </c>
      <c r="GH60" s="223"/>
      <c r="GI60" s="198"/>
      <c r="GJ60" s="223" t="s">
        <v>1770</v>
      </c>
      <c r="GK60" s="223" t="s">
        <v>484</v>
      </c>
      <c r="GL60" s="223" t="s">
        <v>364</v>
      </c>
      <c r="GM60" s="223" t="s">
        <v>562</v>
      </c>
      <c r="GN60" s="223" t="s">
        <v>1439</v>
      </c>
      <c r="GO60" s="223" t="s">
        <v>562</v>
      </c>
      <c r="GP60" s="223" t="s">
        <v>364</v>
      </c>
      <c r="GQ60" s="223" t="s">
        <v>364</v>
      </c>
      <c r="GR60" s="223" t="s">
        <v>409</v>
      </c>
      <c r="GS60" s="223" t="s">
        <v>1771</v>
      </c>
      <c r="GT60" s="223" t="s">
        <v>1325</v>
      </c>
      <c r="GU60" s="223" t="s">
        <v>1325</v>
      </c>
      <c r="GV60" s="223" t="s">
        <v>562</v>
      </c>
      <c r="GW60" s="223" t="s">
        <v>562</v>
      </c>
      <c r="GX60" s="223" t="s">
        <v>1772</v>
      </c>
      <c r="GY60" s="238" t="s">
        <v>1773</v>
      </c>
      <c r="GZ60" s="238" t="s">
        <v>1774</v>
      </c>
      <c r="HA60" s="238" t="s">
        <v>1775</v>
      </c>
      <c r="HB60" s="238" t="s">
        <v>1776</v>
      </c>
      <c r="HC60" s="238" t="s">
        <v>562</v>
      </c>
      <c r="HD60" s="223" t="s">
        <v>1427</v>
      </c>
      <c r="HE60" s="223"/>
      <c r="HF60" s="198"/>
      <c r="HG60" s="223" t="s">
        <v>562</v>
      </c>
      <c r="HH60" s="223" t="s">
        <v>562</v>
      </c>
      <c r="HI60" s="223" t="s">
        <v>562</v>
      </c>
      <c r="HJ60" s="223" t="s">
        <v>562</v>
      </c>
      <c r="HK60" s="223" t="s">
        <v>562</v>
      </c>
      <c r="HL60" s="223" t="s">
        <v>562</v>
      </c>
      <c r="HM60" s="223" t="s">
        <v>562</v>
      </c>
      <c r="HN60" s="223" t="s">
        <v>562</v>
      </c>
      <c r="HO60" s="223" t="s">
        <v>562</v>
      </c>
      <c r="HP60" s="223" t="s">
        <v>562</v>
      </c>
      <c r="HQ60" s="223" t="s">
        <v>562</v>
      </c>
      <c r="HR60" s="223" t="s">
        <v>562</v>
      </c>
      <c r="HS60" s="223" t="s">
        <v>562</v>
      </c>
      <c r="HT60" s="223" t="s">
        <v>562</v>
      </c>
      <c r="HU60" s="223" t="s">
        <v>562</v>
      </c>
      <c r="HV60" s="238" t="s">
        <v>562</v>
      </c>
      <c r="HW60" s="238" t="s">
        <v>562</v>
      </c>
      <c r="HX60" s="238" t="s">
        <v>562</v>
      </c>
      <c r="HY60" s="238" t="s">
        <v>562</v>
      </c>
      <c r="HZ60" s="238" t="s">
        <v>562</v>
      </c>
      <c r="IA60" s="374" t="s">
        <v>472</v>
      </c>
      <c r="IB60" s="223"/>
      <c r="IC60" s="198"/>
      <c r="ID60" s="394" t="s">
        <v>562</v>
      </c>
      <c r="IE60" s="394" t="s">
        <v>562</v>
      </c>
      <c r="IF60" s="395" t="s">
        <v>562</v>
      </c>
      <c r="IG60" s="395" t="s">
        <v>562</v>
      </c>
      <c r="IH60" s="395" t="s">
        <v>562</v>
      </c>
      <c r="II60" s="394" t="s">
        <v>562</v>
      </c>
      <c r="IJ60" s="394" t="s">
        <v>562</v>
      </c>
      <c r="IK60" s="394" t="s">
        <v>562</v>
      </c>
      <c r="IL60" s="396" t="s">
        <v>562</v>
      </c>
      <c r="IM60" s="397" t="s">
        <v>562</v>
      </c>
      <c r="IN60" s="398" t="s">
        <v>562</v>
      </c>
      <c r="IO60" s="394" t="s">
        <v>562</v>
      </c>
      <c r="IP60" s="394" t="s">
        <v>562</v>
      </c>
      <c r="IQ60" s="399" t="s">
        <v>562</v>
      </c>
      <c r="IR60" s="394" t="s">
        <v>562</v>
      </c>
      <c r="IS60" s="394" t="s">
        <v>562</v>
      </c>
      <c r="IT60" s="394" t="s">
        <v>562</v>
      </c>
      <c r="IU60" s="394" t="s">
        <v>562</v>
      </c>
      <c r="IV60" s="394" t="s">
        <v>562</v>
      </c>
      <c r="IW60" s="400" t="s">
        <v>562</v>
      </c>
      <c r="IX60" s="394" t="s">
        <v>455</v>
      </c>
      <c r="IY60" s="223"/>
      <c r="IZ60" s="198"/>
      <c r="JA60" s="409" t="s">
        <v>562</v>
      </c>
      <c r="JB60" s="409" t="s">
        <v>562</v>
      </c>
      <c r="JC60" s="409" t="s">
        <v>562</v>
      </c>
      <c r="JD60" s="409" t="s">
        <v>562</v>
      </c>
      <c r="JE60" s="409" t="s">
        <v>562</v>
      </c>
      <c r="JF60" s="409" t="s">
        <v>562</v>
      </c>
      <c r="JG60" s="409" t="s">
        <v>562</v>
      </c>
      <c r="JH60" s="409" t="s">
        <v>562</v>
      </c>
      <c r="JI60" s="409" t="s">
        <v>562</v>
      </c>
      <c r="JJ60" s="409" t="s">
        <v>562</v>
      </c>
      <c r="JK60" s="409" t="s">
        <v>562</v>
      </c>
      <c r="JL60" s="409" t="s">
        <v>562</v>
      </c>
      <c r="JM60" s="409" t="s">
        <v>562</v>
      </c>
      <c r="JN60" s="409" t="s">
        <v>562</v>
      </c>
      <c r="JO60" s="409" t="s">
        <v>562</v>
      </c>
      <c r="JP60" s="409" t="s">
        <v>562</v>
      </c>
      <c r="JQ60" s="409" t="s">
        <v>562</v>
      </c>
      <c r="JR60" s="409" t="s">
        <v>562</v>
      </c>
      <c r="JS60" s="409" t="s">
        <v>562</v>
      </c>
      <c r="JT60" s="409" t="s">
        <v>562</v>
      </c>
      <c r="JU60" s="409" t="s">
        <v>1280</v>
      </c>
      <c r="JV60" s="223"/>
      <c r="JW60" s="223"/>
      <c r="JX60" s="366" t="s">
        <v>562</v>
      </c>
      <c r="JY60" s="366" t="s">
        <v>562</v>
      </c>
      <c r="JZ60" s="366" t="s">
        <v>562</v>
      </c>
      <c r="KA60" s="366" t="s">
        <v>562</v>
      </c>
      <c r="KB60" s="366" t="s">
        <v>562</v>
      </c>
      <c r="KC60" s="366" t="s">
        <v>562</v>
      </c>
      <c r="KD60" s="366" t="s">
        <v>562</v>
      </c>
      <c r="KE60" s="366" t="s">
        <v>562</v>
      </c>
      <c r="KF60" s="366" t="s">
        <v>562</v>
      </c>
      <c r="KG60" s="366" t="s">
        <v>562</v>
      </c>
      <c r="KH60" s="366" t="s">
        <v>562</v>
      </c>
      <c r="KI60" s="366" t="s">
        <v>562</v>
      </c>
      <c r="KJ60" s="366" t="s">
        <v>562</v>
      </c>
      <c r="KK60" s="366" t="s">
        <v>562</v>
      </c>
      <c r="KL60" s="366" t="s">
        <v>562</v>
      </c>
      <c r="KM60" s="366" t="s">
        <v>562</v>
      </c>
      <c r="KN60" s="366" t="s">
        <v>562</v>
      </c>
      <c r="KO60" s="366" t="s">
        <v>562</v>
      </c>
      <c r="KP60" s="366" t="s">
        <v>562</v>
      </c>
      <c r="KQ60" s="366" t="s">
        <v>562</v>
      </c>
      <c r="KR60" s="214" t="s">
        <v>1460</v>
      </c>
      <c r="KS60" s="223"/>
      <c r="KT60" s="223"/>
      <c r="KU60" s="409" t="s">
        <v>562</v>
      </c>
      <c r="KV60" s="409" t="s">
        <v>562</v>
      </c>
      <c r="KW60" s="409" t="s">
        <v>562</v>
      </c>
      <c r="KX60" s="409" t="s">
        <v>562</v>
      </c>
      <c r="KY60" s="409" t="s">
        <v>562</v>
      </c>
      <c r="KZ60" s="409" t="s">
        <v>562</v>
      </c>
      <c r="LA60" s="409" t="s">
        <v>562</v>
      </c>
      <c r="LB60" s="409" t="s">
        <v>562</v>
      </c>
      <c r="LC60" s="409" t="s">
        <v>562</v>
      </c>
      <c r="LD60" s="409" t="s">
        <v>562</v>
      </c>
      <c r="LE60" s="409" t="s">
        <v>562</v>
      </c>
      <c r="LF60" s="409" t="s">
        <v>562</v>
      </c>
      <c r="LG60" s="409" t="s">
        <v>562</v>
      </c>
      <c r="LH60" s="409" t="s">
        <v>562</v>
      </c>
      <c r="LI60" s="409" t="s">
        <v>562</v>
      </c>
      <c r="LJ60" s="409" t="s">
        <v>562</v>
      </c>
      <c r="LK60" s="409" t="s">
        <v>562</v>
      </c>
      <c r="LL60" s="409" t="s">
        <v>562</v>
      </c>
      <c r="LM60" s="409" t="s">
        <v>562</v>
      </c>
      <c r="LN60" s="409" t="s">
        <v>562</v>
      </c>
      <c r="LO60" s="409" t="s">
        <v>2703</v>
      </c>
      <c r="LP60" s="223"/>
      <c r="LQ60" s="223"/>
      <c r="LR60" s="366" t="s">
        <v>562</v>
      </c>
      <c r="LS60" s="366" t="s">
        <v>562</v>
      </c>
      <c r="LT60" s="366" t="s">
        <v>562</v>
      </c>
      <c r="LU60" s="366" t="s">
        <v>562</v>
      </c>
      <c r="LV60" s="366" t="s">
        <v>562</v>
      </c>
      <c r="LW60" s="366" t="s">
        <v>562</v>
      </c>
      <c r="LX60" s="366" t="s">
        <v>562</v>
      </c>
      <c r="LY60" s="366" t="s">
        <v>562</v>
      </c>
      <c r="LZ60" s="366" t="s">
        <v>562</v>
      </c>
      <c r="MA60" s="366" t="s">
        <v>562</v>
      </c>
      <c r="MB60" s="366" t="s">
        <v>562</v>
      </c>
      <c r="MC60" s="366" t="s">
        <v>562</v>
      </c>
      <c r="MD60" s="366" t="s">
        <v>562</v>
      </c>
      <c r="ME60" s="366" t="s">
        <v>562</v>
      </c>
      <c r="MF60" s="366" t="s">
        <v>562</v>
      </c>
      <c r="MG60" s="366" t="s">
        <v>562</v>
      </c>
      <c r="MH60" s="366" t="s">
        <v>562</v>
      </c>
      <c r="MI60" s="366" t="s">
        <v>562</v>
      </c>
      <c r="MJ60" s="366" t="s">
        <v>562</v>
      </c>
      <c r="MK60" s="366" t="s">
        <v>562</v>
      </c>
      <c r="ML60" s="214" t="s">
        <v>4124</v>
      </c>
      <c r="MM60" s="223"/>
      <c r="MN60" s="223"/>
      <c r="MO60" s="214" t="s">
        <v>562</v>
      </c>
      <c r="MP60" s="214" t="s">
        <v>562</v>
      </c>
      <c r="MQ60" s="214" t="s">
        <v>562</v>
      </c>
      <c r="MR60" s="214" t="s">
        <v>562</v>
      </c>
      <c r="MS60" s="214" t="s">
        <v>562</v>
      </c>
      <c r="MT60" s="214" t="s">
        <v>562</v>
      </c>
      <c r="MU60" s="214" t="s">
        <v>562</v>
      </c>
      <c r="MV60" s="214" t="s">
        <v>562</v>
      </c>
      <c r="MW60" s="214" t="s">
        <v>562</v>
      </c>
      <c r="MX60" s="214" t="s">
        <v>562</v>
      </c>
      <c r="MY60" s="214" t="s">
        <v>562</v>
      </c>
      <c r="MZ60" s="214" t="s">
        <v>562</v>
      </c>
      <c r="NA60" s="214" t="s">
        <v>562</v>
      </c>
      <c r="NB60" s="214" t="s">
        <v>562</v>
      </c>
      <c r="NC60" s="214" t="s">
        <v>562</v>
      </c>
      <c r="ND60" s="214" t="s">
        <v>562</v>
      </c>
      <c r="NE60" s="214" t="s">
        <v>562</v>
      </c>
      <c r="NF60" s="214" t="s">
        <v>562</v>
      </c>
      <c r="NG60" s="214" t="s">
        <v>562</v>
      </c>
      <c r="NH60" s="214" t="s">
        <v>562</v>
      </c>
      <c r="NI60" s="301" t="s">
        <v>509</v>
      </c>
    </row>
    <row r="61" spans="1:373" s="2" customFormat="1" ht="12.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213" t="s">
        <v>141</v>
      </c>
      <c r="AD61" s="222" t="str">
        <f t="shared" ca="1" si="144"/>
        <v>80,037</v>
      </c>
      <c r="AE61" s="409" t="s">
        <v>5844</v>
      </c>
      <c r="AF61" s="409" t="s">
        <v>6716</v>
      </c>
      <c r="AG61" s="409" t="s">
        <v>4080</v>
      </c>
      <c r="AH61" s="409" t="s">
        <v>4241</v>
      </c>
      <c r="AI61" s="409" t="s">
        <v>1173</v>
      </c>
      <c r="AJ61" s="409" t="s">
        <v>367</v>
      </c>
      <c r="AK61" s="409" t="s">
        <v>488</v>
      </c>
      <c r="AL61" s="409" t="s">
        <v>3458</v>
      </c>
      <c r="AM61" s="409" t="s">
        <v>1981</v>
      </c>
      <c r="AN61" s="409" t="s">
        <v>1094</v>
      </c>
      <c r="AO61" s="409" t="s">
        <v>6717</v>
      </c>
      <c r="AP61" s="409" t="s">
        <v>6718</v>
      </c>
      <c r="AQ61" s="409" t="s">
        <v>6717</v>
      </c>
      <c r="AR61" s="409" t="s">
        <v>6719</v>
      </c>
      <c r="AS61" s="409" t="s">
        <v>6720</v>
      </c>
      <c r="AT61" s="409" t="s">
        <v>6721</v>
      </c>
      <c r="AU61" s="409" t="s">
        <v>6722</v>
      </c>
      <c r="AV61" s="409" t="s">
        <v>6723</v>
      </c>
      <c r="AW61" s="409" t="s">
        <v>6724</v>
      </c>
      <c r="AX61" s="409" t="s">
        <v>6725</v>
      </c>
      <c r="AY61" s="409" t="s">
        <v>4328</v>
      </c>
      <c r="AZ61" s="223"/>
      <c r="BA61" s="198"/>
      <c r="BB61" s="409" t="s">
        <v>5844</v>
      </c>
      <c r="BC61" s="409" t="s">
        <v>5845</v>
      </c>
      <c r="BD61" s="409" t="s">
        <v>5846</v>
      </c>
      <c r="BE61" s="409" t="s">
        <v>4241</v>
      </c>
      <c r="BF61" s="409" t="s">
        <v>1173</v>
      </c>
      <c r="BG61" s="409" t="s">
        <v>367</v>
      </c>
      <c r="BH61" s="409" t="s">
        <v>488</v>
      </c>
      <c r="BI61" s="409" t="s">
        <v>3458</v>
      </c>
      <c r="BJ61" s="409" t="s">
        <v>1981</v>
      </c>
      <c r="BK61" s="409" t="s">
        <v>2688</v>
      </c>
      <c r="BL61" s="409" t="s">
        <v>960</v>
      </c>
      <c r="BM61" s="409" t="s">
        <v>5847</v>
      </c>
      <c r="BN61" s="409" t="s">
        <v>5848</v>
      </c>
      <c r="BO61" s="409" t="s">
        <v>5849</v>
      </c>
      <c r="BP61" s="409" t="s">
        <v>5850</v>
      </c>
      <c r="BQ61" s="409" t="s">
        <v>5851</v>
      </c>
      <c r="BR61" s="409" t="s">
        <v>5852</v>
      </c>
      <c r="BS61" s="409" t="s">
        <v>5853</v>
      </c>
      <c r="BT61" s="409" t="s">
        <v>5854</v>
      </c>
      <c r="BU61" s="409" t="s">
        <v>5855</v>
      </c>
      <c r="BV61" s="409" t="s">
        <v>5856</v>
      </c>
      <c r="BW61" s="223"/>
      <c r="BX61" s="198"/>
      <c r="BY61" s="375" t="s">
        <v>3455</v>
      </c>
      <c r="BZ61" s="375" t="s">
        <v>4240</v>
      </c>
      <c r="CA61" s="375" t="s">
        <v>466</v>
      </c>
      <c r="CB61" s="375" t="s">
        <v>4241</v>
      </c>
      <c r="CC61" s="375" t="s">
        <v>1173</v>
      </c>
      <c r="CD61" s="375" t="s">
        <v>367</v>
      </c>
      <c r="CE61" s="375" t="s">
        <v>488</v>
      </c>
      <c r="CF61" s="375" t="s">
        <v>3458</v>
      </c>
      <c r="CG61" s="375" t="s">
        <v>1981</v>
      </c>
      <c r="CH61" s="375" t="s">
        <v>2688</v>
      </c>
      <c r="CI61" s="375" t="s">
        <v>4977</v>
      </c>
      <c r="CJ61" s="375" t="s">
        <v>4978</v>
      </c>
      <c r="CK61" s="375" t="s">
        <v>4979</v>
      </c>
      <c r="CL61" s="375" t="s">
        <v>4980</v>
      </c>
      <c r="CM61" s="375" t="s">
        <v>4981</v>
      </c>
      <c r="CN61" s="375" t="s">
        <v>5167</v>
      </c>
      <c r="CO61" s="375" t="s">
        <v>5168</v>
      </c>
      <c r="CP61" s="375" t="s">
        <v>5169</v>
      </c>
      <c r="CQ61" s="375" t="s">
        <v>5170</v>
      </c>
      <c r="CR61" s="375" t="s">
        <v>1297</v>
      </c>
      <c r="CS61" s="376" t="s">
        <v>4982</v>
      </c>
      <c r="CT61" s="223"/>
      <c r="CU61" s="198"/>
      <c r="CV61" s="341" t="s">
        <v>3455</v>
      </c>
      <c r="CW61" s="341" t="s">
        <v>4240</v>
      </c>
      <c r="CX61" s="341" t="s">
        <v>1467</v>
      </c>
      <c r="CY61" s="341" t="s">
        <v>4241</v>
      </c>
      <c r="CZ61" s="341" t="s">
        <v>765</v>
      </c>
      <c r="DA61" s="341" t="s">
        <v>367</v>
      </c>
      <c r="DB61" s="341" t="s">
        <v>488</v>
      </c>
      <c r="DC61" s="341" t="s">
        <v>3458</v>
      </c>
      <c r="DD61" s="341" t="s">
        <v>1981</v>
      </c>
      <c r="DE61" s="341" t="s">
        <v>2688</v>
      </c>
      <c r="DF61" s="341" t="s">
        <v>4242</v>
      </c>
      <c r="DG61" s="341" t="s">
        <v>4243</v>
      </c>
      <c r="DH61" s="341" t="s">
        <v>600</v>
      </c>
      <c r="DI61" s="341" t="s">
        <v>4244</v>
      </c>
      <c r="DJ61" s="341" t="s">
        <v>4245</v>
      </c>
      <c r="DK61" s="341" t="s">
        <v>4403</v>
      </c>
      <c r="DL61" s="341" t="s">
        <v>4404</v>
      </c>
      <c r="DM61" s="341" t="s">
        <v>4405</v>
      </c>
      <c r="DN61" s="341" t="s">
        <v>4406</v>
      </c>
      <c r="DO61" s="341" t="s">
        <v>1292</v>
      </c>
      <c r="DP61" s="341" t="s">
        <v>2255</v>
      </c>
      <c r="DQ61" s="223"/>
      <c r="DR61" s="198"/>
      <c r="DS61" s="341" t="s">
        <v>3455</v>
      </c>
      <c r="DT61" s="341" t="s">
        <v>3456</v>
      </c>
      <c r="DU61" s="341" t="s">
        <v>448</v>
      </c>
      <c r="DV61" s="341" t="s">
        <v>3457</v>
      </c>
      <c r="DW61" s="341" t="s">
        <v>1961</v>
      </c>
      <c r="DX61" s="341" t="s">
        <v>367</v>
      </c>
      <c r="DY61" s="341" t="s">
        <v>488</v>
      </c>
      <c r="DZ61" s="341" t="s">
        <v>3458</v>
      </c>
      <c r="EA61" s="341" t="s">
        <v>1981</v>
      </c>
      <c r="EB61" s="341" t="s">
        <v>2688</v>
      </c>
      <c r="EC61" s="341" t="s">
        <v>3459</v>
      </c>
      <c r="ED61" s="341" t="s">
        <v>3460</v>
      </c>
      <c r="EE61" s="341" t="s">
        <v>3461</v>
      </c>
      <c r="EF61" s="341" t="s">
        <v>3462</v>
      </c>
      <c r="EG61" s="341" t="s">
        <v>3463</v>
      </c>
      <c r="EH61" s="341" t="s">
        <v>3464</v>
      </c>
      <c r="EI61" s="341" t="s">
        <v>3465</v>
      </c>
      <c r="EJ61" s="341" t="s">
        <v>3466</v>
      </c>
      <c r="EK61" s="341" t="s">
        <v>3467</v>
      </c>
      <c r="EL61" s="341" t="s">
        <v>852</v>
      </c>
      <c r="EM61" s="341" t="s">
        <v>4003</v>
      </c>
      <c r="EN61" s="223"/>
      <c r="EO61" s="198"/>
      <c r="EP61" s="341" t="s">
        <v>3455</v>
      </c>
      <c r="EQ61" s="214" t="s">
        <v>3816</v>
      </c>
      <c r="ER61" s="214" t="s">
        <v>3817</v>
      </c>
      <c r="ES61" s="214" t="s">
        <v>3818</v>
      </c>
      <c r="ET61" s="214" t="s">
        <v>549</v>
      </c>
      <c r="EU61" s="214" t="s">
        <v>367</v>
      </c>
      <c r="EV61" s="214" t="s">
        <v>508</v>
      </c>
      <c r="EW61" s="214" t="s">
        <v>3819</v>
      </c>
      <c r="EX61" s="214" t="s">
        <v>416</v>
      </c>
      <c r="EY61" s="214" t="s">
        <v>954</v>
      </c>
      <c r="EZ61" s="214" t="s">
        <v>3820</v>
      </c>
      <c r="FA61" s="214" t="s">
        <v>3820</v>
      </c>
      <c r="FB61" s="214" t="s">
        <v>2444</v>
      </c>
      <c r="FC61" s="214" t="s">
        <v>3821</v>
      </c>
      <c r="FD61" s="214" t="s">
        <v>3822</v>
      </c>
      <c r="FE61" s="214" t="s">
        <v>3823</v>
      </c>
      <c r="FF61" s="214" t="s">
        <v>3824</v>
      </c>
      <c r="FG61" s="214" t="s">
        <v>3825</v>
      </c>
      <c r="FH61" s="214" t="s">
        <v>3826</v>
      </c>
      <c r="FI61" s="214" t="s">
        <v>1166</v>
      </c>
      <c r="FJ61" s="372" t="s">
        <v>4027</v>
      </c>
      <c r="FK61" s="223"/>
      <c r="FL61" s="198"/>
      <c r="FM61" s="301" t="s">
        <v>2114</v>
      </c>
      <c r="FN61" s="301" t="s">
        <v>2269</v>
      </c>
      <c r="FO61" s="301" t="s">
        <v>1967</v>
      </c>
      <c r="FP61" s="301" t="s">
        <v>2270</v>
      </c>
      <c r="FQ61" s="301" t="s">
        <v>400</v>
      </c>
      <c r="FR61" s="301" t="s">
        <v>367</v>
      </c>
      <c r="FS61" s="301" t="s">
        <v>508</v>
      </c>
      <c r="FT61" s="301" t="s">
        <v>2271</v>
      </c>
      <c r="FU61" s="301" t="s">
        <v>416</v>
      </c>
      <c r="FV61" s="301" t="s">
        <v>954</v>
      </c>
      <c r="FW61" s="301" t="s">
        <v>2439</v>
      </c>
      <c r="FX61" s="301" t="s">
        <v>2439</v>
      </c>
      <c r="FY61" s="301" t="s">
        <v>2272</v>
      </c>
      <c r="FZ61" s="301" t="s">
        <v>2273</v>
      </c>
      <c r="GA61" s="301" t="s">
        <v>2274</v>
      </c>
      <c r="GB61" s="301" t="s">
        <v>2275</v>
      </c>
      <c r="GC61" s="301" t="s">
        <v>2276</v>
      </c>
      <c r="GD61" s="301" t="s">
        <v>2277</v>
      </c>
      <c r="GE61" s="301" t="s">
        <v>2278</v>
      </c>
      <c r="GF61" s="301" t="s">
        <v>1107</v>
      </c>
      <c r="GG61" s="373" t="s">
        <v>4045</v>
      </c>
      <c r="GH61" s="223"/>
      <c r="GI61" s="198"/>
      <c r="GJ61" s="223" t="s">
        <v>486</v>
      </c>
      <c r="GK61" s="223" t="s">
        <v>1777</v>
      </c>
      <c r="GL61" s="223" t="s">
        <v>1778</v>
      </c>
      <c r="GM61" s="223" t="s">
        <v>1947</v>
      </c>
      <c r="GN61" s="223" t="s">
        <v>473</v>
      </c>
      <c r="GO61" s="223" t="s">
        <v>367</v>
      </c>
      <c r="GP61" s="223" t="s">
        <v>488</v>
      </c>
      <c r="GQ61" s="223" t="s">
        <v>489</v>
      </c>
      <c r="GR61" s="223" t="s">
        <v>490</v>
      </c>
      <c r="GS61" s="223" t="s">
        <v>491</v>
      </c>
      <c r="GT61" s="223" t="s">
        <v>1779</v>
      </c>
      <c r="GU61" s="223" t="s">
        <v>1780</v>
      </c>
      <c r="GV61" s="223" t="s">
        <v>1771</v>
      </c>
      <c r="GW61" s="223" t="s">
        <v>910</v>
      </c>
      <c r="GX61" s="223" t="s">
        <v>584</v>
      </c>
      <c r="GY61" s="238" t="s">
        <v>1105</v>
      </c>
      <c r="GZ61" s="238" t="s">
        <v>1781</v>
      </c>
      <c r="HA61" s="238" t="s">
        <v>1782</v>
      </c>
      <c r="HB61" s="238" t="s">
        <v>1783</v>
      </c>
      <c r="HC61" s="238" t="s">
        <v>1292</v>
      </c>
      <c r="HD61" s="223" t="s">
        <v>4065</v>
      </c>
      <c r="HE61" s="223"/>
      <c r="HF61" s="198"/>
      <c r="HG61" s="223" t="s">
        <v>486</v>
      </c>
      <c r="HH61" s="223" t="s">
        <v>1048</v>
      </c>
      <c r="HI61" s="223" t="s">
        <v>415</v>
      </c>
      <c r="HJ61" s="223" t="s">
        <v>1049</v>
      </c>
      <c r="HK61" s="223" t="s">
        <v>473</v>
      </c>
      <c r="HL61" s="223" t="s">
        <v>381</v>
      </c>
      <c r="HM61" s="223" t="s">
        <v>488</v>
      </c>
      <c r="HN61" s="223" t="s">
        <v>489</v>
      </c>
      <c r="HO61" s="223" t="s">
        <v>490</v>
      </c>
      <c r="HP61" s="223" t="s">
        <v>491</v>
      </c>
      <c r="HQ61" s="223" t="s">
        <v>1050</v>
      </c>
      <c r="HR61" s="223" t="s">
        <v>1051</v>
      </c>
      <c r="HS61" s="223" t="s">
        <v>1052</v>
      </c>
      <c r="HT61" s="223" t="s">
        <v>1053</v>
      </c>
      <c r="HU61" s="223" t="s">
        <v>1054</v>
      </c>
      <c r="HV61" s="238" t="s">
        <v>1055</v>
      </c>
      <c r="HW61" s="238" t="s">
        <v>1056</v>
      </c>
      <c r="HX61" s="238" t="s">
        <v>1057</v>
      </c>
      <c r="HY61" s="238" t="s">
        <v>1058</v>
      </c>
      <c r="HZ61" s="238" t="s">
        <v>1014</v>
      </c>
      <c r="IA61" s="374" t="s">
        <v>4089</v>
      </c>
      <c r="IB61" s="223"/>
      <c r="IC61" s="198"/>
      <c r="ID61" s="399" t="s">
        <v>486</v>
      </c>
      <c r="IE61" s="399" t="s">
        <v>487</v>
      </c>
      <c r="IF61" s="395" t="s">
        <v>415</v>
      </c>
      <c r="IG61" s="395" t="s">
        <v>390</v>
      </c>
      <c r="IH61" s="395" t="s">
        <v>369</v>
      </c>
      <c r="II61" s="399" t="s">
        <v>381</v>
      </c>
      <c r="IJ61" s="399" t="s">
        <v>488</v>
      </c>
      <c r="IK61" s="399" t="s">
        <v>489</v>
      </c>
      <c r="IL61" s="401" t="s">
        <v>490</v>
      </c>
      <c r="IM61" s="398" t="s">
        <v>491</v>
      </c>
      <c r="IN61" s="398" t="s">
        <v>600</v>
      </c>
      <c r="IO61" s="399" t="s">
        <v>601</v>
      </c>
      <c r="IP61" s="399" t="s">
        <v>602</v>
      </c>
      <c r="IQ61" s="399" t="s">
        <v>603</v>
      </c>
      <c r="IR61" s="399" t="s">
        <v>604</v>
      </c>
      <c r="IS61" s="399" t="s">
        <v>1059</v>
      </c>
      <c r="IT61" s="399" t="s">
        <v>1060</v>
      </c>
      <c r="IU61" s="399" t="s">
        <v>1061</v>
      </c>
      <c r="IV61" s="399" t="s">
        <v>1062</v>
      </c>
      <c r="IW61" s="400" t="s">
        <v>1063</v>
      </c>
      <c r="IX61" s="399" t="s">
        <v>2227</v>
      </c>
      <c r="IY61" s="223"/>
      <c r="IZ61" s="198"/>
      <c r="JA61" s="409" t="s">
        <v>7384</v>
      </c>
      <c r="JB61" s="409" t="s">
        <v>7385</v>
      </c>
      <c r="JC61" s="409" t="s">
        <v>7386</v>
      </c>
      <c r="JD61" s="409" t="s">
        <v>7387</v>
      </c>
      <c r="JE61" s="409" t="s">
        <v>2237</v>
      </c>
      <c r="JF61" s="409" t="s">
        <v>367</v>
      </c>
      <c r="JG61" s="409" t="s">
        <v>488</v>
      </c>
      <c r="JH61" s="409" t="s">
        <v>3458</v>
      </c>
      <c r="JI61" s="409" t="s">
        <v>1981</v>
      </c>
      <c r="JJ61" s="409" t="s">
        <v>7113</v>
      </c>
      <c r="JK61" s="409" t="s">
        <v>7114</v>
      </c>
      <c r="JL61" s="409" t="s">
        <v>7115</v>
      </c>
      <c r="JM61" s="409" t="s">
        <v>7116</v>
      </c>
      <c r="JN61" s="409" t="s">
        <v>7117</v>
      </c>
      <c r="JO61" s="409" t="s">
        <v>7118</v>
      </c>
      <c r="JP61" s="409" t="s">
        <v>7119</v>
      </c>
      <c r="JQ61" s="409" t="s">
        <v>7120</v>
      </c>
      <c r="JR61" s="409" t="s">
        <v>7121</v>
      </c>
      <c r="JS61" s="409" t="s">
        <v>7122</v>
      </c>
      <c r="JT61" s="409" t="s">
        <v>7123</v>
      </c>
      <c r="JU61" s="409" t="s">
        <v>6883</v>
      </c>
      <c r="JV61" s="223"/>
      <c r="JW61" s="223"/>
      <c r="JX61" s="366" t="s">
        <v>364</v>
      </c>
      <c r="JY61" s="366" t="s">
        <v>7615</v>
      </c>
      <c r="JZ61" s="366" t="s">
        <v>7616</v>
      </c>
      <c r="KA61" s="366" t="s">
        <v>364</v>
      </c>
      <c r="KB61" s="366" t="s">
        <v>364</v>
      </c>
      <c r="KC61" s="366" t="s">
        <v>364</v>
      </c>
      <c r="KD61" s="366" t="s">
        <v>364</v>
      </c>
      <c r="KE61" s="366" t="s">
        <v>364</v>
      </c>
      <c r="KF61" s="366" t="s">
        <v>364</v>
      </c>
      <c r="KG61" s="366" t="s">
        <v>7617</v>
      </c>
      <c r="KH61" s="366" t="s">
        <v>7618</v>
      </c>
      <c r="KI61" s="366" t="s">
        <v>7619</v>
      </c>
      <c r="KJ61" s="366" t="s">
        <v>7620</v>
      </c>
      <c r="KK61" s="366" t="s">
        <v>7621</v>
      </c>
      <c r="KL61" s="366" t="s">
        <v>7622</v>
      </c>
      <c r="KM61" s="366" t="s">
        <v>7623</v>
      </c>
      <c r="KN61" s="366" t="s">
        <v>7624</v>
      </c>
      <c r="KO61" s="366" t="s">
        <v>7625</v>
      </c>
      <c r="KP61" s="366" t="s">
        <v>7626</v>
      </c>
      <c r="KQ61" s="366" t="s">
        <v>7627</v>
      </c>
      <c r="KR61" s="214" t="s">
        <v>367</v>
      </c>
      <c r="KS61" s="223"/>
      <c r="KT61" s="223"/>
      <c r="KU61" s="409" t="s">
        <v>6252</v>
      </c>
      <c r="KV61" s="409" t="s">
        <v>6253</v>
      </c>
      <c r="KW61" s="409" t="s">
        <v>770</v>
      </c>
      <c r="KX61" s="409" t="s">
        <v>364</v>
      </c>
      <c r="KY61" s="409" t="s">
        <v>364</v>
      </c>
      <c r="KZ61" s="409" t="s">
        <v>364</v>
      </c>
      <c r="LA61" s="409" t="s">
        <v>364</v>
      </c>
      <c r="LB61" s="409" t="s">
        <v>364</v>
      </c>
      <c r="LC61" s="409" t="s">
        <v>364</v>
      </c>
      <c r="LD61" s="409" t="s">
        <v>364</v>
      </c>
      <c r="LE61" s="409" t="s">
        <v>6254</v>
      </c>
      <c r="LF61" s="409" t="s">
        <v>6255</v>
      </c>
      <c r="LG61" s="409" t="s">
        <v>6256</v>
      </c>
      <c r="LH61" s="409" t="s">
        <v>6257</v>
      </c>
      <c r="LI61" s="409" t="s">
        <v>6257</v>
      </c>
      <c r="LJ61" s="409" t="s">
        <v>6258</v>
      </c>
      <c r="LK61" s="409" t="s">
        <v>6259</v>
      </c>
      <c r="LL61" s="409" t="s">
        <v>6260</v>
      </c>
      <c r="LM61" s="409" t="s">
        <v>6261</v>
      </c>
      <c r="LN61" s="409" t="s">
        <v>6262</v>
      </c>
      <c r="LO61" s="409" t="s">
        <v>6263</v>
      </c>
      <c r="LP61" s="223"/>
      <c r="LQ61" s="223"/>
      <c r="LR61" s="366" t="s">
        <v>364</v>
      </c>
      <c r="LS61" s="366" t="s">
        <v>364</v>
      </c>
      <c r="LT61" s="366" t="s">
        <v>3443</v>
      </c>
      <c r="LU61" s="366" t="s">
        <v>364</v>
      </c>
      <c r="LV61" s="366" t="s">
        <v>1437</v>
      </c>
      <c r="LW61" s="366" t="s">
        <v>364</v>
      </c>
      <c r="LX61" s="366" t="s">
        <v>364</v>
      </c>
      <c r="LY61" s="366" t="s">
        <v>364</v>
      </c>
      <c r="LZ61" s="366" t="s">
        <v>364</v>
      </c>
      <c r="MA61" s="366" t="s">
        <v>364</v>
      </c>
      <c r="MB61" s="366" t="s">
        <v>5368</v>
      </c>
      <c r="MC61" s="366" t="s">
        <v>5369</v>
      </c>
      <c r="MD61" s="366" t="s">
        <v>5370</v>
      </c>
      <c r="ME61" s="366" t="s">
        <v>5371</v>
      </c>
      <c r="MF61" s="366" t="s">
        <v>5372</v>
      </c>
      <c r="MG61" s="366" t="s">
        <v>5373</v>
      </c>
      <c r="MH61" s="366" t="s">
        <v>5374</v>
      </c>
      <c r="MI61" s="366" t="s">
        <v>5375</v>
      </c>
      <c r="MJ61" s="366" t="s">
        <v>5376</v>
      </c>
      <c r="MK61" s="366" t="s">
        <v>1991</v>
      </c>
      <c r="ML61" s="214" t="s">
        <v>1434</v>
      </c>
      <c r="MM61" s="223"/>
      <c r="MN61" s="223"/>
      <c r="MO61" s="214" t="s">
        <v>364</v>
      </c>
      <c r="MP61" s="214" t="s">
        <v>4609</v>
      </c>
      <c r="MQ61" s="214" t="s">
        <v>1435</v>
      </c>
      <c r="MR61" s="214" t="s">
        <v>1184</v>
      </c>
      <c r="MS61" s="214" t="s">
        <v>1979</v>
      </c>
      <c r="MT61" s="214" t="s">
        <v>364</v>
      </c>
      <c r="MU61" s="214" t="s">
        <v>364</v>
      </c>
      <c r="MV61" s="214" t="s">
        <v>364</v>
      </c>
      <c r="MW61" s="214" t="s">
        <v>364</v>
      </c>
      <c r="MX61" s="214" t="s">
        <v>364</v>
      </c>
      <c r="MY61" s="214" t="s">
        <v>4610</v>
      </c>
      <c r="MZ61" s="214" t="s">
        <v>4611</v>
      </c>
      <c r="NA61" s="214" t="s">
        <v>4612</v>
      </c>
      <c r="NB61" s="214" t="s">
        <v>4613</v>
      </c>
      <c r="NC61" s="214" t="s">
        <v>4614</v>
      </c>
      <c r="ND61" s="214" t="s">
        <v>4615</v>
      </c>
      <c r="NE61" s="214" t="s">
        <v>4616</v>
      </c>
      <c r="NF61" s="214" t="s">
        <v>4617</v>
      </c>
      <c r="NG61" s="214" t="s">
        <v>4618</v>
      </c>
      <c r="NH61" s="214" t="s">
        <v>1451</v>
      </c>
      <c r="NI61" s="301" t="s">
        <v>503</v>
      </c>
    </row>
    <row r="62" spans="1:373" s="2" customFormat="1" ht="12.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213" t="s">
        <v>142</v>
      </c>
      <c r="AD62" s="222" t="str">
        <f t="shared" ca="1" si="144"/>
        <v>21,685</v>
      </c>
      <c r="AE62" s="409" t="s">
        <v>4246</v>
      </c>
      <c r="AF62" s="409" t="s">
        <v>1079</v>
      </c>
      <c r="AG62" s="409" t="s">
        <v>3468</v>
      </c>
      <c r="AH62" s="409" t="s">
        <v>935</v>
      </c>
      <c r="AI62" s="409" t="s">
        <v>1279</v>
      </c>
      <c r="AJ62" s="409" t="s">
        <v>876</v>
      </c>
      <c r="AK62" s="409" t="s">
        <v>375</v>
      </c>
      <c r="AL62" s="409" t="s">
        <v>1066</v>
      </c>
      <c r="AM62" s="409" t="s">
        <v>1067</v>
      </c>
      <c r="AN62" s="409" t="s">
        <v>1068</v>
      </c>
      <c r="AO62" s="409" t="s">
        <v>6726</v>
      </c>
      <c r="AP62" s="409" t="s">
        <v>6727</v>
      </c>
      <c r="AQ62" s="409" t="s">
        <v>6728</v>
      </c>
      <c r="AR62" s="409" t="s">
        <v>6729</v>
      </c>
      <c r="AS62" s="409" t="s">
        <v>6730</v>
      </c>
      <c r="AT62" s="409" t="s">
        <v>6731</v>
      </c>
      <c r="AU62" s="409" t="s">
        <v>6732</v>
      </c>
      <c r="AV62" s="409" t="s">
        <v>6733</v>
      </c>
      <c r="AW62" s="409" t="s">
        <v>6734</v>
      </c>
      <c r="AX62" s="409" t="s">
        <v>6735</v>
      </c>
      <c r="AY62" s="409" t="s">
        <v>6736</v>
      </c>
      <c r="AZ62" s="223"/>
      <c r="BA62" s="198"/>
      <c r="BB62" s="409" t="s">
        <v>4246</v>
      </c>
      <c r="BC62" s="409" t="s">
        <v>1079</v>
      </c>
      <c r="BD62" s="409" t="s">
        <v>3468</v>
      </c>
      <c r="BE62" s="409" t="s">
        <v>935</v>
      </c>
      <c r="BF62" s="409" t="s">
        <v>1279</v>
      </c>
      <c r="BG62" s="409" t="s">
        <v>876</v>
      </c>
      <c r="BH62" s="409" t="s">
        <v>375</v>
      </c>
      <c r="BI62" s="409" t="s">
        <v>1066</v>
      </c>
      <c r="BJ62" s="409" t="s">
        <v>1067</v>
      </c>
      <c r="BK62" s="409" t="s">
        <v>1068</v>
      </c>
      <c r="BL62" s="409" t="s">
        <v>5857</v>
      </c>
      <c r="BM62" s="409" t="s">
        <v>5857</v>
      </c>
      <c r="BN62" s="409" t="s">
        <v>5858</v>
      </c>
      <c r="BO62" s="409" t="s">
        <v>5859</v>
      </c>
      <c r="BP62" s="409" t="s">
        <v>5860</v>
      </c>
      <c r="BQ62" s="409" t="s">
        <v>5861</v>
      </c>
      <c r="BR62" s="409" t="s">
        <v>5862</v>
      </c>
      <c r="BS62" s="409" t="s">
        <v>5863</v>
      </c>
      <c r="BT62" s="409" t="s">
        <v>5864</v>
      </c>
      <c r="BU62" s="409" t="s">
        <v>5865</v>
      </c>
      <c r="BV62" s="409" t="s">
        <v>5866</v>
      </c>
      <c r="BW62" s="223"/>
      <c r="BX62" s="198"/>
      <c r="BY62" s="375" t="s">
        <v>4983</v>
      </c>
      <c r="BZ62" s="375" t="s">
        <v>3557</v>
      </c>
      <c r="CA62" s="375" t="s">
        <v>4089</v>
      </c>
      <c r="CB62" s="375" t="s">
        <v>1269</v>
      </c>
      <c r="CC62" s="375" t="s">
        <v>1171</v>
      </c>
      <c r="CD62" s="375" t="s">
        <v>876</v>
      </c>
      <c r="CE62" s="375" t="s">
        <v>375</v>
      </c>
      <c r="CF62" s="375" t="s">
        <v>1066</v>
      </c>
      <c r="CG62" s="375" t="s">
        <v>4068</v>
      </c>
      <c r="CH62" s="375" t="s">
        <v>4984</v>
      </c>
      <c r="CI62" s="375" t="s">
        <v>5529</v>
      </c>
      <c r="CJ62" s="375" t="s">
        <v>5529</v>
      </c>
      <c r="CK62" s="375" t="s">
        <v>4985</v>
      </c>
      <c r="CL62" s="375" t="s">
        <v>4986</v>
      </c>
      <c r="CM62" s="375" t="s">
        <v>4987</v>
      </c>
      <c r="CN62" s="375" t="s">
        <v>5171</v>
      </c>
      <c r="CO62" s="375" t="s">
        <v>5172</v>
      </c>
      <c r="CP62" s="375" t="s">
        <v>5173</v>
      </c>
      <c r="CQ62" s="375" t="s">
        <v>5174</v>
      </c>
      <c r="CR62" s="375" t="s">
        <v>3634</v>
      </c>
      <c r="CS62" s="376" t="s">
        <v>4988</v>
      </c>
      <c r="CT62" s="223"/>
      <c r="CU62" s="198"/>
      <c r="CV62" s="341" t="s">
        <v>4246</v>
      </c>
      <c r="CW62" s="341" t="s">
        <v>1079</v>
      </c>
      <c r="CX62" s="341" t="s">
        <v>3468</v>
      </c>
      <c r="CY62" s="341" t="s">
        <v>3827</v>
      </c>
      <c r="CZ62" s="341" t="s">
        <v>1171</v>
      </c>
      <c r="DA62" s="341" t="s">
        <v>385</v>
      </c>
      <c r="DB62" s="341" t="s">
        <v>375</v>
      </c>
      <c r="DC62" s="341" t="s">
        <v>1066</v>
      </c>
      <c r="DD62" s="341" t="s">
        <v>1067</v>
      </c>
      <c r="DE62" s="341" t="s">
        <v>1068</v>
      </c>
      <c r="DF62" s="341" t="s">
        <v>4247</v>
      </c>
      <c r="DG62" s="341" t="s">
        <v>4247</v>
      </c>
      <c r="DH62" s="341" t="s">
        <v>4248</v>
      </c>
      <c r="DI62" s="341" t="s">
        <v>4249</v>
      </c>
      <c r="DJ62" s="341" t="s">
        <v>4250</v>
      </c>
      <c r="DK62" s="341" t="s">
        <v>4407</v>
      </c>
      <c r="DL62" s="341" t="s">
        <v>4408</v>
      </c>
      <c r="DM62" s="341" t="s">
        <v>4409</v>
      </c>
      <c r="DN62" s="341" t="s">
        <v>4410</v>
      </c>
      <c r="DO62" s="341" t="s">
        <v>3634</v>
      </c>
      <c r="DP62" s="341" t="s">
        <v>4251</v>
      </c>
      <c r="DQ62" s="223"/>
      <c r="DR62" s="198"/>
      <c r="DS62" s="341" t="s">
        <v>384</v>
      </c>
      <c r="DT62" s="341" t="s">
        <v>1079</v>
      </c>
      <c r="DU62" s="341" t="s">
        <v>3468</v>
      </c>
      <c r="DV62" s="341" t="s">
        <v>3469</v>
      </c>
      <c r="DW62" s="341" t="s">
        <v>1171</v>
      </c>
      <c r="DX62" s="341" t="s">
        <v>385</v>
      </c>
      <c r="DY62" s="341" t="s">
        <v>375</v>
      </c>
      <c r="DZ62" s="341" t="s">
        <v>1066</v>
      </c>
      <c r="EA62" s="341" t="s">
        <v>1067</v>
      </c>
      <c r="EB62" s="341" t="s">
        <v>1068</v>
      </c>
      <c r="EC62" s="341" t="s">
        <v>3470</v>
      </c>
      <c r="ED62" s="341" t="s">
        <v>3470</v>
      </c>
      <c r="EE62" s="341" t="s">
        <v>3471</v>
      </c>
      <c r="EF62" s="341" t="s">
        <v>3472</v>
      </c>
      <c r="EG62" s="341" t="s">
        <v>3473</v>
      </c>
      <c r="EH62" s="341" t="s">
        <v>3474</v>
      </c>
      <c r="EI62" s="341" t="s">
        <v>3475</v>
      </c>
      <c r="EJ62" s="341" t="s">
        <v>3476</v>
      </c>
      <c r="EK62" s="341" t="s">
        <v>3477</v>
      </c>
      <c r="EL62" s="341" t="s">
        <v>1891</v>
      </c>
      <c r="EM62" s="341" t="s">
        <v>1298</v>
      </c>
      <c r="EN62" s="223"/>
      <c r="EO62" s="198"/>
      <c r="EP62" s="341" t="s">
        <v>384</v>
      </c>
      <c r="EQ62" s="214" t="s">
        <v>1079</v>
      </c>
      <c r="ER62" s="214" t="s">
        <v>3468</v>
      </c>
      <c r="ES62" s="214" t="s">
        <v>3827</v>
      </c>
      <c r="ET62" s="214" t="s">
        <v>1171</v>
      </c>
      <c r="EU62" s="214" t="s">
        <v>385</v>
      </c>
      <c r="EV62" s="214" t="s">
        <v>375</v>
      </c>
      <c r="EW62" s="214" t="s">
        <v>1066</v>
      </c>
      <c r="EX62" s="214" t="s">
        <v>1067</v>
      </c>
      <c r="EY62" s="214" t="s">
        <v>1068</v>
      </c>
      <c r="EZ62" s="214" t="s">
        <v>3828</v>
      </c>
      <c r="FA62" s="214" t="s">
        <v>3828</v>
      </c>
      <c r="FB62" s="214" t="s">
        <v>3829</v>
      </c>
      <c r="FC62" s="214" t="s">
        <v>3830</v>
      </c>
      <c r="FD62" s="214" t="s">
        <v>3831</v>
      </c>
      <c r="FE62" s="214" t="s">
        <v>3832</v>
      </c>
      <c r="FF62" s="214" t="s">
        <v>3833</v>
      </c>
      <c r="FG62" s="214" t="s">
        <v>3834</v>
      </c>
      <c r="FH62" s="214" t="s">
        <v>3835</v>
      </c>
      <c r="FI62" s="214" t="s">
        <v>1891</v>
      </c>
      <c r="FJ62" s="372" t="s">
        <v>2710</v>
      </c>
      <c r="FK62" s="223"/>
      <c r="FL62" s="198"/>
      <c r="FM62" s="301" t="s">
        <v>384</v>
      </c>
      <c r="FN62" s="301" t="s">
        <v>1064</v>
      </c>
      <c r="FO62" s="301" t="s">
        <v>907</v>
      </c>
      <c r="FP62" s="301" t="s">
        <v>874</v>
      </c>
      <c r="FQ62" s="301" t="s">
        <v>1065</v>
      </c>
      <c r="FR62" s="301" t="s">
        <v>816</v>
      </c>
      <c r="FS62" s="301" t="s">
        <v>375</v>
      </c>
      <c r="FT62" s="301" t="s">
        <v>1066</v>
      </c>
      <c r="FU62" s="301" t="s">
        <v>1067</v>
      </c>
      <c r="FV62" s="301" t="s">
        <v>1068</v>
      </c>
      <c r="FW62" s="301" t="s">
        <v>2465</v>
      </c>
      <c r="FX62" s="301" t="s">
        <v>2465</v>
      </c>
      <c r="FY62" s="301" t="s">
        <v>2279</v>
      </c>
      <c r="FZ62" s="301" t="s">
        <v>2280</v>
      </c>
      <c r="GA62" s="301" t="s">
        <v>2281</v>
      </c>
      <c r="GB62" s="301" t="s">
        <v>2282</v>
      </c>
      <c r="GC62" s="301" t="s">
        <v>2283</v>
      </c>
      <c r="GD62" s="301" t="s">
        <v>2284</v>
      </c>
      <c r="GE62" s="301" t="s">
        <v>2285</v>
      </c>
      <c r="GF62" s="301" t="s">
        <v>1089</v>
      </c>
      <c r="GG62" s="373" t="s">
        <v>4046</v>
      </c>
      <c r="GH62" s="223"/>
      <c r="GI62" s="198"/>
      <c r="GJ62" s="223" t="s">
        <v>384</v>
      </c>
      <c r="GK62" s="223" t="s">
        <v>1064</v>
      </c>
      <c r="GL62" s="223" t="s">
        <v>907</v>
      </c>
      <c r="GM62" s="223" t="s">
        <v>874</v>
      </c>
      <c r="GN62" s="223" t="s">
        <v>1065</v>
      </c>
      <c r="GO62" s="223" t="s">
        <v>816</v>
      </c>
      <c r="GP62" s="223" t="s">
        <v>375</v>
      </c>
      <c r="GQ62" s="223" t="s">
        <v>1066</v>
      </c>
      <c r="GR62" s="223" t="s">
        <v>1067</v>
      </c>
      <c r="GS62" s="223" t="s">
        <v>1068</v>
      </c>
      <c r="GT62" s="223" t="s">
        <v>2466</v>
      </c>
      <c r="GU62" s="223" t="s">
        <v>2466</v>
      </c>
      <c r="GV62" s="223" t="s">
        <v>1784</v>
      </c>
      <c r="GW62" s="223" t="s">
        <v>2468</v>
      </c>
      <c r="GX62" s="223" t="s">
        <v>2467</v>
      </c>
      <c r="GY62" s="238" t="s">
        <v>1785</v>
      </c>
      <c r="GZ62" s="238" t="s">
        <v>1786</v>
      </c>
      <c r="HA62" s="238" t="s">
        <v>1787</v>
      </c>
      <c r="HB62" s="238" t="s">
        <v>1788</v>
      </c>
      <c r="HC62" s="238" t="s">
        <v>1089</v>
      </c>
      <c r="HD62" s="223" t="s">
        <v>4066</v>
      </c>
      <c r="HE62" s="223"/>
      <c r="HF62" s="198"/>
      <c r="HG62" s="223" t="s">
        <v>384</v>
      </c>
      <c r="HH62" s="223" t="s">
        <v>1064</v>
      </c>
      <c r="HI62" s="223" t="s">
        <v>907</v>
      </c>
      <c r="HJ62" s="223" t="s">
        <v>874</v>
      </c>
      <c r="HK62" s="223" t="s">
        <v>1065</v>
      </c>
      <c r="HL62" s="223" t="s">
        <v>816</v>
      </c>
      <c r="HM62" s="223" t="s">
        <v>375</v>
      </c>
      <c r="HN62" s="223" t="s">
        <v>1066</v>
      </c>
      <c r="HO62" s="223" t="s">
        <v>1067</v>
      </c>
      <c r="HP62" s="223" t="s">
        <v>1068</v>
      </c>
      <c r="HQ62" s="223" t="s">
        <v>1069</v>
      </c>
      <c r="HR62" s="223" t="s">
        <v>1069</v>
      </c>
      <c r="HS62" s="223" t="s">
        <v>1070</v>
      </c>
      <c r="HT62" s="223" t="s">
        <v>1071</v>
      </c>
      <c r="HU62" s="223" t="s">
        <v>1072</v>
      </c>
      <c r="HV62" s="238" t="s">
        <v>1073</v>
      </c>
      <c r="HW62" s="238" t="s">
        <v>1074</v>
      </c>
      <c r="HX62" s="238" t="s">
        <v>1075</v>
      </c>
      <c r="HY62" s="238" t="s">
        <v>1076</v>
      </c>
      <c r="HZ62" s="238" t="s">
        <v>1077</v>
      </c>
      <c r="IA62" s="374" t="s">
        <v>4090</v>
      </c>
      <c r="IB62" s="223"/>
      <c r="IC62" s="198"/>
      <c r="ID62" s="399" t="s">
        <v>384</v>
      </c>
      <c r="IE62" s="399" t="s">
        <v>1078</v>
      </c>
      <c r="IF62" s="395" t="s">
        <v>1067</v>
      </c>
      <c r="IG62" s="395" t="s">
        <v>1079</v>
      </c>
      <c r="IH62" s="395" t="s">
        <v>1080</v>
      </c>
      <c r="II62" s="399" t="s">
        <v>378</v>
      </c>
      <c r="IJ62" s="399" t="s">
        <v>375</v>
      </c>
      <c r="IK62" s="399" t="s">
        <v>1066</v>
      </c>
      <c r="IL62" s="401" t="s">
        <v>1067</v>
      </c>
      <c r="IM62" s="398" t="s">
        <v>1068</v>
      </c>
      <c r="IN62" s="398" t="s">
        <v>1081</v>
      </c>
      <c r="IO62" s="399" t="s">
        <v>1081</v>
      </c>
      <c r="IP62" s="399" t="s">
        <v>1082</v>
      </c>
      <c r="IQ62" s="399" t="s">
        <v>1083</v>
      </c>
      <c r="IR62" s="399" t="s">
        <v>1084</v>
      </c>
      <c r="IS62" s="399" t="s">
        <v>1085</v>
      </c>
      <c r="IT62" s="399" t="s">
        <v>1086</v>
      </c>
      <c r="IU62" s="399" t="s">
        <v>1087</v>
      </c>
      <c r="IV62" s="399" t="s">
        <v>1088</v>
      </c>
      <c r="IW62" s="400" t="s">
        <v>1089</v>
      </c>
      <c r="IX62" s="399" t="s">
        <v>4028</v>
      </c>
      <c r="IY62" s="223"/>
      <c r="IZ62" s="198"/>
      <c r="JA62" s="409" t="s">
        <v>7388</v>
      </c>
      <c r="JB62" s="409" t="s">
        <v>7389</v>
      </c>
      <c r="JC62" s="409" t="s">
        <v>3711</v>
      </c>
      <c r="JD62" s="409" t="s">
        <v>1269</v>
      </c>
      <c r="JE62" s="409" t="s">
        <v>509</v>
      </c>
      <c r="JF62" s="409" t="s">
        <v>378</v>
      </c>
      <c r="JG62" s="409" t="s">
        <v>375</v>
      </c>
      <c r="JH62" s="409" t="s">
        <v>1066</v>
      </c>
      <c r="JI62" s="409" t="s">
        <v>1067</v>
      </c>
      <c r="JJ62" s="409" t="s">
        <v>4298</v>
      </c>
      <c r="JK62" s="409" t="s">
        <v>7124</v>
      </c>
      <c r="JL62" s="409" t="s">
        <v>7125</v>
      </c>
      <c r="JM62" s="409" t="s">
        <v>7126</v>
      </c>
      <c r="JN62" s="409" t="s">
        <v>7127</v>
      </c>
      <c r="JO62" s="409" t="s">
        <v>7128</v>
      </c>
      <c r="JP62" s="409" t="s">
        <v>7129</v>
      </c>
      <c r="JQ62" s="409" t="s">
        <v>7130</v>
      </c>
      <c r="JR62" s="409" t="s">
        <v>7131</v>
      </c>
      <c r="JS62" s="409" t="s">
        <v>7132</v>
      </c>
      <c r="JT62" s="409" t="s">
        <v>7133</v>
      </c>
      <c r="JU62" s="409" t="s">
        <v>7134</v>
      </c>
      <c r="JV62" s="223"/>
      <c r="JW62" s="223"/>
      <c r="JX62" s="366" t="s">
        <v>364</v>
      </c>
      <c r="JY62" s="366" t="s">
        <v>364</v>
      </c>
      <c r="JZ62" s="366" t="s">
        <v>364</v>
      </c>
      <c r="KA62" s="366" t="s">
        <v>364</v>
      </c>
      <c r="KB62" s="366" t="s">
        <v>364</v>
      </c>
      <c r="KC62" s="366" t="s">
        <v>364</v>
      </c>
      <c r="KD62" s="366" t="s">
        <v>364</v>
      </c>
      <c r="KE62" s="366" t="s">
        <v>364</v>
      </c>
      <c r="KF62" s="366" t="s">
        <v>364</v>
      </c>
      <c r="KG62" s="366" t="s">
        <v>364</v>
      </c>
      <c r="KH62" s="366" t="s">
        <v>7628</v>
      </c>
      <c r="KI62" s="366" t="s">
        <v>7629</v>
      </c>
      <c r="KJ62" s="366" t="s">
        <v>7630</v>
      </c>
      <c r="KK62" s="366" t="s">
        <v>7631</v>
      </c>
      <c r="KL62" s="366" t="s">
        <v>7632</v>
      </c>
      <c r="KM62" s="366" t="s">
        <v>7633</v>
      </c>
      <c r="KN62" s="366" t="s">
        <v>7634</v>
      </c>
      <c r="KO62" s="366" t="s">
        <v>7635</v>
      </c>
      <c r="KP62" s="366" t="s">
        <v>7636</v>
      </c>
      <c r="KQ62" s="366" t="s">
        <v>7637</v>
      </c>
      <c r="KR62" s="214" t="s">
        <v>7638</v>
      </c>
      <c r="KS62" s="223"/>
      <c r="KT62" s="223"/>
      <c r="KU62" s="409" t="s">
        <v>1452</v>
      </c>
      <c r="KV62" s="409" t="s">
        <v>1429</v>
      </c>
      <c r="KW62" s="409" t="s">
        <v>6264</v>
      </c>
      <c r="KX62" s="409" t="s">
        <v>1457</v>
      </c>
      <c r="KY62" s="409" t="s">
        <v>1457</v>
      </c>
      <c r="KZ62" s="409" t="s">
        <v>364</v>
      </c>
      <c r="LA62" s="409" t="s">
        <v>364</v>
      </c>
      <c r="LB62" s="409" t="s">
        <v>364</v>
      </c>
      <c r="LC62" s="409" t="s">
        <v>1437</v>
      </c>
      <c r="LD62" s="409" t="s">
        <v>4565</v>
      </c>
      <c r="LE62" s="409" t="s">
        <v>6265</v>
      </c>
      <c r="LF62" s="409" t="s">
        <v>6265</v>
      </c>
      <c r="LG62" s="409" t="s">
        <v>6266</v>
      </c>
      <c r="LH62" s="409" t="s">
        <v>6267</v>
      </c>
      <c r="LI62" s="409" t="s">
        <v>6268</v>
      </c>
      <c r="LJ62" s="409" t="s">
        <v>6269</v>
      </c>
      <c r="LK62" s="409" t="s">
        <v>6270</v>
      </c>
      <c r="LL62" s="409" t="s">
        <v>6271</v>
      </c>
      <c r="LM62" s="409" t="s">
        <v>6272</v>
      </c>
      <c r="LN62" s="409" t="s">
        <v>6273</v>
      </c>
      <c r="LO62" s="409" t="s">
        <v>4074</v>
      </c>
      <c r="LP62" s="223"/>
      <c r="LQ62" s="223"/>
      <c r="LR62" s="366" t="s">
        <v>454</v>
      </c>
      <c r="LS62" s="366" t="s">
        <v>381</v>
      </c>
      <c r="LT62" s="366" t="s">
        <v>385</v>
      </c>
      <c r="LU62" s="366" t="s">
        <v>1437</v>
      </c>
      <c r="LV62" s="366" t="s">
        <v>364</v>
      </c>
      <c r="LW62" s="366" t="s">
        <v>381</v>
      </c>
      <c r="LX62" s="366" t="s">
        <v>364</v>
      </c>
      <c r="LY62" s="366" t="s">
        <v>364</v>
      </c>
      <c r="LZ62" s="366" t="s">
        <v>1430</v>
      </c>
      <c r="MA62" s="366" t="s">
        <v>609</v>
      </c>
      <c r="MB62" s="366" t="s">
        <v>5530</v>
      </c>
      <c r="MC62" s="366" t="s">
        <v>5530</v>
      </c>
      <c r="MD62" s="366" t="s">
        <v>5377</v>
      </c>
      <c r="ME62" s="366" t="s">
        <v>5378</v>
      </c>
      <c r="MF62" s="366" t="s">
        <v>5379</v>
      </c>
      <c r="MG62" s="366" t="s">
        <v>5380</v>
      </c>
      <c r="MH62" s="366" t="s">
        <v>5381</v>
      </c>
      <c r="MI62" s="366" t="s">
        <v>5382</v>
      </c>
      <c r="MJ62" s="366" t="s">
        <v>5383</v>
      </c>
      <c r="MK62" s="366" t="s">
        <v>1433</v>
      </c>
      <c r="ML62" s="214" t="s">
        <v>4078</v>
      </c>
      <c r="MM62" s="223"/>
      <c r="MN62" s="223"/>
      <c r="MO62" s="214" t="s">
        <v>3805</v>
      </c>
      <c r="MP62" s="214" t="s">
        <v>364</v>
      </c>
      <c r="MQ62" s="214" t="s">
        <v>364</v>
      </c>
      <c r="MR62" s="214" t="s">
        <v>1437</v>
      </c>
      <c r="MS62" s="214" t="s">
        <v>364</v>
      </c>
      <c r="MT62" s="214" t="s">
        <v>364</v>
      </c>
      <c r="MU62" s="214" t="s">
        <v>364</v>
      </c>
      <c r="MV62" s="214" t="s">
        <v>364</v>
      </c>
      <c r="MW62" s="214" t="s">
        <v>364</v>
      </c>
      <c r="MX62" s="214" t="s">
        <v>364</v>
      </c>
      <c r="MY62" s="214" t="s">
        <v>4619</v>
      </c>
      <c r="MZ62" s="214" t="s">
        <v>4619</v>
      </c>
      <c r="NA62" s="214" t="s">
        <v>4620</v>
      </c>
      <c r="NB62" s="214" t="s">
        <v>4621</v>
      </c>
      <c r="NC62" s="214" t="s">
        <v>4622</v>
      </c>
      <c r="ND62" s="214" t="s">
        <v>4623</v>
      </c>
      <c r="NE62" s="214" t="s">
        <v>4624</v>
      </c>
      <c r="NF62" s="214" t="s">
        <v>4625</v>
      </c>
      <c r="NG62" s="214" t="s">
        <v>4626</v>
      </c>
      <c r="NH62" s="214" t="s">
        <v>1461</v>
      </c>
      <c r="NI62" s="301" t="s">
        <v>1439</v>
      </c>
    </row>
    <row r="63" spans="1:373" s="2" customFormat="1" ht="12.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213" t="s">
        <v>64</v>
      </c>
      <c r="AD63" s="222" t="str">
        <f t="shared" ca="1" si="144"/>
        <v>101,700</v>
      </c>
      <c r="AE63" s="409" t="s">
        <v>6737</v>
      </c>
      <c r="AF63" s="409" t="s">
        <v>788</v>
      </c>
      <c r="AG63" s="409" t="s">
        <v>499</v>
      </c>
      <c r="AH63" s="409" t="s">
        <v>4047</v>
      </c>
      <c r="AI63" s="409" t="s">
        <v>1963</v>
      </c>
      <c r="AJ63" s="409" t="s">
        <v>1436</v>
      </c>
      <c r="AK63" s="409" t="s">
        <v>495</v>
      </c>
      <c r="AL63" s="409" t="s">
        <v>6738</v>
      </c>
      <c r="AM63" s="409" t="s">
        <v>5871</v>
      </c>
      <c r="AN63" s="409" t="s">
        <v>5872</v>
      </c>
      <c r="AO63" s="409" t="s">
        <v>6739</v>
      </c>
      <c r="AP63" s="409" t="s">
        <v>6740</v>
      </c>
      <c r="AQ63" s="409" t="s">
        <v>6741</v>
      </c>
      <c r="AR63" s="409" t="s">
        <v>6742</v>
      </c>
      <c r="AS63" s="409" t="s">
        <v>6743</v>
      </c>
      <c r="AT63" s="409" t="s">
        <v>6744</v>
      </c>
      <c r="AU63" s="409" t="s">
        <v>6745</v>
      </c>
      <c r="AV63" s="409" t="s">
        <v>1782</v>
      </c>
      <c r="AW63" s="409" t="s">
        <v>6746</v>
      </c>
      <c r="AX63" s="409" t="s">
        <v>6120</v>
      </c>
      <c r="AY63" s="409" t="s">
        <v>2575</v>
      </c>
      <c r="AZ63" s="223"/>
      <c r="BA63" s="198"/>
      <c r="BB63" s="409" t="s">
        <v>5867</v>
      </c>
      <c r="BC63" s="409" t="s">
        <v>5868</v>
      </c>
      <c r="BD63" s="409" t="s">
        <v>499</v>
      </c>
      <c r="BE63" s="409" t="s">
        <v>5869</v>
      </c>
      <c r="BF63" s="409" t="s">
        <v>1744</v>
      </c>
      <c r="BG63" s="409" t="s">
        <v>372</v>
      </c>
      <c r="BH63" s="409" t="s">
        <v>2192</v>
      </c>
      <c r="BI63" s="409" t="s">
        <v>5870</v>
      </c>
      <c r="BJ63" s="409" t="s">
        <v>5871</v>
      </c>
      <c r="BK63" s="409" t="s">
        <v>5872</v>
      </c>
      <c r="BL63" s="409" t="s">
        <v>5873</v>
      </c>
      <c r="BM63" s="409" t="s">
        <v>5874</v>
      </c>
      <c r="BN63" s="409" t="s">
        <v>5875</v>
      </c>
      <c r="BO63" s="409" t="s">
        <v>5876</v>
      </c>
      <c r="BP63" s="409" t="s">
        <v>5877</v>
      </c>
      <c r="BQ63" s="409" t="s">
        <v>5878</v>
      </c>
      <c r="BR63" s="409" t="s">
        <v>5879</v>
      </c>
      <c r="BS63" s="409" t="s">
        <v>5880</v>
      </c>
      <c r="BT63" s="409" t="s">
        <v>5881</v>
      </c>
      <c r="BU63" s="409" t="s">
        <v>5882</v>
      </c>
      <c r="BV63" s="409" t="s">
        <v>5883</v>
      </c>
      <c r="BW63" s="223"/>
      <c r="BX63" s="198"/>
      <c r="BY63" s="375" t="s">
        <v>4989</v>
      </c>
      <c r="BZ63" s="375" t="s">
        <v>4990</v>
      </c>
      <c r="CA63" s="375" t="s">
        <v>876</v>
      </c>
      <c r="CB63" s="375" t="s">
        <v>4085</v>
      </c>
      <c r="CC63" s="375" t="s">
        <v>918</v>
      </c>
      <c r="CD63" s="375" t="s">
        <v>411</v>
      </c>
      <c r="CE63" s="375" t="s">
        <v>1428</v>
      </c>
      <c r="CF63" s="375" t="s">
        <v>4991</v>
      </c>
      <c r="CG63" s="375" t="s">
        <v>442</v>
      </c>
      <c r="CH63" s="375" t="s">
        <v>4992</v>
      </c>
      <c r="CI63" s="375" t="s">
        <v>562</v>
      </c>
      <c r="CJ63" s="375" t="s">
        <v>364</v>
      </c>
      <c r="CK63" s="375" t="s">
        <v>562</v>
      </c>
      <c r="CL63" s="375" t="s">
        <v>562</v>
      </c>
      <c r="CM63" s="375" t="s">
        <v>364</v>
      </c>
      <c r="CN63" s="375" t="s">
        <v>5175</v>
      </c>
      <c r="CO63" s="375" t="s">
        <v>5176</v>
      </c>
      <c r="CP63" s="375" t="s">
        <v>5177</v>
      </c>
      <c r="CQ63" s="375" t="s">
        <v>5178</v>
      </c>
      <c r="CR63" s="375" t="s">
        <v>865</v>
      </c>
      <c r="CS63" s="376" t="s">
        <v>4993</v>
      </c>
      <c r="CT63" s="223"/>
      <c r="CU63" s="198"/>
      <c r="CV63" s="341" t="s">
        <v>3478</v>
      </c>
      <c r="CW63" s="341" t="s">
        <v>4252</v>
      </c>
      <c r="CX63" s="341" t="s">
        <v>382</v>
      </c>
      <c r="CY63" s="341" t="s">
        <v>4037</v>
      </c>
      <c r="CZ63" s="341" t="s">
        <v>952</v>
      </c>
      <c r="DA63" s="341" t="s">
        <v>411</v>
      </c>
      <c r="DB63" s="341" t="s">
        <v>559</v>
      </c>
      <c r="DC63" s="341" t="s">
        <v>4253</v>
      </c>
      <c r="DD63" s="341" t="s">
        <v>442</v>
      </c>
      <c r="DE63" s="341" t="s">
        <v>3481</v>
      </c>
      <c r="DF63" s="341" t="s">
        <v>562</v>
      </c>
      <c r="DG63" s="341" t="s">
        <v>562</v>
      </c>
      <c r="DH63" s="341" t="s">
        <v>562</v>
      </c>
      <c r="DI63" s="341" t="s">
        <v>562</v>
      </c>
      <c r="DJ63" s="341" t="s">
        <v>562</v>
      </c>
      <c r="DK63" s="341" t="s">
        <v>4411</v>
      </c>
      <c r="DL63" s="341" t="s">
        <v>4412</v>
      </c>
      <c r="DM63" s="341" t="s">
        <v>4413</v>
      </c>
      <c r="DN63" s="341" t="s">
        <v>4414</v>
      </c>
      <c r="DO63" s="341" t="s">
        <v>1132</v>
      </c>
      <c r="DP63" s="341" t="s">
        <v>4254</v>
      </c>
      <c r="DQ63" s="223"/>
      <c r="DR63" s="198"/>
      <c r="DS63" s="341" t="s">
        <v>3478</v>
      </c>
      <c r="DT63" s="341" t="s">
        <v>800</v>
      </c>
      <c r="DU63" s="341" t="s">
        <v>364</v>
      </c>
      <c r="DV63" s="341" t="s">
        <v>3479</v>
      </c>
      <c r="DW63" s="341" t="s">
        <v>952</v>
      </c>
      <c r="DX63" s="341" t="s">
        <v>411</v>
      </c>
      <c r="DY63" s="341" t="s">
        <v>559</v>
      </c>
      <c r="DZ63" s="341" t="s">
        <v>3480</v>
      </c>
      <c r="EA63" s="341" t="s">
        <v>442</v>
      </c>
      <c r="EB63" s="341" t="s">
        <v>3481</v>
      </c>
      <c r="EC63" s="341" t="s">
        <v>3482</v>
      </c>
      <c r="ED63" s="341" t="s">
        <v>3482</v>
      </c>
      <c r="EE63" s="341" t="s">
        <v>562</v>
      </c>
      <c r="EF63" s="341" t="s">
        <v>562</v>
      </c>
      <c r="EG63" s="341" t="s">
        <v>3483</v>
      </c>
      <c r="EH63" s="341" t="s">
        <v>3484</v>
      </c>
      <c r="EI63" s="341" t="s">
        <v>3485</v>
      </c>
      <c r="EJ63" s="341" t="s">
        <v>3486</v>
      </c>
      <c r="EK63" s="341" t="s">
        <v>3487</v>
      </c>
      <c r="EL63" s="341" t="s">
        <v>872</v>
      </c>
      <c r="EM63" s="341" t="s">
        <v>4004</v>
      </c>
      <c r="EN63" s="223"/>
      <c r="EO63" s="198"/>
      <c r="EP63" s="341" t="s">
        <v>3836</v>
      </c>
      <c r="EQ63" s="214" t="s">
        <v>3837</v>
      </c>
      <c r="ER63" s="214" t="s">
        <v>364</v>
      </c>
      <c r="ES63" s="214" t="s">
        <v>3838</v>
      </c>
      <c r="ET63" s="214" t="s">
        <v>1282</v>
      </c>
      <c r="EU63" s="214" t="s">
        <v>416</v>
      </c>
      <c r="EV63" s="214" t="s">
        <v>2183</v>
      </c>
      <c r="EW63" s="214" t="s">
        <v>3839</v>
      </c>
      <c r="EX63" s="214" t="s">
        <v>525</v>
      </c>
      <c r="EY63" s="214" t="s">
        <v>3840</v>
      </c>
      <c r="EZ63" s="214" t="s">
        <v>3841</v>
      </c>
      <c r="FA63" s="214" t="s">
        <v>3841</v>
      </c>
      <c r="FB63" s="214" t="s">
        <v>562</v>
      </c>
      <c r="FC63" s="214" t="s">
        <v>3842</v>
      </c>
      <c r="FD63" s="214" t="s">
        <v>3843</v>
      </c>
      <c r="FE63" s="214" t="s">
        <v>3844</v>
      </c>
      <c r="FF63" s="214" t="s">
        <v>3845</v>
      </c>
      <c r="FG63" s="214" t="s">
        <v>3846</v>
      </c>
      <c r="FH63" s="214" t="s">
        <v>3847</v>
      </c>
      <c r="FI63" s="214" t="s">
        <v>1166</v>
      </c>
      <c r="FJ63" s="372" t="s">
        <v>4028</v>
      </c>
      <c r="FK63" s="223"/>
      <c r="FL63" s="198"/>
      <c r="FM63" s="301" t="s">
        <v>1090</v>
      </c>
      <c r="FN63" s="301" t="s">
        <v>562</v>
      </c>
      <c r="FO63" s="301" t="s">
        <v>1789</v>
      </c>
      <c r="FP63" s="301" t="s">
        <v>2286</v>
      </c>
      <c r="FQ63" s="301" t="s">
        <v>493</v>
      </c>
      <c r="FR63" s="301" t="s">
        <v>411</v>
      </c>
      <c r="FS63" s="301" t="s">
        <v>1963</v>
      </c>
      <c r="FT63" s="301" t="s">
        <v>2287</v>
      </c>
      <c r="FU63" s="301" t="s">
        <v>442</v>
      </c>
      <c r="FV63" s="301" t="s">
        <v>2288</v>
      </c>
      <c r="FW63" s="301" t="s">
        <v>2289</v>
      </c>
      <c r="FX63" s="301" t="s">
        <v>2289</v>
      </c>
      <c r="FY63" s="301" t="s">
        <v>562</v>
      </c>
      <c r="FZ63" s="301" t="s">
        <v>562</v>
      </c>
      <c r="GA63" s="301" t="s">
        <v>2290</v>
      </c>
      <c r="GB63" s="301" t="s">
        <v>2291</v>
      </c>
      <c r="GC63" s="301" t="s">
        <v>2292</v>
      </c>
      <c r="GD63" s="301" t="s">
        <v>2293</v>
      </c>
      <c r="GE63" s="301" t="s">
        <v>2294</v>
      </c>
      <c r="GF63" s="301" t="s">
        <v>1796</v>
      </c>
      <c r="GG63" s="373" t="s">
        <v>4047</v>
      </c>
      <c r="GH63" s="223"/>
      <c r="GI63" s="198"/>
      <c r="GJ63" s="223" t="s">
        <v>1090</v>
      </c>
      <c r="GK63" s="223" t="s">
        <v>1789</v>
      </c>
      <c r="GL63" s="223" t="s">
        <v>364</v>
      </c>
      <c r="GM63" s="223" t="s">
        <v>1948</v>
      </c>
      <c r="GN63" s="223" t="s">
        <v>495</v>
      </c>
      <c r="GO63" s="223" t="s">
        <v>382</v>
      </c>
      <c r="GP63" s="223" t="s">
        <v>952</v>
      </c>
      <c r="GQ63" s="223" t="s">
        <v>1790</v>
      </c>
      <c r="GR63" s="223" t="s">
        <v>455</v>
      </c>
      <c r="GS63" s="223" t="s">
        <v>1791</v>
      </c>
      <c r="GT63" s="223" t="s">
        <v>562</v>
      </c>
      <c r="GU63" s="223" t="s">
        <v>562</v>
      </c>
      <c r="GV63" s="223" t="s">
        <v>562</v>
      </c>
      <c r="GW63" s="223"/>
      <c r="GX63" s="223" t="s">
        <v>364</v>
      </c>
      <c r="GY63" s="238" t="s">
        <v>1792</v>
      </c>
      <c r="GZ63" s="238" t="s">
        <v>1793</v>
      </c>
      <c r="HA63" s="238" t="s">
        <v>1794</v>
      </c>
      <c r="HB63" s="238" t="s">
        <v>1795</v>
      </c>
      <c r="HC63" s="238" t="s">
        <v>1796</v>
      </c>
      <c r="HD63" s="223" t="s">
        <v>4067</v>
      </c>
      <c r="HE63" s="223"/>
      <c r="HF63" s="198"/>
      <c r="HG63" s="223" t="s">
        <v>1090</v>
      </c>
      <c r="HH63" s="223" t="s">
        <v>815</v>
      </c>
      <c r="HI63" s="223" t="s">
        <v>562</v>
      </c>
      <c r="HJ63" s="223" t="s">
        <v>1091</v>
      </c>
      <c r="HK63" s="223" t="s">
        <v>1092</v>
      </c>
      <c r="HL63" s="223" t="s">
        <v>411</v>
      </c>
      <c r="HM63" s="223" t="s">
        <v>1093</v>
      </c>
      <c r="HN63" s="223" t="s">
        <v>1094</v>
      </c>
      <c r="HO63" s="223" t="s">
        <v>1095</v>
      </c>
      <c r="HP63" s="223" t="s">
        <v>496</v>
      </c>
      <c r="HQ63" s="223" t="s">
        <v>562</v>
      </c>
      <c r="HR63" s="223" t="s">
        <v>562</v>
      </c>
      <c r="HS63" s="223" t="s">
        <v>562</v>
      </c>
      <c r="HT63" s="223" t="s">
        <v>562</v>
      </c>
      <c r="HU63" s="223" t="s">
        <v>562</v>
      </c>
      <c r="HV63" s="238" t="s">
        <v>1096</v>
      </c>
      <c r="HW63" s="238" t="s">
        <v>1097</v>
      </c>
      <c r="HX63" s="238" t="s">
        <v>1098</v>
      </c>
      <c r="HY63" s="238" t="s">
        <v>1099</v>
      </c>
      <c r="HZ63" s="238" t="s">
        <v>1024</v>
      </c>
      <c r="IA63" s="374" t="s">
        <v>917</v>
      </c>
      <c r="IB63" s="223"/>
      <c r="IC63" s="198"/>
      <c r="ID63" s="399" t="s">
        <v>492</v>
      </c>
      <c r="IE63" s="399" t="s">
        <v>389</v>
      </c>
      <c r="IF63" s="395"/>
      <c r="IG63" s="395" t="s">
        <v>393</v>
      </c>
      <c r="IH63" s="395" t="s">
        <v>401</v>
      </c>
      <c r="II63" s="399" t="s">
        <v>411</v>
      </c>
      <c r="IJ63" s="399" t="s">
        <v>493</v>
      </c>
      <c r="IK63" s="399" t="s">
        <v>494</v>
      </c>
      <c r="IL63" s="401" t="s">
        <v>495</v>
      </c>
      <c r="IM63" s="398" t="s">
        <v>496</v>
      </c>
      <c r="IN63" s="398" t="s">
        <v>1100</v>
      </c>
      <c r="IO63" s="399" t="s">
        <v>1101</v>
      </c>
      <c r="IP63" s="402" t="s">
        <v>803</v>
      </c>
      <c r="IQ63" s="399"/>
      <c r="IR63" s="399" t="s">
        <v>1102</v>
      </c>
      <c r="IS63" s="399" t="s">
        <v>1103</v>
      </c>
      <c r="IT63" s="399" t="s">
        <v>1104</v>
      </c>
      <c r="IU63" s="399" t="s">
        <v>1105</v>
      </c>
      <c r="IV63" s="399" t="s">
        <v>1106</v>
      </c>
      <c r="IW63" s="400" t="s">
        <v>1107</v>
      </c>
      <c r="IX63" s="399" t="s">
        <v>4111</v>
      </c>
      <c r="IY63" s="223"/>
      <c r="IZ63" s="198"/>
      <c r="JA63" s="409" t="s">
        <v>7390</v>
      </c>
      <c r="JB63" s="409" t="s">
        <v>7391</v>
      </c>
      <c r="JC63" s="409" t="s">
        <v>1960</v>
      </c>
      <c r="JD63" s="409" t="s">
        <v>7392</v>
      </c>
      <c r="JE63" s="409" t="s">
        <v>1744</v>
      </c>
      <c r="JF63" s="409" t="s">
        <v>1436</v>
      </c>
      <c r="JG63" s="409" t="s">
        <v>2192</v>
      </c>
      <c r="JH63" s="409" t="s">
        <v>7393</v>
      </c>
      <c r="JI63" s="409" t="s">
        <v>395</v>
      </c>
      <c r="JJ63" s="409" t="s">
        <v>7135</v>
      </c>
      <c r="JK63" s="409" t="s">
        <v>7136</v>
      </c>
      <c r="JL63" s="409" t="s">
        <v>7137</v>
      </c>
      <c r="JM63" s="409" t="s">
        <v>7138</v>
      </c>
      <c r="JN63" s="409" t="s">
        <v>7139</v>
      </c>
      <c r="JO63" s="409" t="s">
        <v>7140</v>
      </c>
      <c r="JP63" s="409" t="s">
        <v>7141</v>
      </c>
      <c r="JQ63" s="409" t="s">
        <v>7142</v>
      </c>
      <c r="JR63" s="409" t="s">
        <v>7143</v>
      </c>
      <c r="JS63" s="409" t="s">
        <v>7144</v>
      </c>
      <c r="JT63" s="409" t="s">
        <v>7145</v>
      </c>
      <c r="JU63" s="409" t="s">
        <v>2337</v>
      </c>
      <c r="JV63" s="223"/>
      <c r="JW63" s="223"/>
      <c r="JX63" s="366" t="s">
        <v>7639</v>
      </c>
      <c r="JY63" s="366" t="s">
        <v>6899</v>
      </c>
      <c r="JZ63" s="366" t="s">
        <v>364</v>
      </c>
      <c r="KA63" s="366" t="s">
        <v>771</v>
      </c>
      <c r="KB63" s="366" t="s">
        <v>1437</v>
      </c>
      <c r="KC63" s="366" t="s">
        <v>1437</v>
      </c>
      <c r="KD63" s="366" t="s">
        <v>1430</v>
      </c>
      <c r="KE63" s="366" t="s">
        <v>2419</v>
      </c>
      <c r="KF63" s="366" t="s">
        <v>364</v>
      </c>
      <c r="KG63" s="366" t="s">
        <v>364</v>
      </c>
      <c r="KH63" s="366" t="s">
        <v>7640</v>
      </c>
      <c r="KI63" s="366" t="s">
        <v>7641</v>
      </c>
      <c r="KJ63" s="366" t="s">
        <v>7642</v>
      </c>
      <c r="KK63" s="366" t="s">
        <v>7643</v>
      </c>
      <c r="KL63" s="366" t="s">
        <v>7644</v>
      </c>
      <c r="KM63" s="366" t="s">
        <v>7645</v>
      </c>
      <c r="KN63" s="366" t="s">
        <v>7646</v>
      </c>
      <c r="KO63" s="366" t="s">
        <v>7647</v>
      </c>
      <c r="KP63" s="366" t="s">
        <v>7648</v>
      </c>
      <c r="KQ63" s="366" t="s">
        <v>7649</v>
      </c>
      <c r="KR63" s="214" t="s">
        <v>5319</v>
      </c>
      <c r="KS63" s="223"/>
      <c r="KT63" s="223"/>
      <c r="KU63" s="409" t="s">
        <v>6274</v>
      </c>
      <c r="KV63" s="409" t="s">
        <v>6275</v>
      </c>
      <c r="KW63" s="409" t="s">
        <v>375</v>
      </c>
      <c r="KX63" s="409" t="s">
        <v>1429</v>
      </c>
      <c r="KY63" s="409" t="s">
        <v>367</v>
      </c>
      <c r="KZ63" s="409" t="s">
        <v>367</v>
      </c>
      <c r="LA63" s="409" t="s">
        <v>1429</v>
      </c>
      <c r="LB63" s="409" t="s">
        <v>6276</v>
      </c>
      <c r="LC63" s="409" t="s">
        <v>394</v>
      </c>
      <c r="LD63" s="409" t="s">
        <v>6277</v>
      </c>
      <c r="LE63" s="409" t="s">
        <v>562</v>
      </c>
      <c r="LF63" s="409" t="s">
        <v>562</v>
      </c>
      <c r="LG63" s="409" t="s">
        <v>562</v>
      </c>
      <c r="LH63" s="409" t="s">
        <v>562</v>
      </c>
      <c r="LI63" s="409" t="s">
        <v>562</v>
      </c>
      <c r="LJ63" s="409" t="s">
        <v>6278</v>
      </c>
      <c r="LK63" s="409" t="s">
        <v>6279</v>
      </c>
      <c r="LL63" s="409" t="s">
        <v>6280</v>
      </c>
      <c r="LM63" s="409" t="s">
        <v>6281</v>
      </c>
      <c r="LN63" s="409" t="s">
        <v>6282</v>
      </c>
      <c r="LO63" s="409" t="s">
        <v>5013</v>
      </c>
      <c r="LP63" s="223"/>
      <c r="LQ63" s="223"/>
      <c r="LR63" s="366" t="s">
        <v>5384</v>
      </c>
      <c r="LS63" s="366" t="s">
        <v>1458</v>
      </c>
      <c r="LT63" s="366" t="s">
        <v>409</v>
      </c>
      <c r="LU63" s="366" t="s">
        <v>368</v>
      </c>
      <c r="LV63" s="366" t="s">
        <v>1442</v>
      </c>
      <c r="LW63" s="366" t="s">
        <v>364</v>
      </c>
      <c r="LX63" s="366" t="s">
        <v>394</v>
      </c>
      <c r="LY63" s="366" t="s">
        <v>5385</v>
      </c>
      <c r="LZ63" s="366" t="s">
        <v>364</v>
      </c>
      <c r="MA63" s="366" t="s">
        <v>5386</v>
      </c>
      <c r="MB63" s="366" t="s">
        <v>562</v>
      </c>
      <c r="MC63" s="366" t="s">
        <v>562</v>
      </c>
      <c r="MD63" s="366" t="s">
        <v>562</v>
      </c>
      <c r="ME63" s="366" t="s">
        <v>562</v>
      </c>
      <c r="MF63" s="366" t="s">
        <v>562</v>
      </c>
      <c r="MG63" s="366" t="s">
        <v>5387</v>
      </c>
      <c r="MH63" s="366" t="s">
        <v>5388</v>
      </c>
      <c r="MI63" s="366" t="s">
        <v>5389</v>
      </c>
      <c r="MJ63" s="366" t="s">
        <v>5390</v>
      </c>
      <c r="MK63" s="366" t="s">
        <v>2594</v>
      </c>
      <c r="ML63" s="214" t="s">
        <v>5391</v>
      </c>
      <c r="MM63" s="223"/>
      <c r="MN63" s="223"/>
      <c r="MO63" s="214" t="s">
        <v>364</v>
      </c>
      <c r="MP63" s="214" t="s">
        <v>3711</v>
      </c>
      <c r="MQ63" s="214" t="s">
        <v>382</v>
      </c>
      <c r="MR63" s="214" t="s">
        <v>397</v>
      </c>
      <c r="MS63" s="214" t="s">
        <v>364</v>
      </c>
      <c r="MT63" s="214" t="s">
        <v>364</v>
      </c>
      <c r="MU63" s="214" t="s">
        <v>364</v>
      </c>
      <c r="MV63" s="214" t="s">
        <v>4627</v>
      </c>
      <c r="MW63" s="214" t="s">
        <v>364</v>
      </c>
      <c r="MX63" s="214" t="s">
        <v>364</v>
      </c>
      <c r="MY63" s="214" t="s">
        <v>562</v>
      </c>
      <c r="MZ63" s="214" t="s">
        <v>562</v>
      </c>
      <c r="NA63" s="214" t="s">
        <v>562</v>
      </c>
      <c r="NB63" s="214" t="s">
        <v>562</v>
      </c>
      <c r="NC63" s="214" t="s">
        <v>562</v>
      </c>
      <c r="ND63" s="214" t="s">
        <v>4628</v>
      </c>
      <c r="NE63" s="214" t="s">
        <v>4629</v>
      </c>
      <c r="NF63" s="214" t="s">
        <v>4630</v>
      </c>
      <c r="NG63" s="214" t="s">
        <v>4631</v>
      </c>
      <c r="NH63" s="214" t="s">
        <v>1444</v>
      </c>
      <c r="NI63" s="301" t="s">
        <v>2389</v>
      </c>
    </row>
    <row r="64" spans="1:373" s="2" customFormat="1" ht="12.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213" t="s">
        <v>156</v>
      </c>
      <c r="AD64" s="222" t="str">
        <f t="shared" ca="1" si="144"/>
        <v>3,846</v>
      </c>
      <c r="AE64" s="409" t="s">
        <v>3488</v>
      </c>
      <c r="AF64" s="409" t="s">
        <v>1955</v>
      </c>
      <c r="AG64" s="409" t="s">
        <v>381</v>
      </c>
      <c r="AH64" s="409" t="s">
        <v>4982</v>
      </c>
      <c r="AI64" s="409" t="s">
        <v>1427</v>
      </c>
      <c r="AJ64" s="409" t="s">
        <v>855</v>
      </c>
      <c r="AK64" s="409" t="s">
        <v>1155</v>
      </c>
      <c r="AL64" s="409" t="s">
        <v>2689</v>
      </c>
      <c r="AM64" s="409" t="s">
        <v>363</v>
      </c>
      <c r="AN64" s="409" t="s">
        <v>3491</v>
      </c>
      <c r="AO64" s="409" t="s">
        <v>6747</v>
      </c>
      <c r="AP64" s="409" t="s">
        <v>6748</v>
      </c>
      <c r="AQ64" s="409" t="s">
        <v>562</v>
      </c>
      <c r="AR64" s="409" t="s">
        <v>6749</v>
      </c>
      <c r="AS64" s="409" t="s">
        <v>6750</v>
      </c>
      <c r="AT64" s="409" t="s">
        <v>6751</v>
      </c>
      <c r="AU64" s="409" t="s">
        <v>6752</v>
      </c>
      <c r="AV64" s="409" t="s">
        <v>6753</v>
      </c>
      <c r="AW64" s="409" t="s">
        <v>6754</v>
      </c>
      <c r="AX64" s="409" t="s">
        <v>6755</v>
      </c>
      <c r="AY64" s="409" t="s">
        <v>1018</v>
      </c>
      <c r="AZ64" s="223"/>
      <c r="BA64" s="198"/>
      <c r="BB64" s="409" t="s">
        <v>3488</v>
      </c>
      <c r="BC64" s="409" t="s">
        <v>1955</v>
      </c>
      <c r="BD64" s="409" t="s">
        <v>381</v>
      </c>
      <c r="BE64" s="409" t="s">
        <v>4982</v>
      </c>
      <c r="BF64" s="409" t="s">
        <v>1427</v>
      </c>
      <c r="BG64" s="409" t="s">
        <v>855</v>
      </c>
      <c r="BH64" s="409" t="s">
        <v>1155</v>
      </c>
      <c r="BI64" s="409" t="s">
        <v>2689</v>
      </c>
      <c r="BJ64" s="409" t="s">
        <v>363</v>
      </c>
      <c r="BK64" s="409" t="s">
        <v>3491</v>
      </c>
      <c r="BL64" s="409" t="s">
        <v>5884</v>
      </c>
      <c r="BM64" s="409" t="s">
        <v>5885</v>
      </c>
      <c r="BN64" s="409" t="s">
        <v>562</v>
      </c>
      <c r="BO64" s="409" t="s">
        <v>5886</v>
      </c>
      <c r="BP64" s="409" t="s">
        <v>5887</v>
      </c>
      <c r="BQ64" s="409" t="s">
        <v>5888</v>
      </c>
      <c r="BR64" s="409" t="s">
        <v>5889</v>
      </c>
      <c r="BS64" s="409" t="s">
        <v>5890</v>
      </c>
      <c r="BT64" s="409" t="s">
        <v>5891</v>
      </c>
      <c r="BU64" s="409" t="s">
        <v>5892</v>
      </c>
      <c r="BV64" s="409" t="s">
        <v>4303</v>
      </c>
      <c r="BW64" s="223"/>
      <c r="BX64" s="198"/>
      <c r="BY64" s="375" t="s">
        <v>3488</v>
      </c>
      <c r="BZ64" s="375" t="s">
        <v>4994</v>
      </c>
      <c r="CA64" s="375" t="s">
        <v>397</v>
      </c>
      <c r="CB64" s="375" t="s">
        <v>4982</v>
      </c>
      <c r="CC64" s="375" t="s">
        <v>973</v>
      </c>
      <c r="CD64" s="375" t="s">
        <v>934</v>
      </c>
      <c r="CE64" s="375" t="s">
        <v>1155</v>
      </c>
      <c r="CF64" s="375" t="s">
        <v>2689</v>
      </c>
      <c r="CG64" s="375" t="s">
        <v>363</v>
      </c>
      <c r="CH64" s="375" t="s">
        <v>3491</v>
      </c>
      <c r="CI64" s="375" t="s">
        <v>4995</v>
      </c>
      <c r="CJ64" s="375" t="s">
        <v>4996</v>
      </c>
      <c r="CK64" s="375" t="s">
        <v>562</v>
      </c>
      <c r="CL64" s="375" t="s">
        <v>4997</v>
      </c>
      <c r="CM64" s="375" t="s">
        <v>4998</v>
      </c>
      <c r="CN64" s="375" t="s">
        <v>5179</v>
      </c>
      <c r="CO64" s="375" t="s">
        <v>5180</v>
      </c>
      <c r="CP64" s="375" t="s">
        <v>5181</v>
      </c>
      <c r="CQ64" s="375" t="s">
        <v>5182</v>
      </c>
      <c r="CR64" s="375" t="s">
        <v>562</v>
      </c>
      <c r="CS64" s="376" t="s">
        <v>407</v>
      </c>
      <c r="CT64" s="223"/>
      <c r="CU64" s="198"/>
      <c r="CV64" s="341" t="s">
        <v>3488</v>
      </c>
      <c r="CW64" s="341" t="s">
        <v>3489</v>
      </c>
      <c r="CX64" s="341" t="s">
        <v>448</v>
      </c>
      <c r="CY64" s="341" t="s">
        <v>3490</v>
      </c>
      <c r="CZ64" s="341" t="s">
        <v>499</v>
      </c>
      <c r="DA64" s="341" t="s">
        <v>771</v>
      </c>
      <c r="DB64" s="341" t="s">
        <v>1155</v>
      </c>
      <c r="DC64" s="341" t="s">
        <v>2689</v>
      </c>
      <c r="DD64" s="341" t="s">
        <v>363</v>
      </c>
      <c r="DE64" s="341" t="s">
        <v>3491</v>
      </c>
      <c r="DF64" s="341" t="s">
        <v>4255</v>
      </c>
      <c r="DG64" s="341" t="s">
        <v>4255</v>
      </c>
      <c r="DH64" s="341" t="s">
        <v>364</v>
      </c>
      <c r="DI64" s="341" t="s">
        <v>4256</v>
      </c>
      <c r="DJ64" s="341" t="s">
        <v>4257</v>
      </c>
      <c r="DK64" s="341" t="s">
        <v>4415</v>
      </c>
      <c r="DL64" s="341" t="s">
        <v>4416</v>
      </c>
      <c r="DM64" s="341" t="s">
        <v>4417</v>
      </c>
      <c r="DN64" s="341" t="s">
        <v>4418</v>
      </c>
      <c r="DO64" s="341" t="s">
        <v>882</v>
      </c>
      <c r="DP64" s="341" t="s">
        <v>1168</v>
      </c>
      <c r="DQ64" s="223"/>
      <c r="DR64" s="198"/>
      <c r="DS64" s="341" t="s">
        <v>3488</v>
      </c>
      <c r="DT64" s="341" t="s">
        <v>3489</v>
      </c>
      <c r="DU64" s="341" t="s">
        <v>562</v>
      </c>
      <c r="DV64" s="341" t="s">
        <v>3490</v>
      </c>
      <c r="DW64" s="341" t="s">
        <v>397</v>
      </c>
      <c r="DX64" s="341" t="s">
        <v>409</v>
      </c>
      <c r="DY64" s="341" t="s">
        <v>1155</v>
      </c>
      <c r="DZ64" s="341" t="s">
        <v>2689</v>
      </c>
      <c r="EA64" s="341" t="s">
        <v>363</v>
      </c>
      <c r="EB64" s="341" t="s">
        <v>3491</v>
      </c>
      <c r="EC64" s="341" t="s">
        <v>3492</v>
      </c>
      <c r="ED64" s="341" t="s">
        <v>3492</v>
      </c>
      <c r="EE64" s="341" t="s">
        <v>3493</v>
      </c>
      <c r="EF64" s="341" t="s">
        <v>3494</v>
      </c>
      <c r="EG64" s="341" t="s">
        <v>3494</v>
      </c>
      <c r="EH64" s="341" t="s">
        <v>3495</v>
      </c>
      <c r="EI64" s="341" t="s">
        <v>3496</v>
      </c>
      <c r="EJ64" s="341" t="s">
        <v>562</v>
      </c>
      <c r="EK64" s="341" t="s">
        <v>3497</v>
      </c>
      <c r="EL64" s="341" t="s">
        <v>948</v>
      </c>
      <c r="EM64" s="341" t="s">
        <v>441</v>
      </c>
      <c r="EN64" s="223"/>
      <c r="EO64" s="198"/>
      <c r="EP64" s="341" t="s">
        <v>3848</v>
      </c>
      <c r="EQ64" s="214" t="s">
        <v>801</v>
      </c>
      <c r="ER64" s="214" t="s">
        <v>364</v>
      </c>
      <c r="ES64" s="214" t="s">
        <v>1018</v>
      </c>
      <c r="ET64" s="214" t="s">
        <v>499</v>
      </c>
      <c r="EU64" s="214" t="s">
        <v>409</v>
      </c>
      <c r="EV64" s="214" t="s">
        <v>562</v>
      </c>
      <c r="EW64" s="214" t="s">
        <v>562</v>
      </c>
      <c r="EX64" s="214" t="s">
        <v>996</v>
      </c>
      <c r="EY64" s="214" t="s">
        <v>1258</v>
      </c>
      <c r="EZ64" s="214" t="s">
        <v>2581</v>
      </c>
      <c r="FA64" s="214" t="s">
        <v>2581</v>
      </c>
      <c r="FB64" s="214" t="s">
        <v>3849</v>
      </c>
      <c r="FC64" s="214" t="s">
        <v>3850</v>
      </c>
      <c r="FD64" s="214" t="s">
        <v>3851</v>
      </c>
      <c r="FE64" s="214" t="s">
        <v>3852</v>
      </c>
      <c r="FF64" s="214" t="s">
        <v>3853</v>
      </c>
      <c r="FG64" s="214" t="s">
        <v>2582</v>
      </c>
      <c r="FH64" s="214" t="s">
        <v>3854</v>
      </c>
      <c r="FI64" s="214" t="s">
        <v>3855</v>
      </c>
      <c r="FJ64" s="372" t="s">
        <v>4029</v>
      </c>
      <c r="FK64" s="223"/>
      <c r="FL64" s="198"/>
      <c r="FM64" s="301" t="s">
        <v>562</v>
      </c>
      <c r="FN64" s="301" t="s">
        <v>562</v>
      </c>
      <c r="FO64" s="301" t="s">
        <v>562</v>
      </c>
      <c r="FP64" s="301" t="s">
        <v>562</v>
      </c>
      <c r="FQ64" s="301" t="s">
        <v>562</v>
      </c>
      <c r="FR64" s="301" t="s">
        <v>562</v>
      </c>
      <c r="FS64" s="301" t="s">
        <v>562</v>
      </c>
      <c r="FT64" s="301" t="s">
        <v>562</v>
      </c>
      <c r="FU64" s="301" t="s">
        <v>562</v>
      </c>
      <c r="FV64" s="301" t="s">
        <v>562</v>
      </c>
      <c r="FW64" s="301" t="s">
        <v>562</v>
      </c>
      <c r="FX64" s="301" t="s">
        <v>562</v>
      </c>
      <c r="FY64" s="301" t="s">
        <v>562</v>
      </c>
      <c r="FZ64" s="301" t="s">
        <v>562</v>
      </c>
      <c r="GA64" s="301" t="s">
        <v>562</v>
      </c>
      <c r="GB64" s="301" t="s">
        <v>562</v>
      </c>
      <c r="GC64" s="301" t="s">
        <v>562</v>
      </c>
      <c r="GD64" s="301" t="s">
        <v>562</v>
      </c>
      <c r="GE64" s="301" t="s">
        <v>562</v>
      </c>
      <c r="GF64" s="301" t="s">
        <v>562</v>
      </c>
      <c r="GG64" s="373" t="s">
        <v>1976</v>
      </c>
      <c r="GH64" s="223"/>
      <c r="GI64" s="198"/>
      <c r="GJ64" s="223" t="s">
        <v>562</v>
      </c>
      <c r="GK64" s="223" t="s">
        <v>562</v>
      </c>
      <c r="GL64" s="223" t="s">
        <v>562</v>
      </c>
      <c r="GM64" s="223" t="s">
        <v>562</v>
      </c>
      <c r="GN64" s="223" t="s">
        <v>562</v>
      </c>
      <c r="GO64" s="223" t="s">
        <v>562</v>
      </c>
      <c r="GP64" s="223" t="s">
        <v>562</v>
      </c>
      <c r="GQ64" s="223" t="s">
        <v>562</v>
      </c>
      <c r="GR64" s="223" t="s">
        <v>562</v>
      </c>
      <c r="GS64" s="223" t="s">
        <v>562</v>
      </c>
      <c r="GT64" s="223" t="s">
        <v>562</v>
      </c>
      <c r="GU64" s="223" t="s">
        <v>562</v>
      </c>
      <c r="GV64" s="223" t="s">
        <v>562</v>
      </c>
      <c r="GW64" s="223" t="s">
        <v>562</v>
      </c>
      <c r="GX64" s="223" t="s">
        <v>562</v>
      </c>
      <c r="GY64" s="238" t="s">
        <v>562</v>
      </c>
      <c r="GZ64" s="238" t="s">
        <v>562</v>
      </c>
      <c r="HA64" s="238" t="s">
        <v>562</v>
      </c>
      <c r="HB64" s="238" t="s">
        <v>562</v>
      </c>
      <c r="HC64" s="238" t="s">
        <v>562</v>
      </c>
      <c r="HD64" s="223" t="s">
        <v>2715</v>
      </c>
      <c r="HE64" s="223"/>
      <c r="HF64" s="198"/>
      <c r="HG64" s="223" t="s">
        <v>562</v>
      </c>
      <c r="HH64" s="223" t="s">
        <v>562</v>
      </c>
      <c r="HI64" s="223" t="s">
        <v>562</v>
      </c>
      <c r="HJ64" s="223" t="s">
        <v>562</v>
      </c>
      <c r="HK64" s="223" t="s">
        <v>562</v>
      </c>
      <c r="HL64" s="223" t="s">
        <v>562</v>
      </c>
      <c r="HM64" s="223" t="s">
        <v>562</v>
      </c>
      <c r="HN64" s="223" t="s">
        <v>562</v>
      </c>
      <c r="HO64" s="223" t="s">
        <v>562</v>
      </c>
      <c r="HP64" s="223" t="s">
        <v>562</v>
      </c>
      <c r="HQ64" s="223" t="s">
        <v>562</v>
      </c>
      <c r="HR64" s="223" t="s">
        <v>562</v>
      </c>
      <c r="HS64" s="223" t="s">
        <v>562</v>
      </c>
      <c r="HT64" s="223" t="s">
        <v>562</v>
      </c>
      <c r="HU64" s="223" t="s">
        <v>562</v>
      </c>
      <c r="HV64" s="238" t="s">
        <v>562</v>
      </c>
      <c r="HW64" s="238" t="s">
        <v>562</v>
      </c>
      <c r="HX64" s="238" t="s">
        <v>562</v>
      </c>
      <c r="HY64" s="238" t="s">
        <v>562</v>
      </c>
      <c r="HZ64" s="238" t="s">
        <v>562</v>
      </c>
      <c r="IA64" s="374" t="s">
        <v>4091</v>
      </c>
      <c r="IB64" s="223"/>
      <c r="IC64" s="198"/>
      <c r="ID64" s="399" t="s">
        <v>497</v>
      </c>
      <c r="IE64" s="399" t="s">
        <v>498</v>
      </c>
      <c r="IF64" s="395" t="s">
        <v>378</v>
      </c>
      <c r="IG64" s="395" t="s">
        <v>396</v>
      </c>
      <c r="IH64" s="395" t="s">
        <v>499</v>
      </c>
      <c r="II64" s="399" t="s">
        <v>409</v>
      </c>
      <c r="IJ64" s="399" t="s">
        <v>368</v>
      </c>
      <c r="IK64" s="399" t="s">
        <v>487</v>
      </c>
      <c r="IL64" s="401" t="s">
        <v>454</v>
      </c>
      <c r="IM64" s="398" t="s">
        <v>500</v>
      </c>
      <c r="IN64" s="398" t="s">
        <v>1108</v>
      </c>
      <c r="IO64" s="399" t="s">
        <v>1108</v>
      </c>
      <c r="IP64" s="399" t="s">
        <v>1109</v>
      </c>
      <c r="IQ64" s="399" t="s">
        <v>1110</v>
      </c>
      <c r="IR64" s="399" t="s">
        <v>1111</v>
      </c>
      <c r="IS64" s="399" t="s">
        <v>1112</v>
      </c>
      <c r="IT64" s="399" t="s">
        <v>1113</v>
      </c>
      <c r="IU64" s="399" t="s">
        <v>1114</v>
      </c>
      <c r="IV64" s="399" t="s">
        <v>1115</v>
      </c>
      <c r="IW64" s="400" t="s">
        <v>1116</v>
      </c>
      <c r="IX64" s="399" t="s">
        <v>2714</v>
      </c>
      <c r="IY64" s="223"/>
      <c r="IZ64" s="198"/>
      <c r="JA64" s="409" t="s">
        <v>3488</v>
      </c>
      <c r="JB64" s="409" t="s">
        <v>7394</v>
      </c>
      <c r="JC64" s="409" t="s">
        <v>382</v>
      </c>
      <c r="JD64" s="409" t="s">
        <v>951</v>
      </c>
      <c r="JE64" s="409" t="s">
        <v>1007</v>
      </c>
      <c r="JF64" s="409" t="s">
        <v>375</v>
      </c>
      <c r="JG64" s="409" t="s">
        <v>1155</v>
      </c>
      <c r="JH64" s="409" t="s">
        <v>2689</v>
      </c>
      <c r="JI64" s="409" t="s">
        <v>363</v>
      </c>
      <c r="JJ64" s="409" t="s">
        <v>3491</v>
      </c>
      <c r="JK64" s="409" t="s">
        <v>7146</v>
      </c>
      <c r="JL64" s="409" t="s">
        <v>7147</v>
      </c>
      <c r="JM64" s="409" t="s">
        <v>7148</v>
      </c>
      <c r="JN64" s="409" t="s">
        <v>7149</v>
      </c>
      <c r="JO64" s="409" t="s">
        <v>7150</v>
      </c>
      <c r="JP64" s="409" t="s">
        <v>7151</v>
      </c>
      <c r="JQ64" s="409" t="s">
        <v>7152</v>
      </c>
      <c r="JR64" s="409" t="s">
        <v>7153</v>
      </c>
      <c r="JS64" s="409" t="s">
        <v>7154</v>
      </c>
      <c r="JT64" s="409" t="s">
        <v>7155</v>
      </c>
      <c r="JU64" s="409" t="s">
        <v>1662</v>
      </c>
      <c r="JV64" s="223"/>
      <c r="JW64" s="223"/>
      <c r="JX64" s="366" t="s">
        <v>364</v>
      </c>
      <c r="JY64" s="366" t="s">
        <v>364</v>
      </c>
      <c r="JZ64" s="366" t="s">
        <v>364</v>
      </c>
      <c r="KA64" s="366" t="s">
        <v>364</v>
      </c>
      <c r="KB64" s="366" t="s">
        <v>364</v>
      </c>
      <c r="KC64" s="366" t="s">
        <v>364</v>
      </c>
      <c r="KD64" s="366" t="s">
        <v>364</v>
      </c>
      <c r="KE64" s="366" t="s">
        <v>364</v>
      </c>
      <c r="KF64" s="366" t="s">
        <v>364</v>
      </c>
      <c r="KG64" s="366" t="s">
        <v>364</v>
      </c>
      <c r="KH64" s="366" t="s">
        <v>7650</v>
      </c>
      <c r="KI64" s="366" t="s">
        <v>7651</v>
      </c>
      <c r="KJ64" s="366" t="s">
        <v>562</v>
      </c>
      <c r="KK64" s="366" t="s">
        <v>7652</v>
      </c>
      <c r="KL64" s="366" t="s">
        <v>7652</v>
      </c>
      <c r="KM64" s="366" t="s">
        <v>7653</v>
      </c>
      <c r="KN64" s="366" t="s">
        <v>7654</v>
      </c>
      <c r="KO64" s="366" t="s">
        <v>7655</v>
      </c>
      <c r="KP64" s="366" t="s">
        <v>7656</v>
      </c>
      <c r="KQ64" s="366" t="s">
        <v>6202</v>
      </c>
      <c r="KR64" s="214" t="s">
        <v>7657</v>
      </c>
      <c r="KS64" s="223"/>
      <c r="KT64" s="223"/>
      <c r="KU64" s="409" t="s">
        <v>364</v>
      </c>
      <c r="KV64" s="409" t="s">
        <v>394</v>
      </c>
      <c r="KW64" s="409" t="s">
        <v>1437</v>
      </c>
      <c r="KX64" s="409" t="s">
        <v>364</v>
      </c>
      <c r="KY64" s="409" t="s">
        <v>1430</v>
      </c>
      <c r="KZ64" s="409" t="s">
        <v>1430</v>
      </c>
      <c r="LA64" s="409" t="s">
        <v>364</v>
      </c>
      <c r="LB64" s="409" t="s">
        <v>364</v>
      </c>
      <c r="LC64" s="409" t="s">
        <v>364</v>
      </c>
      <c r="LD64" s="409" t="s">
        <v>364</v>
      </c>
      <c r="LE64" s="409" t="s">
        <v>6283</v>
      </c>
      <c r="LF64" s="409" t="s">
        <v>6284</v>
      </c>
      <c r="LG64" s="409" t="s">
        <v>562</v>
      </c>
      <c r="LH64" s="409" t="s">
        <v>6285</v>
      </c>
      <c r="LI64" s="409" t="s">
        <v>6286</v>
      </c>
      <c r="LJ64" s="409" t="s">
        <v>6287</v>
      </c>
      <c r="LK64" s="409" t="s">
        <v>6288</v>
      </c>
      <c r="LL64" s="409" t="s">
        <v>6289</v>
      </c>
      <c r="LM64" s="409" t="s">
        <v>6290</v>
      </c>
      <c r="LN64" s="409" t="s">
        <v>562</v>
      </c>
      <c r="LO64" s="409" t="s">
        <v>6291</v>
      </c>
      <c r="LP64" s="223"/>
      <c r="LQ64" s="223"/>
      <c r="LR64" s="366" t="s">
        <v>364</v>
      </c>
      <c r="LS64" s="366" t="s">
        <v>5392</v>
      </c>
      <c r="LT64" s="366" t="s">
        <v>5393</v>
      </c>
      <c r="LU64" s="366" t="s">
        <v>363</v>
      </c>
      <c r="LV64" s="366" t="s">
        <v>1457</v>
      </c>
      <c r="LW64" s="366" t="s">
        <v>1453</v>
      </c>
      <c r="LX64" s="366" t="s">
        <v>364</v>
      </c>
      <c r="LY64" s="366" t="s">
        <v>364</v>
      </c>
      <c r="LZ64" s="366" t="s">
        <v>364</v>
      </c>
      <c r="MA64" s="366" t="s">
        <v>364</v>
      </c>
      <c r="MB64" s="366" t="s">
        <v>5394</v>
      </c>
      <c r="MC64" s="366" t="s">
        <v>5395</v>
      </c>
      <c r="MD64" s="366" t="s">
        <v>562</v>
      </c>
      <c r="ME64" s="366" t="s">
        <v>5396</v>
      </c>
      <c r="MF64" s="366" t="s">
        <v>5397</v>
      </c>
      <c r="MG64" s="366" t="s">
        <v>5398</v>
      </c>
      <c r="MH64" s="366" t="s">
        <v>5399</v>
      </c>
      <c r="MI64" s="366" t="s">
        <v>5400</v>
      </c>
      <c r="MJ64" s="366" t="s">
        <v>5401</v>
      </c>
      <c r="MK64" s="366" t="s">
        <v>562</v>
      </c>
      <c r="ML64" s="214" t="s">
        <v>457</v>
      </c>
      <c r="MM64" s="223"/>
      <c r="MN64" s="223"/>
      <c r="MO64" s="214" t="s">
        <v>364</v>
      </c>
      <c r="MP64" s="214" t="s">
        <v>364</v>
      </c>
      <c r="MQ64" s="214" t="s">
        <v>562</v>
      </c>
      <c r="MR64" s="214" t="s">
        <v>364</v>
      </c>
      <c r="MS64" s="214" t="s">
        <v>373</v>
      </c>
      <c r="MT64" s="214" t="s">
        <v>397</v>
      </c>
      <c r="MU64" s="214" t="s">
        <v>364</v>
      </c>
      <c r="MV64" s="214" t="s">
        <v>364</v>
      </c>
      <c r="MW64" s="214" t="s">
        <v>364</v>
      </c>
      <c r="MX64" s="214" t="s">
        <v>364</v>
      </c>
      <c r="MY64" s="214" t="s">
        <v>4632</v>
      </c>
      <c r="MZ64" s="214" t="s">
        <v>4632</v>
      </c>
      <c r="NA64" s="214" t="s">
        <v>4633</v>
      </c>
      <c r="NB64" s="214" t="s">
        <v>4634</v>
      </c>
      <c r="NC64" s="214" t="s">
        <v>4635</v>
      </c>
      <c r="ND64" s="214" t="s">
        <v>4636</v>
      </c>
      <c r="NE64" s="214" t="s">
        <v>4637</v>
      </c>
      <c r="NF64" s="214" t="s">
        <v>562</v>
      </c>
      <c r="NG64" s="214" t="s">
        <v>4638</v>
      </c>
      <c r="NH64" s="214" t="s">
        <v>1972</v>
      </c>
      <c r="NI64" s="301" t="s">
        <v>1357</v>
      </c>
    </row>
    <row r="65" spans="1:373" s="2" customFormat="1" ht="12.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213" t="s">
        <v>334</v>
      </c>
      <c r="AD65" s="222" t="str">
        <f t="shared" ca="1" si="144"/>
        <v>172,080</v>
      </c>
      <c r="AE65" s="409" t="s">
        <v>501</v>
      </c>
      <c r="AF65" s="409" t="s">
        <v>6756</v>
      </c>
      <c r="AG65" s="409" t="s">
        <v>887</v>
      </c>
      <c r="AH65" s="409" t="s">
        <v>4158</v>
      </c>
      <c r="AI65" s="409" t="s">
        <v>996</v>
      </c>
      <c r="AJ65" s="409" t="s">
        <v>367</v>
      </c>
      <c r="AK65" s="409" t="s">
        <v>503</v>
      </c>
      <c r="AL65" s="409" t="s">
        <v>5893</v>
      </c>
      <c r="AM65" s="409" t="s">
        <v>416</v>
      </c>
      <c r="AN65" s="409" t="s">
        <v>505</v>
      </c>
      <c r="AO65" s="409" t="s">
        <v>6757</v>
      </c>
      <c r="AP65" s="409" t="s">
        <v>6758</v>
      </c>
      <c r="AQ65" s="409" t="s">
        <v>6759</v>
      </c>
      <c r="AR65" s="409" t="s">
        <v>6760</v>
      </c>
      <c r="AS65" s="409" t="s">
        <v>6761</v>
      </c>
      <c r="AT65" s="409" t="s">
        <v>6762</v>
      </c>
      <c r="AU65" s="409" t="s">
        <v>6763</v>
      </c>
      <c r="AV65" s="409" t="s">
        <v>6764</v>
      </c>
      <c r="AW65" s="409" t="s">
        <v>6765</v>
      </c>
      <c r="AX65" s="409" t="s">
        <v>6766</v>
      </c>
      <c r="AY65" s="409" t="s">
        <v>6767</v>
      </c>
      <c r="AZ65" s="223"/>
      <c r="BA65" s="198"/>
      <c r="BB65" s="409" t="s">
        <v>501</v>
      </c>
      <c r="BC65" s="409" t="s">
        <v>4937</v>
      </c>
      <c r="BD65" s="409" t="s">
        <v>364</v>
      </c>
      <c r="BE65" s="409" t="s">
        <v>4999</v>
      </c>
      <c r="BF65" s="409" t="s">
        <v>771</v>
      </c>
      <c r="BG65" s="409" t="s">
        <v>367</v>
      </c>
      <c r="BH65" s="409" t="s">
        <v>503</v>
      </c>
      <c r="BI65" s="409" t="s">
        <v>5893</v>
      </c>
      <c r="BJ65" s="409" t="s">
        <v>416</v>
      </c>
      <c r="BK65" s="409" t="s">
        <v>505</v>
      </c>
      <c r="BL65" s="409" t="s">
        <v>5894</v>
      </c>
      <c r="BM65" s="409" t="s">
        <v>5895</v>
      </c>
      <c r="BN65" s="409" t="s">
        <v>5896</v>
      </c>
      <c r="BO65" s="409" t="s">
        <v>5897</v>
      </c>
      <c r="BP65" s="409" t="s">
        <v>5898</v>
      </c>
      <c r="BQ65" s="409" t="s">
        <v>5899</v>
      </c>
      <c r="BR65" s="409" t="s">
        <v>5900</v>
      </c>
      <c r="BS65" s="409" t="s">
        <v>5901</v>
      </c>
      <c r="BT65" s="409" t="s">
        <v>5902</v>
      </c>
      <c r="BU65" s="409" t="s">
        <v>5903</v>
      </c>
      <c r="BV65" s="409" t="s">
        <v>5904</v>
      </c>
      <c r="BW65" s="223"/>
      <c r="BX65" s="198"/>
      <c r="BY65" s="375" t="s">
        <v>501</v>
      </c>
      <c r="BZ65" s="375" t="s">
        <v>4937</v>
      </c>
      <c r="CA65" s="375" t="s">
        <v>364</v>
      </c>
      <c r="CB65" s="375" t="s">
        <v>4999</v>
      </c>
      <c r="CC65" s="375" t="s">
        <v>771</v>
      </c>
      <c r="CD65" s="375" t="s">
        <v>367</v>
      </c>
      <c r="CE65" s="375" t="s">
        <v>503</v>
      </c>
      <c r="CF65" s="375" t="s">
        <v>5000</v>
      </c>
      <c r="CG65" s="375" t="s">
        <v>416</v>
      </c>
      <c r="CH65" s="375" t="s">
        <v>505</v>
      </c>
      <c r="CI65" s="375" t="s">
        <v>5001</v>
      </c>
      <c r="CJ65" s="375" t="s">
        <v>5002</v>
      </c>
      <c r="CK65" s="375" t="s">
        <v>5003</v>
      </c>
      <c r="CL65" s="375" t="s">
        <v>5004</v>
      </c>
      <c r="CM65" s="375" t="s">
        <v>5005</v>
      </c>
      <c r="CN65" s="375" t="s">
        <v>5183</v>
      </c>
      <c r="CO65" s="375" t="s">
        <v>5184</v>
      </c>
      <c r="CP65" s="375" t="s">
        <v>5185</v>
      </c>
      <c r="CQ65" s="375" t="s">
        <v>5186</v>
      </c>
      <c r="CR65" s="375" t="s">
        <v>1004</v>
      </c>
      <c r="CS65" s="376" t="s">
        <v>5006</v>
      </c>
      <c r="CT65" s="223"/>
      <c r="CU65" s="198"/>
      <c r="CV65" s="341" t="s">
        <v>501</v>
      </c>
      <c r="CW65" s="341" t="s">
        <v>502</v>
      </c>
      <c r="CX65" s="341" t="s">
        <v>364</v>
      </c>
      <c r="CY65" s="341" t="s">
        <v>2295</v>
      </c>
      <c r="CZ65" s="341" t="s">
        <v>379</v>
      </c>
      <c r="DA65" s="341" t="s">
        <v>1430</v>
      </c>
      <c r="DB65" s="341" t="s">
        <v>503</v>
      </c>
      <c r="DC65" s="341" t="s">
        <v>504</v>
      </c>
      <c r="DD65" s="341" t="s">
        <v>416</v>
      </c>
      <c r="DE65" s="341" t="s">
        <v>505</v>
      </c>
      <c r="DF65" s="341" t="s">
        <v>4258</v>
      </c>
      <c r="DG65" s="341" t="s">
        <v>4258</v>
      </c>
      <c r="DH65" s="341" t="s">
        <v>4259</v>
      </c>
      <c r="DI65" s="341" t="s">
        <v>4260</v>
      </c>
      <c r="DJ65" s="341" t="s">
        <v>4261</v>
      </c>
      <c r="DK65" s="341" t="s">
        <v>4419</v>
      </c>
      <c r="DL65" s="341" t="s">
        <v>4420</v>
      </c>
      <c r="DM65" s="341" t="s">
        <v>4421</v>
      </c>
      <c r="DN65" s="341" t="s">
        <v>4422</v>
      </c>
      <c r="DO65" s="341" t="s">
        <v>1796</v>
      </c>
      <c r="DP65" s="341" t="s">
        <v>906</v>
      </c>
      <c r="DQ65" s="223"/>
      <c r="DR65" s="198"/>
      <c r="DS65" s="341" t="s">
        <v>501</v>
      </c>
      <c r="DT65" s="341" t="s">
        <v>502</v>
      </c>
      <c r="DU65" s="341" t="s">
        <v>364</v>
      </c>
      <c r="DV65" s="341" t="s">
        <v>2295</v>
      </c>
      <c r="DW65" s="341" t="s">
        <v>379</v>
      </c>
      <c r="DX65" s="341" t="s">
        <v>364</v>
      </c>
      <c r="DY65" s="341" t="s">
        <v>503</v>
      </c>
      <c r="DZ65" s="341" t="s">
        <v>504</v>
      </c>
      <c r="EA65" s="341" t="s">
        <v>416</v>
      </c>
      <c r="EB65" s="341" t="s">
        <v>505</v>
      </c>
      <c r="EC65" s="341" t="s">
        <v>3498</v>
      </c>
      <c r="ED65" s="341" t="s">
        <v>3498</v>
      </c>
      <c r="EE65" s="341" t="s">
        <v>3499</v>
      </c>
      <c r="EF65" s="341" t="s">
        <v>2692</v>
      </c>
      <c r="EG65" s="341" t="s">
        <v>3500</v>
      </c>
      <c r="EH65" s="341" t="s">
        <v>3501</v>
      </c>
      <c r="EI65" s="341" t="s">
        <v>3502</v>
      </c>
      <c r="EJ65" s="341" t="s">
        <v>3503</v>
      </c>
      <c r="EK65" s="341" t="s">
        <v>3504</v>
      </c>
      <c r="EL65" s="341" t="s">
        <v>1151</v>
      </c>
      <c r="EM65" s="341" t="s">
        <v>4005</v>
      </c>
      <c r="EN65" s="223"/>
      <c r="EO65" s="198"/>
      <c r="EP65" s="341" t="s">
        <v>501</v>
      </c>
      <c r="EQ65" s="214" t="s">
        <v>3856</v>
      </c>
      <c r="ER65" s="214" t="s">
        <v>364</v>
      </c>
      <c r="ES65" s="214" t="s">
        <v>3857</v>
      </c>
      <c r="ET65" s="214" t="s">
        <v>771</v>
      </c>
      <c r="EU65" s="214" t="s">
        <v>367</v>
      </c>
      <c r="EV65" s="214" t="s">
        <v>503</v>
      </c>
      <c r="EW65" s="214" t="s">
        <v>3858</v>
      </c>
      <c r="EX65" s="214" t="s">
        <v>416</v>
      </c>
      <c r="EY65" s="214" t="s">
        <v>505</v>
      </c>
      <c r="EZ65" s="214" t="s">
        <v>3859</v>
      </c>
      <c r="FA65" s="214" t="s">
        <v>3859</v>
      </c>
      <c r="FB65" s="214" t="s">
        <v>3860</v>
      </c>
      <c r="FC65" s="214" t="s">
        <v>364</v>
      </c>
      <c r="FD65" s="214" t="s">
        <v>3861</v>
      </c>
      <c r="FE65" s="214" t="s">
        <v>3862</v>
      </c>
      <c r="FF65" s="214" t="s">
        <v>3863</v>
      </c>
      <c r="FG65" s="214" t="s">
        <v>3864</v>
      </c>
      <c r="FH65" s="214" t="s">
        <v>3865</v>
      </c>
      <c r="FI65" s="214" t="s">
        <v>1166</v>
      </c>
      <c r="FJ65" s="372" t="s">
        <v>4030</v>
      </c>
      <c r="FK65" s="223"/>
      <c r="FL65" s="198"/>
      <c r="FM65" s="301" t="s">
        <v>501</v>
      </c>
      <c r="FN65" s="301" t="s">
        <v>502</v>
      </c>
      <c r="FO65" s="301" t="s">
        <v>364</v>
      </c>
      <c r="FP65" s="301" t="s">
        <v>2295</v>
      </c>
      <c r="FQ65" s="301" t="s">
        <v>379</v>
      </c>
      <c r="FR65" s="301" t="s">
        <v>367</v>
      </c>
      <c r="FS65" s="301" t="s">
        <v>503</v>
      </c>
      <c r="FT65" s="301" t="s">
        <v>504</v>
      </c>
      <c r="FU65" s="301" t="s">
        <v>416</v>
      </c>
      <c r="FV65" s="301" t="s">
        <v>505</v>
      </c>
      <c r="FW65" s="301" t="s">
        <v>2440</v>
      </c>
      <c r="FX65" s="301" t="s">
        <v>2440</v>
      </c>
      <c r="FY65" s="301" t="s">
        <v>2296</v>
      </c>
      <c r="FZ65" s="301" t="s">
        <v>2297</v>
      </c>
      <c r="GA65" s="301" t="s">
        <v>2298</v>
      </c>
      <c r="GB65" s="301" t="s">
        <v>2299</v>
      </c>
      <c r="GC65" s="301" t="s">
        <v>2300</v>
      </c>
      <c r="GD65" s="301" t="s">
        <v>2299</v>
      </c>
      <c r="GE65" s="301" t="s">
        <v>2301</v>
      </c>
      <c r="GF65" s="301" t="s">
        <v>882</v>
      </c>
      <c r="GG65" s="373" t="s">
        <v>4048</v>
      </c>
      <c r="GH65" s="223"/>
      <c r="GI65" s="198"/>
      <c r="GJ65" s="223" t="s">
        <v>501</v>
      </c>
      <c r="GK65" s="223" t="s">
        <v>502</v>
      </c>
      <c r="GL65" s="223" t="s">
        <v>364</v>
      </c>
      <c r="GM65" s="223" t="s">
        <v>1277</v>
      </c>
      <c r="GN65" s="223" t="s">
        <v>400</v>
      </c>
      <c r="GO65" s="223" t="s">
        <v>367</v>
      </c>
      <c r="GP65" s="223" t="s">
        <v>503</v>
      </c>
      <c r="GQ65" s="223" t="s">
        <v>504</v>
      </c>
      <c r="GR65" s="223" t="s">
        <v>416</v>
      </c>
      <c r="GS65" s="223" t="s">
        <v>505</v>
      </c>
      <c r="GT65" s="223" t="s">
        <v>1797</v>
      </c>
      <c r="GU65" s="223" t="s">
        <v>1797</v>
      </c>
      <c r="GV65" s="223" t="s">
        <v>1798</v>
      </c>
      <c r="GW65" s="223" t="s">
        <v>1799</v>
      </c>
      <c r="GX65" s="223" t="s">
        <v>1800</v>
      </c>
      <c r="GY65" s="238" t="s">
        <v>1801</v>
      </c>
      <c r="GZ65" s="238" t="s">
        <v>1802</v>
      </c>
      <c r="HA65" s="238" t="s">
        <v>1803</v>
      </c>
      <c r="HB65" s="238" t="s">
        <v>1804</v>
      </c>
      <c r="HC65" s="238" t="s">
        <v>1024</v>
      </c>
      <c r="HD65" s="223" t="s">
        <v>2417</v>
      </c>
      <c r="HE65" s="223"/>
      <c r="HF65" s="198"/>
      <c r="HG65" s="223" t="s">
        <v>1117</v>
      </c>
      <c r="HH65" s="223" t="s">
        <v>502</v>
      </c>
      <c r="HI65" s="223">
        <v>0</v>
      </c>
      <c r="HJ65" s="223" t="s">
        <v>398</v>
      </c>
      <c r="HK65" s="223" t="s">
        <v>379</v>
      </c>
      <c r="HL65" s="223" t="s">
        <v>367</v>
      </c>
      <c r="HM65" s="223" t="s">
        <v>503</v>
      </c>
      <c r="HN65" s="223" t="s">
        <v>504</v>
      </c>
      <c r="HO65" s="223" t="s">
        <v>416</v>
      </c>
      <c r="HP65" s="223" t="s">
        <v>505</v>
      </c>
      <c r="HQ65" s="223" t="s">
        <v>1118</v>
      </c>
      <c r="HR65" s="223" t="s">
        <v>1118</v>
      </c>
      <c r="HS65" s="223" t="s">
        <v>1119</v>
      </c>
      <c r="HT65" s="223">
        <v>0</v>
      </c>
      <c r="HU65" s="223" t="s">
        <v>1120</v>
      </c>
      <c r="HV65" s="238" t="s">
        <v>1121</v>
      </c>
      <c r="HW65" s="238" t="s">
        <v>1122</v>
      </c>
      <c r="HX65" s="238" t="s">
        <v>1123</v>
      </c>
      <c r="HY65" s="238" t="s">
        <v>1124</v>
      </c>
      <c r="HZ65" s="238" t="s">
        <v>882</v>
      </c>
      <c r="IA65" s="374" t="s">
        <v>2166</v>
      </c>
      <c r="IB65" s="223"/>
      <c r="IC65" s="198"/>
      <c r="ID65" s="399" t="s">
        <v>501</v>
      </c>
      <c r="IE65" s="399" t="s">
        <v>502</v>
      </c>
      <c r="IF65" s="395" t="s">
        <v>562</v>
      </c>
      <c r="IG65" s="395" t="s">
        <v>398</v>
      </c>
      <c r="IH65" s="395" t="s">
        <v>379</v>
      </c>
      <c r="II65" s="399" t="s">
        <v>367</v>
      </c>
      <c r="IJ65" s="399" t="s">
        <v>503</v>
      </c>
      <c r="IK65" s="399" t="s">
        <v>504</v>
      </c>
      <c r="IL65" s="401" t="s">
        <v>416</v>
      </c>
      <c r="IM65" s="403" t="s">
        <v>505</v>
      </c>
      <c r="IN65" s="398" t="s">
        <v>562</v>
      </c>
      <c r="IO65" s="399" t="s">
        <v>1125</v>
      </c>
      <c r="IP65" s="402" t="s">
        <v>1126</v>
      </c>
      <c r="IQ65" s="399"/>
      <c r="IR65" s="399" t="s">
        <v>1127</v>
      </c>
      <c r="IS65" s="399" t="s">
        <v>1128</v>
      </c>
      <c r="IT65" s="399" t="s">
        <v>1129</v>
      </c>
      <c r="IU65" s="399" t="s">
        <v>1130</v>
      </c>
      <c r="IV65" s="399" t="s">
        <v>1131</v>
      </c>
      <c r="IW65" s="400" t="s">
        <v>1132</v>
      </c>
      <c r="IX65" s="399" t="s">
        <v>4112</v>
      </c>
      <c r="IY65" s="223"/>
      <c r="IZ65" s="198"/>
      <c r="JA65" s="409" t="s">
        <v>501</v>
      </c>
      <c r="JB65" s="409" t="s">
        <v>7395</v>
      </c>
      <c r="JC65" s="409" t="s">
        <v>856</v>
      </c>
      <c r="JD65" s="409" t="s">
        <v>7396</v>
      </c>
      <c r="JE65" s="409" t="s">
        <v>856</v>
      </c>
      <c r="JF65" s="409" t="s">
        <v>1430</v>
      </c>
      <c r="JG65" s="409" t="s">
        <v>503</v>
      </c>
      <c r="JH65" s="409" t="s">
        <v>7397</v>
      </c>
      <c r="JI65" s="409" t="s">
        <v>416</v>
      </c>
      <c r="JJ65" s="409" t="s">
        <v>505</v>
      </c>
      <c r="JK65" s="409" t="s">
        <v>7156</v>
      </c>
      <c r="JL65" s="409" t="s">
        <v>7157</v>
      </c>
      <c r="JM65" s="409" t="s">
        <v>7158</v>
      </c>
      <c r="JN65" s="409" t="s">
        <v>7159</v>
      </c>
      <c r="JO65" s="409" t="s">
        <v>7160</v>
      </c>
      <c r="JP65" s="409" t="s">
        <v>7161</v>
      </c>
      <c r="JQ65" s="409" t="s">
        <v>7162</v>
      </c>
      <c r="JR65" s="409" t="s">
        <v>7163</v>
      </c>
      <c r="JS65" s="409" t="s">
        <v>7164</v>
      </c>
      <c r="JT65" s="409" t="s">
        <v>7165</v>
      </c>
      <c r="JU65" s="409" t="s">
        <v>7166</v>
      </c>
      <c r="JV65" s="223"/>
      <c r="JW65" s="223"/>
      <c r="JX65" s="366" t="s">
        <v>364</v>
      </c>
      <c r="JY65" s="366" t="s">
        <v>7658</v>
      </c>
      <c r="JZ65" s="366" t="s">
        <v>887</v>
      </c>
      <c r="KA65" s="366" t="s">
        <v>542</v>
      </c>
      <c r="KB65" s="366" t="s">
        <v>1437</v>
      </c>
      <c r="KC65" s="366" t="s">
        <v>364</v>
      </c>
      <c r="KD65" s="366" t="s">
        <v>364</v>
      </c>
      <c r="KE65" s="366" t="s">
        <v>364</v>
      </c>
      <c r="KF65" s="366" t="s">
        <v>364</v>
      </c>
      <c r="KG65" s="366" t="s">
        <v>364</v>
      </c>
      <c r="KH65" s="366" t="s">
        <v>7659</v>
      </c>
      <c r="KI65" s="366" t="s">
        <v>7660</v>
      </c>
      <c r="KJ65" s="366" t="s">
        <v>7661</v>
      </c>
      <c r="KK65" s="366" t="s">
        <v>7662</v>
      </c>
      <c r="KL65" s="366" t="s">
        <v>7663</v>
      </c>
      <c r="KM65" s="366" t="s">
        <v>7664</v>
      </c>
      <c r="KN65" s="366" t="s">
        <v>7665</v>
      </c>
      <c r="KO65" s="366" t="s">
        <v>7666</v>
      </c>
      <c r="KP65" s="366" t="s">
        <v>7667</v>
      </c>
      <c r="KQ65" s="366" t="s">
        <v>7668</v>
      </c>
      <c r="KR65" s="214" t="s">
        <v>1017</v>
      </c>
      <c r="KS65" s="223"/>
      <c r="KT65" s="223"/>
      <c r="KU65" s="409" t="s">
        <v>364</v>
      </c>
      <c r="KV65" s="409" t="s">
        <v>364</v>
      </c>
      <c r="KW65" s="409" t="s">
        <v>364</v>
      </c>
      <c r="KX65" s="409" t="s">
        <v>364</v>
      </c>
      <c r="KY65" s="409" t="s">
        <v>364</v>
      </c>
      <c r="KZ65" s="409" t="s">
        <v>364</v>
      </c>
      <c r="LA65" s="409" t="s">
        <v>364</v>
      </c>
      <c r="LB65" s="409" t="s">
        <v>6292</v>
      </c>
      <c r="LC65" s="409" t="s">
        <v>364</v>
      </c>
      <c r="LD65" s="409" t="s">
        <v>364</v>
      </c>
      <c r="LE65" s="409" t="s">
        <v>6293</v>
      </c>
      <c r="LF65" s="409" t="s">
        <v>6294</v>
      </c>
      <c r="LG65" s="409" t="s">
        <v>6295</v>
      </c>
      <c r="LH65" s="409" t="s">
        <v>6296</v>
      </c>
      <c r="LI65" s="409" t="s">
        <v>6297</v>
      </c>
      <c r="LJ65" s="409" t="s">
        <v>6298</v>
      </c>
      <c r="LK65" s="409" t="s">
        <v>6299</v>
      </c>
      <c r="LL65" s="409" t="s">
        <v>6300</v>
      </c>
      <c r="LM65" s="409" t="s">
        <v>6301</v>
      </c>
      <c r="LN65" s="409" t="s">
        <v>6302</v>
      </c>
      <c r="LO65" s="409" t="s">
        <v>1453</v>
      </c>
      <c r="LP65" s="223"/>
      <c r="LQ65" s="223"/>
      <c r="LR65" s="366" t="s">
        <v>364</v>
      </c>
      <c r="LS65" s="366" t="s">
        <v>996</v>
      </c>
      <c r="LT65" s="366" t="s">
        <v>364</v>
      </c>
      <c r="LU65" s="366" t="s">
        <v>5402</v>
      </c>
      <c r="LV65" s="366" t="s">
        <v>1979</v>
      </c>
      <c r="LW65" s="366" t="s">
        <v>1430</v>
      </c>
      <c r="LX65" s="366" t="s">
        <v>364</v>
      </c>
      <c r="LY65" s="366" t="s">
        <v>5403</v>
      </c>
      <c r="LZ65" s="366" t="s">
        <v>364</v>
      </c>
      <c r="MA65" s="366" t="s">
        <v>364</v>
      </c>
      <c r="MB65" s="366" t="s">
        <v>5404</v>
      </c>
      <c r="MC65" s="366" t="s">
        <v>5405</v>
      </c>
      <c r="MD65" s="366" t="s">
        <v>5406</v>
      </c>
      <c r="ME65" s="366" t="s">
        <v>5407</v>
      </c>
      <c r="MF65" s="366" t="s">
        <v>5408</v>
      </c>
      <c r="MG65" s="366" t="s">
        <v>5409</v>
      </c>
      <c r="MH65" s="366" t="s">
        <v>5410</v>
      </c>
      <c r="MI65" s="366" t="s">
        <v>5411</v>
      </c>
      <c r="MJ65" s="366" t="s">
        <v>5412</v>
      </c>
      <c r="MK65" s="366" t="s">
        <v>5271</v>
      </c>
      <c r="ML65" s="214" t="s">
        <v>5413</v>
      </c>
      <c r="MM65" s="223"/>
      <c r="MN65" s="223"/>
      <c r="MO65" s="214" t="s">
        <v>364</v>
      </c>
      <c r="MP65" s="214" t="s">
        <v>364</v>
      </c>
      <c r="MQ65" s="214" t="s">
        <v>364</v>
      </c>
      <c r="MR65" s="214" t="s">
        <v>364</v>
      </c>
      <c r="MS65" s="214" t="s">
        <v>364</v>
      </c>
      <c r="MT65" s="214" t="s">
        <v>1430</v>
      </c>
      <c r="MU65" s="214" t="s">
        <v>364</v>
      </c>
      <c r="MV65" s="214" t="s">
        <v>364</v>
      </c>
      <c r="MW65" s="214" t="s">
        <v>364</v>
      </c>
      <c r="MX65" s="214" t="s">
        <v>364</v>
      </c>
      <c r="MY65" s="214" t="s">
        <v>4639</v>
      </c>
      <c r="MZ65" s="214" t="s">
        <v>4639</v>
      </c>
      <c r="NA65" s="214" t="s">
        <v>4640</v>
      </c>
      <c r="NB65" s="214" t="s">
        <v>4641</v>
      </c>
      <c r="NC65" s="214" t="s">
        <v>4642</v>
      </c>
      <c r="ND65" s="214" t="s">
        <v>4643</v>
      </c>
      <c r="NE65" s="214" t="s">
        <v>4644</v>
      </c>
      <c r="NF65" s="214" t="s">
        <v>4645</v>
      </c>
      <c r="NG65" s="214" t="s">
        <v>4646</v>
      </c>
      <c r="NH65" s="214" t="s">
        <v>1991</v>
      </c>
      <c r="NI65" s="301" t="s">
        <v>2589</v>
      </c>
    </row>
    <row r="66" spans="1:373" s="2" customFormat="1" ht="12.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213" t="s">
        <v>157</v>
      </c>
      <c r="AD66" s="222" t="str">
        <f t="shared" ca="1" si="144"/>
        <v>148,000</v>
      </c>
      <c r="AE66" s="409" t="s">
        <v>5905</v>
      </c>
      <c r="AF66" s="409" t="s">
        <v>6768</v>
      </c>
      <c r="AG66" s="409" t="s">
        <v>4028</v>
      </c>
      <c r="AH66" s="409" t="s">
        <v>6769</v>
      </c>
      <c r="AI66" s="409" t="s">
        <v>368</v>
      </c>
      <c r="AJ66" s="409" t="s">
        <v>5078</v>
      </c>
      <c r="AK66" s="409" t="s">
        <v>1184</v>
      </c>
      <c r="AL66" s="409" t="s">
        <v>6770</v>
      </c>
      <c r="AM66" s="409" t="s">
        <v>509</v>
      </c>
      <c r="AN66" s="409" t="s">
        <v>5010</v>
      </c>
      <c r="AO66" s="409" t="s">
        <v>6771</v>
      </c>
      <c r="AP66" s="409" t="s">
        <v>6771</v>
      </c>
      <c r="AQ66" s="409" t="s">
        <v>999</v>
      </c>
      <c r="AR66" s="409" t="s">
        <v>767</v>
      </c>
      <c r="AS66" s="409" t="s">
        <v>6772</v>
      </c>
      <c r="AT66" s="409" t="s">
        <v>1781</v>
      </c>
      <c r="AU66" s="409" t="s">
        <v>4440</v>
      </c>
      <c r="AV66" s="409" t="s">
        <v>6773</v>
      </c>
      <c r="AW66" s="409" t="s">
        <v>6774</v>
      </c>
      <c r="AX66" s="409" t="s">
        <v>6775</v>
      </c>
      <c r="AY66" s="409" t="s">
        <v>473</v>
      </c>
      <c r="AZ66" s="223"/>
      <c r="BA66" s="198"/>
      <c r="BB66" s="409" t="s">
        <v>5905</v>
      </c>
      <c r="BC66" s="409" t="s">
        <v>5906</v>
      </c>
      <c r="BD66" s="409" t="s">
        <v>5907</v>
      </c>
      <c r="BE66" s="409" t="s">
        <v>5908</v>
      </c>
      <c r="BF66" s="409" t="s">
        <v>368</v>
      </c>
      <c r="BG66" s="409" t="s">
        <v>2705</v>
      </c>
      <c r="BH66" s="409" t="s">
        <v>1184</v>
      </c>
      <c r="BI66" s="409" t="s">
        <v>5909</v>
      </c>
      <c r="BJ66" s="409" t="s">
        <v>509</v>
      </c>
      <c r="BK66" s="409" t="s">
        <v>5010</v>
      </c>
      <c r="BL66" s="409" t="s">
        <v>5910</v>
      </c>
      <c r="BM66" s="409" t="s">
        <v>5911</v>
      </c>
      <c r="BN66" s="409" t="s">
        <v>999</v>
      </c>
      <c r="BO66" s="409" t="s">
        <v>364</v>
      </c>
      <c r="BP66" s="409" t="s">
        <v>5912</v>
      </c>
      <c r="BQ66" s="409" t="s">
        <v>5913</v>
      </c>
      <c r="BR66" s="409" t="s">
        <v>5914</v>
      </c>
      <c r="BS66" s="409" t="s">
        <v>5915</v>
      </c>
      <c r="BT66" s="409" t="s">
        <v>1782</v>
      </c>
      <c r="BU66" s="409" t="s">
        <v>5916</v>
      </c>
      <c r="BV66" s="409" t="s">
        <v>448</v>
      </c>
      <c r="BW66" s="223"/>
      <c r="BX66" s="198"/>
      <c r="BY66" s="375" t="s">
        <v>1771</v>
      </c>
      <c r="BZ66" s="375" t="s">
        <v>5007</v>
      </c>
      <c r="CA66" s="375" t="s">
        <v>488</v>
      </c>
      <c r="CB66" s="375" t="s">
        <v>5008</v>
      </c>
      <c r="CC66" s="375" t="s">
        <v>365</v>
      </c>
      <c r="CD66" s="375" t="s">
        <v>365</v>
      </c>
      <c r="CE66" s="375" t="s">
        <v>509</v>
      </c>
      <c r="CF66" s="375" t="s">
        <v>5009</v>
      </c>
      <c r="CG66" s="375" t="s">
        <v>509</v>
      </c>
      <c r="CH66" s="375" t="s">
        <v>5010</v>
      </c>
      <c r="CI66" s="375" t="s">
        <v>5011</v>
      </c>
      <c r="CJ66" s="375" t="s">
        <v>5011</v>
      </c>
      <c r="CK66" s="375" t="s">
        <v>999</v>
      </c>
      <c r="CL66" s="375" t="s">
        <v>364</v>
      </c>
      <c r="CM66" s="375" t="s">
        <v>5012</v>
      </c>
      <c r="CN66" s="375" t="s">
        <v>1105</v>
      </c>
      <c r="CO66" s="375" t="s">
        <v>562</v>
      </c>
      <c r="CP66" s="375" t="s">
        <v>1105</v>
      </c>
      <c r="CQ66" s="375" t="s">
        <v>3784</v>
      </c>
      <c r="CR66" s="375" t="s">
        <v>882</v>
      </c>
      <c r="CS66" s="376" t="s">
        <v>5013</v>
      </c>
      <c r="CT66" s="223"/>
      <c r="CU66" s="198"/>
      <c r="CV66" s="341" t="s">
        <v>562</v>
      </c>
      <c r="CW66" s="341" t="s">
        <v>562</v>
      </c>
      <c r="CX66" s="341" t="s">
        <v>562</v>
      </c>
      <c r="CY66" s="341" t="s">
        <v>562</v>
      </c>
      <c r="CZ66" s="341" t="s">
        <v>562</v>
      </c>
      <c r="DA66" s="341" t="s">
        <v>562</v>
      </c>
      <c r="DB66" s="341" t="s">
        <v>562</v>
      </c>
      <c r="DC66" s="341" t="s">
        <v>562</v>
      </c>
      <c r="DD66" s="341" t="s">
        <v>562</v>
      </c>
      <c r="DE66" s="341" t="s">
        <v>562</v>
      </c>
      <c r="DF66" s="341" t="s">
        <v>562</v>
      </c>
      <c r="DG66" s="341" t="s">
        <v>562</v>
      </c>
      <c r="DH66" s="341" t="s">
        <v>562</v>
      </c>
      <c r="DI66" s="341" t="s">
        <v>562</v>
      </c>
      <c r="DJ66" s="341" t="s">
        <v>562</v>
      </c>
      <c r="DK66" s="341" t="s">
        <v>562</v>
      </c>
      <c r="DL66" s="341" t="s">
        <v>562</v>
      </c>
      <c r="DM66" s="341" t="s">
        <v>562</v>
      </c>
      <c r="DN66" s="341" t="s">
        <v>562</v>
      </c>
      <c r="DO66" s="341" t="s">
        <v>562</v>
      </c>
      <c r="DP66" s="341" t="s">
        <v>1140</v>
      </c>
      <c r="DQ66" s="223"/>
      <c r="DR66" s="198"/>
      <c r="DS66" s="341" t="s">
        <v>562</v>
      </c>
      <c r="DT66" s="341" t="s">
        <v>562</v>
      </c>
      <c r="DU66" s="341" t="s">
        <v>562</v>
      </c>
      <c r="DV66" s="341" t="s">
        <v>562</v>
      </c>
      <c r="DW66" s="341" t="s">
        <v>562</v>
      </c>
      <c r="DX66" s="341" t="s">
        <v>562</v>
      </c>
      <c r="DY66" s="341" t="s">
        <v>562</v>
      </c>
      <c r="DZ66" s="341" t="s">
        <v>562</v>
      </c>
      <c r="EA66" s="341" t="s">
        <v>562</v>
      </c>
      <c r="EB66" s="341" t="s">
        <v>562</v>
      </c>
      <c r="EC66" s="341" t="s">
        <v>562</v>
      </c>
      <c r="ED66" s="341" t="s">
        <v>562</v>
      </c>
      <c r="EE66" s="341" t="s">
        <v>562</v>
      </c>
      <c r="EF66" s="341" t="s">
        <v>562</v>
      </c>
      <c r="EG66" s="341" t="s">
        <v>562</v>
      </c>
      <c r="EH66" s="341" t="s">
        <v>562</v>
      </c>
      <c r="EI66" s="341" t="s">
        <v>562</v>
      </c>
      <c r="EJ66" s="341" t="s">
        <v>562</v>
      </c>
      <c r="EK66" s="341" t="s">
        <v>562</v>
      </c>
      <c r="EL66" s="341" t="s">
        <v>562</v>
      </c>
      <c r="EM66" s="341" t="s">
        <v>366</v>
      </c>
      <c r="EN66" s="223"/>
      <c r="EO66" s="198"/>
      <c r="EP66" s="341" t="s">
        <v>562</v>
      </c>
      <c r="EQ66" s="214" t="s">
        <v>562</v>
      </c>
      <c r="ER66" s="214" t="s">
        <v>562</v>
      </c>
      <c r="ES66" s="214" t="s">
        <v>562</v>
      </c>
      <c r="ET66" s="214" t="s">
        <v>562</v>
      </c>
      <c r="EU66" s="214" t="s">
        <v>562</v>
      </c>
      <c r="EV66" s="214" t="s">
        <v>562</v>
      </c>
      <c r="EW66" s="214" t="s">
        <v>562</v>
      </c>
      <c r="EX66" s="214" t="s">
        <v>562</v>
      </c>
      <c r="EY66" s="214" t="s">
        <v>562</v>
      </c>
      <c r="EZ66" s="214" t="s">
        <v>562</v>
      </c>
      <c r="FA66" s="214" t="s">
        <v>562</v>
      </c>
      <c r="FB66" s="214" t="s">
        <v>562</v>
      </c>
      <c r="FC66" s="214" t="s">
        <v>562</v>
      </c>
      <c r="FD66" s="214" t="s">
        <v>562</v>
      </c>
      <c r="FE66" s="214" t="s">
        <v>562</v>
      </c>
      <c r="FF66" s="214" t="s">
        <v>562</v>
      </c>
      <c r="FG66" s="214" t="s">
        <v>562</v>
      </c>
      <c r="FH66" s="214" t="s">
        <v>562</v>
      </c>
      <c r="FI66" s="214" t="s">
        <v>562</v>
      </c>
      <c r="FJ66" s="372" t="s">
        <v>2600</v>
      </c>
      <c r="FK66" s="223"/>
      <c r="FL66" s="198"/>
      <c r="FM66" s="301" t="s">
        <v>562</v>
      </c>
      <c r="FN66" s="301" t="s">
        <v>562</v>
      </c>
      <c r="FO66" s="301" t="s">
        <v>562</v>
      </c>
      <c r="FP66" s="301" t="s">
        <v>562</v>
      </c>
      <c r="FQ66" s="301" t="s">
        <v>562</v>
      </c>
      <c r="FR66" s="301" t="s">
        <v>562</v>
      </c>
      <c r="FS66" s="301" t="s">
        <v>562</v>
      </c>
      <c r="FT66" s="301" t="s">
        <v>562</v>
      </c>
      <c r="FU66" s="301" t="s">
        <v>562</v>
      </c>
      <c r="FV66" s="301" t="s">
        <v>562</v>
      </c>
      <c r="FW66" s="301" t="s">
        <v>562</v>
      </c>
      <c r="FX66" s="301" t="s">
        <v>562</v>
      </c>
      <c r="FY66" s="301" t="s">
        <v>562</v>
      </c>
      <c r="FZ66" s="301" t="s">
        <v>562</v>
      </c>
      <c r="GA66" s="301" t="s">
        <v>562</v>
      </c>
      <c r="GB66" s="301" t="s">
        <v>562</v>
      </c>
      <c r="GC66" s="301" t="s">
        <v>562</v>
      </c>
      <c r="GD66" s="301" t="s">
        <v>562</v>
      </c>
      <c r="GE66" s="301" t="s">
        <v>562</v>
      </c>
      <c r="GF66" s="301" t="s">
        <v>562</v>
      </c>
      <c r="GG66" s="373" t="s">
        <v>2704</v>
      </c>
      <c r="GH66" s="223"/>
      <c r="GI66" s="198"/>
      <c r="GJ66" s="223" t="s">
        <v>562</v>
      </c>
      <c r="GK66" s="223" t="s">
        <v>562</v>
      </c>
      <c r="GL66" s="223" t="s">
        <v>562</v>
      </c>
      <c r="GM66" s="223" t="s">
        <v>562</v>
      </c>
      <c r="GN66" s="223" t="s">
        <v>562</v>
      </c>
      <c r="GO66" s="223" t="s">
        <v>562</v>
      </c>
      <c r="GP66" s="223" t="s">
        <v>562</v>
      </c>
      <c r="GQ66" s="223" t="s">
        <v>562</v>
      </c>
      <c r="GR66" s="223" t="s">
        <v>562</v>
      </c>
      <c r="GS66" s="223" t="s">
        <v>562</v>
      </c>
      <c r="GT66" s="223" t="s">
        <v>562</v>
      </c>
      <c r="GU66" s="223" t="s">
        <v>562</v>
      </c>
      <c r="GV66" s="223" t="s">
        <v>562</v>
      </c>
      <c r="GW66" s="223" t="s">
        <v>562</v>
      </c>
      <c r="GX66" s="223" t="s">
        <v>562</v>
      </c>
      <c r="GY66" s="238" t="s">
        <v>562</v>
      </c>
      <c r="GZ66" s="238" t="s">
        <v>562</v>
      </c>
      <c r="HA66" s="238" t="s">
        <v>562</v>
      </c>
      <c r="HB66" s="238" t="s">
        <v>562</v>
      </c>
      <c r="HC66" s="238" t="s">
        <v>562</v>
      </c>
      <c r="HD66" s="223" t="s">
        <v>4068</v>
      </c>
      <c r="HE66" s="223"/>
      <c r="HF66" s="198"/>
      <c r="HG66" s="223" t="s">
        <v>562</v>
      </c>
      <c r="HH66" s="223" t="s">
        <v>562</v>
      </c>
      <c r="HI66" s="223" t="s">
        <v>562</v>
      </c>
      <c r="HJ66" s="223" t="s">
        <v>562</v>
      </c>
      <c r="HK66" s="223" t="s">
        <v>562</v>
      </c>
      <c r="HL66" s="223" t="s">
        <v>562</v>
      </c>
      <c r="HM66" s="223" t="s">
        <v>562</v>
      </c>
      <c r="HN66" s="223" t="s">
        <v>562</v>
      </c>
      <c r="HO66" s="223" t="s">
        <v>562</v>
      </c>
      <c r="HP66" s="223" t="s">
        <v>562</v>
      </c>
      <c r="HQ66" s="223" t="s">
        <v>562</v>
      </c>
      <c r="HR66" s="223" t="s">
        <v>562</v>
      </c>
      <c r="HS66" s="223" t="s">
        <v>562</v>
      </c>
      <c r="HT66" s="223" t="s">
        <v>562</v>
      </c>
      <c r="HU66" s="223" t="s">
        <v>562</v>
      </c>
      <c r="HV66" s="238" t="s">
        <v>562</v>
      </c>
      <c r="HW66" s="238" t="s">
        <v>562</v>
      </c>
      <c r="HX66" s="238" t="s">
        <v>562</v>
      </c>
      <c r="HY66" s="238" t="s">
        <v>562</v>
      </c>
      <c r="HZ66" s="238" t="s">
        <v>562</v>
      </c>
      <c r="IA66" s="374" t="s">
        <v>3624</v>
      </c>
      <c r="IB66" s="223"/>
      <c r="IC66" s="198"/>
      <c r="ID66" s="399" t="s">
        <v>506</v>
      </c>
      <c r="IE66" s="399" t="s">
        <v>507</v>
      </c>
      <c r="IF66" s="395" t="s">
        <v>508</v>
      </c>
      <c r="IG66" s="395" t="s">
        <v>399</v>
      </c>
      <c r="IH66" s="395" t="s">
        <v>394</v>
      </c>
      <c r="II66" s="399" t="s">
        <v>381</v>
      </c>
      <c r="IJ66" s="399" t="s">
        <v>509</v>
      </c>
      <c r="IK66" s="399" t="s">
        <v>510</v>
      </c>
      <c r="IL66" s="401" t="s">
        <v>509</v>
      </c>
      <c r="IM66" s="398" t="s">
        <v>511</v>
      </c>
      <c r="IN66" s="398" t="s">
        <v>1133</v>
      </c>
      <c r="IO66" s="399" t="s">
        <v>1133</v>
      </c>
      <c r="IP66" s="399" t="s">
        <v>1134</v>
      </c>
      <c r="IQ66" s="399" t="s">
        <v>1135</v>
      </c>
      <c r="IR66" s="399" t="s">
        <v>1136</v>
      </c>
      <c r="IS66" s="399" t="s">
        <v>562</v>
      </c>
      <c r="IT66" s="399" t="s">
        <v>562</v>
      </c>
      <c r="IU66" s="399" t="s">
        <v>1137</v>
      </c>
      <c r="IV66" s="399" t="s">
        <v>1138</v>
      </c>
      <c r="IW66" s="400" t="s">
        <v>1139</v>
      </c>
      <c r="IX66" s="399" t="s">
        <v>1969</v>
      </c>
      <c r="IY66" s="223"/>
      <c r="IZ66" s="198"/>
      <c r="JA66" s="409" t="s">
        <v>7398</v>
      </c>
      <c r="JB66" s="409" t="s">
        <v>7399</v>
      </c>
      <c r="JC66" s="409" t="s">
        <v>4079</v>
      </c>
      <c r="JD66" s="409" t="s">
        <v>7400</v>
      </c>
      <c r="JE66" s="409" t="s">
        <v>368</v>
      </c>
      <c r="JF66" s="409" t="s">
        <v>1837</v>
      </c>
      <c r="JG66" s="409" t="s">
        <v>1815</v>
      </c>
      <c r="JH66" s="409" t="s">
        <v>7401</v>
      </c>
      <c r="JI66" s="409" t="s">
        <v>509</v>
      </c>
      <c r="JJ66" s="409" t="s">
        <v>5010</v>
      </c>
      <c r="JK66" s="409" t="s">
        <v>7167</v>
      </c>
      <c r="JL66" s="409" t="s">
        <v>582</v>
      </c>
      <c r="JM66" s="409" t="s">
        <v>999</v>
      </c>
      <c r="JN66" s="409" t="s">
        <v>7168</v>
      </c>
      <c r="JO66" s="409" t="s">
        <v>7169</v>
      </c>
      <c r="JP66" s="409" t="s">
        <v>7170</v>
      </c>
      <c r="JQ66" s="409" t="s">
        <v>7171</v>
      </c>
      <c r="JR66" s="409" t="s">
        <v>7172</v>
      </c>
      <c r="JS66" s="409" t="s">
        <v>7173</v>
      </c>
      <c r="JT66" s="409" t="s">
        <v>7174</v>
      </c>
      <c r="JU66" s="409" t="s">
        <v>4650</v>
      </c>
      <c r="JV66" s="223"/>
      <c r="JW66" s="223"/>
      <c r="JX66" s="366" t="s">
        <v>364</v>
      </c>
      <c r="JY66" s="366" t="s">
        <v>2600</v>
      </c>
      <c r="JZ66" s="366" t="s">
        <v>1458</v>
      </c>
      <c r="KA66" s="366" t="s">
        <v>1470</v>
      </c>
      <c r="KB66" s="366" t="s">
        <v>364</v>
      </c>
      <c r="KC66" s="366" t="s">
        <v>1430</v>
      </c>
      <c r="KD66" s="366" t="s">
        <v>364</v>
      </c>
      <c r="KE66" s="366" t="s">
        <v>6413</v>
      </c>
      <c r="KF66" s="366" t="s">
        <v>364</v>
      </c>
      <c r="KG66" s="366" t="s">
        <v>364</v>
      </c>
      <c r="KH66" s="366" t="s">
        <v>7669</v>
      </c>
      <c r="KI66" s="366" t="s">
        <v>7670</v>
      </c>
      <c r="KJ66" s="366" t="s">
        <v>364</v>
      </c>
      <c r="KK66" s="366" t="s">
        <v>767</v>
      </c>
      <c r="KL66" s="366" t="s">
        <v>7671</v>
      </c>
      <c r="KM66" s="366" t="s">
        <v>7672</v>
      </c>
      <c r="KN66" s="366" t="s">
        <v>5981</v>
      </c>
      <c r="KO66" s="366" t="s">
        <v>1983</v>
      </c>
      <c r="KP66" s="366" t="s">
        <v>7673</v>
      </c>
      <c r="KQ66" s="366" t="s">
        <v>7674</v>
      </c>
      <c r="KR66" s="214" t="s">
        <v>856</v>
      </c>
      <c r="KS66" s="223"/>
      <c r="KT66" s="223"/>
      <c r="KU66" s="409" t="s">
        <v>6303</v>
      </c>
      <c r="KV66" s="409" t="s">
        <v>6304</v>
      </c>
      <c r="KW66" s="409" t="s">
        <v>2578</v>
      </c>
      <c r="KX66" s="409" t="s">
        <v>6305</v>
      </c>
      <c r="KY66" s="409" t="s">
        <v>1430</v>
      </c>
      <c r="KZ66" s="409" t="s">
        <v>4650</v>
      </c>
      <c r="LA66" s="409" t="s">
        <v>397</v>
      </c>
      <c r="LB66" s="409" t="s">
        <v>6306</v>
      </c>
      <c r="LC66" s="409" t="s">
        <v>364</v>
      </c>
      <c r="LD66" s="409" t="s">
        <v>364</v>
      </c>
      <c r="LE66" s="409" t="s">
        <v>3386</v>
      </c>
      <c r="LF66" s="409" t="s">
        <v>6307</v>
      </c>
      <c r="LG66" s="409" t="s">
        <v>364</v>
      </c>
      <c r="LH66" s="409" t="s">
        <v>364</v>
      </c>
      <c r="LI66" s="409" t="s">
        <v>6308</v>
      </c>
      <c r="LJ66" s="409" t="s">
        <v>6309</v>
      </c>
      <c r="LK66" s="409" t="s">
        <v>562</v>
      </c>
      <c r="LL66" s="409" t="s">
        <v>6310</v>
      </c>
      <c r="LM66" s="409" t="s">
        <v>6311</v>
      </c>
      <c r="LN66" s="409" t="s">
        <v>6312</v>
      </c>
      <c r="LO66" s="409" t="s">
        <v>6313</v>
      </c>
      <c r="LP66" s="223"/>
      <c r="LQ66" s="223"/>
      <c r="LR66" s="366" t="s">
        <v>562</v>
      </c>
      <c r="LS66" s="366" t="s">
        <v>562</v>
      </c>
      <c r="LT66" s="366" t="s">
        <v>562</v>
      </c>
      <c r="LU66" s="366" t="s">
        <v>562</v>
      </c>
      <c r="LV66" s="366" t="s">
        <v>562</v>
      </c>
      <c r="LW66" s="366" t="s">
        <v>562</v>
      </c>
      <c r="LX66" s="366" t="s">
        <v>562</v>
      </c>
      <c r="LY66" s="366" t="s">
        <v>562</v>
      </c>
      <c r="LZ66" s="366" t="s">
        <v>562</v>
      </c>
      <c r="MA66" s="366" t="s">
        <v>562</v>
      </c>
      <c r="MB66" s="366" t="s">
        <v>562</v>
      </c>
      <c r="MC66" s="366" t="s">
        <v>562</v>
      </c>
      <c r="MD66" s="366" t="s">
        <v>562</v>
      </c>
      <c r="ME66" s="366" t="s">
        <v>562</v>
      </c>
      <c r="MF66" s="366" t="s">
        <v>562</v>
      </c>
      <c r="MG66" s="366" t="s">
        <v>562</v>
      </c>
      <c r="MH66" s="366" t="s">
        <v>562</v>
      </c>
      <c r="MI66" s="366" t="s">
        <v>562</v>
      </c>
      <c r="MJ66" s="366" t="s">
        <v>562</v>
      </c>
      <c r="MK66" s="366" t="s">
        <v>562</v>
      </c>
      <c r="ML66" s="214" t="s">
        <v>1457</v>
      </c>
      <c r="MM66" s="223"/>
      <c r="MN66" s="223"/>
      <c r="MO66" s="214" t="s">
        <v>562</v>
      </c>
      <c r="MP66" s="214" t="s">
        <v>562</v>
      </c>
      <c r="MQ66" s="214" t="s">
        <v>562</v>
      </c>
      <c r="MR66" s="214" t="s">
        <v>562</v>
      </c>
      <c r="MS66" s="214" t="s">
        <v>562</v>
      </c>
      <c r="MT66" s="214" t="s">
        <v>562</v>
      </c>
      <c r="MU66" s="214" t="s">
        <v>562</v>
      </c>
      <c r="MV66" s="214" t="s">
        <v>562</v>
      </c>
      <c r="MW66" s="214" t="s">
        <v>562</v>
      </c>
      <c r="MX66" s="214" t="s">
        <v>562</v>
      </c>
      <c r="MY66" s="214" t="s">
        <v>562</v>
      </c>
      <c r="MZ66" s="214" t="s">
        <v>562</v>
      </c>
      <c r="NA66" s="214" t="s">
        <v>562</v>
      </c>
      <c r="NB66" s="214" t="s">
        <v>562</v>
      </c>
      <c r="NC66" s="214" t="s">
        <v>562</v>
      </c>
      <c r="ND66" s="214" t="s">
        <v>562</v>
      </c>
      <c r="NE66" s="214" t="s">
        <v>562</v>
      </c>
      <c r="NF66" s="214" t="s">
        <v>562</v>
      </c>
      <c r="NG66" s="214" t="s">
        <v>562</v>
      </c>
      <c r="NH66" s="214" t="s">
        <v>562</v>
      </c>
      <c r="NI66" s="301" t="s">
        <v>530</v>
      </c>
    </row>
    <row r="67" spans="1:373" s="2" customFormat="1" ht="12.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213" t="s">
        <v>355</v>
      </c>
      <c r="AD67" s="222" t="str">
        <f t="shared" ca="1" si="144"/>
        <v>-</v>
      </c>
      <c r="AE67" s="409" t="s">
        <v>562</v>
      </c>
      <c r="AF67" s="409" t="s">
        <v>562</v>
      </c>
      <c r="AG67" s="409" t="s">
        <v>562</v>
      </c>
      <c r="AH67" s="409" t="s">
        <v>562</v>
      </c>
      <c r="AI67" s="409" t="s">
        <v>562</v>
      </c>
      <c r="AJ67" s="409" t="s">
        <v>562</v>
      </c>
      <c r="AK67" s="409" t="s">
        <v>562</v>
      </c>
      <c r="AL67" s="409" t="s">
        <v>562</v>
      </c>
      <c r="AM67" s="409" t="s">
        <v>562</v>
      </c>
      <c r="AN67" s="409" t="s">
        <v>562</v>
      </c>
      <c r="AO67" s="409" t="s">
        <v>562</v>
      </c>
      <c r="AP67" s="409" t="s">
        <v>562</v>
      </c>
      <c r="AQ67" s="409" t="s">
        <v>562</v>
      </c>
      <c r="AR67" s="409" t="s">
        <v>562</v>
      </c>
      <c r="AS67" s="409" t="s">
        <v>562</v>
      </c>
      <c r="AT67" s="409" t="s">
        <v>562</v>
      </c>
      <c r="AU67" s="409" t="s">
        <v>562</v>
      </c>
      <c r="AV67" s="409" t="s">
        <v>562</v>
      </c>
      <c r="AW67" s="409" t="s">
        <v>562</v>
      </c>
      <c r="AX67" s="409" t="s">
        <v>562</v>
      </c>
      <c r="AY67" s="409" t="s">
        <v>3957</v>
      </c>
      <c r="AZ67" s="223"/>
      <c r="BA67" s="198"/>
      <c r="BB67" s="409" t="s">
        <v>562</v>
      </c>
      <c r="BC67" s="409" t="s">
        <v>562</v>
      </c>
      <c r="BD67" s="409" t="s">
        <v>562</v>
      </c>
      <c r="BE67" s="409" t="s">
        <v>562</v>
      </c>
      <c r="BF67" s="409" t="s">
        <v>562</v>
      </c>
      <c r="BG67" s="409" t="s">
        <v>562</v>
      </c>
      <c r="BH67" s="409" t="s">
        <v>562</v>
      </c>
      <c r="BI67" s="409" t="s">
        <v>562</v>
      </c>
      <c r="BJ67" s="409" t="s">
        <v>562</v>
      </c>
      <c r="BK67" s="409" t="s">
        <v>562</v>
      </c>
      <c r="BL67" s="409" t="s">
        <v>562</v>
      </c>
      <c r="BM67" s="409" t="s">
        <v>562</v>
      </c>
      <c r="BN67" s="409" t="s">
        <v>562</v>
      </c>
      <c r="BO67" s="409" t="s">
        <v>562</v>
      </c>
      <c r="BP67" s="409" t="s">
        <v>562</v>
      </c>
      <c r="BQ67" s="409" t="s">
        <v>562</v>
      </c>
      <c r="BR67" s="409" t="s">
        <v>562</v>
      </c>
      <c r="BS67" s="409" t="s">
        <v>562</v>
      </c>
      <c r="BT67" s="409" t="s">
        <v>562</v>
      </c>
      <c r="BU67" s="409" t="s">
        <v>562</v>
      </c>
      <c r="BV67" s="409" t="s">
        <v>2318</v>
      </c>
      <c r="BW67" s="223"/>
      <c r="BX67" s="198"/>
      <c r="BY67" s="375" t="s">
        <v>802</v>
      </c>
      <c r="BZ67" s="375" t="s">
        <v>3423</v>
      </c>
      <c r="CA67" s="375" t="s">
        <v>562</v>
      </c>
      <c r="CB67" s="375" t="s">
        <v>2685</v>
      </c>
      <c r="CC67" s="375" t="s">
        <v>952</v>
      </c>
      <c r="CD67" s="375" t="s">
        <v>365</v>
      </c>
      <c r="CE67" s="375" t="s">
        <v>562</v>
      </c>
      <c r="CF67" s="375" t="s">
        <v>568</v>
      </c>
      <c r="CG67" s="375" t="s">
        <v>562</v>
      </c>
      <c r="CH67" s="375" t="s">
        <v>562</v>
      </c>
      <c r="CI67" s="375" t="s">
        <v>5014</v>
      </c>
      <c r="CJ67" s="375" t="s">
        <v>5015</v>
      </c>
      <c r="CK67" s="375" t="s">
        <v>960</v>
      </c>
      <c r="CL67" s="375" t="s">
        <v>562</v>
      </c>
      <c r="CM67" s="375" t="s">
        <v>415</v>
      </c>
      <c r="CN67" s="375" t="s">
        <v>779</v>
      </c>
      <c r="CO67" s="375" t="s">
        <v>5187</v>
      </c>
      <c r="CP67" s="375" t="s">
        <v>5188</v>
      </c>
      <c r="CQ67" s="375" t="s">
        <v>3825</v>
      </c>
      <c r="CR67" s="375" t="s">
        <v>4363</v>
      </c>
      <c r="CS67" s="376" t="s">
        <v>1200</v>
      </c>
      <c r="CT67" s="223"/>
      <c r="CU67" s="198"/>
      <c r="CV67" s="341" t="s">
        <v>562</v>
      </c>
      <c r="CW67" s="341" t="s">
        <v>562</v>
      </c>
      <c r="CX67" s="341" t="s">
        <v>562</v>
      </c>
      <c r="CY67" s="341" t="s">
        <v>562</v>
      </c>
      <c r="CZ67" s="341" t="s">
        <v>562</v>
      </c>
      <c r="DA67" s="341" t="s">
        <v>562</v>
      </c>
      <c r="DB67" s="341" t="s">
        <v>562</v>
      </c>
      <c r="DC67" s="341" t="s">
        <v>562</v>
      </c>
      <c r="DD67" s="341" t="s">
        <v>562</v>
      </c>
      <c r="DE67" s="341" t="s">
        <v>562</v>
      </c>
      <c r="DF67" s="341" t="s">
        <v>562</v>
      </c>
      <c r="DG67" s="341" t="s">
        <v>562</v>
      </c>
      <c r="DH67" s="341" t="s">
        <v>562</v>
      </c>
      <c r="DI67" s="341" t="s">
        <v>562</v>
      </c>
      <c r="DJ67" s="341" t="s">
        <v>562</v>
      </c>
      <c r="DK67" s="341" t="s">
        <v>562</v>
      </c>
      <c r="DL67" s="341" t="s">
        <v>562</v>
      </c>
      <c r="DM67" s="341" t="s">
        <v>562</v>
      </c>
      <c r="DN67" s="341" t="s">
        <v>562</v>
      </c>
      <c r="DO67" s="341" t="s">
        <v>562</v>
      </c>
      <c r="DP67" s="341" t="s">
        <v>2704</v>
      </c>
      <c r="DQ67" s="223"/>
      <c r="DR67" s="198"/>
      <c r="DS67" s="341" t="s">
        <v>562</v>
      </c>
      <c r="DT67" s="341" t="s">
        <v>562</v>
      </c>
      <c r="DU67" s="341" t="s">
        <v>562</v>
      </c>
      <c r="DV67" s="341" t="s">
        <v>562</v>
      </c>
      <c r="DW67" s="341" t="s">
        <v>562</v>
      </c>
      <c r="DX67" s="341" t="s">
        <v>562</v>
      </c>
      <c r="DY67" s="341" t="s">
        <v>562</v>
      </c>
      <c r="DZ67" s="341" t="s">
        <v>562</v>
      </c>
      <c r="EA67" s="341" t="s">
        <v>562</v>
      </c>
      <c r="EB67" s="341" t="s">
        <v>562</v>
      </c>
      <c r="EC67" s="341" t="s">
        <v>562</v>
      </c>
      <c r="ED67" s="341" t="s">
        <v>562</v>
      </c>
      <c r="EE67" s="341" t="s">
        <v>562</v>
      </c>
      <c r="EF67" s="341" t="s">
        <v>562</v>
      </c>
      <c r="EG67" s="341" t="s">
        <v>562</v>
      </c>
      <c r="EH67" s="341" t="s">
        <v>562</v>
      </c>
      <c r="EI67" s="341" t="s">
        <v>562</v>
      </c>
      <c r="EJ67" s="341" t="s">
        <v>562</v>
      </c>
      <c r="EK67" s="341" t="s">
        <v>562</v>
      </c>
      <c r="EL67" s="341" t="s">
        <v>562</v>
      </c>
      <c r="EM67" s="341" t="s">
        <v>517</v>
      </c>
      <c r="EN67" s="223"/>
      <c r="EO67" s="198"/>
      <c r="EP67" s="341" t="s">
        <v>562</v>
      </c>
      <c r="EQ67" s="214" t="s">
        <v>562</v>
      </c>
      <c r="ER67" s="214" t="s">
        <v>562</v>
      </c>
      <c r="ES67" s="214" t="s">
        <v>562</v>
      </c>
      <c r="ET67" s="214" t="s">
        <v>562</v>
      </c>
      <c r="EU67" s="214" t="s">
        <v>562</v>
      </c>
      <c r="EV67" s="214" t="s">
        <v>562</v>
      </c>
      <c r="EW67" s="214" t="s">
        <v>562</v>
      </c>
      <c r="EX67" s="214" t="s">
        <v>562</v>
      </c>
      <c r="EY67" s="214" t="s">
        <v>562</v>
      </c>
      <c r="EZ67" s="214" t="s">
        <v>562</v>
      </c>
      <c r="FA67" s="214" t="s">
        <v>562</v>
      </c>
      <c r="FB67" s="214" t="s">
        <v>562</v>
      </c>
      <c r="FC67" s="214" t="s">
        <v>562</v>
      </c>
      <c r="FD67" s="214" t="s">
        <v>562</v>
      </c>
      <c r="FE67" s="214" t="s">
        <v>562</v>
      </c>
      <c r="FF67" s="214" t="s">
        <v>562</v>
      </c>
      <c r="FG67" s="214" t="s">
        <v>562</v>
      </c>
      <c r="FH67" s="214" t="s">
        <v>562</v>
      </c>
      <c r="FI67" s="214" t="s">
        <v>562</v>
      </c>
      <c r="FJ67" s="372" t="s">
        <v>3436</v>
      </c>
      <c r="FK67" s="223"/>
      <c r="FL67" s="198"/>
      <c r="FM67" s="301" t="s">
        <v>2115</v>
      </c>
      <c r="FN67" s="301" t="s">
        <v>2302</v>
      </c>
      <c r="FO67" s="301" t="s">
        <v>562</v>
      </c>
      <c r="FP67" s="301" t="s">
        <v>1969</v>
      </c>
      <c r="FQ67" s="301" t="s">
        <v>1693</v>
      </c>
      <c r="FR67" s="301" t="s">
        <v>367</v>
      </c>
      <c r="FS67" s="301" t="s">
        <v>382</v>
      </c>
      <c r="FT67" s="301" t="s">
        <v>562</v>
      </c>
      <c r="FU67" s="301" t="s">
        <v>562</v>
      </c>
      <c r="FV67" s="301" t="s">
        <v>415</v>
      </c>
      <c r="FW67" s="301" t="s">
        <v>562</v>
      </c>
      <c r="FX67" s="301" t="s">
        <v>562</v>
      </c>
      <c r="FY67" s="301" t="s">
        <v>562</v>
      </c>
      <c r="FZ67" s="301"/>
      <c r="GA67" s="301" t="s">
        <v>562</v>
      </c>
      <c r="GB67" s="301" t="s">
        <v>562</v>
      </c>
      <c r="GC67" s="301" t="s">
        <v>562</v>
      </c>
      <c r="GD67" s="301" t="s">
        <v>562</v>
      </c>
      <c r="GE67" s="301" t="s">
        <v>927</v>
      </c>
      <c r="GF67" s="301" t="s">
        <v>848</v>
      </c>
      <c r="GG67" s="373" t="s">
        <v>1981</v>
      </c>
      <c r="GH67" s="223"/>
      <c r="GI67" s="198"/>
      <c r="GJ67" s="223" t="s">
        <v>562</v>
      </c>
      <c r="GK67" s="223" t="s">
        <v>562</v>
      </c>
      <c r="GL67" s="223" t="s">
        <v>562</v>
      </c>
      <c r="GM67" s="223" t="s">
        <v>562</v>
      </c>
      <c r="GN67" s="223" t="s">
        <v>562</v>
      </c>
      <c r="GO67" s="223" t="s">
        <v>562</v>
      </c>
      <c r="GP67" s="223" t="s">
        <v>562</v>
      </c>
      <c r="GQ67" s="223" t="s">
        <v>562</v>
      </c>
      <c r="GR67" s="223" t="s">
        <v>562</v>
      </c>
      <c r="GS67" s="223" t="s">
        <v>562</v>
      </c>
      <c r="GT67" s="223" t="s">
        <v>562</v>
      </c>
      <c r="GU67" s="223" t="s">
        <v>562</v>
      </c>
      <c r="GV67" s="223" t="s">
        <v>562</v>
      </c>
      <c r="GW67" s="223" t="s">
        <v>562</v>
      </c>
      <c r="GX67" s="223" t="s">
        <v>562</v>
      </c>
      <c r="GY67" s="238" t="s">
        <v>562</v>
      </c>
      <c r="GZ67" s="238" t="s">
        <v>562</v>
      </c>
      <c r="HA67" s="238" t="s">
        <v>562</v>
      </c>
      <c r="HB67" s="238" t="s">
        <v>562</v>
      </c>
      <c r="HC67" s="238" t="s">
        <v>562</v>
      </c>
      <c r="HD67" s="223" t="s">
        <v>3993</v>
      </c>
      <c r="HE67" s="223"/>
      <c r="HF67" s="198"/>
      <c r="HG67" s="223" t="s">
        <v>562</v>
      </c>
      <c r="HH67" s="223" t="s">
        <v>562</v>
      </c>
      <c r="HI67" s="223" t="s">
        <v>562</v>
      </c>
      <c r="HJ67" s="223" t="s">
        <v>562</v>
      </c>
      <c r="HK67" s="223" t="s">
        <v>562</v>
      </c>
      <c r="HL67" s="223" t="s">
        <v>562</v>
      </c>
      <c r="HM67" s="223" t="s">
        <v>562</v>
      </c>
      <c r="HN67" s="223" t="s">
        <v>562</v>
      </c>
      <c r="HO67" s="223" t="s">
        <v>562</v>
      </c>
      <c r="HP67" s="223" t="s">
        <v>562</v>
      </c>
      <c r="HQ67" s="223" t="s">
        <v>562</v>
      </c>
      <c r="HR67" s="223" t="s">
        <v>562</v>
      </c>
      <c r="HS67" s="223" t="s">
        <v>562</v>
      </c>
      <c r="HT67" s="223" t="s">
        <v>562</v>
      </c>
      <c r="HU67" s="223" t="s">
        <v>562</v>
      </c>
      <c r="HV67" s="238" t="s">
        <v>562</v>
      </c>
      <c r="HW67" s="238" t="s">
        <v>562</v>
      </c>
      <c r="HX67" s="238" t="s">
        <v>562</v>
      </c>
      <c r="HY67" s="238" t="s">
        <v>562</v>
      </c>
      <c r="HZ67" s="238" t="s">
        <v>562</v>
      </c>
      <c r="IA67" s="374" t="s">
        <v>4092</v>
      </c>
      <c r="IB67" s="223"/>
      <c r="IC67" s="198"/>
      <c r="ID67" s="399" t="s">
        <v>562</v>
      </c>
      <c r="IE67" s="399" t="s">
        <v>562</v>
      </c>
      <c r="IF67" s="395" t="s">
        <v>562</v>
      </c>
      <c r="IG67" s="395" t="s">
        <v>562</v>
      </c>
      <c r="IH67" s="395" t="s">
        <v>562</v>
      </c>
      <c r="II67" s="399" t="s">
        <v>562</v>
      </c>
      <c r="IJ67" s="399" t="s">
        <v>562</v>
      </c>
      <c r="IK67" s="399" t="s">
        <v>562</v>
      </c>
      <c r="IL67" s="401" t="s">
        <v>562</v>
      </c>
      <c r="IM67" s="398" t="s">
        <v>562</v>
      </c>
      <c r="IN67" s="398" t="s">
        <v>562</v>
      </c>
      <c r="IO67" s="399" t="s">
        <v>562</v>
      </c>
      <c r="IP67" s="402" t="s">
        <v>562</v>
      </c>
      <c r="IQ67" s="399" t="s">
        <v>562</v>
      </c>
      <c r="IR67" s="399" t="s">
        <v>562</v>
      </c>
      <c r="IS67" s="399" t="s">
        <v>562</v>
      </c>
      <c r="IT67" s="399" t="s">
        <v>562</v>
      </c>
      <c r="IU67" s="399" t="s">
        <v>562</v>
      </c>
      <c r="IV67" s="399" t="s">
        <v>562</v>
      </c>
      <c r="IW67" s="400" t="s">
        <v>562</v>
      </c>
      <c r="IX67" s="399" t="s">
        <v>4113</v>
      </c>
      <c r="IY67" s="223"/>
      <c r="IZ67" s="198"/>
      <c r="JA67" s="409" t="s">
        <v>562</v>
      </c>
      <c r="JB67" s="409" t="s">
        <v>562</v>
      </c>
      <c r="JC67" s="409" t="s">
        <v>562</v>
      </c>
      <c r="JD67" s="409" t="s">
        <v>562</v>
      </c>
      <c r="JE67" s="409" t="s">
        <v>562</v>
      </c>
      <c r="JF67" s="409" t="s">
        <v>562</v>
      </c>
      <c r="JG67" s="409" t="s">
        <v>562</v>
      </c>
      <c r="JH67" s="409" t="s">
        <v>562</v>
      </c>
      <c r="JI67" s="409" t="s">
        <v>562</v>
      </c>
      <c r="JJ67" s="409" t="s">
        <v>562</v>
      </c>
      <c r="JK67" s="409" t="s">
        <v>562</v>
      </c>
      <c r="JL67" s="409" t="s">
        <v>562</v>
      </c>
      <c r="JM67" s="409" t="s">
        <v>562</v>
      </c>
      <c r="JN67" s="409" t="s">
        <v>562</v>
      </c>
      <c r="JO67" s="409" t="s">
        <v>562</v>
      </c>
      <c r="JP67" s="409" t="s">
        <v>562</v>
      </c>
      <c r="JQ67" s="409" t="s">
        <v>562</v>
      </c>
      <c r="JR67" s="409" t="s">
        <v>562</v>
      </c>
      <c r="JS67" s="409" t="s">
        <v>562</v>
      </c>
      <c r="JT67" s="409" t="s">
        <v>562</v>
      </c>
      <c r="JU67" s="409" t="s">
        <v>5071</v>
      </c>
      <c r="JV67" s="223"/>
      <c r="JW67" s="223"/>
      <c r="JX67" s="366" t="s">
        <v>562</v>
      </c>
      <c r="JY67" s="366" t="s">
        <v>562</v>
      </c>
      <c r="JZ67" s="366" t="s">
        <v>562</v>
      </c>
      <c r="KA67" s="366" t="s">
        <v>562</v>
      </c>
      <c r="KB67" s="366" t="s">
        <v>562</v>
      </c>
      <c r="KC67" s="366" t="s">
        <v>562</v>
      </c>
      <c r="KD67" s="366" t="s">
        <v>562</v>
      </c>
      <c r="KE67" s="366" t="s">
        <v>562</v>
      </c>
      <c r="KF67" s="366" t="s">
        <v>562</v>
      </c>
      <c r="KG67" s="366" t="s">
        <v>562</v>
      </c>
      <c r="KH67" s="366" t="s">
        <v>562</v>
      </c>
      <c r="KI67" s="366" t="s">
        <v>562</v>
      </c>
      <c r="KJ67" s="366" t="s">
        <v>562</v>
      </c>
      <c r="KK67" s="366" t="s">
        <v>562</v>
      </c>
      <c r="KL67" s="366" t="s">
        <v>562</v>
      </c>
      <c r="KM67" s="366" t="s">
        <v>562</v>
      </c>
      <c r="KN67" s="366" t="s">
        <v>562</v>
      </c>
      <c r="KO67" s="366" t="s">
        <v>562</v>
      </c>
      <c r="KP67" s="366" t="s">
        <v>562</v>
      </c>
      <c r="KQ67" s="366" t="s">
        <v>562</v>
      </c>
      <c r="KR67" s="214" t="s">
        <v>1986</v>
      </c>
      <c r="KS67" s="223"/>
      <c r="KT67" s="223"/>
      <c r="KU67" s="409" t="s">
        <v>562</v>
      </c>
      <c r="KV67" s="409" t="s">
        <v>562</v>
      </c>
      <c r="KW67" s="409" t="s">
        <v>562</v>
      </c>
      <c r="KX67" s="409" t="s">
        <v>562</v>
      </c>
      <c r="KY67" s="409" t="s">
        <v>562</v>
      </c>
      <c r="KZ67" s="409" t="s">
        <v>562</v>
      </c>
      <c r="LA67" s="409" t="s">
        <v>562</v>
      </c>
      <c r="LB67" s="409" t="s">
        <v>562</v>
      </c>
      <c r="LC67" s="409" t="s">
        <v>562</v>
      </c>
      <c r="LD67" s="409" t="s">
        <v>562</v>
      </c>
      <c r="LE67" s="409" t="s">
        <v>562</v>
      </c>
      <c r="LF67" s="409" t="s">
        <v>562</v>
      </c>
      <c r="LG67" s="409" t="s">
        <v>562</v>
      </c>
      <c r="LH67" s="409" t="s">
        <v>562</v>
      </c>
      <c r="LI67" s="409" t="s">
        <v>562</v>
      </c>
      <c r="LJ67" s="409" t="s">
        <v>562</v>
      </c>
      <c r="LK67" s="409" t="s">
        <v>562</v>
      </c>
      <c r="LL67" s="409" t="s">
        <v>562</v>
      </c>
      <c r="LM67" s="409" t="s">
        <v>562</v>
      </c>
      <c r="LN67" s="409" t="s">
        <v>562</v>
      </c>
      <c r="LO67" s="409" t="s">
        <v>1459</v>
      </c>
      <c r="LP67" s="223"/>
      <c r="LQ67" s="223"/>
      <c r="LR67" s="366" t="s">
        <v>562</v>
      </c>
      <c r="LS67" s="366" t="s">
        <v>562</v>
      </c>
      <c r="LT67" s="366" t="s">
        <v>562</v>
      </c>
      <c r="LU67" s="366" t="s">
        <v>562</v>
      </c>
      <c r="LV67" s="366" t="s">
        <v>562</v>
      </c>
      <c r="LW67" s="366" t="s">
        <v>562</v>
      </c>
      <c r="LX67" s="366" t="s">
        <v>562</v>
      </c>
      <c r="LY67" s="366" t="s">
        <v>562</v>
      </c>
      <c r="LZ67" s="366" t="s">
        <v>562</v>
      </c>
      <c r="MA67" s="366" t="s">
        <v>562</v>
      </c>
      <c r="MB67" s="366" t="s">
        <v>562</v>
      </c>
      <c r="MC67" s="366" t="s">
        <v>562</v>
      </c>
      <c r="MD67" s="366" t="s">
        <v>562</v>
      </c>
      <c r="ME67" s="366" t="s">
        <v>562</v>
      </c>
      <c r="MF67" s="366" t="s">
        <v>562</v>
      </c>
      <c r="MG67" s="366" t="s">
        <v>562</v>
      </c>
      <c r="MH67" s="366" t="s">
        <v>562</v>
      </c>
      <c r="MI67" s="366" t="s">
        <v>562</v>
      </c>
      <c r="MJ67" s="366" t="s">
        <v>562</v>
      </c>
      <c r="MK67" s="366" t="s">
        <v>562</v>
      </c>
      <c r="ML67" s="214" t="s">
        <v>4732</v>
      </c>
      <c r="MM67" s="223"/>
      <c r="MN67" s="223"/>
      <c r="MO67" s="214" t="s">
        <v>562</v>
      </c>
      <c r="MP67" s="214" t="s">
        <v>562</v>
      </c>
      <c r="MQ67" s="214" t="s">
        <v>562</v>
      </c>
      <c r="MR67" s="214" t="s">
        <v>562</v>
      </c>
      <c r="MS67" s="214" t="s">
        <v>562</v>
      </c>
      <c r="MT67" s="214" t="s">
        <v>562</v>
      </c>
      <c r="MU67" s="214" t="s">
        <v>562</v>
      </c>
      <c r="MV67" s="214" t="s">
        <v>562</v>
      </c>
      <c r="MW67" s="214" t="s">
        <v>562</v>
      </c>
      <c r="MX67" s="214" t="s">
        <v>562</v>
      </c>
      <c r="MY67" s="214" t="s">
        <v>562</v>
      </c>
      <c r="MZ67" s="214" t="s">
        <v>562</v>
      </c>
      <c r="NA67" s="214" t="s">
        <v>562</v>
      </c>
      <c r="NB67" s="214" t="s">
        <v>562</v>
      </c>
      <c r="NC67" s="214" t="s">
        <v>562</v>
      </c>
      <c r="ND67" s="214" t="s">
        <v>562</v>
      </c>
      <c r="NE67" s="214" t="s">
        <v>562</v>
      </c>
      <c r="NF67" s="214" t="s">
        <v>562</v>
      </c>
      <c r="NG67" s="214" t="s">
        <v>562</v>
      </c>
      <c r="NH67" s="214" t="s">
        <v>562</v>
      </c>
      <c r="NI67" s="301" t="s">
        <v>534</v>
      </c>
    </row>
    <row r="68" spans="1:373" s="2" customFormat="1" ht="12.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213" t="s">
        <v>100</v>
      </c>
      <c r="AD68" s="222" t="str">
        <f t="shared" ref="AD68:AD86" ca="1" si="145">OFFSET(AC68,0,$AG$6)</f>
        <v>681,569</v>
      </c>
      <c r="AE68" s="409" t="s">
        <v>4262</v>
      </c>
      <c r="AF68" s="409" t="s">
        <v>974</v>
      </c>
      <c r="AG68" s="409" t="s">
        <v>1153</v>
      </c>
      <c r="AH68" s="409" t="s">
        <v>6776</v>
      </c>
      <c r="AI68" s="409" t="s">
        <v>4232</v>
      </c>
      <c r="AJ68" s="409" t="s">
        <v>473</v>
      </c>
      <c r="AK68" s="409" t="s">
        <v>1156</v>
      </c>
      <c r="AL68" s="409" t="s">
        <v>569</v>
      </c>
      <c r="AM68" s="409" t="s">
        <v>1445</v>
      </c>
      <c r="AN68" s="409" t="s">
        <v>2153</v>
      </c>
      <c r="AO68" s="409" t="s">
        <v>6777</v>
      </c>
      <c r="AP68" s="409" t="s">
        <v>6778</v>
      </c>
      <c r="AQ68" s="409" t="s">
        <v>2595</v>
      </c>
      <c r="AR68" s="409" t="s">
        <v>6779</v>
      </c>
      <c r="AS68" s="409" t="s">
        <v>6780</v>
      </c>
      <c r="AT68" s="409" t="s">
        <v>562</v>
      </c>
      <c r="AU68" s="409" t="s">
        <v>562</v>
      </c>
      <c r="AV68" s="409" t="s">
        <v>562</v>
      </c>
      <c r="AW68" s="409" t="s">
        <v>562</v>
      </c>
      <c r="AX68" s="409" t="s">
        <v>6781</v>
      </c>
      <c r="AY68" s="409" t="s">
        <v>1042</v>
      </c>
      <c r="AZ68" s="223"/>
      <c r="BA68" s="198"/>
      <c r="BB68" s="409" t="s">
        <v>4262</v>
      </c>
      <c r="BC68" s="409" t="s">
        <v>974</v>
      </c>
      <c r="BD68" s="409" t="s">
        <v>1153</v>
      </c>
      <c r="BE68" s="409" t="s">
        <v>5917</v>
      </c>
      <c r="BF68" s="409" t="s">
        <v>4232</v>
      </c>
      <c r="BG68" s="409" t="s">
        <v>473</v>
      </c>
      <c r="BH68" s="409" t="s">
        <v>1156</v>
      </c>
      <c r="BI68" s="409" t="s">
        <v>569</v>
      </c>
      <c r="BJ68" s="409" t="s">
        <v>936</v>
      </c>
      <c r="BK68" s="409" t="s">
        <v>5918</v>
      </c>
      <c r="BL68" s="409" t="s">
        <v>5919</v>
      </c>
      <c r="BM68" s="409" t="s">
        <v>5919</v>
      </c>
      <c r="BN68" s="409" t="s">
        <v>5920</v>
      </c>
      <c r="BO68" s="409" t="s">
        <v>5921</v>
      </c>
      <c r="BP68" s="409" t="s">
        <v>5922</v>
      </c>
      <c r="BQ68" s="409" t="s">
        <v>562</v>
      </c>
      <c r="BR68" s="409" t="s">
        <v>562</v>
      </c>
      <c r="BS68" s="409" t="s">
        <v>562</v>
      </c>
      <c r="BT68" s="409" t="s">
        <v>562</v>
      </c>
      <c r="BU68" s="409" t="s">
        <v>5923</v>
      </c>
      <c r="BV68" s="409" t="s">
        <v>4222</v>
      </c>
      <c r="BW68" s="223"/>
      <c r="BX68" s="198"/>
      <c r="BY68" s="375" t="s">
        <v>4262</v>
      </c>
      <c r="BZ68" s="375" t="s">
        <v>2303</v>
      </c>
      <c r="CA68" s="375" t="s">
        <v>1153</v>
      </c>
      <c r="CB68" s="375" t="s">
        <v>5016</v>
      </c>
      <c r="CC68" s="375" t="s">
        <v>4232</v>
      </c>
      <c r="CD68" s="375" t="s">
        <v>473</v>
      </c>
      <c r="CE68" s="375" t="s">
        <v>1156</v>
      </c>
      <c r="CF68" s="375" t="s">
        <v>569</v>
      </c>
      <c r="CG68" s="375" t="s">
        <v>1953</v>
      </c>
      <c r="CH68" s="375" t="s">
        <v>3506</v>
      </c>
      <c r="CI68" s="375" t="s">
        <v>5017</v>
      </c>
      <c r="CJ68" s="375" t="s">
        <v>5018</v>
      </c>
      <c r="CK68" s="375" t="s">
        <v>5019</v>
      </c>
      <c r="CL68" s="375" t="s">
        <v>5020</v>
      </c>
      <c r="CM68" s="375" t="s">
        <v>5021</v>
      </c>
      <c r="CN68" s="375" t="s">
        <v>562</v>
      </c>
      <c r="CO68" s="375" t="s">
        <v>562</v>
      </c>
      <c r="CP68" s="375" t="s">
        <v>562</v>
      </c>
      <c r="CQ68" s="375" t="s">
        <v>562</v>
      </c>
      <c r="CR68" s="375" t="s">
        <v>865</v>
      </c>
      <c r="CS68" s="376" t="s">
        <v>5022</v>
      </c>
      <c r="CT68" s="223"/>
      <c r="CU68" s="198"/>
      <c r="CV68" s="341" t="s">
        <v>4262</v>
      </c>
      <c r="CW68" s="341" t="s">
        <v>2303</v>
      </c>
      <c r="CX68" s="341" t="s">
        <v>1153</v>
      </c>
      <c r="CY68" s="341" t="s">
        <v>4263</v>
      </c>
      <c r="CZ68" s="341" t="s">
        <v>414</v>
      </c>
      <c r="DA68" s="341" t="s">
        <v>1616</v>
      </c>
      <c r="DB68" s="341" t="s">
        <v>1156</v>
      </c>
      <c r="DC68" s="341" t="s">
        <v>569</v>
      </c>
      <c r="DD68" s="341" t="s">
        <v>1953</v>
      </c>
      <c r="DE68" s="341" t="s">
        <v>3506</v>
      </c>
      <c r="DF68" s="341" t="s">
        <v>4264</v>
      </c>
      <c r="DG68" s="341" t="s">
        <v>4264</v>
      </c>
      <c r="DH68" s="341" t="s">
        <v>4265</v>
      </c>
      <c r="DI68" s="341" t="s">
        <v>4266</v>
      </c>
      <c r="DJ68" s="341" t="s">
        <v>4267</v>
      </c>
      <c r="DK68" s="341" t="s">
        <v>562</v>
      </c>
      <c r="DL68" s="341" t="s">
        <v>562</v>
      </c>
      <c r="DM68" s="341" t="s">
        <v>562</v>
      </c>
      <c r="DN68" s="341" t="s">
        <v>562</v>
      </c>
      <c r="DO68" s="341" t="s">
        <v>865</v>
      </c>
      <c r="DP68" s="341" t="s">
        <v>4268</v>
      </c>
      <c r="DQ68" s="223"/>
      <c r="DR68" s="198"/>
      <c r="DS68" s="341" t="s">
        <v>3505</v>
      </c>
      <c r="DT68" s="341" t="s">
        <v>2303</v>
      </c>
      <c r="DU68" s="341" t="s">
        <v>1153</v>
      </c>
      <c r="DV68" s="341" t="s">
        <v>2424</v>
      </c>
      <c r="DW68" s="341" t="s">
        <v>414</v>
      </c>
      <c r="DX68" s="341" t="s">
        <v>1460</v>
      </c>
      <c r="DY68" s="341" t="s">
        <v>1156</v>
      </c>
      <c r="DZ68" s="341" t="s">
        <v>569</v>
      </c>
      <c r="EA68" s="341" t="s">
        <v>1953</v>
      </c>
      <c r="EB68" s="341" t="s">
        <v>3506</v>
      </c>
      <c r="EC68" s="341" t="s">
        <v>3507</v>
      </c>
      <c r="ED68" s="341" t="s">
        <v>3507</v>
      </c>
      <c r="EE68" s="341" t="s">
        <v>3508</v>
      </c>
      <c r="EF68" s="341" t="s">
        <v>3509</v>
      </c>
      <c r="EG68" s="341" t="s">
        <v>3510</v>
      </c>
      <c r="EH68" s="341" t="s">
        <v>562</v>
      </c>
      <c r="EI68" s="341" t="s">
        <v>562</v>
      </c>
      <c r="EJ68" s="341" t="s">
        <v>562</v>
      </c>
      <c r="EK68" s="341" t="s">
        <v>562</v>
      </c>
      <c r="EL68" s="341" t="s">
        <v>1030</v>
      </c>
      <c r="EM68" s="341" t="s">
        <v>4006</v>
      </c>
      <c r="EN68" s="223"/>
      <c r="EO68" s="198"/>
      <c r="EP68" s="341" t="s">
        <v>3505</v>
      </c>
      <c r="EQ68" s="214" t="s">
        <v>2303</v>
      </c>
      <c r="ER68" s="214" t="s">
        <v>1153</v>
      </c>
      <c r="ES68" s="214" t="s">
        <v>3866</v>
      </c>
      <c r="ET68" s="214" t="s">
        <v>364</v>
      </c>
      <c r="EU68" s="214" t="s">
        <v>1460</v>
      </c>
      <c r="EV68" s="214" t="s">
        <v>1156</v>
      </c>
      <c r="EW68" s="214" t="s">
        <v>569</v>
      </c>
      <c r="EX68" s="214" t="s">
        <v>562</v>
      </c>
      <c r="EY68" s="214" t="s">
        <v>562</v>
      </c>
      <c r="EZ68" s="214" t="s">
        <v>3867</v>
      </c>
      <c r="FA68" s="214" t="s">
        <v>3867</v>
      </c>
      <c r="FB68" s="214" t="s">
        <v>3868</v>
      </c>
      <c r="FC68" s="214" t="s">
        <v>3869</v>
      </c>
      <c r="FD68" s="214" t="s">
        <v>3870</v>
      </c>
      <c r="FE68" s="214" t="s">
        <v>562</v>
      </c>
      <c r="FF68" s="214" t="s">
        <v>562</v>
      </c>
      <c r="FG68" s="214" t="s">
        <v>562</v>
      </c>
      <c r="FH68" s="214" t="s">
        <v>562</v>
      </c>
      <c r="FI68" s="214" t="s">
        <v>1249</v>
      </c>
      <c r="FJ68" s="372" t="s">
        <v>1091</v>
      </c>
      <c r="FK68" s="223"/>
      <c r="FL68" s="198"/>
      <c r="FM68" s="301" t="s">
        <v>2116</v>
      </c>
      <c r="FN68" s="301" t="s">
        <v>2303</v>
      </c>
      <c r="FO68" s="301" t="s">
        <v>1153</v>
      </c>
      <c r="FP68" s="301" t="s">
        <v>2304</v>
      </c>
      <c r="FQ68" s="301" t="s">
        <v>562</v>
      </c>
      <c r="FR68" s="301" t="s">
        <v>1155</v>
      </c>
      <c r="FS68" s="301" t="s">
        <v>1156</v>
      </c>
      <c r="FT68" s="301" t="s">
        <v>569</v>
      </c>
      <c r="FU68" s="301" t="s">
        <v>1156</v>
      </c>
      <c r="FV68" s="301" t="s">
        <v>562</v>
      </c>
      <c r="FW68" s="301" t="s">
        <v>2441</v>
      </c>
      <c r="FX68" s="301" t="s">
        <v>2441</v>
      </c>
      <c r="FY68" s="301" t="s">
        <v>2305</v>
      </c>
      <c r="FZ68" s="301" t="s">
        <v>2306</v>
      </c>
      <c r="GA68" s="301" t="s">
        <v>2307</v>
      </c>
      <c r="GB68" s="301" t="s">
        <v>562</v>
      </c>
      <c r="GC68" s="301" t="s">
        <v>562</v>
      </c>
      <c r="GD68" s="301" t="s">
        <v>562</v>
      </c>
      <c r="GE68" s="301" t="s">
        <v>562</v>
      </c>
      <c r="GF68" s="301" t="s">
        <v>882</v>
      </c>
      <c r="GG68" s="373" t="s">
        <v>4049</v>
      </c>
      <c r="GH68" s="223"/>
      <c r="GI68" s="198"/>
      <c r="GJ68" s="223" t="s">
        <v>1805</v>
      </c>
      <c r="GK68" s="223" t="s">
        <v>562</v>
      </c>
      <c r="GL68" s="223" t="s">
        <v>562</v>
      </c>
      <c r="GM68" s="223" t="s">
        <v>1949</v>
      </c>
      <c r="GN68" s="223" t="s">
        <v>414</v>
      </c>
      <c r="GO68" s="223" t="s">
        <v>1155</v>
      </c>
      <c r="GP68" s="223" t="s">
        <v>1142</v>
      </c>
      <c r="GQ68" s="223" t="s">
        <v>569</v>
      </c>
      <c r="GR68" s="223" t="s">
        <v>1142</v>
      </c>
      <c r="GS68" s="223" t="s">
        <v>1143</v>
      </c>
      <c r="GT68" s="223" t="s">
        <v>1806</v>
      </c>
      <c r="GU68" s="223" t="s">
        <v>1806</v>
      </c>
      <c r="GV68" s="223" t="s">
        <v>1807</v>
      </c>
      <c r="GW68" s="223" t="s">
        <v>1808</v>
      </c>
      <c r="GX68" s="223" t="s">
        <v>1809</v>
      </c>
      <c r="GY68" s="238" t="s">
        <v>1147</v>
      </c>
      <c r="GZ68" s="238" t="s">
        <v>1810</v>
      </c>
      <c r="HA68" s="238" t="s">
        <v>1811</v>
      </c>
      <c r="HB68" s="238" t="s">
        <v>1812</v>
      </c>
      <c r="HC68" s="238" t="s">
        <v>1151</v>
      </c>
      <c r="HD68" s="223" t="s">
        <v>4069</v>
      </c>
      <c r="HE68" s="223"/>
      <c r="HF68" s="198"/>
      <c r="HG68" s="223" t="s">
        <v>512</v>
      </c>
      <c r="HH68" s="223" t="s">
        <v>974</v>
      </c>
      <c r="HI68" s="223" t="s">
        <v>1140</v>
      </c>
      <c r="HJ68" s="223" t="s">
        <v>1141</v>
      </c>
      <c r="HK68" s="223" t="s">
        <v>1065</v>
      </c>
      <c r="HL68" s="223" t="s">
        <v>534</v>
      </c>
      <c r="HM68" s="223" t="s">
        <v>1142</v>
      </c>
      <c r="HN68" s="223" t="s">
        <v>569</v>
      </c>
      <c r="HO68" s="223" t="s">
        <v>1142</v>
      </c>
      <c r="HP68" s="223" t="s">
        <v>1143</v>
      </c>
      <c r="HQ68" s="223" t="s">
        <v>1144</v>
      </c>
      <c r="HR68" s="223" t="s">
        <v>1144</v>
      </c>
      <c r="HS68" s="223" t="s">
        <v>1145</v>
      </c>
      <c r="HT68" s="223" t="s">
        <v>569</v>
      </c>
      <c r="HU68" s="223" t="s">
        <v>1146</v>
      </c>
      <c r="HV68" s="238" t="s">
        <v>1147</v>
      </c>
      <c r="HW68" s="238" t="s">
        <v>1148</v>
      </c>
      <c r="HX68" s="238" t="s">
        <v>1149</v>
      </c>
      <c r="HY68" s="238" t="s">
        <v>1150</v>
      </c>
      <c r="HZ68" s="238" t="s">
        <v>1151</v>
      </c>
      <c r="IA68" s="374" t="s">
        <v>4093</v>
      </c>
      <c r="IB68" s="223"/>
      <c r="IC68" s="198"/>
      <c r="ID68" s="399" t="s">
        <v>512</v>
      </c>
      <c r="IE68" s="399" t="s">
        <v>1152</v>
      </c>
      <c r="IF68" s="395" t="s">
        <v>1153</v>
      </c>
      <c r="IG68" s="395" t="s">
        <v>1154</v>
      </c>
      <c r="IH68" s="395" t="s">
        <v>378</v>
      </c>
      <c r="II68" s="399" t="s">
        <v>1155</v>
      </c>
      <c r="IJ68" s="399" t="s">
        <v>1156</v>
      </c>
      <c r="IK68" s="399" t="s">
        <v>1157</v>
      </c>
      <c r="IL68" s="401" t="s">
        <v>1065</v>
      </c>
      <c r="IM68" s="398" t="s">
        <v>406</v>
      </c>
      <c r="IN68" s="398" t="s">
        <v>1158</v>
      </c>
      <c r="IO68" s="399" t="s">
        <v>1158</v>
      </c>
      <c r="IP68" s="399" t="s">
        <v>1159</v>
      </c>
      <c r="IQ68" s="399" t="s">
        <v>1160</v>
      </c>
      <c r="IR68" s="399" t="s">
        <v>1161</v>
      </c>
      <c r="IS68" s="399" t="s">
        <v>1162</v>
      </c>
      <c r="IT68" s="399" t="s">
        <v>1163</v>
      </c>
      <c r="IU68" s="399" t="s">
        <v>1164</v>
      </c>
      <c r="IV68" s="399" t="s">
        <v>1165</v>
      </c>
      <c r="IW68" s="400" t="s">
        <v>1166</v>
      </c>
      <c r="IX68" s="399" t="s">
        <v>4114</v>
      </c>
      <c r="IY68" s="223"/>
      <c r="IZ68" s="198"/>
      <c r="JA68" s="409" t="s">
        <v>7402</v>
      </c>
      <c r="JB68" s="409" t="s">
        <v>7403</v>
      </c>
      <c r="JC68" s="409" t="s">
        <v>1153</v>
      </c>
      <c r="JD68" s="409" t="s">
        <v>6546</v>
      </c>
      <c r="JE68" s="409" t="s">
        <v>4232</v>
      </c>
      <c r="JF68" s="409" t="s">
        <v>1965</v>
      </c>
      <c r="JG68" s="409" t="s">
        <v>1156</v>
      </c>
      <c r="JH68" s="409" t="s">
        <v>569</v>
      </c>
      <c r="JI68" s="409" t="s">
        <v>936</v>
      </c>
      <c r="JJ68" s="409" t="s">
        <v>7175</v>
      </c>
      <c r="JK68" s="409" t="s">
        <v>7176</v>
      </c>
      <c r="JL68" s="409" t="s">
        <v>7177</v>
      </c>
      <c r="JM68" s="409" t="s">
        <v>7178</v>
      </c>
      <c r="JN68" s="409" t="s">
        <v>7179</v>
      </c>
      <c r="JO68" s="409" t="s">
        <v>7180</v>
      </c>
      <c r="JP68" s="409" t="s">
        <v>562</v>
      </c>
      <c r="JQ68" s="409" t="s">
        <v>562</v>
      </c>
      <c r="JR68" s="409" t="s">
        <v>562</v>
      </c>
      <c r="JS68" s="409" t="s">
        <v>562</v>
      </c>
      <c r="JT68" s="409" t="s">
        <v>7181</v>
      </c>
      <c r="JU68" s="409" t="s">
        <v>7182</v>
      </c>
      <c r="JV68" s="223"/>
      <c r="JW68" s="223"/>
      <c r="JX68" s="366" t="s">
        <v>364</v>
      </c>
      <c r="JY68" s="366" t="s">
        <v>364</v>
      </c>
      <c r="JZ68" s="366" t="s">
        <v>364</v>
      </c>
      <c r="KA68" s="366" t="s">
        <v>4908</v>
      </c>
      <c r="KB68" s="366" t="s">
        <v>364</v>
      </c>
      <c r="KC68" s="366" t="s">
        <v>364</v>
      </c>
      <c r="KD68" s="366" t="s">
        <v>364</v>
      </c>
      <c r="KE68" s="366" t="s">
        <v>364</v>
      </c>
      <c r="KF68" s="366" t="s">
        <v>367</v>
      </c>
      <c r="KG68" s="366" t="s">
        <v>2249</v>
      </c>
      <c r="KH68" s="366" t="s">
        <v>7675</v>
      </c>
      <c r="KI68" s="366" t="s">
        <v>7675</v>
      </c>
      <c r="KJ68" s="366" t="s">
        <v>4131</v>
      </c>
      <c r="KK68" s="366" t="s">
        <v>7676</v>
      </c>
      <c r="KL68" s="366" t="s">
        <v>7677</v>
      </c>
      <c r="KM68" s="366" t="s">
        <v>562</v>
      </c>
      <c r="KN68" s="366" t="s">
        <v>562</v>
      </c>
      <c r="KO68" s="366" t="s">
        <v>562</v>
      </c>
      <c r="KP68" s="366" t="s">
        <v>562</v>
      </c>
      <c r="KQ68" s="366" t="s">
        <v>7678</v>
      </c>
      <c r="KR68" s="214" t="s">
        <v>5281</v>
      </c>
      <c r="KS68" s="223"/>
      <c r="KT68" s="223"/>
      <c r="KU68" s="409" t="s">
        <v>364</v>
      </c>
      <c r="KV68" s="409" t="s">
        <v>6314</v>
      </c>
      <c r="KW68" s="409" t="s">
        <v>364</v>
      </c>
      <c r="KX68" s="409" t="s">
        <v>1430</v>
      </c>
      <c r="KY68" s="409" t="s">
        <v>364</v>
      </c>
      <c r="KZ68" s="409" t="s">
        <v>364</v>
      </c>
      <c r="LA68" s="409" t="s">
        <v>364</v>
      </c>
      <c r="LB68" s="409" t="s">
        <v>364</v>
      </c>
      <c r="LC68" s="409" t="s">
        <v>1430</v>
      </c>
      <c r="LD68" s="409" t="s">
        <v>6315</v>
      </c>
      <c r="LE68" s="409" t="s">
        <v>6316</v>
      </c>
      <c r="LF68" s="409" t="s">
        <v>6316</v>
      </c>
      <c r="LG68" s="409" t="s">
        <v>6317</v>
      </c>
      <c r="LH68" s="409" t="s">
        <v>6318</v>
      </c>
      <c r="LI68" s="409" t="s">
        <v>6319</v>
      </c>
      <c r="LJ68" s="409" t="s">
        <v>562</v>
      </c>
      <c r="LK68" s="409" t="s">
        <v>562</v>
      </c>
      <c r="LL68" s="409" t="s">
        <v>562</v>
      </c>
      <c r="LM68" s="409" t="s">
        <v>562</v>
      </c>
      <c r="LN68" s="409" t="s">
        <v>6320</v>
      </c>
      <c r="LO68" s="409" t="s">
        <v>4130</v>
      </c>
      <c r="LP68" s="223"/>
      <c r="LQ68" s="223"/>
      <c r="LR68" s="366" t="s">
        <v>364</v>
      </c>
      <c r="LS68" s="366" t="s">
        <v>364</v>
      </c>
      <c r="LT68" s="366" t="s">
        <v>364</v>
      </c>
      <c r="LU68" s="366" t="s">
        <v>524</v>
      </c>
      <c r="LV68" s="366" t="s">
        <v>2705</v>
      </c>
      <c r="LW68" s="366" t="s">
        <v>544</v>
      </c>
      <c r="LX68" s="366" t="s">
        <v>364</v>
      </c>
      <c r="LY68" s="366" t="s">
        <v>364</v>
      </c>
      <c r="LZ68" s="366" t="s">
        <v>364</v>
      </c>
      <c r="MA68" s="366" t="s">
        <v>364</v>
      </c>
      <c r="MB68" s="366" t="s">
        <v>5414</v>
      </c>
      <c r="MC68" s="366" t="s">
        <v>5415</v>
      </c>
      <c r="MD68" s="366" t="s">
        <v>5416</v>
      </c>
      <c r="ME68" s="366" t="s">
        <v>5417</v>
      </c>
      <c r="MF68" s="366" t="s">
        <v>5418</v>
      </c>
      <c r="MG68" s="366" t="s">
        <v>562</v>
      </c>
      <c r="MH68" s="366" t="s">
        <v>562</v>
      </c>
      <c r="MI68" s="366" t="s">
        <v>562</v>
      </c>
      <c r="MJ68" s="366" t="s">
        <v>562</v>
      </c>
      <c r="MK68" s="366" t="s">
        <v>1433</v>
      </c>
      <c r="ML68" s="214" t="s">
        <v>1471</v>
      </c>
      <c r="MM68" s="223"/>
      <c r="MN68" s="223"/>
      <c r="MO68" s="214" t="s">
        <v>1995</v>
      </c>
      <c r="MP68" s="214" t="s">
        <v>364</v>
      </c>
      <c r="MQ68" s="214" t="s">
        <v>364</v>
      </c>
      <c r="MR68" s="214" t="s">
        <v>394</v>
      </c>
      <c r="MS68" s="214" t="s">
        <v>364</v>
      </c>
      <c r="MT68" s="214" t="s">
        <v>1448</v>
      </c>
      <c r="MU68" s="214" t="s">
        <v>364</v>
      </c>
      <c r="MV68" s="214" t="s">
        <v>364</v>
      </c>
      <c r="MW68" s="214" t="s">
        <v>364</v>
      </c>
      <c r="MX68" s="214" t="s">
        <v>364</v>
      </c>
      <c r="MY68" s="214" t="s">
        <v>4647</v>
      </c>
      <c r="MZ68" s="214" t="s">
        <v>4647</v>
      </c>
      <c r="NA68" s="214" t="s">
        <v>1440</v>
      </c>
      <c r="NB68" s="214" t="s">
        <v>4648</v>
      </c>
      <c r="NC68" s="214" t="s">
        <v>4649</v>
      </c>
      <c r="ND68" s="214" t="s">
        <v>562</v>
      </c>
      <c r="NE68" s="214" t="s">
        <v>562</v>
      </c>
      <c r="NF68" s="214" t="s">
        <v>562</v>
      </c>
      <c r="NG68" s="214" t="s">
        <v>562</v>
      </c>
      <c r="NH68" s="214" t="s">
        <v>1451</v>
      </c>
      <c r="NI68" s="301" t="s">
        <v>4650</v>
      </c>
    </row>
    <row r="69" spans="1:373" s="2" customFormat="1" ht="12.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213" t="s">
        <v>356</v>
      </c>
      <c r="AD69" s="222" t="str">
        <f t="shared" ca="1" si="145"/>
        <v>-</v>
      </c>
      <c r="AE69" s="409" t="s">
        <v>562</v>
      </c>
      <c r="AF69" s="409" t="s">
        <v>562</v>
      </c>
      <c r="AG69" s="409" t="s">
        <v>562</v>
      </c>
      <c r="AH69" s="409" t="s">
        <v>562</v>
      </c>
      <c r="AI69" s="409" t="s">
        <v>562</v>
      </c>
      <c r="AJ69" s="409" t="s">
        <v>562</v>
      </c>
      <c r="AK69" s="409" t="s">
        <v>562</v>
      </c>
      <c r="AL69" s="409" t="s">
        <v>562</v>
      </c>
      <c r="AM69" s="409" t="s">
        <v>562</v>
      </c>
      <c r="AN69" s="409" t="s">
        <v>562</v>
      </c>
      <c r="AO69" s="409" t="s">
        <v>562</v>
      </c>
      <c r="AP69" s="409" t="s">
        <v>562</v>
      </c>
      <c r="AQ69" s="409" t="s">
        <v>562</v>
      </c>
      <c r="AR69" s="409" t="s">
        <v>562</v>
      </c>
      <c r="AS69" s="409" t="s">
        <v>562</v>
      </c>
      <c r="AT69" s="409" t="s">
        <v>562</v>
      </c>
      <c r="AU69" s="409" t="s">
        <v>562</v>
      </c>
      <c r="AV69" s="409" t="s">
        <v>562</v>
      </c>
      <c r="AW69" s="409" t="s">
        <v>562</v>
      </c>
      <c r="AX69" s="409" t="s">
        <v>562</v>
      </c>
      <c r="AY69" s="409" t="s">
        <v>1324</v>
      </c>
      <c r="AZ69" s="223"/>
      <c r="BA69" s="198"/>
      <c r="BB69" s="409" t="s">
        <v>562</v>
      </c>
      <c r="BC69" s="409" t="s">
        <v>562</v>
      </c>
      <c r="BD69" s="409" t="s">
        <v>562</v>
      </c>
      <c r="BE69" s="409" t="s">
        <v>562</v>
      </c>
      <c r="BF69" s="409" t="s">
        <v>562</v>
      </c>
      <c r="BG69" s="409" t="s">
        <v>562</v>
      </c>
      <c r="BH69" s="409" t="s">
        <v>562</v>
      </c>
      <c r="BI69" s="409" t="s">
        <v>562</v>
      </c>
      <c r="BJ69" s="409" t="s">
        <v>562</v>
      </c>
      <c r="BK69" s="409" t="s">
        <v>562</v>
      </c>
      <c r="BL69" s="409" t="s">
        <v>562</v>
      </c>
      <c r="BM69" s="409" t="s">
        <v>562</v>
      </c>
      <c r="BN69" s="409" t="s">
        <v>562</v>
      </c>
      <c r="BO69" s="409" t="s">
        <v>562</v>
      </c>
      <c r="BP69" s="409" t="s">
        <v>562</v>
      </c>
      <c r="BQ69" s="409" t="s">
        <v>562</v>
      </c>
      <c r="BR69" s="409" t="s">
        <v>562</v>
      </c>
      <c r="BS69" s="409" t="s">
        <v>562</v>
      </c>
      <c r="BT69" s="409" t="s">
        <v>562</v>
      </c>
      <c r="BU69" s="409" t="s">
        <v>562</v>
      </c>
      <c r="BV69" s="409" t="s">
        <v>1936</v>
      </c>
      <c r="BW69" s="223"/>
      <c r="BX69" s="198"/>
      <c r="BY69" s="375" t="s">
        <v>562</v>
      </c>
      <c r="BZ69" s="375" t="s">
        <v>562</v>
      </c>
      <c r="CA69" s="375" t="s">
        <v>562</v>
      </c>
      <c r="CB69" s="375" t="s">
        <v>562</v>
      </c>
      <c r="CC69" s="375" t="s">
        <v>562</v>
      </c>
      <c r="CD69" s="375" t="s">
        <v>562</v>
      </c>
      <c r="CE69" s="375" t="s">
        <v>562</v>
      </c>
      <c r="CF69" s="375" t="s">
        <v>562</v>
      </c>
      <c r="CG69" s="375" t="s">
        <v>562</v>
      </c>
      <c r="CH69" s="375" t="s">
        <v>562</v>
      </c>
      <c r="CI69" s="375" t="s">
        <v>562</v>
      </c>
      <c r="CJ69" s="375" t="s">
        <v>562</v>
      </c>
      <c r="CK69" s="375" t="s">
        <v>562</v>
      </c>
      <c r="CL69" s="375" t="s">
        <v>562</v>
      </c>
      <c r="CM69" s="375" t="s">
        <v>562</v>
      </c>
      <c r="CN69" s="375" t="s">
        <v>562</v>
      </c>
      <c r="CO69" s="375" t="s">
        <v>562</v>
      </c>
      <c r="CP69" s="375" t="s">
        <v>562</v>
      </c>
      <c r="CQ69" s="375" t="s">
        <v>562</v>
      </c>
      <c r="CR69" s="375" t="s">
        <v>562</v>
      </c>
      <c r="CS69" s="376" t="s">
        <v>3567</v>
      </c>
      <c r="CT69" s="223"/>
      <c r="CU69" s="198"/>
      <c r="CV69" s="341" t="s">
        <v>562</v>
      </c>
      <c r="CW69" s="341" t="s">
        <v>562</v>
      </c>
      <c r="CX69" s="341" t="s">
        <v>562</v>
      </c>
      <c r="CY69" s="341" t="s">
        <v>364</v>
      </c>
      <c r="CZ69" s="341" t="s">
        <v>364</v>
      </c>
      <c r="DA69" s="341" t="s">
        <v>364</v>
      </c>
      <c r="DB69" s="341" t="s">
        <v>562</v>
      </c>
      <c r="DC69" s="341" t="s">
        <v>562</v>
      </c>
      <c r="DD69" s="341" t="s">
        <v>562</v>
      </c>
      <c r="DE69" s="341" t="s">
        <v>562</v>
      </c>
      <c r="DF69" s="341" t="s">
        <v>562</v>
      </c>
      <c r="DG69" s="341" t="s">
        <v>562</v>
      </c>
      <c r="DH69" s="341" t="s">
        <v>562</v>
      </c>
      <c r="DI69" s="341" t="s">
        <v>562</v>
      </c>
      <c r="DJ69" s="341" t="s">
        <v>562</v>
      </c>
      <c r="DK69" s="341" t="s">
        <v>562</v>
      </c>
      <c r="DL69" s="341" t="s">
        <v>562</v>
      </c>
      <c r="DM69" s="341" t="s">
        <v>562</v>
      </c>
      <c r="DN69" s="341" t="s">
        <v>562</v>
      </c>
      <c r="DO69" s="341" t="s">
        <v>562</v>
      </c>
      <c r="DP69" s="341" t="s">
        <v>1357</v>
      </c>
      <c r="DQ69" s="223"/>
      <c r="DR69" s="198"/>
      <c r="DS69" s="341" t="s">
        <v>562</v>
      </c>
      <c r="DT69" s="341" t="s">
        <v>562</v>
      </c>
      <c r="DU69" s="341" t="s">
        <v>562</v>
      </c>
      <c r="DV69" s="341" t="s">
        <v>562</v>
      </c>
      <c r="DW69" s="341" t="s">
        <v>562</v>
      </c>
      <c r="DX69" s="341" t="s">
        <v>562</v>
      </c>
      <c r="DY69" s="341" t="s">
        <v>562</v>
      </c>
      <c r="DZ69" s="341" t="s">
        <v>562</v>
      </c>
      <c r="EA69" s="341" t="s">
        <v>562</v>
      </c>
      <c r="EB69" s="341" t="s">
        <v>562</v>
      </c>
      <c r="EC69" s="341" t="s">
        <v>562</v>
      </c>
      <c r="ED69" s="341" t="s">
        <v>562</v>
      </c>
      <c r="EE69" s="341" t="s">
        <v>562</v>
      </c>
      <c r="EF69" s="341" t="s">
        <v>562</v>
      </c>
      <c r="EG69" s="341" t="s">
        <v>562</v>
      </c>
      <c r="EH69" s="341" t="s">
        <v>562</v>
      </c>
      <c r="EI69" s="341" t="s">
        <v>562</v>
      </c>
      <c r="EJ69" s="341" t="s">
        <v>562</v>
      </c>
      <c r="EK69" s="341" t="s">
        <v>562</v>
      </c>
      <c r="EL69" s="341" t="s">
        <v>562</v>
      </c>
      <c r="EM69" s="341" t="s">
        <v>876</v>
      </c>
      <c r="EN69" s="223"/>
      <c r="EO69" s="198"/>
      <c r="EP69" s="341" t="s">
        <v>562</v>
      </c>
      <c r="EQ69" s="214" t="s">
        <v>562</v>
      </c>
      <c r="ER69" s="214" t="s">
        <v>562</v>
      </c>
      <c r="ES69" s="214" t="s">
        <v>562</v>
      </c>
      <c r="ET69" s="214" t="s">
        <v>562</v>
      </c>
      <c r="EU69" s="214" t="s">
        <v>562</v>
      </c>
      <c r="EV69" s="214" t="s">
        <v>562</v>
      </c>
      <c r="EW69" s="214" t="s">
        <v>562</v>
      </c>
      <c r="EX69" s="214" t="s">
        <v>562</v>
      </c>
      <c r="EY69" s="214" t="s">
        <v>562</v>
      </c>
      <c r="EZ69" s="214" t="s">
        <v>562</v>
      </c>
      <c r="FA69" s="214" t="s">
        <v>562</v>
      </c>
      <c r="FB69" s="214" t="s">
        <v>562</v>
      </c>
      <c r="FC69" s="214" t="s">
        <v>562</v>
      </c>
      <c r="FD69" s="214" t="s">
        <v>562</v>
      </c>
      <c r="FE69" s="214" t="s">
        <v>562</v>
      </c>
      <c r="FF69" s="214" t="s">
        <v>562</v>
      </c>
      <c r="FG69" s="214" t="s">
        <v>562</v>
      </c>
      <c r="FH69" s="214" t="s">
        <v>562</v>
      </c>
      <c r="FI69" s="214" t="s">
        <v>562</v>
      </c>
      <c r="FJ69" s="372" t="s">
        <v>2696</v>
      </c>
      <c r="FK69" s="223"/>
      <c r="FL69" s="198"/>
      <c r="FM69" s="301" t="s">
        <v>562</v>
      </c>
      <c r="FN69" s="301" t="s">
        <v>562</v>
      </c>
      <c r="FO69" s="301" t="s">
        <v>562</v>
      </c>
      <c r="FP69" s="301" t="s">
        <v>562</v>
      </c>
      <c r="FQ69" s="301" t="s">
        <v>562</v>
      </c>
      <c r="FR69" s="301" t="s">
        <v>562</v>
      </c>
      <c r="FS69" s="301" t="s">
        <v>562</v>
      </c>
      <c r="FT69" s="301" t="s">
        <v>562</v>
      </c>
      <c r="FU69" s="301" t="s">
        <v>562</v>
      </c>
      <c r="FV69" s="301" t="s">
        <v>562</v>
      </c>
      <c r="FW69" s="301" t="s">
        <v>562</v>
      </c>
      <c r="FX69" s="301" t="s">
        <v>562</v>
      </c>
      <c r="FY69" s="301" t="s">
        <v>562</v>
      </c>
      <c r="FZ69" s="301" t="s">
        <v>562</v>
      </c>
      <c r="GA69" s="301" t="s">
        <v>562</v>
      </c>
      <c r="GB69" s="301" t="s">
        <v>562</v>
      </c>
      <c r="GC69" s="301" t="s">
        <v>562</v>
      </c>
      <c r="GD69" s="301" t="s">
        <v>562</v>
      </c>
      <c r="GE69" s="301" t="s">
        <v>562</v>
      </c>
      <c r="GF69" s="301" t="s">
        <v>562</v>
      </c>
      <c r="GG69" s="373" t="s">
        <v>965</v>
      </c>
      <c r="GH69" s="223"/>
      <c r="GI69" s="198"/>
      <c r="GJ69" s="223" t="s">
        <v>562</v>
      </c>
      <c r="GK69" s="223" t="s">
        <v>562</v>
      </c>
      <c r="GL69" s="223" t="s">
        <v>562</v>
      </c>
      <c r="GM69" s="223" t="s">
        <v>562</v>
      </c>
      <c r="GN69" s="223" t="s">
        <v>562</v>
      </c>
      <c r="GO69" s="223" t="s">
        <v>562</v>
      </c>
      <c r="GP69" s="223" t="s">
        <v>562</v>
      </c>
      <c r="GQ69" s="223" t="s">
        <v>562</v>
      </c>
      <c r="GR69" s="223" t="s">
        <v>562</v>
      </c>
      <c r="GS69" s="223" t="s">
        <v>562</v>
      </c>
      <c r="GT69" s="223" t="s">
        <v>562</v>
      </c>
      <c r="GU69" s="223" t="s">
        <v>562</v>
      </c>
      <c r="GV69" s="223" t="s">
        <v>562</v>
      </c>
      <c r="GW69" s="223" t="s">
        <v>562</v>
      </c>
      <c r="GX69" s="223" t="s">
        <v>562</v>
      </c>
      <c r="GY69" s="238" t="s">
        <v>562</v>
      </c>
      <c r="GZ69" s="238" t="s">
        <v>562</v>
      </c>
      <c r="HA69" s="238" t="s">
        <v>562</v>
      </c>
      <c r="HB69" s="238" t="s">
        <v>562</v>
      </c>
      <c r="HC69" s="238" t="s">
        <v>562</v>
      </c>
      <c r="HD69" s="223" t="s">
        <v>552</v>
      </c>
      <c r="HE69" s="223"/>
      <c r="HF69" s="198"/>
      <c r="HG69" s="223" t="s">
        <v>562</v>
      </c>
      <c r="HH69" s="223" t="s">
        <v>562</v>
      </c>
      <c r="HI69" s="223" t="s">
        <v>562</v>
      </c>
      <c r="HJ69" s="223" t="s">
        <v>562</v>
      </c>
      <c r="HK69" s="223" t="s">
        <v>562</v>
      </c>
      <c r="HL69" s="223" t="s">
        <v>562</v>
      </c>
      <c r="HM69" s="223" t="s">
        <v>562</v>
      </c>
      <c r="HN69" s="223" t="s">
        <v>562</v>
      </c>
      <c r="HO69" s="223" t="s">
        <v>562</v>
      </c>
      <c r="HP69" s="223" t="s">
        <v>562</v>
      </c>
      <c r="HQ69" s="223" t="s">
        <v>562</v>
      </c>
      <c r="HR69" s="223" t="s">
        <v>562</v>
      </c>
      <c r="HS69" s="223" t="s">
        <v>562</v>
      </c>
      <c r="HT69" s="223" t="s">
        <v>562</v>
      </c>
      <c r="HU69" s="223" t="s">
        <v>562</v>
      </c>
      <c r="HV69" s="238" t="s">
        <v>562</v>
      </c>
      <c r="HW69" s="238" t="s">
        <v>562</v>
      </c>
      <c r="HX69" s="238" t="s">
        <v>562</v>
      </c>
      <c r="HY69" s="238" t="s">
        <v>562</v>
      </c>
      <c r="HZ69" s="238" t="s">
        <v>562</v>
      </c>
      <c r="IA69" s="374" t="s">
        <v>790</v>
      </c>
      <c r="IB69" s="223"/>
      <c r="IC69" s="198"/>
      <c r="ID69" s="394" t="s">
        <v>562</v>
      </c>
      <c r="IE69" s="394" t="s">
        <v>562</v>
      </c>
      <c r="IF69" s="395" t="s">
        <v>562</v>
      </c>
      <c r="IG69" s="395" t="s">
        <v>562</v>
      </c>
      <c r="IH69" s="395" t="s">
        <v>562</v>
      </c>
      <c r="II69" s="394" t="s">
        <v>562</v>
      </c>
      <c r="IJ69" s="394" t="s">
        <v>562</v>
      </c>
      <c r="IK69" s="394" t="s">
        <v>562</v>
      </c>
      <c r="IL69" s="396" t="s">
        <v>562</v>
      </c>
      <c r="IM69" s="397" t="s">
        <v>562</v>
      </c>
      <c r="IN69" s="398" t="s">
        <v>562</v>
      </c>
      <c r="IO69" s="394" t="s">
        <v>562</v>
      </c>
      <c r="IP69" s="394" t="s">
        <v>562</v>
      </c>
      <c r="IQ69" s="399" t="s">
        <v>562</v>
      </c>
      <c r="IR69" s="394" t="s">
        <v>562</v>
      </c>
      <c r="IS69" s="394" t="s">
        <v>562</v>
      </c>
      <c r="IT69" s="394" t="s">
        <v>562</v>
      </c>
      <c r="IU69" s="394" t="s">
        <v>562</v>
      </c>
      <c r="IV69" s="394" t="s">
        <v>562</v>
      </c>
      <c r="IW69" s="400" t="s">
        <v>562</v>
      </c>
      <c r="IX69" s="394" t="s">
        <v>4078</v>
      </c>
      <c r="IY69" s="223"/>
      <c r="IZ69" s="198"/>
      <c r="JA69" s="409" t="s">
        <v>562</v>
      </c>
      <c r="JB69" s="409" t="s">
        <v>562</v>
      </c>
      <c r="JC69" s="409" t="s">
        <v>562</v>
      </c>
      <c r="JD69" s="409" t="s">
        <v>562</v>
      </c>
      <c r="JE69" s="409" t="s">
        <v>562</v>
      </c>
      <c r="JF69" s="409" t="s">
        <v>562</v>
      </c>
      <c r="JG69" s="409" t="s">
        <v>562</v>
      </c>
      <c r="JH69" s="409" t="s">
        <v>562</v>
      </c>
      <c r="JI69" s="409" t="s">
        <v>562</v>
      </c>
      <c r="JJ69" s="409" t="s">
        <v>562</v>
      </c>
      <c r="JK69" s="409" t="s">
        <v>562</v>
      </c>
      <c r="JL69" s="409" t="s">
        <v>562</v>
      </c>
      <c r="JM69" s="409" t="s">
        <v>562</v>
      </c>
      <c r="JN69" s="409" t="s">
        <v>562</v>
      </c>
      <c r="JO69" s="409" t="s">
        <v>562</v>
      </c>
      <c r="JP69" s="409" t="s">
        <v>562</v>
      </c>
      <c r="JQ69" s="409" t="s">
        <v>562</v>
      </c>
      <c r="JR69" s="409" t="s">
        <v>562</v>
      </c>
      <c r="JS69" s="409" t="s">
        <v>562</v>
      </c>
      <c r="JT69" s="409" t="s">
        <v>562</v>
      </c>
      <c r="JU69" s="409" t="s">
        <v>472</v>
      </c>
      <c r="JV69" s="223"/>
      <c r="JW69" s="223"/>
      <c r="JX69" s="366" t="s">
        <v>562</v>
      </c>
      <c r="JY69" s="366" t="s">
        <v>562</v>
      </c>
      <c r="JZ69" s="366" t="s">
        <v>562</v>
      </c>
      <c r="KA69" s="366" t="s">
        <v>562</v>
      </c>
      <c r="KB69" s="366" t="s">
        <v>562</v>
      </c>
      <c r="KC69" s="366" t="s">
        <v>562</v>
      </c>
      <c r="KD69" s="366" t="s">
        <v>562</v>
      </c>
      <c r="KE69" s="366" t="s">
        <v>562</v>
      </c>
      <c r="KF69" s="366" t="s">
        <v>562</v>
      </c>
      <c r="KG69" s="366" t="s">
        <v>562</v>
      </c>
      <c r="KH69" s="366" t="s">
        <v>562</v>
      </c>
      <c r="KI69" s="366" t="s">
        <v>562</v>
      </c>
      <c r="KJ69" s="366" t="s">
        <v>562</v>
      </c>
      <c r="KK69" s="366" t="s">
        <v>562</v>
      </c>
      <c r="KL69" s="366" t="s">
        <v>562</v>
      </c>
      <c r="KM69" s="366" t="s">
        <v>562</v>
      </c>
      <c r="KN69" s="366" t="s">
        <v>562</v>
      </c>
      <c r="KO69" s="366" t="s">
        <v>562</v>
      </c>
      <c r="KP69" s="366" t="s">
        <v>562</v>
      </c>
      <c r="KQ69" s="366" t="s">
        <v>562</v>
      </c>
      <c r="KR69" s="214" t="s">
        <v>391</v>
      </c>
      <c r="KS69" s="223"/>
      <c r="KT69" s="223"/>
      <c r="KU69" s="409" t="s">
        <v>562</v>
      </c>
      <c r="KV69" s="409" t="s">
        <v>562</v>
      </c>
      <c r="KW69" s="409" t="s">
        <v>562</v>
      </c>
      <c r="KX69" s="409" t="s">
        <v>562</v>
      </c>
      <c r="KY69" s="409" t="s">
        <v>562</v>
      </c>
      <c r="KZ69" s="409" t="s">
        <v>562</v>
      </c>
      <c r="LA69" s="409" t="s">
        <v>562</v>
      </c>
      <c r="LB69" s="409" t="s">
        <v>562</v>
      </c>
      <c r="LC69" s="409" t="s">
        <v>562</v>
      </c>
      <c r="LD69" s="409" t="s">
        <v>562</v>
      </c>
      <c r="LE69" s="409" t="s">
        <v>562</v>
      </c>
      <c r="LF69" s="409" t="s">
        <v>562</v>
      </c>
      <c r="LG69" s="409" t="s">
        <v>562</v>
      </c>
      <c r="LH69" s="409" t="s">
        <v>562</v>
      </c>
      <c r="LI69" s="409" t="s">
        <v>562</v>
      </c>
      <c r="LJ69" s="409" t="s">
        <v>562</v>
      </c>
      <c r="LK69" s="409" t="s">
        <v>562</v>
      </c>
      <c r="LL69" s="409" t="s">
        <v>562</v>
      </c>
      <c r="LM69" s="409" t="s">
        <v>562</v>
      </c>
      <c r="LN69" s="409" t="s">
        <v>562</v>
      </c>
      <c r="LO69" s="409" t="s">
        <v>6321</v>
      </c>
      <c r="LP69" s="223"/>
      <c r="LQ69" s="223"/>
      <c r="LR69" s="366" t="s">
        <v>562</v>
      </c>
      <c r="LS69" s="366" t="s">
        <v>562</v>
      </c>
      <c r="LT69" s="366" t="s">
        <v>562</v>
      </c>
      <c r="LU69" s="366" t="s">
        <v>562</v>
      </c>
      <c r="LV69" s="366" t="s">
        <v>562</v>
      </c>
      <c r="LW69" s="366" t="s">
        <v>562</v>
      </c>
      <c r="LX69" s="366" t="s">
        <v>562</v>
      </c>
      <c r="LY69" s="366" t="s">
        <v>562</v>
      </c>
      <c r="LZ69" s="366" t="s">
        <v>562</v>
      </c>
      <c r="MA69" s="366" t="s">
        <v>562</v>
      </c>
      <c r="MB69" s="366" t="s">
        <v>562</v>
      </c>
      <c r="MC69" s="366" t="s">
        <v>562</v>
      </c>
      <c r="MD69" s="366" t="s">
        <v>562</v>
      </c>
      <c r="ME69" s="366" t="s">
        <v>562</v>
      </c>
      <c r="MF69" s="366" t="s">
        <v>562</v>
      </c>
      <c r="MG69" s="366" t="s">
        <v>562</v>
      </c>
      <c r="MH69" s="366" t="s">
        <v>562</v>
      </c>
      <c r="MI69" s="366" t="s">
        <v>562</v>
      </c>
      <c r="MJ69" s="366" t="s">
        <v>562</v>
      </c>
      <c r="MK69" s="366" t="s">
        <v>562</v>
      </c>
      <c r="ML69" s="214" t="s">
        <v>414</v>
      </c>
      <c r="MM69" s="223"/>
      <c r="MN69" s="223"/>
      <c r="MO69" s="214" t="s">
        <v>562</v>
      </c>
      <c r="MP69" s="214" t="s">
        <v>562</v>
      </c>
      <c r="MQ69" s="214" t="s">
        <v>562</v>
      </c>
      <c r="MR69" s="214" t="s">
        <v>562</v>
      </c>
      <c r="MS69" s="214" t="s">
        <v>562</v>
      </c>
      <c r="MT69" s="214" t="s">
        <v>562</v>
      </c>
      <c r="MU69" s="214" t="s">
        <v>562</v>
      </c>
      <c r="MV69" s="214" t="s">
        <v>562</v>
      </c>
      <c r="MW69" s="214" t="s">
        <v>562</v>
      </c>
      <c r="MX69" s="214" t="s">
        <v>562</v>
      </c>
      <c r="MY69" s="214" t="s">
        <v>562</v>
      </c>
      <c r="MZ69" s="214" t="s">
        <v>562</v>
      </c>
      <c r="NA69" s="214" t="s">
        <v>562</v>
      </c>
      <c r="NB69" s="214" t="s">
        <v>562</v>
      </c>
      <c r="NC69" s="214" t="s">
        <v>562</v>
      </c>
      <c r="ND69" s="214" t="s">
        <v>562</v>
      </c>
      <c r="NE69" s="214" t="s">
        <v>562</v>
      </c>
      <c r="NF69" s="214" t="s">
        <v>562</v>
      </c>
      <c r="NG69" s="214" t="s">
        <v>562</v>
      </c>
      <c r="NH69" s="214" t="s">
        <v>562</v>
      </c>
      <c r="NI69" s="301" t="s">
        <v>1325</v>
      </c>
    </row>
    <row r="70" spans="1:373" s="2" customFormat="1" ht="12.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213" t="s">
        <v>143</v>
      </c>
      <c r="AD70" s="222" t="str">
        <f t="shared" ca="1" si="145"/>
        <v>50,393</v>
      </c>
      <c r="AE70" s="409" t="s">
        <v>2117</v>
      </c>
      <c r="AF70" s="409" t="s">
        <v>3995</v>
      </c>
      <c r="AG70" s="409" t="s">
        <v>364</v>
      </c>
      <c r="AH70" s="409" t="s">
        <v>4057</v>
      </c>
      <c r="AI70" s="409" t="s">
        <v>996</v>
      </c>
      <c r="AJ70" s="409" t="s">
        <v>856</v>
      </c>
      <c r="AK70" s="409" t="s">
        <v>1171</v>
      </c>
      <c r="AL70" s="409" t="s">
        <v>1172</v>
      </c>
      <c r="AM70" s="409" t="s">
        <v>2237</v>
      </c>
      <c r="AN70" s="409" t="s">
        <v>1174</v>
      </c>
      <c r="AO70" s="409" t="s">
        <v>6782</v>
      </c>
      <c r="AP70" s="409" t="s">
        <v>6782</v>
      </c>
      <c r="AQ70" s="409" t="s">
        <v>6783</v>
      </c>
      <c r="AR70" s="409" t="s">
        <v>6784</v>
      </c>
      <c r="AS70" s="409" t="s">
        <v>6785</v>
      </c>
      <c r="AT70" s="409" t="s">
        <v>6786</v>
      </c>
      <c r="AU70" s="409" t="s">
        <v>6787</v>
      </c>
      <c r="AV70" s="409" t="s">
        <v>6788</v>
      </c>
      <c r="AW70" s="409" t="s">
        <v>6789</v>
      </c>
      <c r="AX70" s="409" t="s">
        <v>6790</v>
      </c>
      <c r="AY70" s="409" t="s">
        <v>6791</v>
      </c>
      <c r="AZ70" s="223"/>
      <c r="BA70" s="198"/>
      <c r="BB70" s="409" t="s">
        <v>2117</v>
      </c>
      <c r="BC70" s="409" t="s">
        <v>3995</v>
      </c>
      <c r="BD70" s="409" t="s">
        <v>364</v>
      </c>
      <c r="BE70" s="409" t="s">
        <v>4057</v>
      </c>
      <c r="BF70" s="409" t="s">
        <v>996</v>
      </c>
      <c r="BG70" s="409" t="s">
        <v>856</v>
      </c>
      <c r="BH70" s="409" t="s">
        <v>1171</v>
      </c>
      <c r="BI70" s="409" t="s">
        <v>1172</v>
      </c>
      <c r="BJ70" s="409" t="s">
        <v>2237</v>
      </c>
      <c r="BK70" s="409" t="s">
        <v>1174</v>
      </c>
      <c r="BL70" s="409" t="s">
        <v>5924</v>
      </c>
      <c r="BM70" s="409" t="s">
        <v>5924</v>
      </c>
      <c r="BN70" s="409" t="s">
        <v>5925</v>
      </c>
      <c r="BO70" s="409" t="s">
        <v>5926</v>
      </c>
      <c r="BP70" s="409" t="s">
        <v>5927</v>
      </c>
      <c r="BQ70" s="409" t="s">
        <v>5928</v>
      </c>
      <c r="BR70" s="409" t="s">
        <v>5929</v>
      </c>
      <c r="BS70" s="409" t="s">
        <v>5930</v>
      </c>
      <c r="BT70" s="409" t="s">
        <v>5931</v>
      </c>
      <c r="BU70" s="409" t="s">
        <v>5932</v>
      </c>
      <c r="BV70" s="409" t="s">
        <v>5933</v>
      </c>
      <c r="BW70" s="223"/>
      <c r="BX70" s="198"/>
      <c r="BY70" s="375" t="s">
        <v>3511</v>
      </c>
      <c r="BZ70" s="375" t="s">
        <v>1404</v>
      </c>
      <c r="CA70" s="375" t="s">
        <v>364</v>
      </c>
      <c r="CB70" s="375" t="s">
        <v>2255</v>
      </c>
      <c r="CC70" s="375" t="s">
        <v>1170</v>
      </c>
      <c r="CD70" s="375" t="s">
        <v>771</v>
      </c>
      <c r="CE70" s="375" t="s">
        <v>1171</v>
      </c>
      <c r="CF70" s="375" t="s">
        <v>1172</v>
      </c>
      <c r="CG70" s="375" t="s">
        <v>2237</v>
      </c>
      <c r="CH70" s="375" t="s">
        <v>1174</v>
      </c>
      <c r="CI70" s="375" t="s">
        <v>5023</v>
      </c>
      <c r="CJ70" s="375" t="s">
        <v>5023</v>
      </c>
      <c r="CK70" s="375" t="s">
        <v>5024</v>
      </c>
      <c r="CL70" s="375" t="s">
        <v>5025</v>
      </c>
      <c r="CM70" s="375" t="s">
        <v>5026</v>
      </c>
      <c r="CN70" s="375" t="s">
        <v>5189</v>
      </c>
      <c r="CO70" s="375" t="s">
        <v>5190</v>
      </c>
      <c r="CP70" s="375" t="s">
        <v>5191</v>
      </c>
      <c r="CQ70" s="375" t="s">
        <v>5192</v>
      </c>
      <c r="CR70" s="375" t="s">
        <v>3521</v>
      </c>
      <c r="CS70" s="376" t="s">
        <v>5027</v>
      </c>
      <c r="CT70" s="223"/>
      <c r="CU70" s="198"/>
      <c r="CV70" s="341" t="s">
        <v>3511</v>
      </c>
      <c r="CW70" s="341" t="s">
        <v>1404</v>
      </c>
      <c r="CX70" s="341" t="s">
        <v>364</v>
      </c>
      <c r="CY70" s="341" t="s">
        <v>2255</v>
      </c>
      <c r="CZ70" s="341" t="s">
        <v>1170</v>
      </c>
      <c r="DA70" s="341" t="s">
        <v>771</v>
      </c>
      <c r="DB70" s="341" t="s">
        <v>1171</v>
      </c>
      <c r="DC70" s="341" t="s">
        <v>1172</v>
      </c>
      <c r="DD70" s="341" t="s">
        <v>2237</v>
      </c>
      <c r="DE70" s="341" t="s">
        <v>1174</v>
      </c>
      <c r="DF70" s="341" t="s">
        <v>4269</v>
      </c>
      <c r="DG70" s="341" t="s">
        <v>4269</v>
      </c>
      <c r="DH70" s="341" t="s">
        <v>4270</v>
      </c>
      <c r="DI70" s="341" t="s">
        <v>4271</v>
      </c>
      <c r="DJ70" s="341" t="s">
        <v>4272</v>
      </c>
      <c r="DK70" s="341" t="s">
        <v>4423</v>
      </c>
      <c r="DL70" s="341" t="s">
        <v>4424</v>
      </c>
      <c r="DM70" s="341" t="s">
        <v>4425</v>
      </c>
      <c r="DN70" s="341" t="s">
        <v>4426</v>
      </c>
      <c r="DO70" s="341" t="s">
        <v>3521</v>
      </c>
      <c r="DP70" s="341" t="s">
        <v>4273</v>
      </c>
      <c r="DQ70" s="223"/>
      <c r="DR70" s="198"/>
      <c r="DS70" s="341" t="s">
        <v>3511</v>
      </c>
      <c r="DT70" s="341" t="s">
        <v>1404</v>
      </c>
      <c r="DU70" s="341" t="s">
        <v>364</v>
      </c>
      <c r="DV70" s="341" t="s">
        <v>3512</v>
      </c>
      <c r="DW70" s="341" t="s">
        <v>996</v>
      </c>
      <c r="DX70" s="341" t="s">
        <v>363</v>
      </c>
      <c r="DY70" s="341" t="s">
        <v>1171</v>
      </c>
      <c r="DZ70" s="341" t="s">
        <v>1172</v>
      </c>
      <c r="EA70" s="341" t="s">
        <v>2237</v>
      </c>
      <c r="EB70" s="341" t="s">
        <v>1174</v>
      </c>
      <c r="EC70" s="341" t="s">
        <v>3513</v>
      </c>
      <c r="ED70" s="341" t="s">
        <v>3513</v>
      </c>
      <c r="EE70" s="341" t="s">
        <v>3514</v>
      </c>
      <c r="EF70" s="341" t="s">
        <v>3515</v>
      </c>
      <c r="EG70" s="341" t="s">
        <v>3516</v>
      </c>
      <c r="EH70" s="341" t="s">
        <v>3517</v>
      </c>
      <c r="EI70" s="341" t="s">
        <v>3518</v>
      </c>
      <c r="EJ70" s="341" t="s">
        <v>3519</v>
      </c>
      <c r="EK70" s="341" t="s">
        <v>3520</v>
      </c>
      <c r="EL70" s="341" t="s">
        <v>3521</v>
      </c>
      <c r="EM70" s="341" t="s">
        <v>4007</v>
      </c>
      <c r="EN70" s="223"/>
      <c r="EO70" s="198"/>
      <c r="EP70" s="341" t="s">
        <v>2117</v>
      </c>
      <c r="EQ70" s="214" t="s">
        <v>1404</v>
      </c>
      <c r="ER70" s="214" t="s">
        <v>364</v>
      </c>
      <c r="ES70" s="214" t="s">
        <v>3436</v>
      </c>
      <c r="ET70" s="214" t="s">
        <v>856</v>
      </c>
      <c r="EU70" s="214" t="s">
        <v>409</v>
      </c>
      <c r="EV70" s="214" t="s">
        <v>1171</v>
      </c>
      <c r="EW70" s="214" t="s">
        <v>1172</v>
      </c>
      <c r="EX70" s="214" t="s">
        <v>2237</v>
      </c>
      <c r="EY70" s="214" t="s">
        <v>1174</v>
      </c>
      <c r="EZ70" s="214" t="s">
        <v>3871</v>
      </c>
      <c r="FA70" s="214" t="s">
        <v>3871</v>
      </c>
      <c r="FB70" s="214" t="s">
        <v>3872</v>
      </c>
      <c r="FC70" s="214" t="s">
        <v>3873</v>
      </c>
      <c r="FD70" s="214" t="s">
        <v>3874</v>
      </c>
      <c r="FE70" s="214" t="s">
        <v>3875</v>
      </c>
      <c r="FF70" s="214" t="s">
        <v>3876</v>
      </c>
      <c r="FG70" s="214" t="s">
        <v>3877</v>
      </c>
      <c r="FH70" s="214" t="s">
        <v>3878</v>
      </c>
      <c r="FI70" s="214" t="s">
        <v>915</v>
      </c>
      <c r="FJ70" s="372" t="s">
        <v>4031</v>
      </c>
      <c r="FK70" s="223"/>
      <c r="FL70" s="198"/>
      <c r="FM70" s="301" t="s">
        <v>2117</v>
      </c>
      <c r="FN70" s="301" t="s">
        <v>1404</v>
      </c>
      <c r="FO70" s="301" t="s">
        <v>364</v>
      </c>
      <c r="FP70" s="301" t="s">
        <v>2308</v>
      </c>
      <c r="FQ70" s="301" t="s">
        <v>1170</v>
      </c>
      <c r="FR70" s="301" t="s">
        <v>454</v>
      </c>
      <c r="FS70" s="301" t="s">
        <v>1171</v>
      </c>
      <c r="FT70" s="301" t="s">
        <v>1172</v>
      </c>
      <c r="FU70" s="301" t="s">
        <v>366</v>
      </c>
      <c r="FV70" s="301" t="s">
        <v>1174</v>
      </c>
      <c r="FW70" s="301" t="s">
        <v>2442</v>
      </c>
      <c r="FX70" s="301" t="s">
        <v>2442</v>
      </c>
      <c r="FY70" s="301" t="s">
        <v>2309</v>
      </c>
      <c r="FZ70" s="301" t="s">
        <v>2310</v>
      </c>
      <c r="GA70" s="301" t="s">
        <v>2311</v>
      </c>
      <c r="GB70" s="301" t="s">
        <v>2312</v>
      </c>
      <c r="GC70" s="301" t="s">
        <v>2313</v>
      </c>
      <c r="GD70" s="301" t="s">
        <v>2314</v>
      </c>
      <c r="GE70" s="301" t="s">
        <v>2315</v>
      </c>
      <c r="GF70" s="301" t="s">
        <v>1077</v>
      </c>
      <c r="GG70" s="373" t="s">
        <v>4050</v>
      </c>
      <c r="GH70" s="223"/>
      <c r="GI70" s="198"/>
      <c r="GJ70" s="223" t="s">
        <v>1813</v>
      </c>
      <c r="GK70" s="223" t="s">
        <v>1814</v>
      </c>
      <c r="GL70" s="223" t="s">
        <v>364</v>
      </c>
      <c r="GM70" s="223" t="s">
        <v>1950</v>
      </c>
      <c r="GN70" s="223" t="s">
        <v>414</v>
      </c>
      <c r="GO70" s="223" t="s">
        <v>454</v>
      </c>
      <c r="GP70" s="223" t="s">
        <v>1815</v>
      </c>
      <c r="GQ70" s="223" t="s">
        <v>1816</v>
      </c>
      <c r="GR70" s="223" t="s">
        <v>1186</v>
      </c>
      <c r="GS70" s="223" t="s">
        <v>1174</v>
      </c>
      <c r="GT70" s="223" t="s">
        <v>1817</v>
      </c>
      <c r="GU70" s="223" t="s">
        <v>1817</v>
      </c>
      <c r="GV70" s="223" t="s">
        <v>1818</v>
      </c>
      <c r="GW70" s="223" t="s">
        <v>1819</v>
      </c>
      <c r="GX70" s="223" t="s">
        <v>1998</v>
      </c>
      <c r="GY70" s="238" t="s">
        <v>1820</v>
      </c>
      <c r="GZ70" s="238" t="s">
        <v>1821</v>
      </c>
      <c r="HA70" s="238" t="s">
        <v>1822</v>
      </c>
      <c r="HB70" s="238" t="s">
        <v>1823</v>
      </c>
      <c r="HC70" s="238" t="s">
        <v>1196</v>
      </c>
      <c r="HD70" s="223" t="s">
        <v>4070</v>
      </c>
      <c r="HE70" s="223"/>
      <c r="HF70" s="198"/>
      <c r="HG70" s="223" t="s">
        <v>1167</v>
      </c>
      <c r="HH70" s="223" t="s">
        <v>1168</v>
      </c>
      <c r="HI70" s="223">
        <v>0</v>
      </c>
      <c r="HJ70" s="223" t="s">
        <v>1169</v>
      </c>
      <c r="HK70" s="223" t="s">
        <v>1170</v>
      </c>
      <c r="HL70" s="223" t="s">
        <v>454</v>
      </c>
      <c r="HM70" s="223" t="s">
        <v>1171</v>
      </c>
      <c r="HN70" s="223" t="s">
        <v>1172</v>
      </c>
      <c r="HO70" s="223" t="s">
        <v>1173</v>
      </c>
      <c r="HP70" s="223" t="s">
        <v>1174</v>
      </c>
      <c r="HQ70" s="223" t="s">
        <v>1175</v>
      </c>
      <c r="HR70" s="223" t="s">
        <v>1175</v>
      </c>
      <c r="HS70" s="223" t="s">
        <v>1176</v>
      </c>
      <c r="HT70" s="223" t="s">
        <v>1177</v>
      </c>
      <c r="HU70" s="223" t="s">
        <v>1178</v>
      </c>
      <c r="HV70" s="238" t="s">
        <v>1179</v>
      </c>
      <c r="HW70" s="238" t="s">
        <v>1180</v>
      </c>
      <c r="HX70" s="238" t="s">
        <v>1181</v>
      </c>
      <c r="HY70" s="238" t="s">
        <v>1182</v>
      </c>
      <c r="HZ70" s="238" t="s">
        <v>1183</v>
      </c>
      <c r="IA70" s="374" t="s">
        <v>830</v>
      </c>
      <c r="IB70" s="223"/>
      <c r="IC70" s="198"/>
      <c r="ID70" s="399" t="s">
        <v>513</v>
      </c>
      <c r="IE70" s="399" t="s">
        <v>1168</v>
      </c>
      <c r="IF70" s="395"/>
      <c r="IG70" s="395" t="s">
        <v>1016</v>
      </c>
      <c r="IH70" s="395" t="s">
        <v>382</v>
      </c>
      <c r="II70" s="399" t="s">
        <v>523</v>
      </c>
      <c r="IJ70" s="399" t="s">
        <v>1184</v>
      </c>
      <c r="IK70" s="399" t="s">
        <v>1185</v>
      </c>
      <c r="IL70" s="401" t="s">
        <v>1186</v>
      </c>
      <c r="IM70" s="398" t="s">
        <v>1187</v>
      </c>
      <c r="IN70" s="398" t="s">
        <v>1188</v>
      </c>
      <c r="IO70" s="399" t="s">
        <v>1188</v>
      </c>
      <c r="IP70" s="399" t="s">
        <v>1189</v>
      </c>
      <c r="IQ70" s="399" t="s">
        <v>1190</v>
      </c>
      <c r="IR70" s="399" t="s">
        <v>1191</v>
      </c>
      <c r="IS70" s="399" t="s">
        <v>1192</v>
      </c>
      <c r="IT70" s="399" t="s">
        <v>1193</v>
      </c>
      <c r="IU70" s="399" t="s">
        <v>1194</v>
      </c>
      <c r="IV70" s="399" t="s">
        <v>1195</v>
      </c>
      <c r="IW70" s="400" t="s">
        <v>1196</v>
      </c>
      <c r="IX70" s="399" t="s">
        <v>4115</v>
      </c>
      <c r="IY70" s="223"/>
      <c r="IZ70" s="198"/>
      <c r="JA70" s="409" t="s">
        <v>7404</v>
      </c>
      <c r="JB70" s="409" t="s">
        <v>3512</v>
      </c>
      <c r="JC70" s="409" t="s">
        <v>364</v>
      </c>
      <c r="JD70" s="409" t="s">
        <v>1169</v>
      </c>
      <c r="JE70" s="409" t="s">
        <v>1325</v>
      </c>
      <c r="JF70" s="409" t="s">
        <v>771</v>
      </c>
      <c r="JG70" s="409" t="s">
        <v>1171</v>
      </c>
      <c r="JH70" s="409" t="s">
        <v>1172</v>
      </c>
      <c r="JI70" s="409" t="s">
        <v>2237</v>
      </c>
      <c r="JJ70" s="409" t="s">
        <v>1174</v>
      </c>
      <c r="JK70" s="409" t="s">
        <v>7183</v>
      </c>
      <c r="JL70" s="409" t="s">
        <v>7183</v>
      </c>
      <c r="JM70" s="409" t="s">
        <v>7184</v>
      </c>
      <c r="JN70" s="409" t="s">
        <v>7185</v>
      </c>
      <c r="JO70" s="409" t="s">
        <v>7186</v>
      </c>
      <c r="JP70" s="409" t="s">
        <v>7187</v>
      </c>
      <c r="JQ70" s="409" t="s">
        <v>7188</v>
      </c>
      <c r="JR70" s="409" t="s">
        <v>7189</v>
      </c>
      <c r="JS70" s="409" t="s">
        <v>7190</v>
      </c>
      <c r="JT70" s="409" t="s">
        <v>7191</v>
      </c>
      <c r="JU70" s="409" t="s">
        <v>7192</v>
      </c>
      <c r="JV70" s="223"/>
      <c r="JW70" s="223"/>
      <c r="JX70" s="366" t="s">
        <v>364</v>
      </c>
      <c r="JY70" s="366" t="s">
        <v>364</v>
      </c>
      <c r="JZ70" s="366" t="s">
        <v>364</v>
      </c>
      <c r="KA70" s="366" t="s">
        <v>364</v>
      </c>
      <c r="KB70" s="366" t="s">
        <v>364</v>
      </c>
      <c r="KC70" s="366" t="s">
        <v>364</v>
      </c>
      <c r="KD70" s="366" t="s">
        <v>364</v>
      </c>
      <c r="KE70" s="366" t="s">
        <v>364</v>
      </c>
      <c r="KF70" s="366" t="s">
        <v>364</v>
      </c>
      <c r="KG70" s="366" t="s">
        <v>364</v>
      </c>
      <c r="KH70" s="366" t="s">
        <v>7679</v>
      </c>
      <c r="KI70" s="366" t="s">
        <v>7679</v>
      </c>
      <c r="KJ70" s="366" t="s">
        <v>937</v>
      </c>
      <c r="KK70" s="366" t="s">
        <v>7680</v>
      </c>
      <c r="KL70" s="366" t="s">
        <v>7681</v>
      </c>
      <c r="KM70" s="366" t="s">
        <v>7682</v>
      </c>
      <c r="KN70" s="366" t="s">
        <v>7683</v>
      </c>
      <c r="KO70" s="366" t="s">
        <v>7684</v>
      </c>
      <c r="KP70" s="366" t="s">
        <v>7685</v>
      </c>
      <c r="KQ70" s="366" t="s">
        <v>7686</v>
      </c>
      <c r="KR70" s="214" t="s">
        <v>7687</v>
      </c>
      <c r="KS70" s="223"/>
      <c r="KT70" s="223"/>
      <c r="KU70" s="409" t="s">
        <v>1472</v>
      </c>
      <c r="KV70" s="409" t="s">
        <v>1439</v>
      </c>
      <c r="KW70" s="409" t="s">
        <v>364</v>
      </c>
      <c r="KX70" s="409" t="s">
        <v>1430</v>
      </c>
      <c r="KY70" s="409" t="s">
        <v>1448</v>
      </c>
      <c r="KZ70" s="409" t="s">
        <v>367</v>
      </c>
      <c r="LA70" s="409" t="s">
        <v>364</v>
      </c>
      <c r="LB70" s="409" t="s">
        <v>364</v>
      </c>
      <c r="LC70" s="409" t="s">
        <v>364</v>
      </c>
      <c r="LD70" s="409" t="s">
        <v>364</v>
      </c>
      <c r="LE70" s="409" t="s">
        <v>6322</v>
      </c>
      <c r="LF70" s="409" t="s">
        <v>6322</v>
      </c>
      <c r="LG70" s="409" t="s">
        <v>6323</v>
      </c>
      <c r="LH70" s="409" t="s">
        <v>6324</v>
      </c>
      <c r="LI70" s="409" t="s">
        <v>6325</v>
      </c>
      <c r="LJ70" s="409" t="s">
        <v>6326</v>
      </c>
      <c r="LK70" s="409" t="s">
        <v>6327</v>
      </c>
      <c r="LL70" s="409" t="s">
        <v>6328</v>
      </c>
      <c r="LM70" s="409" t="s">
        <v>6329</v>
      </c>
      <c r="LN70" s="409" t="s">
        <v>6330</v>
      </c>
      <c r="LO70" s="409" t="s">
        <v>3302</v>
      </c>
      <c r="LP70" s="223"/>
      <c r="LQ70" s="223"/>
      <c r="LR70" s="366" t="s">
        <v>364</v>
      </c>
      <c r="LS70" s="366" t="s">
        <v>364</v>
      </c>
      <c r="LT70" s="366" t="s">
        <v>364</v>
      </c>
      <c r="LU70" s="366" t="s">
        <v>364</v>
      </c>
      <c r="LV70" s="366" t="s">
        <v>364</v>
      </c>
      <c r="LW70" s="366" t="s">
        <v>364</v>
      </c>
      <c r="LX70" s="366" t="s">
        <v>364</v>
      </c>
      <c r="LY70" s="366" t="s">
        <v>364</v>
      </c>
      <c r="LZ70" s="366" t="s">
        <v>364</v>
      </c>
      <c r="MA70" s="366" t="s">
        <v>364</v>
      </c>
      <c r="MB70" s="366" t="s">
        <v>5419</v>
      </c>
      <c r="MC70" s="366" t="s">
        <v>5419</v>
      </c>
      <c r="MD70" s="366" t="s">
        <v>5420</v>
      </c>
      <c r="ME70" s="366" t="s">
        <v>5421</v>
      </c>
      <c r="MF70" s="366" t="s">
        <v>5422</v>
      </c>
      <c r="MG70" s="366" t="s">
        <v>5423</v>
      </c>
      <c r="MH70" s="366" t="s">
        <v>5424</v>
      </c>
      <c r="MI70" s="366" t="s">
        <v>5425</v>
      </c>
      <c r="MJ70" s="366" t="s">
        <v>5426</v>
      </c>
      <c r="MK70" s="366" t="s">
        <v>1433</v>
      </c>
      <c r="ML70" s="214" t="s">
        <v>5427</v>
      </c>
      <c r="MM70" s="223"/>
      <c r="MN70" s="223"/>
      <c r="MO70" s="214" t="s">
        <v>364</v>
      </c>
      <c r="MP70" s="214" t="s">
        <v>364</v>
      </c>
      <c r="MQ70" s="214" t="s">
        <v>364</v>
      </c>
      <c r="MR70" s="214" t="s">
        <v>1986</v>
      </c>
      <c r="MS70" s="214" t="s">
        <v>394</v>
      </c>
      <c r="MT70" s="214" t="s">
        <v>381</v>
      </c>
      <c r="MU70" s="214" t="s">
        <v>364</v>
      </c>
      <c r="MV70" s="214" t="s">
        <v>364</v>
      </c>
      <c r="MW70" s="214" t="s">
        <v>364</v>
      </c>
      <c r="MX70" s="214" t="s">
        <v>364</v>
      </c>
      <c r="MY70" s="214" t="s">
        <v>4651</v>
      </c>
      <c r="MZ70" s="214" t="s">
        <v>4651</v>
      </c>
      <c r="NA70" s="214" t="s">
        <v>4652</v>
      </c>
      <c r="NB70" s="214" t="s">
        <v>4653</v>
      </c>
      <c r="NC70" s="214" t="s">
        <v>4654</v>
      </c>
      <c r="ND70" s="214" t="s">
        <v>4655</v>
      </c>
      <c r="NE70" s="214" t="s">
        <v>4656</v>
      </c>
      <c r="NF70" s="214" t="s">
        <v>4657</v>
      </c>
      <c r="NG70" s="214" t="s">
        <v>4658</v>
      </c>
      <c r="NH70" s="214" t="s">
        <v>1433</v>
      </c>
      <c r="NI70" s="301" t="s">
        <v>4659</v>
      </c>
    </row>
    <row r="71" spans="1:373" s="2" customFormat="1" ht="12.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213" t="s">
        <v>116</v>
      </c>
      <c r="AD71" s="222" t="str">
        <f t="shared" ca="1" si="145"/>
        <v>362,341</v>
      </c>
      <c r="AE71" s="409" t="s">
        <v>6792</v>
      </c>
      <c r="AF71" s="409" t="s">
        <v>6793</v>
      </c>
      <c r="AG71" s="409" t="s">
        <v>3796</v>
      </c>
      <c r="AH71" s="409" t="s">
        <v>6794</v>
      </c>
      <c r="AI71" s="409" t="s">
        <v>364</v>
      </c>
      <c r="AJ71" s="409" t="s">
        <v>364</v>
      </c>
      <c r="AK71" s="409" t="s">
        <v>517</v>
      </c>
      <c r="AL71" s="409" t="s">
        <v>3551</v>
      </c>
      <c r="AM71" s="409" t="s">
        <v>517</v>
      </c>
      <c r="AN71" s="409" t="s">
        <v>6795</v>
      </c>
      <c r="AO71" s="409" t="s">
        <v>6796</v>
      </c>
      <c r="AP71" s="409" t="s">
        <v>6797</v>
      </c>
      <c r="AQ71" s="409" t="s">
        <v>1470</v>
      </c>
      <c r="AR71" s="409" t="s">
        <v>6798</v>
      </c>
      <c r="AS71" s="409" t="s">
        <v>6799</v>
      </c>
      <c r="AT71" s="409" t="s">
        <v>6800</v>
      </c>
      <c r="AU71" s="409" t="s">
        <v>6801</v>
      </c>
      <c r="AV71" s="409" t="s">
        <v>6802</v>
      </c>
      <c r="AW71" s="409" t="s">
        <v>6803</v>
      </c>
      <c r="AX71" s="409" t="s">
        <v>6804</v>
      </c>
      <c r="AY71" s="409" t="s">
        <v>3306</v>
      </c>
      <c r="AZ71" s="223"/>
      <c r="BA71" s="198"/>
      <c r="BB71" s="409" t="s">
        <v>5028</v>
      </c>
      <c r="BC71" s="409" t="s">
        <v>5934</v>
      </c>
      <c r="BD71" s="409" t="s">
        <v>3436</v>
      </c>
      <c r="BE71" s="409" t="s">
        <v>5935</v>
      </c>
      <c r="BF71" s="409" t="s">
        <v>364</v>
      </c>
      <c r="BG71" s="409" t="s">
        <v>364</v>
      </c>
      <c r="BH71" s="409" t="s">
        <v>5936</v>
      </c>
      <c r="BI71" s="409" t="s">
        <v>5937</v>
      </c>
      <c r="BJ71" s="409" t="s">
        <v>5936</v>
      </c>
      <c r="BK71" s="409" t="s">
        <v>5938</v>
      </c>
      <c r="BL71" s="409" t="s">
        <v>5939</v>
      </c>
      <c r="BM71" s="409" t="s">
        <v>5940</v>
      </c>
      <c r="BN71" s="409" t="s">
        <v>403</v>
      </c>
      <c r="BO71" s="409" t="s">
        <v>5941</v>
      </c>
      <c r="BP71" s="409" t="s">
        <v>5942</v>
      </c>
      <c r="BQ71" s="409" t="s">
        <v>5943</v>
      </c>
      <c r="BR71" s="409" t="s">
        <v>5944</v>
      </c>
      <c r="BS71" s="409" t="s">
        <v>5945</v>
      </c>
      <c r="BT71" s="409" t="s">
        <v>5946</v>
      </c>
      <c r="BU71" s="409" t="s">
        <v>5947</v>
      </c>
      <c r="BV71" s="409" t="s">
        <v>5948</v>
      </c>
      <c r="BW71" s="223"/>
      <c r="BX71" s="198"/>
      <c r="BY71" s="375" t="s">
        <v>5028</v>
      </c>
      <c r="BZ71" s="375" t="s">
        <v>5029</v>
      </c>
      <c r="CA71" s="375" t="s">
        <v>1969</v>
      </c>
      <c r="CB71" s="375" t="s">
        <v>5030</v>
      </c>
      <c r="CC71" s="375" t="s">
        <v>405</v>
      </c>
      <c r="CD71" s="375" t="s">
        <v>1430</v>
      </c>
      <c r="CE71" s="375" t="s">
        <v>2318</v>
      </c>
      <c r="CF71" s="375" t="s">
        <v>5031</v>
      </c>
      <c r="CG71" s="375" t="s">
        <v>3525</v>
      </c>
      <c r="CH71" s="375" t="s">
        <v>5032</v>
      </c>
      <c r="CI71" s="375" t="s">
        <v>5033</v>
      </c>
      <c r="CJ71" s="375" t="s">
        <v>5034</v>
      </c>
      <c r="CK71" s="375" t="s">
        <v>5035</v>
      </c>
      <c r="CL71" s="375" t="s">
        <v>5036</v>
      </c>
      <c r="CM71" s="375" t="s">
        <v>5037</v>
      </c>
      <c r="CN71" s="375" t="s">
        <v>5193</v>
      </c>
      <c r="CO71" s="375" t="s">
        <v>5194</v>
      </c>
      <c r="CP71" s="375" t="s">
        <v>5195</v>
      </c>
      <c r="CQ71" s="375" t="s">
        <v>5196</v>
      </c>
      <c r="CR71" s="375" t="s">
        <v>4459</v>
      </c>
      <c r="CS71" s="376" t="s">
        <v>2227</v>
      </c>
      <c r="CT71" s="223"/>
      <c r="CU71" s="198"/>
      <c r="CV71" s="341" t="s">
        <v>4274</v>
      </c>
      <c r="CW71" s="341" t="s">
        <v>4275</v>
      </c>
      <c r="CX71" s="341" t="s">
        <v>4090</v>
      </c>
      <c r="CY71" s="341" t="s">
        <v>4276</v>
      </c>
      <c r="CZ71" s="341" t="s">
        <v>1007</v>
      </c>
      <c r="DA71" s="341" t="s">
        <v>367</v>
      </c>
      <c r="DB71" s="341" t="s">
        <v>3525</v>
      </c>
      <c r="DC71" s="341" t="s">
        <v>4277</v>
      </c>
      <c r="DD71" s="341" t="s">
        <v>1200</v>
      </c>
      <c r="DE71" s="341" t="s">
        <v>4278</v>
      </c>
      <c r="DF71" s="341" t="s">
        <v>4279</v>
      </c>
      <c r="DG71" s="341" t="s">
        <v>4279</v>
      </c>
      <c r="DH71" s="341" t="s">
        <v>1474</v>
      </c>
      <c r="DI71" s="341" t="s">
        <v>4280</v>
      </c>
      <c r="DJ71" s="341" t="s">
        <v>4281</v>
      </c>
      <c r="DK71" s="341" t="s">
        <v>4427</v>
      </c>
      <c r="DL71" s="341" t="s">
        <v>4428</v>
      </c>
      <c r="DM71" s="341" t="s">
        <v>4429</v>
      </c>
      <c r="DN71" s="341" t="s">
        <v>4430</v>
      </c>
      <c r="DO71" s="341" t="s">
        <v>1132</v>
      </c>
      <c r="DP71" s="341" t="s">
        <v>4282</v>
      </c>
      <c r="DQ71" s="223"/>
      <c r="DR71" s="198"/>
      <c r="DS71" s="341" t="s">
        <v>3522</v>
      </c>
      <c r="DT71" s="341" t="s">
        <v>3523</v>
      </c>
      <c r="DU71" s="341" t="s">
        <v>1951</v>
      </c>
      <c r="DV71" s="341" t="s">
        <v>3524</v>
      </c>
      <c r="DW71" s="341" t="s">
        <v>758</v>
      </c>
      <c r="DX71" s="341" t="s">
        <v>364</v>
      </c>
      <c r="DY71" s="341" t="s">
        <v>3525</v>
      </c>
      <c r="DZ71" s="341" t="s">
        <v>3526</v>
      </c>
      <c r="EA71" s="341" t="s">
        <v>1225</v>
      </c>
      <c r="EB71" s="341" t="s">
        <v>3527</v>
      </c>
      <c r="EC71" s="341" t="s">
        <v>3528</v>
      </c>
      <c r="ED71" s="341" t="s">
        <v>3529</v>
      </c>
      <c r="EE71" s="341" t="s">
        <v>3530</v>
      </c>
      <c r="EF71" s="341" t="s">
        <v>3531</v>
      </c>
      <c r="EG71" s="341" t="s">
        <v>3532</v>
      </c>
      <c r="EH71" s="341" t="s">
        <v>3533</v>
      </c>
      <c r="EI71" s="341" t="s">
        <v>3534</v>
      </c>
      <c r="EJ71" s="341" t="s">
        <v>3535</v>
      </c>
      <c r="EK71" s="341" t="s">
        <v>3536</v>
      </c>
      <c r="EL71" s="341" t="s">
        <v>1353</v>
      </c>
      <c r="EM71" s="341" t="s">
        <v>1970</v>
      </c>
      <c r="EN71" s="223"/>
      <c r="EO71" s="198"/>
      <c r="EP71" s="341" t="s">
        <v>3879</v>
      </c>
      <c r="EQ71" s="214" t="s">
        <v>3880</v>
      </c>
      <c r="ER71" s="214" t="s">
        <v>3881</v>
      </c>
      <c r="ES71" s="214" t="s">
        <v>3882</v>
      </c>
      <c r="ET71" s="214" t="s">
        <v>758</v>
      </c>
      <c r="EU71" s="214" t="s">
        <v>367</v>
      </c>
      <c r="EV71" s="214" t="s">
        <v>2318</v>
      </c>
      <c r="EW71" s="214" t="s">
        <v>3883</v>
      </c>
      <c r="EX71" s="214" t="s">
        <v>1225</v>
      </c>
      <c r="EY71" s="214" t="s">
        <v>3884</v>
      </c>
      <c r="EZ71" s="214" t="s">
        <v>3885</v>
      </c>
      <c r="FA71" s="214" t="s">
        <v>3886</v>
      </c>
      <c r="FB71" s="214" t="s">
        <v>3887</v>
      </c>
      <c r="FC71" s="214" t="s">
        <v>3888</v>
      </c>
      <c r="FD71" s="214" t="s">
        <v>3889</v>
      </c>
      <c r="FE71" s="214" t="s">
        <v>3890</v>
      </c>
      <c r="FF71" s="214" t="s">
        <v>3891</v>
      </c>
      <c r="FG71" s="214" t="s">
        <v>3892</v>
      </c>
      <c r="FH71" s="214" t="s">
        <v>3893</v>
      </c>
      <c r="FI71" s="214" t="s">
        <v>1030</v>
      </c>
      <c r="FJ71" s="372" t="s">
        <v>2580</v>
      </c>
      <c r="FK71" s="223"/>
      <c r="FL71" s="198"/>
      <c r="FM71" s="301" t="s">
        <v>1824</v>
      </c>
      <c r="FN71" s="301" t="s">
        <v>1825</v>
      </c>
      <c r="FO71" s="301" t="s">
        <v>2316</v>
      </c>
      <c r="FP71" s="301" t="s">
        <v>2317</v>
      </c>
      <c r="FQ71" s="301" t="s">
        <v>1155</v>
      </c>
      <c r="FR71" s="301" t="s">
        <v>391</v>
      </c>
      <c r="FS71" s="301" t="s">
        <v>2318</v>
      </c>
      <c r="FT71" s="301" t="s">
        <v>2319</v>
      </c>
      <c r="FU71" s="301" t="s">
        <v>1225</v>
      </c>
      <c r="FV71" s="301" t="s">
        <v>1829</v>
      </c>
      <c r="FW71" s="301" t="s">
        <v>2443</v>
      </c>
      <c r="FX71" s="301" t="s">
        <v>2461</v>
      </c>
      <c r="FY71" s="301" t="s">
        <v>2320</v>
      </c>
      <c r="FZ71" s="301" t="s">
        <v>2321</v>
      </c>
      <c r="GA71" s="301" t="s">
        <v>2322</v>
      </c>
      <c r="GB71" s="301" t="s">
        <v>2323</v>
      </c>
      <c r="GC71" s="301" t="s">
        <v>2324</v>
      </c>
      <c r="GD71" s="301" t="s">
        <v>2325</v>
      </c>
      <c r="GE71" s="301" t="s">
        <v>2326</v>
      </c>
      <c r="GF71" s="301" t="s">
        <v>2412</v>
      </c>
      <c r="GG71" s="373" t="s">
        <v>2707</v>
      </c>
      <c r="GH71" s="223"/>
      <c r="GI71" s="198"/>
      <c r="GJ71" s="223" t="s">
        <v>1824</v>
      </c>
      <c r="GK71" s="223" t="s">
        <v>1825</v>
      </c>
      <c r="GL71" s="223" t="s">
        <v>1826</v>
      </c>
      <c r="GM71" s="223" t="s">
        <v>1681</v>
      </c>
      <c r="GN71" s="223" t="s">
        <v>963</v>
      </c>
      <c r="GO71" s="223" t="s">
        <v>394</v>
      </c>
      <c r="GP71" s="223" t="s">
        <v>1827</v>
      </c>
      <c r="GQ71" s="223" t="s">
        <v>1828</v>
      </c>
      <c r="GR71" s="223" t="s">
        <v>1225</v>
      </c>
      <c r="GS71" s="223" t="s">
        <v>1829</v>
      </c>
      <c r="GT71" s="223" t="s">
        <v>1830</v>
      </c>
      <c r="GU71" s="223" t="s">
        <v>1830</v>
      </c>
      <c r="GV71" s="223" t="s">
        <v>908</v>
      </c>
      <c r="GW71" s="223" t="s">
        <v>1831</v>
      </c>
      <c r="GX71" s="223" t="s">
        <v>1999</v>
      </c>
      <c r="GY71" s="238" t="s">
        <v>1832</v>
      </c>
      <c r="GZ71" s="238" t="s">
        <v>1833</v>
      </c>
      <c r="HA71" s="238" t="s">
        <v>1834</v>
      </c>
      <c r="HB71" s="238" t="s">
        <v>1835</v>
      </c>
      <c r="HC71" s="238" t="s">
        <v>1836</v>
      </c>
      <c r="HD71" s="223" t="s">
        <v>4071</v>
      </c>
      <c r="HE71" s="223"/>
      <c r="HF71" s="198"/>
      <c r="HG71" s="223" t="s">
        <v>514</v>
      </c>
      <c r="HH71" s="223" t="s">
        <v>1197</v>
      </c>
      <c r="HI71" s="223" t="s">
        <v>1198</v>
      </c>
      <c r="HJ71" s="223" t="s">
        <v>1199</v>
      </c>
      <c r="HK71" s="223" t="s">
        <v>376</v>
      </c>
      <c r="HL71" s="223" t="s">
        <v>454</v>
      </c>
      <c r="HM71" s="223" t="s">
        <v>1200</v>
      </c>
      <c r="HN71" s="223" t="s">
        <v>1201</v>
      </c>
      <c r="HO71" s="223" t="s">
        <v>519</v>
      </c>
      <c r="HP71" s="223" t="s">
        <v>520</v>
      </c>
      <c r="HQ71" s="223" t="s">
        <v>1202</v>
      </c>
      <c r="HR71" s="223" t="s">
        <v>1202</v>
      </c>
      <c r="HS71" s="223">
        <v>0</v>
      </c>
      <c r="HT71" s="223" t="s">
        <v>1203</v>
      </c>
      <c r="HU71" s="223" t="s">
        <v>1204</v>
      </c>
      <c r="HV71" s="238" t="s">
        <v>1205</v>
      </c>
      <c r="HW71" s="238" t="s">
        <v>1206</v>
      </c>
      <c r="HX71" s="238" t="s">
        <v>1207</v>
      </c>
      <c r="HY71" s="238" t="s">
        <v>1208</v>
      </c>
      <c r="HZ71" s="238" t="s">
        <v>1139</v>
      </c>
      <c r="IA71" s="374" t="s">
        <v>4094</v>
      </c>
      <c r="IB71" s="223"/>
      <c r="IC71" s="198"/>
      <c r="ID71" s="399" t="s">
        <v>514</v>
      </c>
      <c r="IE71" s="399" t="s">
        <v>515</v>
      </c>
      <c r="IF71" s="395" t="s">
        <v>516</v>
      </c>
      <c r="IG71" s="395" t="s">
        <v>402</v>
      </c>
      <c r="IH71" s="395" t="s">
        <v>376</v>
      </c>
      <c r="II71" s="399" t="s">
        <v>391</v>
      </c>
      <c r="IJ71" s="399" t="s">
        <v>517</v>
      </c>
      <c r="IK71" s="399" t="s">
        <v>518</v>
      </c>
      <c r="IL71" s="401" t="s">
        <v>519</v>
      </c>
      <c r="IM71" s="398" t="s">
        <v>520</v>
      </c>
      <c r="IN71" s="398" t="s">
        <v>1209</v>
      </c>
      <c r="IO71" s="399" t="s">
        <v>1209</v>
      </c>
      <c r="IP71" s="399" t="s">
        <v>1210</v>
      </c>
      <c r="IQ71" s="399" t="s">
        <v>1211</v>
      </c>
      <c r="IR71" s="399" t="s">
        <v>1212</v>
      </c>
      <c r="IS71" s="399" t="s">
        <v>1213</v>
      </c>
      <c r="IT71" s="399" t="s">
        <v>1214</v>
      </c>
      <c r="IU71" s="399" t="s">
        <v>1215</v>
      </c>
      <c r="IV71" s="399" t="s">
        <v>1216</v>
      </c>
      <c r="IW71" s="400" t="s">
        <v>1040</v>
      </c>
      <c r="IX71" s="399" t="s">
        <v>4116</v>
      </c>
      <c r="IY71" s="223"/>
      <c r="IZ71" s="198"/>
      <c r="JA71" s="409" t="s">
        <v>7405</v>
      </c>
      <c r="JB71" s="409" t="s">
        <v>7406</v>
      </c>
      <c r="JC71" s="409" t="s">
        <v>2577</v>
      </c>
      <c r="JD71" s="409" t="s">
        <v>5415</v>
      </c>
      <c r="JE71" s="409" t="s">
        <v>386</v>
      </c>
      <c r="JF71" s="409" t="s">
        <v>1430</v>
      </c>
      <c r="JG71" s="409" t="s">
        <v>5936</v>
      </c>
      <c r="JH71" s="409" t="s">
        <v>7407</v>
      </c>
      <c r="JI71" s="409" t="s">
        <v>4328</v>
      </c>
      <c r="JJ71" s="409" t="s">
        <v>7193</v>
      </c>
      <c r="JK71" s="409" t="s">
        <v>7194</v>
      </c>
      <c r="JL71" s="409" t="s">
        <v>7195</v>
      </c>
      <c r="JM71" s="409" t="s">
        <v>1964</v>
      </c>
      <c r="JN71" s="409" t="s">
        <v>7196</v>
      </c>
      <c r="JO71" s="409" t="s">
        <v>7197</v>
      </c>
      <c r="JP71" s="409" t="s">
        <v>7198</v>
      </c>
      <c r="JQ71" s="409" t="s">
        <v>7199</v>
      </c>
      <c r="JR71" s="409" t="s">
        <v>7200</v>
      </c>
      <c r="JS71" s="409" t="s">
        <v>7201</v>
      </c>
      <c r="JT71" s="409" t="s">
        <v>7202</v>
      </c>
      <c r="JU71" s="409" t="s">
        <v>3565</v>
      </c>
      <c r="JV71" s="223"/>
      <c r="JW71" s="223"/>
      <c r="JX71" s="366" t="s">
        <v>7688</v>
      </c>
      <c r="JY71" s="366" t="s">
        <v>7689</v>
      </c>
      <c r="JZ71" s="366" t="s">
        <v>1442</v>
      </c>
      <c r="KA71" s="366" t="s">
        <v>855</v>
      </c>
      <c r="KB71" s="366" t="s">
        <v>364</v>
      </c>
      <c r="KC71" s="366" t="s">
        <v>364</v>
      </c>
      <c r="KD71" s="366" t="s">
        <v>1437</v>
      </c>
      <c r="KE71" s="366" t="s">
        <v>7690</v>
      </c>
      <c r="KF71" s="366" t="s">
        <v>1437</v>
      </c>
      <c r="KG71" s="366" t="s">
        <v>7691</v>
      </c>
      <c r="KH71" s="366" t="s">
        <v>7692</v>
      </c>
      <c r="KI71" s="366" t="s">
        <v>7693</v>
      </c>
      <c r="KJ71" s="366" t="s">
        <v>7694</v>
      </c>
      <c r="KK71" s="366" t="s">
        <v>7695</v>
      </c>
      <c r="KL71" s="366" t="s">
        <v>7696</v>
      </c>
      <c r="KM71" s="366" t="s">
        <v>7697</v>
      </c>
      <c r="KN71" s="366" t="s">
        <v>7698</v>
      </c>
      <c r="KO71" s="366" t="s">
        <v>7699</v>
      </c>
      <c r="KP71" s="366" t="s">
        <v>7700</v>
      </c>
      <c r="KQ71" s="366" t="s">
        <v>7701</v>
      </c>
      <c r="KR71" s="214" t="s">
        <v>2703</v>
      </c>
      <c r="KS71" s="223"/>
      <c r="KT71" s="223"/>
      <c r="KU71" s="409" t="s">
        <v>364</v>
      </c>
      <c r="KV71" s="409" t="s">
        <v>1982</v>
      </c>
      <c r="KW71" s="409" t="s">
        <v>2700</v>
      </c>
      <c r="KX71" s="409" t="s">
        <v>1992</v>
      </c>
      <c r="KY71" s="409" t="s">
        <v>364</v>
      </c>
      <c r="KZ71" s="409" t="s">
        <v>1437</v>
      </c>
      <c r="LA71" s="409" t="s">
        <v>381</v>
      </c>
      <c r="LB71" s="409" t="s">
        <v>6331</v>
      </c>
      <c r="LC71" s="409" t="s">
        <v>1457</v>
      </c>
      <c r="LD71" s="409" t="s">
        <v>6332</v>
      </c>
      <c r="LE71" s="409" t="s">
        <v>6333</v>
      </c>
      <c r="LF71" s="409" t="s">
        <v>6334</v>
      </c>
      <c r="LG71" s="409" t="s">
        <v>6335</v>
      </c>
      <c r="LH71" s="409" t="s">
        <v>6336</v>
      </c>
      <c r="LI71" s="409" t="s">
        <v>6337</v>
      </c>
      <c r="LJ71" s="409" t="s">
        <v>6338</v>
      </c>
      <c r="LK71" s="409" t="s">
        <v>6339</v>
      </c>
      <c r="LL71" s="409" t="s">
        <v>6340</v>
      </c>
      <c r="LM71" s="409" t="s">
        <v>6341</v>
      </c>
      <c r="LN71" s="409" t="s">
        <v>6342</v>
      </c>
      <c r="LO71" s="409" t="s">
        <v>6343</v>
      </c>
      <c r="LP71" s="223"/>
      <c r="LQ71" s="223"/>
      <c r="LR71" s="366" t="s">
        <v>5428</v>
      </c>
      <c r="LS71" s="366" t="s">
        <v>394</v>
      </c>
      <c r="LT71" s="366" t="s">
        <v>5429</v>
      </c>
      <c r="LU71" s="366" t="s">
        <v>952</v>
      </c>
      <c r="LV71" s="366" t="s">
        <v>1459</v>
      </c>
      <c r="LW71" s="366" t="s">
        <v>1437</v>
      </c>
      <c r="LX71" s="366" t="s">
        <v>1448</v>
      </c>
      <c r="LY71" s="366" t="s">
        <v>5430</v>
      </c>
      <c r="LZ71" s="366" t="s">
        <v>1429</v>
      </c>
      <c r="MA71" s="366" t="s">
        <v>5431</v>
      </c>
      <c r="MB71" s="366" t="s">
        <v>5432</v>
      </c>
      <c r="MC71" s="366" t="s">
        <v>5433</v>
      </c>
      <c r="MD71" s="366" t="s">
        <v>3679</v>
      </c>
      <c r="ME71" s="366" t="s">
        <v>5434</v>
      </c>
      <c r="MF71" s="366" t="s">
        <v>5435</v>
      </c>
      <c r="MG71" s="366" t="s">
        <v>5436</v>
      </c>
      <c r="MH71" s="366" t="s">
        <v>5437</v>
      </c>
      <c r="MI71" s="366" t="s">
        <v>5438</v>
      </c>
      <c r="MJ71" s="366" t="s">
        <v>5439</v>
      </c>
      <c r="MK71" s="366" t="s">
        <v>1451</v>
      </c>
      <c r="ML71" s="214" t="s">
        <v>934</v>
      </c>
      <c r="MM71" s="223"/>
      <c r="MN71" s="223"/>
      <c r="MO71" s="214" t="s">
        <v>4660</v>
      </c>
      <c r="MP71" s="214" t="s">
        <v>4661</v>
      </c>
      <c r="MQ71" s="214" t="s">
        <v>4662</v>
      </c>
      <c r="MR71" s="214" t="s">
        <v>552</v>
      </c>
      <c r="MS71" s="214" t="s">
        <v>1429</v>
      </c>
      <c r="MT71" s="214" t="s">
        <v>367</v>
      </c>
      <c r="MU71" s="214" t="s">
        <v>364</v>
      </c>
      <c r="MV71" s="214" t="s">
        <v>4663</v>
      </c>
      <c r="MW71" s="214" t="s">
        <v>4120</v>
      </c>
      <c r="MX71" s="214" t="s">
        <v>4664</v>
      </c>
      <c r="MY71" s="214" t="s">
        <v>4665</v>
      </c>
      <c r="MZ71" s="214" t="s">
        <v>4666</v>
      </c>
      <c r="NA71" s="214" t="s">
        <v>4667</v>
      </c>
      <c r="NB71" s="214" t="s">
        <v>4668</v>
      </c>
      <c r="NC71" s="214" t="s">
        <v>4669</v>
      </c>
      <c r="ND71" s="214" t="s">
        <v>4670</v>
      </c>
      <c r="NE71" s="214" t="s">
        <v>4671</v>
      </c>
      <c r="NF71" s="214" t="s">
        <v>4672</v>
      </c>
      <c r="NG71" s="214" t="s">
        <v>4673</v>
      </c>
      <c r="NH71" s="214" t="s">
        <v>1975</v>
      </c>
      <c r="NI71" s="301" t="s">
        <v>937</v>
      </c>
    </row>
    <row r="72" spans="1:373" s="2" customFormat="1" ht="12.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213" t="s">
        <v>357</v>
      </c>
      <c r="AD72" s="222" t="str">
        <f t="shared" ca="1" si="145"/>
        <v>-</v>
      </c>
      <c r="AE72" s="409" t="s">
        <v>3369</v>
      </c>
      <c r="AF72" s="409" t="s">
        <v>5777</v>
      </c>
      <c r="AG72" s="409" t="s">
        <v>364</v>
      </c>
      <c r="AH72" s="409" t="s">
        <v>6805</v>
      </c>
      <c r="AI72" s="409" t="s">
        <v>1894</v>
      </c>
      <c r="AJ72" s="409" t="s">
        <v>364</v>
      </c>
      <c r="AK72" s="409" t="s">
        <v>3803</v>
      </c>
      <c r="AL72" s="409" t="s">
        <v>4887</v>
      </c>
      <c r="AM72" s="409" t="s">
        <v>790</v>
      </c>
      <c r="AN72" s="409" t="s">
        <v>562</v>
      </c>
      <c r="AO72" s="409" t="s">
        <v>562</v>
      </c>
      <c r="AP72" s="409" t="s">
        <v>562</v>
      </c>
      <c r="AQ72" s="409" t="s">
        <v>562</v>
      </c>
      <c r="AR72" s="409" t="s">
        <v>1238</v>
      </c>
      <c r="AS72" s="409" t="s">
        <v>1238</v>
      </c>
      <c r="AT72" s="409" t="s">
        <v>6806</v>
      </c>
      <c r="AU72" s="409" t="s">
        <v>6807</v>
      </c>
      <c r="AV72" s="409" t="s">
        <v>6808</v>
      </c>
      <c r="AW72" s="409" t="s">
        <v>6809</v>
      </c>
      <c r="AX72" s="409" t="s">
        <v>6810</v>
      </c>
      <c r="AY72" s="409" t="s">
        <v>1682</v>
      </c>
      <c r="AZ72" s="223"/>
      <c r="BA72" s="198"/>
      <c r="BB72" s="409" t="s">
        <v>5949</v>
      </c>
      <c r="BC72" s="409" t="s">
        <v>524</v>
      </c>
      <c r="BD72" s="409" t="s">
        <v>395</v>
      </c>
      <c r="BE72" s="409" t="s">
        <v>5950</v>
      </c>
      <c r="BF72" s="409" t="s">
        <v>5951</v>
      </c>
      <c r="BG72" s="409" t="s">
        <v>364</v>
      </c>
      <c r="BH72" s="409" t="s">
        <v>448</v>
      </c>
      <c r="BI72" s="409" t="s">
        <v>5952</v>
      </c>
      <c r="BJ72" s="409" t="s">
        <v>534</v>
      </c>
      <c r="BK72" s="409" t="s">
        <v>997</v>
      </c>
      <c r="BL72" s="409" t="s">
        <v>364</v>
      </c>
      <c r="BM72" s="409" t="s">
        <v>5953</v>
      </c>
      <c r="BN72" s="409" t="s">
        <v>364</v>
      </c>
      <c r="BO72" s="409" t="s">
        <v>1380</v>
      </c>
      <c r="BP72" s="409" t="s">
        <v>1380</v>
      </c>
      <c r="BQ72" s="409" t="s">
        <v>5954</v>
      </c>
      <c r="BR72" s="409" t="s">
        <v>5955</v>
      </c>
      <c r="BS72" s="409" t="s">
        <v>5956</v>
      </c>
      <c r="BT72" s="409" t="s">
        <v>5957</v>
      </c>
      <c r="BU72" s="409" t="s">
        <v>5958</v>
      </c>
      <c r="BV72" s="409" t="s">
        <v>918</v>
      </c>
      <c r="BW72" s="223"/>
      <c r="BX72" s="198"/>
      <c r="BY72" s="375" t="s">
        <v>562</v>
      </c>
      <c r="BZ72" s="375" t="s">
        <v>562</v>
      </c>
      <c r="CA72" s="375" t="s">
        <v>562</v>
      </c>
      <c r="CB72" s="375" t="s">
        <v>562</v>
      </c>
      <c r="CC72" s="375" t="s">
        <v>562</v>
      </c>
      <c r="CD72" s="375" t="s">
        <v>562</v>
      </c>
      <c r="CE72" s="375" t="s">
        <v>562</v>
      </c>
      <c r="CF72" s="375" t="s">
        <v>562</v>
      </c>
      <c r="CG72" s="375" t="s">
        <v>562</v>
      </c>
      <c r="CH72" s="375" t="s">
        <v>562</v>
      </c>
      <c r="CI72" s="375" t="s">
        <v>562</v>
      </c>
      <c r="CJ72" s="375" t="s">
        <v>562</v>
      </c>
      <c r="CK72" s="375" t="s">
        <v>562</v>
      </c>
      <c r="CL72" s="375" t="s">
        <v>562</v>
      </c>
      <c r="CM72" s="375" t="s">
        <v>562</v>
      </c>
      <c r="CN72" s="375" t="s">
        <v>562</v>
      </c>
      <c r="CO72" s="375" t="s">
        <v>562</v>
      </c>
      <c r="CP72" s="375" t="s">
        <v>562</v>
      </c>
      <c r="CQ72" s="375" t="s">
        <v>562</v>
      </c>
      <c r="CR72" s="375" t="s">
        <v>562</v>
      </c>
      <c r="CS72" s="376" t="s">
        <v>519</v>
      </c>
      <c r="CT72" s="223"/>
      <c r="CU72" s="198"/>
      <c r="CV72" s="341" t="s">
        <v>562</v>
      </c>
      <c r="CW72" s="341" t="s">
        <v>562</v>
      </c>
      <c r="CX72" s="341" t="s">
        <v>562</v>
      </c>
      <c r="CY72" s="341" t="s">
        <v>562</v>
      </c>
      <c r="CZ72" s="341" t="s">
        <v>562</v>
      </c>
      <c r="DA72" s="341" t="s">
        <v>562</v>
      </c>
      <c r="DB72" s="341" t="s">
        <v>562</v>
      </c>
      <c r="DC72" s="341" t="s">
        <v>562</v>
      </c>
      <c r="DD72" s="341" t="s">
        <v>562</v>
      </c>
      <c r="DE72" s="341" t="s">
        <v>562</v>
      </c>
      <c r="DF72" s="341" t="s">
        <v>562</v>
      </c>
      <c r="DG72" s="341" t="s">
        <v>562</v>
      </c>
      <c r="DH72" s="341" t="s">
        <v>562</v>
      </c>
      <c r="DI72" s="341" t="s">
        <v>562</v>
      </c>
      <c r="DJ72" s="341" t="s">
        <v>562</v>
      </c>
      <c r="DK72" s="341" t="s">
        <v>562</v>
      </c>
      <c r="DL72" s="341" t="s">
        <v>562</v>
      </c>
      <c r="DM72" s="341" t="s">
        <v>562</v>
      </c>
      <c r="DN72" s="341" t="s">
        <v>562</v>
      </c>
      <c r="DO72" s="341" t="s">
        <v>562</v>
      </c>
      <c r="DP72" s="341" t="s">
        <v>4283</v>
      </c>
      <c r="DQ72" s="223"/>
      <c r="DR72" s="198"/>
      <c r="DS72" s="341" t="s">
        <v>562</v>
      </c>
      <c r="DT72" s="341" t="s">
        <v>562</v>
      </c>
      <c r="DU72" s="341" t="s">
        <v>562</v>
      </c>
      <c r="DV72" s="341" t="s">
        <v>562</v>
      </c>
      <c r="DW72" s="341" t="s">
        <v>562</v>
      </c>
      <c r="DX72" s="341" t="s">
        <v>562</v>
      </c>
      <c r="DY72" s="341" t="s">
        <v>562</v>
      </c>
      <c r="DZ72" s="341" t="s">
        <v>562</v>
      </c>
      <c r="EA72" s="341" t="s">
        <v>562</v>
      </c>
      <c r="EB72" s="341" t="s">
        <v>562</v>
      </c>
      <c r="EC72" s="341" t="s">
        <v>562</v>
      </c>
      <c r="ED72" s="341" t="s">
        <v>562</v>
      </c>
      <c r="EE72" s="341" t="s">
        <v>562</v>
      </c>
      <c r="EF72" s="341" t="s">
        <v>562</v>
      </c>
      <c r="EG72" s="341" t="s">
        <v>562</v>
      </c>
      <c r="EH72" s="341" t="s">
        <v>562</v>
      </c>
      <c r="EI72" s="341" t="s">
        <v>562</v>
      </c>
      <c r="EJ72" s="341" t="s">
        <v>562</v>
      </c>
      <c r="EK72" s="341" t="s">
        <v>562</v>
      </c>
      <c r="EL72" s="341" t="s">
        <v>562</v>
      </c>
      <c r="EM72" s="341" t="s">
        <v>2192</v>
      </c>
      <c r="EN72" s="223"/>
      <c r="EO72" s="198"/>
      <c r="EP72" s="341" t="s">
        <v>562</v>
      </c>
      <c r="EQ72" s="214" t="s">
        <v>562</v>
      </c>
      <c r="ER72" s="214" t="s">
        <v>562</v>
      </c>
      <c r="ES72" s="214" t="s">
        <v>562</v>
      </c>
      <c r="ET72" s="214" t="s">
        <v>562</v>
      </c>
      <c r="EU72" s="214" t="s">
        <v>562</v>
      </c>
      <c r="EV72" s="214" t="s">
        <v>562</v>
      </c>
      <c r="EW72" s="214" t="s">
        <v>562</v>
      </c>
      <c r="EX72" s="214" t="s">
        <v>562</v>
      </c>
      <c r="EY72" s="214" t="s">
        <v>562</v>
      </c>
      <c r="EZ72" s="214" t="s">
        <v>562</v>
      </c>
      <c r="FA72" s="214" t="s">
        <v>562</v>
      </c>
      <c r="FB72" s="214" t="s">
        <v>562</v>
      </c>
      <c r="FC72" s="214" t="s">
        <v>562</v>
      </c>
      <c r="FD72" s="214" t="s">
        <v>562</v>
      </c>
      <c r="FE72" s="214" t="s">
        <v>562</v>
      </c>
      <c r="FF72" s="214" t="s">
        <v>562</v>
      </c>
      <c r="FG72" s="214" t="s">
        <v>562</v>
      </c>
      <c r="FH72" s="214" t="s">
        <v>562</v>
      </c>
      <c r="FI72" s="214" t="s">
        <v>562</v>
      </c>
      <c r="FJ72" s="372" t="s">
        <v>2711</v>
      </c>
      <c r="FK72" s="223"/>
      <c r="FL72" s="198"/>
      <c r="FM72" s="301" t="s">
        <v>562</v>
      </c>
      <c r="FN72" s="301" t="s">
        <v>562</v>
      </c>
      <c r="FO72" s="301" t="s">
        <v>562</v>
      </c>
      <c r="FP72" s="301" t="s">
        <v>562</v>
      </c>
      <c r="FQ72" s="301" t="s">
        <v>562</v>
      </c>
      <c r="FR72" s="301" t="s">
        <v>562</v>
      </c>
      <c r="FS72" s="301" t="s">
        <v>562</v>
      </c>
      <c r="FT72" s="301" t="s">
        <v>562</v>
      </c>
      <c r="FU72" s="301" t="s">
        <v>562</v>
      </c>
      <c r="FV72" s="301" t="s">
        <v>562</v>
      </c>
      <c r="FW72" s="301" t="s">
        <v>562</v>
      </c>
      <c r="FX72" s="301" t="s">
        <v>562</v>
      </c>
      <c r="FY72" s="301" t="s">
        <v>562</v>
      </c>
      <c r="FZ72" s="301" t="s">
        <v>562</v>
      </c>
      <c r="GA72" s="301" t="s">
        <v>562</v>
      </c>
      <c r="GB72" s="301" t="s">
        <v>562</v>
      </c>
      <c r="GC72" s="301" t="s">
        <v>562</v>
      </c>
      <c r="GD72" s="301" t="s">
        <v>562</v>
      </c>
      <c r="GE72" s="301" t="s">
        <v>562</v>
      </c>
      <c r="GF72" s="301" t="s">
        <v>562</v>
      </c>
      <c r="GG72" s="373" t="s">
        <v>4051</v>
      </c>
      <c r="GH72" s="223"/>
      <c r="GI72" s="198"/>
      <c r="GJ72" s="223" t="s">
        <v>562</v>
      </c>
      <c r="GK72" s="223" t="s">
        <v>562</v>
      </c>
      <c r="GL72" s="223" t="s">
        <v>562</v>
      </c>
      <c r="GM72" s="223" t="s">
        <v>562</v>
      </c>
      <c r="GN72" s="223" t="s">
        <v>562</v>
      </c>
      <c r="GO72" s="223" t="s">
        <v>562</v>
      </c>
      <c r="GP72" s="223" t="s">
        <v>562</v>
      </c>
      <c r="GQ72" s="223" t="s">
        <v>562</v>
      </c>
      <c r="GR72" s="223" t="s">
        <v>562</v>
      </c>
      <c r="GS72" s="223" t="s">
        <v>562</v>
      </c>
      <c r="GT72" s="223" t="s">
        <v>562</v>
      </c>
      <c r="GU72" s="223" t="s">
        <v>562</v>
      </c>
      <c r="GV72" s="223" t="s">
        <v>562</v>
      </c>
      <c r="GW72" s="223" t="s">
        <v>562</v>
      </c>
      <c r="GX72" s="223" t="s">
        <v>562</v>
      </c>
      <c r="GY72" s="238" t="s">
        <v>562</v>
      </c>
      <c r="GZ72" s="238" t="s">
        <v>562</v>
      </c>
      <c r="HA72" s="238" t="s">
        <v>562</v>
      </c>
      <c r="HB72" s="238" t="s">
        <v>562</v>
      </c>
      <c r="HC72" s="238" t="s">
        <v>562</v>
      </c>
      <c r="HD72" s="223" t="s">
        <v>1744</v>
      </c>
      <c r="HE72" s="223"/>
      <c r="HF72" s="198"/>
      <c r="HG72" s="223" t="s">
        <v>562</v>
      </c>
      <c r="HH72" s="223" t="s">
        <v>562</v>
      </c>
      <c r="HI72" s="223" t="s">
        <v>562</v>
      </c>
      <c r="HJ72" s="223" t="s">
        <v>562</v>
      </c>
      <c r="HK72" s="223" t="s">
        <v>562</v>
      </c>
      <c r="HL72" s="223" t="s">
        <v>562</v>
      </c>
      <c r="HM72" s="223" t="s">
        <v>562</v>
      </c>
      <c r="HN72" s="223" t="s">
        <v>562</v>
      </c>
      <c r="HO72" s="223" t="s">
        <v>562</v>
      </c>
      <c r="HP72" s="223" t="s">
        <v>562</v>
      </c>
      <c r="HQ72" s="223" t="s">
        <v>562</v>
      </c>
      <c r="HR72" s="223" t="s">
        <v>562</v>
      </c>
      <c r="HS72" s="223" t="s">
        <v>562</v>
      </c>
      <c r="HT72" s="223" t="s">
        <v>562</v>
      </c>
      <c r="HU72" s="223" t="s">
        <v>562</v>
      </c>
      <c r="HV72" s="238" t="s">
        <v>562</v>
      </c>
      <c r="HW72" s="238" t="s">
        <v>562</v>
      </c>
      <c r="HX72" s="238" t="s">
        <v>562</v>
      </c>
      <c r="HY72" s="238" t="s">
        <v>562</v>
      </c>
      <c r="HZ72" s="238" t="s">
        <v>562</v>
      </c>
      <c r="IA72" s="374" t="s">
        <v>950</v>
      </c>
      <c r="IB72" s="223"/>
      <c r="IC72" s="198"/>
      <c r="ID72" s="394" t="s">
        <v>562</v>
      </c>
      <c r="IE72" s="394" t="s">
        <v>562</v>
      </c>
      <c r="IF72" s="395" t="s">
        <v>562</v>
      </c>
      <c r="IG72" s="395" t="s">
        <v>562</v>
      </c>
      <c r="IH72" s="395" t="s">
        <v>562</v>
      </c>
      <c r="II72" s="394" t="s">
        <v>562</v>
      </c>
      <c r="IJ72" s="394" t="s">
        <v>562</v>
      </c>
      <c r="IK72" s="394" t="s">
        <v>562</v>
      </c>
      <c r="IL72" s="396" t="s">
        <v>562</v>
      </c>
      <c r="IM72" s="397" t="s">
        <v>562</v>
      </c>
      <c r="IN72" s="398" t="s">
        <v>562</v>
      </c>
      <c r="IO72" s="394" t="s">
        <v>562</v>
      </c>
      <c r="IP72" s="394" t="s">
        <v>562</v>
      </c>
      <c r="IQ72" s="399" t="s">
        <v>562</v>
      </c>
      <c r="IR72" s="394" t="s">
        <v>562</v>
      </c>
      <c r="IS72" s="394" t="s">
        <v>562</v>
      </c>
      <c r="IT72" s="394" t="s">
        <v>562</v>
      </c>
      <c r="IU72" s="394" t="s">
        <v>562</v>
      </c>
      <c r="IV72" s="394" t="s">
        <v>562</v>
      </c>
      <c r="IW72" s="400" t="s">
        <v>562</v>
      </c>
      <c r="IX72" s="394" t="s">
        <v>1973</v>
      </c>
      <c r="IY72" s="223"/>
      <c r="IZ72" s="198"/>
      <c r="JA72" s="409" t="s">
        <v>7408</v>
      </c>
      <c r="JB72" s="409" t="s">
        <v>5778</v>
      </c>
      <c r="JC72" s="409" t="s">
        <v>499</v>
      </c>
      <c r="JD72" s="409" t="s">
        <v>7409</v>
      </c>
      <c r="JE72" s="409" t="s">
        <v>2389</v>
      </c>
      <c r="JF72" s="409" t="s">
        <v>364</v>
      </c>
      <c r="JG72" s="409" t="s">
        <v>918</v>
      </c>
      <c r="JH72" s="409" t="s">
        <v>7410</v>
      </c>
      <c r="JI72" s="409" t="s">
        <v>1184</v>
      </c>
      <c r="JJ72" s="409" t="s">
        <v>562</v>
      </c>
      <c r="JK72" s="409" t="s">
        <v>562</v>
      </c>
      <c r="JL72" s="409" t="s">
        <v>562</v>
      </c>
      <c r="JM72" s="409" t="s">
        <v>562</v>
      </c>
      <c r="JN72" s="409" t="s">
        <v>1143</v>
      </c>
      <c r="JO72" s="409" t="s">
        <v>1143</v>
      </c>
      <c r="JP72" s="409" t="s">
        <v>7203</v>
      </c>
      <c r="JQ72" s="409" t="s">
        <v>7204</v>
      </c>
      <c r="JR72" s="409" t="s">
        <v>7205</v>
      </c>
      <c r="JS72" s="409" t="s">
        <v>7206</v>
      </c>
      <c r="JT72" s="409" t="s">
        <v>7207</v>
      </c>
      <c r="JU72" s="409" t="s">
        <v>2711</v>
      </c>
      <c r="JV72" s="223"/>
      <c r="JW72" s="223"/>
      <c r="JX72" s="366" t="s">
        <v>6997</v>
      </c>
      <c r="JY72" s="366" t="s">
        <v>3423</v>
      </c>
      <c r="JZ72" s="366" t="s">
        <v>1447</v>
      </c>
      <c r="KA72" s="366" t="s">
        <v>4159</v>
      </c>
      <c r="KB72" s="366" t="s">
        <v>936</v>
      </c>
      <c r="KC72" s="366" t="s">
        <v>364</v>
      </c>
      <c r="KD72" s="366" t="s">
        <v>2696</v>
      </c>
      <c r="KE72" s="366" t="s">
        <v>7702</v>
      </c>
      <c r="KF72" s="366" t="s">
        <v>454</v>
      </c>
      <c r="KG72" s="366" t="s">
        <v>562</v>
      </c>
      <c r="KH72" s="366" t="s">
        <v>562</v>
      </c>
      <c r="KI72" s="366" t="s">
        <v>562</v>
      </c>
      <c r="KJ72" s="366" t="s">
        <v>562</v>
      </c>
      <c r="KK72" s="366" t="s">
        <v>7703</v>
      </c>
      <c r="KL72" s="366" t="s">
        <v>7703</v>
      </c>
      <c r="KM72" s="366" t="s">
        <v>7704</v>
      </c>
      <c r="KN72" s="366" t="s">
        <v>7705</v>
      </c>
      <c r="KO72" s="366" t="s">
        <v>7706</v>
      </c>
      <c r="KP72" s="366" t="s">
        <v>7707</v>
      </c>
      <c r="KQ72" s="366" t="s">
        <v>5958</v>
      </c>
      <c r="KR72" s="214" t="s">
        <v>1429</v>
      </c>
      <c r="KS72" s="223"/>
      <c r="KT72" s="223"/>
      <c r="KU72" s="409" t="s">
        <v>562</v>
      </c>
      <c r="KV72" s="409" t="s">
        <v>562</v>
      </c>
      <c r="KW72" s="409" t="s">
        <v>562</v>
      </c>
      <c r="KX72" s="409" t="s">
        <v>562</v>
      </c>
      <c r="KY72" s="409" t="s">
        <v>562</v>
      </c>
      <c r="KZ72" s="409" t="s">
        <v>562</v>
      </c>
      <c r="LA72" s="409" t="s">
        <v>562</v>
      </c>
      <c r="LB72" s="409" t="s">
        <v>562</v>
      </c>
      <c r="LC72" s="409" t="s">
        <v>562</v>
      </c>
      <c r="LD72" s="409" t="s">
        <v>562</v>
      </c>
      <c r="LE72" s="409" t="s">
        <v>562</v>
      </c>
      <c r="LF72" s="409" t="s">
        <v>562</v>
      </c>
      <c r="LG72" s="409" t="s">
        <v>562</v>
      </c>
      <c r="LH72" s="409" t="s">
        <v>562</v>
      </c>
      <c r="LI72" s="409" t="s">
        <v>562</v>
      </c>
      <c r="LJ72" s="409" t="s">
        <v>562</v>
      </c>
      <c r="LK72" s="409" t="s">
        <v>562</v>
      </c>
      <c r="LL72" s="409" t="s">
        <v>562</v>
      </c>
      <c r="LM72" s="409" t="s">
        <v>562</v>
      </c>
      <c r="LN72" s="409" t="s">
        <v>562</v>
      </c>
      <c r="LO72" s="409" t="s">
        <v>6151</v>
      </c>
      <c r="LP72" s="223"/>
      <c r="LQ72" s="223"/>
      <c r="LR72" s="366" t="s">
        <v>562</v>
      </c>
      <c r="LS72" s="366" t="s">
        <v>562</v>
      </c>
      <c r="LT72" s="366" t="s">
        <v>562</v>
      </c>
      <c r="LU72" s="366" t="s">
        <v>562</v>
      </c>
      <c r="LV72" s="366" t="s">
        <v>562</v>
      </c>
      <c r="LW72" s="366" t="s">
        <v>562</v>
      </c>
      <c r="LX72" s="366" t="s">
        <v>562</v>
      </c>
      <c r="LY72" s="366" t="s">
        <v>562</v>
      </c>
      <c r="LZ72" s="366" t="s">
        <v>562</v>
      </c>
      <c r="MA72" s="366" t="s">
        <v>562</v>
      </c>
      <c r="MB72" s="366" t="s">
        <v>562</v>
      </c>
      <c r="MC72" s="366" t="s">
        <v>562</v>
      </c>
      <c r="MD72" s="366" t="s">
        <v>562</v>
      </c>
      <c r="ME72" s="366" t="s">
        <v>562</v>
      </c>
      <c r="MF72" s="366" t="s">
        <v>562</v>
      </c>
      <c r="MG72" s="366" t="s">
        <v>562</v>
      </c>
      <c r="MH72" s="366" t="s">
        <v>562</v>
      </c>
      <c r="MI72" s="366" t="s">
        <v>562</v>
      </c>
      <c r="MJ72" s="366" t="s">
        <v>562</v>
      </c>
      <c r="MK72" s="366" t="s">
        <v>562</v>
      </c>
      <c r="ML72" s="214" t="s">
        <v>5440</v>
      </c>
      <c r="MM72" s="223"/>
      <c r="MN72" s="223"/>
      <c r="MO72" s="214" t="s">
        <v>562</v>
      </c>
      <c r="MP72" s="214" t="s">
        <v>562</v>
      </c>
      <c r="MQ72" s="214" t="s">
        <v>562</v>
      </c>
      <c r="MR72" s="214" t="s">
        <v>562</v>
      </c>
      <c r="MS72" s="214" t="s">
        <v>562</v>
      </c>
      <c r="MT72" s="214" t="s">
        <v>562</v>
      </c>
      <c r="MU72" s="214" t="s">
        <v>562</v>
      </c>
      <c r="MV72" s="214" t="s">
        <v>562</v>
      </c>
      <c r="MW72" s="214" t="s">
        <v>562</v>
      </c>
      <c r="MX72" s="214" t="s">
        <v>562</v>
      </c>
      <c r="MY72" s="214" t="s">
        <v>562</v>
      </c>
      <c r="MZ72" s="214" t="s">
        <v>562</v>
      </c>
      <c r="NA72" s="214" t="s">
        <v>562</v>
      </c>
      <c r="NB72" s="214" t="s">
        <v>562</v>
      </c>
      <c r="NC72" s="214" t="s">
        <v>562</v>
      </c>
      <c r="ND72" s="214" t="s">
        <v>562</v>
      </c>
      <c r="NE72" s="214" t="s">
        <v>562</v>
      </c>
      <c r="NF72" s="214" t="s">
        <v>562</v>
      </c>
      <c r="NG72" s="214" t="s">
        <v>562</v>
      </c>
      <c r="NH72" s="214" t="s">
        <v>562</v>
      </c>
      <c r="NI72" s="301" t="s">
        <v>371</v>
      </c>
    </row>
    <row r="73" spans="1:373" s="2" customFormat="1" ht="12.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213" t="s">
        <v>144</v>
      </c>
      <c r="AD73" s="222" t="str">
        <f t="shared" ca="1" si="145"/>
        <v>8,950</v>
      </c>
      <c r="AE73" s="409" t="s">
        <v>521</v>
      </c>
      <c r="AF73" s="409" t="s">
        <v>522</v>
      </c>
      <c r="AG73" s="409" t="s">
        <v>1173</v>
      </c>
      <c r="AH73" s="409" t="s">
        <v>2716</v>
      </c>
      <c r="AI73" s="409" t="s">
        <v>552</v>
      </c>
      <c r="AJ73" s="409" t="s">
        <v>1405</v>
      </c>
      <c r="AK73" s="409" t="s">
        <v>372</v>
      </c>
      <c r="AL73" s="409" t="s">
        <v>568</v>
      </c>
      <c r="AM73" s="409" t="s">
        <v>3372</v>
      </c>
      <c r="AN73" s="409" t="s">
        <v>6811</v>
      </c>
      <c r="AO73" s="409" t="s">
        <v>6812</v>
      </c>
      <c r="AP73" s="409" t="s">
        <v>6812</v>
      </c>
      <c r="AQ73" s="409" t="s">
        <v>6813</v>
      </c>
      <c r="AR73" s="409" t="s">
        <v>364</v>
      </c>
      <c r="AS73" s="409" t="s">
        <v>6814</v>
      </c>
      <c r="AT73" s="409" t="s">
        <v>6815</v>
      </c>
      <c r="AU73" s="409" t="s">
        <v>6816</v>
      </c>
      <c r="AV73" s="409" t="s">
        <v>6817</v>
      </c>
      <c r="AW73" s="409" t="s">
        <v>6818</v>
      </c>
      <c r="AX73" s="409" t="s">
        <v>6819</v>
      </c>
      <c r="AY73" s="409" t="s">
        <v>1282</v>
      </c>
      <c r="AZ73" s="223"/>
      <c r="BA73" s="198"/>
      <c r="BB73" s="409" t="s">
        <v>521</v>
      </c>
      <c r="BC73" s="409" t="s">
        <v>5959</v>
      </c>
      <c r="BD73" s="409" t="s">
        <v>5959</v>
      </c>
      <c r="BE73" s="409" t="s">
        <v>2716</v>
      </c>
      <c r="BF73" s="409" t="s">
        <v>552</v>
      </c>
      <c r="BG73" s="409" t="s">
        <v>1405</v>
      </c>
      <c r="BH73" s="409" t="s">
        <v>372</v>
      </c>
      <c r="BI73" s="409" t="s">
        <v>5960</v>
      </c>
      <c r="BJ73" s="409" t="s">
        <v>1837</v>
      </c>
      <c r="BK73" s="409" t="s">
        <v>5961</v>
      </c>
      <c r="BL73" s="409" t="s">
        <v>5962</v>
      </c>
      <c r="BM73" s="409" t="s">
        <v>5962</v>
      </c>
      <c r="BN73" s="409" t="s">
        <v>5963</v>
      </c>
      <c r="BO73" s="409" t="s">
        <v>364</v>
      </c>
      <c r="BP73" s="409" t="s">
        <v>5964</v>
      </c>
      <c r="BQ73" s="409" t="s">
        <v>5965</v>
      </c>
      <c r="BR73" s="409" t="s">
        <v>5966</v>
      </c>
      <c r="BS73" s="409" t="s">
        <v>5967</v>
      </c>
      <c r="BT73" s="409" t="s">
        <v>5968</v>
      </c>
      <c r="BU73" s="409" t="s">
        <v>5969</v>
      </c>
      <c r="BV73" s="409" t="s">
        <v>5970</v>
      </c>
      <c r="BW73" s="223"/>
      <c r="BX73" s="198"/>
      <c r="BY73" s="375" t="s">
        <v>521</v>
      </c>
      <c r="BZ73" s="375" t="s">
        <v>522</v>
      </c>
      <c r="CA73" s="375" t="s">
        <v>1173</v>
      </c>
      <c r="CB73" s="375" t="s">
        <v>4006</v>
      </c>
      <c r="CC73" s="375" t="s">
        <v>552</v>
      </c>
      <c r="CD73" s="375" t="s">
        <v>447</v>
      </c>
      <c r="CE73" s="375" t="s">
        <v>1170</v>
      </c>
      <c r="CF73" s="375" t="s">
        <v>5038</v>
      </c>
      <c r="CG73" s="375" t="s">
        <v>3372</v>
      </c>
      <c r="CH73" s="375" t="s">
        <v>5039</v>
      </c>
      <c r="CI73" s="375" t="s">
        <v>4287</v>
      </c>
      <c r="CJ73" s="375" t="s">
        <v>4287</v>
      </c>
      <c r="CK73" s="375" t="s">
        <v>4288</v>
      </c>
      <c r="CL73" s="375" t="s">
        <v>364</v>
      </c>
      <c r="CM73" s="375" t="s">
        <v>4289</v>
      </c>
      <c r="CN73" s="375" t="s">
        <v>5197</v>
      </c>
      <c r="CO73" s="375" t="s">
        <v>5198</v>
      </c>
      <c r="CP73" s="375" t="s">
        <v>5199</v>
      </c>
      <c r="CQ73" s="375" t="s">
        <v>5200</v>
      </c>
      <c r="CR73" s="375" t="s">
        <v>3547</v>
      </c>
      <c r="CS73" s="376" t="s">
        <v>830</v>
      </c>
      <c r="CT73" s="223"/>
      <c r="CU73" s="198"/>
      <c r="CV73" s="341" t="s">
        <v>521</v>
      </c>
      <c r="CW73" s="341" t="s">
        <v>522</v>
      </c>
      <c r="CX73" s="341" t="s">
        <v>1173</v>
      </c>
      <c r="CY73" s="341" t="s">
        <v>4284</v>
      </c>
      <c r="CZ73" s="341" t="s">
        <v>1815</v>
      </c>
      <c r="DA73" s="341" t="s">
        <v>385</v>
      </c>
      <c r="DB73" s="341" t="s">
        <v>1325</v>
      </c>
      <c r="DC73" s="341" t="s">
        <v>4285</v>
      </c>
      <c r="DD73" s="341" t="s">
        <v>2193</v>
      </c>
      <c r="DE73" s="341" t="s">
        <v>4286</v>
      </c>
      <c r="DF73" s="341" t="s">
        <v>4287</v>
      </c>
      <c r="DG73" s="341" t="s">
        <v>4287</v>
      </c>
      <c r="DH73" s="341" t="s">
        <v>4288</v>
      </c>
      <c r="DI73" s="341" t="s">
        <v>364</v>
      </c>
      <c r="DJ73" s="341" t="s">
        <v>4289</v>
      </c>
      <c r="DK73" s="341" t="s">
        <v>4431</v>
      </c>
      <c r="DL73" s="341" t="s">
        <v>4432</v>
      </c>
      <c r="DM73" s="341" t="s">
        <v>4433</v>
      </c>
      <c r="DN73" s="341" t="s">
        <v>4434</v>
      </c>
      <c r="DO73" s="341" t="s">
        <v>3547</v>
      </c>
      <c r="DP73" s="341" t="s">
        <v>4290</v>
      </c>
      <c r="DQ73" s="223"/>
      <c r="DR73" s="198"/>
      <c r="DS73" s="341" t="s">
        <v>521</v>
      </c>
      <c r="DT73" s="341" t="s">
        <v>522</v>
      </c>
      <c r="DU73" s="341" t="s">
        <v>1173</v>
      </c>
      <c r="DV73" s="341" t="s">
        <v>3537</v>
      </c>
      <c r="DW73" s="341" t="s">
        <v>509</v>
      </c>
      <c r="DX73" s="341" t="s">
        <v>1405</v>
      </c>
      <c r="DY73" s="341" t="s">
        <v>1325</v>
      </c>
      <c r="DZ73" s="341" t="s">
        <v>3538</v>
      </c>
      <c r="EA73" s="341" t="s">
        <v>2193</v>
      </c>
      <c r="EB73" s="341" t="s">
        <v>3539</v>
      </c>
      <c r="EC73" s="341" t="s">
        <v>3540</v>
      </c>
      <c r="ED73" s="341" t="s">
        <v>3540</v>
      </c>
      <c r="EE73" s="341" t="s">
        <v>3541</v>
      </c>
      <c r="EF73" s="341" t="s">
        <v>364</v>
      </c>
      <c r="EG73" s="341" t="s">
        <v>3542</v>
      </c>
      <c r="EH73" s="341" t="s">
        <v>3543</v>
      </c>
      <c r="EI73" s="341" t="s">
        <v>3544</v>
      </c>
      <c r="EJ73" s="341" t="s">
        <v>3545</v>
      </c>
      <c r="EK73" s="341" t="s">
        <v>3546</v>
      </c>
      <c r="EL73" s="341" t="s">
        <v>3547</v>
      </c>
      <c r="EM73" s="341" t="s">
        <v>4008</v>
      </c>
      <c r="EN73" s="223"/>
      <c r="EO73" s="198"/>
      <c r="EP73" s="341" t="s">
        <v>521</v>
      </c>
      <c r="EQ73" s="214" t="s">
        <v>522</v>
      </c>
      <c r="ER73" s="214" t="s">
        <v>1173</v>
      </c>
      <c r="ES73" s="214" t="s">
        <v>2577</v>
      </c>
      <c r="ET73" s="214" t="s">
        <v>1470</v>
      </c>
      <c r="EU73" s="214" t="s">
        <v>405</v>
      </c>
      <c r="EV73" s="214" t="s">
        <v>996</v>
      </c>
      <c r="EW73" s="214" t="s">
        <v>440</v>
      </c>
      <c r="EX73" s="214" t="s">
        <v>2193</v>
      </c>
      <c r="EY73" s="214" t="s">
        <v>3539</v>
      </c>
      <c r="EZ73" s="214" t="s">
        <v>2419</v>
      </c>
      <c r="FA73" s="214" t="s">
        <v>2419</v>
      </c>
      <c r="FB73" s="214" t="s">
        <v>2583</v>
      </c>
      <c r="FC73" s="214" t="s">
        <v>364</v>
      </c>
      <c r="FD73" s="214" t="s">
        <v>3894</v>
      </c>
      <c r="FE73" s="214" t="s">
        <v>3895</v>
      </c>
      <c r="FF73" s="214" t="s">
        <v>3896</v>
      </c>
      <c r="FG73" s="214" t="s">
        <v>3897</v>
      </c>
      <c r="FH73" s="214" t="s">
        <v>3898</v>
      </c>
      <c r="FI73" s="214" t="s">
        <v>3547</v>
      </c>
      <c r="FJ73" s="372" t="s">
        <v>2717</v>
      </c>
      <c r="FK73" s="223"/>
      <c r="FL73" s="198"/>
      <c r="FM73" s="301" t="s">
        <v>521</v>
      </c>
      <c r="FN73" s="301" t="s">
        <v>522</v>
      </c>
      <c r="FO73" s="301" t="s">
        <v>1173</v>
      </c>
      <c r="FP73" s="301" t="s">
        <v>1964</v>
      </c>
      <c r="FQ73" s="301" t="s">
        <v>1470</v>
      </c>
      <c r="FR73" s="301" t="s">
        <v>386</v>
      </c>
      <c r="FS73" s="301" t="s">
        <v>391</v>
      </c>
      <c r="FT73" s="301" t="s">
        <v>2327</v>
      </c>
      <c r="FU73" s="301" t="s">
        <v>2328</v>
      </c>
      <c r="FV73" s="301" t="s">
        <v>2329</v>
      </c>
      <c r="FW73" s="301" t="s">
        <v>2330</v>
      </c>
      <c r="FX73" s="301" t="s">
        <v>2330</v>
      </c>
      <c r="FY73" s="301" t="s">
        <v>364</v>
      </c>
      <c r="FZ73" s="301" t="s">
        <v>364</v>
      </c>
      <c r="GA73" s="301" t="s">
        <v>2331</v>
      </c>
      <c r="GB73" s="301" t="s">
        <v>2332</v>
      </c>
      <c r="GC73" s="301" t="s">
        <v>2333</v>
      </c>
      <c r="GD73" s="301" t="s">
        <v>2334</v>
      </c>
      <c r="GE73" s="301" t="s">
        <v>2335</v>
      </c>
      <c r="GF73" s="301" t="s">
        <v>1047</v>
      </c>
      <c r="GG73" s="373" t="s">
        <v>4052</v>
      </c>
      <c r="GH73" s="223"/>
      <c r="GI73" s="198"/>
      <c r="GJ73" s="223" t="s">
        <v>521</v>
      </c>
      <c r="GK73" s="223" t="s">
        <v>522</v>
      </c>
      <c r="GL73" s="223" t="s">
        <v>1173</v>
      </c>
      <c r="GM73" s="223" t="s">
        <v>1951</v>
      </c>
      <c r="GN73" s="223" t="s">
        <v>1080</v>
      </c>
      <c r="GO73" s="223" t="s">
        <v>386</v>
      </c>
      <c r="GP73" s="223" t="s">
        <v>381</v>
      </c>
      <c r="GQ73" s="223" t="s">
        <v>524</v>
      </c>
      <c r="GR73" s="223" t="s">
        <v>1837</v>
      </c>
      <c r="GS73" s="223" t="s">
        <v>526</v>
      </c>
      <c r="GT73" s="223" t="s">
        <v>1838</v>
      </c>
      <c r="GU73" s="223" t="s">
        <v>1838</v>
      </c>
      <c r="GV73" s="223" t="s">
        <v>1839</v>
      </c>
      <c r="GW73" s="223" t="s">
        <v>364</v>
      </c>
      <c r="GX73" s="223" t="s">
        <v>1840</v>
      </c>
      <c r="GY73" s="238" t="s">
        <v>1841</v>
      </c>
      <c r="GZ73" s="238" t="s">
        <v>1842</v>
      </c>
      <c r="HA73" s="238" t="s">
        <v>1843</v>
      </c>
      <c r="HB73" s="238" t="s">
        <v>1844</v>
      </c>
      <c r="HC73" s="238" t="s">
        <v>1063</v>
      </c>
      <c r="HD73" s="223" t="s">
        <v>4072</v>
      </c>
      <c r="HE73" s="223"/>
      <c r="HF73" s="198"/>
      <c r="HG73" s="223" t="s">
        <v>521</v>
      </c>
      <c r="HH73" s="223" t="s">
        <v>522</v>
      </c>
      <c r="HI73" s="223" t="s">
        <v>1173</v>
      </c>
      <c r="HJ73" s="223" t="s">
        <v>1217</v>
      </c>
      <c r="HK73" s="223" t="s">
        <v>1065</v>
      </c>
      <c r="HL73" s="223" t="s">
        <v>386</v>
      </c>
      <c r="HM73" s="223" t="s">
        <v>381</v>
      </c>
      <c r="HN73" s="223" t="s">
        <v>524</v>
      </c>
      <c r="HO73" s="223" t="s">
        <v>525</v>
      </c>
      <c r="HP73" s="223" t="s">
        <v>526</v>
      </c>
      <c r="HQ73" s="223" t="s">
        <v>1218</v>
      </c>
      <c r="HR73" s="223" t="s">
        <v>1218</v>
      </c>
      <c r="HS73" s="223" t="s">
        <v>1219</v>
      </c>
      <c r="HT73" s="223">
        <v>0</v>
      </c>
      <c r="HU73" s="223" t="s">
        <v>1220</v>
      </c>
      <c r="HV73" s="238" t="s">
        <v>1221</v>
      </c>
      <c r="HW73" s="238" t="s">
        <v>1222</v>
      </c>
      <c r="HX73" s="238" t="s">
        <v>1223</v>
      </c>
      <c r="HY73" s="238" t="s">
        <v>1224</v>
      </c>
      <c r="HZ73" s="238" t="s">
        <v>1063</v>
      </c>
      <c r="IA73" s="374" t="s">
        <v>1408</v>
      </c>
      <c r="IB73" s="223"/>
      <c r="IC73" s="198"/>
      <c r="ID73" s="399" t="s">
        <v>521</v>
      </c>
      <c r="IE73" s="399" t="s">
        <v>522</v>
      </c>
      <c r="IF73" s="395" t="s">
        <v>373</v>
      </c>
      <c r="IG73" s="395" t="s">
        <v>403</v>
      </c>
      <c r="IH73" s="395" t="s">
        <v>523</v>
      </c>
      <c r="II73" s="399" t="s">
        <v>386</v>
      </c>
      <c r="IJ73" s="399" t="s">
        <v>381</v>
      </c>
      <c r="IK73" s="399" t="s">
        <v>524</v>
      </c>
      <c r="IL73" s="401" t="s">
        <v>525</v>
      </c>
      <c r="IM73" s="398" t="s">
        <v>526</v>
      </c>
      <c r="IN73" s="398" t="s">
        <v>1225</v>
      </c>
      <c r="IO73" s="399" t="s">
        <v>1225</v>
      </c>
      <c r="IP73" s="399" t="s">
        <v>1226</v>
      </c>
      <c r="IQ73" s="399"/>
      <c r="IR73" s="399" t="s">
        <v>1227</v>
      </c>
      <c r="IS73" s="399" t="s">
        <v>1228</v>
      </c>
      <c r="IT73" s="399" t="s">
        <v>1229</v>
      </c>
      <c r="IU73" s="399" t="s">
        <v>1230</v>
      </c>
      <c r="IV73" s="399" t="s">
        <v>1231</v>
      </c>
      <c r="IW73" s="400" t="s">
        <v>1232</v>
      </c>
      <c r="IX73" s="399" t="s">
        <v>4117</v>
      </c>
      <c r="IY73" s="223"/>
      <c r="IZ73" s="198"/>
      <c r="JA73" s="409" t="s">
        <v>521</v>
      </c>
      <c r="JB73" s="409" t="s">
        <v>7411</v>
      </c>
      <c r="JC73" s="409" t="s">
        <v>1956</v>
      </c>
      <c r="JD73" s="409" t="s">
        <v>1951</v>
      </c>
      <c r="JE73" s="409" t="s">
        <v>1279</v>
      </c>
      <c r="JF73" s="409" t="s">
        <v>405</v>
      </c>
      <c r="JG73" s="409" t="s">
        <v>379</v>
      </c>
      <c r="JH73" s="409" t="s">
        <v>7412</v>
      </c>
      <c r="JI73" s="409" t="s">
        <v>2328</v>
      </c>
      <c r="JJ73" s="409" t="s">
        <v>7208</v>
      </c>
      <c r="JK73" s="409" t="s">
        <v>7209</v>
      </c>
      <c r="JL73" s="409" t="s">
        <v>7209</v>
      </c>
      <c r="JM73" s="409" t="s">
        <v>7210</v>
      </c>
      <c r="JN73" s="409" t="s">
        <v>364</v>
      </c>
      <c r="JO73" s="409" t="s">
        <v>7211</v>
      </c>
      <c r="JP73" s="409" t="s">
        <v>7212</v>
      </c>
      <c r="JQ73" s="409" t="s">
        <v>7213</v>
      </c>
      <c r="JR73" s="409" t="s">
        <v>7214</v>
      </c>
      <c r="JS73" s="409" t="s">
        <v>7215</v>
      </c>
      <c r="JT73" s="409" t="s">
        <v>7216</v>
      </c>
      <c r="JU73" s="409" t="s">
        <v>4008</v>
      </c>
      <c r="JV73" s="223"/>
      <c r="JW73" s="223"/>
      <c r="JX73" s="366" t="s">
        <v>364</v>
      </c>
      <c r="JY73" s="366" t="s">
        <v>6151</v>
      </c>
      <c r="JZ73" s="366" t="s">
        <v>7708</v>
      </c>
      <c r="KA73" s="366" t="s">
        <v>364</v>
      </c>
      <c r="KB73" s="366" t="s">
        <v>364</v>
      </c>
      <c r="KC73" s="366" t="s">
        <v>364</v>
      </c>
      <c r="KD73" s="366" t="s">
        <v>364</v>
      </c>
      <c r="KE73" s="366" t="s">
        <v>7709</v>
      </c>
      <c r="KF73" s="366" t="s">
        <v>1437</v>
      </c>
      <c r="KG73" s="366" t="s">
        <v>7710</v>
      </c>
      <c r="KH73" s="366" t="s">
        <v>7711</v>
      </c>
      <c r="KI73" s="366" t="s">
        <v>7711</v>
      </c>
      <c r="KJ73" s="366" t="s">
        <v>7712</v>
      </c>
      <c r="KK73" s="366" t="s">
        <v>364</v>
      </c>
      <c r="KL73" s="366" t="s">
        <v>7713</v>
      </c>
      <c r="KM73" s="366" t="s">
        <v>7714</v>
      </c>
      <c r="KN73" s="366" t="s">
        <v>7715</v>
      </c>
      <c r="KO73" s="366" t="s">
        <v>7716</v>
      </c>
      <c r="KP73" s="366" t="s">
        <v>7717</v>
      </c>
      <c r="KQ73" s="366" t="s">
        <v>7718</v>
      </c>
      <c r="KR73" s="214" t="s">
        <v>7719</v>
      </c>
      <c r="KS73" s="223"/>
      <c r="KT73" s="223"/>
      <c r="KU73" s="409" t="s">
        <v>364</v>
      </c>
      <c r="KV73" s="409" t="s">
        <v>1173</v>
      </c>
      <c r="KW73" s="409" t="s">
        <v>522</v>
      </c>
      <c r="KX73" s="409" t="s">
        <v>1979</v>
      </c>
      <c r="KY73" s="409" t="s">
        <v>364</v>
      </c>
      <c r="KZ73" s="409" t="s">
        <v>1430</v>
      </c>
      <c r="LA73" s="409" t="s">
        <v>365</v>
      </c>
      <c r="LB73" s="409" t="s">
        <v>5778</v>
      </c>
      <c r="LC73" s="409" t="s">
        <v>1430</v>
      </c>
      <c r="LD73" s="409" t="s">
        <v>6344</v>
      </c>
      <c r="LE73" s="409" t="s">
        <v>3424</v>
      </c>
      <c r="LF73" s="409" t="s">
        <v>3424</v>
      </c>
      <c r="LG73" s="409" t="s">
        <v>6345</v>
      </c>
      <c r="LH73" s="409" t="s">
        <v>364</v>
      </c>
      <c r="LI73" s="409" t="s">
        <v>6346</v>
      </c>
      <c r="LJ73" s="409" t="s">
        <v>6347</v>
      </c>
      <c r="LK73" s="409" t="s">
        <v>6348</v>
      </c>
      <c r="LL73" s="409" t="s">
        <v>6349</v>
      </c>
      <c r="LM73" s="409" t="s">
        <v>6350</v>
      </c>
      <c r="LN73" s="409" t="s">
        <v>6351</v>
      </c>
      <c r="LO73" s="409" t="s">
        <v>6352</v>
      </c>
      <c r="LP73" s="223"/>
      <c r="LQ73" s="223"/>
      <c r="LR73" s="366" t="s">
        <v>364</v>
      </c>
      <c r="LS73" s="366" t="s">
        <v>364</v>
      </c>
      <c r="LT73" s="366" t="s">
        <v>364</v>
      </c>
      <c r="LU73" s="366" t="s">
        <v>1472</v>
      </c>
      <c r="LV73" s="366" t="s">
        <v>1448</v>
      </c>
      <c r="LW73" s="366" t="s">
        <v>1448</v>
      </c>
      <c r="LX73" s="366" t="s">
        <v>381</v>
      </c>
      <c r="LY73" s="366" t="s">
        <v>580</v>
      </c>
      <c r="LZ73" s="366" t="s">
        <v>1442</v>
      </c>
      <c r="MA73" s="366" t="s">
        <v>5441</v>
      </c>
      <c r="MB73" s="366" t="s">
        <v>364</v>
      </c>
      <c r="MC73" s="366" t="s">
        <v>364</v>
      </c>
      <c r="MD73" s="366" t="s">
        <v>364</v>
      </c>
      <c r="ME73" s="366" t="s">
        <v>364</v>
      </c>
      <c r="MF73" s="366" t="s">
        <v>364</v>
      </c>
      <c r="MG73" s="366" t="s">
        <v>5442</v>
      </c>
      <c r="MH73" s="366" t="s">
        <v>5443</v>
      </c>
      <c r="MI73" s="366" t="s">
        <v>5444</v>
      </c>
      <c r="MJ73" s="366" t="s">
        <v>5445</v>
      </c>
      <c r="MK73" s="366" t="s">
        <v>1433</v>
      </c>
      <c r="ML73" s="214" t="s">
        <v>5446</v>
      </c>
      <c r="MM73" s="223"/>
      <c r="MN73" s="223"/>
      <c r="MO73" s="214" t="s">
        <v>364</v>
      </c>
      <c r="MP73" s="214" t="s">
        <v>364</v>
      </c>
      <c r="MQ73" s="214" t="s">
        <v>364</v>
      </c>
      <c r="MR73" s="214" t="s">
        <v>4128</v>
      </c>
      <c r="MS73" s="214" t="s">
        <v>381</v>
      </c>
      <c r="MT73" s="214" t="s">
        <v>397</v>
      </c>
      <c r="MU73" s="214" t="s">
        <v>364</v>
      </c>
      <c r="MV73" s="214" t="s">
        <v>4674</v>
      </c>
      <c r="MW73" s="214" t="s">
        <v>364</v>
      </c>
      <c r="MX73" s="214" t="s">
        <v>4675</v>
      </c>
      <c r="MY73" s="214" t="s">
        <v>2695</v>
      </c>
      <c r="MZ73" s="214" t="s">
        <v>2695</v>
      </c>
      <c r="NA73" s="214" t="s">
        <v>4676</v>
      </c>
      <c r="NB73" s="214" t="s">
        <v>364</v>
      </c>
      <c r="NC73" s="214" t="s">
        <v>4677</v>
      </c>
      <c r="ND73" s="214" t="s">
        <v>4678</v>
      </c>
      <c r="NE73" s="214" t="s">
        <v>4679</v>
      </c>
      <c r="NF73" s="214" t="s">
        <v>4680</v>
      </c>
      <c r="NG73" s="214" t="s">
        <v>4681</v>
      </c>
      <c r="NH73" s="214" t="s">
        <v>1433</v>
      </c>
      <c r="NI73" s="301" t="s">
        <v>382</v>
      </c>
    </row>
    <row r="74" spans="1:373" s="2" customFormat="1" ht="12.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213" t="s">
        <v>145</v>
      </c>
      <c r="AD74" s="222" t="str">
        <f t="shared" ca="1" si="145"/>
        <v>459,045</v>
      </c>
      <c r="AE74" s="409" t="s">
        <v>6820</v>
      </c>
      <c r="AF74" s="409" t="s">
        <v>5041</v>
      </c>
      <c r="AG74" s="409" t="s">
        <v>2302</v>
      </c>
      <c r="AH74" s="409" t="s">
        <v>6821</v>
      </c>
      <c r="AI74" s="409" t="s">
        <v>1695</v>
      </c>
      <c r="AJ74" s="409" t="s">
        <v>963</v>
      </c>
      <c r="AK74" s="409" t="s">
        <v>3343</v>
      </c>
      <c r="AL74" s="409" t="s">
        <v>6822</v>
      </c>
      <c r="AM74" s="409" t="s">
        <v>2593</v>
      </c>
      <c r="AN74" s="409" t="s">
        <v>562</v>
      </c>
      <c r="AO74" s="409" t="s">
        <v>6823</v>
      </c>
      <c r="AP74" s="409" t="s">
        <v>6823</v>
      </c>
      <c r="AQ74" s="409" t="s">
        <v>562</v>
      </c>
      <c r="AR74" s="409" t="s">
        <v>6824</v>
      </c>
      <c r="AS74" s="409" t="s">
        <v>6824</v>
      </c>
      <c r="AT74" s="409" t="s">
        <v>6825</v>
      </c>
      <c r="AU74" s="409" t="s">
        <v>6826</v>
      </c>
      <c r="AV74" s="409" t="s">
        <v>6827</v>
      </c>
      <c r="AW74" s="409" t="s">
        <v>6828</v>
      </c>
      <c r="AX74" s="409" t="s">
        <v>6829</v>
      </c>
      <c r="AY74" s="409" t="s">
        <v>4283</v>
      </c>
      <c r="AZ74" s="223"/>
      <c r="BA74" s="198"/>
      <c r="BB74" s="409" t="s">
        <v>5040</v>
      </c>
      <c r="BC74" s="409" t="s">
        <v>5041</v>
      </c>
      <c r="BD74" s="409" t="s">
        <v>562</v>
      </c>
      <c r="BE74" s="409" t="s">
        <v>1859</v>
      </c>
      <c r="BF74" s="409" t="s">
        <v>562</v>
      </c>
      <c r="BG74" s="409" t="s">
        <v>963</v>
      </c>
      <c r="BH74" s="409" t="s">
        <v>5043</v>
      </c>
      <c r="BI74" s="409" t="s">
        <v>5971</v>
      </c>
      <c r="BJ74" s="409" t="s">
        <v>1279</v>
      </c>
      <c r="BK74" s="409" t="s">
        <v>562</v>
      </c>
      <c r="BL74" s="409" t="s">
        <v>5972</v>
      </c>
      <c r="BM74" s="409" t="s">
        <v>5972</v>
      </c>
      <c r="BN74" s="409" t="s">
        <v>562</v>
      </c>
      <c r="BO74" s="409" t="s">
        <v>5973</v>
      </c>
      <c r="BP74" s="409" t="s">
        <v>5973</v>
      </c>
      <c r="BQ74" s="409" t="s">
        <v>5974</v>
      </c>
      <c r="BR74" s="409" t="s">
        <v>5975</v>
      </c>
      <c r="BS74" s="409" t="s">
        <v>5976</v>
      </c>
      <c r="BT74" s="409" t="s">
        <v>562</v>
      </c>
      <c r="BU74" s="409" t="s">
        <v>5977</v>
      </c>
      <c r="BV74" s="409" t="s">
        <v>3601</v>
      </c>
      <c r="BW74" s="223"/>
      <c r="BX74" s="198"/>
      <c r="BY74" s="375" t="s">
        <v>5040</v>
      </c>
      <c r="BZ74" s="375" t="s">
        <v>5041</v>
      </c>
      <c r="CA74" s="375" t="s">
        <v>562</v>
      </c>
      <c r="CB74" s="375" t="s">
        <v>5042</v>
      </c>
      <c r="CC74" s="375" t="s">
        <v>364</v>
      </c>
      <c r="CD74" s="375" t="s">
        <v>963</v>
      </c>
      <c r="CE74" s="375" t="s">
        <v>5043</v>
      </c>
      <c r="CF74" s="375" t="s">
        <v>5044</v>
      </c>
      <c r="CG74" s="375" t="s">
        <v>1279</v>
      </c>
      <c r="CH74" s="375" t="s">
        <v>562</v>
      </c>
      <c r="CI74" s="375" t="s">
        <v>5045</v>
      </c>
      <c r="CJ74" s="375" t="s">
        <v>5045</v>
      </c>
      <c r="CK74" s="375" t="s">
        <v>562</v>
      </c>
      <c r="CL74" s="375" t="s">
        <v>5046</v>
      </c>
      <c r="CM74" s="375" t="s">
        <v>5046</v>
      </c>
      <c r="CN74" s="375" t="s">
        <v>562</v>
      </c>
      <c r="CO74" s="375" t="s">
        <v>562</v>
      </c>
      <c r="CP74" s="375" t="s">
        <v>562</v>
      </c>
      <c r="CQ74" s="375" t="s">
        <v>3907</v>
      </c>
      <c r="CR74" s="375" t="s">
        <v>1030</v>
      </c>
      <c r="CS74" s="376" t="s">
        <v>5047</v>
      </c>
      <c r="CT74" s="223"/>
      <c r="CU74" s="198"/>
      <c r="CV74" s="341" t="s">
        <v>527</v>
      </c>
      <c r="CW74" s="341" t="s">
        <v>3899</v>
      </c>
      <c r="CX74" s="341" t="s">
        <v>787</v>
      </c>
      <c r="CY74" s="341" t="s">
        <v>4291</v>
      </c>
      <c r="CZ74" s="341" t="s">
        <v>814</v>
      </c>
      <c r="DA74" s="341" t="s">
        <v>963</v>
      </c>
      <c r="DB74" s="341" t="s">
        <v>769</v>
      </c>
      <c r="DC74" s="341" t="s">
        <v>3551</v>
      </c>
      <c r="DD74" s="341" t="s">
        <v>1279</v>
      </c>
      <c r="DE74" s="341" t="s">
        <v>1239</v>
      </c>
      <c r="DF74" s="341" t="s">
        <v>4292</v>
      </c>
      <c r="DG74" s="341" t="s">
        <v>4292</v>
      </c>
      <c r="DH74" s="341" t="s">
        <v>4293</v>
      </c>
      <c r="DI74" s="341" t="s">
        <v>4294</v>
      </c>
      <c r="DJ74" s="341" t="s">
        <v>4294</v>
      </c>
      <c r="DK74" s="341" t="s">
        <v>4435</v>
      </c>
      <c r="DL74" s="341" t="s">
        <v>1464</v>
      </c>
      <c r="DM74" s="341" t="s">
        <v>4436</v>
      </c>
      <c r="DN74" s="341" t="s">
        <v>4437</v>
      </c>
      <c r="DO74" s="341" t="s">
        <v>1297</v>
      </c>
      <c r="DP74" s="341" t="s">
        <v>1964</v>
      </c>
      <c r="DQ74" s="223"/>
      <c r="DR74" s="198"/>
      <c r="DS74" s="341" t="s">
        <v>527</v>
      </c>
      <c r="DT74" s="341" t="s">
        <v>3548</v>
      </c>
      <c r="DU74" s="341" t="s">
        <v>3549</v>
      </c>
      <c r="DV74" s="341" t="s">
        <v>3550</v>
      </c>
      <c r="DW74" s="341" t="s">
        <v>814</v>
      </c>
      <c r="DX74" s="341" t="s">
        <v>963</v>
      </c>
      <c r="DY74" s="341" t="s">
        <v>769</v>
      </c>
      <c r="DZ74" s="341" t="s">
        <v>3551</v>
      </c>
      <c r="EA74" s="341" t="s">
        <v>1279</v>
      </c>
      <c r="EB74" s="341" t="s">
        <v>1239</v>
      </c>
      <c r="EC74" s="341" t="s">
        <v>3552</v>
      </c>
      <c r="ED74" s="341" t="s">
        <v>3552</v>
      </c>
      <c r="EE74" s="341" t="s">
        <v>3553</v>
      </c>
      <c r="EF74" s="341" t="s">
        <v>3554</v>
      </c>
      <c r="EG74" s="341" t="s">
        <v>3554</v>
      </c>
      <c r="EH74" s="341" t="s">
        <v>1023</v>
      </c>
      <c r="EI74" s="341" t="s">
        <v>3555</v>
      </c>
      <c r="EJ74" s="341" t="s">
        <v>1148</v>
      </c>
      <c r="EK74" s="341" t="s">
        <v>3556</v>
      </c>
      <c r="EL74" s="341" t="s">
        <v>1292</v>
      </c>
      <c r="EM74" s="341" t="s">
        <v>4009</v>
      </c>
      <c r="EN74" s="223"/>
      <c r="EO74" s="198"/>
      <c r="EP74" s="341" t="s">
        <v>527</v>
      </c>
      <c r="EQ74" s="214" t="s">
        <v>3899</v>
      </c>
      <c r="ER74" s="214" t="s">
        <v>787</v>
      </c>
      <c r="ES74" s="214" t="s">
        <v>3900</v>
      </c>
      <c r="ET74" s="214" t="s">
        <v>814</v>
      </c>
      <c r="EU74" s="214" t="s">
        <v>963</v>
      </c>
      <c r="EV74" s="214" t="s">
        <v>769</v>
      </c>
      <c r="EW74" s="214" t="s">
        <v>3551</v>
      </c>
      <c r="EX74" s="214" t="s">
        <v>1279</v>
      </c>
      <c r="EY74" s="214" t="s">
        <v>1239</v>
      </c>
      <c r="EZ74" s="214" t="s">
        <v>3901</v>
      </c>
      <c r="FA74" s="214" t="s">
        <v>3901</v>
      </c>
      <c r="FB74" s="214" t="s">
        <v>3902</v>
      </c>
      <c r="FC74" s="214" t="s">
        <v>3903</v>
      </c>
      <c r="FD74" s="214" t="s">
        <v>3903</v>
      </c>
      <c r="FE74" s="214" t="s">
        <v>3904</v>
      </c>
      <c r="FF74" s="214" t="s">
        <v>3905</v>
      </c>
      <c r="FG74" s="214" t="s">
        <v>3906</v>
      </c>
      <c r="FH74" s="214" t="s">
        <v>3907</v>
      </c>
      <c r="FI74" s="214" t="s">
        <v>1249</v>
      </c>
      <c r="FJ74" s="372" t="s">
        <v>410</v>
      </c>
      <c r="FK74" s="223"/>
      <c r="FL74" s="198"/>
      <c r="FM74" s="301" t="s">
        <v>527</v>
      </c>
      <c r="FN74" s="301" t="s">
        <v>2336</v>
      </c>
      <c r="FO74" s="301" t="s">
        <v>2337</v>
      </c>
      <c r="FP74" s="301" t="s">
        <v>1048</v>
      </c>
      <c r="FQ74" s="301" t="s">
        <v>530</v>
      </c>
      <c r="FR74" s="301" t="s">
        <v>963</v>
      </c>
      <c r="FS74" s="301" t="s">
        <v>769</v>
      </c>
      <c r="FT74" s="301" t="s">
        <v>2338</v>
      </c>
      <c r="FU74" s="301" t="s">
        <v>523</v>
      </c>
      <c r="FV74" s="301" t="s">
        <v>603</v>
      </c>
      <c r="FW74" s="301" t="s">
        <v>1143</v>
      </c>
      <c r="FX74" s="301" t="s">
        <v>1143</v>
      </c>
      <c r="FY74" s="301" t="s">
        <v>2339</v>
      </c>
      <c r="FZ74" s="301" t="s">
        <v>2340</v>
      </c>
      <c r="GA74" s="301" t="s">
        <v>2340</v>
      </c>
      <c r="GB74" s="301" t="s">
        <v>2341</v>
      </c>
      <c r="GC74" s="301" t="s">
        <v>2342</v>
      </c>
      <c r="GD74" s="301" t="s">
        <v>2343</v>
      </c>
      <c r="GE74" s="301" t="s">
        <v>2344</v>
      </c>
      <c r="GF74" s="301" t="s">
        <v>882</v>
      </c>
      <c r="GG74" s="373" t="s">
        <v>4053</v>
      </c>
      <c r="GH74" s="223"/>
      <c r="GI74" s="198"/>
      <c r="GJ74" s="223" t="s">
        <v>562</v>
      </c>
      <c r="GK74" s="223" t="s">
        <v>1845</v>
      </c>
      <c r="GL74" s="223" t="s">
        <v>1846</v>
      </c>
      <c r="GM74" s="223" t="s">
        <v>1952</v>
      </c>
      <c r="GN74" s="223" t="s">
        <v>1017</v>
      </c>
      <c r="GO74" s="223" t="s">
        <v>876</v>
      </c>
      <c r="GP74" s="223" t="s">
        <v>1847</v>
      </c>
      <c r="GQ74" s="223" t="s">
        <v>1848</v>
      </c>
      <c r="GR74" s="223" t="s">
        <v>534</v>
      </c>
      <c r="GS74" s="223" t="s">
        <v>1849</v>
      </c>
      <c r="GT74" s="223" t="s">
        <v>1850</v>
      </c>
      <c r="GU74" s="223" t="s">
        <v>1850</v>
      </c>
      <c r="GV74" s="223" t="s">
        <v>1851</v>
      </c>
      <c r="GW74" s="223" t="s">
        <v>1852</v>
      </c>
      <c r="GX74" s="223" t="s">
        <v>1852</v>
      </c>
      <c r="GY74" s="238" t="s">
        <v>1853</v>
      </c>
      <c r="GZ74" s="238" t="s">
        <v>1854</v>
      </c>
      <c r="HA74" s="238" t="s">
        <v>1855</v>
      </c>
      <c r="HB74" s="238" t="s">
        <v>1856</v>
      </c>
      <c r="HC74" s="238" t="s">
        <v>882</v>
      </c>
      <c r="HD74" s="223" t="s">
        <v>4073</v>
      </c>
      <c r="HE74" s="223"/>
      <c r="HF74" s="198"/>
      <c r="HG74" s="223" t="s">
        <v>527</v>
      </c>
      <c r="HH74" s="223" t="s">
        <v>1233</v>
      </c>
      <c r="HI74" s="223" t="s">
        <v>1234</v>
      </c>
      <c r="HJ74" s="223" t="s">
        <v>1235</v>
      </c>
      <c r="HK74" s="223" t="s">
        <v>1236</v>
      </c>
      <c r="HL74" s="223" t="s">
        <v>442</v>
      </c>
      <c r="HM74" s="223" t="s">
        <v>1237</v>
      </c>
      <c r="HN74" s="223" t="s">
        <v>1238</v>
      </c>
      <c r="HO74" s="223" t="s">
        <v>534</v>
      </c>
      <c r="HP74" s="223" t="s">
        <v>1239</v>
      </c>
      <c r="HQ74" s="223" t="s">
        <v>1240</v>
      </c>
      <c r="HR74" s="223" t="s">
        <v>1240</v>
      </c>
      <c r="HS74" s="223" t="s">
        <v>1008</v>
      </c>
      <c r="HT74" s="223" t="s">
        <v>1241</v>
      </c>
      <c r="HU74" s="223" t="s">
        <v>1241</v>
      </c>
      <c r="HV74" s="238" t="s">
        <v>1242</v>
      </c>
      <c r="HW74" s="238" t="s">
        <v>1062</v>
      </c>
      <c r="HX74" s="238" t="s">
        <v>1243</v>
      </c>
      <c r="HY74" s="238" t="s">
        <v>1244</v>
      </c>
      <c r="HZ74" s="238" t="s">
        <v>852</v>
      </c>
      <c r="IA74" s="374" t="s">
        <v>4095</v>
      </c>
      <c r="IB74" s="223"/>
      <c r="IC74" s="198"/>
      <c r="ID74" s="399" t="s">
        <v>527</v>
      </c>
      <c r="IE74" s="399" t="s">
        <v>528</v>
      </c>
      <c r="IF74" s="395" t="s">
        <v>529</v>
      </c>
      <c r="IG74" s="395" t="s">
        <v>404</v>
      </c>
      <c r="IH74" s="395" t="s">
        <v>530</v>
      </c>
      <c r="II74" s="399" t="s">
        <v>531</v>
      </c>
      <c r="IJ74" s="399" t="s">
        <v>532</v>
      </c>
      <c r="IK74" s="399" t="s">
        <v>533</v>
      </c>
      <c r="IL74" s="401" t="s">
        <v>534</v>
      </c>
      <c r="IM74" s="398" t="s">
        <v>535</v>
      </c>
      <c r="IN74" s="398" t="s">
        <v>406</v>
      </c>
      <c r="IO74" s="399" t="s">
        <v>406</v>
      </c>
      <c r="IP74" s="399" t="s">
        <v>605</v>
      </c>
      <c r="IQ74" s="399" t="s">
        <v>606</v>
      </c>
      <c r="IR74" s="399" t="s">
        <v>606</v>
      </c>
      <c r="IS74" s="399" t="s">
        <v>1245</v>
      </c>
      <c r="IT74" s="399" t="s">
        <v>1246</v>
      </c>
      <c r="IU74" s="399" t="s">
        <v>1247</v>
      </c>
      <c r="IV74" s="399" t="s">
        <v>1248</v>
      </c>
      <c r="IW74" s="400" t="s">
        <v>1249</v>
      </c>
      <c r="IX74" s="399" t="s">
        <v>4118</v>
      </c>
      <c r="IY74" s="223"/>
      <c r="IZ74" s="198"/>
      <c r="JA74" s="409" t="s">
        <v>7413</v>
      </c>
      <c r="JB74" s="409" t="s">
        <v>7414</v>
      </c>
      <c r="JC74" s="409" t="s">
        <v>7415</v>
      </c>
      <c r="JD74" s="409" t="s">
        <v>7416</v>
      </c>
      <c r="JE74" s="409" t="s">
        <v>493</v>
      </c>
      <c r="JF74" s="409" t="s">
        <v>963</v>
      </c>
      <c r="JG74" s="409" t="s">
        <v>7417</v>
      </c>
      <c r="JH74" s="409" t="s">
        <v>7418</v>
      </c>
      <c r="JI74" s="409" t="s">
        <v>1171</v>
      </c>
      <c r="JJ74" s="409" t="s">
        <v>1239</v>
      </c>
      <c r="JK74" s="409" t="s">
        <v>7217</v>
      </c>
      <c r="JL74" s="409" t="s">
        <v>7217</v>
      </c>
      <c r="JM74" s="409" t="s">
        <v>7218</v>
      </c>
      <c r="JN74" s="409" t="s">
        <v>7219</v>
      </c>
      <c r="JO74" s="409" t="s">
        <v>7219</v>
      </c>
      <c r="JP74" s="409" t="s">
        <v>7220</v>
      </c>
      <c r="JQ74" s="409" t="s">
        <v>7221</v>
      </c>
      <c r="JR74" s="409" t="s">
        <v>7222</v>
      </c>
      <c r="JS74" s="409" t="s">
        <v>7223</v>
      </c>
      <c r="JT74" s="409" t="s">
        <v>7224</v>
      </c>
      <c r="JU74" s="409" t="s">
        <v>1153</v>
      </c>
      <c r="JV74" s="223"/>
      <c r="JW74" s="223"/>
      <c r="JX74" s="366" t="s">
        <v>7720</v>
      </c>
      <c r="JY74" s="366" t="s">
        <v>364</v>
      </c>
      <c r="JZ74" s="366" t="s">
        <v>562</v>
      </c>
      <c r="KA74" s="366" t="s">
        <v>7721</v>
      </c>
      <c r="KB74" s="366" t="s">
        <v>562</v>
      </c>
      <c r="KC74" s="366" t="s">
        <v>364</v>
      </c>
      <c r="KD74" s="366" t="s">
        <v>409</v>
      </c>
      <c r="KE74" s="366" t="s">
        <v>7722</v>
      </c>
      <c r="KF74" s="366" t="s">
        <v>368</v>
      </c>
      <c r="KG74" s="366" t="s">
        <v>562</v>
      </c>
      <c r="KH74" s="366" t="s">
        <v>7723</v>
      </c>
      <c r="KI74" s="366" t="s">
        <v>7723</v>
      </c>
      <c r="KJ74" s="366" t="s">
        <v>562</v>
      </c>
      <c r="KK74" s="366" t="s">
        <v>7724</v>
      </c>
      <c r="KL74" s="366" t="s">
        <v>7724</v>
      </c>
      <c r="KM74" s="366" t="s">
        <v>7725</v>
      </c>
      <c r="KN74" s="366" t="s">
        <v>7726</v>
      </c>
      <c r="KO74" s="366" t="s">
        <v>7727</v>
      </c>
      <c r="KP74" s="366" t="s">
        <v>562</v>
      </c>
      <c r="KQ74" s="366" t="s">
        <v>7728</v>
      </c>
      <c r="KR74" s="214" t="s">
        <v>1435</v>
      </c>
      <c r="KS74" s="223"/>
      <c r="KT74" s="223"/>
      <c r="KU74" s="409" t="s">
        <v>364</v>
      </c>
      <c r="KV74" s="409" t="s">
        <v>364</v>
      </c>
      <c r="KW74" s="409" t="s">
        <v>562</v>
      </c>
      <c r="KX74" s="409" t="s">
        <v>1734</v>
      </c>
      <c r="KY74" s="409" t="s">
        <v>364</v>
      </c>
      <c r="KZ74" s="409" t="s">
        <v>364</v>
      </c>
      <c r="LA74" s="409" t="s">
        <v>364</v>
      </c>
      <c r="LB74" s="409" t="s">
        <v>6353</v>
      </c>
      <c r="LC74" s="409" t="s">
        <v>364</v>
      </c>
      <c r="LD74" s="409" t="s">
        <v>562</v>
      </c>
      <c r="LE74" s="409" t="s">
        <v>6354</v>
      </c>
      <c r="LF74" s="409" t="s">
        <v>6354</v>
      </c>
      <c r="LG74" s="409" t="s">
        <v>562</v>
      </c>
      <c r="LH74" s="409" t="s">
        <v>6355</v>
      </c>
      <c r="LI74" s="409" t="s">
        <v>6355</v>
      </c>
      <c r="LJ74" s="409" t="s">
        <v>562</v>
      </c>
      <c r="LK74" s="409" t="s">
        <v>562</v>
      </c>
      <c r="LL74" s="409" t="s">
        <v>562</v>
      </c>
      <c r="LM74" s="409" t="s">
        <v>562</v>
      </c>
      <c r="LN74" s="409" t="s">
        <v>6356</v>
      </c>
      <c r="LO74" s="409" t="s">
        <v>6357</v>
      </c>
      <c r="LP74" s="223"/>
      <c r="LQ74" s="223"/>
      <c r="LR74" s="366" t="s">
        <v>5447</v>
      </c>
      <c r="LS74" s="366" t="s">
        <v>5448</v>
      </c>
      <c r="LT74" s="366" t="s">
        <v>562</v>
      </c>
      <c r="LU74" s="366" t="s">
        <v>1446</v>
      </c>
      <c r="LV74" s="366" t="s">
        <v>5449</v>
      </c>
      <c r="LW74" s="366" t="s">
        <v>364</v>
      </c>
      <c r="LX74" s="366" t="s">
        <v>1457</v>
      </c>
      <c r="LY74" s="366" t="s">
        <v>5450</v>
      </c>
      <c r="LZ74" s="366" t="s">
        <v>364</v>
      </c>
      <c r="MA74" s="366" t="s">
        <v>562</v>
      </c>
      <c r="MB74" s="366" t="s">
        <v>5451</v>
      </c>
      <c r="MC74" s="366" t="s">
        <v>5451</v>
      </c>
      <c r="MD74" s="366" t="s">
        <v>562</v>
      </c>
      <c r="ME74" s="366" t="s">
        <v>5452</v>
      </c>
      <c r="MF74" s="366" t="s">
        <v>5452</v>
      </c>
      <c r="MG74" s="366" t="s">
        <v>562</v>
      </c>
      <c r="MH74" s="366" t="s">
        <v>562</v>
      </c>
      <c r="MI74" s="366" t="s">
        <v>562</v>
      </c>
      <c r="MJ74" s="366" t="s">
        <v>2598</v>
      </c>
      <c r="MK74" s="366" t="s">
        <v>1444</v>
      </c>
      <c r="ML74" s="214" t="s">
        <v>2425</v>
      </c>
      <c r="MM74" s="223"/>
      <c r="MN74" s="223"/>
      <c r="MO74" s="214" t="s">
        <v>364</v>
      </c>
      <c r="MP74" s="214" t="s">
        <v>1155</v>
      </c>
      <c r="MQ74" s="214" t="s">
        <v>4682</v>
      </c>
      <c r="MR74" s="214" t="s">
        <v>395</v>
      </c>
      <c r="MS74" s="214" t="s">
        <v>364</v>
      </c>
      <c r="MT74" s="214" t="s">
        <v>364</v>
      </c>
      <c r="MU74" s="214" t="s">
        <v>364</v>
      </c>
      <c r="MV74" s="214" t="s">
        <v>364</v>
      </c>
      <c r="MW74" s="214" t="s">
        <v>364</v>
      </c>
      <c r="MX74" s="214" t="s">
        <v>364</v>
      </c>
      <c r="MY74" s="214" t="s">
        <v>4683</v>
      </c>
      <c r="MZ74" s="214" t="s">
        <v>4683</v>
      </c>
      <c r="NA74" s="214" t="s">
        <v>4684</v>
      </c>
      <c r="NB74" s="214" t="s">
        <v>4685</v>
      </c>
      <c r="NC74" s="214" t="s">
        <v>4685</v>
      </c>
      <c r="ND74" s="214" t="s">
        <v>1366</v>
      </c>
      <c r="NE74" s="214" t="s">
        <v>959</v>
      </c>
      <c r="NF74" s="214" t="s">
        <v>3823</v>
      </c>
      <c r="NG74" s="214" t="s">
        <v>4686</v>
      </c>
      <c r="NH74" s="214" t="s">
        <v>1991</v>
      </c>
      <c r="NI74" s="301" t="s">
        <v>3624</v>
      </c>
    </row>
    <row r="75" spans="1:373" s="2" customFormat="1" ht="12.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213" t="s">
        <v>322</v>
      </c>
      <c r="AD75" s="222" t="str">
        <f t="shared" ca="1" si="145"/>
        <v>83,597</v>
      </c>
      <c r="AE75" s="409" t="s">
        <v>2118</v>
      </c>
      <c r="AF75" s="409" t="s">
        <v>362</v>
      </c>
      <c r="AG75" s="409" t="s">
        <v>364</v>
      </c>
      <c r="AH75" s="409" t="s">
        <v>6830</v>
      </c>
      <c r="AI75" s="409" t="s">
        <v>364</v>
      </c>
      <c r="AJ75" s="409" t="s">
        <v>1430</v>
      </c>
      <c r="AK75" s="409" t="s">
        <v>414</v>
      </c>
      <c r="AL75" s="409" t="s">
        <v>6831</v>
      </c>
      <c r="AM75" s="409" t="s">
        <v>934</v>
      </c>
      <c r="AN75" s="409" t="s">
        <v>6047</v>
      </c>
      <c r="AO75" s="409" t="s">
        <v>6832</v>
      </c>
      <c r="AP75" s="409" t="s">
        <v>6832</v>
      </c>
      <c r="AQ75" s="409" t="s">
        <v>6833</v>
      </c>
      <c r="AR75" s="409" t="s">
        <v>6834</v>
      </c>
      <c r="AS75" s="409" t="s">
        <v>6835</v>
      </c>
      <c r="AT75" s="409" t="s">
        <v>6836</v>
      </c>
      <c r="AU75" s="409" t="s">
        <v>6837</v>
      </c>
      <c r="AV75" s="409" t="s">
        <v>6838</v>
      </c>
      <c r="AW75" s="409" t="s">
        <v>6839</v>
      </c>
      <c r="AX75" s="409" t="s">
        <v>6840</v>
      </c>
      <c r="AY75" s="409" t="s">
        <v>1389</v>
      </c>
      <c r="AZ75" s="223"/>
      <c r="BA75" s="198"/>
      <c r="BB75" s="409" t="s">
        <v>2118</v>
      </c>
      <c r="BC75" s="409" t="s">
        <v>362</v>
      </c>
      <c r="BD75" s="409" t="s">
        <v>364</v>
      </c>
      <c r="BE75" s="409" t="s">
        <v>5978</v>
      </c>
      <c r="BF75" s="409" t="s">
        <v>364</v>
      </c>
      <c r="BG75" s="409" t="s">
        <v>1430</v>
      </c>
      <c r="BH75" s="409" t="s">
        <v>414</v>
      </c>
      <c r="BI75" s="409" t="s">
        <v>2591</v>
      </c>
      <c r="BJ75" s="409" t="s">
        <v>391</v>
      </c>
      <c r="BK75" s="409" t="s">
        <v>3602</v>
      </c>
      <c r="BL75" s="409" t="s">
        <v>1257</v>
      </c>
      <c r="BM75" s="409" t="s">
        <v>1257</v>
      </c>
      <c r="BN75" s="409" t="s">
        <v>974</v>
      </c>
      <c r="BO75" s="409" t="s">
        <v>5979</v>
      </c>
      <c r="BP75" s="409" t="s">
        <v>5980</v>
      </c>
      <c r="BQ75" s="409" t="s">
        <v>5981</v>
      </c>
      <c r="BR75" s="409" t="s">
        <v>5982</v>
      </c>
      <c r="BS75" s="409" t="s">
        <v>5983</v>
      </c>
      <c r="BT75" s="409" t="s">
        <v>5984</v>
      </c>
      <c r="BU75" s="409" t="s">
        <v>5985</v>
      </c>
      <c r="BV75" s="409" t="s">
        <v>4133</v>
      </c>
      <c r="BW75" s="223"/>
      <c r="BX75" s="198"/>
      <c r="BY75" s="375" t="s">
        <v>5048</v>
      </c>
      <c r="BZ75" s="375" t="s">
        <v>1981</v>
      </c>
      <c r="CA75" s="375" t="s">
        <v>364</v>
      </c>
      <c r="CB75" s="375" t="s">
        <v>5049</v>
      </c>
      <c r="CC75" s="375" t="s">
        <v>364</v>
      </c>
      <c r="CD75" s="375" t="s">
        <v>409</v>
      </c>
      <c r="CE75" s="375" t="s">
        <v>414</v>
      </c>
      <c r="CF75" s="375" t="s">
        <v>2591</v>
      </c>
      <c r="CG75" s="375" t="s">
        <v>368</v>
      </c>
      <c r="CH75" s="375" t="s">
        <v>566</v>
      </c>
      <c r="CI75" s="375" t="s">
        <v>5050</v>
      </c>
      <c r="CJ75" s="375" t="s">
        <v>5050</v>
      </c>
      <c r="CK75" s="375" t="s">
        <v>5051</v>
      </c>
      <c r="CL75" s="375" t="s">
        <v>5052</v>
      </c>
      <c r="CM75" s="375" t="s">
        <v>5053</v>
      </c>
      <c r="CN75" s="375" t="s">
        <v>5201</v>
      </c>
      <c r="CO75" s="375" t="s">
        <v>5202</v>
      </c>
      <c r="CP75" s="375" t="s">
        <v>5203</v>
      </c>
      <c r="CQ75" s="375" t="s">
        <v>5204</v>
      </c>
      <c r="CR75" s="375" t="s">
        <v>852</v>
      </c>
      <c r="CS75" s="376" t="s">
        <v>5054</v>
      </c>
      <c r="CT75" s="223"/>
      <c r="CU75" s="198"/>
      <c r="CV75" s="341" t="s">
        <v>536</v>
      </c>
      <c r="CW75" s="341" t="s">
        <v>937</v>
      </c>
      <c r="CX75" s="341" t="s">
        <v>364</v>
      </c>
      <c r="CY75" s="341" t="s">
        <v>4023</v>
      </c>
      <c r="CZ75" s="341" t="s">
        <v>364</v>
      </c>
      <c r="DA75" s="341" t="s">
        <v>1439</v>
      </c>
      <c r="DB75" s="341" t="s">
        <v>414</v>
      </c>
      <c r="DC75" s="341" t="s">
        <v>2346</v>
      </c>
      <c r="DD75" s="341" t="s">
        <v>368</v>
      </c>
      <c r="DE75" s="341" t="s">
        <v>566</v>
      </c>
      <c r="DF75" s="341" t="s">
        <v>2249</v>
      </c>
      <c r="DG75" s="341" t="s">
        <v>2249</v>
      </c>
      <c r="DH75" s="341" t="s">
        <v>609</v>
      </c>
      <c r="DI75" s="341" t="s">
        <v>3295</v>
      </c>
      <c r="DJ75" s="341" t="s">
        <v>4295</v>
      </c>
      <c r="DK75" s="341" t="s">
        <v>4438</v>
      </c>
      <c r="DL75" s="341" t="s">
        <v>4439</v>
      </c>
      <c r="DM75" s="341" t="s">
        <v>4440</v>
      </c>
      <c r="DN75" s="341" t="s">
        <v>4441</v>
      </c>
      <c r="DO75" s="341" t="s">
        <v>1796</v>
      </c>
      <c r="DP75" s="341" t="s">
        <v>532</v>
      </c>
      <c r="DQ75" s="223"/>
      <c r="DR75" s="198"/>
      <c r="DS75" s="341" t="s">
        <v>2118</v>
      </c>
      <c r="DT75" s="341" t="s">
        <v>2345</v>
      </c>
      <c r="DU75" s="341" t="s">
        <v>364</v>
      </c>
      <c r="DV75" s="341" t="s">
        <v>3557</v>
      </c>
      <c r="DW75" s="341" t="s">
        <v>364</v>
      </c>
      <c r="DX75" s="341" t="s">
        <v>934</v>
      </c>
      <c r="DY75" s="341" t="s">
        <v>414</v>
      </c>
      <c r="DZ75" s="341" t="s">
        <v>1974</v>
      </c>
      <c r="EA75" s="341" t="s">
        <v>934</v>
      </c>
      <c r="EB75" s="341" t="s">
        <v>600</v>
      </c>
      <c r="EC75" s="341" t="s">
        <v>1431</v>
      </c>
      <c r="ED75" s="341" t="s">
        <v>1431</v>
      </c>
      <c r="EE75" s="341" t="s">
        <v>3558</v>
      </c>
      <c r="EF75" s="341" t="s">
        <v>3559</v>
      </c>
      <c r="EG75" s="341" t="s">
        <v>3560</v>
      </c>
      <c r="EH75" s="341" t="s">
        <v>3561</v>
      </c>
      <c r="EI75" s="341" t="s">
        <v>3562</v>
      </c>
      <c r="EJ75" s="341" t="s">
        <v>3563</v>
      </c>
      <c r="EK75" s="341" t="s">
        <v>3564</v>
      </c>
      <c r="EL75" s="341" t="s">
        <v>1151</v>
      </c>
      <c r="EM75" s="341" t="s">
        <v>1200</v>
      </c>
      <c r="EN75" s="223"/>
      <c r="EO75" s="198"/>
      <c r="EP75" s="341" t="s">
        <v>2118</v>
      </c>
      <c r="EQ75" s="214" t="s">
        <v>1140</v>
      </c>
      <c r="ER75" s="214" t="s">
        <v>364</v>
      </c>
      <c r="ES75" s="214" t="s">
        <v>3908</v>
      </c>
      <c r="ET75" s="214" t="s">
        <v>364</v>
      </c>
      <c r="EU75" s="214" t="s">
        <v>934</v>
      </c>
      <c r="EV75" s="214" t="s">
        <v>414</v>
      </c>
      <c r="EW75" s="214" t="s">
        <v>1974</v>
      </c>
      <c r="EX75" s="214" t="s">
        <v>934</v>
      </c>
      <c r="EY75" s="214" t="s">
        <v>600</v>
      </c>
      <c r="EZ75" s="214" t="s">
        <v>3909</v>
      </c>
      <c r="FA75" s="214" t="s">
        <v>3909</v>
      </c>
      <c r="FB75" s="214" t="s">
        <v>3910</v>
      </c>
      <c r="FC75" s="214" t="s">
        <v>565</v>
      </c>
      <c r="FD75" s="214" t="s">
        <v>3911</v>
      </c>
      <c r="FE75" s="214" t="s">
        <v>1432</v>
      </c>
      <c r="FF75" s="214" t="s">
        <v>1983</v>
      </c>
      <c r="FG75" s="214" t="s">
        <v>3912</v>
      </c>
      <c r="FH75" s="214" t="s">
        <v>3913</v>
      </c>
      <c r="FI75" s="214" t="s">
        <v>1151</v>
      </c>
      <c r="FJ75" s="372" t="s">
        <v>866</v>
      </c>
      <c r="FK75" s="223"/>
      <c r="FL75" s="198"/>
      <c r="FM75" s="301" t="s">
        <v>2118</v>
      </c>
      <c r="FN75" s="301" t="s">
        <v>2345</v>
      </c>
      <c r="FO75" s="301" t="s">
        <v>364</v>
      </c>
      <c r="FP75" s="301" t="s">
        <v>2190</v>
      </c>
      <c r="FQ75" s="301" t="s">
        <v>364</v>
      </c>
      <c r="FR75" s="301" t="s">
        <v>414</v>
      </c>
      <c r="FS75" s="301" t="s">
        <v>414</v>
      </c>
      <c r="FT75" s="301" t="s">
        <v>2346</v>
      </c>
      <c r="FU75" s="301" t="s">
        <v>454</v>
      </c>
      <c r="FV75" s="301" t="s">
        <v>2150</v>
      </c>
      <c r="FW75" s="301" t="s">
        <v>2444</v>
      </c>
      <c r="FX75" s="301" t="s">
        <v>2444</v>
      </c>
      <c r="FY75" s="301" t="s">
        <v>994</v>
      </c>
      <c r="FZ75" s="301" t="s">
        <v>440</v>
      </c>
      <c r="GA75" s="301" t="s">
        <v>2347</v>
      </c>
      <c r="GB75" s="301" t="s">
        <v>2348</v>
      </c>
      <c r="GC75" s="301" t="s">
        <v>2209</v>
      </c>
      <c r="GD75" s="301" t="s">
        <v>2349</v>
      </c>
      <c r="GE75" s="301" t="s">
        <v>2350</v>
      </c>
      <c r="GF75" s="301" t="s">
        <v>1151</v>
      </c>
      <c r="GG75" s="373" t="s">
        <v>2716</v>
      </c>
      <c r="GH75" s="223"/>
      <c r="GI75" s="198"/>
      <c r="GJ75" s="223" t="s">
        <v>562</v>
      </c>
      <c r="GK75" s="223" t="s">
        <v>562</v>
      </c>
      <c r="GL75" s="223" t="s">
        <v>562</v>
      </c>
      <c r="GM75" s="223" t="s">
        <v>562</v>
      </c>
      <c r="GN75" s="223" t="s">
        <v>562</v>
      </c>
      <c r="GO75" s="223" t="s">
        <v>562</v>
      </c>
      <c r="GP75" s="223" t="s">
        <v>562</v>
      </c>
      <c r="GQ75" s="223" t="s">
        <v>562</v>
      </c>
      <c r="GR75" s="223" t="s">
        <v>562</v>
      </c>
      <c r="GS75" s="223" t="s">
        <v>562</v>
      </c>
      <c r="GT75" s="223" t="s">
        <v>562</v>
      </c>
      <c r="GU75" s="223" t="s">
        <v>562</v>
      </c>
      <c r="GV75" s="223" t="s">
        <v>562</v>
      </c>
      <c r="GW75" s="223" t="s">
        <v>562</v>
      </c>
      <c r="GX75" s="223" t="s">
        <v>562</v>
      </c>
      <c r="GY75" s="238" t="s">
        <v>562</v>
      </c>
      <c r="GZ75" s="238" t="s">
        <v>562</v>
      </c>
      <c r="HA75" s="238" t="s">
        <v>562</v>
      </c>
      <c r="HB75" s="238" t="s">
        <v>562</v>
      </c>
      <c r="HC75" s="238" t="s">
        <v>562</v>
      </c>
      <c r="HD75" s="223" t="s">
        <v>4074</v>
      </c>
      <c r="HE75" s="223"/>
      <c r="HF75" s="198"/>
      <c r="HG75" s="223" t="s">
        <v>562</v>
      </c>
      <c r="HH75" s="223" t="s">
        <v>562</v>
      </c>
      <c r="HI75" s="223" t="s">
        <v>562</v>
      </c>
      <c r="HJ75" s="223" t="s">
        <v>562</v>
      </c>
      <c r="HK75" s="223" t="s">
        <v>562</v>
      </c>
      <c r="HL75" s="223" t="s">
        <v>562</v>
      </c>
      <c r="HM75" s="223" t="s">
        <v>562</v>
      </c>
      <c r="HN75" s="223" t="s">
        <v>562</v>
      </c>
      <c r="HO75" s="223" t="s">
        <v>562</v>
      </c>
      <c r="HP75" s="223" t="s">
        <v>562</v>
      </c>
      <c r="HQ75" s="223" t="s">
        <v>562</v>
      </c>
      <c r="HR75" s="223" t="s">
        <v>562</v>
      </c>
      <c r="HS75" s="223" t="s">
        <v>562</v>
      </c>
      <c r="HT75" s="223" t="s">
        <v>562</v>
      </c>
      <c r="HU75" s="223" t="s">
        <v>562</v>
      </c>
      <c r="HV75" s="238" t="s">
        <v>562</v>
      </c>
      <c r="HW75" s="238" t="s">
        <v>562</v>
      </c>
      <c r="HX75" s="238" t="s">
        <v>562</v>
      </c>
      <c r="HY75" s="238" t="s">
        <v>562</v>
      </c>
      <c r="HZ75" s="238" t="s">
        <v>562</v>
      </c>
      <c r="IA75" s="374" t="s">
        <v>4096</v>
      </c>
      <c r="IB75" s="223"/>
      <c r="IC75" s="198"/>
      <c r="ID75" s="399" t="s">
        <v>536</v>
      </c>
      <c r="IE75" s="399" t="s">
        <v>508</v>
      </c>
      <c r="IF75" s="395"/>
      <c r="IG75" s="395" t="s">
        <v>407</v>
      </c>
      <c r="IH75" s="395"/>
      <c r="II75" s="399" t="s">
        <v>381</v>
      </c>
      <c r="IJ75" s="399" t="s">
        <v>363</v>
      </c>
      <c r="IK75" s="399" t="s">
        <v>537</v>
      </c>
      <c r="IL75" s="401" t="s">
        <v>372</v>
      </c>
      <c r="IM75" s="398" t="s">
        <v>538</v>
      </c>
      <c r="IN75" s="398" t="s">
        <v>607</v>
      </c>
      <c r="IO75" s="399" t="s">
        <v>607</v>
      </c>
      <c r="IP75" s="399" t="s">
        <v>608</v>
      </c>
      <c r="IQ75" s="399" t="s">
        <v>609</v>
      </c>
      <c r="IR75" s="399" t="s">
        <v>568</v>
      </c>
      <c r="IS75" s="399" t="s">
        <v>1250</v>
      </c>
      <c r="IT75" s="399" t="s">
        <v>1251</v>
      </c>
      <c r="IU75" s="399" t="s">
        <v>957</v>
      </c>
      <c r="IV75" s="399" t="s">
        <v>1252</v>
      </c>
      <c r="IW75" s="400" t="s">
        <v>1139</v>
      </c>
      <c r="IX75" s="399" t="s">
        <v>4119</v>
      </c>
      <c r="IY75" s="223"/>
      <c r="IZ75" s="198"/>
      <c r="JA75" s="409" t="s">
        <v>7419</v>
      </c>
      <c r="JB75" s="409" t="s">
        <v>464</v>
      </c>
      <c r="JC75" s="409" t="s">
        <v>364</v>
      </c>
      <c r="JD75" s="409" t="s">
        <v>4061</v>
      </c>
      <c r="JE75" s="409" t="s">
        <v>364</v>
      </c>
      <c r="JF75" s="409" t="s">
        <v>1439</v>
      </c>
      <c r="JG75" s="409" t="s">
        <v>414</v>
      </c>
      <c r="JH75" s="409" t="s">
        <v>7420</v>
      </c>
      <c r="JI75" s="409" t="s">
        <v>391</v>
      </c>
      <c r="JJ75" s="409" t="s">
        <v>4148</v>
      </c>
      <c r="JK75" s="409" t="s">
        <v>7225</v>
      </c>
      <c r="JL75" s="409" t="s">
        <v>7225</v>
      </c>
      <c r="JM75" s="409" t="s">
        <v>7226</v>
      </c>
      <c r="JN75" s="409" t="s">
        <v>7227</v>
      </c>
      <c r="JO75" s="409" t="s">
        <v>7228</v>
      </c>
      <c r="JP75" s="409" t="s">
        <v>7229</v>
      </c>
      <c r="JQ75" s="409" t="s">
        <v>7230</v>
      </c>
      <c r="JR75" s="409" t="s">
        <v>7231</v>
      </c>
      <c r="JS75" s="409" t="s">
        <v>7232</v>
      </c>
      <c r="JT75" s="409" t="s">
        <v>7233</v>
      </c>
      <c r="JU75" s="409" t="s">
        <v>7234</v>
      </c>
      <c r="JV75" s="223"/>
      <c r="JW75" s="223"/>
      <c r="JX75" s="366" t="s">
        <v>364</v>
      </c>
      <c r="JY75" s="366" t="s">
        <v>364</v>
      </c>
      <c r="JZ75" s="366" t="s">
        <v>364</v>
      </c>
      <c r="KA75" s="366" t="s">
        <v>376</v>
      </c>
      <c r="KB75" s="366" t="s">
        <v>364</v>
      </c>
      <c r="KC75" s="366" t="s">
        <v>364</v>
      </c>
      <c r="KD75" s="366" t="s">
        <v>364</v>
      </c>
      <c r="KE75" s="366" t="s">
        <v>524</v>
      </c>
      <c r="KF75" s="366" t="s">
        <v>1430</v>
      </c>
      <c r="KG75" s="366" t="s">
        <v>609</v>
      </c>
      <c r="KH75" s="366" t="s">
        <v>7729</v>
      </c>
      <c r="KI75" s="366" t="s">
        <v>7729</v>
      </c>
      <c r="KJ75" s="366" t="s">
        <v>7730</v>
      </c>
      <c r="KK75" s="366" t="s">
        <v>7731</v>
      </c>
      <c r="KL75" s="366" t="s">
        <v>7732</v>
      </c>
      <c r="KM75" s="366" t="s">
        <v>7733</v>
      </c>
      <c r="KN75" s="366" t="s">
        <v>7734</v>
      </c>
      <c r="KO75" s="366" t="s">
        <v>7735</v>
      </c>
      <c r="KP75" s="366" t="s">
        <v>7736</v>
      </c>
      <c r="KQ75" s="366" t="s">
        <v>7737</v>
      </c>
      <c r="KR75" s="214" t="s">
        <v>1936</v>
      </c>
      <c r="KS75" s="223"/>
      <c r="KT75" s="223"/>
      <c r="KU75" s="409" t="s">
        <v>531</v>
      </c>
      <c r="KV75" s="409" t="s">
        <v>447</v>
      </c>
      <c r="KW75" s="409" t="s">
        <v>364</v>
      </c>
      <c r="KX75" s="409" t="s">
        <v>6358</v>
      </c>
      <c r="KY75" s="409" t="s">
        <v>364</v>
      </c>
      <c r="KZ75" s="409" t="s">
        <v>1471</v>
      </c>
      <c r="LA75" s="409" t="s">
        <v>364</v>
      </c>
      <c r="LB75" s="409" t="s">
        <v>364</v>
      </c>
      <c r="LC75" s="409" t="s">
        <v>1430</v>
      </c>
      <c r="LD75" s="409" t="s">
        <v>568</v>
      </c>
      <c r="LE75" s="409" t="s">
        <v>6359</v>
      </c>
      <c r="LF75" s="409" t="s">
        <v>6359</v>
      </c>
      <c r="LG75" s="409" t="s">
        <v>6360</v>
      </c>
      <c r="LH75" s="409" t="s">
        <v>6361</v>
      </c>
      <c r="LI75" s="409" t="s">
        <v>6362</v>
      </c>
      <c r="LJ75" s="409" t="s">
        <v>6363</v>
      </c>
      <c r="LK75" s="409" t="s">
        <v>6364</v>
      </c>
      <c r="LL75" s="409" t="s">
        <v>6365</v>
      </c>
      <c r="LM75" s="409" t="s">
        <v>6366</v>
      </c>
      <c r="LN75" s="409" t="s">
        <v>6367</v>
      </c>
      <c r="LO75" s="409" t="s">
        <v>6368</v>
      </c>
      <c r="LP75" s="223"/>
      <c r="LQ75" s="223"/>
      <c r="LR75" s="366" t="s">
        <v>5453</v>
      </c>
      <c r="LS75" s="366" t="s">
        <v>934</v>
      </c>
      <c r="LT75" s="366" t="s">
        <v>364</v>
      </c>
      <c r="LU75" s="366" t="s">
        <v>5454</v>
      </c>
      <c r="LV75" s="366" t="s">
        <v>364</v>
      </c>
      <c r="LW75" s="366" t="s">
        <v>365</v>
      </c>
      <c r="LX75" s="366" t="s">
        <v>364</v>
      </c>
      <c r="LY75" s="366" t="s">
        <v>440</v>
      </c>
      <c r="LZ75" s="366" t="s">
        <v>364</v>
      </c>
      <c r="MA75" s="366" t="s">
        <v>364</v>
      </c>
      <c r="MB75" s="366" t="s">
        <v>2269</v>
      </c>
      <c r="MC75" s="366" t="s">
        <v>2269</v>
      </c>
      <c r="MD75" s="366" t="s">
        <v>5455</v>
      </c>
      <c r="ME75" s="366" t="s">
        <v>5456</v>
      </c>
      <c r="MF75" s="366" t="s">
        <v>2702</v>
      </c>
      <c r="MG75" s="366" t="s">
        <v>5457</v>
      </c>
      <c r="MH75" s="366" t="s">
        <v>5458</v>
      </c>
      <c r="MI75" s="366" t="s">
        <v>5459</v>
      </c>
      <c r="MJ75" s="366" t="s">
        <v>5460</v>
      </c>
      <c r="MK75" s="366" t="s">
        <v>2701</v>
      </c>
      <c r="ML75" s="214" t="s">
        <v>4126</v>
      </c>
      <c r="MM75" s="223"/>
      <c r="MN75" s="223"/>
      <c r="MO75" s="214" t="s">
        <v>1445</v>
      </c>
      <c r="MP75" s="214" t="s">
        <v>1988</v>
      </c>
      <c r="MQ75" s="214" t="s">
        <v>364</v>
      </c>
      <c r="MR75" s="214" t="s">
        <v>4687</v>
      </c>
      <c r="MS75" s="214" t="s">
        <v>364</v>
      </c>
      <c r="MT75" s="214" t="s">
        <v>1442</v>
      </c>
      <c r="MU75" s="214" t="s">
        <v>364</v>
      </c>
      <c r="MV75" s="214" t="s">
        <v>1990</v>
      </c>
      <c r="MW75" s="214" t="s">
        <v>1457</v>
      </c>
      <c r="MX75" s="214" t="s">
        <v>1450</v>
      </c>
      <c r="MY75" s="214" t="s">
        <v>4688</v>
      </c>
      <c r="MZ75" s="214" t="s">
        <v>4688</v>
      </c>
      <c r="NA75" s="214" t="s">
        <v>2694</v>
      </c>
      <c r="NB75" s="214" t="s">
        <v>4689</v>
      </c>
      <c r="NC75" s="214" t="s">
        <v>4690</v>
      </c>
      <c r="ND75" s="214" t="s">
        <v>4691</v>
      </c>
      <c r="NE75" s="214" t="s">
        <v>4692</v>
      </c>
      <c r="NF75" s="214" t="s">
        <v>4693</v>
      </c>
      <c r="NG75" s="214" t="s">
        <v>958</v>
      </c>
      <c r="NH75" s="214" t="s">
        <v>1991</v>
      </c>
      <c r="NI75" s="301" t="s">
        <v>3993</v>
      </c>
    </row>
    <row r="76" spans="1:373" s="2" customFormat="1" ht="12.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213" t="s">
        <v>70</v>
      </c>
      <c r="AD76" s="222" t="str">
        <f t="shared" ca="1" si="145"/>
        <v>-</v>
      </c>
      <c r="AE76" s="409" t="s">
        <v>562</v>
      </c>
      <c r="AF76" s="409" t="s">
        <v>562</v>
      </c>
      <c r="AG76" s="409" t="s">
        <v>562</v>
      </c>
      <c r="AH76" s="409" t="s">
        <v>562</v>
      </c>
      <c r="AI76" s="409" t="s">
        <v>562</v>
      </c>
      <c r="AJ76" s="409" t="s">
        <v>562</v>
      </c>
      <c r="AK76" s="409" t="s">
        <v>562</v>
      </c>
      <c r="AL76" s="409" t="s">
        <v>562</v>
      </c>
      <c r="AM76" s="409" t="s">
        <v>562</v>
      </c>
      <c r="AN76" s="409" t="s">
        <v>562</v>
      </c>
      <c r="AO76" s="409" t="s">
        <v>562</v>
      </c>
      <c r="AP76" s="409" t="s">
        <v>562</v>
      </c>
      <c r="AQ76" s="409" t="s">
        <v>562</v>
      </c>
      <c r="AR76" s="409" t="s">
        <v>562</v>
      </c>
      <c r="AS76" s="409" t="s">
        <v>562</v>
      </c>
      <c r="AT76" s="409" t="s">
        <v>562</v>
      </c>
      <c r="AU76" s="409" t="s">
        <v>562</v>
      </c>
      <c r="AV76" s="409" t="s">
        <v>562</v>
      </c>
      <c r="AW76" s="409" t="s">
        <v>562</v>
      </c>
      <c r="AX76" s="409" t="s">
        <v>562</v>
      </c>
      <c r="AY76" s="409" t="s">
        <v>1460</v>
      </c>
      <c r="AZ76" s="223"/>
      <c r="BA76" s="198"/>
      <c r="BB76" s="409" t="s">
        <v>5986</v>
      </c>
      <c r="BC76" s="409" t="s">
        <v>5777</v>
      </c>
      <c r="BD76" s="409" t="s">
        <v>364</v>
      </c>
      <c r="BE76" s="409" t="s">
        <v>5987</v>
      </c>
      <c r="BF76" s="409" t="s">
        <v>525</v>
      </c>
      <c r="BG76" s="409" t="s">
        <v>364</v>
      </c>
      <c r="BH76" s="409" t="s">
        <v>3374</v>
      </c>
      <c r="BI76" s="409" t="s">
        <v>5988</v>
      </c>
      <c r="BJ76" s="409" t="s">
        <v>3374</v>
      </c>
      <c r="BK76" s="409" t="s">
        <v>5989</v>
      </c>
      <c r="BL76" s="409" t="s">
        <v>2417</v>
      </c>
      <c r="BM76" s="409" t="s">
        <v>2417</v>
      </c>
      <c r="BN76" s="409" t="s">
        <v>5990</v>
      </c>
      <c r="BO76" s="409" t="s">
        <v>2417</v>
      </c>
      <c r="BP76" s="409" t="s">
        <v>5991</v>
      </c>
      <c r="BQ76" s="409" t="s">
        <v>5992</v>
      </c>
      <c r="BR76" s="409" t="s">
        <v>5993</v>
      </c>
      <c r="BS76" s="409" t="s">
        <v>5994</v>
      </c>
      <c r="BT76" s="409" t="s">
        <v>5995</v>
      </c>
      <c r="BU76" s="409" t="s">
        <v>5996</v>
      </c>
      <c r="BV76" s="409" t="s">
        <v>405</v>
      </c>
      <c r="BW76" s="223"/>
      <c r="BX76" s="198"/>
      <c r="BY76" s="375" t="s">
        <v>562</v>
      </c>
      <c r="BZ76" s="375" t="s">
        <v>562</v>
      </c>
      <c r="CA76" s="375" t="s">
        <v>562</v>
      </c>
      <c r="CB76" s="375" t="s">
        <v>562</v>
      </c>
      <c r="CC76" s="375" t="s">
        <v>562</v>
      </c>
      <c r="CD76" s="375" t="s">
        <v>562</v>
      </c>
      <c r="CE76" s="375" t="s">
        <v>562</v>
      </c>
      <c r="CF76" s="375" t="s">
        <v>562</v>
      </c>
      <c r="CG76" s="375" t="s">
        <v>562</v>
      </c>
      <c r="CH76" s="375" t="s">
        <v>562</v>
      </c>
      <c r="CI76" s="375" t="s">
        <v>562</v>
      </c>
      <c r="CJ76" s="375" t="s">
        <v>562</v>
      </c>
      <c r="CK76" s="375" t="s">
        <v>562</v>
      </c>
      <c r="CL76" s="375" t="s">
        <v>562</v>
      </c>
      <c r="CM76" s="375" t="s">
        <v>562</v>
      </c>
      <c r="CN76" s="375" t="s">
        <v>562</v>
      </c>
      <c r="CO76" s="375" t="s">
        <v>562</v>
      </c>
      <c r="CP76" s="375" t="s">
        <v>562</v>
      </c>
      <c r="CQ76" s="375" t="s">
        <v>562</v>
      </c>
      <c r="CR76" s="375" t="s">
        <v>562</v>
      </c>
      <c r="CS76" s="376" t="s">
        <v>373</v>
      </c>
      <c r="CT76" s="223"/>
      <c r="CU76" s="198"/>
      <c r="CV76" s="341" t="s">
        <v>562</v>
      </c>
      <c r="CW76" s="341" t="s">
        <v>562</v>
      </c>
      <c r="CX76" s="341" t="s">
        <v>562</v>
      </c>
      <c r="CY76" s="341" t="s">
        <v>562</v>
      </c>
      <c r="CZ76" s="341" t="s">
        <v>562</v>
      </c>
      <c r="DA76" s="341" t="s">
        <v>562</v>
      </c>
      <c r="DB76" s="341" t="s">
        <v>562</v>
      </c>
      <c r="DC76" s="341" t="s">
        <v>562</v>
      </c>
      <c r="DD76" s="341" t="s">
        <v>562</v>
      </c>
      <c r="DE76" s="341" t="s">
        <v>562</v>
      </c>
      <c r="DF76" s="341" t="s">
        <v>562</v>
      </c>
      <c r="DG76" s="341" t="s">
        <v>562</v>
      </c>
      <c r="DH76" s="341" t="s">
        <v>562</v>
      </c>
      <c r="DI76" s="341" t="s">
        <v>562</v>
      </c>
      <c r="DJ76" s="341" t="s">
        <v>562</v>
      </c>
      <c r="DK76" s="341" t="s">
        <v>562</v>
      </c>
      <c r="DL76" s="341" t="s">
        <v>562</v>
      </c>
      <c r="DM76" s="341" t="s">
        <v>562</v>
      </c>
      <c r="DN76" s="341" t="s">
        <v>562</v>
      </c>
      <c r="DO76" s="341" t="s">
        <v>562</v>
      </c>
      <c r="DP76" s="341" t="s">
        <v>816</v>
      </c>
      <c r="DQ76" s="223"/>
      <c r="DR76" s="198"/>
      <c r="DS76" s="341" t="s">
        <v>562</v>
      </c>
      <c r="DT76" s="341" t="s">
        <v>562</v>
      </c>
      <c r="DU76" s="341" t="s">
        <v>562</v>
      </c>
      <c r="DV76" s="341" t="s">
        <v>562</v>
      </c>
      <c r="DW76" s="341" t="s">
        <v>562</v>
      </c>
      <c r="DX76" s="341" t="s">
        <v>562</v>
      </c>
      <c r="DY76" s="341" t="s">
        <v>562</v>
      </c>
      <c r="DZ76" s="341" t="s">
        <v>562</v>
      </c>
      <c r="EA76" s="341" t="s">
        <v>562</v>
      </c>
      <c r="EB76" s="341" t="s">
        <v>562</v>
      </c>
      <c r="EC76" s="341" t="s">
        <v>562</v>
      </c>
      <c r="ED76" s="341" t="s">
        <v>562</v>
      </c>
      <c r="EE76" s="341" t="s">
        <v>562</v>
      </c>
      <c r="EF76" s="341" t="s">
        <v>562</v>
      </c>
      <c r="EG76" s="341" t="s">
        <v>562</v>
      </c>
      <c r="EH76" s="341" t="s">
        <v>562</v>
      </c>
      <c r="EI76" s="341" t="s">
        <v>562</v>
      </c>
      <c r="EJ76" s="341" t="s">
        <v>562</v>
      </c>
      <c r="EK76" s="341" t="s">
        <v>562</v>
      </c>
      <c r="EL76" s="341" t="s">
        <v>562</v>
      </c>
      <c r="EM76" s="341" t="s">
        <v>382</v>
      </c>
      <c r="EN76" s="223"/>
      <c r="EO76" s="198"/>
      <c r="EP76" s="341" t="s">
        <v>562</v>
      </c>
      <c r="EQ76" s="214" t="s">
        <v>562</v>
      </c>
      <c r="ER76" s="214" t="s">
        <v>562</v>
      </c>
      <c r="ES76" s="214" t="s">
        <v>562</v>
      </c>
      <c r="ET76" s="214" t="s">
        <v>562</v>
      </c>
      <c r="EU76" s="214" t="s">
        <v>562</v>
      </c>
      <c r="EV76" s="214" t="s">
        <v>562</v>
      </c>
      <c r="EW76" s="214" t="s">
        <v>562</v>
      </c>
      <c r="EX76" s="214" t="s">
        <v>562</v>
      </c>
      <c r="EY76" s="214" t="s">
        <v>562</v>
      </c>
      <c r="EZ76" s="214" t="s">
        <v>562</v>
      </c>
      <c r="FA76" s="214" t="s">
        <v>562</v>
      </c>
      <c r="FB76" s="214" t="s">
        <v>562</v>
      </c>
      <c r="FC76" s="214" t="s">
        <v>562</v>
      </c>
      <c r="FD76" s="214" t="s">
        <v>562</v>
      </c>
      <c r="FE76" s="214" t="s">
        <v>562</v>
      </c>
      <c r="FF76" s="214" t="s">
        <v>562</v>
      </c>
      <c r="FG76" s="214" t="s">
        <v>562</v>
      </c>
      <c r="FH76" s="214" t="s">
        <v>562</v>
      </c>
      <c r="FI76" s="214" t="s">
        <v>562</v>
      </c>
      <c r="FJ76" s="372" t="s">
        <v>447</v>
      </c>
      <c r="FK76" s="223"/>
      <c r="FL76" s="198"/>
      <c r="FM76" s="301" t="s">
        <v>562</v>
      </c>
      <c r="FN76" s="301" t="s">
        <v>562</v>
      </c>
      <c r="FO76" s="301" t="s">
        <v>562</v>
      </c>
      <c r="FP76" s="301" t="s">
        <v>562</v>
      </c>
      <c r="FQ76" s="301" t="s">
        <v>562</v>
      </c>
      <c r="FR76" s="301" t="s">
        <v>562</v>
      </c>
      <c r="FS76" s="301" t="s">
        <v>562</v>
      </c>
      <c r="FT76" s="301" t="s">
        <v>562</v>
      </c>
      <c r="FU76" s="301" t="s">
        <v>562</v>
      </c>
      <c r="FV76" s="301" t="s">
        <v>562</v>
      </c>
      <c r="FW76" s="301" t="s">
        <v>562</v>
      </c>
      <c r="FX76" s="301" t="s">
        <v>562</v>
      </c>
      <c r="FY76" s="301" t="s">
        <v>562</v>
      </c>
      <c r="FZ76" s="301" t="s">
        <v>562</v>
      </c>
      <c r="GA76" s="301" t="s">
        <v>562</v>
      </c>
      <c r="GB76" s="301" t="s">
        <v>562</v>
      </c>
      <c r="GC76" s="301" t="s">
        <v>562</v>
      </c>
      <c r="GD76" s="301" t="s">
        <v>562</v>
      </c>
      <c r="GE76" s="301" t="s">
        <v>562</v>
      </c>
      <c r="GF76" s="301" t="s">
        <v>562</v>
      </c>
      <c r="GG76" s="373" t="s">
        <v>509</v>
      </c>
      <c r="GH76" s="223"/>
      <c r="GI76" s="198"/>
      <c r="GJ76" s="223" t="s">
        <v>1253</v>
      </c>
      <c r="GK76" s="223" t="s">
        <v>1857</v>
      </c>
      <c r="GL76" s="223" t="s">
        <v>562</v>
      </c>
      <c r="GM76" s="223" t="s">
        <v>1255</v>
      </c>
      <c r="GN76" s="223" t="s">
        <v>1953</v>
      </c>
      <c r="GO76" s="223" t="s">
        <v>562</v>
      </c>
      <c r="GP76" s="223" t="s">
        <v>1256</v>
      </c>
      <c r="GQ76" s="223" t="s">
        <v>1257</v>
      </c>
      <c r="GR76" s="223" t="s">
        <v>508</v>
      </c>
      <c r="GS76" s="223" t="s">
        <v>1258</v>
      </c>
      <c r="GT76" s="223" t="s">
        <v>1858</v>
      </c>
      <c r="GU76" s="223" t="s">
        <v>1858</v>
      </c>
      <c r="GV76" s="223" t="s">
        <v>1859</v>
      </c>
      <c r="GW76" s="223" t="s">
        <v>1860</v>
      </c>
      <c r="GX76" s="223" t="s">
        <v>1861</v>
      </c>
      <c r="GY76" s="238" t="s">
        <v>1862</v>
      </c>
      <c r="GZ76" s="238" t="s">
        <v>1863</v>
      </c>
      <c r="HA76" s="238" t="s">
        <v>1864</v>
      </c>
      <c r="HB76" s="238" t="s">
        <v>1865</v>
      </c>
      <c r="HC76" s="238" t="s">
        <v>1866</v>
      </c>
      <c r="HD76" s="223" t="s">
        <v>386</v>
      </c>
      <c r="HE76" s="223"/>
      <c r="HF76" s="198"/>
      <c r="HG76" s="223" t="s">
        <v>1253</v>
      </c>
      <c r="HH76" s="223" t="s">
        <v>1254</v>
      </c>
      <c r="HI76" s="223">
        <v>0</v>
      </c>
      <c r="HJ76" s="223" t="s">
        <v>1255</v>
      </c>
      <c r="HK76" s="223" t="s">
        <v>508</v>
      </c>
      <c r="HL76" s="223">
        <v>0</v>
      </c>
      <c r="HM76" s="223" t="s">
        <v>1256</v>
      </c>
      <c r="HN76" s="223" t="s">
        <v>1257</v>
      </c>
      <c r="HO76" s="223" t="s">
        <v>508</v>
      </c>
      <c r="HP76" s="223" t="s">
        <v>1258</v>
      </c>
      <c r="HQ76" s="223" t="s">
        <v>1259</v>
      </c>
      <c r="HR76" s="223" t="s">
        <v>1259</v>
      </c>
      <c r="HS76" s="223" t="s">
        <v>1260</v>
      </c>
      <c r="HT76" s="223" t="s">
        <v>1261</v>
      </c>
      <c r="HU76" s="223" t="s">
        <v>1262</v>
      </c>
      <c r="HV76" s="238" t="s">
        <v>1263</v>
      </c>
      <c r="HW76" s="238" t="s">
        <v>1264</v>
      </c>
      <c r="HX76" s="238" t="s">
        <v>1265</v>
      </c>
      <c r="HY76" s="238" t="s">
        <v>1266</v>
      </c>
      <c r="HZ76" s="238" t="s">
        <v>1267</v>
      </c>
      <c r="IA76" s="374" t="s">
        <v>876</v>
      </c>
      <c r="IB76" s="223"/>
      <c r="IC76" s="198"/>
      <c r="ID76" s="394" t="s">
        <v>539</v>
      </c>
      <c r="IE76" s="394" t="s">
        <v>1268</v>
      </c>
      <c r="IF76" s="395"/>
      <c r="IG76" s="395" t="s">
        <v>1269</v>
      </c>
      <c r="IH76" s="395" t="s">
        <v>1270</v>
      </c>
      <c r="II76" s="394"/>
      <c r="IJ76" s="394" t="s">
        <v>1065</v>
      </c>
      <c r="IK76" s="394" t="s">
        <v>1257</v>
      </c>
      <c r="IL76" s="396" t="s">
        <v>508</v>
      </c>
      <c r="IM76" s="397" t="s">
        <v>1258</v>
      </c>
      <c r="IN76" s="398" t="s">
        <v>610</v>
      </c>
      <c r="IO76" s="394" t="s">
        <v>610</v>
      </c>
      <c r="IP76" s="394" t="s">
        <v>611</v>
      </c>
      <c r="IQ76" s="399" t="s">
        <v>612</v>
      </c>
      <c r="IR76" s="394" t="s">
        <v>613</v>
      </c>
      <c r="IS76" s="394" t="s">
        <v>1271</v>
      </c>
      <c r="IT76" s="394" t="s">
        <v>1272</v>
      </c>
      <c r="IU76" s="394" t="s">
        <v>1273</v>
      </c>
      <c r="IV76" s="394" t="s">
        <v>1274</v>
      </c>
      <c r="IW76" s="400" t="s">
        <v>1275</v>
      </c>
      <c r="IX76" s="394" t="s">
        <v>4120</v>
      </c>
      <c r="IY76" s="223"/>
      <c r="IZ76" s="198"/>
      <c r="JA76" s="409" t="s">
        <v>562</v>
      </c>
      <c r="JB76" s="409" t="s">
        <v>562</v>
      </c>
      <c r="JC76" s="409" t="s">
        <v>562</v>
      </c>
      <c r="JD76" s="409" t="s">
        <v>562</v>
      </c>
      <c r="JE76" s="409" t="s">
        <v>562</v>
      </c>
      <c r="JF76" s="409" t="s">
        <v>562</v>
      </c>
      <c r="JG76" s="409" t="s">
        <v>562</v>
      </c>
      <c r="JH76" s="409" t="s">
        <v>562</v>
      </c>
      <c r="JI76" s="409" t="s">
        <v>562</v>
      </c>
      <c r="JJ76" s="409" t="s">
        <v>562</v>
      </c>
      <c r="JK76" s="409" t="s">
        <v>562</v>
      </c>
      <c r="JL76" s="409" t="s">
        <v>562</v>
      </c>
      <c r="JM76" s="409" t="s">
        <v>562</v>
      </c>
      <c r="JN76" s="409" t="s">
        <v>562</v>
      </c>
      <c r="JO76" s="409" t="s">
        <v>562</v>
      </c>
      <c r="JP76" s="409" t="s">
        <v>562</v>
      </c>
      <c r="JQ76" s="409" t="s">
        <v>562</v>
      </c>
      <c r="JR76" s="409" t="s">
        <v>562</v>
      </c>
      <c r="JS76" s="409" t="s">
        <v>562</v>
      </c>
      <c r="JT76" s="409" t="s">
        <v>562</v>
      </c>
      <c r="JU76" s="409" t="s">
        <v>816</v>
      </c>
      <c r="JV76" s="223"/>
      <c r="JW76" s="223"/>
      <c r="JX76" s="366" t="s">
        <v>562</v>
      </c>
      <c r="JY76" s="366" t="s">
        <v>562</v>
      </c>
      <c r="JZ76" s="366" t="s">
        <v>562</v>
      </c>
      <c r="KA76" s="366" t="s">
        <v>562</v>
      </c>
      <c r="KB76" s="366" t="s">
        <v>562</v>
      </c>
      <c r="KC76" s="366" t="s">
        <v>562</v>
      </c>
      <c r="KD76" s="366" t="s">
        <v>562</v>
      </c>
      <c r="KE76" s="366" t="s">
        <v>562</v>
      </c>
      <c r="KF76" s="366" t="s">
        <v>562</v>
      </c>
      <c r="KG76" s="366" t="s">
        <v>562</v>
      </c>
      <c r="KH76" s="366" t="s">
        <v>562</v>
      </c>
      <c r="KI76" s="366" t="s">
        <v>562</v>
      </c>
      <c r="KJ76" s="366" t="s">
        <v>562</v>
      </c>
      <c r="KK76" s="366" t="s">
        <v>562</v>
      </c>
      <c r="KL76" s="366" t="s">
        <v>562</v>
      </c>
      <c r="KM76" s="366" t="s">
        <v>562</v>
      </c>
      <c r="KN76" s="366" t="s">
        <v>562</v>
      </c>
      <c r="KO76" s="366" t="s">
        <v>562</v>
      </c>
      <c r="KP76" s="366" t="s">
        <v>562</v>
      </c>
      <c r="KQ76" s="366" t="s">
        <v>562</v>
      </c>
      <c r="KR76" s="214" t="s">
        <v>365</v>
      </c>
      <c r="KS76" s="223"/>
      <c r="KT76" s="223"/>
      <c r="KU76" s="409" t="s">
        <v>562</v>
      </c>
      <c r="KV76" s="409" t="s">
        <v>562</v>
      </c>
      <c r="KW76" s="409" t="s">
        <v>562</v>
      </c>
      <c r="KX76" s="409" t="s">
        <v>562</v>
      </c>
      <c r="KY76" s="409" t="s">
        <v>562</v>
      </c>
      <c r="KZ76" s="409" t="s">
        <v>562</v>
      </c>
      <c r="LA76" s="409" t="s">
        <v>562</v>
      </c>
      <c r="LB76" s="409" t="s">
        <v>562</v>
      </c>
      <c r="LC76" s="409" t="s">
        <v>562</v>
      </c>
      <c r="LD76" s="409" t="s">
        <v>562</v>
      </c>
      <c r="LE76" s="409" t="s">
        <v>562</v>
      </c>
      <c r="LF76" s="409" t="s">
        <v>562</v>
      </c>
      <c r="LG76" s="409" t="s">
        <v>562</v>
      </c>
      <c r="LH76" s="409" t="s">
        <v>562</v>
      </c>
      <c r="LI76" s="409" t="s">
        <v>562</v>
      </c>
      <c r="LJ76" s="409" t="s">
        <v>562</v>
      </c>
      <c r="LK76" s="409" t="s">
        <v>562</v>
      </c>
      <c r="LL76" s="409" t="s">
        <v>562</v>
      </c>
      <c r="LM76" s="409" t="s">
        <v>562</v>
      </c>
      <c r="LN76" s="409" t="s">
        <v>562</v>
      </c>
      <c r="LO76" s="409" t="s">
        <v>1980</v>
      </c>
      <c r="LP76" s="223"/>
      <c r="LQ76" s="223"/>
      <c r="LR76" s="366" t="s">
        <v>562</v>
      </c>
      <c r="LS76" s="366" t="s">
        <v>562</v>
      </c>
      <c r="LT76" s="366" t="s">
        <v>562</v>
      </c>
      <c r="LU76" s="366" t="s">
        <v>562</v>
      </c>
      <c r="LV76" s="366" t="s">
        <v>562</v>
      </c>
      <c r="LW76" s="366" t="s">
        <v>562</v>
      </c>
      <c r="LX76" s="366" t="s">
        <v>562</v>
      </c>
      <c r="LY76" s="366" t="s">
        <v>562</v>
      </c>
      <c r="LZ76" s="366" t="s">
        <v>562</v>
      </c>
      <c r="MA76" s="366" t="s">
        <v>562</v>
      </c>
      <c r="MB76" s="366" t="s">
        <v>562</v>
      </c>
      <c r="MC76" s="366" t="s">
        <v>562</v>
      </c>
      <c r="MD76" s="366" t="s">
        <v>562</v>
      </c>
      <c r="ME76" s="366" t="s">
        <v>562</v>
      </c>
      <c r="MF76" s="366" t="s">
        <v>562</v>
      </c>
      <c r="MG76" s="366" t="s">
        <v>562</v>
      </c>
      <c r="MH76" s="366" t="s">
        <v>562</v>
      </c>
      <c r="MI76" s="366" t="s">
        <v>562</v>
      </c>
      <c r="MJ76" s="366" t="s">
        <v>562</v>
      </c>
      <c r="MK76" s="366" t="s">
        <v>562</v>
      </c>
      <c r="ML76" s="214" t="s">
        <v>934</v>
      </c>
      <c r="MM76" s="223"/>
      <c r="MN76" s="223"/>
      <c r="MO76" s="214" t="s">
        <v>562</v>
      </c>
      <c r="MP76" s="214" t="s">
        <v>562</v>
      </c>
      <c r="MQ76" s="214" t="s">
        <v>562</v>
      </c>
      <c r="MR76" s="214" t="s">
        <v>562</v>
      </c>
      <c r="MS76" s="214" t="s">
        <v>562</v>
      </c>
      <c r="MT76" s="214" t="s">
        <v>562</v>
      </c>
      <c r="MU76" s="214" t="s">
        <v>562</v>
      </c>
      <c r="MV76" s="214" t="s">
        <v>562</v>
      </c>
      <c r="MW76" s="214" t="s">
        <v>562</v>
      </c>
      <c r="MX76" s="214" t="s">
        <v>562</v>
      </c>
      <c r="MY76" s="214" t="s">
        <v>562</v>
      </c>
      <c r="MZ76" s="214" t="s">
        <v>562</v>
      </c>
      <c r="NA76" s="214" t="s">
        <v>562</v>
      </c>
      <c r="NB76" s="214" t="s">
        <v>562</v>
      </c>
      <c r="NC76" s="214" t="s">
        <v>562</v>
      </c>
      <c r="ND76" s="214" t="s">
        <v>562</v>
      </c>
      <c r="NE76" s="214" t="s">
        <v>562</v>
      </c>
      <c r="NF76" s="214" t="s">
        <v>562</v>
      </c>
      <c r="NG76" s="214" t="s">
        <v>562</v>
      </c>
      <c r="NH76" s="214" t="s">
        <v>562</v>
      </c>
      <c r="NI76" s="301" t="s">
        <v>855</v>
      </c>
    </row>
    <row r="77" spans="1:373" s="2" customFormat="1" ht="12.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213" t="s">
        <v>146</v>
      </c>
      <c r="AD77" s="222" t="str">
        <f t="shared" ca="1" si="145"/>
        <v>31,117</v>
      </c>
      <c r="AE77" s="409" t="s">
        <v>6841</v>
      </c>
      <c r="AF77" s="409" t="s">
        <v>3969</v>
      </c>
      <c r="AG77" s="409" t="s">
        <v>401</v>
      </c>
      <c r="AH77" s="409" t="s">
        <v>6842</v>
      </c>
      <c r="AI77" s="409" t="s">
        <v>379</v>
      </c>
      <c r="AJ77" s="409" t="s">
        <v>1837</v>
      </c>
      <c r="AK77" s="409" t="s">
        <v>2593</v>
      </c>
      <c r="AL77" s="409" t="s">
        <v>4297</v>
      </c>
      <c r="AM77" s="409" t="s">
        <v>3567</v>
      </c>
      <c r="AN77" s="409" t="s">
        <v>6843</v>
      </c>
      <c r="AO77" s="409" t="s">
        <v>6844</v>
      </c>
      <c r="AP77" s="409" t="s">
        <v>6844</v>
      </c>
      <c r="AQ77" s="409" t="s">
        <v>6845</v>
      </c>
      <c r="AR77" s="409" t="s">
        <v>6846</v>
      </c>
      <c r="AS77" s="409" t="s">
        <v>6847</v>
      </c>
      <c r="AT77" s="409" t="s">
        <v>6848</v>
      </c>
      <c r="AU77" s="409" t="s">
        <v>6849</v>
      </c>
      <c r="AV77" s="409" t="s">
        <v>6850</v>
      </c>
      <c r="AW77" s="409" t="s">
        <v>6851</v>
      </c>
      <c r="AX77" s="409" t="s">
        <v>6852</v>
      </c>
      <c r="AY77" s="409" t="s">
        <v>6853</v>
      </c>
      <c r="AZ77" s="223"/>
      <c r="BA77" s="198"/>
      <c r="BB77" s="409" t="s">
        <v>5997</v>
      </c>
      <c r="BC77" s="409" t="s">
        <v>2308</v>
      </c>
      <c r="BD77" s="409" t="s">
        <v>936</v>
      </c>
      <c r="BE77" s="409" t="s">
        <v>2190</v>
      </c>
      <c r="BF77" s="409" t="s">
        <v>379</v>
      </c>
      <c r="BG77" s="409" t="s">
        <v>448</v>
      </c>
      <c r="BH77" s="409" t="s">
        <v>2593</v>
      </c>
      <c r="BI77" s="409" t="s">
        <v>4297</v>
      </c>
      <c r="BJ77" s="409" t="s">
        <v>544</v>
      </c>
      <c r="BK77" s="409" t="s">
        <v>4298</v>
      </c>
      <c r="BL77" s="409" t="s">
        <v>5998</v>
      </c>
      <c r="BM77" s="409" t="s">
        <v>5998</v>
      </c>
      <c r="BN77" s="409" t="s">
        <v>5999</v>
      </c>
      <c r="BO77" s="409" t="s">
        <v>6000</v>
      </c>
      <c r="BP77" s="409" t="s">
        <v>6001</v>
      </c>
      <c r="BQ77" s="409" t="s">
        <v>6002</v>
      </c>
      <c r="BR77" s="409" t="s">
        <v>6003</v>
      </c>
      <c r="BS77" s="409" t="s">
        <v>6004</v>
      </c>
      <c r="BT77" s="409" t="s">
        <v>6005</v>
      </c>
      <c r="BU77" s="409" t="s">
        <v>6006</v>
      </c>
      <c r="BV77" s="409" t="s">
        <v>4949</v>
      </c>
      <c r="BW77" s="223"/>
      <c r="BX77" s="198"/>
      <c r="BY77" s="375" t="s">
        <v>5055</v>
      </c>
      <c r="BZ77" s="375" t="s">
        <v>1474</v>
      </c>
      <c r="CA77" s="375" t="s">
        <v>2328</v>
      </c>
      <c r="CB77" s="375" t="s">
        <v>1971</v>
      </c>
      <c r="CC77" s="375" t="s">
        <v>379</v>
      </c>
      <c r="CD77" s="375" t="s">
        <v>1173</v>
      </c>
      <c r="CE77" s="375" t="s">
        <v>2593</v>
      </c>
      <c r="CF77" s="375" t="s">
        <v>4297</v>
      </c>
      <c r="CG77" s="375" t="s">
        <v>544</v>
      </c>
      <c r="CH77" s="375" t="s">
        <v>4298</v>
      </c>
      <c r="CI77" s="375" t="s">
        <v>5056</v>
      </c>
      <c r="CJ77" s="375" t="s">
        <v>5056</v>
      </c>
      <c r="CK77" s="375" t="s">
        <v>5057</v>
      </c>
      <c r="CL77" s="375" t="s">
        <v>5058</v>
      </c>
      <c r="CM77" s="375" t="s">
        <v>5059</v>
      </c>
      <c r="CN77" s="375" t="s">
        <v>5205</v>
      </c>
      <c r="CO77" s="375" t="s">
        <v>5206</v>
      </c>
      <c r="CP77" s="375" t="s">
        <v>5207</v>
      </c>
      <c r="CQ77" s="375" t="s">
        <v>5208</v>
      </c>
      <c r="CR77" s="375" t="s">
        <v>1040</v>
      </c>
      <c r="CS77" s="376" t="s">
        <v>5060</v>
      </c>
      <c r="CT77" s="223"/>
      <c r="CU77" s="198"/>
      <c r="CV77" s="341" t="s">
        <v>4296</v>
      </c>
      <c r="CW77" s="341" t="s">
        <v>2399</v>
      </c>
      <c r="CX77" s="341" t="s">
        <v>559</v>
      </c>
      <c r="CY77" s="341" t="s">
        <v>1662</v>
      </c>
      <c r="CZ77" s="341" t="s">
        <v>382</v>
      </c>
      <c r="DA77" s="341" t="s">
        <v>1256</v>
      </c>
      <c r="DB77" s="341" t="s">
        <v>2593</v>
      </c>
      <c r="DC77" s="341" t="s">
        <v>4297</v>
      </c>
      <c r="DD77" s="341" t="s">
        <v>2593</v>
      </c>
      <c r="DE77" s="341" t="s">
        <v>4298</v>
      </c>
      <c r="DF77" s="341" t="s">
        <v>4299</v>
      </c>
      <c r="DG77" s="341" t="s">
        <v>4299</v>
      </c>
      <c r="DH77" s="341" t="s">
        <v>4300</v>
      </c>
      <c r="DI77" s="341" t="s">
        <v>4301</v>
      </c>
      <c r="DJ77" s="341" t="s">
        <v>4302</v>
      </c>
      <c r="DK77" s="341" t="s">
        <v>4442</v>
      </c>
      <c r="DL77" s="341" t="s">
        <v>4443</v>
      </c>
      <c r="DM77" s="341" t="s">
        <v>4444</v>
      </c>
      <c r="DN77" s="341" t="s">
        <v>4445</v>
      </c>
      <c r="DO77" s="341" t="s">
        <v>1891</v>
      </c>
      <c r="DP77" s="341" t="s">
        <v>4303</v>
      </c>
      <c r="DQ77" s="223"/>
      <c r="DR77" s="198"/>
      <c r="DS77" s="341" t="s">
        <v>1276</v>
      </c>
      <c r="DT77" s="341" t="s">
        <v>3565</v>
      </c>
      <c r="DU77" s="341" t="s">
        <v>525</v>
      </c>
      <c r="DV77" s="341" t="s">
        <v>3566</v>
      </c>
      <c r="DW77" s="341" t="s">
        <v>400</v>
      </c>
      <c r="DX77" s="341" t="s">
        <v>3567</v>
      </c>
      <c r="DY77" s="341" t="s">
        <v>509</v>
      </c>
      <c r="DZ77" s="341" t="s">
        <v>1281</v>
      </c>
      <c r="EA77" s="341" t="s">
        <v>509</v>
      </c>
      <c r="EB77" s="341" t="s">
        <v>3568</v>
      </c>
      <c r="EC77" s="341" t="s">
        <v>3569</v>
      </c>
      <c r="ED77" s="341" t="s">
        <v>3569</v>
      </c>
      <c r="EE77" s="341" t="s">
        <v>3570</v>
      </c>
      <c r="EF77" s="341" t="s">
        <v>3571</v>
      </c>
      <c r="EG77" s="341" t="s">
        <v>3572</v>
      </c>
      <c r="EH77" s="341" t="s">
        <v>3573</v>
      </c>
      <c r="EI77" s="341" t="s">
        <v>3574</v>
      </c>
      <c r="EJ77" s="341" t="s">
        <v>3575</v>
      </c>
      <c r="EK77" s="341" t="s">
        <v>3576</v>
      </c>
      <c r="EL77" s="341" t="s">
        <v>1196</v>
      </c>
      <c r="EM77" s="341" t="s">
        <v>4010</v>
      </c>
      <c r="EN77" s="223"/>
      <c r="EO77" s="198"/>
      <c r="EP77" s="341" t="s">
        <v>1276</v>
      </c>
      <c r="EQ77" s="214" t="s">
        <v>1277</v>
      </c>
      <c r="ER77" s="214" t="s">
        <v>1065</v>
      </c>
      <c r="ES77" s="214" t="s">
        <v>1971</v>
      </c>
      <c r="ET77" s="214" t="s">
        <v>411</v>
      </c>
      <c r="EU77" s="214" t="s">
        <v>1815</v>
      </c>
      <c r="EV77" s="214" t="s">
        <v>1279</v>
      </c>
      <c r="EW77" s="214" t="s">
        <v>1281</v>
      </c>
      <c r="EX77" s="214" t="s">
        <v>1279</v>
      </c>
      <c r="EY77" s="214" t="s">
        <v>3568</v>
      </c>
      <c r="EZ77" s="214" t="s">
        <v>3914</v>
      </c>
      <c r="FA77" s="214" t="s">
        <v>3914</v>
      </c>
      <c r="FB77" s="214" t="s">
        <v>3915</v>
      </c>
      <c r="FC77" s="214" t="s">
        <v>3916</v>
      </c>
      <c r="FD77" s="214" t="s">
        <v>3917</v>
      </c>
      <c r="FE77" s="214" t="s">
        <v>3918</v>
      </c>
      <c r="FF77" s="214" t="s">
        <v>3919</v>
      </c>
      <c r="FG77" s="214" t="s">
        <v>3920</v>
      </c>
      <c r="FH77" s="214" t="s">
        <v>3921</v>
      </c>
      <c r="FI77" s="214" t="s">
        <v>1292</v>
      </c>
      <c r="FJ77" s="372" t="s">
        <v>4032</v>
      </c>
      <c r="FK77" s="223"/>
      <c r="FL77" s="198"/>
      <c r="FM77" s="301" t="s">
        <v>540</v>
      </c>
      <c r="FN77" s="301" t="s">
        <v>1277</v>
      </c>
      <c r="FO77" s="301" t="s">
        <v>1065</v>
      </c>
      <c r="FP77" s="301" t="s">
        <v>410</v>
      </c>
      <c r="FQ77" s="301" t="s">
        <v>379</v>
      </c>
      <c r="FR77" s="301" t="s">
        <v>363</v>
      </c>
      <c r="FS77" s="301" t="s">
        <v>1280</v>
      </c>
      <c r="FT77" s="301" t="s">
        <v>1281</v>
      </c>
      <c r="FU77" s="301" t="s">
        <v>1282</v>
      </c>
      <c r="FV77" s="301" t="s">
        <v>1283</v>
      </c>
      <c r="FW77" s="301" t="s">
        <v>2445</v>
      </c>
      <c r="FX77" s="301" t="s">
        <v>2445</v>
      </c>
      <c r="FY77" s="301" t="s">
        <v>2351</v>
      </c>
      <c r="FZ77" s="301" t="s">
        <v>2352</v>
      </c>
      <c r="GA77" s="301" t="s">
        <v>2353</v>
      </c>
      <c r="GB77" s="301" t="s">
        <v>2354</v>
      </c>
      <c r="GC77" s="301" t="s">
        <v>2355</v>
      </c>
      <c r="GD77" s="301" t="s">
        <v>2356</v>
      </c>
      <c r="GE77" s="301" t="s">
        <v>2357</v>
      </c>
      <c r="GF77" s="301" t="s">
        <v>1030</v>
      </c>
      <c r="GG77" s="373" t="s">
        <v>1940</v>
      </c>
      <c r="GH77" s="223"/>
      <c r="GI77" s="198"/>
      <c r="GJ77" s="223" t="s">
        <v>1276</v>
      </c>
      <c r="GK77" s="223" t="s">
        <v>1277</v>
      </c>
      <c r="GL77" s="223" t="s">
        <v>1065</v>
      </c>
      <c r="GM77" s="223" t="s">
        <v>1994</v>
      </c>
      <c r="GN77" s="223" t="s">
        <v>411</v>
      </c>
      <c r="GO77" s="223" t="s">
        <v>1279</v>
      </c>
      <c r="GP77" s="223" t="s">
        <v>1280</v>
      </c>
      <c r="GQ77" s="223" t="s">
        <v>1281</v>
      </c>
      <c r="GR77" s="223" t="s">
        <v>1282</v>
      </c>
      <c r="GS77" s="223" t="s">
        <v>1283</v>
      </c>
      <c r="GT77" s="223" t="s">
        <v>1867</v>
      </c>
      <c r="GU77" s="223" t="s">
        <v>1868</v>
      </c>
      <c r="GV77" s="223" t="s">
        <v>1869</v>
      </c>
      <c r="GW77" s="223" t="s">
        <v>1870</v>
      </c>
      <c r="GX77" s="223" t="s">
        <v>1871</v>
      </c>
      <c r="GY77" s="238" t="s">
        <v>1872</v>
      </c>
      <c r="GZ77" s="238" t="s">
        <v>1289</v>
      </c>
      <c r="HA77" s="238" t="s">
        <v>1290</v>
      </c>
      <c r="HB77" s="238" t="s">
        <v>1873</v>
      </c>
      <c r="HC77" s="238" t="s">
        <v>1292</v>
      </c>
      <c r="HD77" s="223" t="s">
        <v>4075</v>
      </c>
      <c r="HE77" s="223"/>
      <c r="HF77" s="198"/>
      <c r="HG77" s="223" t="s">
        <v>1276</v>
      </c>
      <c r="HH77" s="223" t="s">
        <v>1277</v>
      </c>
      <c r="HI77" s="223" t="s">
        <v>1065</v>
      </c>
      <c r="HJ77" s="223" t="s">
        <v>1278</v>
      </c>
      <c r="HK77" s="223" t="s">
        <v>411</v>
      </c>
      <c r="HL77" s="223" t="s">
        <v>1279</v>
      </c>
      <c r="HM77" s="223" t="s">
        <v>1280</v>
      </c>
      <c r="HN77" s="223" t="s">
        <v>1281</v>
      </c>
      <c r="HO77" s="223" t="s">
        <v>1282</v>
      </c>
      <c r="HP77" s="223" t="s">
        <v>1283</v>
      </c>
      <c r="HQ77" s="223" t="s">
        <v>1284</v>
      </c>
      <c r="HR77" s="223" t="s">
        <v>1284</v>
      </c>
      <c r="HS77" s="223" t="s">
        <v>1285</v>
      </c>
      <c r="HT77" s="223" t="s">
        <v>1286</v>
      </c>
      <c r="HU77" s="223" t="s">
        <v>1287</v>
      </c>
      <c r="HV77" s="238" t="s">
        <v>1288</v>
      </c>
      <c r="HW77" s="238" t="s">
        <v>1289</v>
      </c>
      <c r="HX77" s="238" t="s">
        <v>1290</v>
      </c>
      <c r="HY77" s="238" t="s">
        <v>1291</v>
      </c>
      <c r="HZ77" s="238" t="s">
        <v>1292</v>
      </c>
      <c r="IA77" s="374" t="s">
        <v>4097</v>
      </c>
      <c r="IB77" s="223"/>
      <c r="IC77" s="198"/>
      <c r="ID77" s="399" t="s">
        <v>540</v>
      </c>
      <c r="IE77" s="399" t="s">
        <v>541</v>
      </c>
      <c r="IF77" s="395" t="s">
        <v>542</v>
      </c>
      <c r="IG77" s="395" t="s">
        <v>410</v>
      </c>
      <c r="IH77" s="395" t="s">
        <v>382</v>
      </c>
      <c r="II77" s="399" t="s">
        <v>499</v>
      </c>
      <c r="IJ77" s="399" t="s">
        <v>509</v>
      </c>
      <c r="IK77" s="399" t="s">
        <v>543</v>
      </c>
      <c r="IL77" s="401" t="s">
        <v>544</v>
      </c>
      <c r="IM77" s="398" t="s">
        <v>545</v>
      </c>
      <c r="IN77" s="398" t="s">
        <v>1293</v>
      </c>
      <c r="IO77" s="399" t="s">
        <v>1293</v>
      </c>
      <c r="IP77" s="399" t="s">
        <v>1294</v>
      </c>
      <c r="IQ77" s="399" t="s">
        <v>1295</v>
      </c>
      <c r="IR77" s="399" t="s">
        <v>1296</v>
      </c>
      <c r="IS77" s="399" t="s">
        <v>1288</v>
      </c>
      <c r="IT77" s="399" t="s">
        <v>1289</v>
      </c>
      <c r="IU77" s="399" t="s">
        <v>1290</v>
      </c>
      <c r="IV77" s="399" t="s">
        <v>1291</v>
      </c>
      <c r="IW77" s="400" t="s">
        <v>1297</v>
      </c>
      <c r="IX77" s="399" t="s">
        <v>3549</v>
      </c>
      <c r="IY77" s="223"/>
      <c r="IZ77" s="198"/>
      <c r="JA77" s="409" t="s">
        <v>7421</v>
      </c>
      <c r="JB77" s="409" t="s">
        <v>5247</v>
      </c>
      <c r="JC77" s="409" t="s">
        <v>1693</v>
      </c>
      <c r="JD77" s="409" t="s">
        <v>5047</v>
      </c>
      <c r="JE77" s="409" t="s">
        <v>379</v>
      </c>
      <c r="JF77" s="409" t="s">
        <v>2237</v>
      </c>
      <c r="JG77" s="409" t="s">
        <v>1280</v>
      </c>
      <c r="JH77" s="409" t="s">
        <v>7422</v>
      </c>
      <c r="JI77" s="409" t="s">
        <v>2593</v>
      </c>
      <c r="JJ77" s="409" t="s">
        <v>7235</v>
      </c>
      <c r="JK77" s="409" t="s">
        <v>7236</v>
      </c>
      <c r="JL77" s="409" t="s">
        <v>7236</v>
      </c>
      <c r="JM77" s="409" t="s">
        <v>7237</v>
      </c>
      <c r="JN77" s="409" t="s">
        <v>7238</v>
      </c>
      <c r="JO77" s="409" t="s">
        <v>7239</v>
      </c>
      <c r="JP77" s="409" t="s">
        <v>7240</v>
      </c>
      <c r="JQ77" s="409" t="s">
        <v>7241</v>
      </c>
      <c r="JR77" s="409" t="s">
        <v>7242</v>
      </c>
      <c r="JS77" s="409" t="s">
        <v>7243</v>
      </c>
      <c r="JT77" s="409" t="s">
        <v>7244</v>
      </c>
      <c r="JU77" s="409" t="s">
        <v>7245</v>
      </c>
      <c r="JV77" s="223"/>
      <c r="JW77" s="223"/>
      <c r="JX77" s="366" t="s">
        <v>771</v>
      </c>
      <c r="JY77" s="366" t="s">
        <v>381</v>
      </c>
      <c r="JZ77" s="366" t="s">
        <v>400</v>
      </c>
      <c r="KA77" s="366" t="s">
        <v>1471</v>
      </c>
      <c r="KB77" s="366" t="s">
        <v>364</v>
      </c>
      <c r="KC77" s="366" t="s">
        <v>454</v>
      </c>
      <c r="KD77" s="366" t="s">
        <v>364</v>
      </c>
      <c r="KE77" s="366" t="s">
        <v>364</v>
      </c>
      <c r="KF77" s="366" t="s">
        <v>1430</v>
      </c>
      <c r="KG77" s="366" t="s">
        <v>7738</v>
      </c>
      <c r="KH77" s="366" t="s">
        <v>7739</v>
      </c>
      <c r="KI77" s="366" t="s">
        <v>7739</v>
      </c>
      <c r="KJ77" s="366" t="s">
        <v>7740</v>
      </c>
      <c r="KK77" s="366" t="s">
        <v>7741</v>
      </c>
      <c r="KL77" s="366" t="s">
        <v>7742</v>
      </c>
      <c r="KM77" s="366" t="s">
        <v>7743</v>
      </c>
      <c r="KN77" s="366" t="s">
        <v>7744</v>
      </c>
      <c r="KO77" s="366" t="s">
        <v>7745</v>
      </c>
      <c r="KP77" s="366" t="s">
        <v>7746</v>
      </c>
      <c r="KQ77" s="366" t="s">
        <v>7747</v>
      </c>
      <c r="KR77" s="214" t="s">
        <v>7748</v>
      </c>
      <c r="KS77" s="223"/>
      <c r="KT77" s="223"/>
      <c r="KU77" s="409" t="s">
        <v>363</v>
      </c>
      <c r="KV77" s="409" t="s">
        <v>381</v>
      </c>
      <c r="KW77" s="409" t="s">
        <v>365</v>
      </c>
      <c r="KX77" s="409" t="s">
        <v>934</v>
      </c>
      <c r="KY77" s="409" t="s">
        <v>364</v>
      </c>
      <c r="KZ77" s="409" t="s">
        <v>394</v>
      </c>
      <c r="LA77" s="409" t="s">
        <v>364</v>
      </c>
      <c r="LB77" s="409" t="s">
        <v>364</v>
      </c>
      <c r="LC77" s="409" t="s">
        <v>364</v>
      </c>
      <c r="LD77" s="409" t="s">
        <v>364</v>
      </c>
      <c r="LE77" s="409" t="s">
        <v>6369</v>
      </c>
      <c r="LF77" s="409" t="s">
        <v>6369</v>
      </c>
      <c r="LG77" s="409" t="s">
        <v>4026</v>
      </c>
      <c r="LH77" s="409" t="s">
        <v>6370</v>
      </c>
      <c r="LI77" s="409" t="s">
        <v>6371</v>
      </c>
      <c r="LJ77" s="409" t="s">
        <v>6372</v>
      </c>
      <c r="LK77" s="409" t="s">
        <v>6373</v>
      </c>
      <c r="LL77" s="409" t="s">
        <v>6374</v>
      </c>
      <c r="LM77" s="409" t="s">
        <v>6375</v>
      </c>
      <c r="LN77" s="409" t="s">
        <v>6376</v>
      </c>
      <c r="LO77" s="409" t="s">
        <v>6377</v>
      </c>
      <c r="LP77" s="223"/>
      <c r="LQ77" s="223"/>
      <c r="LR77" s="366" t="s">
        <v>1472</v>
      </c>
      <c r="LS77" s="366" t="s">
        <v>1155</v>
      </c>
      <c r="LT77" s="366" t="s">
        <v>5461</v>
      </c>
      <c r="LU77" s="366" t="s">
        <v>1170</v>
      </c>
      <c r="LV77" s="366" t="s">
        <v>1457</v>
      </c>
      <c r="LW77" s="366" t="s">
        <v>365</v>
      </c>
      <c r="LX77" s="366" t="s">
        <v>364</v>
      </c>
      <c r="LY77" s="366" t="s">
        <v>364</v>
      </c>
      <c r="LZ77" s="366" t="s">
        <v>367</v>
      </c>
      <c r="MA77" s="366" t="s">
        <v>364</v>
      </c>
      <c r="MB77" s="366" t="s">
        <v>5462</v>
      </c>
      <c r="MC77" s="366" t="s">
        <v>5462</v>
      </c>
      <c r="MD77" s="366" t="s">
        <v>5463</v>
      </c>
      <c r="ME77" s="366" t="s">
        <v>5464</v>
      </c>
      <c r="MF77" s="366" t="s">
        <v>5465</v>
      </c>
      <c r="MG77" s="366" t="s">
        <v>5466</v>
      </c>
      <c r="MH77" s="366" t="s">
        <v>5467</v>
      </c>
      <c r="MI77" s="366" t="s">
        <v>5468</v>
      </c>
      <c r="MJ77" s="366" t="s">
        <v>5469</v>
      </c>
      <c r="MK77" s="366" t="s">
        <v>1444</v>
      </c>
      <c r="ML77" s="214" t="s">
        <v>381</v>
      </c>
      <c r="MM77" s="223"/>
      <c r="MN77" s="223"/>
      <c r="MO77" s="214" t="s">
        <v>1439</v>
      </c>
      <c r="MP77" s="214" t="s">
        <v>397</v>
      </c>
      <c r="MQ77" s="214" t="s">
        <v>411</v>
      </c>
      <c r="MR77" s="214" t="s">
        <v>1980</v>
      </c>
      <c r="MS77" s="214" t="s">
        <v>381</v>
      </c>
      <c r="MT77" s="214" t="s">
        <v>367</v>
      </c>
      <c r="MU77" s="214" t="s">
        <v>365</v>
      </c>
      <c r="MV77" s="214" t="s">
        <v>4694</v>
      </c>
      <c r="MW77" s="214" t="s">
        <v>365</v>
      </c>
      <c r="MX77" s="214" t="s">
        <v>4695</v>
      </c>
      <c r="MY77" s="214" t="s">
        <v>4696</v>
      </c>
      <c r="MZ77" s="214" t="s">
        <v>4696</v>
      </c>
      <c r="NA77" s="214" t="s">
        <v>4697</v>
      </c>
      <c r="NB77" s="214" t="s">
        <v>4698</v>
      </c>
      <c r="NC77" s="214" t="s">
        <v>4699</v>
      </c>
      <c r="ND77" s="214" t="s">
        <v>4700</v>
      </c>
      <c r="NE77" s="214" t="s">
        <v>4701</v>
      </c>
      <c r="NF77" s="214" t="s">
        <v>4702</v>
      </c>
      <c r="NG77" s="214" t="s">
        <v>4703</v>
      </c>
      <c r="NH77" s="214" t="s">
        <v>1978</v>
      </c>
      <c r="NI77" s="301" t="s">
        <v>4704</v>
      </c>
    </row>
    <row r="78" spans="1:373" s="2" customFormat="1" ht="12.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213" t="s">
        <v>158</v>
      </c>
      <c r="AD78" s="222" t="str">
        <f t="shared" ca="1" si="145"/>
        <v>-</v>
      </c>
      <c r="AE78" s="409" t="s">
        <v>562</v>
      </c>
      <c r="AF78" s="409" t="s">
        <v>562</v>
      </c>
      <c r="AG78" s="409" t="s">
        <v>562</v>
      </c>
      <c r="AH78" s="409" t="s">
        <v>562</v>
      </c>
      <c r="AI78" s="409" t="s">
        <v>562</v>
      </c>
      <c r="AJ78" s="409" t="s">
        <v>562</v>
      </c>
      <c r="AK78" s="409" t="s">
        <v>562</v>
      </c>
      <c r="AL78" s="409" t="s">
        <v>562</v>
      </c>
      <c r="AM78" s="409" t="s">
        <v>562</v>
      </c>
      <c r="AN78" s="409" t="s">
        <v>562</v>
      </c>
      <c r="AO78" s="409" t="s">
        <v>562</v>
      </c>
      <c r="AP78" s="409" t="s">
        <v>562</v>
      </c>
      <c r="AQ78" s="409" t="s">
        <v>562</v>
      </c>
      <c r="AR78" s="409" t="s">
        <v>562</v>
      </c>
      <c r="AS78" s="409" t="s">
        <v>562</v>
      </c>
      <c r="AT78" s="409" t="s">
        <v>562</v>
      </c>
      <c r="AU78" s="409" t="s">
        <v>562</v>
      </c>
      <c r="AV78" s="409" t="s">
        <v>562</v>
      </c>
      <c r="AW78" s="409" t="s">
        <v>562</v>
      </c>
      <c r="AX78" s="409" t="s">
        <v>562</v>
      </c>
      <c r="AY78" s="409" t="s">
        <v>2193</v>
      </c>
      <c r="AZ78" s="223"/>
      <c r="BA78" s="198"/>
      <c r="BB78" s="409" t="s">
        <v>6007</v>
      </c>
      <c r="BC78" s="409" t="s">
        <v>6008</v>
      </c>
      <c r="BD78" s="409" t="s">
        <v>364</v>
      </c>
      <c r="BE78" s="409" t="s">
        <v>6009</v>
      </c>
      <c r="BF78" s="409" t="s">
        <v>1080</v>
      </c>
      <c r="BG78" s="409" t="s">
        <v>364</v>
      </c>
      <c r="BH78" s="409" t="s">
        <v>408</v>
      </c>
      <c r="BI78" s="409" t="s">
        <v>6010</v>
      </c>
      <c r="BJ78" s="409" t="s">
        <v>562</v>
      </c>
      <c r="BK78" s="409" t="s">
        <v>562</v>
      </c>
      <c r="BL78" s="409" t="s">
        <v>6011</v>
      </c>
      <c r="BM78" s="409" t="s">
        <v>6011</v>
      </c>
      <c r="BN78" s="409" t="s">
        <v>562</v>
      </c>
      <c r="BO78" s="409" t="s">
        <v>6012</v>
      </c>
      <c r="BP78" s="409" t="s">
        <v>6013</v>
      </c>
      <c r="BQ78" s="409" t="s">
        <v>562</v>
      </c>
      <c r="BR78" s="409" t="s">
        <v>562</v>
      </c>
      <c r="BS78" s="409" t="s">
        <v>562</v>
      </c>
      <c r="BT78" s="409" t="s">
        <v>6014</v>
      </c>
      <c r="BU78" s="409" t="s">
        <v>562</v>
      </c>
      <c r="BV78" s="409" t="s">
        <v>552</v>
      </c>
      <c r="BW78" s="223"/>
      <c r="BX78" s="198"/>
      <c r="BY78" s="375" t="s">
        <v>562</v>
      </c>
      <c r="BZ78" s="375" t="s">
        <v>562</v>
      </c>
      <c r="CA78" s="375" t="s">
        <v>562</v>
      </c>
      <c r="CB78" s="375" t="s">
        <v>562</v>
      </c>
      <c r="CC78" s="375" t="s">
        <v>562</v>
      </c>
      <c r="CD78" s="375" t="s">
        <v>562</v>
      </c>
      <c r="CE78" s="375" t="s">
        <v>562</v>
      </c>
      <c r="CF78" s="375" t="s">
        <v>562</v>
      </c>
      <c r="CG78" s="375" t="s">
        <v>562</v>
      </c>
      <c r="CH78" s="375" t="s">
        <v>562</v>
      </c>
      <c r="CI78" s="375" t="s">
        <v>562</v>
      </c>
      <c r="CJ78" s="375" t="s">
        <v>562</v>
      </c>
      <c r="CK78" s="375" t="s">
        <v>562</v>
      </c>
      <c r="CL78" s="375" t="s">
        <v>562</v>
      </c>
      <c r="CM78" s="375" t="s">
        <v>562</v>
      </c>
      <c r="CN78" s="375" t="s">
        <v>562</v>
      </c>
      <c r="CO78" s="375" t="s">
        <v>562</v>
      </c>
      <c r="CP78" s="375" t="s">
        <v>562</v>
      </c>
      <c r="CQ78" s="375" t="s">
        <v>562</v>
      </c>
      <c r="CR78" s="375" t="s">
        <v>562</v>
      </c>
      <c r="CS78" s="376" t="s">
        <v>839</v>
      </c>
      <c r="CT78" s="223"/>
      <c r="CU78" s="198"/>
      <c r="CV78" s="341" t="s">
        <v>562</v>
      </c>
      <c r="CW78" s="341" t="s">
        <v>562</v>
      </c>
      <c r="CX78" s="341" t="s">
        <v>562</v>
      </c>
      <c r="CY78" s="341" t="s">
        <v>562</v>
      </c>
      <c r="CZ78" s="341" t="s">
        <v>562</v>
      </c>
      <c r="DA78" s="341" t="s">
        <v>562</v>
      </c>
      <c r="DB78" s="341" t="s">
        <v>562</v>
      </c>
      <c r="DC78" s="341" t="s">
        <v>562</v>
      </c>
      <c r="DD78" s="341" t="s">
        <v>562</v>
      </c>
      <c r="DE78" s="341" t="s">
        <v>562</v>
      </c>
      <c r="DF78" s="341" t="s">
        <v>562</v>
      </c>
      <c r="DG78" s="341" t="s">
        <v>562</v>
      </c>
      <c r="DH78" s="341" t="s">
        <v>562</v>
      </c>
      <c r="DI78" s="341" t="s">
        <v>562</v>
      </c>
      <c r="DJ78" s="341" t="s">
        <v>562</v>
      </c>
      <c r="DK78" s="341" t="s">
        <v>562</v>
      </c>
      <c r="DL78" s="341" t="s">
        <v>562</v>
      </c>
      <c r="DM78" s="341" t="s">
        <v>562</v>
      </c>
      <c r="DN78" s="341" t="s">
        <v>562</v>
      </c>
      <c r="DO78" s="341" t="s">
        <v>562</v>
      </c>
      <c r="DP78" s="341" t="s">
        <v>3372</v>
      </c>
      <c r="DQ78" s="223"/>
      <c r="DR78" s="198"/>
      <c r="DS78" s="341" t="s">
        <v>562</v>
      </c>
      <c r="DT78" s="341" t="s">
        <v>562</v>
      </c>
      <c r="DU78" s="341" t="s">
        <v>562</v>
      </c>
      <c r="DV78" s="341" t="s">
        <v>562</v>
      </c>
      <c r="DW78" s="341" t="s">
        <v>562</v>
      </c>
      <c r="DX78" s="341" t="s">
        <v>562</v>
      </c>
      <c r="DY78" s="341" t="s">
        <v>562</v>
      </c>
      <c r="DZ78" s="341" t="s">
        <v>562</v>
      </c>
      <c r="EA78" s="341" t="s">
        <v>562</v>
      </c>
      <c r="EB78" s="341" t="s">
        <v>562</v>
      </c>
      <c r="EC78" s="341" t="s">
        <v>562</v>
      </c>
      <c r="ED78" s="341" t="s">
        <v>562</v>
      </c>
      <c r="EE78" s="341" t="s">
        <v>562</v>
      </c>
      <c r="EF78" s="341" t="s">
        <v>562</v>
      </c>
      <c r="EG78" s="341" t="s">
        <v>562</v>
      </c>
      <c r="EH78" s="341" t="s">
        <v>562</v>
      </c>
      <c r="EI78" s="341" t="s">
        <v>562</v>
      </c>
      <c r="EJ78" s="341" t="s">
        <v>562</v>
      </c>
      <c r="EK78" s="341" t="s">
        <v>562</v>
      </c>
      <c r="EL78" s="341" t="s">
        <v>562</v>
      </c>
      <c r="EM78" s="341" t="s">
        <v>1466</v>
      </c>
      <c r="EN78" s="223"/>
      <c r="EO78" s="198"/>
      <c r="EP78" s="341" t="s">
        <v>562</v>
      </c>
      <c r="EQ78" s="214" t="s">
        <v>562</v>
      </c>
      <c r="ER78" s="214" t="s">
        <v>562</v>
      </c>
      <c r="ES78" s="214" t="s">
        <v>562</v>
      </c>
      <c r="ET78" s="214" t="s">
        <v>562</v>
      </c>
      <c r="EU78" s="214" t="s">
        <v>562</v>
      </c>
      <c r="EV78" s="214" t="s">
        <v>562</v>
      </c>
      <c r="EW78" s="214" t="s">
        <v>562</v>
      </c>
      <c r="EX78" s="214" t="s">
        <v>562</v>
      </c>
      <c r="EY78" s="214" t="s">
        <v>562</v>
      </c>
      <c r="EZ78" s="214" t="s">
        <v>562</v>
      </c>
      <c r="FA78" s="214" t="s">
        <v>562</v>
      </c>
      <c r="FB78" s="214" t="s">
        <v>562</v>
      </c>
      <c r="FC78" s="214" t="s">
        <v>562</v>
      </c>
      <c r="FD78" s="214" t="s">
        <v>562</v>
      </c>
      <c r="FE78" s="214" t="s">
        <v>562</v>
      </c>
      <c r="FF78" s="214" t="s">
        <v>562</v>
      </c>
      <c r="FG78" s="214" t="s">
        <v>562</v>
      </c>
      <c r="FH78" s="214" t="s">
        <v>562</v>
      </c>
      <c r="FI78" s="214" t="s">
        <v>562</v>
      </c>
      <c r="FJ78" s="372" t="s">
        <v>1280</v>
      </c>
      <c r="FK78" s="223"/>
      <c r="FL78" s="198"/>
      <c r="FM78" s="301" t="s">
        <v>562</v>
      </c>
      <c r="FN78" s="301" t="s">
        <v>562</v>
      </c>
      <c r="FO78" s="301" t="s">
        <v>562</v>
      </c>
      <c r="FP78" s="301" t="s">
        <v>562</v>
      </c>
      <c r="FQ78" s="301" t="s">
        <v>562</v>
      </c>
      <c r="FR78" s="301" t="s">
        <v>562</v>
      </c>
      <c r="FS78" s="301" t="s">
        <v>562</v>
      </c>
      <c r="FT78" s="301" t="s">
        <v>562</v>
      </c>
      <c r="FU78" s="301" t="s">
        <v>562</v>
      </c>
      <c r="FV78" s="301" t="s">
        <v>562</v>
      </c>
      <c r="FW78" s="301" t="s">
        <v>562</v>
      </c>
      <c r="FX78" s="301" t="s">
        <v>562</v>
      </c>
      <c r="FY78" s="301" t="s">
        <v>562</v>
      </c>
      <c r="FZ78" s="301" t="s">
        <v>562</v>
      </c>
      <c r="GA78" s="301" t="s">
        <v>562</v>
      </c>
      <c r="GB78" s="301" t="s">
        <v>562</v>
      </c>
      <c r="GC78" s="301" t="s">
        <v>562</v>
      </c>
      <c r="GD78" s="301" t="s">
        <v>562</v>
      </c>
      <c r="GE78" s="301" t="s">
        <v>562</v>
      </c>
      <c r="GF78" s="301" t="s">
        <v>562</v>
      </c>
      <c r="GG78" s="373" t="s">
        <v>401</v>
      </c>
      <c r="GH78" s="223"/>
      <c r="GI78" s="198"/>
      <c r="GJ78" s="223" t="s">
        <v>562</v>
      </c>
      <c r="GK78" s="223" t="s">
        <v>562</v>
      </c>
      <c r="GL78" s="223" t="s">
        <v>562</v>
      </c>
      <c r="GM78" s="223" t="s">
        <v>562</v>
      </c>
      <c r="GN78" s="223" t="s">
        <v>562</v>
      </c>
      <c r="GO78" s="223" t="s">
        <v>562</v>
      </c>
      <c r="GP78" s="223" t="s">
        <v>562</v>
      </c>
      <c r="GQ78" s="223" t="s">
        <v>562</v>
      </c>
      <c r="GR78" s="223" t="s">
        <v>562</v>
      </c>
      <c r="GS78" s="223" t="s">
        <v>562</v>
      </c>
      <c r="GT78" s="223" t="s">
        <v>562</v>
      </c>
      <c r="GU78" s="223" t="s">
        <v>562</v>
      </c>
      <c r="GV78" s="223" t="s">
        <v>562</v>
      </c>
      <c r="GW78" s="223" t="s">
        <v>562</v>
      </c>
      <c r="GX78" s="223" t="s">
        <v>562</v>
      </c>
      <c r="GY78" s="238" t="s">
        <v>562</v>
      </c>
      <c r="GZ78" s="238" t="s">
        <v>562</v>
      </c>
      <c r="HA78" s="238" t="s">
        <v>562</v>
      </c>
      <c r="HB78" s="238" t="s">
        <v>562</v>
      </c>
      <c r="HC78" s="238" t="s">
        <v>562</v>
      </c>
      <c r="HD78" s="223" t="s">
        <v>4076</v>
      </c>
      <c r="HE78" s="223"/>
      <c r="HF78" s="198"/>
      <c r="HG78" s="223" t="s">
        <v>546</v>
      </c>
      <c r="HH78" s="223" t="s">
        <v>547</v>
      </c>
      <c r="HI78" s="223">
        <v>0</v>
      </c>
      <c r="HJ78" s="223" t="s">
        <v>1298</v>
      </c>
      <c r="HK78" s="223" t="s">
        <v>1184</v>
      </c>
      <c r="HL78" s="223">
        <v>0</v>
      </c>
      <c r="HM78" s="223" t="s">
        <v>371</v>
      </c>
      <c r="HN78" s="223" t="s">
        <v>548</v>
      </c>
      <c r="HO78" s="223" t="s">
        <v>395</v>
      </c>
      <c r="HP78" s="223" t="s">
        <v>550</v>
      </c>
      <c r="HQ78" s="223" t="s">
        <v>1299</v>
      </c>
      <c r="HR78" s="223" t="s">
        <v>1300</v>
      </c>
      <c r="HS78" s="223">
        <v>0</v>
      </c>
      <c r="HT78" s="223" t="s">
        <v>1301</v>
      </c>
      <c r="HU78" s="223" t="s">
        <v>1302</v>
      </c>
      <c r="HV78" s="238" t="s">
        <v>1303</v>
      </c>
      <c r="HW78" s="238" t="s">
        <v>1304</v>
      </c>
      <c r="HX78" s="238" t="s">
        <v>1305</v>
      </c>
      <c r="HY78" s="238" t="s">
        <v>1306</v>
      </c>
      <c r="HZ78" s="238" t="s">
        <v>1040</v>
      </c>
      <c r="IA78" s="374" t="s">
        <v>1962</v>
      </c>
      <c r="IB78" s="223"/>
      <c r="IC78" s="198"/>
      <c r="ID78" s="394" t="s">
        <v>546</v>
      </c>
      <c r="IE78" s="394" t="s">
        <v>547</v>
      </c>
      <c r="IF78" s="395" t="s">
        <v>562</v>
      </c>
      <c r="IG78" s="395" t="s">
        <v>412</v>
      </c>
      <c r="IH78" s="395" t="s">
        <v>388</v>
      </c>
      <c r="II78" s="394"/>
      <c r="IJ78" s="394" t="s">
        <v>371</v>
      </c>
      <c r="IK78" s="394" t="s">
        <v>548</v>
      </c>
      <c r="IL78" s="396" t="s">
        <v>549</v>
      </c>
      <c r="IM78" s="397" t="s">
        <v>550</v>
      </c>
      <c r="IN78" s="398" t="s">
        <v>614</v>
      </c>
      <c r="IO78" s="394" t="s">
        <v>614</v>
      </c>
      <c r="IP78" s="394" t="s">
        <v>562</v>
      </c>
      <c r="IQ78" s="399" t="s">
        <v>615</v>
      </c>
      <c r="IR78" s="394" t="s">
        <v>616</v>
      </c>
      <c r="IS78" s="394" t="s">
        <v>1307</v>
      </c>
      <c r="IT78" s="394" t="s">
        <v>1308</v>
      </c>
      <c r="IU78" s="394" t="s">
        <v>1309</v>
      </c>
      <c r="IV78" s="394" t="s">
        <v>1310</v>
      </c>
      <c r="IW78" s="400" t="s">
        <v>848</v>
      </c>
      <c r="IX78" s="394" t="s">
        <v>4086</v>
      </c>
      <c r="IY78" s="223"/>
      <c r="IZ78" s="198"/>
      <c r="JA78" s="409" t="s">
        <v>562</v>
      </c>
      <c r="JB78" s="409" t="s">
        <v>562</v>
      </c>
      <c r="JC78" s="409" t="s">
        <v>562</v>
      </c>
      <c r="JD78" s="409" t="s">
        <v>562</v>
      </c>
      <c r="JE78" s="409" t="s">
        <v>562</v>
      </c>
      <c r="JF78" s="409" t="s">
        <v>562</v>
      </c>
      <c r="JG78" s="409" t="s">
        <v>562</v>
      </c>
      <c r="JH78" s="409" t="s">
        <v>562</v>
      </c>
      <c r="JI78" s="409" t="s">
        <v>562</v>
      </c>
      <c r="JJ78" s="409" t="s">
        <v>562</v>
      </c>
      <c r="JK78" s="409" t="s">
        <v>562</v>
      </c>
      <c r="JL78" s="409" t="s">
        <v>562</v>
      </c>
      <c r="JM78" s="409" t="s">
        <v>562</v>
      </c>
      <c r="JN78" s="409" t="s">
        <v>562</v>
      </c>
      <c r="JO78" s="409" t="s">
        <v>562</v>
      </c>
      <c r="JP78" s="409" t="s">
        <v>562</v>
      </c>
      <c r="JQ78" s="409" t="s">
        <v>562</v>
      </c>
      <c r="JR78" s="409" t="s">
        <v>562</v>
      </c>
      <c r="JS78" s="409" t="s">
        <v>562</v>
      </c>
      <c r="JT78" s="409" t="s">
        <v>562</v>
      </c>
      <c r="JU78" s="409" t="s">
        <v>765</v>
      </c>
      <c r="JV78" s="223"/>
      <c r="JW78" s="223"/>
      <c r="JX78" s="366" t="s">
        <v>562</v>
      </c>
      <c r="JY78" s="366" t="s">
        <v>562</v>
      </c>
      <c r="JZ78" s="366" t="s">
        <v>562</v>
      </c>
      <c r="KA78" s="366" t="s">
        <v>562</v>
      </c>
      <c r="KB78" s="366" t="s">
        <v>562</v>
      </c>
      <c r="KC78" s="366" t="s">
        <v>562</v>
      </c>
      <c r="KD78" s="366" t="s">
        <v>562</v>
      </c>
      <c r="KE78" s="366" t="s">
        <v>562</v>
      </c>
      <c r="KF78" s="366" t="s">
        <v>562</v>
      </c>
      <c r="KG78" s="366" t="s">
        <v>562</v>
      </c>
      <c r="KH78" s="366" t="s">
        <v>562</v>
      </c>
      <c r="KI78" s="366" t="s">
        <v>562</v>
      </c>
      <c r="KJ78" s="366" t="s">
        <v>562</v>
      </c>
      <c r="KK78" s="366" t="s">
        <v>562</v>
      </c>
      <c r="KL78" s="366" t="s">
        <v>562</v>
      </c>
      <c r="KM78" s="366" t="s">
        <v>562</v>
      </c>
      <c r="KN78" s="366" t="s">
        <v>562</v>
      </c>
      <c r="KO78" s="366" t="s">
        <v>562</v>
      </c>
      <c r="KP78" s="366" t="s">
        <v>562</v>
      </c>
      <c r="KQ78" s="366" t="s">
        <v>562</v>
      </c>
      <c r="KR78" s="214" t="s">
        <v>416</v>
      </c>
      <c r="KS78" s="223"/>
      <c r="KT78" s="223"/>
      <c r="KU78" s="409" t="s">
        <v>562</v>
      </c>
      <c r="KV78" s="409" t="s">
        <v>562</v>
      </c>
      <c r="KW78" s="409" t="s">
        <v>562</v>
      </c>
      <c r="KX78" s="409" t="s">
        <v>562</v>
      </c>
      <c r="KY78" s="409" t="s">
        <v>562</v>
      </c>
      <c r="KZ78" s="409" t="s">
        <v>562</v>
      </c>
      <c r="LA78" s="409" t="s">
        <v>562</v>
      </c>
      <c r="LB78" s="409" t="s">
        <v>562</v>
      </c>
      <c r="LC78" s="409" t="s">
        <v>562</v>
      </c>
      <c r="LD78" s="409" t="s">
        <v>562</v>
      </c>
      <c r="LE78" s="409" t="s">
        <v>562</v>
      </c>
      <c r="LF78" s="409" t="s">
        <v>562</v>
      </c>
      <c r="LG78" s="409" t="s">
        <v>562</v>
      </c>
      <c r="LH78" s="409" t="s">
        <v>562</v>
      </c>
      <c r="LI78" s="409" t="s">
        <v>562</v>
      </c>
      <c r="LJ78" s="409" t="s">
        <v>562</v>
      </c>
      <c r="LK78" s="409" t="s">
        <v>562</v>
      </c>
      <c r="LL78" s="409" t="s">
        <v>562</v>
      </c>
      <c r="LM78" s="409" t="s">
        <v>562</v>
      </c>
      <c r="LN78" s="409" t="s">
        <v>562</v>
      </c>
      <c r="LO78" s="409" t="s">
        <v>6264</v>
      </c>
      <c r="LP78" s="223"/>
      <c r="LQ78" s="223"/>
      <c r="LR78" s="366" t="s">
        <v>562</v>
      </c>
      <c r="LS78" s="366" t="s">
        <v>562</v>
      </c>
      <c r="LT78" s="366" t="s">
        <v>562</v>
      </c>
      <c r="LU78" s="366" t="s">
        <v>562</v>
      </c>
      <c r="LV78" s="366" t="s">
        <v>562</v>
      </c>
      <c r="LW78" s="366" t="s">
        <v>562</v>
      </c>
      <c r="LX78" s="366" t="s">
        <v>562</v>
      </c>
      <c r="LY78" s="366" t="s">
        <v>562</v>
      </c>
      <c r="LZ78" s="366" t="s">
        <v>562</v>
      </c>
      <c r="MA78" s="366" t="s">
        <v>562</v>
      </c>
      <c r="MB78" s="366" t="s">
        <v>562</v>
      </c>
      <c r="MC78" s="366" t="s">
        <v>562</v>
      </c>
      <c r="MD78" s="366" t="s">
        <v>562</v>
      </c>
      <c r="ME78" s="366" t="s">
        <v>562</v>
      </c>
      <c r="MF78" s="366" t="s">
        <v>562</v>
      </c>
      <c r="MG78" s="366" t="s">
        <v>562</v>
      </c>
      <c r="MH78" s="366" t="s">
        <v>562</v>
      </c>
      <c r="MI78" s="366" t="s">
        <v>562</v>
      </c>
      <c r="MJ78" s="366" t="s">
        <v>562</v>
      </c>
      <c r="MK78" s="366" t="s">
        <v>562</v>
      </c>
      <c r="ML78" s="214" t="s">
        <v>1448</v>
      </c>
      <c r="MM78" s="223"/>
      <c r="MN78" s="223"/>
      <c r="MO78" s="214" t="s">
        <v>562</v>
      </c>
      <c r="MP78" s="214" t="s">
        <v>562</v>
      </c>
      <c r="MQ78" s="214" t="s">
        <v>562</v>
      </c>
      <c r="MR78" s="214" t="s">
        <v>562</v>
      </c>
      <c r="MS78" s="214" t="s">
        <v>562</v>
      </c>
      <c r="MT78" s="214" t="s">
        <v>562</v>
      </c>
      <c r="MU78" s="214" t="s">
        <v>562</v>
      </c>
      <c r="MV78" s="214" t="s">
        <v>562</v>
      </c>
      <c r="MW78" s="214" t="s">
        <v>562</v>
      </c>
      <c r="MX78" s="214" t="s">
        <v>562</v>
      </c>
      <c r="MY78" s="214" t="s">
        <v>562</v>
      </c>
      <c r="MZ78" s="214" t="s">
        <v>562</v>
      </c>
      <c r="NA78" s="214" t="s">
        <v>562</v>
      </c>
      <c r="NB78" s="214" t="s">
        <v>562</v>
      </c>
      <c r="NC78" s="214" t="s">
        <v>562</v>
      </c>
      <c r="ND78" s="214" t="s">
        <v>562</v>
      </c>
      <c r="NE78" s="214" t="s">
        <v>562</v>
      </c>
      <c r="NF78" s="214" t="s">
        <v>562</v>
      </c>
      <c r="NG78" s="214" t="s">
        <v>562</v>
      </c>
      <c r="NH78" s="214" t="s">
        <v>562</v>
      </c>
      <c r="NI78" s="301" t="s">
        <v>499</v>
      </c>
    </row>
    <row r="79" spans="1:373" s="2" customFormat="1" ht="12.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213" t="s">
        <v>358</v>
      </c>
      <c r="AD79" s="222" t="str">
        <f t="shared" ca="1" si="145"/>
        <v>9,000</v>
      </c>
      <c r="AE79" s="409" t="s">
        <v>6854</v>
      </c>
      <c r="AF79" s="409" t="s">
        <v>6016</v>
      </c>
      <c r="AG79" s="409" t="s">
        <v>364</v>
      </c>
      <c r="AH79" s="409" t="s">
        <v>6855</v>
      </c>
      <c r="AI79" s="409" t="s">
        <v>5846</v>
      </c>
      <c r="AJ79" s="409" t="s">
        <v>381</v>
      </c>
      <c r="AK79" s="409" t="s">
        <v>1184</v>
      </c>
      <c r="AL79" s="409" t="s">
        <v>568</v>
      </c>
      <c r="AM79" s="409" t="s">
        <v>1198</v>
      </c>
      <c r="AN79" s="409" t="s">
        <v>6019</v>
      </c>
      <c r="AO79" s="409" t="s">
        <v>5675</v>
      </c>
      <c r="AP79" s="409" t="s">
        <v>6856</v>
      </c>
      <c r="AQ79" s="409" t="s">
        <v>6857</v>
      </c>
      <c r="AR79" s="409" t="s">
        <v>6858</v>
      </c>
      <c r="AS79" s="409" t="s">
        <v>6858</v>
      </c>
      <c r="AT79" s="409" t="s">
        <v>6859</v>
      </c>
      <c r="AU79" s="409" t="s">
        <v>6860</v>
      </c>
      <c r="AV79" s="409" t="s">
        <v>6861</v>
      </c>
      <c r="AW79" s="409" t="s">
        <v>6862</v>
      </c>
      <c r="AX79" s="409" t="s">
        <v>6863</v>
      </c>
      <c r="AY79" s="409" t="s">
        <v>472</v>
      </c>
      <c r="AZ79" s="223"/>
      <c r="BA79" s="198"/>
      <c r="BB79" s="409" t="s">
        <v>6015</v>
      </c>
      <c r="BC79" s="409" t="s">
        <v>6016</v>
      </c>
      <c r="BD79" s="409" t="s">
        <v>364</v>
      </c>
      <c r="BE79" s="409" t="s">
        <v>6017</v>
      </c>
      <c r="BF79" s="409" t="s">
        <v>5846</v>
      </c>
      <c r="BG79" s="409" t="s">
        <v>381</v>
      </c>
      <c r="BH79" s="409" t="s">
        <v>1279</v>
      </c>
      <c r="BI79" s="409" t="s">
        <v>6018</v>
      </c>
      <c r="BJ79" s="409" t="s">
        <v>1198</v>
      </c>
      <c r="BK79" s="409" t="s">
        <v>6019</v>
      </c>
      <c r="BL79" s="409" t="s">
        <v>6020</v>
      </c>
      <c r="BM79" s="409" t="s">
        <v>6021</v>
      </c>
      <c r="BN79" s="409" t="s">
        <v>562</v>
      </c>
      <c r="BO79" s="409" t="s">
        <v>6022</v>
      </c>
      <c r="BP79" s="409" t="s">
        <v>6022</v>
      </c>
      <c r="BQ79" s="409" t="s">
        <v>6023</v>
      </c>
      <c r="BR79" s="409" t="s">
        <v>6024</v>
      </c>
      <c r="BS79" s="409" t="s">
        <v>6025</v>
      </c>
      <c r="BT79" s="409" t="s">
        <v>6026</v>
      </c>
      <c r="BU79" s="409" t="s">
        <v>6027</v>
      </c>
      <c r="BV79" s="409" t="s">
        <v>1065</v>
      </c>
      <c r="BW79" s="223"/>
      <c r="BX79" s="198"/>
      <c r="BY79" s="375" t="s">
        <v>5061</v>
      </c>
      <c r="BZ79" s="375" t="s">
        <v>3578</v>
      </c>
      <c r="CA79" s="375" t="s">
        <v>364</v>
      </c>
      <c r="CB79" s="375" t="s">
        <v>3838</v>
      </c>
      <c r="CC79" s="375" t="s">
        <v>3579</v>
      </c>
      <c r="CD79" s="375" t="s">
        <v>365</v>
      </c>
      <c r="CE79" s="375" t="s">
        <v>490</v>
      </c>
      <c r="CF79" s="375" t="s">
        <v>3580</v>
      </c>
      <c r="CG79" s="375" t="s">
        <v>2415</v>
      </c>
      <c r="CH79" s="375" t="s">
        <v>3581</v>
      </c>
      <c r="CI79" s="375" t="s">
        <v>5062</v>
      </c>
      <c r="CJ79" s="375" t="s">
        <v>5063</v>
      </c>
      <c r="CK79" s="375" t="s">
        <v>364</v>
      </c>
      <c r="CL79" s="375" t="s">
        <v>5064</v>
      </c>
      <c r="CM79" s="375" t="s">
        <v>5065</v>
      </c>
      <c r="CN79" s="375" t="s">
        <v>5209</v>
      </c>
      <c r="CO79" s="375" t="s">
        <v>5210</v>
      </c>
      <c r="CP79" s="375" t="s">
        <v>5211</v>
      </c>
      <c r="CQ79" s="375" t="s">
        <v>5212</v>
      </c>
      <c r="CR79" s="375" t="s">
        <v>5106</v>
      </c>
      <c r="CS79" s="376" t="s">
        <v>2237</v>
      </c>
      <c r="CT79" s="223"/>
      <c r="CU79" s="198"/>
      <c r="CV79" s="341" t="s">
        <v>4304</v>
      </c>
      <c r="CW79" s="341" t="s">
        <v>3578</v>
      </c>
      <c r="CX79" s="341" t="s">
        <v>364</v>
      </c>
      <c r="CY79" s="341" t="s">
        <v>4158</v>
      </c>
      <c r="CZ79" s="341" t="s">
        <v>3579</v>
      </c>
      <c r="DA79" s="341" t="s">
        <v>365</v>
      </c>
      <c r="DB79" s="341" t="s">
        <v>490</v>
      </c>
      <c r="DC79" s="341" t="s">
        <v>3580</v>
      </c>
      <c r="DD79" s="341" t="s">
        <v>2415</v>
      </c>
      <c r="DE79" s="341" t="s">
        <v>3581</v>
      </c>
      <c r="DF79" s="341" t="s">
        <v>4305</v>
      </c>
      <c r="DG79" s="341" t="s">
        <v>4306</v>
      </c>
      <c r="DH79" s="341" t="s">
        <v>4307</v>
      </c>
      <c r="DI79" s="341" t="s">
        <v>4308</v>
      </c>
      <c r="DJ79" s="341" t="s">
        <v>4309</v>
      </c>
      <c r="DK79" s="341" t="s">
        <v>4446</v>
      </c>
      <c r="DL79" s="341" t="s">
        <v>4447</v>
      </c>
      <c r="DM79" s="341" t="s">
        <v>4448</v>
      </c>
      <c r="DN79" s="341" t="s">
        <v>4449</v>
      </c>
      <c r="DO79" s="341" t="s">
        <v>4450</v>
      </c>
      <c r="DP79" s="341" t="s">
        <v>493</v>
      </c>
      <c r="DQ79" s="223"/>
      <c r="DR79" s="198"/>
      <c r="DS79" s="341" t="s">
        <v>3577</v>
      </c>
      <c r="DT79" s="341" t="s">
        <v>3578</v>
      </c>
      <c r="DU79" s="341" t="s">
        <v>364</v>
      </c>
      <c r="DV79" s="341" t="s">
        <v>502</v>
      </c>
      <c r="DW79" s="341" t="s">
        <v>3579</v>
      </c>
      <c r="DX79" s="341" t="s">
        <v>365</v>
      </c>
      <c r="DY79" s="341" t="s">
        <v>490</v>
      </c>
      <c r="DZ79" s="341" t="s">
        <v>3580</v>
      </c>
      <c r="EA79" s="341" t="s">
        <v>2415</v>
      </c>
      <c r="EB79" s="341" t="s">
        <v>3581</v>
      </c>
      <c r="EC79" s="341" t="s">
        <v>3582</v>
      </c>
      <c r="ED79" s="341" t="s">
        <v>3583</v>
      </c>
      <c r="EE79" s="341" t="s">
        <v>3584</v>
      </c>
      <c r="EF79" s="341" t="s">
        <v>3585</v>
      </c>
      <c r="EG79" s="341" t="s">
        <v>3585</v>
      </c>
      <c r="EH79" s="341" t="s">
        <v>3586</v>
      </c>
      <c r="EI79" s="341" t="s">
        <v>3587</v>
      </c>
      <c r="EJ79" s="341" t="s">
        <v>3588</v>
      </c>
      <c r="EK79" s="341" t="s">
        <v>3589</v>
      </c>
      <c r="EL79" s="341" t="s">
        <v>2587</v>
      </c>
      <c r="EM79" s="341" t="s">
        <v>1466</v>
      </c>
      <c r="EN79" s="223"/>
      <c r="EO79" s="198"/>
      <c r="EP79" s="341" t="s">
        <v>3922</v>
      </c>
      <c r="EQ79" s="214" t="s">
        <v>3923</v>
      </c>
      <c r="ER79" s="214" t="s">
        <v>364</v>
      </c>
      <c r="ES79" s="214" t="s">
        <v>2578</v>
      </c>
      <c r="ET79" s="214" t="s">
        <v>3579</v>
      </c>
      <c r="EU79" s="214" t="s">
        <v>368</v>
      </c>
      <c r="EV79" s="214" t="s">
        <v>490</v>
      </c>
      <c r="EW79" s="214" t="s">
        <v>3580</v>
      </c>
      <c r="EX79" s="214" t="s">
        <v>2415</v>
      </c>
      <c r="EY79" s="214" t="s">
        <v>3581</v>
      </c>
      <c r="EZ79" s="214" t="s">
        <v>3924</v>
      </c>
      <c r="FA79" s="214" t="s">
        <v>3925</v>
      </c>
      <c r="FB79" s="214" t="s">
        <v>2426</v>
      </c>
      <c r="FC79" s="214" t="s">
        <v>3926</v>
      </c>
      <c r="FD79" s="214" t="s">
        <v>3926</v>
      </c>
      <c r="FE79" s="214" t="s">
        <v>3927</v>
      </c>
      <c r="FF79" s="214" t="s">
        <v>3928</v>
      </c>
      <c r="FG79" s="214" t="s">
        <v>3929</v>
      </c>
      <c r="FH79" s="214" t="s">
        <v>3930</v>
      </c>
      <c r="FI79" s="214" t="s">
        <v>1866</v>
      </c>
      <c r="FJ79" s="372" t="s">
        <v>1470</v>
      </c>
      <c r="FK79" s="223"/>
      <c r="FL79" s="198"/>
      <c r="FM79" s="301" t="s">
        <v>2119</v>
      </c>
      <c r="FN79" s="301" t="s">
        <v>562</v>
      </c>
      <c r="FO79" s="301" t="s">
        <v>562</v>
      </c>
      <c r="FP79" s="301" t="s">
        <v>2358</v>
      </c>
      <c r="FQ79" s="301" t="s">
        <v>2359</v>
      </c>
      <c r="FR79" s="301" t="s">
        <v>397</v>
      </c>
      <c r="FS79" s="301" t="s">
        <v>1965</v>
      </c>
      <c r="FT79" s="301" t="s">
        <v>562</v>
      </c>
      <c r="FU79" s="301" t="s">
        <v>1837</v>
      </c>
      <c r="FV79" s="301" t="s">
        <v>1238</v>
      </c>
      <c r="FW79" s="301" t="s">
        <v>2446</v>
      </c>
      <c r="FX79" s="301" t="s">
        <v>2360</v>
      </c>
      <c r="FY79" s="301" t="s">
        <v>562</v>
      </c>
      <c r="FZ79" s="301" t="s">
        <v>2361</v>
      </c>
      <c r="GA79" s="301" t="s">
        <v>2361</v>
      </c>
      <c r="GB79" s="301" t="s">
        <v>2362</v>
      </c>
      <c r="GC79" s="301" t="s">
        <v>2363</v>
      </c>
      <c r="GD79" s="301" t="s">
        <v>2364</v>
      </c>
      <c r="GE79" s="301" t="s">
        <v>2365</v>
      </c>
      <c r="GF79" s="301" t="s">
        <v>2413</v>
      </c>
      <c r="GG79" s="373" t="s">
        <v>1256</v>
      </c>
      <c r="GH79" s="223"/>
      <c r="GI79" s="198"/>
      <c r="GJ79" s="223" t="s">
        <v>562</v>
      </c>
      <c r="GK79" s="223" t="s">
        <v>562</v>
      </c>
      <c r="GL79" s="223" t="s">
        <v>364</v>
      </c>
      <c r="GM79" s="223" t="s">
        <v>1954</v>
      </c>
      <c r="GN79" s="223" t="s">
        <v>1955</v>
      </c>
      <c r="GO79" s="223" t="s">
        <v>397</v>
      </c>
      <c r="GP79" s="223" t="s">
        <v>1837</v>
      </c>
      <c r="GQ79" s="223" t="s">
        <v>562</v>
      </c>
      <c r="GR79" s="223" t="s">
        <v>839</v>
      </c>
      <c r="GS79" s="223" t="s">
        <v>1874</v>
      </c>
      <c r="GT79" s="223" t="s">
        <v>1875</v>
      </c>
      <c r="GU79" s="223" t="s">
        <v>1875</v>
      </c>
      <c r="GV79" s="223" t="s">
        <v>562</v>
      </c>
      <c r="GW79" s="223" t="s">
        <v>562</v>
      </c>
      <c r="GX79" s="223" t="s">
        <v>562</v>
      </c>
      <c r="GY79" s="238" t="s">
        <v>562</v>
      </c>
      <c r="GZ79" s="238" t="s">
        <v>562</v>
      </c>
      <c r="HA79" s="238" t="s">
        <v>562</v>
      </c>
      <c r="HB79" s="238" t="s">
        <v>562</v>
      </c>
      <c r="HC79" s="238" t="s">
        <v>562</v>
      </c>
      <c r="HD79" s="223" t="s">
        <v>973</v>
      </c>
      <c r="HE79" s="223"/>
      <c r="HF79" s="198"/>
      <c r="HG79" s="223" t="s">
        <v>1311</v>
      </c>
      <c r="HH79" s="223" t="s">
        <v>1312</v>
      </c>
      <c r="HI79" s="223">
        <v>0</v>
      </c>
      <c r="HJ79" s="223" t="s">
        <v>1313</v>
      </c>
      <c r="HK79" s="223" t="s">
        <v>498</v>
      </c>
      <c r="HL79" s="223" t="s">
        <v>365</v>
      </c>
      <c r="HM79" s="223" t="s">
        <v>499</v>
      </c>
      <c r="HN79" s="223" t="s">
        <v>384</v>
      </c>
      <c r="HO79" s="223" t="s">
        <v>1314</v>
      </c>
      <c r="HP79" s="223" t="s">
        <v>953</v>
      </c>
      <c r="HQ79" s="223" t="s">
        <v>1315</v>
      </c>
      <c r="HR79" s="223" t="s">
        <v>1316</v>
      </c>
      <c r="HS79" s="223">
        <v>0</v>
      </c>
      <c r="HT79" s="223" t="s">
        <v>1317</v>
      </c>
      <c r="HU79" s="223" t="s">
        <v>1318</v>
      </c>
      <c r="HV79" s="238" t="s">
        <v>562</v>
      </c>
      <c r="HW79" s="238" t="s">
        <v>562</v>
      </c>
      <c r="HX79" s="238" t="s">
        <v>562</v>
      </c>
      <c r="HY79" s="238" t="s">
        <v>1319</v>
      </c>
      <c r="HZ79" s="238" t="s">
        <v>1320</v>
      </c>
      <c r="IA79" s="374" t="s">
        <v>2687</v>
      </c>
      <c r="IB79" s="223"/>
      <c r="IC79" s="198"/>
      <c r="ID79" s="399" t="s">
        <v>562</v>
      </c>
      <c r="IE79" s="399" t="s">
        <v>562</v>
      </c>
      <c r="IF79" s="395" t="s">
        <v>562</v>
      </c>
      <c r="IG79" s="395" t="s">
        <v>562</v>
      </c>
      <c r="IH79" s="395" t="s">
        <v>562</v>
      </c>
      <c r="II79" s="399" t="s">
        <v>562</v>
      </c>
      <c r="IJ79" s="399" t="s">
        <v>562</v>
      </c>
      <c r="IK79" s="399" t="s">
        <v>562</v>
      </c>
      <c r="IL79" s="401" t="s">
        <v>562</v>
      </c>
      <c r="IM79" s="398" t="s">
        <v>562</v>
      </c>
      <c r="IN79" s="398" t="s">
        <v>562</v>
      </c>
      <c r="IO79" s="399" t="s">
        <v>562</v>
      </c>
      <c r="IP79" s="399" t="s">
        <v>562</v>
      </c>
      <c r="IQ79" s="399" t="s">
        <v>562</v>
      </c>
      <c r="IR79" s="399" t="s">
        <v>562</v>
      </c>
      <c r="IS79" s="399" t="s">
        <v>562</v>
      </c>
      <c r="IT79" s="399" t="s">
        <v>562</v>
      </c>
      <c r="IU79" s="399" t="s">
        <v>562</v>
      </c>
      <c r="IV79" s="402" t="s">
        <v>562</v>
      </c>
      <c r="IW79" s="400" t="s">
        <v>562</v>
      </c>
      <c r="IX79" s="399" t="s">
        <v>1186</v>
      </c>
      <c r="IY79" s="223"/>
      <c r="IZ79" s="198"/>
      <c r="JA79" s="409" t="s">
        <v>7423</v>
      </c>
      <c r="JB79" s="409" t="s">
        <v>7424</v>
      </c>
      <c r="JC79" s="409" t="s">
        <v>364</v>
      </c>
      <c r="JD79" s="409" t="s">
        <v>4104</v>
      </c>
      <c r="JE79" s="409" t="s">
        <v>3403</v>
      </c>
      <c r="JF79" s="409" t="s">
        <v>394</v>
      </c>
      <c r="JG79" s="409" t="s">
        <v>493</v>
      </c>
      <c r="JH79" s="409" t="s">
        <v>7425</v>
      </c>
      <c r="JI79" s="409" t="s">
        <v>7426</v>
      </c>
      <c r="JJ79" s="409" t="s">
        <v>7246</v>
      </c>
      <c r="JK79" s="409" t="s">
        <v>7247</v>
      </c>
      <c r="JL79" s="409" t="s">
        <v>7248</v>
      </c>
      <c r="JM79" s="409" t="s">
        <v>7249</v>
      </c>
      <c r="JN79" s="409" t="s">
        <v>7250</v>
      </c>
      <c r="JO79" s="409" t="s">
        <v>7251</v>
      </c>
      <c r="JP79" s="409" t="s">
        <v>7252</v>
      </c>
      <c r="JQ79" s="409" t="s">
        <v>7253</v>
      </c>
      <c r="JR79" s="409" t="s">
        <v>7254</v>
      </c>
      <c r="JS79" s="409" t="s">
        <v>7255</v>
      </c>
      <c r="JT79" s="409" t="s">
        <v>7256</v>
      </c>
      <c r="JU79" s="409" t="s">
        <v>790</v>
      </c>
      <c r="JV79" s="223"/>
      <c r="JW79" s="223"/>
      <c r="JX79" s="366" t="s">
        <v>4043</v>
      </c>
      <c r="JY79" s="366" t="s">
        <v>364</v>
      </c>
      <c r="JZ79" s="366" t="s">
        <v>364</v>
      </c>
      <c r="KA79" s="366" t="s">
        <v>454</v>
      </c>
      <c r="KB79" s="366" t="s">
        <v>364</v>
      </c>
      <c r="KC79" s="366" t="s">
        <v>364</v>
      </c>
      <c r="KD79" s="366" t="s">
        <v>394</v>
      </c>
      <c r="KE79" s="366" t="s">
        <v>415</v>
      </c>
      <c r="KF79" s="366" t="s">
        <v>364</v>
      </c>
      <c r="KG79" s="366" t="s">
        <v>364</v>
      </c>
      <c r="KH79" s="366" t="s">
        <v>7749</v>
      </c>
      <c r="KI79" s="366" t="s">
        <v>7750</v>
      </c>
      <c r="KJ79" s="366" t="s">
        <v>562</v>
      </c>
      <c r="KK79" s="366" t="s">
        <v>7751</v>
      </c>
      <c r="KL79" s="366" t="s">
        <v>7751</v>
      </c>
      <c r="KM79" s="366" t="s">
        <v>7752</v>
      </c>
      <c r="KN79" s="366" t="s">
        <v>7753</v>
      </c>
      <c r="KO79" s="366" t="s">
        <v>7754</v>
      </c>
      <c r="KP79" s="366" t="s">
        <v>7755</v>
      </c>
      <c r="KQ79" s="366" t="s">
        <v>7756</v>
      </c>
      <c r="KR79" s="214" t="s">
        <v>1453</v>
      </c>
      <c r="KS79" s="223"/>
      <c r="KT79" s="223"/>
      <c r="KU79" s="409" t="s">
        <v>6378</v>
      </c>
      <c r="KV79" s="409" t="s">
        <v>5049</v>
      </c>
      <c r="KW79" s="409" t="s">
        <v>364</v>
      </c>
      <c r="KX79" s="409" t="s">
        <v>6379</v>
      </c>
      <c r="KY79" s="409" t="s">
        <v>1984</v>
      </c>
      <c r="KZ79" s="409" t="s">
        <v>1442</v>
      </c>
      <c r="LA79" s="409" t="s">
        <v>6263</v>
      </c>
      <c r="LB79" s="409" t="s">
        <v>6380</v>
      </c>
      <c r="LC79" s="409" t="s">
        <v>6381</v>
      </c>
      <c r="LD79" s="409" t="s">
        <v>6382</v>
      </c>
      <c r="LE79" s="409" t="s">
        <v>6383</v>
      </c>
      <c r="LF79" s="409" t="s">
        <v>6384</v>
      </c>
      <c r="LG79" s="409" t="s">
        <v>562</v>
      </c>
      <c r="LH79" s="409" t="s">
        <v>6385</v>
      </c>
      <c r="LI79" s="409" t="s">
        <v>6385</v>
      </c>
      <c r="LJ79" s="409" t="s">
        <v>6386</v>
      </c>
      <c r="LK79" s="409" t="s">
        <v>6387</v>
      </c>
      <c r="LL79" s="409" t="s">
        <v>6388</v>
      </c>
      <c r="LM79" s="409" t="s">
        <v>6389</v>
      </c>
      <c r="LN79" s="409" t="s">
        <v>6390</v>
      </c>
      <c r="LO79" s="409" t="s">
        <v>5454</v>
      </c>
      <c r="LP79" s="223"/>
      <c r="LQ79" s="223"/>
      <c r="LR79" s="366" t="s">
        <v>5470</v>
      </c>
      <c r="LS79" s="366" t="s">
        <v>364</v>
      </c>
      <c r="LT79" s="366" t="s">
        <v>364</v>
      </c>
      <c r="LU79" s="366" t="s">
        <v>447</v>
      </c>
      <c r="LV79" s="366" t="s">
        <v>364</v>
      </c>
      <c r="LW79" s="366" t="s">
        <v>364</v>
      </c>
      <c r="LX79" s="366" t="s">
        <v>364</v>
      </c>
      <c r="LY79" s="366" t="s">
        <v>364</v>
      </c>
      <c r="LZ79" s="366" t="s">
        <v>364</v>
      </c>
      <c r="MA79" s="366" t="s">
        <v>364</v>
      </c>
      <c r="MB79" s="366" t="s">
        <v>5471</v>
      </c>
      <c r="MC79" s="366" t="s">
        <v>5472</v>
      </c>
      <c r="MD79" s="366" t="s">
        <v>5473</v>
      </c>
      <c r="ME79" s="366" t="s">
        <v>5474</v>
      </c>
      <c r="MF79" s="366" t="s">
        <v>5475</v>
      </c>
      <c r="MG79" s="366" t="s">
        <v>5476</v>
      </c>
      <c r="MH79" s="366" t="s">
        <v>5477</v>
      </c>
      <c r="MI79" s="366" t="s">
        <v>5478</v>
      </c>
      <c r="MJ79" s="366" t="s">
        <v>5479</v>
      </c>
      <c r="MK79" s="366" t="s">
        <v>3938</v>
      </c>
      <c r="ML79" s="214" t="s">
        <v>5480</v>
      </c>
      <c r="MM79" s="223"/>
      <c r="MN79" s="223"/>
      <c r="MO79" s="214" t="s">
        <v>4705</v>
      </c>
      <c r="MP79" s="214" t="s">
        <v>364</v>
      </c>
      <c r="MQ79" s="214" t="s">
        <v>364</v>
      </c>
      <c r="MR79" s="214" t="s">
        <v>391</v>
      </c>
      <c r="MS79" s="214" t="s">
        <v>364</v>
      </c>
      <c r="MT79" s="214" t="s">
        <v>364</v>
      </c>
      <c r="MU79" s="214" t="s">
        <v>364</v>
      </c>
      <c r="MV79" s="214" t="s">
        <v>364</v>
      </c>
      <c r="MW79" s="214" t="s">
        <v>364</v>
      </c>
      <c r="MX79" s="214" t="s">
        <v>364</v>
      </c>
      <c r="MY79" s="214" t="s">
        <v>4706</v>
      </c>
      <c r="MZ79" s="214" t="s">
        <v>4707</v>
      </c>
      <c r="NA79" s="214" t="s">
        <v>4708</v>
      </c>
      <c r="NB79" s="214" t="s">
        <v>4709</v>
      </c>
      <c r="NC79" s="214" t="s">
        <v>4710</v>
      </c>
      <c r="ND79" s="214" t="s">
        <v>4711</v>
      </c>
      <c r="NE79" s="214" t="s">
        <v>4712</v>
      </c>
      <c r="NF79" s="214" t="s">
        <v>4713</v>
      </c>
      <c r="NG79" s="214" t="s">
        <v>4714</v>
      </c>
      <c r="NH79" s="214" t="s">
        <v>1713</v>
      </c>
      <c r="NI79" s="301" t="s">
        <v>790</v>
      </c>
    </row>
    <row r="80" spans="1:373" s="2" customFormat="1" ht="12.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213" t="s">
        <v>359</v>
      </c>
      <c r="AD80" s="222" t="str">
        <f t="shared" ca="1" si="145"/>
        <v>158,000</v>
      </c>
      <c r="AE80" s="409" t="s">
        <v>6864</v>
      </c>
      <c r="AF80" s="409" t="s">
        <v>3591</v>
      </c>
      <c r="AG80" s="409" t="s">
        <v>1155</v>
      </c>
      <c r="AH80" s="409" t="s">
        <v>6865</v>
      </c>
      <c r="AI80" s="409" t="s">
        <v>1324</v>
      </c>
      <c r="AJ80" s="409" t="s">
        <v>1436</v>
      </c>
      <c r="AK80" s="409" t="s">
        <v>2183</v>
      </c>
      <c r="AL80" s="409" t="s">
        <v>6866</v>
      </c>
      <c r="AM80" s="409" t="s">
        <v>366</v>
      </c>
      <c r="AN80" s="409" t="s">
        <v>2153</v>
      </c>
      <c r="AO80" s="409" t="s">
        <v>6442</v>
      </c>
      <c r="AP80" s="409" t="s">
        <v>6442</v>
      </c>
      <c r="AQ80" s="409" t="s">
        <v>364</v>
      </c>
      <c r="AR80" s="409" t="s">
        <v>364</v>
      </c>
      <c r="AS80" s="409" t="s">
        <v>6867</v>
      </c>
      <c r="AT80" s="409" t="s">
        <v>6868</v>
      </c>
      <c r="AU80" s="409" t="s">
        <v>6869</v>
      </c>
      <c r="AV80" s="409" t="s">
        <v>6859</v>
      </c>
      <c r="AW80" s="409" t="s">
        <v>6870</v>
      </c>
      <c r="AX80" s="409" t="s">
        <v>6871</v>
      </c>
      <c r="AY80" s="409" t="s">
        <v>1950</v>
      </c>
      <c r="AZ80" s="223"/>
      <c r="BA80" s="198"/>
      <c r="BB80" s="409" t="s">
        <v>6028</v>
      </c>
      <c r="BC80" s="409" t="s">
        <v>3591</v>
      </c>
      <c r="BD80" s="409" t="s">
        <v>1155</v>
      </c>
      <c r="BE80" s="409" t="s">
        <v>801</v>
      </c>
      <c r="BF80" s="409" t="s">
        <v>1427</v>
      </c>
      <c r="BG80" s="409" t="s">
        <v>1436</v>
      </c>
      <c r="BH80" s="409" t="s">
        <v>1744</v>
      </c>
      <c r="BI80" s="409" t="s">
        <v>6029</v>
      </c>
      <c r="BJ80" s="409" t="s">
        <v>366</v>
      </c>
      <c r="BK80" s="409" t="s">
        <v>2153</v>
      </c>
      <c r="BL80" s="409" t="s">
        <v>6030</v>
      </c>
      <c r="BM80" s="409" t="s">
        <v>6030</v>
      </c>
      <c r="BN80" s="409" t="s">
        <v>364</v>
      </c>
      <c r="BO80" s="409" t="s">
        <v>562</v>
      </c>
      <c r="BP80" s="409" t="s">
        <v>6031</v>
      </c>
      <c r="BQ80" s="409" t="s">
        <v>6032</v>
      </c>
      <c r="BR80" s="409" t="s">
        <v>6033</v>
      </c>
      <c r="BS80" s="409" t="s">
        <v>6034</v>
      </c>
      <c r="BT80" s="409" t="s">
        <v>6035</v>
      </c>
      <c r="BU80" s="409" t="s">
        <v>6036</v>
      </c>
      <c r="BV80" s="409" t="s">
        <v>4021</v>
      </c>
      <c r="BW80" s="223"/>
      <c r="BX80" s="198"/>
      <c r="BY80" s="375" t="s">
        <v>5066</v>
      </c>
      <c r="BZ80" s="375" t="s">
        <v>2358</v>
      </c>
      <c r="CA80" s="375" t="s">
        <v>499</v>
      </c>
      <c r="CB80" s="375" t="s">
        <v>1064</v>
      </c>
      <c r="CC80" s="375" t="s">
        <v>1405</v>
      </c>
      <c r="CD80" s="375" t="s">
        <v>411</v>
      </c>
      <c r="CE80" s="375" t="s">
        <v>495</v>
      </c>
      <c r="CF80" s="375" t="s">
        <v>3386</v>
      </c>
      <c r="CG80" s="375" t="s">
        <v>366</v>
      </c>
      <c r="CH80" s="375" t="s">
        <v>2153</v>
      </c>
      <c r="CI80" s="375" t="s">
        <v>5067</v>
      </c>
      <c r="CJ80" s="375" t="s">
        <v>5068</v>
      </c>
      <c r="CK80" s="375" t="s">
        <v>364</v>
      </c>
      <c r="CL80" s="375" t="s">
        <v>5069</v>
      </c>
      <c r="CM80" s="375" t="s">
        <v>5070</v>
      </c>
      <c r="CN80" s="375" t="s">
        <v>5213</v>
      </c>
      <c r="CO80" s="375" t="s">
        <v>5214</v>
      </c>
      <c r="CP80" s="375" t="s">
        <v>5215</v>
      </c>
      <c r="CQ80" s="375" t="s">
        <v>5216</v>
      </c>
      <c r="CR80" s="375" t="s">
        <v>5107</v>
      </c>
      <c r="CS80" s="376" t="s">
        <v>4073</v>
      </c>
      <c r="CT80" s="223"/>
      <c r="CU80" s="198"/>
      <c r="CV80" s="341" t="s">
        <v>3590</v>
      </c>
      <c r="CW80" s="341" t="s">
        <v>3591</v>
      </c>
      <c r="CX80" s="341" t="s">
        <v>1184</v>
      </c>
      <c r="CY80" s="341" t="s">
        <v>874</v>
      </c>
      <c r="CZ80" s="341" t="s">
        <v>876</v>
      </c>
      <c r="DA80" s="341" t="s">
        <v>855</v>
      </c>
      <c r="DB80" s="341" t="s">
        <v>495</v>
      </c>
      <c r="DC80" s="341" t="s">
        <v>2271</v>
      </c>
      <c r="DD80" s="341" t="s">
        <v>366</v>
      </c>
      <c r="DE80" s="341" t="s">
        <v>1327</v>
      </c>
      <c r="DF80" s="341" t="s">
        <v>4310</v>
      </c>
      <c r="DG80" s="341" t="s">
        <v>4311</v>
      </c>
      <c r="DH80" s="341" t="s">
        <v>364</v>
      </c>
      <c r="DI80" s="341" t="s">
        <v>4312</v>
      </c>
      <c r="DJ80" s="341" t="s">
        <v>4313</v>
      </c>
      <c r="DK80" s="341" t="s">
        <v>4451</v>
      </c>
      <c r="DL80" s="341" t="s">
        <v>4452</v>
      </c>
      <c r="DM80" s="341" t="s">
        <v>4453</v>
      </c>
      <c r="DN80" s="341" t="s">
        <v>4454</v>
      </c>
      <c r="DO80" s="341" t="s">
        <v>3600</v>
      </c>
      <c r="DP80" s="341" t="s">
        <v>2190</v>
      </c>
      <c r="DQ80" s="223"/>
      <c r="DR80" s="198"/>
      <c r="DS80" s="341" t="s">
        <v>3590</v>
      </c>
      <c r="DT80" s="341" t="s">
        <v>3591</v>
      </c>
      <c r="DU80" s="341" t="s">
        <v>443</v>
      </c>
      <c r="DV80" s="341" t="s">
        <v>3592</v>
      </c>
      <c r="DW80" s="341" t="s">
        <v>876</v>
      </c>
      <c r="DX80" s="341" t="s">
        <v>855</v>
      </c>
      <c r="DY80" s="341" t="s">
        <v>495</v>
      </c>
      <c r="DZ80" s="341" t="s">
        <v>2271</v>
      </c>
      <c r="EA80" s="341" t="s">
        <v>366</v>
      </c>
      <c r="EB80" s="341" t="s">
        <v>1327</v>
      </c>
      <c r="EC80" s="341" t="s">
        <v>3593</v>
      </c>
      <c r="ED80" s="341" t="s">
        <v>3593</v>
      </c>
      <c r="EE80" s="341" t="s">
        <v>3594</v>
      </c>
      <c r="EF80" s="341" t="s">
        <v>3595</v>
      </c>
      <c r="EG80" s="341" t="s">
        <v>3595</v>
      </c>
      <c r="EH80" s="341" t="s">
        <v>3596</v>
      </c>
      <c r="EI80" s="341" t="s">
        <v>3597</v>
      </c>
      <c r="EJ80" s="341" t="s">
        <v>3598</v>
      </c>
      <c r="EK80" s="341" t="s">
        <v>3599</v>
      </c>
      <c r="EL80" s="341" t="s">
        <v>3600</v>
      </c>
      <c r="EM80" s="341" t="s">
        <v>4011</v>
      </c>
      <c r="EN80" s="223"/>
      <c r="EO80" s="198"/>
      <c r="EP80" s="341" t="s">
        <v>3590</v>
      </c>
      <c r="EQ80" s="214" t="s">
        <v>1322</v>
      </c>
      <c r="ER80" s="214" t="s">
        <v>443</v>
      </c>
      <c r="ES80" s="214" t="s">
        <v>2123</v>
      </c>
      <c r="ET80" s="214" t="s">
        <v>876</v>
      </c>
      <c r="EU80" s="214" t="s">
        <v>855</v>
      </c>
      <c r="EV80" s="214" t="s">
        <v>1093</v>
      </c>
      <c r="EW80" s="214" t="s">
        <v>1326</v>
      </c>
      <c r="EX80" s="214" t="s">
        <v>366</v>
      </c>
      <c r="EY80" s="214" t="s">
        <v>1327</v>
      </c>
      <c r="EZ80" s="214" t="s">
        <v>3931</v>
      </c>
      <c r="FA80" s="214" t="s">
        <v>3931</v>
      </c>
      <c r="FB80" s="214" t="s">
        <v>3932</v>
      </c>
      <c r="FC80" s="214" t="s">
        <v>802</v>
      </c>
      <c r="FD80" s="214" t="s">
        <v>3933</v>
      </c>
      <c r="FE80" s="214" t="s">
        <v>3934</v>
      </c>
      <c r="FF80" s="214" t="s">
        <v>3935</v>
      </c>
      <c r="FG80" s="214" t="s">
        <v>3936</v>
      </c>
      <c r="FH80" s="214" t="s">
        <v>3937</v>
      </c>
      <c r="FI80" s="214" t="s">
        <v>3938</v>
      </c>
      <c r="FJ80" s="372" t="s">
        <v>2685</v>
      </c>
      <c r="FK80" s="223"/>
      <c r="FL80" s="198"/>
      <c r="FM80" s="301" t="s">
        <v>2120</v>
      </c>
      <c r="FN80" s="301" t="s">
        <v>1322</v>
      </c>
      <c r="FO80" s="301" t="s">
        <v>443</v>
      </c>
      <c r="FP80" s="301" t="s">
        <v>2366</v>
      </c>
      <c r="FQ80" s="301" t="s">
        <v>816</v>
      </c>
      <c r="FR80" s="301" t="s">
        <v>397</v>
      </c>
      <c r="FS80" s="301" t="s">
        <v>1093</v>
      </c>
      <c r="FT80" s="301" t="s">
        <v>1326</v>
      </c>
      <c r="FU80" s="301" t="s">
        <v>366</v>
      </c>
      <c r="FV80" s="301" t="s">
        <v>1327</v>
      </c>
      <c r="FW80" s="301" t="s">
        <v>2447</v>
      </c>
      <c r="FX80" s="301" t="s">
        <v>2447</v>
      </c>
      <c r="FY80" s="301" t="s">
        <v>2367</v>
      </c>
      <c r="FZ80" s="301" t="s">
        <v>364</v>
      </c>
      <c r="GA80" s="301" t="s">
        <v>2368</v>
      </c>
      <c r="GB80" s="301" t="s">
        <v>2369</v>
      </c>
      <c r="GC80" s="301" t="s">
        <v>2370</v>
      </c>
      <c r="GD80" s="301" t="s">
        <v>2371</v>
      </c>
      <c r="GE80" s="301" t="s">
        <v>2372</v>
      </c>
      <c r="GF80" s="301" t="s">
        <v>1883</v>
      </c>
      <c r="GG80" s="373" t="s">
        <v>1474</v>
      </c>
      <c r="GH80" s="223"/>
      <c r="GI80" s="198"/>
      <c r="GJ80" s="223" t="s">
        <v>994</v>
      </c>
      <c r="GK80" s="223" t="s">
        <v>1322</v>
      </c>
      <c r="GL80" s="223" t="s">
        <v>443</v>
      </c>
      <c r="GM80" s="223" t="s">
        <v>1692</v>
      </c>
      <c r="GN80" s="223" t="s">
        <v>1324</v>
      </c>
      <c r="GO80" s="223" t="s">
        <v>1325</v>
      </c>
      <c r="GP80" s="223" t="s">
        <v>1093</v>
      </c>
      <c r="GQ80" s="223" t="s">
        <v>1326</v>
      </c>
      <c r="GR80" s="223" t="s">
        <v>366</v>
      </c>
      <c r="GS80" s="223" t="s">
        <v>1327</v>
      </c>
      <c r="GT80" s="223" t="s">
        <v>1876</v>
      </c>
      <c r="GU80" s="223" t="s">
        <v>1876</v>
      </c>
      <c r="GV80" s="223" t="s">
        <v>1877</v>
      </c>
      <c r="GW80" s="223" t="s">
        <v>364</v>
      </c>
      <c r="GX80" s="223" t="s">
        <v>1878</v>
      </c>
      <c r="GY80" s="238" t="s">
        <v>1879</v>
      </c>
      <c r="GZ80" s="238" t="s">
        <v>1880</v>
      </c>
      <c r="HA80" s="238" t="s">
        <v>1881</v>
      </c>
      <c r="HB80" s="238" t="s">
        <v>1882</v>
      </c>
      <c r="HC80" s="238" t="s">
        <v>1883</v>
      </c>
      <c r="HD80" s="223" t="s">
        <v>2139</v>
      </c>
      <c r="HE80" s="223"/>
      <c r="HF80" s="198"/>
      <c r="HG80" s="223" t="s">
        <v>1321</v>
      </c>
      <c r="HH80" s="223" t="s">
        <v>1322</v>
      </c>
      <c r="HI80" s="223" t="s">
        <v>1323</v>
      </c>
      <c r="HJ80" s="223" t="s">
        <v>1064</v>
      </c>
      <c r="HK80" s="223" t="s">
        <v>1324</v>
      </c>
      <c r="HL80" s="223" t="s">
        <v>1325</v>
      </c>
      <c r="HM80" s="223" t="s">
        <v>1093</v>
      </c>
      <c r="HN80" s="223" t="s">
        <v>1326</v>
      </c>
      <c r="HO80" s="223" t="s">
        <v>366</v>
      </c>
      <c r="HP80" s="223" t="s">
        <v>1327</v>
      </c>
      <c r="HQ80" s="223" t="s">
        <v>1328</v>
      </c>
      <c r="HR80" s="223" t="s">
        <v>1328</v>
      </c>
      <c r="HS80" s="223" t="s">
        <v>1329</v>
      </c>
      <c r="HT80" s="223">
        <v>0</v>
      </c>
      <c r="HU80" s="223" t="s">
        <v>1330</v>
      </c>
      <c r="HV80" s="238" t="s">
        <v>1331</v>
      </c>
      <c r="HW80" s="238" t="s">
        <v>1332</v>
      </c>
      <c r="HX80" s="238" t="s">
        <v>1333</v>
      </c>
      <c r="HY80" s="238" t="s">
        <v>1334</v>
      </c>
      <c r="HZ80" s="238" t="s">
        <v>1335</v>
      </c>
      <c r="IA80" s="374" t="s">
        <v>4098</v>
      </c>
      <c r="IB80" s="223"/>
      <c r="IC80" s="198"/>
      <c r="ID80" s="399" t="s">
        <v>562</v>
      </c>
      <c r="IE80" s="399" t="s">
        <v>562</v>
      </c>
      <c r="IF80" s="395" t="s">
        <v>562</v>
      </c>
      <c r="IG80" s="395" t="s">
        <v>562</v>
      </c>
      <c r="IH80" s="395" t="s">
        <v>562</v>
      </c>
      <c r="II80" s="399" t="s">
        <v>562</v>
      </c>
      <c r="IJ80" s="399" t="s">
        <v>562</v>
      </c>
      <c r="IK80" s="399" t="s">
        <v>562</v>
      </c>
      <c r="IL80" s="401" t="s">
        <v>562</v>
      </c>
      <c r="IM80" s="398" t="s">
        <v>562</v>
      </c>
      <c r="IN80" s="398" t="s">
        <v>562</v>
      </c>
      <c r="IO80" s="399" t="s">
        <v>562</v>
      </c>
      <c r="IP80" s="399" t="s">
        <v>562</v>
      </c>
      <c r="IQ80" s="399" t="s">
        <v>562</v>
      </c>
      <c r="IR80" s="399" t="s">
        <v>562</v>
      </c>
      <c r="IS80" s="399" t="s">
        <v>562</v>
      </c>
      <c r="IT80" s="399" t="s">
        <v>562</v>
      </c>
      <c r="IU80" s="399" t="s">
        <v>562</v>
      </c>
      <c r="IV80" s="399" t="s">
        <v>562</v>
      </c>
      <c r="IW80" s="400" t="s">
        <v>562</v>
      </c>
      <c r="IX80" s="399" t="s">
        <v>3601</v>
      </c>
      <c r="IY80" s="223"/>
      <c r="IZ80" s="198"/>
      <c r="JA80" s="409" t="s">
        <v>7427</v>
      </c>
      <c r="JB80" s="409" t="s">
        <v>1944</v>
      </c>
      <c r="JC80" s="409" t="s">
        <v>1357</v>
      </c>
      <c r="JD80" s="409" t="s">
        <v>1967</v>
      </c>
      <c r="JE80" s="409" t="s">
        <v>1155</v>
      </c>
      <c r="JF80" s="409" t="s">
        <v>414</v>
      </c>
      <c r="JG80" s="409" t="s">
        <v>1093</v>
      </c>
      <c r="JH80" s="409" t="s">
        <v>7428</v>
      </c>
      <c r="JI80" s="409" t="s">
        <v>366</v>
      </c>
      <c r="JJ80" s="409" t="s">
        <v>7257</v>
      </c>
      <c r="JK80" s="409" t="s">
        <v>7258</v>
      </c>
      <c r="JL80" s="409" t="s">
        <v>7259</v>
      </c>
      <c r="JM80" s="409" t="s">
        <v>7260</v>
      </c>
      <c r="JN80" s="409" t="s">
        <v>7261</v>
      </c>
      <c r="JO80" s="409" t="s">
        <v>7262</v>
      </c>
      <c r="JP80" s="409" t="s">
        <v>7263</v>
      </c>
      <c r="JQ80" s="409" t="s">
        <v>7264</v>
      </c>
      <c r="JR80" s="409" t="s">
        <v>7265</v>
      </c>
      <c r="JS80" s="409" t="s">
        <v>7266</v>
      </c>
      <c r="JT80" s="409" t="s">
        <v>7267</v>
      </c>
      <c r="JU80" s="409" t="s">
        <v>7268</v>
      </c>
      <c r="JV80" s="223"/>
      <c r="JW80" s="223"/>
      <c r="JX80" s="366" t="s">
        <v>1984</v>
      </c>
      <c r="JY80" s="366" t="s">
        <v>364</v>
      </c>
      <c r="JZ80" s="366" t="s">
        <v>364</v>
      </c>
      <c r="KA80" s="366" t="s">
        <v>1472</v>
      </c>
      <c r="KB80" s="366" t="s">
        <v>367</v>
      </c>
      <c r="KC80" s="366" t="s">
        <v>364</v>
      </c>
      <c r="KD80" s="366" t="s">
        <v>381</v>
      </c>
      <c r="KE80" s="366" t="s">
        <v>7757</v>
      </c>
      <c r="KF80" s="366" t="s">
        <v>364</v>
      </c>
      <c r="KG80" s="366" t="s">
        <v>364</v>
      </c>
      <c r="KH80" s="366" t="s">
        <v>7758</v>
      </c>
      <c r="KI80" s="366" t="s">
        <v>7758</v>
      </c>
      <c r="KJ80" s="366" t="s">
        <v>364</v>
      </c>
      <c r="KK80" s="366" t="s">
        <v>562</v>
      </c>
      <c r="KL80" s="366" t="s">
        <v>7759</v>
      </c>
      <c r="KM80" s="366" t="s">
        <v>7760</v>
      </c>
      <c r="KN80" s="366" t="s">
        <v>7761</v>
      </c>
      <c r="KO80" s="366" t="s">
        <v>7762</v>
      </c>
      <c r="KP80" s="366" t="s">
        <v>7763</v>
      </c>
      <c r="KQ80" s="366" t="s">
        <v>7764</v>
      </c>
      <c r="KR80" s="214" t="s">
        <v>7765</v>
      </c>
      <c r="KS80" s="223"/>
      <c r="KT80" s="223"/>
      <c r="KU80" s="409" t="s">
        <v>6391</v>
      </c>
      <c r="KV80" s="409" t="s">
        <v>382</v>
      </c>
      <c r="KW80" s="409" t="s">
        <v>2422</v>
      </c>
      <c r="KX80" s="409" t="s">
        <v>1471</v>
      </c>
      <c r="KY80" s="409" t="s">
        <v>1325</v>
      </c>
      <c r="KZ80" s="409" t="s">
        <v>1430</v>
      </c>
      <c r="LA80" s="409" t="s">
        <v>1453</v>
      </c>
      <c r="LB80" s="409" t="s">
        <v>6392</v>
      </c>
      <c r="LC80" s="409" t="s">
        <v>364</v>
      </c>
      <c r="LD80" s="409" t="s">
        <v>364</v>
      </c>
      <c r="LE80" s="409" t="s">
        <v>6393</v>
      </c>
      <c r="LF80" s="409" t="s">
        <v>6394</v>
      </c>
      <c r="LG80" s="409" t="s">
        <v>364</v>
      </c>
      <c r="LH80" s="409" t="s">
        <v>562</v>
      </c>
      <c r="LI80" s="409" t="s">
        <v>6395</v>
      </c>
      <c r="LJ80" s="409" t="s">
        <v>6396</v>
      </c>
      <c r="LK80" s="409" t="s">
        <v>6397</v>
      </c>
      <c r="LL80" s="409" t="s">
        <v>6398</v>
      </c>
      <c r="LM80" s="409" t="s">
        <v>6399</v>
      </c>
      <c r="LN80" s="409" t="s">
        <v>6400</v>
      </c>
      <c r="LO80" s="409" t="s">
        <v>1826</v>
      </c>
      <c r="LP80" s="223"/>
      <c r="LQ80" s="223"/>
      <c r="LR80" s="366" t="s">
        <v>5481</v>
      </c>
      <c r="LS80" s="366" t="s">
        <v>1449</v>
      </c>
      <c r="LT80" s="366" t="s">
        <v>1977</v>
      </c>
      <c r="LU80" s="366" t="s">
        <v>1453</v>
      </c>
      <c r="LV80" s="366" t="s">
        <v>1453</v>
      </c>
      <c r="LW80" s="366" t="s">
        <v>454</v>
      </c>
      <c r="LX80" s="366" t="s">
        <v>364</v>
      </c>
      <c r="LY80" s="366" t="s">
        <v>999</v>
      </c>
      <c r="LZ80" s="366" t="s">
        <v>364</v>
      </c>
      <c r="MA80" s="366" t="s">
        <v>802</v>
      </c>
      <c r="MB80" s="366" t="s">
        <v>5482</v>
      </c>
      <c r="MC80" s="366" t="s">
        <v>5483</v>
      </c>
      <c r="MD80" s="366" t="s">
        <v>364</v>
      </c>
      <c r="ME80" s="366" t="s">
        <v>5484</v>
      </c>
      <c r="MF80" s="366" t="s">
        <v>5485</v>
      </c>
      <c r="MG80" s="366" t="s">
        <v>5486</v>
      </c>
      <c r="MH80" s="366" t="s">
        <v>5487</v>
      </c>
      <c r="MI80" s="366" t="s">
        <v>5488</v>
      </c>
      <c r="MJ80" s="366" t="s">
        <v>5489</v>
      </c>
      <c r="MK80" s="366" t="s">
        <v>1444</v>
      </c>
      <c r="ML80" s="214" t="s">
        <v>5490</v>
      </c>
      <c r="MM80" s="223"/>
      <c r="MN80" s="223"/>
      <c r="MO80" s="214" t="s">
        <v>364</v>
      </c>
      <c r="MP80" s="214" t="s">
        <v>364</v>
      </c>
      <c r="MQ80" s="214" t="s">
        <v>1986</v>
      </c>
      <c r="MR80" s="214" t="s">
        <v>934</v>
      </c>
      <c r="MS80" s="214" t="s">
        <v>364</v>
      </c>
      <c r="MT80" s="214" t="s">
        <v>364</v>
      </c>
      <c r="MU80" s="214" t="s">
        <v>364</v>
      </c>
      <c r="MV80" s="214" t="s">
        <v>364</v>
      </c>
      <c r="MW80" s="214" t="s">
        <v>364</v>
      </c>
      <c r="MX80" s="214" t="s">
        <v>364</v>
      </c>
      <c r="MY80" s="214" t="s">
        <v>4715</v>
      </c>
      <c r="MZ80" s="214" t="s">
        <v>4716</v>
      </c>
      <c r="NA80" s="214" t="s">
        <v>4717</v>
      </c>
      <c r="NB80" s="214" t="s">
        <v>4718</v>
      </c>
      <c r="NC80" s="214" t="s">
        <v>4719</v>
      </c>
      <c r="ND80" s="214" t="s">
        <v>4720</v>
      </c>
      <c r="NE80" s="214" t="s">
        <v>4721</v>
      </c>
      <c r="NF80" s="214" t="s">
        <v>4722</v>
      </c>
      <c r="NG80" s="214" t="s">
        <v>4723</v>
      </c>
      <c r="NH80" s="214" t="s">
        <v>1433</v>
      </c>
      <c r="NI80" s="301" t="s">
        <v>1456</v>
      </c>
    </row>
    <row r="81" spans="1:373" s="2" customFormat="1" ht="12.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213" t="s">
        <v>147</v>
      </c>
      <c r="AD81" s="222" t="str">
        <f t="shared" ca="1" si="145"/>
        <v>109,157</v>
      </c>
      <c r="AE81" s="409" t="s">
        <v>1336</v>
      </c>
      <c r="AF81" s="409" t="s">
        <v>2717</v>
      </c>
      <c r="AG81" s="409" t="s">
        <v>1065</v>
      </c>
      <c r="AH81" s="409" t="s">
        <v>413</v>
      </c>
      <c r="AI81" s="409" t="s">
        <v>1439</v>
      </c>
      <c r="AJ81" s="409" t="s">
        <v>397</v>
      </c>
      <c r="AK81" s="409" t="s">
        <v>1171</v>
      </c>
      <c r="AL81" s="409" t="s">
        <v>3602</v>
      </c>
      <c r="AM81" s="409" t="s">
        <v>523</v>
      </c>
      <c r="AN81" s="409" t="s">
        <v>554</v>
      </c>
      <c r="AO81" s="409" t="s">
        <v>6872</v>
      </c>
      <c r="AP81" s="409" t="s">
        <v>6872</v>
      </c>
      <c r="AQ81" s="409" t="s">
        <v>5830</v>
      </c>
      <c r="AR81" s="409" t="s">
        <v>6873</v>
      </c>
      <c r="AS81" s="409" t="s">
        <v>6874</v>
      </c>
      <c r="AT81" s="409" t="s">
        <v>6875</v>
      </c>
      <c r="AU81" s="409" t="s">
        <v>6876</v>
      </c>
      <c r="AV81" s="409" t="s">
        <v>6877</v>
      </c>
      <c r="AW81" s="409" t="s">
        <v>6878</v>
      </c>
      <c r="AX81" s="409" t="s">
        <v>6879</v>
      </c>
      <c r="AY81" s="409" t="s">
        <v>6880</v>
      </c>
      <c r="AZ81" s="223"/>
      <c r="BA81" s="198"/>
      <c r="BB81" s="409" t="s">
        <v>1336</v>
      </c>
      <c r="BC81" s="409" t="s">
        <v>2717</v>
      </c>
      <c r="BD81" s="409" t="s">
        <v>499</v>
      </c>
      <c r="BE81" s="409" t="s">
        <v>1956</v>
      </c>
      <c r="BF81" s="409" t="s">
        <v>394</v>
      </c>
      <c r="BG81" s="409" t="s">
        <v>364</v>
      </c>
      <c r="BH81" s="409" t="s">
        <v>1171</v>
      </c>
      <c r="BI81" s="409" t="s">
        <v>3602</v>
      </c>
      <c r="BJ81" s="409" t="s">
        <v>523</v>
      </c>
      <c r="BK81" s="409" t="s">
        <v>554</v>
      </c>
      <c r="BL81" s="409" t="s">
        <v>6037</v>
      </c>
      <c r="BM81" s="409" t="s">
        <v>6037</v>
      </c>
      <c r="BN81" s="409" t="s">
        <v>6038</v>
      </c>
      <c r="BO81" s="409" t="s">
        <v>6039</v>
      </c>
      <c r="BP81" s="409" t="s">
        <v>6040</v>
      </c>
      <c r="BQ81" s="409" t="s">
        <v>6041</v>
      </c>
      <c r="BR81" s="409" t="s">
        <v>6042</v>
      </c>
      <c r="BS81" s="409" t="s">
        <v>6043</v>
      </c>
      <c r="BT81" s="409" t="s">
        <v>6044</v>
      </c>
      <c r="BU81" s="409" t="s">
        <v>6045</v>
      </c>
      <c r="BV81" s="409" t="s">
        <v>6046</v>
      </c>
      <c r="BW81" s="223"/>
      <c r="BX81" s="198"/>
      <c r="BY81" s="375" t="s">
        <v>1336</v>
      </c>
      <c r="BZ81" s="375" t="s">
        <v>5071</v>
      </c>
      <c r="CA81" s="375" t="s">
        <v>499</v>
      </c>
      <c r="CB81" s="375" t="s">
        <v>1956</v>
      </c>
      <c r="CC81" s="375" t="s">
        <v>368</v>
      </c>
      <c r="CD81" s="375" t="s">
        <v>364</v>
      </c>
      <c r="CE81" s="375" t="s">
        <v>1171</v>
      </c>
      <c r="CF81" s="375" t="s">
        <v>3602</v>
      </c>
      <c r="CG81" s="375" t="s">
        <v>523</v>
      </c>
      <c r="CH81" s="375" t="s">
        <v>554</v>
      </c>
      <c r="CI81" s="375" t="s">
        <v>5072</v>
      </c>
      <c r="CJ81" s="375" t="s">
        <v>5072</v>
      </c>
      <c r="CK81" s="375" t="s">
        <v>5073</v>
      </c>
      <c r="CL81" s="375" t="s">
        <v>5074</v>
      </c>
      <c r="CM81" s="375" t="s">
        <v>5075</v>
      </c>
      <c r="CN81" s="375" t="s">
        <v>5217</v>
      </c>
      <c r="CO81" s="375" t="s">
        <v>5218</v>
      </c>
      <c r="CP81" s="375" t="s">
        <v>5219</v>
      </c>
      <c r="CQ81" s="375" t="s">
        <v>5220</v>
      </c>
      <c r="CR81" s="375" t="s">
        <v>1024</v>
      </c>
      <c r="CS81" s="376" t="s">
        <v>5076</v>
      </c>
      <c r="CT81" s="223"/>
      <c r="CU81" s="198"/>
      <c r="CV81" s="341" t="s">
        <v>1336</v>
      </c>
      <c r="CW81" s="341" t="s">
        <v>392</v>
      </c>
      <c r="CX81" s="341" t="s">
        <v>499</v>
      </c>
      <c r="CY81" s="341" t="s">
        <v>1956</v>
      </c>
      <c r="CZ81" s="341" t="s">
        <v>391</v>
      </c>
      <c r="DA81" s="341" t="s">
        <v>364</v>
      </c>
      <c r="DB81" s="341" t="s">
        <v>1279</v>
      </c>
      <c r="DC81" s="341" t="s">
        <v>3602</v>
      </c>
      <c r="DD81" s="341" t="s">
        <v>523</v>
      </c>
      <c r="DE81" s="341" t="s">
        <v>554</v>
      </c>
      <c r="DF81" s="341" t="s">
        <v>4314</v>
      </c>
      <c r="DG81" s="341" t="s">
        <v>4314</v>
      </c>
      <c r="DH81" s="341" t="s">
        <v>4315</v>
      </c>
      <c r="DI81" s="341" t="s">
        <v>4316</v>
      </c>
      <c r="DJ81" s="341" t="s">
        <v>4317</v>
      </c>
      <c r="DK81" s="341" t="s">
        <v>4455</v>
      </c>
      <c r="DL81" s="341" t="s">
        <v>4456</v>
      </c>
      <c r="DM81" s="341" t="s">
        <v>4457</v>
      </c>
      <c r="DN81" s="341" t="s">
        <v>4458</v>
      </c>
      <c r="DO81" s="341" t="s">
        <v>4459</v>
      </c>
      <c r="DP81" s="341" t="s">
        <v>4318</v>
      </c>
      <c r="DQ81" s="223"/>
      <c r="DR81" s="198"/>
      <c r="DS81" s="341" t="s">
        <v>1336</v>
      </c>
      <c r="DT81" s="341" t="s">
        <v>392</v>
      </c>
      <c r="DU81" s="341" t="s">
        <v>499</v>
      </c>
      <c r="DV81" s="341" t="s">
        <v>3601</v>
      </c>
      <c r="DW81" s="341" t="s">
        <v>391</v>
      </c>
      <c r="DX81" s="341" t="s">
        <v>364</v>
      </c>
      <c r="DY81" s="341" t="s">
        <v>1279</v>
      </c>
      <c r="DZ81" s="341" t="s">
        <v>3602</v>
      </c>
      <c r="EA81" s="341" t="s">
        <v>523</v>
      </c>
      <c r="EB81" s="341" t="s">
        <v>554</v>
      </c>
      <c r="EC81" s="341" t="s">
        <v>3603</v>
      </c>
      <c r="ED81" s="341" t="s">
        <v>3603</v>
      </c>
      <c r="EE81" s="341" t="s">
        <v>3604</v>
      </c>
      <c r="EF81" s="341" t="s">
        <v>3605</v>
      </c>
      <c r="EG81" s="341" t="s">
        <v>3606</v>
      </c>
      <c r="EH81" s="341" t="s">
        <v>3607</v>
      </c>
      <c r="EI81" s="341" t="s">
        <v>3608</v>
      </c>
      <c r="EJ81" s="341" t="s">
        <v>3609</v>
      </c>
      <c r="EK81" s="341" t="s">
        <v>3607</v>
      </c>
      <c r="EL81" s="341" t="s">
        <v>1891</v>
      </c>
      <c r="EM81" s="341" t="s">
        <v>479</v>
      </c>
      <c r="EN81" s="223"/>
      <c r="EO81" s="198"/>
      <c r="EP81" s="341" t="s">
        <v>1336</v>
      </c>
      <c r="EQ81" s="214" t="s">
        <v>392</v>
      </c>
      <c r="ER81" s="214" t="s">
        <v>499</v>
      </c>
      <c r="ES81" s="214" t="s">
        <v>413</v>
      </c>
      <c r="ET81" s="214" t="s">
        <v>391</v>
      </c>
      <c r="EU81" s="214" t="s">
        <v>364</v>
      </c>
      <c r="EV81" s="214" t="s">
        <v>1279</v>
      </c>
      <c r="EW81" s="214" t="s">
        <v>2373</v>
      </c>
      <c r="EX81" s="214" t="s">
        <v>523</v>
      </c>
      <c r="EY81" s="214" t="s">
        <v>554</v>
      </c>
      <c r="EZ81" s="214" t="s">
        <v>3939</v>
      </c>
      <c r="FA81" s="214" t="s">
        <v>3939</v>
      </c>
      <c r="FB81" s="214" t="s">
        <v>3940</v>
      </c>
      <c r="FC81" s="214" t="s">
        <v>3941</v>
      </c>
      <c r="FD81" s="214" t="s">
        <v>3942</v>
      </c>
      <c r="FE81" s="214" t="s">
        <v>3943</v>
      </c>
      <c r="FF81" s="214" t="s">
        <v>3944</v>
      </c>
      <c r="FG81" s="214" t="s">
        <v>3945</v>
      </c>
      <c r="FH81" s="214" t="s">
        <v>3946</v>
      </c>
      <c r="FI81" s="214" t="s">
        <v>1891</v>
      </c>
      <c r="FJ81" s="372" t="s">
        <v>4033</v>
      </c>
      <c r="FK81" s="223"/>
      <c r="FL81" s="198"/>
      <c r="FM81" s="301" t="s">
        <v>1336</v>
      </c>
      <c r="FN81" s="301" t="s">
        <v>392</v>
      </c>
      <c r="FO81" s="301" t="s">
        <v>499</v>
      </c>
      <c r="FP81" s="301" t="s">
        <v>413</v>
      </c>
      <c r="FQ81" s="301" t="s">
        <v>391</v>
      </c>
      <c r="FR81" s="301" t="s">
        <v>364</v>
      </c>
      <c r="FS81" s="301" t="s">
        <v>1279</v>
      </c>
      <c r="FT81" s="301" t="s">
        <v>2373</v>
      </c>
      <c r="FU81" s="301" t="s">
        <v>523</v>
      </c>
      <c r="FV81" s="301" t="s">
        <v>554</v>
      </c>
      <c r="FW81" s="301" t="s">
        <v>2448</v>
      </c>
      <c r="FX81" s="301" t="s">
        <v>2448</v>
      </c>
      <c r="FY81" s="301" t="s">
        <v>2374</v>
      </c>
      <c r="FZ81" s="301" t="s">
        <v>2375</v>
      </c>
      <c r="GA81" s="301" t="s">
        <v>2376</v>
      </c>
      <c r="GB81" s="301" t="s">
        <v>2377</v>
      </c>
      <c r="GC81" s="301" t="s">
        <v>2378</v>
      </c>
      <c r="GD81" s="301" t="s">
        <v>2379</v>
      </c>
      <c r="GE81" s="301" t="s">
        <v>2380</v>
      </c>
      <c r="GF81" s="301" t="s">
        <v>1292</v>
      </c>
      <c r="GG81" s="373" t="s">
        <v>4054</v>
      </c>
      <c r="GH81" s="223"/>
      <c r="GI81" s="198"/>
      <c r="GJ81" s="223" t="s">
        <v>1336</v>
      </c>
      <c r="GK81" s="223" t="s">
        <v>392</v>
      </c>
      <c r="GL81" s="223" t="s">
        <v>382</v>
      </c>
      <c r="GM81" s="223" t="s">
        <v>1956</v>
      </c>
      <c r="GN81" s="223" t="s">
        <v>368</v>
      </c>
      <c r="GO81" s="223" t="s">
        <v>364</v>
      </c>
      <c r="GP81" s="223" t="s">
        <v>552</v>
      </c>
      <c r="GQ81" s="223" t="s">
        <v>553</v>
      </c>
      <c r="GR81" s="223" t="s">
        <v>523</v>
      </c>
      <c r="GS81" s="223" t="s">
        <v>554</v>
      </c>
      <c r="GT81" s="223" t="s">
        <v>1884</v>
      </c>
      <c r="GU81" s="223" t="s">
        <v>1884</v>
      </c>
      <c r="GV81" s="223" t="s">
        <v>1885</v>
      </c>
      <c r="GW81" s="223" t="s">
        <v>1886</v>
      </c>
      <c r="GX81" s="223" t="s">
        <v>2000</v>
      </c>
      <c r="GY81" s="238" t="s">
        <v>1887</v>
      </c>
      <c r="GZ81" s="238" t="s">
        <v>1888</v>
      </c>
      <c r="HA81" s="238" t="s">
        <v>1889</v>
      </c>
      <c r="HB81" s="238" t="s">
        <v>1890</v>
      </c>
      <c r="HC81" s="238" t="s">
        <v>1891</v>
      </c>
      <c r="HD81" s="223" t="s">
        <v>4077</v>
      </c>
      <c r="HE81" s="223"/>
      <c r="HF81" s="198"/>
      <c r="HG81" s="223" t="s">
        <v>1336</v>
      </c>
      <c r="HH81" s="223" t="s">
        <v>392</v>
      </c>
      <c r="HI81" s="223" t="s">
        <v>382</v>
      </c>
      <c r="HJ81" s="223" t="s">
        <v>413</v>
      </c>
      <c r="HK81" s="223" t="s">
        <v>391</v>
      </c>
      <c r="HL81" s="223">
        <v>0</v>
      </c>
      <c r="HM81" s="223" t="s">
        <v>552</v>
      </c>
      <c r="HN81" s="223" t="s">
        <v>553</v>
      </c>
      <c r="HO81" s="223" t="s">
        <v>523</v>
      </c>
      <c r="HP81" s="223" t="s">
        <v>554</v>
      </c>
      <c r="HQ81" s="223" t="s">
        <v>1337</v>
      </c>
      <c r="HR81" s="223" t="s">
        <v>1337</v>
      </c>
      <c r="HS81" s="223" t="s">
        <v>1338</v>
      </c>
      <c r="HT81" s="223" t="s">
        <v>1339</v>
      </c>
      <c r="HU81" s="223" t="s">
        <v>1340</v>
      </c>
      <c r="HV81" s="238" t="s">
        <v>1341</v>
      </c>
      <c r="HW81" s="238" t="s">
        <v>1342</v>
      </c>
      <c r="HX81" s="238" t="s">
        <v>1343</v>
      </c>
      <c r="HY81" s="238" t="s">
        <v>1344</v>
      </c>
      <c r="HZ81" s="238" t="s">
        <v>1183</v>
      </c>
      <c r="IA81" s="374" t="s">
        <v>3302</v>
      </c>
      <c r="IB81" s="223"/>
      <c r="IC81" s="198"/>
      <c r="ID81" s="399" t="s">
        <v>551</v>
      </c>
      <c r="IE81" s="399" t="s">
        <v>392</v>
      </c>
      <c r="IF81" s="395" t="s">
        <v>382</v>
      </c>
      <c r="IG81" s="395" t="s">
        <v>413</v>
      </c>
      <c r="IH81" s="395" t="s">
        <v>391</v>
      </c>
      <c r="II81" s="399"/>
      <c r="IJ81" s="399" t="s">
        <v>552</v>
      </c>
      <c r="IK81" s="399" t="s">
        <v>553</v>
      </c>
      <c r="IL81" s="401" t="s">
        <v>523</v>
      </c>
      <c r="IM81" s="398" t="s">
        <v>554</v>
      </c>
      <c r="IN81" s="398" t="s">
        <v>1345</v>
      </c>
      <c r="IO81" s="399" t="s">
        <v>1345</v>
      </c>
      <c r="IP81" s="399" t="s">
        <v>1346</v>
      </c>
      <c r="IQ81" s="399" t="s">
        <v>1347</v>
      </c>
      <c r="IR81" s="399" t="s">
        <v>1348</v>
      </c>
      <c r="IS81" s="399" t="s">
        <v>1349</v>
      </c>
      <c r="IT81" s="399" t="s">
        <v>1350</v>
      </c>
      <c r="IU81" s="399" t="s">
        <v>1351</v>
      </c>
      <c r="IV81" s="399" t="s">
        <v>1352</v>
      </c>
      <c r="IW81" s="400" t="s">
        <v>1353</v>
      </c>
      <c r="IX81" s="399" t="s">
        <v>4121</v>
      </c>
      <c r="IY81" s="223"/>
      <c r="IZ81" s="198"/>
      <c r="JA81" s="409" t="s">
        <v>1336</v>
      </c>
      <c r="JB81" s="409" t="s">
        <v>2132</v>
      </c>
      <c r="JC81" s="409" t="s">
        <v>4120</v>
      </c>
      <c r="JD81" s="409" t="s">
        <v>413</v>
      </c>
      <c r="JE81" s="409" t="s">
        <v>365</v>
      </c>
      <c r="JF81" s="409" t="s">
        <v>1430</v>
      </c>
      <c r="JG81" s="409" t="s">
        <v>509</v>
      </c>
      <c r="JH81" s="409" t="s">
        <v>3602</v>
      </c>
      <c r="JI81" s="409" t="s">
        <v>523</v>
      </c>
      <c r="JJ81" s="409" t="s">
        <v>554</v>
      </c>
      <c r="JK81" s="409" t="s">
        <v>7269</v>
      </c>
      <c r="JL81" s="409" t="s">
        <v>7269</v>
      </c>
      <c r="JM81" s="409" t="s">
        <v>7270</v>
      </c>
      <c r="JN81" s="409" t="s">
        <v>7271</v>
      </c>
      <c r="JO81" s="409" t="s">
        <v>7272</v>
      </c>
      <c r="JP81" s="409" t="s">
        <v>7273</v>
      </c>
      <c r="JQ81" s="409" t="s">
        <v>7274</v>
      </c>
      <c r="JR81" s="409" t="s">
        <v>7275</v>
      </c>
      <c r="JS81" s="409" t="s">
        <v>7276</v>
      </c>
      <c r="JT81" s="409" t="s">
        <v>7277</v>
      </c>
      <c r="JU81" s="409" t="s">
        <v>7278</v>
      </c>
      <c r="JV81" s="223"/>
      <c r="JW81" s="223"/>
      <c r="JX81" s="366" t="s">
        <v>364</v>
      </c>
      <c r="JY81" s="366" t="s">
        <v>364</v>
      </c>
      <c r="JZ81" s="366" t="s">
        <v>934</v>
      </c>
      <c r="KA81" s="366" t="s">
        <v>1430</v>
      </c>
      <c r="KB81" s="366" t="s">
        <v>1430</v>
      </c>
      <c r="KC81" s="366" t="s">
        <v>397</v>
      </c>
      <c r="KD81" s="366" t="s">
        <v>364</v>
      </c>
      <c r="KE81" s="366" t="s">
        <v>364</v>
      </c>
      <c r="KF81" s="366" t="s">
        <v>364</v>
      </c>
      <c r="KG81" s="366" t="s">
        <v>364</v>
      </c>
      <c r="KH81" s="366" t="s">
        <v>7766</v>
      </c>
      <c r="KI81" s="366" t="s">
        <v>7766</v>
      </c>
      <c r="KJ81" s="366" t="s">
        <v>7767</v>
      </c>
      <c r="KK81" s="366" t="s">
        <v>7768</v>
      </c>
      <c r="KL81" s="366" t="s">
        <v>7769</v>
      </c>
      <c r="KM81" s="366" t="s">
        <v>7770</v>
      </c>
      <c r="KN81" s="366" t="s">
        <v>7771</v>
      </c>
      <c r="KO81" s="366" t="s">
        <v>7772</v>
      </c>
      <c r="KP81" s="366" t="s">
        <v>7773</v>
      </c>
      <c r="KQ81" s="366" t="s">
        <v>7774</v>
      </c>
      <c r="KR81" s="214" t="s">
        <v>6234</v>
      </c>
      <c r="KS81" s="223"/>
      <c r="KT81" s="223"/>
      <c r="KU81" s="409" t="s">
        <v>364</v>
      </c>
      <c r="KV81" s="409" t="s">
        <v>1942</v>
      </c>
      <c r="KW81" s="409" t="s">
        <v>364</v>
      </c>
      <c r="KX81" s="409" t="s">
        <v>364</v>
      </c>
      <c r="KY81" s="409" t="s">
        <v>1429</v>
      </c>
      <c r="KZ81" s="409" t="s">
        <v>364</v>
      </c>
      <c r="LA81" s="409" t="s">
        <v>364</v>
      </c>
      <c r="LB81" s="409" t="s">
        <v>364</v>
      </c>
      <c r="LC81" s="409" t="s">
        <v>364</v>
      </c>
      <c r="LD81" s="409" t="s">
        <v>364</v>
      </c>
      <c r="LE81" s="409" t="s">
        <v>6401</v>
      </c>
      <c r="LF81" s="409" t="s">
        <v>6401</v>
      </c>
      <c r="LG81" s="409" t="s">
        <v>6402</v>
      </c>
      <c r="LH81" s="409" t="s">
        <v>6403</v>
      </c>
      <c r="LI81" s="409" t="s">
        <v>6404</v>
      </c>
      <c r="LJ81" s="409" t="s">
        <v>6405</v>
      </c>
      <c r="LK81" s="409" t="s">
        <v>6406</v>
      </c>
      <c r="LL81" s="409" t="s">
        <v>6407</v>
      </c>
      <c r="LM81" s="409" t="s">
        <v>6408</v>
      </c>
      <c r="LN81" s="409" t="s">
        <v>6409</v>
      </c>
      <c r="LO81" s="409" t="s">
        <v>6410</v>
      </c>
      <c r="LP81" s="223"/>
      <c r="LQ81" s="223"/>
      <c r="LR81" s="366" t="s">
        <v>364</v>
      </c>
      <c r="LS81" s="366" t="s">
        <v>4732</v>
      </c>
      <c r="LT81" s="366" t="s">
        <v>364</v>
      </c>
      <c r="LU81" s="366" t="s">
        <v>364</v>
      </c>
      <c r="LV81" s="366" t="s">
        <v>1437</v>
      </c>
      <c r="LW81" s="366" t="s">
        <v>364</v>
      </c>
      <c r="LX81" s="366" t="s">
        <v>367</v>
      </c>
      <c r="LY81" s="366" t="s">
        <v>364</v>
      </c>
      <c r="LZ81" s="366" t="s">
        <v>364</v>
      </c>
      <c r="MA81" s="366" t="s">
        <v>364</v>
      </c>
      <c r="MB81" s="366" t="s">
        <v>5491</v>
      </c>
      <c r="MC81" s="366" t="s">
        <v>5491</v>
      </c>
      <c r="MD81" s="366" t="s">
        <v>5492</v>
      </c>
      <c r="ME81" s="366" t="s">
        <v>5493</v>
      </c>
      <c r="MF81" s="366" t="s">
        <v>5494</v>
      </c>
      <c r="MG81" s="366" t="s">
        <v>5495</v>
      </c>
      <c r="MH81" s="366" t="s">
        <v>5496</v>
      </c>
      <c r="MI81" s="366" t="s">
        <v>5497</v>
      </c>
      <c r="MJ81" s="366" t="s">
        <v>5498</v>
      </c>
      <c r="MK81" s="366" t="s">
        <v>5499</v>
      </c>
      <c r="ML81" s="214" t="s">
        <v>400</v>
      </c>
      <c r="MM81" s="223"/>
      <c r="MN81" s="223"/>
      <c r="MO81" s="214" t="s">
        <v>364</v>
      </c>
      <c r="MP81" s="214" t="s">
        <v>364</v>
      </c>
      <c r="MQ81" s="214" t="s">
        <v>364</v>
      </c>
      <c r="MR81" s="214" t="s">
        <v>1979</v>
      </c>
      <c r="MS81" s="214" t="s">
        <v>364</v>
      </c>
      <c r="MT81" s="214" t="s">
        <v>364</v>
      </c>
      <c r="MU81" s="214" t="s">
        <v>364</v>
      </c>
      <c r="MV81" s="214" t="s">
        <v>364</v>
      </c>
      <c r="MW81" s="214" t="s">
        <v>364</v>
      </c>
      <c r="MX81" s="214" t="s">
        <v>364</v>
      </c>
      <c r="MY81" s="214" t="s">
        <v>4724</v>
      </c>
      <c r="MZ81" s="214" t="s">
        <v>4724</v>
      </c>
      <c r="NA81" s="214" t="s">
        <v>1995</v>
      </c>
      <c r="NB81" s="214" t="s">
        <v>4725</v>
      </c>
      <c r="NC81" s="214" t="s">
        <v>4726</v>
      </c>
      <c r="ND81" s="214" t="s">
        <v>4727</v>
      </c>
      <c r="NE81" s="214" t="s">
        <v>4728</v>
      </c>
      <c r="NF81" s="214" t="s">
        <v>4729</v>
      </c>
      <c r="NG81" s="214" t="s">
        <v>4730</v>
      </c>
      <c r="NH81" s="214" t="s">
        <v>4731</v>
      </c>
      <c r="NI81" s="301" t="s">
        <v>531</v>
      </c>
    </row>
    <row r="82" spans="1:373" s="2" customFormat="1" ht="12.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213" t="s">
        <v>360</v>
      </c>
      <c r="AD82" s="222" t="str">
        <f t="shared" ca="1" si="145"/>
        <v>-</v>
      </c>
      <c r="AE82" s="409" t="s">
        <v>6881</v>
      </c>
      <c r="AF82" s="409" t="s">
        <v>562</v>
      </c>
      <c r="AG82" s="409" t="s">
        <v>562</v>
      </c>
      <c r="AH82" s="409" t="s">
        <v>6882</v>
      </c>
      <c r="AI82" s="409" t="s">
        <v>3468</v>
      </c>
      <c r="AJ82" s="409" t="s">
        <v>562</v>
      </c>
      <c r="AK82" s="409" t="s">
        <v>6883</v>
      </c>
      <c r="AL82" s="409" t="s">
        <v>6548</v>
      </c>
      <c r="AM82" s="409" t="s">
        <v>6884</v>
      </c>
      <c r="AN82" s="409" t="s">
        <v>6885</v>
      </c>
      <c r="AO82" s="409" t="s">
        <v>562</v>
      </c>
      <c r="AP82" s="409" t="s">
        <v>562</v>
      </c>
      <c r="AQ82" s="409" t="s">
        <v>562</v>
      </c>
      <c r="AR82" s="409" t="s">
        <v>562</v>
      </c>
      <c r="AS82" s="409" t="s">
        <v>562</v>
      </c>
      <c r="AT82" s="409" t="s">
        <v>6886</v>
      </c>
      <c r="AU82" s="409" t="s">
        <v>6887</v>
      </c>
      <c r="AV82" s="409" t="s">
        <v>6888</v>
      </c>
      <c r="AW82" s="409" t="s">
        <v>6889</v>
      </c>
      <c r="AX82" s="409" t="s">
        <v>562</v>
      </c>
      <c r="AY82" s="409" t="s">
        <v>1962</v>
      </c>
      <c r="AZ82" s="223"/>
      <c r="BA82" s="198"/>
      <c r="BB82" s="409" t="s">
        <v>6047</v>
      </c>
      <c r="BC82" s="409" t="s">
        <v>562</v>
      </c>
      <c r="BD82" s="409" t="s">
        <v>562</v>
      </c>
      <c r="BE82" s="409" t="s">
        <v>5675</v>
      </c>
      <c r="BF82" s="409" t="s">
        <v>907</v>
      </c>
      <c r="BG82" s="409" t="s">
        <v>375</v>
      </c>
      <c r="BH82" s="409" t="s">
        <v>1925</v>
      </c>
      <c r="BI82" s="409" t="s">
        <v>4322</v>
      </c>
      <c r="BJ82" s="409" t="s">
        <v>2711</v>
      </c>
      <c r="BK82" s="409" t="s">
        <v>6048</v>
      </c>
      <c r="BL82" s="409" t="s">
        <v>562</v>
      </c>
      <c r="BM82" s="409" t="s">
        <v>562</v>
      </c>
      <c r="BN82" s="409" t="s">
        <v>562</v>
      </c>
      <c r="BO82" s="409" t="s">
        <v>562</v>
      </c>
      <c r="BP82" s="409" t="s">
        <v>562</v>
      </c>
      <c r="BQ82" s="409" t="s">
        <v>6049</v>
      </c>
      <c r="BR82" s="409" t="s">
        <v>6050</v>
      </c>
      <c r="BS82" s="409" t="s">
        <v>6051</v>
      </c>
      <c r="BT82" s="409" t="s">
        <v>6052</v>
      </c>
      <c r="BU82" s="409" t="s">
        <v>6053</v>
      </c>
      <c r="BV82" s="409" t="s">
        <v>3567</v>
      </c>
      <c r="BW82" s="223"/>
      <c r="BX82" s="198"/>
      <c r="BY82" s="375" t="s">
        <v>4319</v>
      </c>
      <c r="BZ82" s="375" t="s">
        <v>562</v>
      </c>
      <c r="CA82" s="375" t="s">
        <v>562</v>
      </c>
      <c r="CB82" s="375" t="s">
        <v>5077</v>
      </c>
      <c r="CC82" s="375" t="s">
        <v>5078</v>
      </c>
      <c r="CD82" s="375" t="s">
        <v>952</v>
      </c>
      <c r="CE82" s="375" t="s">
        <v>1956</v>
      </c>
      <c r="CF82" s="375" t="s">
        <v>5079</v>
      </c>
      <c r="CG82" s="375" t="s">
        <v>484</v>
      </c>
      <c r="CH82" s="375" t="s">
        <v>953</v>
      </c>
      <c r="CI82" s="375" t="s">
        <v>562</v>
      </c>
      <c r="CJ82" s="375" t="s">
        <v>364</v>
      </c>
      <c r="CK82" s="375" t="s">
        <v>562</v>
      </c>
      <c r="CL82" s="375" t="s">
        <v>562</v>
      </c>
      <c r="CM82" s="375" t="s">
        <v>364</v>
      </c>
      <c r="CN82" s="375" t="s">
        <v>562</v>
      </c>
      <c r="CO82" s="375" t="s">
        <v>562</v>
      </c>
      <c r="CP82" s="375" t="s">
        <v>562</v>
      </c>
      <c r="CQ82" s="375" t="s">
        <v>562</v>
      </c>
      <c r="CR82" s="375" t="s">
        <v>562</v>
      </c>
      <c r="CS82" s="376" t="s">
        <v>3468</v>
      </c>
      <c r="CT82" s="223"/>
      <c r="CU82" s="198"/>
      <c r="CV82" s="341" t="s">
        <v>4319</v>
      </c>
      <c r="CW82" s="341" t="s">
        <v>562</v>
      </c>
      <c r="CX82" s="341" t="s">
        <v>562</v>
      </c>
      <c r="CY82" s="341" t="s">
        <v>4320</v>
      </c>
      <c r="CZ82" s="341" t="s">
        <v>4321</v>
      </c>
      <c r="DA82" s="341" t="s">
        <v>936</v>
      </c>
      <c r="DB82" s="341" t="s">
        <v>1925</v>
      </c>
      <c r="DC82" s="341" t="s">
        <v>4322</v>
      </c>
      <c r="DD82" s="341" t="s">
        <v>562</v>
      </c>
      <c r="DE82" s="341" t="s">
        <v>562</v>
      </c>
      <c r="DF82" s="341" t="s">
        <v>562</v>
      </c>
      <c r="DG82" s="341" t="s">
        <v>562</v>
      </c>
      <c r="DH82" s="341" t="s">
        <v>562</v>
      </c>
      <c r="DI82" s="341" t="s">
        <v>562</v>
      </c>
      <c r="DJ82" s="341" t="s">
        <v>562</v>
      </c>
      <c r="DK82" s="341" t="s">
        <v>562</v>
      </c>
      <c r="DL82" s="341" t="s">
        <v>562</v>
      </c>
      <c r="DM82" s="341" t="s">
        <v>562</v>
      </c>
      <c r="DN82" s="341" t="s">
        <v>562</v>
      </c>
      <c r="DO82" s="341" t="s">
        <v>562</v>
      </c>
      <c r="DP82" s="341" t="s">
        <v>559</v>
      </c>
      <c r="DQ82" s="223"/>
      <c r="DR82" s="198"/>
      <c r="DS82" s="341" t="s">
        <v>562</v>
      </c>
      <c r="DT82" s="341" t="s">
        <v>562</v>
      </c>
      <c r="DU82" s="341" t="s">
        <v>562</v>
      </c>
      <c r="DV82" s="341" t="s">
        <v>562</v>
      </c>
      <c r="DW82" s="341" t="s">
        <v>562</v>
      </c>
      <c r="DX82" s="341" t="s">
        <v>562</v>
      </c>
      <c r="DY82" s="341" t="s">
        <v>562</v>
      </c>
      <c r="DZ82" s="341" t="s">
        <v>562</v>
      </c>
      <c r="EA82" s="341" t="s">
        <v>562</v>
      </c>
      <c r="EB82" s="341" t="s">
        <v>562</v>
      </c>
      <c r="EC82" s="341" t="s">
        <v>562</v>
      </c>
      <c r="ED82" s="341" t="s">
        <v>562</v>
      </c>
      <c r="EE82" s="341" t="s">
        <v>562</v>
      </c>
      <c r="EF82" s="341" t="s">
        <v>562</v>
      </c>
      <c r="EG82" s="341" t="s">
        <v>562</v>
      </c>
      <c r="EH82" s="341" t="s">
        <v>562</v>
      </c>
      <c r="EI82" s="341" t="s">
        <v>562</v>
      </c>
      <c r="EJ82" s="341" t="s">
        <v>562</v>
      </c>
      <c r="EK82" s="341" t="s">
        <v>562</v>
      </c>
      <c r="EL82" s="341" t="s">
        <v>562</v>
      </c>
      <c r="EM82" s="341" t="s">
        <v>1280</v>
      </c>
      <c r="EN82" s="223"/>
      <c r="EO82" s="198"/>
      <c r="EP82" s="341" t="s">
        <v>562</v>
      </c>
      <c r="EQ82" s="214" t="s">
        <v>562</v>
      </c>
      <c r="ER82" s="214" t="s">
        <v>562</v>
      </c>
      <c r="ES82" s="214" t="s">
        <v>562</v>
      </c>
      <c r="ET82" s="214" t="s">
        <v>562</v>
      </c>
      <c r="EU82" s="214" t="s">
        <v>562</v>
      </c>
      <c r="EV82" s="214" t="s">
        <v>562</v>
      </c>
      <c r="EW82" s="214" t="s">
        <v>562</v>
      </c>
      <c r="EX82" s="214" t="s">
        <v>562</v>
      </c>
      <c r="EY82" s="214" t="s">
        <v>562</v>
      </c>
      <c r="EZ82" s="214" t="s">
        <v>562</v>
      </c>
      <c r="FA82" s="214" t="s">
        <v>562</v>
      </c>
      <c r="FB82" s="214" t="s">
        <v>562</v>
      </c>
      <c r="FC82" s="214" t="s">
        <v>562</v>
      </c>
      <c r="FD82" s="214" t="s">
        <v>562</v>
      </c>
      <c r="FE82" s="214" t="s">
        <v>562</v>
      </c>
      <c r="FF82" s="214" t="s">
        <v>562</v>
      </c>
      <c r="FG82" s="214" t="s">
        <v>562</v>
      </c>
      <c r="FH82" s="214" t="s">
        <v>562</v>
      </c>
      <c r="FI82" s="214" t="s">
        <v>562</v>
      </c>
      <c r="FJ82" s="372" t="s">
        <v>2705</v>
      </c>
      <c r="FK82" s="223"/>
      <c r="FL82" s="198"/>
      <c r="FM82" s="301" t="s">
        <v>562</v>
      </c>
      <c r="FN82" s="301" t="s">
        <v>562</v>
      </c>
      <c r="FO82" s="301" t="s">
        <v>562</v>
      </c>
      <c r="FP82" s="301" t="s">
        <v>562</v>
      </c>
      <c r="FQ82" s="301" t="s">
        <v>562</v>
      </c>
      <c r="FR82" s="301" t="s">
        <v>562</v>
      </c>
      <c r="FS82" s="301" t="s">
        <v>562</v>
      </c>
      <c r="FT82" s="301" t="s">
        <v>562</v>
      </c>
      <c r="FU82" s="301" t="s">
        <v>562</v>
      </c>
      <c r="FV82" s="301" t="s">
        <v>562</v>
      </c>
      <c r="FW82" s="301" t="s">
        <v>562</v>
      </c>
      <c r="FX82" s="301" t="s">
        <v>562</v>
      </c>
      <c r="FY82" s="301" t="s">
        <v>562</v>
      </c>
      <c r="FZ82" s="301" t="s">
        <v>562</v>
      </c>
      <c r="GA82" s="301" t="s">
        <v>562</v>
      </c>
      <c r="GB82" s="301" t="s">
        <v>562</v>
      </c>
      <c r="GC82" s="301" t="s">
        <v>562</v>
      </c>
      <c r="GD82" s="301" t="s">
        <v>562</v>
      </c>
      <c r="GE82" s="301" t="s">
        <v>562</v>
      </c>
      <c r="GF82" s="301" t="s">
        <v>562</v>
      </c>
      <c r="GG82" s="373" t="s">
        <v>4020</v>
      </c>
      <c r="GH82" s="223"/>
      <c r="GI82" s="198"/>
      <c r="GJ82" s="223" t="s">
        <v>1892</v>
      </c>
      <c r="GK82" s="223" t="s">
        <v>1893</v>
      </c>
      <c r="GL82" s="223" t="s">
        <v>790</v>
      </c>
      <c r="GM82" s="223" t="s">
        <v>1957</v>
      </c>
      <c r="GN82" s="223" t="s">
        <v>1958</v>
      </c>
      <c r="GO82" s="223" t="s">
        <v>1942</v>
      </c>
      <c r="GP82" s="223" t="s">
        <v>1894</v>
      </c>
      <c r="GQ82" s="223" t="s">
        <v>1895</v>
      </c>
      <c r="GR82" s="223" t="s">
        <v>1896</v>
      </c>
      <c r="GS82" s="223" t="s">
        <v>1897</v>
      </c>
      <c r="GT82" s="223" t="s">
        <v>1898</v>
      </c>
      <c r="GU82" s="223" t="s">
        <v>1899</v>
      </c>
      <c r="GV82" s="223" t="s">
        <v>1900</v>
      </c>
      <c r="GW82" s="223" t="s">
        <v>1901</v>
      </c>
      <c r="GX82" s="223" t="s">
        <v>1902</v>
      </c>
      <c r="GY82" s="238" t="s">
        <v>1903</v>
      </c>
      <c r="GZ82" s="238" t="s">
        <v>1904</v>
      </c>
      <c r="HA82" s="238" t="s">
        <v>1905</v>
      </c>
      <c r="HB82" s="238" t="s">
        <v>1906</v>
      </c>
      <c r="HC82" s="238" t="s">
        <v>1866</v>
      </c>
      <c r="HD82" s="223" t="s">
        <v>4078</v>
      </c>
      <c r="HE82" s="223"/>
      <c r="HF82" s="198"/>
      <c r="HG82" s="223" t="s">
        <v>767</v>
      </c>
      <c r="HH82" s="223" t="s">
        <v>1354</v>
      </c>
      <c r="HI82" s="223" t="s">
        <v>1017</v>
      </c>
      <c r="HJ82" s="223" t="s">
        <v>1355</v>
      </c>
      <c r="HK82" s="223" t="s">
        <v>1356</v>
      </c>
      <c r="HL82" s="223" t="s">
        <v>1357</v>
      </c>
      <c r="HM82" s="223" t="s">
        <v>1358</v>
      </c>
      <c r="HN82" s="223" t="s">
        <v>1359</v>
      </c>
      <c r="HO82" s="223" t="s">
        <v>484</v>
      </c>
      <c r="HP82" s="223" t="s">
        <v>1360</v>
      </c>
      <c r="HQ82" s="223" t="s">
        <v>1361</v>
      </c>
      <c r="HR82" s="223" t="s">
        <v>1362</v>
      </c>
      <c r="HS82" s="223" t="s">
        <v>1363</v>
      </c>
      <c r="HT82" s="223" t="s">
        <v>1364</v>
      </c>
      <c r="HU82" s="223" t="s">
        <v>1365</v>
      </c>
      <c r="HV82" s="238" t="s">
        <v>1366</v>
      </c>
      <c r="HW82" s="238" t="s">
        <v>1367</v>
      </c>
      <c r="HX82" s="238" t="s">
        <v>1366</v>
      </c>
      <c r="HY82" s="238" t="s">
        <v>1368</v>
      </c>
      <c r="HZ82" s="238" t="s">
        <v>1063</v>
      </c>
      <c r="IA82" s="374" t="s">
        <v>1896</v>
      </c>
      <c r="IB82" s="223"/>
      <c r="IC82" s="198"/>
      <c r="ID82" s="399" t="s">
        <v>562</v>
      </c>
      <c r="IE82" s="399" t="s">
        <v>562</v>
      </c>
      <c r="IF82" s="395" t="s">
        <v>562</v>
      </c>
      <c r="IG82" s="395" t="s">
        <v>562</v>
      </c>
      <c r="IH82" s="395" t="s">
        <v>562</v>
      </c>
      <c r="II82" s="399" t="s">
        <v>562</v>
      </c>
      <c r="IJ82" s="399" t="s">
        <v>562</v>
      </c>
      <c r="IK82" s="399" t="s">
        <v>562</v>
      </c>
      <c r="IL82" s="401" t="s">
        <v>562</v>
      </c>
      <c r="IM82" s="398" t="s">
        <v>562</v>
      </c>
      <c r="IN82" s="398" t="s">
        <v>562</v>
      </c>
      <c r="IO82" s="399" t="s">
        <v>562</v>
      </c>
      <c r="IP82" s="399" t="s">
        <v>562</v>
      </c>
      <c r="IQ82" s="399" t="s">
        <v>562</v>
      </c>
      <c r="IR82" s="399" t="s">
        <v>562</v>
      </c>
      <c r="IS82" s="399" t="s">
        <v>562</v>
      </c>
      <c r="IT82" s="399" t="s">
        <v>562</v>
      </c>
      <c r="IU82" s="399" t="s">
        <v>562</v>
      </c>
      <c r="IV82" s="399" t="s">
        <v>562</v>
      </c>
      <c r="IW82" s="400" t="s">
        <v>562</v>
      </c>
      <c r="IX82" s="399" t="s">
        <v>1958</v>
      </c>
      <c r="IY82" s="223"/>
      <c r="IZ82" s="198"/>
      <c r="JA82" s="409" t="s">
        <v>7429</v>
      </c>
      <c r="JB82" s="409" t="s">
        <v>562</v>
      </c>
      <c r="JC82" s="409" t="s">
        <v>562</v>
      </c>
      <c r="JD82" s="409" t="s">
        <v>7430</v>
      </c>
      <c r="JE82" s="409" t="s">
        <v>5951</v>
      </c>
      <c r="JF82" s="409" t="s">
        <v>2133</v>
      </c>
      <c r="JG82" s="409" t="s">
        <v>1925</v>
      </c>
      <c r="JH82" s="409" t="s">
        <v>7431</v>
      </c>
      <c r="JI82" s="409" t="s">
        <v>3624</v>
      </c>
      <c r="JJ82" s="409" t="s">
        <v>7279</v>
      </c>
      <c r="JK82" s="409" t="s">
        <v>562</v>
      </c>
      <c r="JL82" s="409" t="s">
        <v>562</v>
      </c>
      <c r="JM82" s="409" t="s">
        <v>562</v>
      </c>
      <c r="JN82" s="409" t="s">
        <v>562</v>
      </c>
      <c r="JO82" s="409" t="s">
        <v>562</v>
      </c>
      <c r="JP82" s="409" t="s">
        <v>7280</v>
      </c>
      <c r="JQ82" s="409" t="s">
        <v>7281</v>
      </c>
      <c r="JR82" s="409" t="s">
        <v>7282</v>
      </c>
      <c r="JS82" s="409" t="s">
        <v>7283</v>
      </c>
      <c r="JT82" s="409" t="s">
        <v>562</v>
      </c>
      <c r="JU82" s="409" t="s">
        <v>503</v>
      </c>
      <c r="JV82" s="223"/>
      <c r="JW82" s="223"/>
      <c r="JX82" s="366" t="s">
        <v>1387</v>
      </c>
      <c r="JY82" s="366" t="s">
        <v>562</v>
      </c>
      <c r="JZ82" s="366" t="s">
        <v>562</v>
      </c>
      <c r="KA82" s="366" t="s">
        <v>1447</v>
      </c>
      <c r="KB82" s="366" t="s">
        <v>856</v>
      </c>
      <c r="KC82" s="366" t="s">
        <v>562</v>
      </c>
      <c r="KD82" s="366" t="s">
        <v>1430</v>
      </c>
      <c r="KE82" s="366" t="s">
        <v>3288</v>
      </c>
      <c r="KF82" s="366" t="s">
        <v>2574</v>
      </c>
      <c r="KG82" s="366" t="s">
        <v>7775</v>
      </c>
      <c r="KH82" s="366" t="s">
        <v>562</v>
      </c>
      <c r="KI82" s="366" t="s">
        <v>562</v>
      </c>
      <c r="KJ82" s="366" t="s">
        <v>562</v>
      </c>
      <c r="KK82" s="366" t="s">
        <v>562</v>
      </c>
      <c r="KL82" s="366" t="s">
        <v>562</v>
      </c>
      <c r="KM82" s="366" t="s">
        <v>7776</v>
      </c>
      <c r="KN82" s="366" t="s">
        <v>7777</v>
      </c>
      <c r="KO82" s="366" t="s">
        <v>7778</v>
      </c>
      <c r="KP82" s="366" t="s">
        <v>7779</v>
      </c>
      <c r="KQ82" s="366" t="s">
        <v>562</v>
      </c>
      <c r="KR82" s="214" t="s">
        <v>414</v>
      </c>
      <c r="KS82" s="223"/>
      <c r="KT82" s="223"/>
      <c r="KU82" s="409" t="s">
        <v>6411</v>
      </c>
      <c r="KV82" s="409" t="s">
        <v>562</v>
      </c>
      <c r="KW82" s="409" t="s">
        <v>562</v>
      </c>
      <c r="KX82" s="409" t="s">
        <v>6412</v>
      </c>
      <c r="KY82" s="409" t="s">
        <v>1986</v>
      </c>
      <c r="KZ82" s="409" t="s">
        <v>2589</v>
      </c>
      <c r="LA82" s="409" t="s">
        <v>367</v>
      </c>
      <c r="LB82" s="409" t="s">
        <v>6413</v>
      </c>
      <c r="LC82" s="409" t="s">
        <v>856</v>
      </c>
      <c r="LD82" s="409" t="s">
        <v>6414</v>
      </c>
      <c r="LE82" s="409" t="s">
        <v>562</v>
      </c>
      <c r="LF82" s="409" t="s">
        <v>562</v>
      </c>
      <c r="LG82" s="409" t="s">
        <v>562</v>
      </c>
      <c r="LH82" s="409" t="s">
        <v>562</v>
      </c>
      <c r="LI82" s="409" t="s">
        <v>562</v>
      </c>
      <c r="LJ82" s="409" t="s">
        <v>562</v>
      </c>
      <c r="LK82" s="409" t="s">
        <v>562</v>
      </c>
      <c r="LL82" s="409" t="s">
        <v>562</v>
      </c>
      <c r="LM82" s="409" t="s">
        <v>562</v>
      </c>
      <c r="LN82" s="409" t="s">
        <v>562</v>
      </c>
      <c r="LO82" s="409" t="s">
        <v>5256</v>
      </c>
      <c r="LP82" s="223"/>
      <c r="LQ82" s="223"/>
      <c r="LR82" s="366" t="s">
        <v>364</v>
      </c>
      <c r="LS82" s="366" t="s">
        <v>562</v>
      </c>
      <c r="LT82" s="366" t="s">
        <v>562</v>
      </c>
      <c r="LU82" s="366" t="s">
        <v>1457</v>
      </c>
      <c r="LV82" s="366" t="s">
        <v>4124</v>
      </c>
      <c r="LW82" s="366" t="s">
        <v>375</v>
      </c>
      <c r="LX82" s="366" t="s">
        <v>1457</v>
      </c>
      <c r="LY82" s="366" t="s">
        <v>487</v>
      </c>
      <c r="LZ82" s="366" t="s">
        <v>562</v>
      </c>
      <c r="MA82" s="366" t="s">
        <v>562</v>
      </c>
      <c r="MB82" s="366" t="s">
        <v>562</v>
      </c>
      <c r="MC82" s="366" t="s">
        <v>562</v>
      </c>
      <c r="MD82" s="366" t="s">
        <v>562</v>
      </c>
      <c r="ME82" s="366" t="s">
        <v>562</v>
      </c>
      <c r="MF82" s="366" t="s">
        <v>562</v>
      </c>
      <c r="MG82" s="366" t="s">
        <v>562</v>
      </c>
      <c r="MH82" s="366" t="s">
        <v>562</v>
      </c>
      <c r="MI82" s="366" t="s">
        <v>562</v>
      </c>
      <c r="MJ82" s="366" t="s">
        <v>562</v>
      </c>
      <c r="MK82" s="366" t="s">
        <v>562</v>
      </c>
      <c r="ML82" s="214" t="s">
        <v>378</v>
      </c>
      <c r="MM82" s="223"/>
      <c r="MN82" s="223"/>
      <c r="MO82" s="214" t="s">
        <v>562</v>
      </c>
      <c r="MP82" s="214" t="s">
        <v>562</v>
      </c>
      <c r="MQ82" s="214" t="s">
        <v>562</v>
      </c>
      <c r="MR82" s="214" t="s">
        <v>562</v>
      </c>
      <c r="MS82" s="214" t="s">
        <v>562</v>
      </c>
      <c r="MT82" s="214" t="s">
        <v>562</v>
      </c>
      <c r="MU82" s="214" t="s">
        <v>562</v>
      </c>
      <c r="MV82" s="214" t="s">
        <v>562</v>
      </c>
      <c r="MW82" s="214" t="s">
        <v>562</v>
      </c>
      <c r="MX82" s="214" t="s">
        <v>562</v>
      </c>
      <c r="MY82" s="214" t="s">
        <v>562</v>
      </c>
      <c r="MZ82" s="214" t="s">
        <v>562</v>
      </c>
      <c r="NA82" s="214" t="s">
        <v>562</v>
      </c>
      <c r="NB82" s="214" t="s">
        <v>562</v>
      </c>
      <c r="NC82" s="214" t="s">
        <v>562</v>
      </c>
      <c r="ND82" s="214" t="s">
        <v>562</v>
      </c>
      <c r="NE82" s="214" t="s">
        <v>562</v>
      </c>
      <c r="NF82" s="214" t="s">
        <v>562</v>
      </c>
      <c r="NG82" s="214" t="s">
        <v>562</v>
      </c>
      <c r="NH82" s="214" t="s">
        <v>562</v>
      </c>
      <c r="NI82" s="301" t="s">
        <v>542</v>
      </c>
    </row>
    <row r="83" spans="1:373" s="2" customFormat="1" ht="12.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213" t="s">
        <v>148</v>
      </c>
      <c r="AD83" s="222" t="str">
        <f t="shared" ca="1" si="145"/>
        <v>68,000</v>
      </c>
      <c r="AE83" s="409" t="s">
        <v>6890</v>
      </c>
      <c r="AF83" s="409" t="s">
        <v>556</v>
      </c>
      <c r="AG83" s="409" t="s">
        <v>557</v>
      </c>
      <c r="AH83" s="409" t="s">
        <v>1064</v>
      </c>
      <c r="AI83" s="409" t="s">
        <v>1616</v>
      </c>
      <c r="AJ83" s="409" t="s">
        <v>379</v>
      </c>
      <c r="AK83" s="409" t="s">
        <v>1270</v>
      </c>
      <c r="AL83" s="409" t="s">
        <v>1816</v>
      </c>
      <c r="AM83" s="409" t="s">
        <v>952</v>
      </c>
      <c r="AN83" s="409" t="s">
        <v>2688</v>
      </c>
      <c r="AO83" s="409" t="s">
        <v>2590</v>
      </c>
      <c r="AP83" s="409" t="s">
        <v>2590</v>
      </c>
      <c r="AQ83" s="409" t="s">
        <v>6891</v>
      </c>
      <c r="AR83" s="409" t="s">
        <v>6892</v>
      </c>
      <c r="AS83" s="409" t="s">
        <v>6893</v>
      </c>
      <c r="AT83" s="409" t="s">
        <v>6894</v>
      </c>
      <c r="AU83" s="409" t="s">
        <v>6895</v>
      </c>
      <c r="AV83" s="409" t="s">
        <v>6896</v>
      </c>
      <c r="AW83" s="409" t="s">
        <v>6897</v>
      </c>
      <c r="AX83" s="409" t="s">
        <v>6898</v>
      </c>
      <c r="AY83" s="409" t="s">
        <v>6899</v>
      </c>
      <c r="AZ83" s="223"/>
      <c r="BA83" s="198"/>
      <c r="BB83" s="409" t="s">
        <v>1907</v>
      </c>
      <c r="BC83" s="409" t="s">
        <v>5080</v>
      </c>
      <c r="BD83" s="409" t="s">
        <v>937</v>
      </c>
      <c r="BE83" s="409" t="s">
        <v>3530</v>
      </c>
      <c r="BF83" s="409" t="s">
        <v>1960</v>
      </c>
      <c r="BG83" s="409" t="s">
        <v>1170</v>
      </c>
      <c r="BH83" s="409" t="s">
        <v>1017</v>
      </c>
      <c r="BI83" s="409" t="s">
        <v>6054</v>
      </c>
      <c r="BJ83" s="409" t="s">
        <v>952</v>
      </c>
      <c r="BK83" s="409" t="s">
        <v>5082</v>
      </c>
      <c r="BL83" s="409" t="s">
        <v>6055</v>
      </c>
      <c r="BM83" s="409" t="s">
        <v>6056</v>
      </c>
      <c r="BN83" s="409" t="s">
        <v>6057</v>
      </c>
      <c r="BO83" s="409" t="s">
        <v>6058</v>
      </c>
      <c r="BP83" s="409" t="s">
        <v>6059</v>
      </c>
      <c r="BQ83" s="409" t="s">
        <v>6060</v>
      </c>
      <c r="BR83" s="409" t="s">
        <v>6061</v>
      </c>
      <c r="BS83" s="409" t="s">
        <v>6062</v>
      </c>
      <c r="BT83" s="409" t="s">
        <v>6063</v>
      </c>
      <c r="BU83" s="409" t="s">
        <v>6064</v>
      </c>
      <c r="BV83" s="409" t="s">
        <v>4091</v>
      </c>
      <c r="BW83" s="223"/>
      <c r="BX83" s="198"/>
      <c r="BY83" s="375" t="s">
        <v>1907</v>
      </c>
      <c r="BZ83" s="375" t="s">
        <v>5080</v>
      </c>
      <c r="CA83" s="375" t="s">
        <v>937</v>
      </c>
      <c r="CB83" s="375" t="s">
        <v>2366</v>
      </c>
      <c r="CC83" s="375" t="s">
        <v>1405</v>
      </c>
      <c r="CD83" s="375" t="s">
        <v>414</v>
      </c>
      <c r="CE83" s="375" t="s">
        <v>1270</v>
      </c>
      <c r="CF83" s="375" t="s">
        <v>5081</v>
      </c>
      <c r="CG83" s="375" t="s">
        <v>952</v>
      </c>
      <c r="CH83" s="375" t="s">
        <v>5082</v>
      </c>
      <c r="CI83" s="375" t="s">
        <v>5083</v>
      </c>
      <c r="CJ83" s="375" t="s">
        <v>4148</v>
      </c>
      <c r="CK83" s="375" t="s">
        <v>2599</v>
      </c>
      <c r="CL83" s="375" t="s">
        <v>5084</v>
      </c>
      <c r="CM83" s="375" t="s">
        <v>5085</v>
      </c>
      <c r="CN83" s="375" t="s">
        <v>5221</v>
      </c>
      <c r="CO83" s="375" t="s">
        <v>5222</v>
      </c>
      <c r="CP83" s="375" t="s">
        <v>5223</v>
      </c>
      <c r="CQ83" s="375" t="s">
        <v>5224</v>
      </c>
      <c r="CR83" s="375" t="s">
        <v>5108</v>
      </c>
      <c r="CS83" s="376" t="s">
        <v>4023</v>
      </c>
      <c r="CT83" s="223"/>
      <c r="CU83" s="198"/>
      <c r="CV83" s="341" t="s">
        <v>1907</v>
      </c>
      <c r="CW83" s="341" t="s">
        <v>556</v>
      </c>
      <c r="CX83" s="341" t="s">
        <v>557</v>
      </c>
      <c r="CY83" s="341" t="s">
        <v>3612</v>
      </c>
      <c r="CZ83" s="341" t="s">
        <v>1405</v>
      </c>
      <c r="DA83" s="341" t="s">
        <v>414</v>
      </c>
      <c r="DB83" s="341" t="s">
        <v>814</v>
      </c>
      <c r="DC83" s="341" t="s">
        <v>3947</v>
      </c>
      <c r="DD83" s="341" t="s">
        <v>952</v>
      </c>
      <c r="DE83" s="341" t="s">
        <v>2688</v>
      </c>
      <c r="DF83" s="341" t="s">
        <v>4323</v>
      </c>
      <c r="DG83" s="341" t="s">
        <v>4323</v>
      </c>
      <c r="DH83" s="341" t="s">
        <v>4324</v>
      </c>
      <c r="DI83" s="341" t="s">
        <v>4325</v>
      </c>
      <c r="DJ83" s="341" t="s">
        <v>4326</v>
      </c>
      <c r="DK83" s="341" t="s">
        <v>4460</v>
      </c>
      <c r="DL83" s="341" t="s">
        <v>4461</v>
      </c>
      <c r="DM83" s="341" t="s">
        <v>4462</v>
      </c>
      <c r="DN83" s="341" t="s">
        <v>4463</v>
      </c>
      <c r="DO83" s="341" t="s">
        <v>4464</v>
      </c>
      <c r="DP83" s="341" t="s">
        <v>1200</v>
      </c>
      <c r="DQ83" s="223"/>
      <c r="DR83" s="198"/>
      <c r="DS83" s="341" t="s">
        <v>1907</v>
      </c>
      <c r="DT83" s="341" t="s">
        <v>3610</v>
      </c>
      <c r="DU83" s="341" t="s">
        <v>3611</v>
      </c>
      <c r="DV83" s="341" t="s">
        <v>3612</v>
      </c>
      <c r="DW83" s="341" t="s">
        <v>1405</v>
      </c>
      <c r="DX83" s="341" t="s">
        <v>414</v>
      </c>
      <c r="DY83" s="341" t="s">
        <v>814</v>
      </c>
      <c r="DZ83" s="341" t="s">
        <v>3613</v>
      </c>
      <c r="EA83" s="341" t="s">
        <v>559</v>
      </c>
      <c r="EB83" s="341" t="s">
        <v>2382</v>
      </c>
      <c r="EC83" s="341" t="s">
        <v>3614</v>
      </c>
      <c r="ED83" s="341" t="s">
        <v>3614</v>
      </c>
      <c r="EE83" s="341" t="s">
        <v>3615</v>
      </c>
      <c r="EF83" s="341" t="s">
        <v>3616</v>
      </c>
      <c r="EG83" s="341" t="s">
        <v>3617</v>
      </c>
      <c r="EH83" s="341" t="s">
        <v>3618</v>
      </c>
      <c r="EI83" s="341" t="s">
        <v>3619</v>
      </c>
      <c r="EJ83" s="341" t="s">
        <v>3620</v>
      </c>
      <c r="EK83" s="341" t="s">
        <v>3621</v>
      </c>
      <c r="EL83" s="341" t="s">
        <v>3622</v>
      </c>
      <c r="EM83" s="341" t="s">
        <v>890</v>
      </c>
      <c r="EN83" s="223"/>
      <c r="EO83" s="198"/>
      <c r="EP83" s="341" t="s">
        <v>1907</v>
      </c>
      <c r="EQ83" s="214" t="s">
        <v>556</v>
      </c>
      <c r="ER83" s="214" t="s">
        <v>557</v>
      </c>
      <c r="ES83" s="214" t="s">
        <v>415</v>
      </c>
      <c r="ET83" s="214" t="s">
        <v>385</v>
      </c>
      <c r="EU83" s="214" t="s">
        <v>414</v>
      </c>
      <c r="EV83" s="214" t="s">
        <v>814</v>
      </c>
      <c r="EW83" s="214" t="s">
        <v>3947</v>
      </c>
      <c r="EX83" s="214" t="s">
        <v>559</v>
      </c>
      <c r="EY83" s="214" t="s">
        <v>2382</v>
      </c>
      <c r="EZ83" s="214" t="s">
        <v>3948</v>
      </c>
      <c r="FA83" s="214" t="s">
        <v>3948</v>
      </c>
      <c r="FB83" s="214" t="s">
        <v>3949</v>
      </c>
      <c r="FC83" s="214" t="s">
        <v>3950</v>
      </c>
      <c r="FD83" s="214" t="s">
        <v>3951</v>
      </c>
      <c r="FE83" s="214" t="s">
        <v>3952</v>
      </c>
      <c r="FF83" s="214" t="s">
        <v>3953</v>
      </c>
      <c r="FG83" s="214" t="s">
        <v>3954</v>
      </c>
      <c r="FH83" s="214" t="s">
        <v>3955</v>
      </c>
      <c r="FI83" s="214" t="s">
        <v>2586</v>
      </c>
      <c r="FJ83" s="372" t="s">
        <v>1968</v>
      </c>
      <c r="FK83" s="223"/>
      <c r="FL83" s="198"/>
      <c r="FM83" s="301" t="s">
        <v>1907</v>
      </c>
      <c r="FN83" s="301" t="s">
        <v>556</v>
      </c>
      <c r="FO83" s="301" t="s">
        <v>557</v>
      </c>
      <c r="FP83" s="301" t="s">
        <v>415</v>
      </c>
      <c r="FQ83" s="301" t="s">
        <v>385</v>
      </c>
      <c r="FR83" s="301" t="s">
        <v>414</v>
      </c>
      <c r="FS83" s="301" t="s">
        <v>408</v>
      </c>
      <c r="FT83" s="301" t="s">
        <v>2381</v>
      </c>
      <c r="FU83" s="301" t="s">
        <v>559</v>
      </c>
      <c r="FV83" s="301" t="s">
        <v>2382</v>
      </c>
      <c r="FW83" s="301" t="s">
        <v>2449</v>
      </c>
      <c r="FX83" s="301" t="s">
        <v>2449</v>
      </c>
      <c r="FY83" s="301" t="s">
        <v>562</v>
      </c>
      <c r="FZ83" s="301" t="s">
        <v>562</v>
      </c>
      <c r="GA83" s="301" t="s">
        <v>2383</v>
      </c>
      <c r="GB83" s="301" t="s">
        <v>2384</v>
      </c>
      <c r="GC83" s="301" t="s">
        <v>2385</v>
      </c>
      <c r="GD83" s="301" t="s">
        <v>2386</v>
      </c>
      <c r="GE83" s="301" t="s">
        <v>2387</v>
      </c>
      <c r="GF83" s="301" t="s">
        <v>2414</v>
      </c>
      <c r="GG83" s="373" t="s">
        <v>2686</v>
      </c>
      <c r="GH83" s="223"/>
      <c r="GI83" s="198"/>
      <c r="GJ83" s="223" t="s">
        <v>1907</v>
      </c>
      <c r="GK83" s="223" t="s">
        <v>556</v>
      </c>
      <c r="GL83" s="223" t="s">
        <v>557</v>
      </c>
      <c r="GM83" s="223" t="s">
        <v>415</v>
      </c>
      <c r="GN83" s="223" t="s">
        <v>385</v>
      </c>
      <c r="GO83" s="223" t="s">
        <v>414</v>
      </c>
      <c r="GP83" s="223" t="s">
        <v>408</v>
      </c>
      <c r="GQ83" s="223" t="s">
        <v>558</v>
      </c>
      <c r="GR83" s="223" t="s">
        <v>559</v>
      </c>
      <c r="GS83" s="223" t="s">
        <v>406</v>
      </c>
      <c r="GT83" s="223" t="s">
        <v>1908</v>
      </c>
      <c r="GU83" s="223" t="s">
        <v>1908</v>
      </c>
      <c r="GV83" s="223" t="s">
        <v>1909</v>
      </c>
      <c r="GW83" s="223" t="s">
        <v>1143</v>
      </c>
      <c r="GX83" s="223" t="s">
        <v>1910</v>
      </c>
      <c r="GY83" s="238" t="s">
        <v>1911</v>
      </c>
      <c r="GZ83" s="238" t="s">
        <v>1912</v>
      </c>
      <c r="HA83" s="238" t="s">
        <v>1913</v>
      </c>
      <c r="HB83" s="238" t="s">
        <v>1914</v>
      </c>
      <c r="HC83" s="238" t="s">
        <v>1377</v>
      </c>
      <c r="HD83" s="223" t="s">
        <v>4079</v>
      </c>
      <c r="HE83" s="223"/>
      <c r="HF83" s="198"/>
      <c r="HG83" s="223" t="s">
        <v>555</v>
      </c>
      <c r="HH83" s="223" t="s">
        <v>556</v>
      </c>
      <c r="HI83" s="223" t="s">
        <v>557</v>
      </c>
      <c r="HJ83" s="223" t="s">
        <v>415</v>
      </c>
      <c r="HK83" s="223" t="s">
        <v>385</v>
      </c>
      <c r="HL83" s="223" t="s">
        <v>414</v>
      </c>
      <c r="HM83" s="223" t="s">
        <v>408</v>
      </c>
      <c r="HN83" s="223" t="s">
        <v>558</v>
      </c>
      <c r="HO83" s="223" t="s">
        <v>559</v>
      </c>
      <c r="HP83" s="223" t="s">
        <v>406</v>
      </c>
      <c r="HQ83" s="223" t="s">
        <v>1369</v>
      </c>
      <c r="HR83" s="223" t="s">
        <v>1369</v>
      </c>
      <c r="HS83" s="223" t="s">
        <v>1370</v>
      </c>
      <c r="HT83" s="223" t="s">
        <v>1371</v>
      </c>
      <c r="HU83" s="223" t="s">
        <v>1372</v>
      </c>
      <c r="HV83" s="238" t="s">
        <v>1373</v>
      </c>
      <c r="HW83" s="238" t="s">
        <v>1374</v>
      </c>
      <c r="HX83" s="238" t="s">
        <v>1375</v>
      </c>
      <c r="HY83" s="238" t="s">
        <v>1376</v>
      </c>
      <c r="HZ83" s="238" t="s">
        <v>1377</v>
      </c>
      <c r="IA83" s="374" t="s">
        <v>3957</v>
      </c>
      <c r="IB83" s="223"/>
      <c r="IC83" s="198"/>
      <c r="ID83" s="399" t="s">
        <v>555</v>
      </c>
      <c r="IE83" s="399" t="s">
        <v>556</v>
      </c>
      <c r="IF83" s="395" t="s">
        <v>557</v>
      </c>
      <c r="IG83" s="395" t="s">
        <v>415</v>
      </c>
      <c r="IH83" s="395" t="s">
        <v>385</v>
      </c>
      <c r="II83" s="399" t="s">
        <v>414</v>
      </c>
      <c r="IJ83" s="399" t="s">
        <v>408</v>
      </c>
      <c r="IK83" s="399" t="s">
        <v>558</v>
      </c>
      <c r="IL83" s="401" t="s">
        <v>559</v>
      </c>
      <c r="IM83" s="398" t="s">
        <v>406</v>
      </c>
      <c r="IN83" s="398" t="s">
        <v>1378</v>
      </c>
      <c r="IO83" s="399" t="s">
        <v>1378</v>
      </c>
      <c r="IP83" s="399" t="s">
        <v>1379</v>
      </c>
      <c r="IQ83" s="399" t="s">
        <v>1380</v>
      </c>
      <c r="IR83" s="399" t="s">
        <v>1381</v>
      </c>
      <c r="IS83" s="399" t="s">
        <v>1382</v>
      </c>
      <c r="IT83" s="399" t="s">
        <v>1383</v>
      </c>
      <c r="IU83" s="399" t="s">
        <v>1384</v>
      </c>
      <c r="IV83" s="399" t="s">
        <v>1385</v>
      </c>
      <c r="IW83" s="400" t="s">
        <v>1386</v>
      </c>
      <c r="IX83" s="399" t="s">
        <v>1092</v>
      </c>
      <c r="IY83" s="223"/>
      <c r="IZ83" s="198"/>
      <c r="JA83" s="409" t="s">
        <v>7432</v>
      </c>
      <c r="JB83" s="409" t="s">
        <v>4183</v>
      </c>
      <c r="JC83" s="409" t="s">
        <v>1067</v>
      </c>
      <c r="JD83" s="409" t="s">
        <v>4004</v>
      </c>
      <c r="JE83" s="409" t="s">
        <v>405</v>
      </c>
      <c r="JF83" s="409" t="s">
        <v>1170</v>
      </c>
      <c r="JG83" s="409" t="s">
        <v>1270</v>
      </c>
      <c r="JH83" s="409" t="s">
        <v>1816</v>
      </c>
      <c r="JI83" s="409" t="s">
        <v>952</v>
      </c>
      <c r="JJ83" s="409" t="s">
        <v>7284</v>
      </c>
      <c r="JK83" s="409" t="s">
        <v>7285</v>
      </c>
      <c r="JL83" s="409" t="s">
        <v>7286</v>
      </c>
      <c r="JM83" s="409" t="s">
        <v>7287</v>
      </c>
      <c r="JN83" s="409" t="s">
        <v>7288</v>
      </c>
      <c r="JO83" s="409" t="s">
        <v>7289</v>
      </c>
      <c r="JP83" s="409" t="s">
        <v>7290</v>
      </c>
      <c r="JQ83" s="409" t="s">
        <v>7291</v>
      </c>
      <c r="JR83" s="409" t="s">
        <v>7292</v>
      </c>
      <c r="JS83" s="409" t="s">
        <v>7293</v>
      </c>
      <c r="JT83" s="409" t="s">
        <v>7294</v>
      </c>
      <c r="JU83" s="409" t="s">
        <v>4057</v>
      </c>
      <c r="JV83" s="223"/>
      <c r="JW83" s="223"/>
      <c r="JX83" s="366" t="s">
        <v>6193</v>
      </c>
      <c r="JY83" s="366" t="s">
        <v>7780</v>
      </c>
      <c r="JZ83" s="366" t="s">
        <v>1439</v>
      </c>
      <c r="KA83" s="366" t="s">
        <v>856</v>
      </c>
      <c r="KB83" s="366" t="s">
        <v>1430</v>
      </c>
      <c r="KC83" s="366" t="s">
        <v>367</v>
      </c>
      <c r="KD83" s="366" t="s">
        <v>1437</v>
      </c>
      <c r="KE83" s="366" t="s">
        <v>7781</v>
      </c>
      <c r="KF83" s="366" t="s">
        <v>364</v>
      </c>
      <c r="KG83" s="366" t="s">
        <v>5665</v>
      </c>
      <c r="KH83" s="366" t="s">
        <v>7782</v>
      </c>
      <c r="KI83" s="366" t="s">
        <v>7782</v>
      </c>
      <c r="KJ83" s="366" t="s">
        <v>7783</v>
      </c>
      <c r="KK83" s="366" t="s">
        <v>7784</v>
      </c>
      <c r="KL83" s="366" t="s">
        <v>7785</v>
      </c>
      <c r="KM83" s="366" t="s">
        <v>7786</v>
      </c>
      <c r="KN83" s="366" t="s">
        <v>7787</v>
      </c>
      <c r="KO83" s="366" t="s">
        <v>7788</v>
      </c>
      <c r="KP83" s="366" t="s">
        <v>7789</v>
      </c>
      <c r="KQ83" s="366" t="s">
        <v>7790</v>
      </c>
      <c r="KR83" s="214" t="s">
        <v>7791</v>
      </c>
      <c r="KS83" s="223"/>
      <c r="KT83" s="223"/>
      <c r="KU83" s="409" t="s">
        <v>364</v>
      </c>
      <c r="KV83" s="409" t="s">
        <v>364</v>
      </c>
      <c r="KW83" s="409" t="s">
        <v>364</v>
      </c>
      <c r="KX83" s="409" t="s">
        <v>391</v>
      </c>
      <c r="KY83" s="409" t="s">
        <v>367</v>
      </c>
      <c r="KZ83" s="409" t="s">
        <v>1430</v>
      </c>
      <c r="LA83" s="409" t="s">
        <v>1430</v>
      </c>
      <c r="LB83" s="409" t="s">
        <v>415</v>
      </c>
      <c r="LC83" s="409" t="s">
        <v>364</v>
      </c>
      <c r="LD83" s="409" t="s">
        <v>364</v>
      </c>
      <c r="LE83" s="409" t="s">
        <v>6415</v>
      </c>
      <c r="LF83" s="409" t="s">
        <v>6416</v>
      </c>
      <c r="LG83" s="409" t="s">
        <v>6417</v>
      </c>
      <c r="LH83" s="409" t="s">
        <v>6418</v>
      </c>
      <c r="LI83" s="409" t="s">
        <v>6419</v>
      </c>
      <c r="LJ83" s="409" t="s">
        <v>6420</v>
      </c>
      <c r="LK83" s="409" t="s">
        <v>6421</v>
      </c>
      <c r="LL83" s="409" t="s">
        <v>6422</v>
      </c>
      <c r="LM83" s="409" t="s">
        <v>6423</v>
      </c>
      <c r="LN83" s="409" t="s">
        <v>6424</v>
      </c>
      <c r="LO83" s="409" t="s">
        <v>544</v>
      </c>
      <c r="LP83" s="223"/>
      <c r="LQ83" s="223"/>
      <c r="LR83" s="366" t="s">
        <v>364</v>
      </c>
      <c r="LS83" s="366" t="s">
        <v>3445</v>
      </c>
      <c r="LT83" s="366" t="s">
        <v>1979</v>
      </c>
      <c r="LU83" s="366" t="s">
        <v>397</v>
      </c>
      <c r="LV83" s="366" t="s">
        <v>364</v>
      </c>
      <c r="LW83" s="366" t="s">
        <v>364</v>
      </c>
      <c r="LX83" s="366" t="s">
        <v>1430</v>
      </c>
      <c r="LY83" s="366" t="s">
        <v>1314</v>
      </c>
      <c r="LZ83" s="366" t="s">
        <v>364</v>
      </c>
      <c r="MA83" s="366" t="s">
        <v>5331</v>
      </c>
      <c r="MB83" s="366" t="s">
        <v>5500</v>
      </c>
      <c r="MC83" s="366" t="s">
        <v>5501</v>
      </c>
      <c r="MD83" s="366" t="s">
        <v>5502</v>
      </c>
      <c r="ME83" s="366" t="s">
        <v>4523</v>
      </c>
      <c r="MF83" s="366" t="s">
        <v>5503</v>
      </c>
      <c r="MG83" s="366" t="s">
        <v>5504</v>
      </c>
      <c r="MH83" s="366" t="s">
        <v>5505</v>
      </c>
      <c r="MI83" s="366" t="s">
        <v>5506</v>
      </c>
      <c r="MJ83" s="366" t="s">
        <v>5507</v>
      </c>
      <c r="MK83" s="366" t="s">
        <v>4742</v>
      </c>
      <c r="ML83" s="214" t="s">
        <v>4042</v>
      </c>
      <c r="MM83" s="223"/>
      <c r="MN83" s="223"/>
      <c r="MO83" s="214" t="s">
        <v>364</v>
      </c>
      <c r="MP83" s="214" t="s">
        <v>1734</v>
      </c>
      <c r="MQ83" s="214" t="s">
        <v>4732</v>
      </c>
      <c r="MR83" s="214" t="s">
        <v>364</v>
      </c>
      <c r="MS83" s="214" t="s">
        <v>364</v>
      </c>
      <c r="MT83" s="214" t="s">
        <v>364</v>
      </c>
      <c r="MU83" s="214" t="s">
        <v>364</v>
      </c>
      <c r="MV83" s="214" t="s">
        <v>395</v>
      </c>
      <c r="MW83" s="214" t="s">
        <v>1457</v>
      </c>
      <c r="MX83" s="214" t="s">
        <v>4733</v>
      </c>
      <c r="MY83" s="214" t="s">
        <v>4734</v>
      </c>
      <c r="MZ83" s="214" t="s">
        <v>4734</v>
      </c>
      <c r="NA83" s="214" t="s">
        <v>4735</v>
      </c>
      <c r="NB83" s="214" t="s">
        <v>4736</v>
      </c>
      <c r="NC83" s="341" t="s">
        <v>4737</v>
      </c>
      <c r="ND83" s="214" t="s">
        <v>4738</v>
      </c>
      <c r="NE83" s="214" t="s">
        <v>4739</v>
      </c>
      <c r="NF83" s="214" t="s">
        <v>4740</v>
      </c>
      <c r="NG83" s="214" t="s">
        <v>4741</v>
      </c>
      <c r="NH83" s="214" t="s">
        <v>4742</v>
      </c>
      <c r="NI83" s="301" t="s">
        <v>1979</v>
      </c>
    </row>
    <row r="84" spans="1:373" s="2" customFormat="1" ht="12.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213" t="s">
        <v>149</v>
      </c>
      <c r="AD84" s="222" t="str">
        <f t="shared" ca="1" si="145"/>
        <v>123,210</v>
      </c>
      <c r="AE84" s="409" t="s">
        <v>560</v>
      </c>
      <c r="AF84" s="409" t="s">
        <v>1387</v>
      </c>
      <c r="AG84" s="409" t="s">
        <v>508</v>
      </c>
      <c r="AH84" s="409" t="s">
        <v>6900</v>
      </c>
      <c r="AI84" s="409" t="s">
        <v>1236</v>
      </c>
      <c r="AJ84" s="409" t="s">
        <v>934</v>
      </c>
      <c r="AK84" s="409" t="s">
        <v>1390</v>
      </c>
      <c r="AL84" s="409" t="s">
        <v>1391</v>
      </c>
      <c r="AM84" s="409" t="s">
        <v>369</v>
      </c>
      <c r="AN84" s="409" t="s">
        <v>1915</v>
      </c>
      <c r="AO84" s="409" t="s">
        <v>6901</v>
      </c>
      <c r="AP84" s="409" t="s">
        <v>6902</v>
      </c>
      <c r="AQ84" s="409" t="s">
        <v>6903</v>
      </c>
      <c r="AR84" s="409" t="s">
        <v>6904</v>
      </c>
      <c r="AS84" s="409" t="s">
        <v>6905</v>
      </c>
      <c r="AT84" s="409" t="s">
        <v>6906</v>
      </c>
      <c r="AU84" s="409" t="s">
        <v>6907</v>
      </c>
      <c r="AV84" s="409" t="s">
        <v>6908</v>
      </c>
      <c r="AW84" s="409" t="s">
        <v>6909</v>
      </c>
      <c r="AX84" s="409" t="s">
        <v>6910</v>
      </c>
      <c r="AY84" s="409" t="s">
        <v>2714</v>
      </c>
      <c r="AZ84" s="223"/>
      <c r="BA84" s="198"/>
      <c r="BB84" s="409" t="s">
        <v>6065</v>
      </c>
      <c r="BC84" s="409" t="s">
        <v>1387</v>
      </c>
      <c r="BD84" s="409" t="s">
        <v>508</v>
      </c>
      <c r="BE84" s="409" t="s">
        <v>6066</v>
      </c>
      <c r="BF84" s="409" t="s">
        <v>6067</v>
      </c>
      <c r="BG84" s="409" t="s">
        <v>934</v>
      </c>
      <c r="BH84" s="409" t="s">
        <v>1390</v>
      </c>
      <c r="BI84" s="409" t="s">
        <v>1391</v>
      </c>
      <c r="BJ84" s="409" t="s">
        <v>369</v>
      </c>
      <c r="BK84" s="409" t="s">
        <v>1915</v>
      </c>
      <c r="BL84" s="409" t="s">
        <v>6068</v>
      </c>
      <c r="BM84" s="409" t="s">
        <v>6069</v>
      </c>
      <c r="BN84" s="409" t="s">
        <v>6070</v>
      </c>
      <c r="BO84" s="409" t="s">
        <v>6071</v>
      </c>
      <c r="BP84" s="409" t="s">
        <v>6072</v>
      </c>
      <c r="BQ84" s="409" t="s">
        <v>6073</v>
      </c>
      <c r="BR84" s="409" t="s">
        <v>5226</v>
      </c>
      <c r="BS84" s="409" t="s">
        <v>5227</v>
      </c>
      <c r="BT84" s="409" t="s">
        <v>6074</v>
      </c>
      <c r="BU84" s="409" t="s">
        <v>6075</v>
      </c>
      <c r="BV84" s="409" t="s">
        <v>6076</v>
      </c>
      <c r="BW84" s="223"/>
      <c r="BX84" s="198"/>
      <c r="BY84" s="375" t="s">
        <v>5086</v>
      </c>
      <c r="BZ84" s="375" t="s">
        <v>1387</v>
      </c>
      <c r="CA84" s="375" t="s">
        <v>508</v>
      </c>
      <c r="CB84" s="375" t="s">
        <v>4327</v>
      </c>
      <c r="CC84" s="375" t="s">
        <v>5087</v>
      </c>
      <c r="CD84" s="375" t="s">
        <v>1436</v>
      </c>
      <c r="CE84" s="375" t="s">
        <v>1390</v>
      </c>
      <c r="CF84" s="375" t="s">
        <v>1391</v>
      </c>
      <c r="CG84" s="375" t="s">
        <v>369</v>
      </c>
      <c r="CH84" s="375" t="s">
        <v>1915</v>
      </c>
      <c r="CI84" s="375" t="s">
        <v>5088</v>
      </c>
      <c r="CJ84" s="375" t="s">
        <v>5089</v>
      </c>
      <c r="CK84" s="375" t="s">
        <v>5090</v>
      </c>
      <c r="CL84" s="375" t="s">
        <v>5091</v>
      </c>
      <c r="CM84" s="375" t="s">
        <v>5092</v>
      </c>
      <c r="CN84" s="375" t="s">
        <v>5225</v>
      </c>
      <c r="CO84" s="375" t="s">
        <v>5226</v>
      </c>
      <c r="CP84" s="375" t="s">
        <v>5227</v>
      </c>
      <c r="CQ84" s="375" t="s">
        <v>5228</v>
      </c>
      <c r="CR84" s="375" t="s">
        <v>3634</v>
      </c>
      <c r="CS84" s="376" t="s">
        <v>396</v>
      </c>
      <c r="CT84" s="223"/>
      <c r="CU84" s="198"/>
      <c r="CV84" s="341" t="s">
        <v>560</v>
      </c>
      <c r="CW84" s="341" t="s">
        <v>1387</v>
      </c>
      <c r="CX84" s="341" t="s">
        <v>508</v>
      </c>
      <c r="CY84" s="341" t="s">
        <v>4327</v>
      </c>
      <c r="CZ84" s="341" t="s">
        <v>4328</v>
      </c>
      <c r="DA84" s="341" t="s">
        <v>1436</v>
      </c>
      <c r="DB84" s="341" t="s">
        <v>1390</v>
      </c>
      <c r="DC84" s="341" t="s">
        <v>1391</v>
      </c>
      <c r="DD84" s="341" t="s">
        <v>369</v>
      </c>
      <c r="DE84" s="341" t="s">
        <v>1915</v>
      </c>
      <c r="DF84" s="341" t="s">
        <v>4329</v>
      </c>
      <c r="DG84" s="341" t="s">
        <v>4330</v>
      </c>
      <c r="DH84" s="341" t="s">
        <v>4331</v>
      </c>
      <c r="DI84" s="341" t="s">
        <v>4332</v>
      </c>
      <c r="DJ84" s="341" t="s">
        <v>4333</v>
      </c>
      <c r="DK84" s="341" t="s">
        <v>4465</v>
      </c>
      <c r="DL84" s="341" t="s">
        <v>4466</v>
      </c>
      <c r="DM84" s="341" t="s">
        <v>4467</v>
      </c>
      <c r="DN84" s="341" t="s">
        <v>4468</v>
      </c>
      <c r="DO84" s="341" t="s">
        <v>2413</v>
      </c>
      <c r="DP84" s="341" t="s">
        <v>4334</v>
      </c>
      <c r="DQ84" s="223"/>
      <c r="DR84" s="198"/>
      <c r="DS84" s="341" t="s">
        <v>560</v>
      </c>
      <c r="DT84" s="341" t="s">
        <v>1387</v>
      </c>
      <c r="DU84" s="341" t="s">
        <v>508</v>
      </c>
      <c r="DV84" s="341" t="s">
        <v>3623</v>
      </c>
      <c r="DW84" s="341" t="s">
        <v>3624</v>
      </c>
      <c r="DX84" s="341" t="s">
        <v>1436</v>
      </c>
      <c r="DY84" s="341" t="s">
        <v>1390</v>
      </c>
      <c r="DZ84" s="341" t="s">
        <v>1391</v>
      </c>
      <c r="EA84" s="341" t="s">
        <v>369</v>
      </c>
      <c r="EB84" s="341" t="s">
        <v>1915</v>
      </c>
      <c r="EC84" s="341" t="s">
        <v>3625</v>
      </c>
      <c r="ED84" s="341" t="s">
        <v>3626</v>
      </c>
      <c r="EE84" s="341" t="s">
        <v>3627</v>
      </c>
      <c r="EF84" s="341" t="s">
        <v>3628</v>
      </c>
      <c r="EG84" s="341" t="s">
        <v>3629</v>
      </c>
      <c r="EH84" s="341" t="s">
        <v>3630</v>
      </c>
      <c r="EI84" s="341" t="s">
        <v>3631</v>
      </c>
      <c r="EJ84" s="341" t="s">
        <v>3632</v>
      </c>
      <c r="EK84" s="341" t="s">
        <v>3633</v>
      </c>
      <c r="EL84" s="341" t="s">
        <v>3634</v>
      </c>
      <c r="EM84" s="341" t="s">
        <v>4012</v>
      </c>
      <c r="EN84" s="223"/>
      <c r="EO84" s="198"/>
      <c r="EP84" s="341" t="s">
        <v>560</v>
      </c>
      <c r="EQ84" s="214" t="s">
        <v>1387</v>
      </c>
      <c r="ER84" s="214" t="s">
        <v>508</v>
      </c>
      <c r="ES84" s="214" t="s">
        <v>3956</v>
      </c>
      <c r="ET84" s="214" t="s">
        <v>3957</v>
      </c>
      <c r="EU84" s="214" t="s">
        <v>386</v>
      </c>
      <c r="EV84" s="214" t="s">
        <v>1390</v>
      </c>
      <c r="EW84" s="214" t="s">
        <v>1391</v>
      </c>
      <c r="EX84" s="214" t="s">
        <v>369</v>
      </c>
      <c r="EY84" s="214" t="s">
        <v>1915</v>
      </c>
      <c r="EZ84" s="214" t="s">
        <v>3958</v>
      </c>
      <c r="FA84" s="214" t="s">
        <v>3959</v>
      </c>
      <c r="FB84" s="214" t="s">
        <v>3960</v>
      </c>
      <c r="FC84" s="214" t="s">
        <v>3961</v>
      </c>
      <c r="FD84" s="214" t="s">
        <v>3962</v>
      </c>
      <c r="FE84" s="214" t="s">
        <v>3963</v>
      </c>
      <c r="FF84" s="214" t="s">
        <v>3964</v>
      </c>
      <c r="FG84" s="214" t="s">
        <v>3965</v>
      </c>
      <c r="FH84" s="214" t="s">
        <v>3966</v>
      </c>
      <c r="FI84" s="214" t="s">
        <v>1866</v>
      </c>
      <c r="FJ84" s="372" t="s">
        <v>1198</v>
      </c>
      <c r="FK84" s="223"/>
      <c r="FL84" s="198"/>
      <c r="FM84" s="301" t="s">
        <v>560</v>
      </c>
      <c r="FN84" s="301" t="s">
        <v>1387</v>
      </c>
      <c r="FO84" s="301" t="s">
        <v>508</v>
      </c>
      <c r="FP84" s="301" t="s">
        <v>2388</v>
      </c>
      <c r="FQ84" s="301" t="s">
        <v>2389</v>
      </c>
      <c r="FR84" s="301" t="s">
        <v>386</v>
      </c>
      <c r="FS84" s="301" t="s">
        <v>1390</v>
      </c>
      <c r="FT84" s="301" t="s">
        <v>1391</v>
      </c>
      <c r="FU84" s="301" t="s">
        <v>369</v>
      </c>
      <c r="FV84" s="301" t="s">
        <v>1915</v>
      </c>
      <c r="FW84" s="301" t="s">
        <v>2450</v>
      </c>
      <c r="FX84" s="301" t="s">
        <v>2462</v>
      </c>
      <c r="FY84" s="301" t="s">
        <v>2390</v>
      </c>
      <c r="FZ84" s="301" t="s">
        <v>2391</v>
      </c>
      <c r="GA84" s="301" t="s">
        <v>2392</v>
      </c>
      <c r="GB84" s="301" t="s">
        <v>2393</v>
      </c>
      <c r="GC84" s="301" t="s">
        <v>2394</v>
      </c>
      <c r="GD84" s="301" t="s">
        <v>2393</v>
      </c>
      <c r="GE84" s="301" t="s">
        <v>2395</v>
      </c>
      <c r="GF84" s="301" t="s">
        <v>900</v>
      </c>
      <c r="GG84" s="373" t="s">
        <v>875</v>
      </c>
      <c r="GH84" s="223"/>
      <c r="GI84" s="198"/>
      <c r="GJ84" s="223" t="s">
        <v>560</v>
      </c>
      <c r="GK84" s="223" t="s">
        <v>1387</v>
      </c>
      <c r="GL84" s="223" t="s">
        <v>952</v>
      </c>
      <c r="GM84" s="223" t="s">
        <v>1388</v>
      </c>
      <c r="GN84" s="223" t="s">
        <v>1389</v>
      </c>
      <c r="GO84" s="223" t="s">
        <v>386</v>
      </c>
      <c r="GP84" s="223" t="s">
        <v>1390</v>
      </c>
      <c r="GQ84" s="223" t="s">
        <v>1391</v>
      </c>
      <c r="GR84" s="223" t="s">
        <v>369</v>
      </c>
      <c r="GS84" s="223" t="s">
        <v>1915</v>
      </c>
      <c r="GT84" s="223" t="s">
        <v>1916</v>
      </c>
      <c r="GU84" s="223" t="s">
        <v>1917</v>
      </c>
      <c r="GV84" s="223" t="s">
        <v>1918</v>
      </c>
      <c r="GW84" s="223" t="s">
        <v>1919</v>
      </c>
      <c r="GX84" s="223" t="s">
        <v>1920</v>
      </c>
      <c r="GY84" s="238" t="s">
        <v>562</v>
      </c>
      <c r="GZ84" s="238" t="s">
        <v>562</v>
      </c>
      <c r="HA84" s="238" t="s">
        <v>562</v>
      </c>
      <c r="HB84" s="238" t="s">
        <v>1921</v>
      </c>
      <c r="HC84" s="238" t="s">
        <v>848</v>
      </c>
      <c r="HD84" s="223" t="s">
        <v>4080</v>
      </c>
      <c r="HE84" s="223"/>
      <c r="HF84" s="198"/>
      <c r="HG84" s="223" t="s">
        <v>560</v>
      </c>
      <c r="HH84" s="223" t="s">
        <v>1387</v>
      </c>
      <c r="HI84" s="223" t="s">
        <v>952</v>
      </c>
      <c r="HJ84" s="223" t="s">
        <v>1388</v>
      </c>
      <c r="HK84" s="223" t="s">
        <v>1389</v>
      </c>
      <c r="HL84" s="223" t="s">
        <v>386</v>
      </c>
      <c r="HM84" s="223" t="s">
        <v>1390</v>
      </c>
      <c r="HN84" s="223" t="s">
        <v>1391</v>
      </c>
      <c r="HO84" s="223" t="s">
        <v>369</v>
      </c>
      <c r="HP84" s="223" t="s">
        <v>1392</v>
      </c>
      <c r="HQ84" s="223" t="s">
        <v>1393</v>
      </c>
      <c r="HR84" s="223" t="s">
        <v>1394</v>
      </c>
      <c r="HS84" s="223" t="s">
        <v>1395</v>
      </c>
      <c r="HT84" s="223" t="s">
        <v>1396</v>
      </c>
      <c r="HU84" s="223" t="s">
        <v>1397</v>
      </c>
      <c r="HV84" s="238" t="s">
        <v>562</v>
      </c>
      <c r="HW84" s="238" t="s">
        <v>562</v>
      </c>
      <c r="HX84" s="238" t="s">
        <v>562</v>
      </c>
      <c r="HY84" s="238" t="s">
        <v>1398</v>
      </c>
      <c r="HZ84" s="238" t="s">
        <v>1183</v>
      </c>
      <c r="IA84" s="374" t="s">
        <v>4017</v>
      </c>
      <c r="IB84" s="223"/>
      <c r="IC84" s="198"/>
      <c r="ID84" s="404" t="s">
        <v>560</v>
      </c>
      <c r="IE84" s="404" t="s">
        <v>1387</v>
      </c>
      <c r="IF84" s="395" t="s">
        <v>952</v>
      </c>
      <c r="IG84" s="395" t="s">
        <v>1399</v>
      </c>
      <c r="IH84" s="395" t="s">
        <v>530</v>
      </c>
      <c r="II84" s="404" t="s">
        <v>386</v>
      </c>
      <c r="IJ84" s="404" t="s">
        <v>1390</v>
      </c>
      <c r="IK84" s="404" t="s">
        <v>1391</v>
      </c>
      <c r="IL84" s="405" t="s">
        <v>544</v>
      </c>
      <c r="IM84" s="406" t="s">
        <v>1400</v>
      </c>
      <c r="IN84" s="398" t="s">
        <v>617</v>
      </c>
      <c r="IO84" s="404" t="s">
        <v>618</v>
      </c>
      <c r="IP84" s="404" t="s">
        <v>619</v>
      </c>
      <c r="IQ84" s="399" t="s">
        <v>620</v>
      </c>
      <c r="IR84" s="404" t="s">
        <v>621</v>
      </c>
      <c r="IS84" s="404" t="s">
        <v>562</v>
      </c>
      <c r="IT84" s="404" t="s">
        <v>562</v>
      </c>
      <c r="IU84" s="404" t="s">
        <v>562</v>
      </c>
      <c r="IV84" s="404" t="s">
        <v>1401</v>
      </c>
      <c r="IW84" s="407" t="s">
        <v>1077</v>
      </c>
      <c r="IX84" s="404" t="s">
        <v>2716</v>
      </c>
      <c r="IY84" s="223"/>
      <c r="IZ84" s="198"/>
      <c r="JA84" s="409" t="s">
        <v>7433</v>
      </c>
      <c r="JB84" s="409" t="s">
        <v>1387</v>
      </c>
      <c r="JC84" s="409" t="s">
        <v>508</v>
      </c>
      <c r="JD84" s="409" t="s">
        <v>4035</v>
      </c>
      <c r="JE84" s="409" t="s">
        <v>3525</v>
      </c>
      <c r="JF84" s="409" t="s">
        <v>414</v>
      </c>
      <c r="JG84" s="409" t="s">
        <v>1390</v>
      </c>
      <c r="JH84" s="409" t="s">
        <v>1391</v>
      </c>
      <c r="JI84" s="409" t="s">
        <v>369</v>
      </c>
      <c r="JJ84" s="409" t="s">
        <v>1915</v>
      </c>
      <c r="JK84" s="409" t="s">
        <v>7295</v>
      </c>
      <c r="JL84" s="409" t="s">
        <v>7296</v>
      </c>
      <c r="JM84" s="409" t="s">
        <v>7297</v>
      </c>
      <c r="JN84" s="409" t="s">
        <v>7298</v>
      </c>
      <c r="JO84" s="409" t="s">
        <v>7299</v>
      </c>
      <c r="JP84" s="409" t="s">
        <v>7300</v>
      </c>
      <c r="JQ84" s="409" t="s">
        <v>7301</v>
      </c>
      <c r="JR84" s="409" t="s">
        <v>7302</v>
      </c>
      <c r="JS84" s="409" t="s">
        <v>7303</v>
      </c>
      <c r="JT84" s="409" t="s">
        <v>7304</v>
      </c>
      <c r="JU84" s="409" t="s">
        <v>5071</v>
      </c>
      <c r="JV84" s="223"/>
      <c r="JW84" s="223"/>
      <c r="JX84" s="366" t="s">
        <v>7792</v>
      </c>
      <c r="JY84" s="366" t="s">
        <v>364</v>
      </c>
      <c r="JZ84" s="366" t="s">
        <v>364</v>
      </c>
      <c r="KA84" s="366" t="s">
        <v>3372</v>
      </c>
      <c r="KB84" s="366" t="s">
        <v>6321</v>
      </c>
      <c r="KC84" s="366" t="s">
        <v>364</v>
      </c>
      <c r="KD84" s="366" t="s">
        <v>364</v>
      </c>
      <c r="KE84" s="366" t="s">
        <v>364</v>
      </c>
      <c r="KF84" s="366" t="s">
        <v>364</v>
      </c>
      <c r="KG84" s="366" t="s">
        <v>364</v>
      </c>
      <c r="KH84" s="366" t="s">
        <v>7793</v>
      </c>
      <c r="KI84" s="366" t="s">
        <v>7794</v>
      </c>
      <c r="KJ84" s="366" t="s">
        <v>6623</v>
      </c>
      <c r="KK84" s="366" t="s">
        <v>7795</v>
      </c>
      <c r="KL84" s="366" t="s">
        <v>7796</v>
      </c>
      <c r="KM84" s="366" t="s">
        <v>7797</v>
      </c>
      <c r="KN84" s="366" t="s">
        <v>7798</v>
      </c>
      <c r="KO84" s="366" t="s">
        <v>7799</v>
      </c>
      <c r="KP84" s="366" t="s">
        <v>7800</v>
      </c>
      <c r="KQ84" s="366" t="s">
        <v>7801</v>
      </c>
      <c r="KR84" s="214" t="s">
        <v>416</v>
      </c>
      <c r="KS84" s="223"/>
      <c r="KT84" s="223"/>
      <c r="KU84" s="409" t="s">
        <v>1430</v>
      </c>
      <c r="KV84" s="409" t="s">
        <v>364</v>
      </c>
      <c r="KW84" s="409" t="s">
        <v>364</v>
      </c>
      <c r="KX84" s="409" t="s">
        <v>382</v>
      </c>
      <c r="KY84" s="409" t="s">
        <v>1460</v>
      </c>
      <c r="KZ84" s="409" t="s">
        <v>1441</v>
      </c>
      <c r="LA84" s="409" t="s">
        <v>364</v>
      </c>
      <c r="LB84" s="409" t="s">
        <v>364</v>
      </c>
      <c r="LC84" s="409" t="s">
        <v>364</v>
      </c>
      <c r="LD84" s="409" t="s">
        <v>364</v>
      </c>
      <c r="LE84" s="409" t="s">
        <v>6425</v>
      </c>
      <c r="LF84" s="409" t="s">
        <v>6426</v>
      </c>
      <c r="LG84" s="409" t="s">
        <v>6427</v>
      </c>
      <c r="LH84" s="409" t="s">
        <v>6428</v>
      </c>
      <c r="LI84" s="409" t="s">
        <v>6429</v>
      </c>
      <c r="LJ84" s="409" t="s">
        <v>1455</v>
      </c>
      <c r="LK84" s="409" t="s">
        <v>1433</v>
      </c>
      <c r="LL84" s="409" t="s">
        <v>1433</v>
      </c>
      <c r="LM84" s="409" t="s">
        <v>1455</v>
      </c>
      <c r="LN84" s="409" t="s">
        <v>6430</v>
      </c>
      <c r="LO84" s="409" t="s">
        <v>5281</v>
      </c>
      <c r="LP84" s="223"/>
      <c r="LQ84" s="223"/>
      <c r="LR84" s="366" t="s">
        <v>1968</v>
      </c>
      <c r="LS84" s="366" t="s">
        <v>364</v>
      </c>
      <c r="LT84" s="366" t="s">
        <v>364</v>
      </c>
      <c r="LU84" s="366" t="s">
        <v>364</v>
      </c>
      <c r="LV84" s="366" t="s">
        <v>1439</v>
      </c>
      <c r="LW84" s="366" t="s">
        <v>364</v>
      </c>
      <c r="LX84" s="366" t="s">
        <v>364</v>
      </c>
      <c r="LY84" s="366" t="s">
        <v>364</v>
      </c>
      <c r="LZ84" s="366" t="s">
        <v>364</v>
      </c>
      <c r="MA84" s="366" t="s">
        <v>364</v>
      </c>
      <c r="MB84" s="366" t="s">
        <v>5508</v>
      </c>
      <c r="MC84" s="366" t="s">
        <v>5509</v>
      </c>
      <c r="MD84" s="366" t="s">
        <v>5510</v>
      </c>
      <c r="ME84" s="366" t="s">
        <v>5511</v>
      </c>
      <c r="MF84" s="366" t="s">
        <v>5512</v>
      </c>
      <c r="MG84" s="366" t="s">
        <v>5513</v>
      </c>
      <c r="MH84" s="366" t="s">
        <v>5514</v>
      </c>
      <c r="MI84" s="366" t="s">
        <v>5515</v>
      </c>
      <c r="MJ84" s="366" t="s">
        <v>5516</v>
      </c>
      <c r="MK84" s="366" t="s">
        <v>1444</v>
      </c>
      <c r="ML84" s="214" t="s">
        <v>414</v>
      </c>
      <c r="MM84" s="223"/>
      <c r="MN84" s="223"/>
      <c r="MO84" s="214" t="s">
        <v>364</v>
      </c>
      <c r="MP84" s="214" t="s">
        <v>364</v>
      </c>
      <c r="MQ84" s="214" t="s">
        <v>364</v>
      </c>
      <c r="MR84" s="214" t="s">
        <v>397</v>
      </c>
      <c r="MS84" s="214" t="s">
        <v>363</v>
      </c>
      <c r="MT84" s="214" t="s">
        <v>364</v>
      </c>
      <c r="MU84" s="214" t="s">
        <v>364</v>
      </c>
      <c r="MV84" s="214" t="s">
        <v>364</v>
      </c>
      <c r="MW84" s="214" t="s">
        <v>364</v>
      </c>
      <c r="MX84" s="214" t="s">
        <v>364</v>
      </c>
      <c r="MY84" s="214" t="s">
        <v>4743</v>
      </c>
      <c r="MZ84" s="214" t="s">
        <v>4744</v>
      </c>
      <c r="NA84" s="214" t="s">
        <v>4745</v>
      </c>
      <c r="NB84" s="214" t="s">
        <v>4746</v>
      </c>
      <c r="NC84" s="214" t="s">
        <v>4747</v>
      </c>
      <c r="ND84" s="214" t="s">
        <v>4748</v>
      </c>
      <c r="NE84" s="214" t="s">
        <v>4749</v>
      </c>
      <c r="NF84" s="214" t="s">
        <v>4750</v>
      </c>
      <c r="NG84" s="214" t="s">
        <v>4751</v>
      </c>
      <c r="NH84" s="214" t="s">
        <v>1473</v>
      </c>
      <c r="NI84" s="301" t="s">
        <v>1965</v>
      </c>
    </row>
    <row r="85" spans="1:373" s="2" customFormat="1" ht="12.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213" t="s">
        <v>75</v>
      </c>
      <c r="AD85" s="222" t="str">
        <f t="shared" ca="1" si="145"/>
        <v>255,155</v>
      </c>
      <c r="AE85" s="409" t="s">
        <v>5093</v>
      </c>
      <c r="AF85" s="409" t="s">
        <v>364</v>
      </c>
      <c r="AG85" s="409" t="s">
        <v>364</v>
      </c>
      <c r="AH85" s="409" t="s">
        <v>547</v>
      </c>
      <c r="AI85" s="409" t="s">
        <v>1314</v>
      </c>
      <c r="AJ85" s="409" t="s">
        <v>499</v>
      </c>
      <c r="AK85" s="409" t="s">
        <v>1968</v>
      </c>
      <c r="AL85" s="409" t="s">
        <v>6911</v>
      </c>
      <c r="AM85" s="409" t="s">
        <v>392</v>
      </c>
      <c r="AN85" s="409" t="s">
        <v>1239</v>
      </c>
      <c r="AO85" s="409" t="s">
        <v>6912</v>
      </c>
      <c r="AP85" s="409" t="s">
        <v>6912</v>
      </c>
      <c r="AQ85" s="409" t="s">
        <v>6080</v>
      </c>
      <c r="AR85" s="409" t="s">
        <v>6913</v>
      </c>
      <c r="AS85" s="409" t="s">
        <v>6914</v>
      </c>
      <c r="AT85" s="409" t="s">
        <v>6915</v>
      </c>
      <c r="AU85" s="409" t="s">
        <v>6916</v>
      </c>
      <c r="AV85" s="409" t="s">
        <v>6917</v>
      </c>
      <c r="AW85" s="409" t="s">
        <v>6918</v>
      </c>
      <c r="AX85" s="409" t="s">
        <v>6919</v>
      </c>
      <c r="AY85" s="409" t="s">
        <v>801</v>
      </c>
      <c r="AZ85" s="223"/>
      <c r="BA85" s="198"/>
      <c r="BB85" s="409" t="s">
        <v>6077</v>
      </c>
      <c r="BC85" s="409" t="s">
        <v>364</v>
      </c>
      <c r="BD85" s="409" t="s">
        <v>364</v>
      </c>
      <c r="BE85" s="409" t="s">
        <v>1857</v>
      </c>
      <c r="BF85" s="409" t="s">
        <v>1314</v>
      </c>
      <c r="BG85" s="409" t="s">
        <v>499</v>
      </c>
      <c r="BH85" s="409" t="s">
        <v>2418</v>
      </c>
      <c r="BI85" s="409" t="s">
        <v>6078</v>
      </c>
      <c r="BJ85" s="409" t="s">
        <v>392</v>
      </c>
      <c r="BK85" s="409" t="s">
        <v>953</v>
      </c>
      <c r="BL85" s="409" t="s">
        <v>6079</v>
      </c>
      <c r="BM85" s="409" t="s">
        <v>6079</v>
      </c>
      <c r="BN85" s="409" t="s">
        <v>6080</v>
      </c>
      <c r="BO85" s="409" t="s">
        <v>6081</v>
      </c>
      <c r="BP85" s="409" t="s">
        <v>6082</v>
      </c>
      <c r="BQ85" s="409" t="s">
        <v>6083</v>
      </c>
      <c r="BR85" s="409" t="s">
        <v>6084</v>
      </c>
      <c r="BS85" s="409" t="s">
        <v>6085</v>
      </c>
      <c r="BT85" s="409" t="s">
        <v>6086</v>
      </c>
      <c r="BU85" s="409" t="s">
        <v>6087</v>
      </c>
      <c r="BV85" s="409" t="s">
        <v>4013</v>
      </c>
      <c r="BW85" s="223"/>
      <c r="BX85" s="198"/>
      <c r="BY85" s="375" t="s">
        <v>5093</v>
      </c>
      <c r="BZ85" s="375" t="s">
        <v>364</v>
      </c>
      <c r="CA85" s="375" t="s">
        <v>364</v>
      </c>
      <c r="CB85" s="375" t="s">
        <v>3636</v>
      </c>
      <c r="CC85" s="375" t="s">
        <v>1966</v>
      </c>
      <c r="CD85" s="375" t="s">
        <v>963</v>
      </c>
      <c r="CE85" s="375" t="s">
        <v>2418</v>
      </c>
      <c r="CF85" s="375" t="s">
        <v>5094</v>
      </c>
      <c r="CG85" s="375" t="s">
        <v>392</v>
      </c>
      <c r="CH85" s="375" t="s">
        <v>5095</v>
      </c>
      <c r="CI85" s="375" t="s">
        <v>5096</v>
      </c>
      <c r="CJ85" s="375" t="s">
        <v>5096</v>
      </c>
      <c r="CK85" s="375" t="s">
        <v>5097</v>
      </c>
      <c r="CL85" s="375" t="s">
        <v>5098</v>
      </c>
      <c r="CM85" s="375" t="s">
        <v>5099</v>
      </c>
      <c r="CN85" s="375" t="s">
        <v>5229</v>
      </c>
      <c r="CO85" s="375" t="s">
        <v>5230</v>
      </c>
      <c r="CP85" s="375" t="s">
        <v>5231</v>
      </c>
      <c r="CQ85" s="375" t="s">
        <v>5232</v>
      </c>
      <c r="CR85" s="375" t="s">
        <v>1196</v>
      </c>
      <c r="CS85" s="376" t="s">
        <v>5100</v>
      </c>
      <c r="CT85" s="223"/>
      <c r="CU85" s="198"/>
      <c r="CV85" s="341" t="s">
        <v>4335</v>
      </c>
      <c r="CW85" s="341" t="s">
        <v>364</v>
      </c>
      <c r="CX85" s="341" t="s">
        <v>364</v>
      </c>
      <c r="CY85" s="341" t="s">
        <v>3636</v>
      </c>
      <c r="CZ85" s="341" t="s">
        <v>1966</v>
      </c>
      <c r="DA85" s="341" t="s">
        <v>963</v>
      </c>
      <c r="DB85" s="341" t="s">
        <v>2418</v>
      </c>
      <c r="DC85" s="341" t="s">
        <v>3637</v>
      </c>
      <c r="DD85" s="341" t="s">
        <v>764</v>
      </c>
      <c r="DE85" s="341" t="s">
        <v>894</v>
      </c>
      <c r="DF85" s="341" t="s">
        <v>4336</v>
      </c>
      <c r="DG85" s="341" t="s">
        <v>4336</v>
      </c>
      <c r="DH85" s="341" t="s">
        <v>4337</v>
      </c>
      <c r="DI85" s="341" t="s">
        <v>4338</v>
      </c>
      <c r="DJ85" s="341" t="s">
        <v>4339</v>
      </c>
      <c r="DK85" s="341" t="s">
        <v>4469</v>
      </c>
      <c r="DL85" s="341" t="s">
        <v>4470</v>
      </c>
      <c r="DM85" s="341" t="s">
        <v>4471</v>
      </c>
      <c r="DN85" s="341" t="s">
        <v>4472</v>
      </c>
      <c r="DO85" s="341" t="s">
        <v>1063</v>
      </c>
      <c r="DP85" s="341" t="s">
        <v>4340</v>
      </c>
      <c r="DQ85" s="223"/>
      <c r="DR85" s="198"/>
      <c r="DS85" s="341" t="s">
        <v>3635</v>
      </c>
      <c r="DT85" s="341" t="s">
        <v>364</v>
      </c>
      <c r="DU85" s="341" t="s">
        <v>364</v>
      </c>
      <c r="DV85" s="341" t="s">
        <v>3636</v>
      </c>
      <c r="DW85" s="341" t="s">
        <v>1966</v>
      </c>
      <c r="DX85" s="341" t="s">
        <v>963</v>
      </c>
      <c r="DY85" s="341" t="s">
        <v>2418</v>
      </c>
      <c r="DZ85" s="341" t="s">
        <v>3637</v>
      </c>
      <c r="EA85" s="341" t="s">
        <v>764</v>
      </c>
      <c r="EB85" s="341" t="s">
        <v>3638</v>
      </c>
      <c r="EC85" s="341" t="s">
        <v>3639</v>
      </c>
      <c r="ED85" s="341" t="s">
        <v>3639</v>
      </c>
      <c r="EE85" s="341" t="s">
        <v>3640</v>
      </c>
      <c r="EF85" s="341" t="s">
        <v>3641</v>
      </c>
      <c r="EG85" s="341" t="s">
        <v>3642</v>
      </c>
      <c r="EH85" s="341" t="s">
        <v>3643</v>
      </c>
      <c r="EI85" s="341" t="s">
        <v>3644</v>
      </c>
      <c r="EJ85" s="341" t="s">
        <v>3645</v>
      </c>
      <c r="EK85" s="341" t="s">
        <v>3646</v>
      </c>
      <c r="EL85" s="341" t="s">
        <v>1353</v>
      </c>
      <c r="EM85" s="341" t="s">
        <v>4013</v>
      </c>
      <c r="EN85" s="223"/>
      <c r="EO85" s="198"/>
      <c r="EP85" s="341" t="s">
        <v>3967</v>
      </c>
      <c r="EQ85" s="214" t="s">
        <v>364</v>
      </c>
      <c r="ER85" s="214" t="s">
        <v>364</v>
      </c>
      <c r="ES85" s="214" t="s">
        <v>3968</v>
      </c>
      <c r="ET85" s="214" t="s">
        <v>3969</v>
      </c>
      <c r="EU85" s="214" t="s">
        <v>385</v>
      </c>
      <c r="EV85" s="214" t="s">
        <v>3970</v>
      </c>
      <c r="EW85" s="214" t="s">
        <v>3971</v>
      </c>
      <c r="EX85" s="214" t="s">
        <v>3972</v>
      </c>
      <c r="EY85" s="214" t="s">
        <v>3973</v>
      </c>
      <c r="EZ85" s="214" t="s">
        <v>3974</v>
      </c>
      <c r="FA85" s="214" t="s">
        <v>3975</v>
      </c>
      <c r="FB85" s="214" t="s">
        <v>3976</v>
      </c>
      <c r="FC85" s="214" t="s">
        <v>3977</v>
      </c>
      <c r="FD85" s="214" t="s">
        <v>3978</v>
      </c>
      <c r="FE85" s="214" t="s">
        <v>3979</v>
      </c>
      <c r="FF85" s="214" t="s">
        <v>3980</v>
      </c>
      <c r="FG85" s="214" t="s">
        <v>3981</v>
      </c>
      <c r="FH85" s="214" t="s">
        <v>3982</v>
      </c>
      <c r="FI85" s="214" t="s">
        <v>1047</v>
      </c>
      <c r="FJ85" s="372" t="s">
        <v>4034</v>
      </c>
      <c r="FK85" s="223"/>
      <c r="FL85" s="198"/>
      <c r="FM85" s="301" t="s">
        <v>2121</v>
      </c>
      <c r="FN85" s="301" t="s">
        <v>364</v>
      </c>
      <c r="FO85" s="301" t="s">
        <v>364</v>
      </c>
      <c r="FP85" s="301" t="s">
        <v>2396</v>
      </c>
      <c r="FQ85" s="301" t="s">
        <v>1169</v>
      </c>
      <c r="FR85" s="301" t="s">
        <v>1960</v>
      </c>
      <c r="FS85" s="301" t="s">
        <v>2397</v>
      </c>
      <c r="FT85" s="301" t="s">
        <v>2398</v>
      </c>
      <c r="FU85" s="301" t="s">
        <v>2399</v>
      </c>
      <c r="FV85" s="301" t="s">
        <v>2400</v>
      </c>
      <c r="FW85" s="301" t="s">
        <v>2451</v>
      </c>
      <c r="FX85" s="301" t="s">
        <v>2463</v>
      </c>
      <c r="FY85" s="301" t="s">
        <v>2401</v>
      </c>
      <c r="FZ85" s="301" t="s">
        <v>2402</v>
      </c>
      <c r="GA85" s="301" t="s">
        <v>2403</v>
      </c>
      <c r="GB85" s="301" t="s">
        <v>2404</v>
      </c>
      <c r="GC85" s="301" t="s">
        <v>2405</v>
      </c>
      <c r="GD85" s="301" t="s">
        <v>2406</v>
      </c>
      <c r="GE85" s="301" t="s">
        <v>2407</v>
      </c>
      <c r="GF85" s="301" t="s">
        <v>1297</v>
      </c>
      <c r="GG85" s="373" t="s">
        <v>4055</v>
      </c>
      <c r="GH85" s="223"/>
      <c r="GI85" s="198"/>
      <c r="GJ85" s="223" t="s">
        <v>1922</v>
      </c>
      <c r="GK85" s="223" t="s">
        <v>364</v>
      </c>
      <c r="GL85" s="223" t="s">
        <v>364</v>
      </c>
      <c r="GM85" s="223" t="s">
        <v>364</v>
      </c>
      <c r="GN85" s="223" t="s">
        <v>364</v>
      </c>
      <c r="GO85" s="223" t="s">
        <v>364</v>
      </c>
      <c r="GP85" s="223" t="s">
        <v>1923</v>
      </c>
      <c r="GQ85" s="223" t="s">
        <v>1924</v>
      </c>
      <c r="GR85" s="223" t="s">
        <v>1925</v>
      </c>
      <c r="GS85" s="223" t="s">
        <v>1926</v>
      </c>
      <c r="GT85" s="223" t="s">
        <v>1927</v>
      </c>
      <c r="GU85" s="223" t="s">
        <v>1928</v>
      </c>
      <c r="GV85" s="223" t="s">
        <v>1929</v>
      </c>
      <c r="GW85" s="223" t="s">
        <v>1930</v>
      </c>
      <c r="GX85" s="223" t="s">
        <v>1931</v>
      </c>
      <c r="GY85" s="238" t="s">
        <v>1932</v>
      </c>
      <c r="GZ85" s="238" t="s">
        <v>1933</v>
      </c>
      <c r="HA85" s="238" t="s">
        <v>1934</v>
      </c>
      <c r="HB85" s="238" t="s">
        <v>1935</v>
      </c>
      <c r="HC85" s="238" t="s">
        <v>1292</v>
      </c>
      <c r="HD85" s="223" t="s">
        <v>4081</v>
      </c>
      <c r="HE85" s="223"/>
      <c r="HF85" s="198"/>
      <c r="HG85" s="223" t="s">
        <v>1402</v>
      </c>
      <c r="HH85" s="223">
        <v>0</v>
      </c>
      <c r="HI85" s="223">
        <v>0</v>
      </c>
      <c r="HJ85" s="223" t="s">
        <v>1403</v>
      </c>
      <c r="HK85" s="223" t="s">
        <v>1404</v>
      </c>
      <c r="HL85" s="223" t="s">
        <v>1405</v>
      </c>
      <c r="HM85" s="223" t="s">
        <v>1406</v>
      </c>
      <c r="HN85" s="223" t="s">
        <v>1407</v>
      </c>
      <c r="HO85" s="223" t="s">
        <v>1408</v>
      </c>
      <c r="HP85" s="223" t="s">
        <v>1409</v>
      </c>
      <c r="HQ85" s="223" t="s">
        <v>1410</v>
      </c>
      <c r="HR85" s="223" t="s">
        <v>1411</v>
      </c>
      <c r="HS85" s="223" t="s">
        <v>1412</v>
      </c>
      <c r="HT85" s="223" t="s">
        <v>1413</v>
      </c>
      <c r="HU85" s="223" t="s">
        <v>1414</v>
      </c>
      <c r="HV85" s="238" t="s">
        <v>1415</v>
      </c>
      <c r="HW85" s="238" t="s">
        <v>1416</v>
      </c>
      <c r="HX85" s="238" t="s">
        <v>1417</v>
      </c>
      <c r="HY85" s="238" t="s">
        <v>1418</v>
      </c>
      <c r="HZ85" s="238" t="s">
        <v>1419</v>
      </c>
      <c r="IA85" s="374" t="s">
        <v>4099</v>
      </c>
      <c r="IB85" s="223"/>
      <c r="IC85" s="198"/>
      <c r="ID85" s="404" t="s">
        <v>561</v>
      </c>
      <c r="IE85" s="404"/>
      <c r="IF85" s="395"/>
      <c r="IG85" s="395" t="s">
        <v>1420</v>
      </c>
      <c r="IH85" s="395" t="s">
        <v>1421</v>
      </c>
      <c r="II85" s="404" t="s">
        <v>1405</v>
      </c>
      <c r="IJ85" s="404" t="s">
        <v>1422</v>
      </c>
      <c r="IK85" s="404" t="s">
        <v>1407</v>
      </c>
      <c r="IL85" s="405" t="s">
        <v>562</v>
      </c>
      <c r="IM85" s="406" t="s">
        <v>562</v>
      </c>
      <c r="IN85" s="398" t="s">
        <v>622</v>
      </c>
      <c r="IO85" s="404" t="s">
        <v>623</v>
      </c>
      <c r="IP85" s="404" t="s">
        <v>624</v>
      </c>
      <c r="IQ85" s="399" t="s">
        <v>625</v>
      </c>
      <c r="IR85" s="404" t="s">
        <v>626</v>
      </c>
      <c r="IS85" s="404" t="s">
        <v>1423</v>
      </c>
      <c r="IT85" s="404" t="s">
        <v>1424</v>
      </c>
      <c r="IU85" s="404" t="s">
        <v>1425</v>
      </c>
      <c r="IV85" s="404" t="s">
        <v>1426</v>
      </c>
      <c r="IW85" s="407" t="s">
        <v>1292</v>
      </c>
      <c r="IX85" s="404" t="s">
        <v>4122</v>
      </c>
      <c r="IY85" s="223"/>
      <c r="IZ85" s="198"/>
      <c r="JA85" s="409" t="s">
        <v>7434</v>
      </c>
      <c r="JB85" s="409" t="s">
        <v>364</v>
      </c>
      <c r="JC85" s="409" t="s">
        <v>364</v>
      </c>
      <c r="JD85" s="409" t="s">
        <v>7435</v>
      </c>
      <c r="JE85" s="409" t="s">
        <v>7436</v>
      </c>
      <c r="JF85" s="409" t="s">
        <v>973</v>
      </c>
      <c r="JG85" s="409" t="s">
        <v>541</v>
      </c>
      <c r="JH85" s="409" t="s">
        <v>7437</v>
      </c>
      <c r="JI85" s="409" t="s">
        <v>7438</v>
      </c>
      <c r="JJ85" s="409" t="s">
        <v>7305</v>
      </c>
      <c r="JK85" s="409" t="s">
        <v>7306</v>
      </c>
      <c r="JL85" s="409" t="s">
        <v>7306</v>
      </c>
      <c r="JM85" s="409" t="s">
        <v>7307</v>
      </c>
      <c r="JN85" s="409" t="s">
        <v>7308</v>
      </c>
      <c r="JO85" s="409" t="s">
        <v>7309</v>
      </c>
      <c r="JP85" s="409" t="s">
        <v>7310</v>
      </c>
      <c r="JQ85" s="409" t="s">
        <v>7311</v>
      </c>
      <c r="JR85" s="409" t="s">
        <v>7312</v>
      </c>
      <c r="JS85" s="409" t="s">
        <v>7313</v>
      </c>
      <c r="JT85" s="409" t="s">
        <v>7314</v>
      </c>
      <c r="JU85" s="409" t="s">
        <v>7315</v>
      </c>
      <c r="JV85" s="223"/>
      <c r="JW85" s="223"/>
      <c r="JX85" s="366" t="s">
        <v>409</v>
      </c>
      <c r="JY85" s="366" t="s">
        <v>364</v>
      </c>
      <c r="JZ85" s="366" t="s">
        <v>364</v>
      </c>
      <c r="KA85" s="366" t="s">
        <v>7709</v>
      </c>
      <c r="KB85" s="366" t="s">
        <v>364</v>
      </c>
      <c r="KC85" s="366" t="s">
        <v>364</v>
      </c>
      <c r="KD85" s="366" t="s">
        <v>397</v>
      </c>
      <c r="KE85" s="366" t="s">
        <v>7802</v>
      </c>
      <c r="KF85" s="366" t="s">
        <v>364</v>
      </c>
      <c r="KG85" s="366" t="s">
        <v>1143</v>
      </c>
      <c r="KH85" s="366" t="s">
        <v>7803</v>
      </c>
      <c r="KI85" s="366" t="s">
        <v>7803</v>
      </c>
      <c r="KJ85" s="366" t="s">
        <v>364</v>
      </c>
      <c r="KK85" s="366" t="s">
        <v>7804</v>
      </c>
      <c r="KL85" s="366" t="s">
        <v>7805</v>
      </c>
      <c r="KM85" s="366" t="s">
        <v>7806</v>
      </c>
      <c r="KN85" s="366" t="s">
        <v>7807</v>
      </c>
      <c r="KO85" s="366" t="s">
        <v>7808</v>
      </c>
      <c r="KP85" s="366" t="s">
        <v>7809</v>
      </c>
      <c r="KQ85" s="366" t="s">
        <v>7810</v>
      </c>
      <c r="KR85" s="214" t="s">
        <v>7811</v>
      </c>
      <c r="KS85" s="223"/>
      <c r="KT85" s="223"/>
      <c r="KU85" s="409" t="s">
        <v>1993</v>
      </c>
      <c r="KV85" s="409" t="s">
        <v>364</v>
      </c>
      <c r="KW85" s="409" t="s">
        <v>364</v>
      </c>
      <c r="KX85" s="409" t="s">
        <v>447</v>
      </c>
      <c r="KY85" s="409" t="s">
        <v>876</v>
      </c>
      <c r="KZ85" s="409" t="s">
        <v>381</v>
      </c>
      <c r="LA85" s="409" t="s">
        <v>364</v>
      </c>
      <c r="LB85" s="409" t="s">
        <v>6431</v>
      </c>
      <c r="LC85" s="409" t="s">
        <v>364</v>
      </c>
      <c r="LD85" s="409" t="s">
        <v>569</v>
      </c>
      <c r="LE85" s="409" t="s">
        <v>6432</v>
      </c>
      <c r="LF85" s="409" t="s">
        <v>6432</v>
      </c>
      <c r="LG85" s="409" t="s">
        <v>6433</v>
      </c>
      <c r="LH85" s="409" t="s">
        <v>6434</v>
      </c>
      <c r="LI85" s="409" t="s">
        <v>6435</v>
      </c>
      <c r="LJ85" s="409" t="s">
        <v>6436</v>
      </c>
      <c r="LK85" s="409" t="s">
        <v>6437</v>
      </c>
      <c r="LL85" s="409" t="s">
        <v>6438</v>
      </c>
      <c r="LM85" s="409" t="s">
        <v>6439</v>
      </c>
      <c r="LN85" s="409" t="s">
        <v>6440</v>
      </c>
      <c r="LO85" s="409" t="s">
        <v>368</v>
      </c>
      <c r="LP85" s="223"/>
      <c r="LQ85" s="223"/>
      <c r="LR85" s="366" t="s">
        <v>5517</v>
      </c>
      <c r="LS85" s="366" t="s">
        <v>364</v>
      </c>
      <c r="LT85" s="366" t="s">
        <v>364</v>
      </c>
      <c r="LU85" s="366" t="s">
        <v>364</v>
      </c>
      <c r="LV85" s="366" t="s">
        <v>364</v>
      </c>
      <c r="LW85" s="366" t="s">
        <v>364</v>
      </c>
      <c r="LX85" s="366" t="s">
        <v>364</v>
      </c>
      <c r="LY85" s="366" t="s">
        <v>5518</v>
      </c>
      <c r="LZ85" s="366" t="s">
        <v>1170</v>
      </c>
      <c r="MA85" s="366" t="s">
        <v>997</v>
      </c>
      <c r="MB85" s="366" t="s">
        <v>5519</v>
      </c>
      <c r="MC85" s="366" t="s">
        <v>5519</v>
      </c>
      <c r="MD85" s="366" t="s">
        <v>5520</v>
      </c>
      <c r="ME85" s="366" t="s">
        <v>5521</v>
      </c>
      <c r="MF85" s="366" t="s">
        <v>5522</v>
      </c>
      <c r="MG85" s="366" t="s">
        <v>5523</v>
      </c>
      <c r="MH85" s="366" t="s">
        <v>5524</v>
      </c>
      <c r="MI85" s="366" t="s">
        <v>5525</v>
      </c>
      <c r="MJ85" s="366" t="s">
        <v>5526</v>
      </c>
      <c r="MK85" s="366" t="s">
        <v>1473</v>
      </c>
      <c r="ML85" s="214" t="s">
        <v>534</v>
      </c>
      <c r="MM85" s="223"/>
      <c r="MN85" s="223"/>
      <c r="MO85" s="214" t="s">
        <v>3490</v>
      </c>
      <c r="MP85" s="214" t="s">
        <v>364</v>
      </c>
      <c r="MQ85" s="214" t="s">
        <v>364</v>
      </c>
      <c r="MR85" s="214" t="s">
        <v>364</v>
      </c>
      <c r="MS85" s="214" t="s">
        <v>364</v>
      </c>
      <c r="MT85" s="214" t="s">
        <v>364</v>
      </c>
      <c r="MU85" s="214" t="s">
        <v>364</v>
      </c>
      <c r="MV85" s="214" t="s">
        <v>364</v>
      </c>
      <c r="MW85" s="214" t="s">
        <v>364</v>
      </c>
      <c r="MX85" s="214" t="s">
        <v>4752</v>
      </c>
      <c r="MY85" s="214" t="s">
        <v>4753</v>
      </c>
      <c r="MZ85" s="214" t="s">
        <v>4753</v>
      </c>
      <c r="NA85" s="214" t="s">
        <v>4754</v>
      </c>
      <c r="NB85" s="214" t="s">
        <v>4755</v>
      </c>
      <c r="NC85" s="214" t="s">
        <v>4756</v>
      </c>
      <c r="ND85" s="214" t="s">
        <v>4757</v>
      </c>
      <c r="NE85" s="214" t="s">
        <v>4758</v>
      </c>
      <c r="NF85" s="214" t="s">
        <v>4759</v>
      </c>
      <c r="NG85" s="214" t="s">
        <v>4760</v>
      </c>
      <c r="NH85" s="214" t="s">
        <v>1438</v>
      </c>
      <c r="NI85" s="301" t="s">
        <v>1988</v>
      </c>
    </row>
    <row r="86" spans="1:373" s="2" customFormat="1" ht="12.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213" t="s">
        <v>361</v>
      </c>
      <c r="AD86" s="222" t="str">
        <f t="shared" ca="1" si="145"/>
        <v>-</v>
      </c>
      <c r="AE86" s="409" t="s">
        <v>6088</v>
      </c>
      <c r="AF86" s="409" t="s">
        <v>5674</v>
      </c>
      <c r="AG86" s="409" t="s">
        <v>454</v>
      </c>
      <c r="AH86" s="409" t="s">
        <v>2191</v>
      </c>
      <c r="AI86" s="409" t="s">
        <v>447</v>
      </c>
      <c r="AJ86" s="409" t="s">
        <v>1405</v>
      </c>
      <c r="AK86" s="409" t="s">
        <v>887</v>
      </c>
      <c r="AL86" s="409" t="s">
        <v>1094</v>
      </c>
      <c r="AM86" s="409" t="s">
        <v>395</v>
      </c>
      <c r="AN86" s="409" t="s">
        <v>569</v>
      </c>
      <c r="AO86" s="409" t="s">
        <v>562</v>
      </c>
      <c r="AP86" s="409" t="s">
        <v>6920</v>
      </c>
      <c r="AQ86" s="409" t="s">
        <v>6921</v>
      </c>
      <c r="AR86" s="409" t="s">
        <v>6922</v>
      </c>
      <c r="AS86" s="409" t="s">
        <v>6923</v>
      </c>
      <c r="AT86" s="409" t="s">
        <v>6924</v>
      </c>
      <c r="AU86" s="409" t="s">
        <v>6925</v>
      </c>
      <c r="AV86" s="409" t="s">
        <v>6926</v>
      </c>
      <c r="AW86" s="409" t="s">
        <v>6927</v>
      </c>
      <c r="AX86" s="409" t="s">
        <v>6928</v>
      </c>
      <c r="AY86" s="409" t="s">
        <v>4028</v>
      </c>
      <c r="AZ86" s="223"/>
      <c r="BA86" s="198"/>
      <c r="BB86" s="409" t="s">
        <v>6088</v>
      </c>
      <c r="BC86" s="409" t="s">
        <v>5674</v>
      </c>
      <c r="BD86" s="409" t="s">
        <v>454</v>
      </c>
      <c r="BE86" s="409" t="s">
        <v>6089</v>
      </c>
      <c r="BF86" s="409" t="s">
        <v>405</v>
      </c>
      <c r="BG86" s="409" t="s">
        <v>531</v>
      </c>
      <c r="BH86" s="409" t="s">
        <v>887</v>
      </c>
      <c r="BI86" s="409" t="s">
        <v>1094</v>
      </c>
      <c r="BJ86" s="409" t="s">
        <v>395</v>
      </c>
      <c r="BK86" s="409" t="s">
        <v>569</v>
      </c>
      <c r="BL86" s="409" t="s">
        <v>562</v>
      </c>
      <c r="BM86" s="409" t="s">
        <v>6090</v>
      </c>
      <c r="BN86" s="409" t="s">
        <v>6091</v>
      </c>
      <c r="BO86" s="409" t="s">
        <v>6092</v>
      </c>
      <c r="BP86" s="409" t="s">
        <v>6093</v>
      </c>
      <c r="BQ86" s="409" t="s">
        <v>6094</v>
      </c>
      <c r="BR86" s="409" t="s">
        <v>6095</v>
      </c>
      <c r="BS86" s="409" t="s">
        <v>6096</v>
      </c>
      <c r="BT86" s="409" t="s">
        <v>6097</v>
      </c>
      <c r="BU86" s="409" t="s">
        <v>6098</v>
      </c>
      <c r="BV86" s="409" t="s">
        <v>1141</v>
      </c>
      <c r="BW86" s="223"/>
      <c r="BX86" s="198"/>
      <c r="BY86" s="375" t="s">
        <v>2572</v>
      </c>
      <c r="BZ86" s="375" t="s">
        <v>5101</v>
      </c>
      <c r="CA86" s="375" t="s">
        <v>454</v>
      </c>
      <c r="CB86" s="375" t="s">
        <v>3648</v>
      </c>
      <c r="CC86" s="375" t="s">
        <v>1405</v>
      </c>
      <c r="CD86" s="375" t="s">
        <v>1325</v>
      </c>
      <c r="CE86" s="375" t="s">
        <v>952</v>
      </c>
      <c r="CF86" s="375" t="s">
        <v>608</v>
      </c>
      <c r="CG86" s="375" t="s">
        <v>395</v>
      </c>
      <c r="CH86" s="375" t="s">
        <v>2249</v>
      </c>
      <c r="CI86" s="375" t="s">
        <v>562</v>
      </c>
      <c r="CJ86" s="375" t="s">
        <v>562</v>
      </c>
      <c r="CK86" s="375" t="s">
        <v>562</v>
      </c>
      <c r="CL86" s="375" t="s">
        <v>5102</v>
      </c>
      <c r="CM86" s="375" t="s">
        <v>5103</v>
      </c>
      <c r="CN86" s="375" t="s">
        <v>562</v>
      </c>
      <c r="CO86" s="375" t="s">
        <v>562</v>
      </c>
      <c r="CP86" s="375" t="s">
        <v>562</v>
      </c>
      <c r="CQ86" s="375" t="s">
        <v>562</v>
      </c>
      <c r="CR86" s="375" t="s">
        <v>5109</v>
      </c>
      <c r="CS86" s="376" t="s">
        <v>5104</v>
      </c>
      <c r="CT86" s="223"/>
      <c r="CU86" s="198"/>
      <c r="CV86" s="341" t="s">
        <v>2572</v>
      </c>
      <c r="CW86" s="341" t="s">
        <v>3579</v>
      </c>
      <c r="CX86" s="341" t="s">
        <v>385</v>
      </c>
      <c r="CY86" s="225" t="s">
        <v>3648</v>
      </c>
      <c r="CZ86" s="225" t="s">
        <v>1405</v>
      </c>
      <c r="DA86" s="225" t="s">
        <v>1325</v>
      </c>
      <c r="DB86" s="341" t="s">
        <v>952</v>
      </c>
      <c r="DC86" s="341" t="s">
        <v>608</v>
      </c>
      <c r="DD86" s="341" t="s">
        <v>395</v>
      </c>
      <c r="DE86" s="341" t="s">
        <v>2249</v>
      </c>
      <c r="DF86" s="341" t="s">
        <v>4341</v>
      </c>
      <c r="DG86" s="341" t="s">
        <v>4342</v>
      </c>
      <c r="DH86" s="341" t="s">
        <v>4343</v>
      </c>
      <c r="DI86" s="341" t="s">
        <v>4344</v>
      </c>
      <c r="DJ86" s="341" t="s">
        <v>4345</v>
      </c>
      <c r="DK86" s="341" t="s">
        <v>562</v>
      </c>
      <c r="DL86" s="341" t="s">
        <v>562</v>
      </c>
      <c r="DM86" s="341" t="s">
        <v>562</v>
      </c>
      <c r="DN86" s="341" t="s">
        <v>562</v>
      </c>
      <c r="DO86" s="341" t="s">
        <v>852</v>
      </c>
      <c r="DP86" s="341" t="s">
        <v>4346</v>
      </c>
      <c r="DQ86" s="223"/>
      <c r="DR86" s="198"/>
      <c r="DS86" s="341" t="s">
        <v>2572</v>
      </c>
      <c r="DT86" s="341" t="s">
        <v>2685</v>
      </c>
      <c r="DU86" s="341" t="s">
        <v>3647</v>
      </c>
      <c r="DV86" s="341" t="s">
        <v>3648</v>
      </c>
      <c r="DW86" s="341" t="s">
        <v>1405</v>
      </c>
      <c r="DX86" s="341" t="s">
        <v>1325</v>
      </c>
      <c r="DY86" s="341" t="s">
        <v>952</v>
      </c>
      <c r="DZ86" s="341" t="s">
        <v>608</v>
      </c>
      <c r="EA86" s="341" t="s">
        <v>395</v>
      </c>
      <c r="EB86" s="341" t="s">
        <v>2249</v>
      </c>
      <c r="EC86" s="341" t="s">
        <v>3649</v>
      </c>
      <c r="ED86" s="341" t="s">
        <v>3649</v>
      </c>
      <c r="EE86" s="341" t="s">
        <v>3650</v>
      </c>
      <c r="EF86" s="341" t="s">
        <v>3651</v>
      </c>
      <c r="EG86" s="341" t="s">
        <v>3652</v>
      </c>
      <c r="EH86" s="341" t="s">
        <v>3653</v>
      </c>
      <c r="EI86" s="341" t="s">
        <v>3654</v>
      </c>
      <c r="EJ86" s="341" t="s">
        <v>3655</v>
      </c>
      <c r="EK86" s="341" t="s">
        <v>3656</v>
      </c>
      <c r="EL86" s="341" t="s">
        <v>852</v>
      </c>
      <c r="EM86" s="341" t="s">
        <v>4014</v>
      </c>
      <c r="EN86" s="223"/>
      <c r="EO86" s="198"/>
      <c r="EP86" s="341" t="s">
        <v>2572</v>
      </c>
      <c r="EQ86" s="214" t="s">
        <v>2579</v>
      </c>
      <c r="ER86" s="214" t="s">
        <v>3983</v>
      </c>
      <c r="ES86" s="214" t="s">
        <v>2580</v>
      </c>
      <c r="ET86" s="214" t="s">
        <v>454</v>
      </c>
      <c r="EU86" s="214" t="s">
        <v>365</v>
      </c>
      <c r="EV86" s="214" t="s">
        <v>952</v>
      </c>
      <c r="EW86" s="214" t="s">
        <v>608</v>
      </c>
      <c r="EX86" s="214" t="s">
        <v>395</v>
      </c>
      <c r="EY86" s="214" t="s">
        <v>2249</v>
      </c>
      <c r="EZ86" s="214" t="s">
        <v>3984</v>
      </c>
      <c r="FA86" s="214" t="s">
        <v>3984</v>
      </c>
      <c r="FB86" s="214" t="s">
        <v>3985</v>
      </c>
      <c r="FC86" s="214" t="s">
        <v>3986</v>
      </c>
      <c r="FD86" s="214" t="s">
        <v>3987</v>
      </c>
      <c r="FE86" s="214" t="s">
        <v>3988</v>
      </c>
      <c r="FF86" s="214" t="s">
        <v>3989</v>
      </c>
      <c r="FG86" s="214" t="s">
        <v>3990</v>
      </c>
      <c r="FH86" s="214" t="s">
        <v>3991</v>
      </c>
      <c r="FI86" s="214" t="s">
        <v>2587</v>
      </c>
      <c r="FJ86" s="372" t="s">
        <v>4035</v>
      </c>
      <c r="FK86" s="223"/>
      <c r="FL86" s="198"/>
      <c r="FM86" s="301" t="s">
        <v>562</v>
      </c>
      <c r="FN86" s="301" t="s">
        <v>562</v>
      </c>
      <c r="FO86" s="301" t="s">
        <v>562</v>
      </c>
      <c r="FP86" s="301" t="s">
        <v>562</v>
      </c>
      <c r="FQ86" s="301" t="s">
        <v>562</v>
      </c>
      <c r="FR86" s="301" t="s">
        <v>562</v>
      </c>
      <c r="FS86" s="301" t="s">
        <v>562</v>
      </c>
      <c r="FT86" s="301" t="s">
        <v>562</v>
      </c>
      <c r="FU86" s="301" t="s">
        <v>562</v>
      </c>
      <c r="FV86" s="301" t="s">
        <v>562</v>
      </c>
      <c r="FW86" s="301" t="s">
        <v>562</v>
      </c>
      <c r="FX86" s="301" t="s">
        <v>562</v>
      </c>
      <c r="FY86" s="301" t="s">
        <v>562</v>
      </c>
      <c r="FZ86" s="301" t="s">
        <v>562</v>
      </c>
      <c r="GA86" s="301" t="s">
        <v>562</v>
      </c>
      <c r="GB86" s="301" t="s">
        <v>562</v>
      </c>
      <c r="GC86" s="301" t="s">
        <v>562</v>
      </c>
      <c r="GD86" s="301" t="s">
        <v>562</v>
      </c>
      <c r="GE86" s="301" t="s">
        <v>562</v>
      </c>
      <c r="GF86" s="301" t="s">
        <v>562</v>
      </c>
      <c r="GG86" s="373" t="s">
        <v>2588</v>
      </c>
      <c r="GH86" s="223"/>
      <c r="GI86" s="198"/>
      <c r="GJ86" s="223" t="s">
        <v>562</v>
      </c>
      <c r="GK86" s="223" t="s">
        <v>562</v>
      </c>
      <c r="GL86" s="223" t="s">
        <v>562</v>
      </c>
      <c r="GM86" s="223" t="s">
        <v>562</v>
      </c>
      <c r="GN86" s="223" t="s">
        <v>562</v>
      </c>
      <c r="GO86" s="223" t="s">
        <v>562</v>
      </c>
      <c r="GP86" s="223" t="s">
        <v>562</v>
      </c>
      <c r="GQ86" s="223" t="s">
        <v>562</v>
      </c>
      <c r="GR86" s="223" t="s">
        <v>562</v>
      </c>
      <c r="GS86" s="223" t="s">
        <v>562</v>
      </c>
      <c r="GT86" s="223" t="s">
        <v>562</v>
      </c>
      <c r="GU86" s="223" t="s">
        <v>562</v>
      </c>
      <c r="GV86" s="223" t="s">
        <v>562</v>
      </c>
      <c r="GW86" s="223" t="s">
        <v>562</v>
      </c>
      <c r="GX86" s="223" t="s">
        <v>562</v>
      </c>
      <c r="GY86" s="238" t="s">
        <v>562</v>
      </c>
      <c r="GZ86" s="238" t="s">
        <v>562</v>
      </c>
      <c r="HA86" s="238" t="s">
        <v>562</v>
      </c>
      <c r="HB86" s="238" t="s">
        <v>562</v>
      </c>
      <c r="HC86" s="238" t="s">
        <v>562</v>
      </c>
      <c r="HD86" s="223" t="s">
        <v>4082</v>
      </c>
      <c r="HE86" s="223"/>
      <c r="HF86" s="198"/>
      <c r="HG86" s="223" t="s">
        <v>562</v>
      </c>
      <c r="HH86" s="223" t="s">
        <v>562</v>
      </c>
      <c r="HI86" s="223" t="s">
        <v>562</v>
      </c>
      <c r="HJ86" s="223" t="s">
        <v>562</v>
      </c>
      <c r="HK86" s="223" t="s">
        <v>562</v>
      </c>
      <c r="HL86" s="223" t="s">
        <v>562</v>
      </c>
      <c r="HM86" s="223" t="s">
        <v>562</v>
      </c>
      <c r="HN86" s="223" t="s">
        <v>562</v>
      </c>
      <c r="HO86" s="223" t="s">
        <v>562</v>
      </c>
      <c r="HP86" s="223" t="s">
        <v>562</v>
      </c>
      <c r="HQ86" s="223" t="s">
        <v>562</v>
      </c>
      <c r="HR86" s="223" t="s">
        <v>562</v>
      </c>
      <c r="HS86" s="223" t="s">
        <v>562</v>
      </c>
      <c r="HT86" s="223" t="s">
        <v>562</v>
      </c>
      <c r="HU86" s="223" t="s">
        <v>562</v>
      </c>
      <c r="HV86" s="238" t="s">
        <v>562</v>
      </c>
      <c r="HW86" s="238" t="s">
        <v>562</v>
      </c>
      <c r="HX86" s="238" t="s">
        <v>562</v>
      </c>
      <c r="HY86" s="238" t="s">
        <v>562</v>
      </c>
      <c r="HZ86" s="238" t="s">
        <v>562</v>
      </c>
      <c r="IA86" s="374" t="s">
        <v>2709</v>
      </c>
      <c r="IB86" s="223"/>
      <c r="IC86" s="198"/>
      <c r="ID86" s="404" t="s">
        <v>562</v>
      </c>
      <c r="IE86" s="404" t="s">
        <v>562</v>
      </c>
      <c r="IF86" s="404" t="s">
        <v>562</v>
      </c>
      <c r="IG86" s="404" t="s">
        <v>562</v>
      </c>
      <c r="IH86" s="404" t="s">
        <v>562</v>
      </c>
      <c r="II86" s="404" t="s">
        <v>562</v>
      </c>
      <c r="IJ86" s="404" t="s">
        <v>562</v>
      </c>
      <c r="IK86" s="404" t="s">
        <v>562</v>
      </c>
      <c r="IL86" s="405" t="s">
        <v>562</v>
      </c>
      <c r="IM86" s="406" t="s">
        <v>562</v>
      </c>
      <c r="IN86" s="398" t="s">
        <v>562</v>
      </c>
      <c r="IO86" s="404" t="s">
        <v>562</v>
      </c>
      <c r="IP86" s="404" t="s">
        <v>562</v>
      </c>
      <c r="IQ86" s="399" t="s">
        <v>562</v>
      </c>
      <c r="IR86" s="404" t="s">
        <v>562</v>
      </c>
      <c r="IS86" s="404" t="s">
        <v>562</v>
      </c>
      <c r="IT86" s="404" t="s">
        <v>562</v>
      </c>
      <c r="IU86" s="404" t="s">
        <v>562</v>
      </c>
      <c r="IV86" s="404" t="s">
        <v>562</v>
      </c>
      <c r="IW86" s="407" t="s">
        <v>562</v>
      </c>
      <c r="IX86" s="404" t="s">
        <v>4123</v>
      </c>
      <c r="IY86" s="223"/>
      <c r="IZ86" s="198"/>
      <c r="JA86" s="409" t="s">
        <v>7439</v>
      </c>
      <c r="JB86" s="409" t="s">
        <v>1951</v>
      </c>
      <c r="JC86" s="409" t="s">
        <v>525</v>
      </c>
      <c r="JD86" s="409" t="s">
        <v>1615</v>
      </c>
      <c r="JE86" s="409" t="s">
        <v>1405</v>
      </c>
      <c r="JF86" s="409" t="s">
        <v>400</v>
      </c>
      <c r="JG86" s="409" t="s">
        <v>1953</v>
      </c>
      <c r="JH86" s="409" t="s">
        <v>7440</v>
      </c>
      <c r="JI86" s="409" t="s">
        <v>395</v>
      </c>
      <c r="JJ86" s="409" t="s">
        <v>7316</v>
      </c>
      <c r="JK86" s="409" t="s">
        <v>7317</v>
      </c>
      <c r="JL86" s="409" t="s">
        <v>7318</v>
      </c>
      <c r="JM86" s="409" t="s">
        <v>7319</v>
      </c>
      <c r="JN86" s="409" t="s">
        <v>7320</v>
      </c>
      <c r="JO86" s="409" t="s">
        <v>7321</v>
      </c>
      <c r="JP86" s="409" t="s">
        <v>7322</v>
      </c>
      <c r="JQ86" s="409" t="s">
        <v>7323</v>
      </c>
      <c r="JR86" s="409" t="s">
        <v>7324</v>
      </c>
      <c r="JS86" s="409" t="s">
        <v>7325</v>
      </c>
      <c r="JT86" s="409" t="s">
        <v>7326</v>
      </c>
      <c r="JU86" s="409" t="s">
        <v>7166</v>
      </c>
      <c r="JV86" s="223"/>
      <c r="JW86" s="223"/>
      <c r="JX86" s="366" t="s">
        <v>364</v>
      </c>
      <c r="JY86" s="366" t="s">
        <v>364</v>
      </c>
      <c r="JZ86" s="366" t="s">
        <v>364</v>
      </c>
      <c r="KA86" s="366" t="s">
        <v>397</v>
      </c>
      <c r="KB86" s="366" t="s">
        <v>1457</v>
      </c>
      <c r="KC86" s="366" t="s">
        <v>365</v>
      </c>
      <c r="KD86" s="366" t="s">
        <v>364</v>
      </c>
      <c r="KE86" s="366" t="s">
        <v>364</v>
      </c>
      <c r="KF86" s="366" t="s">
        <v>364</v>
      </c>
      <c r="KG86" s="366" t="s">
        <v>364</v>
      </c>
      <c r="KH86" s="366" t="s">
        <v>562</v>
      </c>
      <c r="KI86" s="366" t="s">
        <v>7812</v>
      </c>
      <c r="KJ86" s="366" t="s">
        <v>7813</v>
      </c>
      <c r="KK86" s="366" t="s">
        <v>7814</v>
      </c>
      <c r="KL86" s="366" t="s">
        <v>7815</v>
      </c>
      <c r="KM86" s="366" t="s">
        <v>7816</v>
      </c>
      <c r="KN86" s="366" t="s">
        <v>7817</v>
      </c>
      <c r="KO86" s="366" t="s">
        <v>7818</v>
      </c>
      <c r="KP86" s="366" t="s">
        <v>7819</v>
      </c>
      <c r="KQ86" s="366" t="s">
        <v>7820</v>
      </c>
      <c r="KR86" s="214" t="s">
        <v>7821</v>
      </c>
      <c r="KS86" s="223"/>
      <c r="KT86" s="223"/>
      <c r="KU86" s="409" t="s">
        <v>4676</v>
      </c>
      <c r="KV86" s="409" t="s">
        <v>6441</v>
      </c>
      <c r="KW86" s="409" t="s">
        <v>364</v>
      </c>
      <c r="KX86" s="409" t="s">
        <v>855</v>
      </c>
      <c r="KY86" s="409" t="s">
        <v>1430</v>
      </c>
      <c r="KZ86" s="409" t="s">
        <v>1439</v>
      </c>
      <c r="LA86" s="409" t="s">
        <v>6121</v>
      </c>
      <c r="LB86" s="409" t="s">
        <v>6442</v>
      </c>
      <c r="LC86" s="409" t="s">
        <v>364</v>
      </c>
      <c r="LD86" s="409" t="s">
        <v>450</v>
      </c>
      <c r="LE86" s="409" t="s">
        <v>562</v>
      </c>
      <c r="LF86" s="409" t="s">
        <v>562</v>
      </c>
      <c r="LG86" s="409" t="s">
        <v>562</v>
      </c>
      <c r="LH86" s="409" t="s">
        <v>6443</v>
      </c>
      <c r="LI86" s="409" t="s">
        <v>6444</v>
      </c>
      <c r="LJ86" s="409" t="s">
        <v>562</v>
      </c>
      <c r="LK86" s="409" t="s">
        <v>562</v>
      </c>
      <c r="LL86" s="409" t="s">
        <v>562</v>
      </c>
      <c r="LM86" s="409" t="s">
        <v>562</v>
      </c>
      <c r="LN86" s="409" t="s">
        <v>6445</v>
      </c>
      <c r="LO86" s="409" t="s">
        <v>6446</v>
      </c>
      <c r="LP86" s="223"/>
      <c r="LQ86" s="223"/>
      <c r="LR86" s="366" t="s">
        <v>364</v>
      </c>
      <c r="LS86" s="366" t="s">
        <v>441</v>
      </c>
      <c r="LT86" s="366" t="s">
        <v>1977</v>
      </c>
      <c r="LU86" s="366" t="s">
        <v>364</v>
      </c>
      <c r="LV86" s="366" t="s">
        <v>364</v>
      </c>
      <c r="LW86" s="366" t="s">
        <v>364</v>
      </c>
      <c r="LX86" s="366" t="s">
        <v>364</v>
      </c>
      <c r="LY86" s="366" t="s">
        <v>364</v>
      </c>
      <c r="LZ86" s="366" t="s">
        <v>364</v>
      </c>
      <c r="MA86" s="366" t="s">
        <v>364</v>
      </c>
      <c r="MB86" s="366" t="s">
        <v>562</v>
      </c>
      <c r="MC86" s="366" t="s">
        <v>562</v>
      </c>
      <c r="MD86" s="366" t="s">
        <v>562</v>
      </c>
      <c r="ME86" s="366" t="s">
        <v>5527</v>
      </c>
      <c r="MF86" s="366" t="s">
        <v>5528</v>
      </c>
      <c r="MG86" s="366" t="s">
        <v>562</v>
      </c>
      <c r="MH86" s="366" t="s">
        <v>562</v>
      </c>
      <c r="MI86" s="366" t="s">
        <v>562</v>
      </c>
      <c r="MJ86" s="366" t="s">
        <v>562</v>
      </c>
      <c r="MK86" s="366" t="s">
        <v>905</v>
      </c>
      <c r="ML86" s="214" t="s">
        <v>4125</v>
      </c>
      <c r="MM86" s="223"/>
      <c r="MN86" s="223"/>
      <c r="MO86" s="214" t="s">
        <v>364</v>
      </c>
      <c r="MP86" s="214" t="s">
        <v>4131</v>
      </c>
      <c r="MQ86" s="214" t="s">
        <v>4761</v>
      </c>
      <c r="MR86" s="214" t="s">
        <v>364</v>
      </c>
      <c r="MS86" s="214" t="s">
        <v>364</v>
      </c>
      <c r="MT86" s="214" t="s">
        <v>364</v>
      </c>
      <c r="MU86" s="214" t="s">
        <v>364</v>
      </c>
      <c r="MV86" s="214" t="s">
        <v>364</v>
      </c>
      <c r="MW86" s="214" t="s">
        <v>364</v>
      </c>
      <c r="MX86" s="214" t="s">
        <v>364</v>
      </c>
      <c r="MY86" s="214" t="s">
        <v>4762</v>
      </c>
      <c r="MZ86" s="214" t="s">
        <v>4763</v>
      </c>
      <c r="NA86" s="214" t="s">
        <v>4764</v>
      </c>
      <c r="NB86" s="214" t="s">
        <v>4765</v>
      </c>
      <c r="NC86" s="214" t="s">
        <v>4766</v>
      </c>
      <c r="ND86" s="214" t="s">
        <v>562</v>
      </c>
      <c r="NE86" s="214" t="s">
        <v>562</v>
      </c>
      <c r="NF86" s="214" t="s">
        <v>562</v>
      </c>
      <c r="NG86" s="214" t="s">
        <v>562</v>
      </c>
      <c r="NH86" s="214" t="s">
        <v>1433</v>
      </c>
      <c r="NI86" s="301" t="s">
        <v>4767</v>
      </c>
    </row>
    <row r="87" spans="1:373" s="2" customFormat="1" ht="12.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213"/>
      <c r="AD87" s="217"/>
      <c r="AE87" s="365"/>
      <c r="AF87" s="341"/>
      <c r="AG87" s="341"/>
      <c r="AH87" s="225"/>
      <c r="AI87" s="225"/>
      <c r="AJ87" s="225"/>
      <c r="AK87" s="225"/>
      <c r="AL87" s="225"/>
      <c r="AM87" s="225"/>
      <c r="AN87" s="225"/>
      <c r="AO87" s="224"/>
      <c r="AP87" s="224"/>
      <c r="AQ87" s="224"/>
      <c r="AR87" s="224"/>
      <c r="AS87" s="224"/>
      <c r="AT87" s="224"/>
      <c r="AU87" s="224"/>
      <c r="AV87" s="224"/>
      <c r="AW87" s="224"/>
      <c r="AX87" s="224"/>
      <c r="AY87" s="224"/>
      <c r="AZ87" s="224"/>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224"/>
      <c r="BW87" s="224"/>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224"/>
      <c r="CT87" s="224"/>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224"/>
      <c r="DQ87" s="224"/>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224"/>
      <c r="EN87" s="224"/>
      <c r="EO87" s="224"/>
      <c r="EP87" s="198"/>
      <c r="EQ87" s="198"/>
      <c r="ER87" s="198"/>
      <c r="ES87" s="198"/>
      <c r="ET87" s="198"/>
      <c r="EU87" s="198"/>
      <c r="EV87" s="198"/>
      <c r="EW87" s="198"/>
      <c r="EX87" s="198"/>
      <c r="EY87" s="198"/>
      <c r="EZ87" s="198"/>
      <c r="FA87" s="198"/>
      <c r="FB87" s="198"/>
      <c r="FC87" s="198"/>
      <c r="FD87" s="198"/>
      <c r="FE87" s="198"/>
      <c r="FF87" s="198"/>
      <c r="FG87" s="198"/>
      <c r="FH87" s="198"/>
      <c r="FI87" s="198"/>
      <c r="FJ87" s="224"/>
      <c r="FK87" s="224"/>
      <c r="GG87" s="224"/>
      <c r="IA87" s="224"/>
      <c r="IX87" s="224"/>
      <c r="JU87" s="224"/>
      <c r="KR87" s="224"/>
      <c r="LO87" s="224"/>
      <c r="ML87" s="224"/>
      <c r="NI87" s="224"/>
    </row>
    <row r="88" spans="1:373" s="2" customFormat="1" ht="12.7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213">
        <f t="shared" ref="AC88:AZ88" si="146">COUNTA(AC36:AC86)</f>
        <v>51</v>
      </c>
      <c r="AD88" s="226">
        <f t="shared" ca="1" si="146"/>
        <v>51</v>
      </c>
      <c r="AE88" s="213">
        <f t="shared" si="146"/>
        <v>51</v>
      </c>
      <c r="AF88" s="213">
        <f t="shared" si="146"/>
        <v>51</v>
      </c>
      <c r="AG88" s="213">
        <f t="shared" si="146"/>
        <v>51</v>
      </c>
      <c r="AH88" s="213">
        <f t="shared" si="146"/>
        <v>51</v>
      </c>
      <c r="AI88" s="213">
        <f t="shared" si="146"/>
        <v>51</v>
      </c>
      <c r="AJ88" s="213">
        <f t="shared" si="146"/>
        <v>51</v>
      </c>
      <c r="AK88" s="213">
        <f t="shared" si="146"/>
        <v>51</v>
      </c>
      <c r="AL88" s="213">
        <f t="shared" si="146"/>
        <v>51</v>
      </c>
      <c r="AM88" s="213">
        <f t="shared" si="146"/>
        <v>51</v>
      </c>
      <c r="AN88" s="213">
        <f t="shared" si="146"/>
        <v>51</v>
      </c>
      <c r="AO88" s="213">
        <f t="shared" si="146"/>
        <v>51</v>
      </c>
      <c r="AP88" s="213">
        <f t="shared" si="146"/>
        <v>51</v>
      </c>
      <c r="AQ88" s="213">
        <f t="shared" si="146"/>
        <v>51</v>
      </c>
      <c r="AR88" s="213">
        <f t="shared" si="146"/>
        <v>51</v>
      </c>
      <c r="AS88" s="213">
        <f t="shared" si="146"/>
        <v>51</v>
      </c>
      <c r="AT88" s="213">
        <f t="shared" si="146"/>
        <v>51</v>
      </c>
      <c r="AU88" s="213">
        <f t="shared" si="146"/>
        <v>51</v>
      </c>
      <c r="AV88" s="213">
        <f t="shared" si="146"/>
        <v>51</v>
      </c>
      <c r="AW88" s="213">
        <f t="shared" si="146"/>
        <v>51</v>
      </c>
      <c r="AX88" s="213">
        <f t="shared" si="146"/>
        <v>51</v>
      </c>
      <c r="AY88" s="213">
        <f t="shared" si="146"/>
        <v>51</v>
      </c>
      <c r="AZ88" s="213">
        <f t="shared" si="146"/>
        <v>0</v>
      </c>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213">
        <f t="shared" ref="BV88" si="147">COUNTA(BV36:BV86)</f>
        <v>51</v>
      </c>
      <c r="BW88" s="213">
        <f>COUNTA(BW36:BW86)</f>
        <v>0</v>
      </c>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213">
        <f t="shared" ref="CS88" si="148">COUNTA(CS36:CS86)</f>
        <v>51</v>
      </c>
      <c r="CT88" s="213">
        <f>COUNTA(CT36:CT86)</f>
        <v>0</v>
      </c>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213">
        <f t="shared" ref="DP88" si="149">COUNTA(DP36:DP86)</f>
        <v>51</v>
      </c>
      <c r="DQ88" s="213">
        <f>COUNTA(DQ36:DQ86)</f>
        <v>0</v>
      </c>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213">
        <f t="shared" ref="EM88" si="150">COUNTA(EM36:EM86)</f>
        <v>51</v>
      </c>
      <c r="EN88" s="213">
        <f>COUNTA(EN36:EN86)</f>
        <v>0</v>
      </c>
      <c r="EO88" s="213">
        <f>COUNTA(EO36:EO86)</f>
        <v>0</v>
      </c>
      <c r="EP88" s="198"/>
      <c r="EQ88" s="198"/>
      <c r="ER88" s="198"/>
      <c r="ES88" s="198"/>
      <c r="ET88" s="198"/>
      <c r="EU88" s="198"/>
      <c r="EV88" s="198"/>
      <c r="EW88" s="198"/>
      <c r="EX88" s="198"/>
      <c r="EY88" s="198"/>
      <c r="EZ88" s="198"/>
      <c r="FA88" s="198"/>
      <c r="FB88" s="198"/>
      <c r="FC88" s="198"/>
      <c r="FD88" s="198"/>
      <c r="FE88" s="198"/>
      <c r="FF88" s="198"/>
      <c r="FG88" s="198"/>
      <c r="FH88" s="198"/>
      <c r="FI88" s="198"/>
      <c r="FJ88" s="213">
        <f t="shared" ref="FJ88" si="151">COUNTA(FJ36:FJ86)</f>
        <v>51</v>
      </c>
      <c r="FK88" s="213">
        <f>COUNTA(FK36:FK86)</f>
        <v>0</v>
      </c>
      <c r="GG88" s="213">
        <f t="shared" ref="GG88" si="152">COUNTA(GG36:GG86)</f>
        <v>51</v>
      </c>
      <c r="HE88" s="213">
        <f t="shared" ref="HE88:HZ88" si="153">COUNTA(HE36:HE86)</f>
        <v>0</v>
      </c>
      <c r="HF88" s="213">
        <f t="shared" si="153"/>
        <v>0</v>
      </c>
      <c r="HG88" s="213">
        <f t="shared" si="153"/>
        <v>51</v>
      </c>
      <c r="HH88" s="213">
        <f t="shared" si="153"/>
        <v>51</v>
      </c>
      <c r="HI88" s="213">
        <f t="shared" si="153"/>
        <v>51</v>
      </c>
      <c r="HJ88" s="213">
        <f t="shared" si="153"/>
        <v>51</v>
      </c>
      <c r="HK88" s="213">
        <f t="shared" si="153"/>
        <v>51</v>
      </c>
      <c r="HL88" s="213">
        <f t="shared" si="153"/>
        <v>51</v>
      </c>
      <c r="HM88" s="213">
        <f t="shared" si="153"/>
        <v>51</v>
      </c>
      <c r="HN88" s="213">
        <f t="shared" si="153"/>
        <v>51</v>
      </c>
      <c r="HO88" s="213">
        <f t="shared" si="153"/>
        <v>51</v>
      </c>
      <c r="HP88" s="213">
        <f t="shared" si="153"/>
        <v>51</v>
      </c>
      <c r="HQ88" s="213">
        <f t="shared" si="153"/>
        <v>51</v>
      </c>
      <c r="HR88" s="213">
        <f t="shared" si="153"/>
        <v>51</v>
      </c>
      <c r="HS88" s="213">
        <f t="shared" si="153"/>
        <v>51</v>
      </c>
      <c r="HT88" s="213">
        <f t="shared" si="153"/>
        <v>51</v>
      </c>
      <c r="HU88" s="213">
        <f t="shared" si="153"/>
        <v>51</v>
      </c>
      <c r="HV88" s="213">
        <f t="shared" si="153"/>
        <v>51</v>
      </c>
      <c r="HW88" s="213">
        <f t="shared" si="153"/>
        <v>51</v>
      </c>
      <c r="HX88" s="213">
        <f t="shared" si="153"/>
        <v>51</v>
      </c>
      <c r="HY88" s="213">
        <f t="shared" si="153"/>
        <v>51</v>
      </c>
      <c r="HZ88" s="213">
        <f t="shared" si="153"/>
        <v>51</v>
      </c>
      <c r="IA88" s="213">
        <f t="shared" ref="IA88" si="154">COUNTA(IA36:IA86)</f>
        <v>51</v>
      </c>
      <c r="IX88" s="213">
        <f t="shared" ref="IX88" si="155">COUNTA(IX36:IX86)</f>
        <v>51</v>
      </c>
      <c r="JU88" s="213">
        <f t="shared" ref="JU88" si="156">COUNTA(JU36:JU86)</f>
        <v>51</v>
      </c>
      <c r="KR88" s="213">
        <f t="shared" ref="KR88" si="157">COUNTA(KR36:KR86)</f>
        <v>51</v>
      </c>
      <c r="LO88" s="213">
        <f t="shared" ref="LO88" si="158">COUNTA(LO36:LO86)</f>
        <v>51</v>
      </c>
      <c r="ML88" s="213"/>
      <c r="NI88" s="213"/>
    </row>
    <row r="89" spans="1:373" s="2" customFormat="1" ht="12.7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213"/>
      <c r="AD89" s="217"/>
      <c r="AE89" s="213"/>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224"/>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224"/>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224"/>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224"/>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224"/>
      <c r="FK89" s="198"/>
      <c r="GG89" s="224"/>
      <c r="IA89" s="224"/>
      <c r="IX89" s="224"/>
      <c r="JU89" s="224"/>
      <c r="KR89" s="224"/>
      <c r="LO89" s="224"/>
      <c r="ML89" s="224"/>
      <c r="NI89" s="224"/>
    </row>
    <row r="90" spans="1:373" s="2" customFormat="1" ht="12.7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213"/>
      <c r="AD90" s="217"/>
      <c r="AE90" s="213"/>
      <c r="AF90" s="224"/>
      <c r="AG90" s="224"/>
      <c r="AH90" s="224"/>
      <c r="AI90" s="224"/>
      <c r="AJ90" s="224"/>
      <c r="AK90" s="224"/>
      <c r="AL90" s="224"/>
      <c r="AM90" s="224"/>
      <c r="AN90" s="224"/>
      <c r="AO90" s="224"/>
      <c r="AP90" s="224"/>
      <c r="AQ90" s="224"/>
      <c r="AR90" s="224"/>
      <c r="AS90" s="224"/>
      <c r="AT90" s="224"/>
      <c r="AU90" s="224"/>
      <c r="AV90" s="224"/>
      <c r="AW90" s="224"/>
      <c r="AX90" s="224"/>
      <c r="AY90" s="224"/>
      <c r="AZ90" s="224"/>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224"/>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224"/>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224"/>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224"/>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224"/>
      <c r="FK90" s="198"/>
      <c r="GG90" s="224"/>
      <c r="IA90" s="224"/>
      <c r="IX90" s="224"/>
      <c r="JU90" s="224"/>
      <c r="KR90" s="224"/>
      <c r="LO90" s="224"/>
      <c r="ML90" s="224"/>
      <c r="NI90" s="224"/>
    </row>
    <row r="91" spans="1:373" s="2" customFormat="1" ht="12.7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213"/>
      <c r="AD91" s="217"/>
      <c r="AE91" s="213"/>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224"/>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224"/>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224"/>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224"/>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224"/>
      <c r="FK91" s="198"/>
      <c r="GG91" s="224"/>
      <c r="IA91" s="224"/>
      <c r="IX91" s="224"/>
      <c r="JU91" s="224"/>
      <c r="KR91" s="224"/>
      <c r="LO91" s="224"/>
      <c r="ML91" s="224"/>
      <c r="NI91" s="224"/>
    </row>
    <row r="92" spans="1:373" s="2" customFormat="1" ht="12.7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213"/>
      <c r="AD92" s="217"/>
      <c r="AE92" s="213"/>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224"/>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224"/>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224"/>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224"/>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224"/>
      <c r="FK92" s="198"/>
      <c r="GG92" s="224"/>
      <c r="IA92" s="224"/>
      <c r="IX92" s="224"/>
      <c r="JU92" s="224"/>
      <c r="KR92" s="224"/>
      <c r="LO92" s="224"/>
      <c r="ML92" s="224"/>
      <c r="NI92" s="224"/>
    </row>
    <row r="93" spans="1:373" s="2" customFormat="1" ht="12.7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213"/>
      <c r="AD93" s="217"/>
      <c r="AE93" s="213"/>
      <c r="AF93" s="224"/>
      <c r="AG93" s="224"/>
      <c r="AH93" s="224"/>
      <c r="AI93" s="224"/>
      <c r="AJ93" s="224"/>
      <c r="AK93" s="224"/>
      <c r="AL93" s="224"/>
      <c r="AM93" s="224"/>
      <c r="AN93" s="224"/>
      <c r="AO93" s="224"/>
      <c r="AP93" s="224"/>
      <c r="AQ93" s="224"/>
      <c r="AR93" s="224"/>
      <c r="AS93" s="224"/>
      <c r="AT93" s="224"/>
      <c r="AU93" s="224"/>
      <c r="AV93" s="224"/>
      <c r="AW93" s="224"/>
      <c r="AX93" s="224"/>
      <c r="AY93" s="224"/>
      <c r="AZ93" s="224"/>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224"/>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224"/>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224"/>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224"/>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224"/>
      <c r="FK93" s="198"/>
      <c r="GG93" s="224"/>
      <c r="IA93" s="224"/>
      <c r="IX93" s="224"/>
      <c r="JU93" s="224"/>
      <c r="KR93" s="224"/>
      <c r="LO93" s="224"/>
      <c r="ML93" s="224"/>
      <c r="NI93" s="224"/>
    </row>
    <row r="94" spans="1:373" s="2" customFormat="1" ht="12.7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213"/>
      <c r="AD94" s="217"/>
      <c r="AE94" s="213"/>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224"/>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224"/>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224"/>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224"/>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224"/>
      <c r="FK94" s="198"/>
      <c r="GG94" s="224"/>
      <c r="IA94" s="224"/>
      <c r="IX94" s="224"/>
      <c r="JU94" s="224"/>
      <c r="KR94" s="224"/>
      <c r="LO94" s="224"/>
      <c r="ML94" s="224"/>
      <c r="NI94" s="224"/>
    </row>
    <row r="95" spans="1:373" s="2" customFormat="1" ht="12.7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213"/>
      <c r="AD95" s="217"/>
      <c r="AE95" s="213"/>
      <c r="AF95" s="224"/>
      <c r="AG95" s="224"/>
      <c r="AH95" s="224"/>
      <c r="AI95" s="224"/>
      <c r="AJ95" s="224"/>
      <c r="AK95" s="224"/>
      <c r="AL95" s="224"/>
      <c r="AM95" s="224"/>
      <c r="AN95" s="224"/>
      <c r="AO95" s="224"/>
      <c r="AP95" s="224"/>
      <c r="AQ95" s="224"/>
      <c r="AR95" s="224"/>
      <c r="AS95" s="224"/>
      <c r="AT95" s="224"/>
      <c r="AU95" s="224"/>
      <c r="AV95" s="224"/>
      <c r="AW95" s="224"/>
      <c r="AX95" s="224"/>
      <c r="AY95" s="224"/>
      <c r="AZ95" s="224"/>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224"/>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224"/>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224"/>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224"/>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224"/>
      <c r="FK95" s="198"/>
      <c r="GG95" s="224"/>
      <c r="IA95" s="224"/>
      <c r="IX95" s="224"/>
      <c r="JU95" s="224"/>
      <c r="KR95" s="224"/>
      <c r="LO95" s="224"/>
      <c r="ML95" s="224"/>
      <c r="NI95" s="224"/>
    </row>
    <row r="96" spans="1:373" s="2" customFormat="1" ht="12.7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213"/>
      <c r="AD96" s="217"/>
      <c r="AE96" s="213"/>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224"/>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224"/>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224"/>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224"/>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224"/>
      <c r="FK96" s="198"/>
      <c r="GG96" s="224"/>
      <c r="IA96" s="224"/>
      <c r="IX96" s="224"/>
      <c r="JU96" s="224"/>
      <c r="KR96" s="224"/>
      <c r="LO96" s="224"/>
      <c r="ML96" s="224"/>
      <c r="NI96" s="224"/>
    </row>
    <row r="97" spans="1:373" s="2" customFormat="1" ht="12.7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213"/>
      <c r="AD97" s="217"/>
      <c r="AE97" s="213"/>
      <c r="AF97" s="224"/>
      <c r="AG97" s="224"/>
      <c r="AH97" s="224"/>
      <c r="AI97" s="224"/>
      <c r="AJ97" s="224"/>
      <c r="AK97" s="224"/>
      <c r="AL97" s="224"/>
      <c r="AM97" s="224"/>
      <c r="AN97" s="224"/>
      <c r="AO97" s="224"/>
      <c r="AP97" s="224"/>
      <c r="AQ97" s="224"/>
      <c r="AR97" s="224"/>
      <c r="AS97" s="224"/>
      <c r="AT97" s="224"/>
      <c r="AU97" s="224"/>
      <c r="AV97" s="224"/>
      <c r="AW97" s="224"/>
      <c r="AX97" s="224"/>
      <c r="AY97" s="224"/>
      <c r="AZ97" s="224"/>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224"/>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224"/>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224"/>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224"/>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224"/>
      <c r="FK97" s="198"/>
      <c r="GG97" s="224"/>
      <c r="IA97" s="224"/>
      <c r="IX97" s="224"/>
      <c r="JU97" s="224"/>
      <c r="KR97" s="224"/>
      <c r="LO97" s="224"/>
      <c r="ML97" s="224"/>
      <c r="NI97" s="224"/>
    </row>
    <row r="98" spans="1:373" s="2" customFormat="1" ht="12.7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213"/>
      <c r="AD98" s="217"/>
      <c r="AE98" s="213"/>
      <c r="AF98" s="224"/>
      <c r="AG98" s="224"/>
      <c r="AH98" s="224"/>
      <c r="AI98" s="224"/>
      <c r="AJ98" s="224"/>
      <c r="AK98" s="224"/>
      <c r="AL98" s="224"/>
      <c r="AM98" s="224"/>
      <c r="AN98" s="224"/>
      <c r="AO98" s="224"/>
      <c r="AP98" s="224"/>
      <c r="AQ98" s="224"/>
      <c r="AR98" s="224"/>
      <c r="AS98" s="224"/>
      <c r="AT98" s="224"/>
      <c r="AU98" s="224"/>
      <c r="AV98" s="224"/>
      <c r="AW98" s="224"/>
      <c r="AX98" s="224"/>
      <c r="AY98" s="224"/>
      <c r="AZ98" s="224"/>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224"/>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224"/>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224"/>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224"/>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224"/>
      <c r="FK98" s="198"/>
      <c r="GG98" s="224"/>
      <c r="IA98" s="224"/>
      <c r="IX98" s="224"/>
      <c r="JU98" s="224"/>
      <c r="KR98" s="224"/>
      <c r="LO98" s="224"/>
      <c r="ML98" s="224"/>
      <c r="NI98" s="224"/>
    </row>
    <row r="99" spans="1:373" s="2" customFormat="1" ht="12.7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213"/>
      <c r="AD99" s="217"/>
      <c r="AE99" s="213"/>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224"/>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224"/>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224"/>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224"/>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224"/>
      <c r="FK99" s="198"/>
      <c r="GG99" s="224"/>
      <c r="IA99" s="224"/>
      <c r="IX99" s="224"/>
      <c r="JU99" s="224"/>
      <c r="KR99" s="224"/>
      <c r="LO99" s="224"/>
      <c r="ML99" s="224"/>
      <c r="NI99" s="224"/>
    </row>
    <row r="100" spans="1:373" s="2" customFormat="1" ht="12.7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213"/>
      <c r="AD100" s="217"/>
      <c r="AE100" s="213"/>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4"/>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224"/>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224"/>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224"/>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224"/>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224"/>
      <c r="FK100" s="198"/>
      <c r="GG100" s="224"/>
      <c r="IA100" s="224"/>
      <c r="IX100" s="224"/>
      <c r="JU100" s="224"/>
      <c r="KR100" s="224"/>
      <c r="LO100" s="224"/>
      <c r="ML100" s="224"/>
      <c r="NI100" s="224"/>
    </row>
    <row r="101" spans="1:373" s="2" customFormat="1" ht="12.7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213"/>
      <c r="AD101" s="217"/>
      <c r="AE101" s="213"/>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224"/>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224"/>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224"/>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224"/>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224"/>
      <c r="FK101" s="198"/>
      <c r="GG101" s="224"/>
      <c r="IA101" s="224"/>
      <c r="IX101" s="224"/>
      <c r="JU101" s="224"/>
      <c r="KR101" s="224"/>
      <c r="LO101" s="224"/>
      <c r="ML101" s="224"/>
      <c r="NI101" s="224"/>
    </row>
    <row r="102" spans="1:373" s="2" customFormat="1"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213"/>
      <c r="AD102" s="217"/>
      <c r="AE102" s="213"/>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4"/>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224"/>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224"/>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224"/>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224"/>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224"/>
      <c r="FK102" s="198"/>
      <c r="GG102" s="224"/>
      <c r="IA102" s="224"/>
      <c r="IX102" s="224"/>
      <c r="JU102" s="224"/>
      <c r="KR102" s="224"/>
      <c r="LO102" s="224"/>
      <c r="ML102" s="224"/>
      <c r="NI102" s="224"/>
    </row>
    <row r="103" spans="1:373" s="2" customFormat="1" ht="12.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213"/>
      <c r="AD103" s="210"/>
      <c r="AE103" s="227"/>
      <c r="AF103" s="228"/>
      <c r="AG103" s="229"/>
      <c r="AH103" s="229"/>
      <c r="AI103" s="230"/>
      <c r="AJ103" s="230"/>
      <c r="AK103" s="212"/>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GG103" s="198"/>
      <c r="IA103" s="198"/>
      <c r="IX103" s="198"/>
      <c r="JU103" s="198"/>
      <c r="KR103" s="198"/>
      <c r="LO103" s="198"/>
      <c r="ML103" s="198"/>
      <c r="NI103" s="198"/>
    </row>
    <row r="104" spans="1:373" s="2" customFormat="1"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203"/>
      <c r="AD104" s="231"/>
      <c r="AE104" s="203"/>
      <c r="AF104" s="203"/>
      <c r="AG104" s="203"/>
      <c r="AH104" s="203"/>
      <c r="AI104" s="203"/>
      <c r="AJ104" s="203"/>
      <c r="AK104" s="203"/>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GG104" s="198"/>
      <c r="IA104" s="198"/>
      <c r="IX104" s="198"/>
      <c r="JU104" s="198"/>
      <c r="KR104" s="198"/>
      <c r="LO104" s="198"/>
      <c r="ML104" s="198"/>
      <c r="NI104" s="198"/>
    </row>
    <row r="105" spans="1:373" s="2" customFormat="1" ht="12.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94"/>
      <c r="AD105" s="195" t="s">
        <v>1</v>
      </c>
      <c r="AE105" s="196" t="s">
        <v>0</v>
      </c>
      <c r="AF105" s="196" t="s">
        <v>3</v>
      </c>
      <c r="AG105" s="196" t="s">
        <v>4</v>
      </c>
      <c r="AH105" s="196"/>
      <c r="AI105" s="197"/>
      <c r="AJ105" s="197"/>
      <c r="AK105" s="197"/>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GG105" s="198"/>
      <c r="IA105" s="198"/>
      <c r="IX105" s="198"/>
      <c r="JU105" s="198"/>
      <c r="KR105" s="198"/>
      <c r="LO105" s="198"/>
      <c r="ML105" s="198"/>
      <c r="NI105" s="198"/>
    </row>
    <row r="106" spans="1:373" s="2" customFormat="1"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94"/>
      <c r="AD106" s="195">
        <v>1</v>
      </c>
      <c r="AE106" s="196">
        <f>1+(AD106-1)*23</f>
        <v>1</v>
      </c>
      <c r="AF106" s="199">
        <v>20</v>
      </c>
      <c r="AG106" s="199">
        <f>AF106+AE106</f>
        <v>21</v>
      </c>
      <c r="AH106" s="199"/>
      <c r="AI106" s="197"/>
      <c r="AJ106" s="197"/>
      <c r="AK106" s="197"/>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GG106" s="198"/>
      <c r="IA106" s="198"/>
      <c r="IX106" s="198"/>
      <c r="JU106" s="198"/>
      <c r="KR106" s="198"/>
      <c r="LO106" s="198"/>
      <c r="ML106" s="198"/>
      <c r="NI106" s="198"/>
    </row>
    <row r="107" spans="1:373" s="2" customFormat="1" ht="12.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200"/>
      <c r="AD107" s="201"/>
      <c r="AE107" s="198"/>
      <c r="AF107" s="202"/>
      <c r="AG107" s="203"/>
      <c r="AH107" s="203"/>
      <c r="AI107" s="197"/>
      <c r="AJ107" s="197"/>
      <c r="AK107" s="197"/>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GG107" s="198"/>
      <c r="IA107" s="198"/>
      <c r="IX107" s="198"/>
      <c r="JU107" s="198"/>
      <c r="KR107" s="198"/>
      <c r="LO107" s="198"/>
      <c r="ML107" s="198"/>
      <c r="NI107" s="198"/>
    </row>
    <row r="108" spans="1:373" s="2" customFormat="1" ht="12.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200"/>
      <c r="AD108" s="204" t="s">
        <v>2</v>
      </c>
      <c r="AE108" s="205" t="s">
        <v>5</v>
      </c>
      <c r="AF108" s="205"/>
      <c r="AG108" s="205"/>
      <c r="AH108" s="205"/>
      <c r="AI108" s="197"/>
      <c r="AJ108" s="197"/>
      <c r="AK108" s="197"/>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GG108" s="198"/>
      <c r="IA108" s="198"/>
      <c r="IX108" s="198"/>
      <c r="JU108" s="198"/>
      <c r="KR108" s="198"/>
      <c r="LO108" s="198"/>
      <c r="ML108" s="198"/>
      <c r="NI108" s="198"/>
    </row>
    <row r="109" spans="1:373" s="2" customFormat="1"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200"/>
      <c r="AD109" s="206" t="str">
        <f>AD9</f>
        <v>Winter 2023-24</v>
      </c>
      <c r="AE109" s="207" t="str">
        <f>AE135</f>
        <v>SYSTEM: Total lane miles</v>
      </c>
      <c r="AF109" s="208"/>
      <c r="AG109" s="208"/>
      <c r="AH109" s="208"/>
      <c r="AI109" s="203"/>
      <c r="AJ109" s="203"/>
      <c r="AK109" s="203"/>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GG109" s="198"/>
      <c r="IA109" s="198"/>
      <c r="IX109" s="198"/>
      <c r="JU109" s="198"/>
      <c r="KR109" s="198"/>
      <c r="LO109" s="198"/>
      <c r="ML109" s="198"/>
      <c r="NI109" s="198"/>
    </row>
    <row r="110" spans="1:373" s="2" customFormat="1" ht="12.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200"/>
      <c r="AD110" s="206" t="str">
        <f t="shared" ref="AD110:AD123" si="159">AD10</f>
        <v>Winter 2022-23</v>
      </c>
      <c r="AE110" s="207" t="str">
        <f>AF135</f>
        <v>HUMAN RESOURCES: State workers (full-time)</v>
      </c>
      <c r="AF110" s="208"/>
      <c r="AG110" s="208"/>
      <c r="AH110" s="208"/>
      <c r="AI110" s="203"/>
      <c r="AJ110" s="203"/>
      <c r="AK110" s="203"/>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GG110" s="198"/>
      <c r="IA110" s="198"/>
      <c r="IX110" s="198"/>
      <c r="JU110" s="198"/>
      <c r="KR110" s="198"/>
      <c r="LO110" s="198"/>
      <c r="ML110" s="198"/>
      <c r="NI110" s="198"/>
    </row>
    <row r="111" spans="1:373" s="2" customFormat="1"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98"/>
      <c r="AD111" s="206" t="str">
        <f t="shared" si="159"/>
        <v>Winter 2021-22</v>
      </c>
      <c r="AE111" s="207" t="str">
        <f>AG135</f>
        <v>HUMAN RESOURCES: State workers (part-time and seasonal)</v>
      </c>
      <c r="AF111" s="208"/>
      <c r="AG111" s="208"/>
      <c r="AH111" s="208"/>
      <c r="AI111" s="203"/>
      <c r="AJ111" s="203"/>
      <c r="AK111" s="203"/>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GG111" s="198"/>
      <c r="IA111" s="198"/>
      <c r="IX111" s="198"/>
      <c r="JU111" s="198"/>
      <c r="KR111" s="198"/>
      <c r="LO111" s="198"/>
      <c r="ML111" s="198"/>
      <c r="NI111" s="198"/>
    </row>
    <row r="112" spans="1:373" s="2" customFormat="1" ht="12.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200"/>
      <c r="AD112" s="206" t="str">
        <f t="shared" si="159"/>
        <v>Winter 2020-21</v>
      </c>
      <c r="AE112" s="207" t="str">
        <f>AH135</f>
        <v>VEHICLE RESOURCES: Plow trucks (owned and contracted units)</v>
      </c>
      <c r="AF112" s="208"/>
      <c r="AG112" s="208"/>
      <c r="AH112" s="208"/>
      <c r="AI112" s="203"/>
      <c r="AJ112" s="203"/>
      <c r="AK112" s="203"/>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GG112" s="198"/>
      <c r="IA112" s="198"/>
      <c r="IX112" s="198"/>
      <c r="JU112" s="198"/>
      <c r="KR112" s="198"/>
      <c r="LO112" s="198"/>
      <c r="ML112" s="198"/>
      <c r="NI112" s="198"/>
    </row>
    <row r="113" spans="1:373" s="2" customFormat="1"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200"/>
      <c r="AD113" s="206" t="str">
        <f t="shared" si="159"/>
        <v>Winter 2019-20</v>
      </c>
      <c r="AE113" s="207" t="str">
        <f>AI135</f>
        <v>VEHICLE RESOURCES: Road graders (owned and contracted units)</v>
      </c>
      <c r="AF113" s="208"/>
      <c r="AG113" s="208"/>
      <c r="AH113" s="208"/>
      <c r="AI113" s="203"/>
      <c r="AJ113" s="203"/>
      <c r="AK113" s="203"/>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GG113" s="198"/>
      <c r="IA113" s="198"/>
      <c r="IX113" s="198"/>
      <c r="JU113" s="198"/>
      <c r="KR113" s="198"/>
      <c r="LO113" s="198"/>
      <c r="ML113" s="198"/>
      <c r="NI113" s="198"/>
    </row>
    <row r="114" spans="1:373" s="2" customFormat="1" ht="12.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200"/>
      <c r="AD114" s="206" t="str">
        <f t="shared" si="159"/>
        <v>Winter 2018-19</v>
      </c>
      <c r="AE114" s="207" t="str">
        <f>AJ135</f>
        <v>VEHICLE RESOURCES: Blowers (owned and contracted units)</v>
      </c>
      <c r="AF114" s="208"/>
      <c r="AG114" s="208"/>
      <c r="AH114" s="208"/>
      <c r="AI114" s="203"/>
      <c r="AJ114" s="203"/>
      <c r="AK114" s="203"/>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GG114" s="198"/>
      <c r="IA114" s="198"/>
      <c r="IX114" s="198"/>
      <c r="JU114" s="198"/>
      <c r="KR114" s="198"/>
      <c r="LO114" s="198"/>
      <c r="ML114" s="198"/>
      <c r="NI114" s="198"/>
    </row>
    <row r="115" spans="1:373" s="2" customFormat="1" ht="12.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200"/>
      <c r="AD115" s="206" t="str">
        <f t="shared" si="159"/>
        <v>Winter 2017-18</v>
      </c>
      <c r="AE115" s="207" t="str">
        <f>AK135</f>
        <v>FACILITY RESOURCES: Salt storage facilities (count)</v>
      </c>
      <c r="AF115" s="208"/>
      <c r="AG115" s="208"/>
      <c r="AH115" s="208"/>
      <c r="AI115" s="203"/>
      <c r="AJ115" s="203"/>
      <c r="AK115" s="203"/>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GG115" s="198"/>
      <c r="IA115" s="198"/>
      <c r="IX115" s="198"/>
      <c r="JU115" s="198"/>
      <c r="KR115" s="198"/>
      <c r="LO115" s="198"/>
      <c r="ML115" s="198"/>
      <c r="NI115" s="198"/>
    </row>
    <row r="116" spans="1:373" s="2" customFormat="1" ht="12.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200"/>
      <c r="AD116" s="206" t="str">
        <f t="shared" si="159"/>
        <v>Winter 2016-17</v>
      </c>
      <c r="AE116" s="207" t="str">
        <f>AL135</f>
        <v>FACILITY RESOURCES: Salt storage capacity (tons)</v>
      </c>
      <c r="AF116" s="208"/>
      <c r="AG116" s="208"/>
      <c r="AH116" s="208"/>
      <c r="AI116" s="203"/>
      <c r="AJ116" s="203"/>
      <c r="AK116" s="203"/>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GG116" s="198"/>
      <c r="IA116" s="198"/>
      <c r="IX116" s="198"/>
      <c r="JU116" s="198"/>
      <c r="KR116" s="198"/>
      <c r="LO116" s="198"/>
      <c r="ML116" s="198"/>
      <c r="NI116" s="198"/>
    </row>
    <row r="117" spans="1:373" s="2" customFormat="1"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200"/>
      <c r="AD117" s="206" t="str">
        <f t="shared" si="159"/>
        <v>Winter 2015-16</v>
      </c>
      <c r="AE117" s="207" t="str">
        <f>AM135</f>
        <v>FACILITY RESOURCES: Liquid storage facilities (count)</v>
      </c>
      <c r="AF117" s="208"/>
      <c r="AG117" s="208"/>
      <c r="AH117" s="208"/>
      <c r="AI117" s="203"/>
      <c r="AJ117" s="203"/>
      <c r="AK117" s="203"/>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GG117" s="198"/>
      <c r="IA117" s="198"/>
      <c r="IX117" s="198"/>
      <c r="JU117" s="198"/>
      <c r="KR117" s="198"/>
      <c r="LO117" s="198"/>
      <c r="ML117" s="198"/>
      <c r="NI117" s="198"/>
    </row>
    <row r="118" spans="1:373" s="2" customFormat="1" ht="12.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200"/>
      <c r="AD118" s="206" t="str">
        <f t="shared" si="159"/>
        <v>Winter 2014-15</v>
      </c>
      <c r="AE118" s="207" t="str">
        <f>AN135</f>
        <v>FACILITY RESOURCES: Liquid storage capacity (gallons)</v>
      </c>
      <c r="AF118" s="208"/>
      <c r="AG118" s="208"/>
      <c r="AH118" s="208"/>
      <c r="AI118" s="203"/>
      <c r="AJ118" s="203"/>
      <c r="AK118" s="203"/>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GG118" s="198"/>
      <c r="IA118" s="198"/>
      <c r="IX118" s="198"/>
      <c r="JU118" s="198"/>
      <c r="KR118" s="198"/>
      <c r="LO118" s="198"/>
      <c r="ML118" s="198"/>
      <c r="NI118" s="198"/>
    </row>
    <row r="119" spans="1:373" s="2" customFormat="1" ht="12.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200"/>
      <c r="AD119" s="206" t="str">
        <f t="shared" si="159"/>
        <v>5-Year Average (2019-20 to 2023-24)</v>
      </c>
      <c r="AE119" s="207" t="str">
        <f>AO135</f>
        <v>DRY MATERIALS: Salt applied (tons)</v>
      </c>
      <c r="AF119" s="208"/>
      <c r="AG119" s="208"/>
      <c r="AH119" s="208"/>
      <c r="AI119" s="203"/>
      <c r="AJ119" s="203"/>
      <c r="AK119" s="203"/>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GG119" s="198"/>
      <c r="IA119" s="198"/>
      <c r="IX119" s="198"/>
      <c r="JU119" s="198"/>
      <c r="KR119" s="198"/>
      <c r="LO119" s="198"/>
      <c r="ML119" s="198"/>
      <c r="NI119" s="198"/>
    </row>
    <row r="120" spans="1:373" s="2" customFormat="1" ht="12.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200"/>
      <c r="AD120" s="206" t="str">
        <f t="shared" si="159"/>
        <v>Change 2022-23 to 2023-24</v>
      </c>
      <c r="AE120" s="207" t="str">
        <f>AP135</f>
        <v>DRY MATERIALS: Total chemicals applied (tons)</v>
      </c>
      <c r="AF120" s="208"/>
      <c r="AG120" s="208"/>
      <c r="AH120" s="208"/>
      <c r="AI120" s="203"/>
      <c r="AJ120" s="203"/>
      <c r="AK120" s="203"/>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GG120" s="198"/>
      <c r="IA120" s="198"/>
      <c r="IX120" s="198"/>
      <c r="JU120" s="198"/>
      <c r="KR120" s="198"/>
      <c r="LO120" s="198"/>
      <c r="ML120" s="198"/>
      <c r="NI120" s="198"/>
    </row>
    <row r="121" spans="1:373" s="2" customFormat="1"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200"/>
      <c r="AD121" s="206" t="str">
        <f t="shared" si="159"/>
        <v>Change 2021-22 to 2022-23</v>
      </c>
      <c r="AE121" s="207" t="str">
        <f>AQ135</f>
        <v>DRY MATERIALS: Abrasives (non-chemical) applied (tons)</v>
      </c>
      <c r="AF121" s="208"/>
      <c r="AG121" s="208"/>
      <c r="AH121" s="208"/>
      <c r="AI121" s="203"/>
      <c r="AJ121" s="203"/>
      <c r="AK121" s="203"/>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GG121" s="198"/>
      <c r="IA121" s="198"/>
      <c r="IX121" s="198"/>
      <c r="JU121" s="198"/>
      <c r="KR121" s="198"/>
      <c r="LO121" s="198"/>
      <c r="ML121" s="198"/>
      <c r="NI121" s="198"/>
    </row>
    <row r="122" spans="1:373" s="2" customFormat="1" ht="12.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200"/>
      <c r="AD122" s="206" t="str">
        <f t="shared" si="159"/>
        <v>Change 2020-21 to 2021-22</v>
      </c>
      <c r="AE122" s="207" t="str">
        <f>AR135</f>
        <v>LIQUID MATERIALS: Salt brine applied (gallons)</v>
      </c>
      <c r="AF122" s="208"/>
      <c r="AG122" s="208"/>
      <c r="AH122" s="208"/>
      <c r="AI122" s="203"/>
      <c r="AJ122" s="203"/>
      <c r="AK122" s="203"/>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GG122" s="198"/>
      <c r="IA122" s="198"/>
      <c r="IX122" s="198"/>
      <c r="JU122" s="198"/>
      <c r="KR122" s="198"/>
      <c r="LO122" s="198"/>
      <c r="ML122" s="198"/>
      <c r="NI122" s="198"/>
    </row>
    <row r="123" spans="1:373" s="2" customFormat="1"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200"/>
      <c r="AD123" s="206" t="str">
        <f t="shared" si="159"/>
        <v>Change 2019-20 to 2020-21</v>
      </c>
      <c r="AE123" s="207" t="str">
        <f>AS135</f>
        <v>LIQUID MATERIALS: Total liquid applied (gallons)</v>
      </c>
      <c r="AF123" s="208"/>
      <c r="AG123" s="208"/>
      <c r="AH123" s="208"/>
      <c r="AI123" s="203"/>
      <c r="AJ123" s="203"/>
      <c r="AK123" s="203"/>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GG123" s="198"/>
      <c r="IA123" s="198"/>
      <c r="IX123" s="198"/>
      <c r="JU123" s="198"/>
      <c r="KR123" s="198"/>
      <c r="LO123" s="198"/>
      <c r="ML123" s="198"/>
      <c r="NI123" s="198"/>
    </row>
    <row r="124" spans="1:373" s="2" customFormat="1" ht="12.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200"/>
      <c r="AD124" s="206"/>
      <c r="AE124" s="209" t="str">
        <f>AT135</f>
        <v>COST: Total labor cost ($)</v>
      </c>
      <c r="AF124" s="208"/>
      <c r="AG124" s="208"/>
      <c r="AH124" s="208"/>
      <c r="AI124" s="203"/>
      <c r="AJ124" s="203"/>
      <c r="AK124" s="203"/>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GG124" s="198"/>
      <c r="IA124" s="198"/>
      <c r="IX124" s="198"/>
      <c r="JU124" s="198"/>
      <c r="KR124" s="198"/>
      <c r="LO124" s="198"/>
      <c r="ML124" s="198"/>
      <c r="NI124" s="198"/>
    </row>
    <row r="125" spans="1:373" s="2" customFormat="1"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200"/>
      <c r="AD125" s="206"/>
      <c r="AE125" s="209" t="str">
        <f>AU135</f>
        <v>COST: Total equipment cost ($)</v>
      </c>
      <c r="AF125" s="208"/>
      <c r="AG125" s="208"/>
      <c r="AH125" s="208"/>
      <c r="AI125" s="203"/>
      <c r="AJ125" s="203"/>
      <c r="AK125" s="203"/>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GG125" s="198"/>
      <c r="IA125" s="198"/>
      <c r="IX125" s="198"/>
      <c r="JU125" s="198"/>
      <c r="KR125" s="198"/>
      <c r="LO125" s="198"/>
      <c r="ML125" s="198"/>
      <c r="NI125" s="198"/>
    </row>
    <row r="126" spans="1:373" s="2" customFormat="1" ht="12.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200"/>
      <c r="AD126" s="206"/>
      <c r="AE126" s="209" t="str">
        <f>AV135</f>
        <v>COST: Total materials cost ($)</v>
      </c>
      <c r="AF126" s="208"/>
      <c r="AG126" s="208"/>
      <c r="AH126" s="208"/>
      <c r="AI126" s="203"/>
      <c r="AJ126" s="203"/>
      <c r="AK126" s="203"/>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GG126" s="198"/>
      <c r="IA126" s="198"/>
      <c r="IX126" s="198"/>
      <c r="JU126" s="198"/>
      <c r="KR126" s="198"/>
      <c r="LO126" s="198"/>
      <c r="ML126" s="198"/>
      <c r="NI126" s="198"/>
    </row>
    <row r="127" spans="1:373" s="2" customFormat="1" ht="12.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200"/>
      <c r="AD127" s="206"/>
      <c r="AE127" s="209" t="str">
        <f>AW135</f>
        <v>COSTS: Snow and ice total expenditure ($)</v>
      </c>
      <c r="AF127" s="208"/>
      <c r="AG127" s="208"/>
      <c r="AH127" s="208"/>
      <c r="AI127" s="203"/>
      <c r="AJ127" s="203"/>
      <c r="AK127" s="203"/>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GG127" s="198"/>
      <c r="IA127" s="198"/>
      <c r="IX127" s="198"/>
      <c r="JU127" s="198"/>
      <c r="KR127" s="198"/>
      <c r="LO127" s="198"/>
      <c r="ML127" s="198"/>
      <c r="NI127" s="198"/>
    </row>
    <row r="128" spans="1:373" s="2" customFormat="1" ht="12.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200"/>
      <c r="AD128" s="206"/>
      <c r="AE128" s="209" t="str">
        <f>AX135</f>
        <v>COSTS: Average salt price mid-winter (Jan. 1) ($/ton)</v>
      </c>
      <c r="AF128" s="208"/>
      <c r="AG128" s="208"/>
      <c r="AH128" s="208"/>
      <c r="AI128" s="203"/>
      <c r="AJ128" s="203"/>
      <c r="AK128" s="203"/>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GG128" s="198"/>
      <c r="IA128" s="198"/>
      <c r="IX128" s="198"/>
      <c r="JU128" s="198"/>
      <c r="KR128" s="198"/>
      <c r="LO128" s="198"/>
      <c r="ML128" s="198"/>
      <c r="NI128" s="198"/>
    </row>
    <row r="129" spans="1:373" s="2" customFormat="1"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200"/>
      <c r="AD129" s="206"/>
      <c r="AE129" s="209" t="str">
        <f>AY135</f>
        <v>SEVERITY: Statewide average AWSSI</v>
      </c>
      <c r="AF129" s="208"/>
      <c r="AG129" s="208"/>
      <c r="AH129" s="208"/>
      <c r="AI129" s="203"/>
      <c r="AJ129" s="203"/>
      <c r="AK129" s="203"/>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GG129" s="198"/>
      <c r="IA129" s="198"/>
      <c r="IX129" s="198"/>
      <c r="JU129" s="198"/>
      <c r="KR129" s="198"/>
      <c r="LO129" s="198"/>
      <c r="ML129" s="198"/>
      <c r="NI129" s="198"/>
    </row>
    <row r="130" spans="1:373" s="2" customFormat="1" ht="12.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200"/>
      <c r="AD130" s="206"/>
      <c r="AE130" s="209" t="s">
        <v>627</v>
      </c>
      <c r="AF130" s="208"/>
      <c r="AG130" s="208"/>
      <c r="AH130" s="208"/>
      <c r="AI130" s="203"/>
      <c r="AJ130" s="203"/>
      <c r="AK130" s="203"/>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GG130" s="198"/>
      <c r="IA130" s="198"/>
      <c r="IX130" s="198"/>
      <c r="JU130" s="198"/>
      <c r="KR130" s="198"/>
      <c r="LO130" s="198"/>
      <c r="ML130" s="198"/>
      <c r="NI130" s="198"/>
    </row>
    <row r="131" spans="1:373" s="2" customFormat="1"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200"/>
      <c r="AD131" s="206"/>
      <c r="AE131" s="207"/>
      <c r="AF131" s="208"/>
      <c r="AG131" s="208"/>
      <c r="AH131" s="208"/>
      <c r="AI131" s="203"/>
      <c r="AJ131" s="203"/>
      <c r="AK131" s="203"/>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GG131" s="198"/>
      <c r="IA131" s="198"/>
      <c r="IX131" s="198"/>
      <c r="JU131" s="198"/>
      <c r="KR131" s="198"/>
      <c r="LO131" s="198"/>
      <c r="ML131" s="198"/>
      <c r="NI131" s="198"/>
    </row>
    <row r="132" spans="1:373" s="2" customFormat="1" ht="12.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200"/>
      <c r="AD132" s="210"/>
      <c r="AE132" s="211"/>
      <c r="AF132" s="202"/>
      <c r="AG132" s="197"/>
      <c r="AH132" s="197"/>
      <c r="AI132" s="197"/>
      <c r="AJ132" s="197"/>
      <c r="AK132" s="212"/>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GG132" s="198"/>
      <c r="IA132" s="198"/>
      <c r="IX132" s="198"/>
      <c r="JU132" s="198"/>
      <c r="KR132" s="198"/>
      <c r="LO132" s="198"/>
      <c r="ML132" s="198"/>
      <c r="NI132" s="198"/>
    </row>
    <row r="133" spans="1:373" s="2" customFormat="1" ht="12.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213"/>
      <c r="AD133" s="217"/>
      <c r="AE133" s="215"/>
      <c r="AF133" s="216"/>
      <c r="AG133" s="216"/>
      <c r="AH133" s="216"/>
      <c r="AI133" s="216"/>
      <c r="AJ133" s="216"/>
      <c r="AK133" s="216"/>
      <c r="AL133" s="216"/>
      <c r="AM133" s="216"/>
      <c r="AN133" s="216"/>
      <c r="AO133" s="216"/>
      <c r="AP133" s="216"/>
      <c r="AQ133" s="216"/>
      <c r="AR133" s="216"/>
      <c r="AS133" s="216"/>
      <c r="AT133" s="216"/>
      <c r="AU133" s="216"/>
      <c r="AV133" s="216"/>
      <c r="AW133" s="216"/>
      <c r="AX133" s="216"/>
      <c r="AY133" s="216"/>
      <c r="AZ133" s="216"/>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216"/>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216"/>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216"/>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216"/>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216"/>
      <c r="FK133" s="198"/>
      <c r="GG133" s="216"/>
      <c r="IA133" s="216"/>
      <c r="IX133" s="216"/>
      <c r="JU133" s="216"/>
      <c r="KR133" s="216"/>
      <c r="LO133" s="216"/>
      <c r="ML133" s="216"/>
      <c r="NI133" s="216"/>
    </row>
    <row r="134" spans="1:373" s="2" customFormat="1" ht="12.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213"/>
      <c r="AD134" s="222" t="str">
        <f ca="1">IF(ISBLANK(OFFSET(AC134,0,$AG$106)),"",OFFSET(AC134,0,$AG$106))</f>
        <v>Winter 2023-24</v>
      </c>
      <c r="AE134" s="205" t="str">
        <f>AE34</f>
        <v>Winter 2023-24</v>
      </c>
      <c r="AF134" s="205" t="str">
        <f t="shared" ref="AF134:AS134" si="160">AF34</f>
        <v>Winter 2023-24</v>
      </c>
      <c r="AG134" s="205" t="str">
        <f t="shared" si="160"/>
        <v>Winter 2023-24</v>
      </c>
      <c r="AH134" s="205" t="str">
        <f t="shared" si="160"/>
        <v>Winter 2023-24</v>
      </c>
      <c r="AI134" s="205" t="str">
        <f t="shared" si="160"/>
        <v>Winter 2023-24</v>
      </c>
      <c r="AJ134" s="205" t="str">
        <f t="shared" si="160"/>
        <v>Winter 2023-24</v>
      </c>
      <c r="AK134" s="205" t="str">
        <f t="shared" si="160"/>
        <v>Winter 2023-24</v>
      </c>
      <c r="AL134" s="205" t="str">
        <f t="shared" si="160"/>
        <v>Winter 2023-24</v>
      </c>
      <c r="AM134" s="205" t="str">
        <f t="shared" si="160"/>
        <v>Winter 2023-24</v>
      </c>
      <c r="AN134" s="205" t="str">
        <f t="shared" si="160"/>
        <v>Winter 2023-24</v>
      </c>
      <c r="AO134" s="205" t="str">
        <f t="shared" si="160"/>
        <v>Winter 2023-24</v>
      </c>
      <c r="AP134" s="205" t="str">
        <f t="shared" si="160"/>
        <v>Winter 2023-24</v>
      </c>
      <c r="AQ134" s="205" t="str">
        <f t="shared" si="160"/>
        <v>Winter 2023-24</v>
      </c>
      <c r="AR134" s="205" t="str">
        <f t="shared" si="160"/>
        <v>Winter 2023-24</v>
      </c>
      <c r="AS134" s="205" t="str">
        <f t="shared" si="160"/>
        <v>Winter 2023-24</v>
      </c>
      <c r="AT134" s="205" t="str">
        <f t="shared" ref="AT134:AX135" si="161">AT34</f>
        <v>Winter 2023-24</v>
      </c>
      <c r="AU134" s="205" t="str">
        <f t="shared" si="161"/>
        <v>Winter 2023-24</v>
      </c>
      <c r="AV134" s="205" t="str">
        <f t="shared" si="161"/>
        <v>Winter 2023-24</v>
      </c>
      <c r="AW134" s="205" t="str">
        <f t="shared" si="161"/>
        <v>Winter 2023-24</v>
      </c>
      <c r="AX134" s="205" t="str">
        <f t="shared" si="161"/>
        <v>Winter 2023-24</v>
      </c>
      <c r="AY134" s="205" t="str">
        <f t="shared" ref="AY134" si="162">AY34</f>
        <v>Winter 2023-24</v>
      </c>
      <c r="AZ134" s="198"/>
      <c r="BA134" s="198"/>
      <c r="BB134" s="205" t="str">
        <f>BB34</f>
        <v>Winter 2022-23</v>
      </c>
      <c r="BC134" s="205" t="str">
        <f t="shared" ref="BC134:BV149" si="163">BC34</f>
        <v>Winter 2022-23</v>
      </c>
      <c r="BD134" s="205" t="str">
        <f t="shared" si="163"/>
        <v>Winter 2022-23</v>
      </c>
      <c r="BE134" s="205" t="str">
        <f t="shared" si="163"/>
        <v>Winter 2022-23</v>
      </c>
      <c r="BF134" s="205" t="str">
        <f t="shared" si="163"/>
        <v>Winter 2022-23</v>
      </c>
      <c r="BG134" s="205" t="str">
        <f t="shared" si="163"/>
        <v>Winter 2022-23</v>
      </c>
      <c r="BH134" s="205" t="str">
        <f t="shared" si="163"/>
        <v>Winter 2022-23</v>
      </c>
      <c r="BI134" s="205" t="str">
        <f t="shared" si="163"/>
        <v>Winter 2022-23</v>
      </c>
      <c r="BJ134" s="205" t="str">
        <f t="shared" si="163"/>
        <v>Winter 2022-23</v>
      </c>
      <c r="BK134" s="205" t="str">
        <f t="shared" si="163"/>
        <v>Winter 2022-23</v>
      </c>
      <c r="BL134" s="205" t="str">
        <f t="shared" si="163"/>
        <v>Winter 2022-23</v>
      </c>
      <c r="BM134" s="205" t="str">
        <f t="shared" si="163"/>
        <v>Winter 2022-23</v>
      </c>
      <c r="BN134" s="205" t="str">
        <f t="shared" si="163"/>
        <v>Winter 2022-23</v>
      </c>
      <c r="BO134" s="205" t="str">
        <f t="shared" si="163"/>
        <v>Winter 2022-23</v>
      </c>
      <c r="BP134" s="205" t="str">
        <f t="shared" si="163"/>
        <v>Winter 2022-23</v>
      </c>
      <c r="BQ134" s="205" t="str">
        <f t="shared" si="163"/>
        <v>Winter 2022-23</v>
      </c>
      <c r="BR134" s="205" t="str">
        <f t="shared" si="163"/>
        <v>Winter 2022-23</v>
      </c>
      <c r="BS134" s="205" t="str">
        <f t="shared" si="163"/>
        <v>Winter 2022-23</v>
      </c>
      <c r="BT134" s="205" t="str">
        <f t="shared" si="163"/>
        <v>Winter 2022-23</v>
      </c>
      <c r="BU134" s="205" t="str">
        <f t="shared" si="163"/>
        <v>Winter 2022-23</v>
      </c>
      <c r="BV134" s="205" t="str">
        <f t="shared" si="163"/>
        <v>Winter 2022-23</v>
      </c>
      <c r="BW134" s="205"/>
      <c r="BX134" s="198"/>
      <c r="BY134" s="205" t="str">
        <f>BY34</f>
        <v>Winter 2021-22</v>
      </c>
      <c r="BZ134" s="205" t="str">
        <f t="shared" ref="BZ134:CS149" si="164">BZ34</f>
        <v>Winter 2021-22</v>
      </c>
      <c r="CA134" s="205" t="str">
        <f t="shared" si="164"/>
        <v>Winter 2021-22</v>
      </c>
      <c r="CB134" s="205" t="str">
        <f t="shared" si="164"/>
        <v>Winter 2021-22</v>
      </c>
      <c r="CC134" s="205" t="str">
        <f t="shared" si="164"/>
        <v>Winter 2021-22</v>
      </c>
      <c r="CD134" s="205" t="str">
        <f t="shared" si="164"/>
        <v>Winter 2021-22</v>
      </c>
      <c r="CE134" s="205" t="str">
        <f t="shared" si="164"/>
        <v>Winter 2021-22</v>
      </c>
      <c r="CF134" s="205" t="str">
        <f t="shared" si="164"/>
        <v>Winter 2021-22</v>
      </c>
      <c r="CG134" s="205" t="str">
        <f t="shared" si="164"/>
        <v>Winter 2021-22</v>
      </c>
      <c r="CH134" s="205" t="str">
        <f t="shared" si="164"/>
        <v>Winter 2021-22</v>
      </c>
      <c r="CI134" s="205" t="str">
        <f t="shared" si="164"/>
        <v>Winter 2021-22</v>
      </c>
      <c r="CJ134" s="205" t="str">
        <f t="shared" si="164"/>
        <v>Winter 2021-22</v>
      </c>
      <c r="CK134" s="205" t="str">
        <f t="shared" si="164"/>
        <v>Winter 2021-22</v>
      </c>
      <c r="CL134" s="205" t="str">
        <f t="shared" si="164"/>
        <v>Winter 2021-22</v>
      </c>
      <c r="CM134" s="205" t="str">
        <f t="shared" si="164"/>
        <v>Winter 2021-22</v>
      </c>
      <c r="CN134" s="205" t="str">
        <f t="shared" si="164"/>
        <v>Winter 2021-22</v>
      </c>
      <c r="CO134" s="205" t="str">
        <f t="shared" si="164"/>
        <v>Winter 2021-22</v>
      </c>
      <c r="CP134" s="205" t="str">
        <f t="shared" si="164"/>
        <v>Winter 2021-22</v>
      </c>
      <c r="CQ134" s="205" t="str">
        <f t="shared" si="164"/>
        <v>Winter 2021-22</v>
      </c>
      <c r="CR134" s="205" t="str">
        <f t="shared" si="164"/>
        <v>Winter 2021-22</v>
      </c>
      <c r="CS134" s="205" t="str">
        <f t="shared" si="164"/>
        <v>Winter 2021-22</v>
      </c>
      <c r="CT134" s="205"/>
      <c r="CU134" s="198"/>
      <c r="CV134" s="205" t="str">
        <f>CV34</f>
        <v>Winter 2020-21</v>
      </c>
      <c r="CW134" s="205" t="str">
        <f t="shared" ref="CW134:DP134" si="165">CW34</f>
        <v>Winter 2020-21</v>
      </c>
      <c r="CX134" s="205" t="str">
        <f t="shared" si="165"/>
        <v>Winter 2020-21</v>
      </c>
      <c r="CY134" s="205" t="str">
        <f t="shared" si="165"/>
        <v>Winter 2020-21</v>
      </c>
      <c r="CZ134" s="205" t="str">
        <f t="shared" si="165"/>
        <v>Winter 2020-21</v>
      </c>
      <c r="DA134" s="205" t="str">
        <f t="shared" si="165"/>
        <v>Winter 2020-21</v>
      </c>
      <c r="DB134" s="205" t="str">
        <f t="shared" si="165"/>
        <v>Winter 2020-21</v>
      </c>
      <c r="DC134" s="205" t="str">
        <f t="shared" si="165"/>
        <v>Winter 2020-21</v>
      </c>
      <c r="DD134" s="205" t="str">
        <f t="shared" si="165"/>
        <v>Winter 2020-21</v>
      </c>
      <c r="DE134" s="205" t="str">
        <f t="shared" si="165"/>
        <v>Winter 2020-21</v>
      </c>
      <c r="DF134" s="205" t="str">
        <f t="shared" si="165"/>
        <v>Winter 2020-21</v>
      </c>
      <c r="DG134" s="205" t="str">
        <f t="shared" si="165"/>
        <v>Winter 2020-21</v>
      </c>
      <c r="DH134" s="205" t="str">
        <f t="shared" si="165"/>
        <v>Winter 2020-21</v>
      </c>
      <c r="DI134" s="205" t="str">
        <f t="shared" si="165"/>
        <v>Winter 2020-21</v>
      </c>
      <c r="DJ134" s="205" t="str">
        <f t="shared" si="165"/>
        <v>Winter 2020-21</v>
      </c>
      <c r="DK134" s="205" t="str">
        <f t="shared" si="165"/>
        <v>Winter 2020-21</v>
      </c>
      <c r="DL134" s="205" t="str">
        <f t="shared" si="165"/>
        <v>Winter 2020-21</v>
      </c>
      <c r="DM134" s="205" t="str">
        <f t="shared" si="165"/>
        <v>Winter 2020-21</v>
      </c>
      <c r="DN134" s="205" t="str">
        <f t="shared" si="165"/>
        <v>Winter 2020-21</v>
      </c>
      <c r="DO134" s="205" t="str">
        <f t="shared" si="165"/>
        <v>Winter 2020-21</v>
      </c>
      <c r="DP134" s="205" t="str">
        <f t="shared" si="165"/>
        <v>Winter 2020-21</v>
      </c>
      <c r="DQ134" s="205"/>
      <c r="DR134" s="198"/>
      <c r="DS134" s="205" t="str">
        <f>DS34</f>
        <v>Winter 2019-20</v>
      </c>
      <c r="DT134" s="205" t="str">
        <f t="shared" ref="DT134:EM134" si="166">DT34</f>
        <v>Winter 2019-20</v>
      </c>
      <c r="DU134" s="205" t="str">
        <f t="shared" si="166"/>
        <v>Winter 2019-20</v>
      </c>
      <c r="DV134" s="205" t="str">
        <f t="shared" si="166"/>
        <v>Winter 2019-20</v>
      </c>
      <c r="DW134" s="205" t="str">
        <f t="shared" si="166"/>
        <v>Winter 2019-20</v>
      </c>
      <c r="DX134" s="205" t="str">
        <f t="shared" si="166"/>
        <v>Winter 2019-20</v>
      </c>
      <c r="DY134" s="205" t="str">
        <f t="shared" si="166"/>
        <v>Winter 2019-20</v>
      </c>
      <c r="DZ134" s="205" t="str">
        <f t="shared" si="166"/>
        <v>Winter 2019-20</v>
      </c>
      <c r="EA134" s="205" t="str">
        <f t="shared" si="166"/>
        <v>Winter 2019-20</v>
      </c>
      <c r="EB134" s="205" t="str">
        <f t="shared" si="166"/>
        <v>Winter 2019-20</v>
      </c>
      <c r="EC134" s="205" t="str">
        <f t="shared" si="166"/>
        <v>Winter 2019-20</v>
      </c>
      <c r="ED134" s="205" t="str">
        <f t="shared" si="166"/>
        <v>Winter 2019-20</v>
      </c>
      <c r="EE134" s="205" t="str">
        <f t="shared" si="166"/>
        <v>Winter 2019-20</v>
      </c>
      <c r="EF134" s="205" t="str">
        <f t="shared" si="166"/>
        <v>Winter 2019-20</v>
      </c>
      <c r="EG134" s="205" t="str">
        <f t="shared" si="166"/>
        <v>Winter 2019-20</v>
      </c>
      <c r="EH134" s="205" t="str">
        <f t="shared" si="166"/>
        <v>Winter 2019-20</v>
      </c>
      <c r="EI134" s="205" t="str">
        <f t="shared" si="166"/>
        <v>Winter 2019-20</v>
      </c>
      <c r="EJ134" s="205" t="str">
        <f t="shared" si="166"/>
        <v>Winter 2019-20</v>
      </c>
      <c r="EK134" s="205" t="str">
        <f t="shared" si="166"/>
        <v>Winter 2019-20</v>
      </c>
      <c r="EL134" s="205" t="str">
        <f t="shared" si="166"/>
        <v>Winter 2019-20</v>
      </c>
      <c r="EM134" s="205" t="str">
        <f t="shared" si="166"/>
        <v>Winter 2019-20</v>
      </c>
      <c r="EN134" s="205"/>
      <c r="EO134" s="205"/>
      <c r="EP134" s="205" t="str">
        <f>EP34</f>
        <v>Winter 2018-19</v>
      </c>
      <c r="EQ134" s="205" t="str">
        <f t="shared" ref="EQ134:FJ134" si="167">EQ34</f>
        <v>Winter 2018-19</v>
      </c>
      <c r="ER134" s="205" t="str">
        <f t="shared" si="167"/>
        <v>Winter 2018-19</v>
      </c>
      <c r="ES134" s="205" t="str">
        <f t="shared" si="167"/>
        <v>Winter 2018-19</v>
      </c>
      <c r="ET134" s="205" t="str">
        <f t="shared" si="167"/>
        <v>Winter 2018-19</v>
      </c>
      <c r="EU134" s="205" t="str">
        <f t="shared" si="167"/>
        <v>Winter 2018-19</v>
      </c>
      <c r="EV134" s="205" t="str">
        <f t="shared" si="167"/>
        <v>Winter 2018-19</v>
      </c>
      <c r="EW134" s="205" t="str">
        <f t="shared" si="167"/>
        <v>Winter 2018-19</v>
      </c>
      <c r="EX134" s="205" t="str">
        <f t="shared" si="167"/>
        <v>Winter 2018-19</v>
      </c>
      <c r="EY134" s="205" t="str">
        <f t="shared" si="167"/>
        <v>Winter 2018-19</v>
      </c>
      <c r="EZ134" s="205" t="str">
        <f t="shared" si="167"/>
        <v>Winter 2018-19</v>
      </c>
      <c r="FA134" s="205" t="str">
        <f t="shared" si="167"/>
        <v>Winter 2018-19</v>
      </c>
      <c r="FB134" s="205" t="str">
        <f t="shared" si="167"/>
        <v>Winter 2018-19</v>
      </c>
      <c r="FC134" s="205" t="str">
        <f t="shared" si="167"/>
        <v>Winter 2018-19</v>
      </c>
      <c r="FD134" s="205" t="str">
        <f t="shared" si="167"/>
        <v>Winter 2018-19</v>
      </c>
      <c r="FE134" s="205" t="str">
        <f t="shared" si="167"/>
        <v>Winter 2018-19</v>
      </c>
      <c r="FF134" s="205" t="str">
        <f t="shared" si="167"/>
        <v>Winter 2018-19</v>
      </c>
      <c r="FG134" s="205" t="str">
        <f t="shared" si="167"/>
        <v>Winter 2018-19</v>
      </c>
      <c r="FH134" s="205" t="str">
        <f t="shared" si="167"/>
        <v>Winter 2018-19</v>
      </c>
      <c r="FI134" s="205" t="str">
        <f t="shared" si="167"/>
        <v>Winter 2018-19</v>
      </c>
      <c r="FJ134" s="205" t="str">
        <f t="shared" si="167"/>
        <v>Winter 2018-19</v>
      </c>
      <c r="FK134" s="205"/>
      <c r="FL134" s="205"/>
      <c r="FM134" s="205" t="str">
        <f>FM34</f>
        <v>Winter 2017-18</v>
      </c>
      <c r="FN134" s="205" t="str">
        <f t="shared" ref="FN134:GG134" si="168">FN34</f>
        <v>Winter 2017-18</v>
      </c>
      <c r="FO134" s="205" t="str">
        <f t="shared" si="168"/>
        <v>Winter 2017-18</v>
      </c>
      <c r="FP134" s="205" t="str">
        <f t="shared" si="168"/>
        <v>Winter 2017-18</v>
      </c>
      <c r="FQ134" s="205" t="str">
        <f t="shared" si="168"/>
        <v>Winter 2017-18</v>
      </c>
      <c r="FR134" s="205" t="str">
        <f t="shared" si="168"/>
        <v>Winter 2017-18</v>
      </c>
      <c r="FS134" s="205" t="str">
        <f t="shared" si="168"/>
        <v>Winter 2017-18</v>
      </c>
      <c r="FT134" s="205" t="str">
        <f t="shared" si="168"/>
        <v>Winter 2017-18</v>
      </c>
      <c r="FU134" s="205" t="str">
        <f t="shared" si="168"/>
        <v>Winter 2017-18</v>
      </c>
      <c r="FV134" s="205" t="str">
        <f t="shared" si="168"/>
        <v>Winter 2017-18</v>
      </c>
      <c r="FW134" s="205" t="str">
        <f t="shared" si="168"/>
        <v>Winter 2017-18</v>
      </c>
      <c r="FX134" s="205" t="str">
        <f t="shared" si="168"/>
        <v>Winter 2017-18</v>
      </c>
      <c r="FY134" s="205" t="str">
        <f t="shared" si="168"/>
        <v>Winter 2017-18</v>
      </c>
      <c r="FZ134" s="205" t="str">
        <f t="shared" si="168"/>
        <v>Winter 2017-18</v>
      </c>
      <c r="GA134" s="205" t="str">
        <f t="shared" si="168"/>
        <v>Winter 2017-18</v>
      </c>
      <c r="GB134" s="205" t="str">
        <f t="shared" si="168"/>
        <v>Winter 2017-18</v>
      </c>
      <c r="GC134" s="205" t="str">
        <f t="shared" si="168"/>
        <v>Winter 2017-18</v>
      </c>
      <c r="GD134" s="205" t="str">
        <f t="shared" si="168"/>
        <v>Winter 2017-18</v>
      </c>
      <c r="GE134" s="205" t="str">
        <f t="shared" si="168"/>
        <v>Winter 2017-18</v>
      </c>
      <c r="GF134" s="205" t="str">
        <f t="shared" si="168"/>
        <v>Winter 2017-18</v>
      </c>
      <c r="GG134" s="205" t="str">
        <f t="shared" si="168"/>
        <v>Winter 2017-18</v>
      </c>
      <c r="GH134" s="205"/>
      <c r="GI134" s="205"/>
      <c r="GJ134" s="205" t="str">
        <f>GJ34</f>
        <v>Winter 2016-17</v>
      </c>
      <c r="GK134" s="205" t="str">
        <f t="shared" ref="GK134:HD134" si="169">GK34</f>
        <v>Winter 2016-17</v>
      </c>
      <c r="GL134" s="205" t="str">
        <f t="shared" si="169"/>
        <v>Winter 2016-17</v>
      </c>
      <c r="GM134" s="205" t="str">
        <f t="shared" si="169"/>
        <v>Winter 2016-17</v>
      </c>
      <c r="GN134" s="205" t="str">
        <f t="shared" si="169"/>
        <v>Winter 2016-17</v>
      </c>
      <c r="GO134" s="205" t="str">
        <f t="shared" si="169"/>
        <v>Winter 2016-17</v>
      </c>
      <c r="GP134" s="205" t="str">
        <f t="shared" si="169"/>
        <v>Winter 2016-17</v>
      </c>
      <c r="GQ134" s="205" t="str">
        <f t="shared" si="169"/>
        <v>Winter 2016-17</v>
      </c>
      <c r="GR134" s="205" t="str">
        <f t="shared" si="169"/>
        <v>Winter 2016-17</v>
      </c>
      <c r="GS134" s="205" t="str">
        <f t="shared" si="169"/>
        <v>Winter 2016-17</v>
      </c>
      <c r="GT134" s="205" t="str">
        <f t="shared" si="169"/>
        <v>Winter 2016-17</v>
      </c>
      <c r="GU134" s="205" t="str">
        <f t="shared" si="169"/>
        <v>Winter 2016-17</v>
      </c>
      <c r="GV134" s="205" t="str">
        <f t="shared" si="169"/>
        <v>Winter 2016-17</v>
      </c>
      <c r="GW134" s="205" t="str">
        <f t="shared" si="169"/>
        <v>Winter 2016-17</v>
      </c>
      <c r="GX134" s="205" t="str">
        <f t="shared" si="169"/>
        <v>Winter 2016-17</v>
      </c>
      <c r="GY134" s="205" t="str">
        <f t="shared" si="169"/>
        <v>Winter 2016-17</v>
      </c>
      <c r="GZ134" s="205" t="str">
        <f t="shared" si="169"/>
        <v>Winter 2016-17</v>
      </c>
      <c r="HA134" s="205" t="str">
        <f t="shared" si="169"/>
        <v>Winter 2016-17</v>
      </c>
      <c r="HB134" s="205" t="str">
        <f t="shared" si="169"/>
        <v>Winter 2016-17</v>
      </c>
      <c r="HC134" s="205" t="str">
        <f t="shared" ref="HC134" si="170">HC34</f>
        <v>Winter 2016-17</v>
      </c>
      <c r="HD134" s="205" t="str">
        <f t="shared" si="169"/>
        <v>Winter 2016-17</v>
      </c>
      <c r="HE134" s="205"/>
      <c r="HF134" s="205"/>
      <c r="HG134" s="205" t="str">
        <f>HG34</f>
        <v>Winter 2015-16</v>
      </c>
      <c r="HH134" s="205" t="str">
        <f t="shared" ref="HH134:IA134" si="171">HH34</f>
        <v>Winter 2015-16</v>
      </c>
      <c r="HI134" s="205" t="str">
        <f t="shared" si="171"/>
        <v>Winter 2015-16</v>
      </c>
      <c r="HJ134" s="205" t="str">
        <f t="shared" si="171"/>
        <v>Winter 2015-16</v>
      </c>
      <c r="HK134" s="205" t="str">
        <f t="shared" si="171"/>
        <v>Winter 2015-16</v>
      </c>
      <c r="HL134" s="205" t="str">
        <f t="shared" si="171"/>
        <v>Winter 2015-16</v>
      </c>
      <c r="HM134" s="205" t="str">
        <f t="shared" si="171"/>
        <v>Winter 2015-16</v>
      </c>
      <c r="HN134" s="205" t="str">
        <f t="shared" si="171"/>
        <v>Winter 2015-16</v>
      </c>
      <c r="HO134" s="205" t="str">
        <f t="shared" si="171"/>
        <v>Winter 2015-16</v>
      </c>
      <c r="HP134" s="205" t="str">
        <f t="shared" si="171"/>
        <v>Winter 2015-16</v>
      </c>
      <c r="HQ134" s="205" t="str">
        <f t="shared" si="171"/>
        <v>Winter 2015-16</v>
      </c>
      <c r="HR134" s="205" t="str">
        <f t="shared" si="171"/>
        <v>Winter 2015-16</v>
      </c>
      <c r="HS134" s="205" t="str">
        <f t="shared" si="171"/>
        <v>Winter 2015-16</v>
      </c>
      <c r="HT134" s="205" t="str">
        <f t="shared" si="171"/>
        <v>Winter 2015-16</v>
      </c>
      <c r="HU134" s="205" t="str">
        <f t="shared" si="171"/>
        <v>Winter 2015-16</v>
      </c>
      <c r="HV134" s="205" t="str">
        <f t="shared" si="171"/>
        <v>Winter 2015-16</v>
      </c>
      <c r="HW134" s="205" t="str">
        <f t="shared" si="171"/>
        <v>Winter 2015-16</v>
      </c>
      <c r="HX134" s="205" t="str">
        <f t="shared" si="171"/>
        <v>Winter 2015-16</v>
      </c>
      <c r="HY134" s="205" t="str">
        <f t="shared" si="171"/>
        <v>Winter 2015-16</v>
      </c>
      <c r="HZ134" s="205" t="str">
        <f t="shared" si="171"/>
        <v>Winter 2015-16</v>
      </c>
      <c r="IA134" s="205" t="str">
        <f t="shared" si="171"/>
        <v>Winter 2015-16</v>
      </c>
      <c r="IB134" s="205"/>
      <c r="IC134" s="205"/>
      <c r="ID134" s="205" t="str">
        <f>ID34</f>
        <v>Winter 2014-15</v>
      </c>
      <c r="IE134" s="205" t="str">
        <f t="shared" ref="IE134:IX134" si="172">IE34</f>
        <v>Winter 2014-15</v>
      </c>
      <c r="IF134" s="205" t="str">
        <f t="shared" si="172"/>
        <v>Winter 2014-15</v>
      </c>
      <c r="IG134" s="205" t="str">
        <f t="shared" si="172"/>
        <v>Winter 2014-15</v>
      </c>
      <c r="IH134" s="205" t="str">
        <f t="shared" si="172"/>
        <v>Winter 2014-15</v>
      </c>
      <c r="II134" s="205" t="str">
        <f t="shared" si="172"/>
        <v>Winter 2014-15</v>
      </c>
      <c r="IJ134" s="205" t="str">
        <f t="shared" si="172"/>
        <v>Winter 2014-15</v>
      </c>
      <c r="IK134" s="205" t="str">
        <f t="shared" si="172"/>
        <v>Winter 2014-15</v>
      </c>
      <c r="IL134" s="205" t="str">
        <f t="shared" si="172"/>
        <v>Winter 2014-15</v>
      </c>
      <c r="IM134" s="205" t="str">
        <f t="shared" si="172"/>
        <v>Winter 2014-15</v>
      </c>
      <c r="IN134" s="205" t="str">
        <f t="shared" si="172"/>
        <v>Winter 2014-15</v>
      </c>
      <c r="IO134" s="205" t="str">
        <f t="shared" si="172"/>
        <v>Winter 2014-15</v>
      </c>
      <c r="IP134" s="205" t="str">
        <f t="shared" si="172"/>
        <v>Winter 2014-15</v>
      </c>
      <c r="IQ134" s="205" t="str">
        <f t="shared" si="172"/>
        <v>Winter 2014-15</v>
      </c>
      <c r="IR134" s="205" t="str">
        <f t="shared" si="172"/>
        <v>Winter 2014-15</v>
      </c>
      <c r="IS134" s="205" t="str">
        <f t="shared" si="172"/>
        <v>Winter 2014-15</v>
      </c>
      <c r="IT134" s="205" t="str">
        <f t="shared" si="172"/>
        <v>Winter 2014-15</v>
      </c>
      <c r="IU134" s="205" t="str">
        <f t="shared" si="172"/>
        <v>Winter 2014-15</v>
      </c>
      <c r="IV134" s="205" t="str">
        <f t="shared" si="172"/>
        <v>Winter 2014-15</v>
      </c>
      <c r="IW134" s="205" t="str">
        <f t="shared" si="172"/>
        <v>Winter 2014-15</v>
      </c>
      <c r="IX134" s="205" t="str">
        <f t="shared" si="172"/>
        <v>Winter 2014-15</v>
      </c>
      <c r="IY134" s="205"/>
      <c r="IZ134" s="205"/>
      <c r="JA134" s="205" t="str">
        <f>JA34</f>
        <v>5-Year Average (2019-20 to 2023-24)</v>
      </c>
      <c r="JB134" s="205" t="str">
        <f t="shared" ref="JB134:JU134" si="173">JB34</f>
        <v>5-Year Average (2019-20 to 2023-24)</v>
      </c>
      <c r="JC134" s="205" t="str">
        <f t="shared" si="173"/>
        <v>5-Year Average (2019-20 to 2023-24)</v>
      </c>
      <c r="JD134" s="205" t="str">
        <f t="shared" si="173"/>
        <v>5-Year Average (2019-20 to 2023-24)</v>
      </c>
      <c r="JE134" s="205" t="str">
        <f t="shared" si="173"/>
        <v>5-Year Average (2019-20 to 2023-24)</v>
      </c>
      <c r="JF134" s="205" t="str">
        <f t="shared" si="173"/>
        <v>5-Year Average (2019-20 to 2023-24)</v>
      </c>
      <c r="JG134" s="205" t="str">
        <f t="shared" si="173"/>
        <v>5-Year Average (2019-20 to 2023-24)</v>
      </c>
      <c r="JH134" s="205" t="str">
        <f t="shared" si="173"/>
        <v>5-Year Average (2019-20 to 2023-24)</v>
      </c>
      <c r="JI134" s="205" t="str">
        <f t="shared" si="173"/>
        <v>5-Year Average (2019-20 to 2023-24)</v>
      </c>
      <c r="JJ134" s="205" t="str">
        <f t="shared" si="173"/>
        <v>5-Year Average (2019-20 to 2023-24)</v>
      </c>
      <c r="JK134" s="205" t="str">
        <f t="shared" si="173"/>
        <v>5-Year Average (2019-20 to 2023-24)</v>
      </c>
      <c r="JL134" s="205" t="str">
        <f t="shared" si="173"/>
        <v>5-Year Average (2019-20 to 2023-24)</v>
      </c>
      <c r="JM134" s="205" t="str">
        <f t="shared" si="173"/>
        <v>5-Year Average (2019-20 to 2023-24)</v>
      </c>
      <c r="JN134" s="205" t="str">
        <f t="shared" si="173"/>
        <v>5-Year Average (2019-20 to 2023-24)</v>
      </c>
      <c r="JO134" s="205" t="str">
        <f t="shared" si="173"/>
        <v>5-Year Average (2019-20 to 2023-24)</v>
      </c>
      <c r="JP134" s="205" t="str">
        <f t="shared" si="173"/>
        <v>5-Year Average (2019-20 to 2023-24)</v>
      </c>
      <c r="JQ134" s="205" t="str">
        <f t="shared" si="173"/>
        <v>5-Year Average (2019-20 to 2023-24)</v>
      </c>
      <c r="JR134" s="205" t="str">
        <f t="shared" si="173"/>
        <v>5-Year Average (2019-20 to 2023-24)</v>
      </c>
      <c r="JS134" s="205" t="str">
        <f t="shared" si="173"/>
        <v>5-Year Average (2019-20 to 2023-24)</v>
      </c>
      <c r="JT134" s="205" t="str">
        <f t="shared" si="173"/>
        <v>5-Year Average (2019-20 to 2023-24)</v>
      </c>
      <c r="JU134" s="205" t="str">
        <f t="shared" si="173"/>
        <v>5-Year Average (2019-20 to 2023-24)</v>
      </c>
      <c r="JV134" s="205"/>
      <c r="JW134" s="205"/>
      <c r="JX134" s="205" t="str">
        <f>JX34</f>
        <v>Change 2022-23 to 2023-24</v>
      </c>
      <c r="JY134" s="205" t="str">
        <f t="shared" ref="JY134:KR134" si="174">JY34</f>
        <v>Change 2022-23 to 2023-24</v>
      </c>
      <c r="JZ134" s="205" t="str">
        <f t="shared" si="174"/>
        <v>Change 2022-23 to 2023-24</v>
      </c>
      <c r="KA134" s="205" t="str">
        <f t="shared" si="174"/>
        <v>Change 2022-23 to 2023-24</v>
      </c>
      <c r="KB134" s="205" t="str">
        <f t="shared" si="174"/>
        <v>Change 2022-23 to 2023-24</v>
      </c>
      <c r="KC134" s="205" t="str">
        <f t="shared" si="174"/>
        <v>Change 2022-23 to 2023-24</v>
      </c>
      <c r="KD134" s="205" t="str">
        <f t="shared" si="174"/>
        <v>Change 2022-23 to 2023-24</v>
      </c>
      <c r="KE134" s="205" t="str">
        <f t="shared" si="174"/>
        <v>Change 2022-23 to 2023-24</v>
      </c>
      <c r="KF134" s="205" t="str">
        <f t="shared" si="174"/>
        <v>Change 2022-23 to 2023-24</v>
      </c>
      <c r="KG134" s="205" t="str">
        <f t="shared" si="174"/>
        <v>Change 2022-23 to 2023-24</v>
      </c>
      <c r="KH134" s="205" t="str">
        <f t="shared" si="174"/>
        <v>Change 2022-23 to 2023-24</v>
      </c>
      <c r="KI134" s="205" t="str">
        <f t="shared" si="174"/>
        <v>Change 2022-23 to 2023-24</v>
      </c>
      <c r="KJ134" s="205" t="str">
        <f t="shared" si="174"/>
        <v>Change 2022-23 to 2023-24</v>
      </c>
      <c r="KK134" s="205" t="str">
        <f t="shared" si="174"/>
        <v>Change 2022-23 to 2023-24</v>
      </c>
      <c r="KL134" s="205" t="str">
        <f t="shared" si="174"/>
        <v>Change 2022-23 to 2023-24</v>
      </c>
      <c r="KM134" s="205" t="str">
        <f t="shared" si="174"/>
        <v>Change 2022-23 to 2023-24</v>
      </c>
      <c r="KN134" s="205" t="str">
        <f t="shared" si="174"/>
        <v>Change 2022-23 to 2023-24</v>
      </c>
      <c r="KO134" s="205" t="str">
        <f t="shared" si="174"/>
        <v>Change 2022-23 to 2023-24</v>
      </c>
      <c r="KP134" s="205" t="str">
        <f t="shared" si="174"/>
        <v>Change 2022-23 to 2023-24</v>
      </c>
      <c r="KQ134" s="205" t="str">
        <f t="shared" si="174"/>
        <v>Change 2022-23 to 2023-24</v>
      </c>
      <c r="KR134" s="205" t="str">
        <f t="shared" si="174"/>
        <v>Change 2022-23 to 2023-24</v>
      </c>
      <c r="KS134" s="205"/>
      <c r="KT134" s="205"/>
      <c r="KU134" s="205" t="str">
        <f>KU34</f>
        <v>Change 2021-22 to 2022-23</v>
      </c>
      <c r="KV134" s="205" t="str">
        <f t="shared" ref="KV134:LO134" si="175">KV34</f>
        <v>Change 2021-22 to 2022-23</v>
      </c>
      <c r="KW134" s="205" t="str">
        <f t="shared" si="175"/>
        <v>Change 2021-22 to 2022-23</v>
      </c>
      <c r="KX134" s="205" t="str">
        <f t="shared" si="175"/>
        <v>Change 2021-22 to 2022-23</v>
      </c>
      <c r="KY134" s="205" t="str">
        <f t="shared" si="175"/>
        <v>Change 2021-22 to 2022-23</v>
      </c>
      <c r="KZ134" s="205" t="str">
        <f t="shared" si="175"/>
        <v>Change 2021-22 to 2022-23</v>
      </c>
      <c r="LA134" s="205" t="str">
        <f t="shared" si="175"/>
        <v>Change 2021-22 to 2022-23</v>
      </c>
      <c r="LB134" s="205" t="str">
        <f t="shared" si="175"/>
        <v>Change 2021-22 to 2022-23</v>
      </c>
      <c r="LC134" s="205" t="str">
        <f t="shared" si="175"/>
        <v>Change 2021-22 to 2022-23</v>
      </c>
      <c r="LD134" s="205" t="str">
        <f t="shared" si="175"/>
        <v>Change 2021-22 to 2022-23</v>
      </c>
      <c r="LE134" s="205" t="str">
        <f t="shared" si="175"/>
        <v>Change 2021-22 to 2022-23</v>
      </c>
      <c r="LF134" s="205" t="str">
        <f t="shared" si="175"/>
        <v>Change 2021-22 to 2022-23</v>
      </c>
      <c r="LG134" s="205" t="str">
        <f t="shared" si="175"/>
        <v>Change 2021-22 to 2022-23</v>
      </c>
      <c r="LH134" s="205" t="str">
        <f t="shared" si="175"/>
        <v>Change 2021-22 to 2022-23</v>
      </c>
      <c r="LI134" s="205" t="str">
        <f t="shared" si="175"/>
        <v>Change 2021-22 to 2022-23</v>
      </c>
      <c r="LJ134" s="205" t="str">
        <f t="shared" si="175"/>
        <v>Change 2021-22 to 2022-23</v>
      </c>
      <c r="LK134" s="205" t="str">
        <f t="shared" si="175"/>
        <v>Change 2021-22 to 2022-23</v>
      </c>
      <c r="LL134" s="205" t="str">
        <f t="shared" si="175"/>
        <v>Change 2021-22 to 2022-23</v>
      </c>
      <c r="LM134" s="205" t="str">
        <f t="shared" si="175"/>
        <v>Change 2021-22 to 2022-23</v>
      </c>
      <c r="LN134" s="205" t="str">
        <f t="shared" si="175"/>
        <v>Change 2021-22 to 2022-23</v>
      </c>
      <c r="LO134" s="205" t="str">
        <f t="shared" si="175"/>
        <v>Change 2021-22 to 2022-23</v>
      </c>
      <c r="LP134" s="205"/>
      <c r="LQ134" s="205"/>
      <c r="LR134" s="205" t="str">
        <f>LR34</f>
        <v>Change 2020-21 to 2021-22</v>
      </c>
      <c r="LS134" s="205" t="str">
        <f t="shared" ref="LS134:ML134" si="176">LS34</f>
        <v>Change 2020-21 to 2021-22</v>
      </c>
      <c r="LT134" s="205" t="str">
        <f t="shared" si="176"/>
        <v>Change 2020-21 to 2021-22</v>
      </c>
      <c r="LU134" s="205" t="str">
        <f t="shared" si="176"/>
        <v>Change 2020-21 to 2021-22</v>
      </c>
      <c r="LV134" s="205" t="str">
        <f t="shared" si="176"/>
        <v>Change 2020-21 to 2021-22</v>
      </c>
      <c r="LW134" s="205" t="str">
        <f t="shared" si="176"/>
        <v>Change 2020-21 to 2021-22</v>
      </c>
      <c r="LX134" s="205" t="str">
        <f t="shared" si="176"/>
        <v>Change 2020-21 to 2021-22</v>
      </c>
      <c r="LY134" s="205" t="str">
        <f t="shared" si="176"/>
        <v>Change 2020-21 to 2021-22</v>
      </c>
      <c r="LZ134" s="205" t="str">
        <f t="shared" si="176"/>
        <v>Change 2020-21 to 2021-22</v>
      </c>
      <c r="MA134" s="205" t="str">
        <f t="shared" si="176"/>
        <v>Change 2020-21 to 2021-22</v>
      </c>
      <c r="MB134" s="205" t="str">
        <f t="shared" si="176"/>
        <v>Change 2020-21 to 2021-22</v>
      </c>
      <c r="MC134" s="205" t="str">
        <f t="shared" si="176"/>
        <v>Change 2020-21 to 2021-22</v>
      </c>
      <c r="MD134" s="205" t="str">
        <f t="shared" si="176"/>
        <v>Change 2020-21 to 2021-22</v>
      </c>
      <c r="ME134" s="205" t="str">
        <f t="shared" si="176"/>
        <v>Change 2020-21 to 2021-22</v>
      </c>
      <c r="MF134" s="205" t="str">
        <f t="shared" si="176"/>
        <v>Change 2020-21 to 2021-22</v>
      </c>
      <c r="MG134" s="205" t="str">
        <f t="shared" si="176"/>
        <v>Change 2020-21 to 2021-22</v>
      </c>
      <c r="MH134" s="205" t="str">
        <f t="shared" si="176"/>
        <v>Change 2020-21 to 2021-22</v>
      </c>
      <c r="MI134" s="205" t="str">
        <f t="shared" si="176"/>
        <v>Change 2020-21 to 2021-22</v>
      </c>
      <c r="MJ134" s="205" t="str">
        <f t="shared" si="176"/>
        <v>Change 2020-21 to 2021-22</v>
      </c>
      <c r="MK134" s="205" t="str">
        <f t="shared" si="176"/>
        <v>Change 2020-21 to 2021-22</v>
      </c>
      <c r="ML134" s="205" t="str">
        <f t="shared" si="176"/>
        <v>Change 2020-21 to 2021-22</v>
      </c>
      <c r="MM134" s="205"/>
      <c r="MN134" s="205"/>
      <c r="MO134" s="205" t="str">
        <f>MO34</f>
        <v>Change 2019-20 to 2020-21</v>
      </c>
      <c r="MP134" s="205" t="str">
        <f t="shared" ref="MP134:NI134" si="177">MP34</f>
        <v>Change 2019-20 to 2020-21</v>
      </c>
      <c r="MQ134" s="205" t="str">
        <f t="shared" si="177"/>
        <v>Change 2019-20 to 2020-21</v>
      </c>
      <c r="MR134" s="205" t="str">
        <f t="shared" si="177"/>
        <v>Change 2019-20 to 2020-21</v>
      </c>
      <c r="MS134" s="205" t="str">
        <f t="shared" si="177"/>
        <v>Change 2019-20 to 2020-21</v>
      </c>
      <c r="MT134" s="205" t="str">
        <f t="shared" si="177"/>
        <v>Change 2019-20 to 2020-21</v>
      </c>
      <c r="MU134" s="205" t="str">
        <f t="shared" si="177"/>
        <v>Change 2019-20 to 2020-21</v>
      </c>
      <c r="MV134" s="205" t="str">
        <f t="shared" si="177"/>
        <v>Change 2019-20 to 2020-21</v>
      </c>
      <c r="MW134" s="205" t="str">
        <f t="shared" si="177"/>
        <v>Change 2019-20 to 2020-21</v>
      </c>
      <c r="MX134" s="205" t="str">
        <f t="shared" si="177"/>
        <v>Change 2019-20 to 2020-21</v>
      </c>
      <c r="MY134" s="205" t="str">
        <f t="shared" si="177"/>
        <v>Change 2019-20 to 2020-21</v>
      </c>
      <c r="MZ134" s="205" t="str">
        <f t="shared" si="177"/>
        <v>Change 2019-20 to 2020-21</v>
      </c>
      <c r="NA134" s="205" t="str">
        <f t="shared" si="177"/>
        <v>Change 2019-20 to 2020-21</v>
      </c>
      <c r="NB134" s="205" t="str">
        <f t="shared" si="177"/>
        <v>Change 2019-20 to 2020-21</v>
      </c>
      <c r="NC134" s="205" t="str">
        <f t="shared" si="177"/>
        <v>Change 2019-20 to 2020-21</v>
      </c>
      <c r="ND134" s="205" t="str">
        <f t="shared" si="177"/>
        <v>Change 2019-20 to 2020-21</v>
      </c>
      <c r="NE134" s="205" t="str">
        <f t="shared" si="177"/>
        <v>Change 2019-20 to 2020-21</v>
      </c>
      <c r="NF134" s="205" t="str">
        <f t="shared" si="177"/>
        <v>Change 2019-20 to 2020-21</v>
      </c>
      <c r="NG134" s="205" t="str">
        <f t="shared" si="177"/>
        <v>Change 2019-20 to 2020-21</v>
      </c>
      <c r="NH134" s="205" t="str">
        <f t="shared" si="177"/>
        <v>Change 2019-20 to 2020-21</v>
      </c>
      <c r="NI134" s="205" t="str">
        <f t="shared" si="177"/>
        <v>Change 2019-20 to 2020-21</v>
      </c>
    </row>
    <row r="135" spans="1:373" s="2" customFormat="1"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213"/>
      <c r="AD135" s="222" t="str">
        <f ca="1">IF(ISBLANK(OFFSET(AC135,0,$AG$106)),"",OFFSET(AC135,0,$AG$106))</f>
        <v>COSTS: Average salt price mid-winter (Jan. 1) ($/ton)</v>
      </c>
      <c r="AE135" s="221" t="str">
        <f t="shared" ref="AE135:AS135" si="178">AE35</f>
        <v>SYSTEM: Total lane miles</v>
      </c>
      <c r="AF135" s="220" t="str">
        <f t="shared" si="178"/>
        <v>HUMAN RESOURCES: State workers (full-time)</v>
      </c>
      <c r="AG135" s="220" t="str">
        <f t="shared" si="178"/>
        <v>HUMAN RESOURCES: State workers (part-time and seasonal)</v>
      </c>
      <c r="AH135" s="220" t="str">
        <f t="shared" si="178"/>
        <v>VEHICLE RESOURCES: Plow trucks (owned and contracted units)</v>
      </c>
      <c r="AI135" s="220" t="str">
        <f t="shared" si="178"/>
        <v>VEHICLE RESOURCES: Road graders (owned and contracted units)</v>
      </c>
      <c r="AJ135" s="220" t="str">
        <f t="shared" si="178"/>
        <v>VEHICLE RESOURCES: Blowers (owned and contracted units)</v>
      </c>
      <c r="AK135" s="220" t="str">
        <f t="shared" si="178"/>
        <v>FACILITY RESOURCES: Salt storage facilities (count)</v>
      </c>
      <c r="AL135" s="220" t="str">
        <f t="shared" si="178"/>
        <v>FACILITY RESOURCES: Salt storage capacity (tons)</v>
      </c>
      <c r="AM135" s="220" t="str">
        <f t="shared" si="178"/>
        <v>FACILITY RESOURCES: Liquid storage facilities (count)</v>
      </c>
      <c r="AN135" s="220" t="str">
        <f t="shared" si="178"/>
        <v>FACILITY RESOURCES: Liquid storage capacity (gallons)</v>
      </c>
      <c r="AO135" s="220" t="str">
        <f t="shared" si="178"/>
        <v>DRY MATERIALS: Salt applied (tons)</v>
      </c>
      <c r="AP135" s="220" t="str">
        <f t="shared" si="178"/>
        <v>DRY MATERIALS: Total chemicals applied (tons)</v>
      </c>
      <c r="AQ135" s="220" t="str">
        <f t="shared" si="178"/>
        <v>DRY MATERIALS: Abrasives (non-chemical) applied (tons)</v>
      </c>
      <c r="AR135" s="220" t="str">
        <f t="shared" si="178"/>
        <v>LIQUID MATERIALS: Salt brine applied (gallons)</v>
      </c>
      <c r="AS135" s="220" t="str">
        <f t="shared" si="178"/>
        <v>LIQUID MATERIALS: Total liquid applied (gallons)</v>
      </c>
      <c r="AT135" s="220" t="str">
        <f t="shared" si="161"/>
        <v>COST: Total labor cost ($)</v>
      </c>
      <c r="AU135" s="220" t="str">
        <f t="shared" si="161"/>
        <v>COST: Total equipment cost ($)</v>
      </c>
      <c r="AV135" s="220" t="str">
        <f t="shared" si="161"/>
        <v>COST: Total materials cost ($)</v>
      </c>
      <c r="AW135" s="220" t="str">
        <f t="shared" si="161"/>
        <v>COSTS: Snow and ice total expenditure ($)</v>
      </c>
      <c r="AX135" s="220" t="str">
        <f t="shared" si="161"/>
        <v>COSTS: Average salt price mid-winter (Jan. 1) ($/ton)</v>
      </c>
      <c r="AY135" s="220" t="str">
        <f t="shared" ref="AY135" si="179">AY35</f>
        <v>SEVERITY: Statewide average AWSSI</v>
      </c>
      <c r="AZ135" s="220"/>
      <c r="BA135" s="220"/>
      <c r="BB135" s="221" t="str">
        <f t="shared" ref="BB135:BU135" si="180">BB35</f>
        <v>SYSTEM: Total lane miles</v>
      </c>
      <c r="BC135" s="220" t="str">
        <f t="shared" si="180"/>
        <v>HUMAN RESOURCES: State workers (full-time)</v>
      </c>
      <c r="BD135" s="220" t="str">
        <f t="shared" si="180"/>
        <v>HUMAN RESOURCES: State workers (part-time and seasonal)</v>
      </c>
      <c r="BE135" s="220" t="str">
        <f t="shared" si="180"/>
        <v>VEHICLE RESOURCES: Plow trucks (owned and contracted units)</v>
      </c>
      <c r="BF135" s="220" t="str">
        <f t="shared" si="180"/>
        <v>VEHICLE RESOURCES: Road graders (owned and contracted units)</v>
      </c>
      <c r="BG135" s="220" t="str">
        <f t="shared" si="180"/>
        <v>VEHICLE RESOURCES: Blowers (owned and contracted units)</v>
      </c>
      <c r="BH135" s="220" t="str">
        <f t="shared" si="180"/>
        <v>FACILITY RESOURCES: Salt storage facilities (count)</v>
      </c>
      <c r="BI135" s="220" t="str">
        <f t="shared" si="180"/>
        <v>FACILITY RESOURCES: Salt storage capacity (tons)</v>
      </c>
      <c r="BJ135" s="220" t="str">
        <f t="shared" si="180"/>
        <v>FACILITY RESOURCES: Liquid storage facilities (count)</v>
      </c>
      <c r="BK135" s="220" t="str">
        <f t="shared" si="180"/>
        <v>FACILITY RESOURCES: Liquid storage capacity (gallons)</v>
      </c>
      <c r="BL135" s="220" t="str">
        <f t="shared" si="180"/>
        <v>DRY MATERIALS: Salt applied (tons)</v>
      </c>
      <c r="BM135" s="220" t="str">
        <f t="shared" si="180"/>
        <v>DRY MATERIALS: Total chemicals applied (tons)</v>
      </c>
      <c r="BN135" s="220" t="str">
        <f t="shared" si="180"/>
        <v>DRY MATERIALS: Abrasives (non-chemical) applied (tons)</v>
      </c>
      <c r="BO135" s="220" t="str">
        <f t="shared" si="180"/>
        <v>LIQUID MATERIALS: Salt brine applied (gallons)</v>
      </c>
      <c r="BP135" s="220" t="str">
        <f t="shared" si="180"/>
        <v>LIQUID MATERIALS: Total liquid applied (gallons)</v>
      </c>
      <c r="BQ135" s="220" t="str">
        <f t="shared" si="180"/>
        <v>COST: Total labor cost ($)</v>
      </c>
      <c r="BR135" s="220" t="str">
        <f t="shared" si="180"/>
        <v>COST: Total equipment cost ($)</v>
      </c>
      <c r="BS135" s="220" t="str">
        <f t="shared" si="180"/>
        <v>COST: Total materials cost ($)</v>
      </c>
      <c r="BT135" s="220" t="str">
        <f t="shared" si="180"/>
        <v>COSTS: Snow and ice total expenditure ($)</v>
      </c>
      <c r="BU135" s="220" t="str">
        <f t="shared" si="180"/>
        <v>COSTS: Average salt price mid-winter (Jan. 1) ($/ton)</v>
      </c>
      <c r="BV135" s="220" t="str">
        <f t="shared" si="163"/>
        <v>SEVERITY: Statewide average AWSSI</v>
      </c>
      <c r="BW135" s="220"/>
      <c r="BX135" s="220"/>
      <c r="BY135" s="221" t="str">
        <f t="shared" ref="BY135:CR135" si="181">BY35</f>
        <v>SYSTEM: Total lane miles</v>
      </c>
      <c r="BZ135" s="220" t="str">
        <f t="shared" si="181"/>
        <v>HUMAN RESOURCES: State workers (full-time)</v>
      </c>
      <c r="CA135" s="220" t="str">
        <f t="shared" si="181"/>
        <v>HUMAN RESOURCES: State workers (part-time and seasonal)</v>
      </c>
      <c r="CB135" s="220" t="str">
        <f t="shared" si="181"/>
        <v>VEHICLE RESOURCES: Plow trucks (owned and contracted units)</v>
      </c>
      <c r="CC135" s="220" t="str">
        <f t="shared" si="181"/>
        <v>VEHICLE RESOURCES: Road graders (owned and contracted units)</v>
      </c>
      <c r="CD135" s="220" t="str">
        <f t="shared" si="181"/>
        <v>VEHICLE RESOURCES: Blowers (owned and contracted units)</v>
      </c>
      <c r="CE135" s="220" t="str">
        <f t="shared" si="181"/>
        <v>FACILITY RESOURCES: Salt storage facilities (count)</v>
      </c>
      <c r="CF135" s="220" t="str">
        <f t="shared" si="181"/>
        <v>FACILITY RESOURCES: Salt storage capacity (tons)</v>
      </c>
      <c r="CG135" s="220" t="str">
        <f t="shared" si="181"/>
        <v>FACILITY RESOURCES: Liquid storage facilities (count)</v>
      </c>
      <c r="CH135" s="220" t="str">
        <f t="shared" si="181"/>
        <v>FACILITY RESOURCES: Liquid storage capacity (gallons)</v>
      </c>
      <c r="CI135" s="220" t="str">
        <f t="shared" si="181"/>
        <v>DRY MATERIALS: Salt applied (tons)</v>
      </c>
      <c r="CJ135" s="220" t="str">
        <f t="shared" si="181"/>
        <v>DRY MATERIALS: Total chemicals applied (tons)</v>
      </c>
      <c r="CK135" s="220" t="str">
        <f t="shared" si="181"/>
        <v>DRY MATERIALS: Abrasives (non-chemical) applied (tons)</v>
      </c>
      <c r="CL135" s="220" t="str">
        <f t="shared" si="181"/>
        <v>LIQUID MATERIALS: Salt brine applied (gallons)</v>
      </c>
      <c r="CM135" s="220" t="str">
        <f t="shared" si="181"/>
        <v>LIQUID MATERIALS: Total liquid applied (gallons)</v>
      </c>
      <c r="CN135" s="220" t="str">
        <f t="shared" si="181"/>
        <v>COST: Total labor cost ($)</v>
      </c>
      <c r="CO135" s="220" t="str">
        <f t="shared" si="181"/>
        <v>COST: Total equipment cost ($)</v>
      </c>
      <c r="CP135" s="220" t="str">
        <f t="shared" si="181"/>
        <v>COST: Total materials cost ($)</v>
      </c>
      <c r="CQ135" s="220" t="str">
        <f t="shared" si="181"/>
        <v>COSTS: Snow and ice total expenditure ($)</v>
      </c>
      <c r="CR135" s="220" t="str">
        <f t="shared" si="181"/>
        <v>COSTS: Average salt price mid-winter (Jan. 1) ($/ton)</v>
      </c>
      <c r="CS135" s="220" t="str">
        <f t="shared" si="164"/>
        <v>SEVERITY: Statewide average AWSSI</v>
      </c>
      <c r="CT135" s="220"/>
      <c r="CU135" s="220"/>
      <c r="CV135" s="221" t="str">
        <f t="shared" ref="CV135:DP135" si="182">CV35</f>
        <v>SYSTEM: Total lane miles</v>
      </c>
      <c r="CW135" s="220" t="str">
        <f t="shared" si="182"/>
        <v>HUMAN RESOURCES: State workers (full-time)</v>
      </c>
      <c r="CX135" s="220" t="str">
        <f t="shared" si="182"/>
        <v>HUMAN RESOURCES: State workers (part-time and seasonal)</v>
      </c>
      <c r="CY135" s="220" t="str">
        <f t="shared" si="182"/>
        <v>VEHICLE RESOURCES: Plow trucks (owned and contracted units)</v>
      </c>
      <c r="CZ135" s="220" t="str">
        <f t="shared" si="182"/>
        <v>VEHICLE RESOURCES: Road graders (owned and contracted units)</v>
      </c>
      <c r="DA135" s="220" t="str">
        <f t="shared" si="182"/>
        <v>VEHICLE RESOURCES: Blowers (owned and contracted units)</v>
      </c>
      <c r="DB135" s="220" t="str">
        <f t="shared" si="182"/>
        <v>FACILITY RESOURCES: Salt storage facilities (count)</v>
      </c>
      <c r="DC135" s="220" t="str">
        <f t="shared" si="182"/>
        <v>FACILITY RESOURCES: Salt storage capacity (tons)</v>
      </c>
      <c r="DD135" s="220" t="str">
        <f t="shared" si="182"/>
        <v>FACILITY RESOURCES: Liquid storage facilities (count)</v>
      </c>
      <c r="DE135" s="220" t="str">
        <f t="shared" si="182"/>
        <v>FACILITY RESOURCES: Liquid storage capacity (gallons)</v>
      </c>
      <c r="DF135" s="220" t="str">
        <f t="shared" si="182"/>
        <v>DRY MATERIALS: Salt applied (tons)</v>
      </c>
      <c r="DG135" s="220" t="str">
        <f t="shared" si="182"/>
        <v>DRY MATERIALS: Total chemicals applied (tons)</v>
      </c>
      <c r="DH135" s="220" t="str">
        <f t="shared" si="182"/>
        <v>DRY MATERIALS: Abrasives (non-chemical) applied (tons)</v>
      </c>
      <c r="DI135" s="220" t="str">
        <f t="shared" si="182"/>
        <v>LIQUID MATERIALS: Salt brine applied (gallons)</v>
      </c>
      <c r="DJ135" s="220" t="str">
        <f t="shared" si="182"/>
        <v>LIQUID MATERIALS: Total liquid applied (gallons)</v>
      </c>
      <c r="DK135" s="220" t="str">
        <f t="shared" si="182"/>
        <v>COST: Total labor cost ($)</v>
      </c>
      <c r="DL135" s="220" t="str">
        <f t="shared" si="182"/>
        <v>COST: Total equipment cost ($)</v>
      </c>
      <c r="DM135" s="220" t="str">
        <f t="shared" si="182"/>
        <v>COST: Total materials cost ($)</v>
      </c>
      <c r="DN135" s="220" t="str">
        <f t="shared" si="182"/>
        <v>COSTS: Snow and ice total expenditure ($)</v>
      </c>
      <c r="DO135" s="220" t="str">
        <f t="shared" si="182"/>
        <v>COSTS: Average salt price mid-winter (Jan. 1) ($/ton)</v>
      </c>
      <c r="DP135" s="220" t="str">
        <f t="shared" si="182"/>
        <v>SEVERITY: Statewide average AWSSI</v>
      </c>
      <c r="DQ135" s="220"/>
      <c r="DR135" s="220"/>
      <c r="DS135" s="221" t="str">
        <f t="shared" ref="DS135:EM135" si="183">DS35</f>
        <v>SYSTEM: Total lane miles</v>
      </c>
      <c r="DT135" s="220" t="str">
        <f t="shared" si="183"/>
        <v>HUMAN RESOURCES: State workers (full-time)</v>
      </c>
      <c r="DU135" s="220" t="str">
        <f t="shared" si="183"/>
        <v>HUMAN RESOURCES: State workers (part-time and seasonal)</v>
      </c>
      <c r="DV135" s="220" t="str">
        <f t="shared" si="183"/>
        <v>VEHICLE RESOURCES: Plow trucks (owned and contracted units)</v>
      </c>
      <c r="DW135" s="220" t="str">
        <f t="shared" si="183"/>
        <v>VEHICLE RESOURCES: Road graders (owned and contracted units)</v>
      </c>
      <c r="DX135" s="220" t="str">
        <f t="shared" si="183"/>
        <v>VEHICLE RESOURCES: Blowers (owned and contracted units)</v>
      </c>
      <c r="DY135" s="220" t="str">
        <f t="shared" si="183"/>
        <v>FACILITY RESOURCES: Salt storage facilities (count)</v>
      </c>
      <c r="DZ135" s="220" t="str">
        <f t="shared" si="183"/>
        <v>FACILITY RESOURCES: Salt storage capacity (tons)</v>
      </c>
      <c r="EA135" s="220" t="str">
        <f t="shared" si="183"/>
        <v>FACILITY RESOURCES: Liquid storage facilities (count)</v>
      </c>
      <c r="EB135" s="220" t="str">
        <f t="shared" si="183"/>
        <v>FACILITY RESOURCES: Liquid storage capacity (gallons)</v>
      </c>
      <c r="EC135" s="220" t="str">
        <f t="shared" si="183"/>
        <v>DRY MATERIALS: Salt applied (tons)</v>
      </c>
      <c r="ED135" s="220" t="str">
        <f t="shared" si="183"/>
        <v>DRY MATERIALS: Total chemicals applied (tons)</v>
      </c>
      <c r="EE135" s="220" t="str">
        <f t="shared" si="183"/>
        <v>DRY MATERIALS: Abrasives (non-chemical) applied (tons)</v>
      </c>
      <c r="EF135" s="220" t="str">
        <f t="shared" si="183"/>
        <v>LIQUID MATERIALS: Salt brine applied (gallons)</v>
      </c>
      <c r="EG135" s="220" t="str">
        <f t="shared" si="183"/>
        <v>LIQUID MATERIALS: Total liquid applied (gallons)</v>
      </c>
      <c r="EH135" s="220" t="str">
        <f t="shared" si="183"/>
        <v>COST: Total labor cost ($)</v>
      </c>
      <c r="EI135" s="220" t="str">
        <f t="shared" si="183"/>
        <v>COST: Total equipment cost ($)</v>
      </c>
      <c r="EJ135" s="220" t="str">
        <f t="shared" si="183"/>
        <v>COST: Total materials cost ($)</v>
      </c>
      <c r="EK135" s="220" t="str">
        <f t="shared" si="183"/>
        <v>COSTS: Snow and ice total expenditure ($)</v>
      </c>
      <c r="EL135" s="220" t="str">
        <f t="shared" si="183"/>
        <v>COSTS: Average salt price mid-winter (Jan. 1) ($/ton)</v>
      </c>
      <c r="EM135" s="220" t="str">
        <f t="shared" si="183"/>
        <v>SEVERITY: Statewide average AWSSI</v>
      </c>
      <c r="EN135" s="220"/>
      <c r="EO135" s="220"/>
      <c r="EP135" s="221" t="str">
        <f t="shared" ref="EP135:FJ135" si="184">EP35</f>
        <v>SYSTEM: Total lane miles</v>
      </c>
      <c r="EQ135" s="220" t="str">
        <f t="shared" si="184"/>
        <v>HUMAN RESOURCES: State workers (full-time)</v>
      </c>
      <c r="ER135" s="220" t="str">
        <f t="shared" si="184"/>
        <v>HUMAN RESOURCES: State workers (part-time and seasonal)</v>
      </c>
      <c r="ES135" s="220" t="str">
        <f t="shared" si="184"/>
        <v>VEHICLE RESOURCES: Plow trucks (owned and contracted units)</v>
      </c>
      <c r="ET135" s="220" t="str">
        <f t="shared" si="184"/>
        <v>VEHICLE RESOURCES: Road graders (owned and contracted units)</v>
      </c>
      <c r="EU135" s="220" t="str">
        <f t="shared" si="184"/>
        <v>VEHICLE RESOURCES: Blowers (owned and contracted units)</v>
      </c>
      <c r="EV135" s="220" t="str">
        <f t="shared" si="184"/>
        <v>FACILITY RESOURCES: Salt storage facilities (count)</v>
      </c>
      <c r="EW135" s="220" t="str">
        <f t="shared" si="184"/>
        <v>FACILITY RESOURCES: Salt storage capacity (tons)</v>
      </c>
      <c r="EX135" s="220" t="str">
        <f t="shared" si="184"/>
        <v>FACILITY RESOURCES: Liquid storage facilities (count)</v>
      </c>
      <c r="EY135" s="220" t="str">
        <f t="shared" si="184"/>
        <v>FACILITY RESOURCES: Liquid storage capacity (gallons)</v>
      </c>
      <c r="EZ135" s="220" t="str">
        <f t="shared" si="184"/>
        <v>DRY MATERIALS: Salt applied (tons)</v>
      </c>
      <c r="FA135" s="220" t="str">
        <f t="shared" si="184"/>
        <v>DRY MATERIALS: Total chemicals applied (tons)</v>
      </c>
      <c r="FB135" s="220" t="str">
        <f t="shared" si="184"/>
        <v>DRY MATERIALS: Abrasives (non-chemical) applied (tons)</v>
      </c>
      <c r="FC135" s="220" t="str">
        <f t="shared" si="184"/>
        <v>LIQUID MATERIALS: Salt brine applied (gallons)</v>
      </c>
      <c r="FD135" s="220" t="str">
        <f t="shared" si="184"/>
        <v>LIQUID MATERIALS: Total liquid applied (gallons)</v>
      </c>
      <c r="FE135" s="220" t="str">
        <f t="shared" si="184"/>
        <v>COST: Total labor cost ($)</v>
      </c>
      <c r="FF135" s="220" t="str">
        <f t="shared" si="184"/>
        <v>COST: Total equipment cost ($)</v>
      </c>
      <c r="FG135" s="220" t="str">
        <f t="shared" si="184"/>
        <v>COST: Total materials cost ($)</v>
      </c>
      <c r="FH135" s="220" t="str">
        <f t="shared" si="184"/>
        <v>COSTS: Snow and ice total expenditure ($)</v>
      </c>
      <c r="FI135" s="220" t="str">
        <f t="shared" si="184"/>
        <v>COSTS: Average salt price mid-winter (Jan. 1) ($/ton)</v>
      </c>
      <c r="FJ135" s="220" t="str">
        <f t="shared" si="184"/>
        <v>SEVERITY: Statewide average AWSSI</v>
      </c>
      <c r="FK135" s="220"/>
      <c r="FL135" s="220"/>
      <c r="FM135" s="221" t="str">
        <f t="shared" ref="FM135:GG135" si="185">FM35</f>
        <v>SYSTEM: Total lane miles</v>
      </c>
      <c r="FN135" s="220" t="str">
        <f t="shared" si="185"/>
        <v>HUMAN RESOURCES: State workers (full-time)</v>
      </c>
      <c r="FO135" s="220" t="str">
        <f t="shared" si="185"/>
        <v>HUMAN RESOURCES: State workers (part-time and seasonal)</v>
      </c>
      <c r="FP135" s="220" t="str">
        <f t="shared" si="185"/>
        <v>VEHICLE RESOURCES: Plow trucks (owned and contracted units)</v>
      </c>
      <c r="FQ135" s="220" t="str">
        <f t="shared" si="185"/>
        <v>VEHICLE RESOURCES: Road graders (owned and contracted units)</v>
      </c>
      <c r="FR135" s="220" t="str">
        <f t="shared" si="185"/>
        <v>VEHICLE RESOURCES: Blowers (owned and contracted units)</v>
      </c>
      <c r="FS135" s="220" t="str">
        <f t="shared" si="185"/>
        <v>FACILITY RESOURCES: Salt storage facilities (count)</v>
      </c>
      <c r="FT135" s="220" t="str">
        <f t="shared" si="185"/>
        <v>FACILITY RESOURCES: Salt storage capacity (tons)</v>
      </c>
      <c r="FU135" s="220" t="str">
        <f t="shared" si="185"/>
        <v>FACILITY RESOURCES: Liquid storage facilities (count)</v>
      </c>
      <c r="FV135" s="220" t="str">
        <f t="shared" si="185"/>
        <v>FACILITY RESOURCES: Liquid storage capacity (gallons)</v>
      </c>
      <c r="FW135" s="220" t="str">
        <f t="shared" si="185"/>
        <v>DRY MATERIALS: Salt applied (tons)</v>
      </c>
      <c r="FX135" s="220" t="str">
        <f t="shared" si="185"/>
        <v>DRY MATERIALS: Total chemicals applied (tons)</v>
      </c>
      <c r="FY135" s="220" t="str">
        <f t="shared" si="185"/>
        <v>DRY MATERIALS: Abrasives (non-chemical) applied (tons)</v>
      </c>
      <c r="FZ135" s="220" t="str">
        <f t="shared" si="185"/>
        <v>LIQUID MATERIALS: Salt brine applied (gallons)</v>
      </c>
      <c r="GA135" s="220" t="str">
        <f t="shared" si="185"/>
        <v>LIQUID MATERIALS: Total liquid applied (gallons)</v>
      </c>
      <c r="GB135" s="220" t="str">
        <f t="shared" si="185"/>
        <v>COST: Total labor cost ($)</v>
      </c>
      <c r="GC135" s="220" t="str">
        <f t="shared" si="185"/>
        <v>COST: Total equipment cost ($)</v>
      </c>
      <c r="GD135" s="220" t="str">
        <f t="shared" si="185"/>
        <v>COST: Total materials cost ($)</v>
      </c>
      <c r="GE135" s="220" t="str">
        <f t="shared" si="185"/>
        <v>COSTS: Snow and ice total expenditure ($)</v>
      </c>
      <c r="GF135" s="220" t="str">
        <f t="shared" si="185"/>
        <v>COSTS: Average salt price mid-winter (Jan. 1) ($/ton)</v>
      </c>
      <c r="GG135" s="220" t="str">
        <f t="shared" si="185"/>
        <v>SEVERITY: Statewide average AWSSI</v>
      </c>
      <c r="GH135" s="220"/>
      <c r="GI135" s="220"/>
      <c r="GJ135" s="221" t="str">
        <f t="shared" ref="GJ135:HD135" si="186">GJ35</f>
        <v>SYSTEM: Total lane miles</v>
      </c>
      <c r="GK135" s="220" t="str">
        <f t="shared" si="186"/>
        <v>HUMAN RESOURCES: State workers (full-time)</v>
      </c>
      <c r="GL135" s="220" t="str">
        <f t="shared" si="186"/>
        <v>HUMAN RESOURCES: State workers (part-time and seasonal)</v>
      </c>
      <c r="GM135" s="220" t="str">
        <f t="shared" si="186"/>
        <v>VEHICLE RESOURCES: Plow trucks (owned and contracted units)</v>
      </c>
      <c r="GN135" s="220" t="str">
        <f t="shared" si="186"/>
        <v>VEHICLE RESOURCES: Road graders (owned and contracted units)</v>
      </c>
      <c r="GO135" s="220" t="str">
        <f t="shared" si="186"/>
        <v>VEHICLE RESOURCES: Blowers (owned and contracted units)</v>
      </c>
      <c r="GP135" s="220" t="str">
        <f t="shared" si="186"/>
        <v>FACILITY RESOURCES: Salt storage facilities (count)</v>
      </c>
      <c r="GQ135" s="220" t="str">
        <f t="shared" si="186"/>
        <v>FACILITY RESOURCES: Salt storage capacity (tons)</v>
      </c>
      <c r="GR135" s="220" t="str">
        <f t="shared" si="186"/>
        <v>FACILITY RESOURCES: Liquid storage facilities (count)</v>
      </c>
      <c r="GS135" s="220" t="str">
        <f t="shared" si="186"/>
        <v>FACILITY RESOURCES: Liquid storage capacity (gallons)</v>
      </c>
      <c r="GT135" s="220" t="str">
        <f t="shared" si="186"/>
        <v>DRY MATERIALS: Salt applied (tons)</v>
      </c>
      <c r="GU135" s="220" t="str">
        <f t="shared" si="186"/>
        <v>DRY MATERIALS: Total chemicals applied (tons)</v>
      </c>
      <c r="GV135" s="220" t="str">
        <f t="shared" si="186"/>
        <v>DRY MATERIALS: Abrasives (non-chemical) applied (tons)</v>
      </c>
      <c r="GW135" s="220" t="str">
        <f t="shared" si="186"/>
        <v>LIQUID MATERIALS: Salt brine applied (gallons)</v>
      </c>
      <c r="GX135" s="220" t="str">
        <f t="shared" si="186"/>
        <v>LIQUID MATERIALS: Total liquid applied (gallons)</v>
      </c>
      <c r="GY135" s="220" t="str">
        <f t="shared" si="186"/>
        <v>COST: Total labor cost ($)</v>
      </c>
      <c r="GZ135" s="220" t="str">
        <f t="shared" si="186"/>
        <v>COST: Total equipment cost ($)</v>
      </c>
      <c r="HA135" s="220" t="str">
        <f t="shared" si="186"/>
        <v>COST: Total materials cost ($)</v>
      </c>
      <c r="HB135" s="220" t="str">
        <f t="shared" si="186"/>
        <v>COSTS: Snow and ice total expenditure ($)</v>
      </c>
      <c r="HC135" s="220" t="str">
        <f t="shared" ref="HC135" si="187">HC35</f>
        <v>COSTS: Average salt price mid-winter (Jan. 1) ($/ton)</v>
      </c>
      <c r="HD135" s="220" t="str">
        <f t="shared" si="186"/>
        <v>SEVERITY: Statewide average AWSSI</v>
      </c>
      <c r="HE135" s="220"/>
      <c r="HF135" s="220"/>
      <c r="HG135" s="221" t="str">
        <f t="shared" ref="HG135:IA135" si="188">HG35</f>
        <v>SYSTEM: Total lane miles</v>
      </c>
      <c r="HH135" s="220" t="str">
        <f t="shared" si="188"/>
        <v>HUMAN RESOURCES: State workers (full-time)</v>
      </c>
      <c r="HI135" s="220" t="str">
        <f t="shared" si="188"/>
        <v>HUMAN RESOURCES: State workers (part-time and seasonal)</v>
      </c>
      <c r="HJ135" s="220" t="str">
        <f t="shared" si="188"/>
        <v>VEHICLE RESOURCES: Plow trucks (owned and contracted units)</v>
      </c>
      <c r="HK135" s="220" t="str">
        <f t="shared" si="188"/>
        <v>VEHICLE RESOURCES: Road graders (owned and contracted units)</v>
      </c>
      <c r="HL135" s="220" t="str">
        <f t="shared" si="188"/>
        <v>VEHICLE RESOURCES: Blowers (owned and contracted units)</v>
      </c>
      <c r="HM135" s="220" t="str">
        <f t="shared" si="188"/>
        <v>FACILITY RESOURCES: Salt storage facilities (count)</v>
      </c>
      <c r="HN135" s="220" t="str">
        <f t="shared" si="188"/>
        <v>FACILITY RESOURCES: Salt storage capacity (tons)</v>
      </c>
      <c r="HO135" s="220" t="str">
        <f t="shared" si="188"/>
        <v>FACILITY RESOURCES: Liquid storage facilities (count)</v>
      </c>
      <c r="HP135" s="220" t="str">
        <f t="shared" si="188"/>
        <v>FACILITY RESOURCES: Liquid storage capacity (gallons)</v>
      </c>
      <c r="HQ135" s="220" t="str">
        <f t="shared" si="188"/>
        <v>DRY MATERIALS: Salt applied (tons)</v>
      </c>
      <c r="HR135" s="220" t="str">
        <f t="shared" si="188"/>
        <v>DRY MATERIALS: Total chemicals applied (tons)</v>
      </c>
      <c r="HS135" s="220" t="str">
        <f t="shared" si="188"/>
        <v>DRY MATERIALS: Abrasives (non-chemical) applied (tons)</v>
      </c>
      <c r="HT135" s="220" t="str">
        <f t="shared" si="188"/>
        <v>LIQUID MATERIALS: Salt brine applied (gallons)</v>
      </c>
      <c r="HU135" s="220" t="str">
        <f t="shared" si="188"/>
        <v>LIQUID MATERIALS: Total liquid applied (gallons)</v>
      </c>
      <c r="HV135" s="220" t="str">
        <f t="shared" si="188"/>
        <v>COST: Total labor cost ($)</v>
      </c>
      <c r="HW135" s="220" t="str">
        <f t="shared" si="188"/>
        <v>COST: Total equipment cost ($)</v>
      </c>
      <c r="HX135" s="220" t="str">
        <f t="shared" si="188"/>
        <v>COST: Total materials cost ($)</v>
      </c>
      <c r="HY135" s="220" t="str">
        <f t="shared" si="188"/>
        <v>COSTS: Snow and ice total expenditure ($)</v>
      </c>
      <c r="HZ135" s="220" t="str">
        <f t="shared" si="188"/>
        <v>COSTS: Average salt price mid-winter (Jan. 1) ($/ton)</v>
      </c>
      <c r="IA135" s="220" t="str">
        <f t="shared" si="188"/>
        <v>SEVERITY: Statewide average AWSSI</v>
      </c>
      <c r="IB135" s="220"/>
      <c r="IC135" s="220"/>
      <c r="ID135" s="221" t="str">
        <f t="shared" ref="ID135:IX135" si="189">ID35</f>
        <v>SYSTEM: Total lane miles</v>
      </c>
      <c r="IE135" s="220" t="str">
        <f t="shared" si="189"/>
        <v>HUMAN RESOURCES: State workers (full-time)</v>
      </c>
      <c r="IF135" s="220" t="str">
        <f t="shared" si="189"/>
        <v>HUMAN RESOURCES: State workers (part-time and seasonal)</v>
      </c>
      <c r="IG135" s="220" t="str">
        <f t="shared" si="189"/>
        <v>VEHICLE RESOURCES: Plow trucks (owned and contracted units)</v>
      </c>
      <c r="IH135" s="220" t="str">
        <f t="shared" si="189"/>
        <v>VEHICLE RESOURCES: Road graders (owned and contracted units)</v>
      </c>
      <c r="II135" s="220" t="str">
        <f t="shared" si="189"/>
        <v>VEHICLE RESOURCES: Blowers (owned and contracted units)</v>
      </c>
      <c r="IJ135" s="220" t="str">
        <f t="shared" si="189"/>
        <v>FACILITY RESOURCES: Salt storage facilities (count)</v>
      </c>
      <c r="IK135" s="220" t="str">
        <f t="shared" si="189"/>
        <v>FACILITY RESOURCES: Salt storage capacity (tons)</v>
      </c>
      <c r="IL135" s="220" t="str">
        <f t="shared" si="189"/>
        <v>FACILITY RESOURCES: Liquid storage facilities (count)</v>
      </c>
      <c r="IM135" s="220" t="str">
        <f t="shared" si="189"/>
        <v>FACILITY RESOURCES: Liquid storage capacity (gallons)</v>
      </c>
      <c r="IN135" s="220" t="str">
        <f t="shared" si="189"/>
        <v>DRY MATERIALS: Salt applied (tons)</v>
      </c>
      <c r="IO135" s="220" t="str">
        <f t="shared" si="189"/>
        <v>DRY MATERIALS: Total chemicals applied (tons)</v>
      </c>
      <c r="IP135" s="220" t="str">
        <f t="shared" si="189"/>
        <v>DRY MATERIALS: Abrasives (non-chemical) applied (tons)</v>
      </c>
      <c r="IQ135" s="220" t="str">
        <f t="shared" si="189"/>
        <v>LIQUID MATERIALS: Salt brine applied (gallons)</v>
      </c>
      <c r="IR135" s="220" t="str">
        <f t="shared" si="189"/>
        <v>LIQUID MATERIALS: Total liquid applied (gallons)</v>
      </c>
      <c r="IS135" s="220" t="str">
        <f t="shared" si="189"/>
        <v>COST: Total labor cost ($)</v>
      </c>
      <c r="IT135" s="220" t="str">
        <f t="shared" si="189"/>
        <v>COST: Total equipment cost ($)</v>
      </c>
      <c r="IU135" s="220" t="str">
        <f t="shared" si="189"/>
        <v>COST: Total materials cost ($)</v>
      </c>
      <c r="IV135" s="220" t="str">
        <f t="shared" si="189"/>
        <v>COSTS: Snow and ice total expenditure ($)</v>
      </c>
      <c r="IW135" s="220" t="str">
        <f t="shared" si="189"/>
        <v>COSTS: Average salt price mid-winter (Jan. 1) ($/ton)</v>
      </c>
      <c r="IX135" s="220" t="str">
        <f t="shared" si="189"/>
        <v>SEVERITY: Statewide average AWSSI</v>
      </c>
      <c r="IY135" s="220"/>
      <c r="IZ135" s="220"/>
      <c r="JA135" s="221" t="str">
        <f t="shared" ref="JA135:JU135" si="190">JA35</f>
        <v>SYSTEM: Total lane miles</v>
      </c>
      <c r="JB135" s="220" t="str">
        <f t="shared" si="190"/>
        <v>HUMAN RESOURCES: State workers (full-time)</v>
      </c>
      <c r="JC135" s="220" t="str">
        <f t="shared" si="190"/>
        <v>HUMAN RESOURCES: State workers (part-time and seasonal)</v>
      </c>
      <c r="JD135" s="220" t="str">
        <f t="shared" si="190"/>
        <v>VEHICLE RESOURCES: Plow trucks (owned and contracted units)</v>
      </c>
      <c r="JE135" s="220" t="str">
        <f t="shared" si="190"/>
        <v>VEHICLE RESOURCES: Road graders (owned and contracted units)</v>
      </c>
      <c r="JF135" s="220" t="str">
        <f t="shared" si="190"/>
        <v>VEHICLE RESOURCES: Blowers (owned and contracted units)</v>
      </c>
      <c r="JG135" s="220" t="str">
        <f t="shared" si="190"/>
        <v>FACILITY RESOURCES: Salt storage facilities (count)</v>
      </c>
      <c r="JH135" s="220" t="str">
        <f t="shared" si="190"/>
        <v>FACILITY RESOURCES: Salt storage capacity (tons)</v>
      </c>
      <c r="JI135" s="220" t="str">
        <f t="shared" si="190"/>
        <v>FACILITY RESOURCES: Liquid storage facilities (count)</v>
      </c>
      <c r="JJ135" s="220" t="str">
        <f t="shared" si="190"/>
        <v>FACILITY RESOURCES: Liquid storage capacity (gallons)</v>
      </c>
      <c r="JK135" s="220" t="str">
        <f t="shared" si="190"/>
        <v>DRY MATERIALS: Salt applied (tons)</v>
      </c>
      <c r="JL135" s="220" t="str">
        <f t="shared" si="190"/>
        <v>DRY MATERIALS: Total chemicals applied (tons)</v>
      </c>
      <c r="JM135" s="220" t="str">
        <f t="shared" si="190"/>
        <v>DRY MATERIALS: Abrasives (non-chemical) applied (tons)</v>
      </c>
      <c r="JN135" s="220" t="str">
        <f t="shared" si="190"/>
        <v>LIQUID MATERIALS: Salt brine applied (gallons)</v>
      </c>
      <c r="JO135" s="220" t="str">
        <f t="shared" si="190"/>
        <v>LIQUID MATERIALS: Total liquid applied (gallons)</v>
      </c>
      <c r="JP135" s="220" t="str">
        <f t="shared" si="190"/>
        <v>COST: Total labor cost ($)</v>
      </c>
      <c r="JQ135" s="220" t="str">
        <f t="shared" si="190"/>
        <v>COST: Total equipment cost ($)</v>
      </c>
      <c r="JR135" s="220" t="str">
        <f t="shared" si="190"/>
        <v>COST: Total materials cost ($)</v>
      </c>
      <c r="JS135" s="220" t="str">
        <f t="shared" si="190"/>
        <v>COSTS: Snow and ice total expenditure ($)</v>
      </c>
      <c r="JT135" s="220" t="str">
        <f t="shared" si="190"/>
        <v>COSTS: Average salt price mid-winter (Jan. 1) ($/ton)</v>
      </c>
      <c r="JU135" s="220" t="str">
        <f t="shared" si="190"/>
        <v>SEVERITY: Statewide average AWSSI</v>
      </c>
      <c r="JV135" s="220"/>
      <c r="JW135" s="220"/>
      <c r="JX135" s="221" t="str">
        <f t="shared" ref="JX135:KR135" si="191">JX35</f>
        <v>SYSTEM: Total lane miles</v>
      </c>
      <c r="JY135" s="220" t="str">
        <f t="shared" si="191"/>
        <v>HUMAN RESOURCES: State workers (full-time)</v>
      </c>
      <c r="JZ135" s="220" t="str">
        <f t="shared" si="191"/>
        <v>HUMAN RESOURCES: State workers (part-time and seasonal)</v>
      </c>
      <c r="KA135" s="220" t="str">
        <f t="shared" si="191"/>
        <v>VEHICLE RESOURCES: Plow trucks (owned and contracted units)</v>
      </c>
      <c r="KB135" s="220" t="str">
        <f t="shared" si="191"/>
        <v>VEHICLE RESOURCES: Road graders (owned and contracted units)</v>
      </c>
      <c r="KC135" s="220" t="str">
        <f t="shared" si="191"/>
        <v>VEHICLE RESOURCES: Blowers (owned and contracted units)</v>
      </c>
      <c r="KD135" s="220" t="str">
        <f t="shared" si="191"/>
        <v>FACILITY RESOURCES: Salt storage facilities (count)</v>
      </c>
      <c r="KE135" s="220" t="str">
        <f t="shared" si="191"/>
        <v>FACILITY RESOURCES: Salt storage capacity (tons)</v>
      </c>
      <c r="KF135" s="220" t="str">
        <f t="shared" si="191"/>
        <v>FACILITY RESOURCES: Liquid storage facilities (count)</v>
      </c>
      <c r="KG135" s="220" t="str">
        <f t="shared" si="191"/>
        <v>FACILITY RESOURCES: Liquid storage capacity (gallons)</v>
      </c>
      <c r="KH135" s="220" t="str">
        <f t="shared" si="191"/>
        <v>DRY MATERIALS: Salt applied (tons)</v>
      </c>
      <c r="KI135" s="220" t="str">
        <f t="shared" si="191"/>
        <v>DRY MATERIALS: Total chemicals applied (tons)</v>
      </c>
      <c r="KJ135" s="220" t="str">
        <f t="shared" si="191"/>
        <v>DRY MATERIALS: Abrasives (non-chemical) applied (tons)</v>
      </c>
      <c r="KK135" s="220" t="str">
        <f t="shared" si="191"/>
        <v>LIQUID MATERIALS: Salt brine applied (gallons)</v>
      </c>
      <c r="KL135" s="220" t="str">
        <f t="shared" si="191"/>
        <v>LIQUID MATERIALS: Total liquid applied (gallons)</v>
      </c>
      <c r="KM135" s="220" t="str">
        <f t="shared" si="191"/>
        <v>COST: Total labor cost ($)</v>
      </c>
      <c r="KN135" s="220" t="str">
        <f t="shared" si="191"/>
        <v>COST: Total equipment cost ($)</v>
      </c>
      <c r="KO135" s="220" t="str">
        <f t="shared" si="191"/>
        <v>COST: Total materials cost ($)</v>
      </c>
      <c r="KP135" s="220" t="str">
        <f t="shared" si="191"/>
        <v>COSTS: Snow and ice total expenditure ($)</v>
      </c>
      <c r="KQ135" s="220" t="str">
        <f t="shared" si="191"/>
        <v>COSTS: Average salt price mid-winter (Jan. 1) ($/ton)</v>
      </c>
      <c r="KR135" s="220" t="str">
        <f t="shared" si="191"/>
        <v>SEVERITY: Statewide average AWSSI</v>
      </c>
      <c r="KS135" s="220"/>
      <c r="KT135" s="220"/>
      <c r="KU135" s="221" t="str">
        <f t="shared" ref="KU135:LO135" si="192">KU35</f>
        <v>SYSTEM: Total lane miles</v>
      </c>
      <c r="KV135" s="220" t="str">
        <f t="shared" si="192"/>
        <v>HUMAN RESOURCES: State workers (full-time)</v>
      </c>
      <c r="KW135" s="220" t="str">
        <f t="shared" si="192"/>
        <v>HUMAN RESOURCES: State workers (part-time and seasonal)</v>
      </c>
      <c r="KX135" s="220" t="str">
        <f t="shared" si="192"/>
        <v>VEHICLE RESOURCES: Plow trucks (owned and contracted units)</v>
      </c>
      <c r="KY135" s="220" t="str">
        <f t="shared" si="192"/>
        <v>VEHICLE RESOURCES: Road graders (owned and contracted units)</v>
      </c>
      <c r="KZ135" s="220" t="str">
        <f t="shared" si="192"/>
        <v>VEHICLE RESOURCES: Blowers (owned and contracted units)</v>
      </c>
      <c r="LA135" s="220" t="str">
        <f t="shared" si="192"/>
        <v>FACILITY RESOURCES: Salt storage facilities (count)</v>
      </c>
      <c r="LB135" s="220" t="str">
        <f t="shared" si="192"/>
        <v>FACILITY RESOURCES: Salt storage capacity (tons)</v>
      </c>
      <c r="LC135" s="220" t="str">
        <f t="shared" si="192"/>
        <v>FACILITY RESOURCES: Liquid storage facilities (count)</v>
      </c>
      <c r="LD135" s="220" t="str">
        <f t="shared" si="192"/>
        <v>FACILITY RESOURCES: Liquid storage capacity (gallons)</v>
      </c>
      <c r="LE135" s="220" t="str">
        <f t="shared" si="192"/>
        <v>DRY MATERIALS: Salt applied (tons)</v>
      </c>
      <c r="LF135" s="220" t="str">
        <f t="shared" si="192"/>
        <v>DRY MATERIALS: Total chemicals applied (tons)</v>
      </c>
      <c r="LG135" s="220" t="str">
        <f t="shared" si="192"/>
        <v>DRY MATERIALS: Abrasives (non-chemical) applied (tons)</v>
      </c>
      <c r="LH135" s="220" t="str">
        <f t="shared" si="192"/>
        <v>LIQUID MATERIALS: Salt brine applied (gallons)</v>
      </c>
      <c r="LI135" s="220" t="str">
        <f t="shared" si="192"/>
        <v>LIQUID MATERIALS: Total liquid applied (gallons)</v>
      </c>
      <c r="LJ135" s="220" t="str">
        <f t="shared" si="192"/>
        <v>COST: Total labor cost ($)</v>
      </c>
      <c r="LK135" s="220" t="str">
        <f t="shared" si="192"/>
        <v>COST: Total equipment cost ($)</v>
      </c>
      <c r="LL135" s="220" t="str">
        <f t="shared" si="192"/>
        <v>COST: Total materials cost ($)</v>
      </c>
      <c r="LM135" s="220" t="str">
        <f t="shared" si="192"/>
        <v>COSTS: Snow and ice total expenditure ($)</v>
      </c>
      <c r="LN135" s="220" t="str">
        <f t="shared" si="192"/>
        <v>COSTS: Average salt price mid-winter (Jan. 1) ($/ton)</v>
      </c>
      <c r="LO135" s="220" t="str">
        <f t="shared" si="192"/>
        <v>SEVERITY: Statewide average AWSSI</v>
      </c>
      <c r="LP135" s="220"/>
      <c r="LQ135" s="220"/>
      <c r="LR135" s="221" t="str">
        <f t="shared" ref="LR135:ML135" si="193">LR35</f>
        <v>SYSTEM: Total lane miles</v>
      </c>
      <c r="LS135" s="220" t="str">
        <f t="shared" si="193"/>
        <v>HUMAN RESOURCES: State workers (full-time)</v>
      </c>
      <c r="LT135" s="220" t="str">
        <f t="shared" si="193"/>
        <v>HUMAN RESOURCES: State workers (part-time and seasonal)</v>
      </c>
      <c r="LU135" s="220" t="str">
        <f t="shared" si="193"/>
        <v>VEHICLE RESOURCES: Plow trucks (owned and contracted units)</v>
      </c>
      <c r="LV135" s="220" t="str">
        <f t="shared" si="193"/>
        <v>VEHICLE RESOURCES: Road graders (owned and contracted units)</v>
      </c>
      <c r="LW135" s="220" t="str">
        <f t="shared" si="193"/>
        <v>VEHICLE RESOURCES: Blowers (owned and contracted units)</v>
      </c>
      <c r="LX135" s="220" t="str">
        <f t="shared" si="193"/>
        <v>FACILITY RESOURCES: Salt storage facilities (count)</v>
      </c>
      <c r="LY135" s="220" t="str">
        <f t="shared" si="193"/>
        <v>FACILITY RESOURCES: Salt storage capacity (tons)</v>
      </c>
      <c r="LZ135" s="220" t="str">
        <f t="shared" si="193"/>
        <v>FACILITY RESOURCES: Liquid storage facilities (count)</v>
      </c>
      <c r="MA135" s="220" t="str">
        <f t="shared" si="193"/>
        <v>FACILITY RESOURCES: Liquid storage capacity (gallons)</v>
      </c>
      <c r="MB135" s="220" t="str">
        <f t="shared" si="193"/>
        <v>DRY MATERIALS: Salt applied (tons)</v>
      </c>
      <c r="MC135" s="220" t="str">
        <f t="shared" si="193"/>
        <v>DRY MATERIALS: Total chemicals applied (tons)</v>
      </c>
      <c r="MD135" s="220" t="str">
        <f t="shared" si="193"/>
        <v>DRY MATERIALS: Abrasives (non-chemical) applied (tons)</v>
      </c>
      <c r="ME135" s="220" t="str">
        <f t="shared" si="193"/>
        <v>LIQUID MATERIALS: Salt brine applied (gallons)</v>
      </c>
      <c r="MF135" s="220" t="str">
        <f t="shared" si="193"/>
        <v>LIQUID MATERIALS: Total liquid applied (gallons)</v>
      </c>
      <c r="MG135" s="220" t="str">
        <f t="shared" si="193"/>
        <v>COST: Total labor cost ($)</v>
      </c>
      <c r="MH135" s="220" t="str">
        <f t="shared" si="193"/>
        <v>COST: Total equipment cost ($)</v>
      </c>
      <c r="MI135" s="220" t="str">
        <f t="shared" si="193"/>
        <v>COST: Total materials cost ($)</v>
      </c>
      <c r="MJ135" s="220" t="str">
        <f t="shared" si="193"/>
        <v>COSTS: Snow and ice total expenditure ($)</v>
      </c>
      <c r="MK135" s="220" t="str">
        <f t="shared" si="193"/>
        <v>COSTS: Average salt price mid-winter (Jan. 1) ($/ton)</v>
      </c>
      <c r="ML135" s="220" t="str">
        <f t="shared" si="193"/>
        <v>SEVERITY: Statewide average AWSSI</v>
      </c>
      <c r="MM135" s="220"/>
      <c r="MN135" s="220"/>
      <c r="MO135" s="221" t="str">
        <f t="shared" ref="MO135:NI135" si="194">MO35</f>
        <v>SYSTEM: Total lane miles</v>
      </c>
      <c r="MP135" s="220" t="str">
        <f t="shared" si="194"/>
        <v>HUMAN RESOURCES: State workers (full-time)</v>
      </c>
      <c r="MQ135" s="220" t="str">
        <f t="shared" si="194"/>
        <v>HUMAN RESOURCES: State workers (part-time and seasonal)</v>
      </c>
      <c r="MR135" s="220" t="str">
        <f t="shared" si="194"/>
        <v>VEHICLE RESOURCES: Plow trucks (owned and contracted units)</v>
      </c>
      <c r="MS135" s="220" t="str">
        <f t="shared" si="194"/>
        <v>VEHICLE RESOURCES: Road graders (owned and contracted units)</v>
      </c>
      <c r="MT135" s="220" t="str">
        <f t="shared" si="194"/>
        <v>VEHICLE RESOURCES: Blowers (owned and contracted units)</v>
      </c>
      <c r="MU135" s="220" t="str">
        <f t="shared" si="194"/>
        <v>FACILITY RESOURCES: Salt storage facilities (count)</v>
      </c>
      <c r="MV135" s="220" t="str">
        <f t="shared" si="194"/>
        <v>FACILITY RESOURCES: Salt storage capacity (tons)</v>
      </c>
      <c r="MW135" s="220" t="str">
        <f t="shared" si="194"/>
        <v>FACILITY RESOURCES: Liquid storage facilities (count)</v>
      </c>
      <c r="MX135" s="220" t="str">
        <f t="shared" si="194"/>
        <v>FACILITY RESOURCES: Liquid storage capacity (gallons)</v>
      </c>
      <c r="MY135" s="220" t="str">
        <f t="shared" si="194"/>
        <v>DRY MATERIALS: Salt applied (tons)</v>
      </c>
      <c r="MZ135" s="220" t="str">
        <f t="shared" si="194"/>
        <v>DRY MATERIALS: Total chemicals applied (tons)</v>
      </c>
      <c r="NA135" s="220" t="str">
        <f t="shared" si="194"/>
        <v>DRY MATERIALS: Abrasives (non-chemical) applied (tons)</v>
      </c>
      <c r="NB135" s="220" t="str">
        <f t="shared" si="194"/>
        <v>LIQUID MATERIALS: Salt brine applied (gallons)</v>
      </c>
      <c r="NC135" s="220" t="str">
        <f t="shared" si="194"/>
        <v>LIQUID MATERIALS: Total liquid applied (gallons)</v>
      </c>
      <c r="ND135" s="220" t="str">
        <f t="shared" si="194"/>
        <v>COST: Total labor cost ($)</v>
      </c>
      <c r="NE135" s="220" t="str">
        <f t="shared" si="194"/>
        <v>COST: Total equipment cost ($)</v>
      </c>
      <c r="NF135" s="220" t="str">
        <f t="shared" si="194"/>
        <v>COST: Total materials cost ($)</v>
      </c>
      <c r="NG135" s="220" t="str">
        <f t="shared" si="194"/>
        <v>COSTS: Snow and ice total expenditure ($)</v>
      </c>
      <c r="NH135" s="220" t="str">
        <f t="shared" si="194"/>
        <v>COSTS: Average salt price mid-winter (Jan. 1) ($/ton)</v>
      </c>
      <c r="NI135" s="220" t="str">
        <f t="shared" si="194"/>
        <v>SEVERITY: Statewide average AWSSI</v>
      </c>
    </row>
    <row r="136" spans="1:373" s="2" customFormat="1" ht="12.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213" t="s">
        <v>346</v>
      </c>
      <c r="AD136" s="222" t="str">
        <f t="shared" ref="AD136:AD167" ca="1" si="195">IF(ISBLANK(OFFSET(AC136,0,$AG$106)),"-",OFFSET(AC136,0,$AG$106))</f>
        <v>-</v>
      </c>
      <c r="AE136" s="224" t="str">
        <f t="shared" ref="AE136:AX136" si="196">AE36</f>
        <v>-</v>
      </c>
      <c r="AF136" s="224" t="str">
        <f t="shared" si="196"/>
        <v>-</v>
      </c>
      <c r="AG136" s="224" t="str">
        <f t="shared" si="196"/>
        <v>-</v>
      </c>
      <c r="AH136" s="224" t="str">
        <f t="shared" si="196"/>
        <v>-</v>
      </c>
      <c r="AI136" s="224" t="str">
        <f t="shared" si="196"/>
        <v>-</v>
      </c>
      <c r="AJ136" s="224" t="str">
        <f t="shared" si="196"/>
        <v>-</v>
      </c>
      <c r="AK136" s="224" t="str">
        <f t="shared" si="196"/>
        <v>-</v>
      </c>
      <c r="AL136" s="224" t="str">
        <f t="shared" si="196"/>
        <v>-</v>
      </c>
      <c r="AM136" s="224" t="str">
        <f t="shared" si="196"/>
        <v>-</v>
      </c>
      <c r="AN136" s="224" t="str">
        <f t="shared" si="196"/>
        <v>-</v>
      </c>
      <c r="AO136" s="224" t="str">
        <f t="shared" si="196"/>
        <v>-</v>
      </c>
      <c r="AP136" s="224" t="str">
        <f t="shared" si="196"/>
        <v>-</v>
      </c>
      <c r="AQ136" s="224" t="str">
        <f t="shared" si="196"/>
        <v>-</v>
      </c>
      <c r="AR136" s="224" t="str">
        <f t="shared" si="196"/>
        <v>-</v>
      </c>
      <c r="AS136" s="224" t="str">
        <f t="shared" si="196"/>
        <v>-</v>
      </c>
      <c r="AT136" s="224" t="str">
        <f t="shared" si="196"/>
        <v>-</v>
      </c>
      <c r="AU136" s="224" t="str">
        <f t="shared" si="196"/>
        <v>-</v>
      </c>
      <c r="AV136" s="224" t="str">
        <f t="shared" si="196"/>
        <v>-</v>
      </c>
      <c r="AW136" s="224" t="str">
        <f t="shared" si="196"/>
        <v>-</v>
      </c>
      <c r="AX136" s="224" t="str">
        <f t="shared" si="196"/>
        <v>-</v>
      </c>
      <c r="AY136" s="224" t="str">
        <f t="shared" ref="AY136" si="197">AY36</f>
        <v>50</v>
      </c>
      <c r="AZ136" s="232" t="s">
        <v>275</v>
      </c>
      <c r="BA136" s="232"/>
      <c r="BB136" s="213" t="str">
        <f t="shared" ref="BB136:BU138" si="198">BB36</f>
        <v>-</v>
      </c>
      <c r="BC136" s="224" t="str">
        <f t="shared" si="198"/>
        <v>-</v>
      </c>
      <c r="BD136" s="224" t="str">
        <f t="shared" si="198"/>
        <v>-</v>
      </c>
      <c r="BE136" s="224" t="str">
        <f t="shared" si="198"/>
        <v>-</v>
      </c>
      <c r="BF136" s="224" t="str">
        <f t="shared" si="198"/>
        <v>-</v>
      </c>
      <c r="BG136" s="224" t="str">
        <f t="shared" si="198"/>
        <v>-</v>
      </c>
      <c r="BH136" s="224" t="str">
        <f t="shared" si="198"/>
        <v>-</v>
      </c>
      <c r="BI136" s="224" t="str">
        <f t="shared" si="198"/>
        <v>-</v>
      </c>
      <c r="BJ136" s="224" t="str">
        <f t="shared" si="198"/>
        <v>-</v>
      </c>
      <c r="BK136" s="224" t="str">
        <f t="shared" si="198"/>
        <v>-</v>
      </c>
      <c r="BL136" s="224" t="str">
        <f t="shared" si="198"/>
        <v>-</v>
      </c>
      <c r="BM136" s="224" t="str">
        <f t="shared" si="198"/>
        <v>-</v>
      </c>
      <c r="BN136" s="224" t="str">
        <f t="shared" si="198"/>
        <v>-</v>
      </c>
      <c r="BO136" s="224" t="str">
        <f t="shared" si="198"/>
        <v>-</v>
      </c>
      <c r="BP136" s="224" t="str">
        <f t="shared" si="198"/>
        <v>-</v>
      </c>
      <c r="BQ136" s="224" t="str">
        <f t="shared" si="198"/>
        <v>-</v>
      </c>
      <c r="BR136" s="224" t="str">
        <f t="shared" si="198"/>
        <v>-</v>
      </c>
      <c r="BS136" s="224" t="str">
        <f t="shared" si="198"/>
        <v>-</v>
      </c>
      <c r="BT136" s="224" t="str">
        <f t="shared" si="198"/>
        <v>-</v>
      </c>
      <c r="BU136" s="224" t="str">
        <f t="shared" si="198"/>
        <v>-</v>
      </c>
      <c r="BV136" s="224" t="str">
        <f t="shared" si="163"/>
        <v>34</v>
      </c>
      <c r="BW136" s="232" t="s">
        <v>275</v>
      </c>
      <c r="BX136" s="232" t="s">
        <v>275</v>
      </c>
      <c r="BY136" s="213" t="str">
        <f t="shared" ref="BY136:CR136" si="199">BY36</f>
        <v>-</v>
      </c>
      <c r="BZ136" s="224" t="str">
        <f t="shared" si="199"/>
        <v>-</v>
      </c>
      <c r="CA136" s="224" t="str">
        <f t="shared" si="199"/>
        <v>-</v>
      </c>
      <c r="CB136" s="224" t="str">
        <f t="shared" si="199"/>
        <v>-</v>
      </c>
      <c r="CC136" s="224" t="str">
        <f t="shared" si="199"/>
        <v>-</v>
      </c>
      <c r="CD136" s="224" t="str">
        <f t="shared" si="199"/>
        <v>-</v>
      </c>
      <c r="CE136" s="224" t="str">
        <f t="shared" si="199"/>
        <v>-</v>
      </c>
      <c r="CF136" s="224" t="str">
        <f t="shared" si="199"/>
        <v>-</v>
      </c>
      <c r="CG136" s="224" t="str">
        <f t="shared" si="199"/>
        <v>-</v>
      </c>
      <c r="CH136" s="224" t="str">
        <f t="shared" si="199"/>
        <v>-</v>
      </c>
      <c r="CI136" s="224" t="str">
        <f t="shared" si="199"/>
        <v>-</v>
      </c>
      <c r="CJ136" s="224" t="str">
        <f t="shared" si="199"/>
        <v>-</v>
      </c>
      <c r="CK136" s="224" t="str">
        <f t="shared" si="199"/>
        <v>-</v>
      </c>
      <c r="CL136" s="224" t="str">
        <f t="shared" si="199"/>
        <v>-</v>
      </c>
      <c r="CM136" s="224" t="str">
        <f t="shared" si="199"/>
        <v>-</v>
      </c>
      <c r="CN136" s="224" t="str">
        <f t="shared" si="199"/>
        <v>-</v>
      </c>
      <c r="CO136" s="224" t="str">
        <f t="shared" si="199"/>
        <v>-</v>
      </c>
      <c r="CP136" s="224" t="str">
        <f t="shared" si="199"/>
        <v>-</v>
      </c>
      <c r="CQ136" s="224" t="str">
        <f t="shared" si="199"/>
        <v>-</v>
      </c>
      <c r="CR136" s="224" t="str">
        <f t="shared" si="199"/>
        <v>-</v>
      </c>
      <c r="CS136" s="224" t="str">
        <f t="shared" si="164"/>
        <v>44</v>
      </c>
      <c r="CT136" s="232" t="s">
        <v>275</v>
      </c>
      <c r="CU136" s="232" t="s">
        <v>275</v>
      </c>
      <c r="CV136" s="213" t="str">
        <f t="shared" ref="CV136:DP136" si="200">CV36</f>
        <v>30,278</v>
      </c>
      <c r="CW136" s="224" t="str">
        <f t="shared" si="200"/>
        <v>1,080</v>
      </c>
      <c r="CX136" s="224" t="str">
        <f t="shared" si="200"/>
        <v>0</v>
      </c>
      <c r="CY136" s="224" t="str">
        <f t="shared" si="200"/>
        <v>110</v>
      </c>
      <c r="CZ136" s="224" t="str">
        <f t="shared" si="200"/>
        <v>40</v>
      </c>
      <c r="DA136" s="224" t="str">
        <f t="shared" si="200"/>
        <v>20</v>
      </c>
      <c r="DB136" s="224" t="str">
        <f t="shared" si="200"/>
        <v>25</v>
      </c>
      <c r="DC136" s="224" t="str">
        <f t="shared" si="200"/>
        <v>20,000</v>
      </c>
      <c r="DD136" s="224" t="str">
        <f t="shared" si="200"/>
        <v>35</v>
      </c>
      <c r="DE136" s="224" t="str">
        <f t="shared" si="200"/>
        <v>772,000</v>
      </c>
      <c r="DF136" s="224" t="str">
        <f t="shared" si="200"/>
        <v>3,585</v>
      </c>
      <c r="DG136" s="224" t="str">
        <f t="shared" si="200"/>
        <v>3,600</v>
      </c>
      <c r="DH136" s="224" t="str">
        <f t="shared" si="200"/>
        <v>1,675</v>
      </c>
      <c r="DI136" s="224" t="str">
        <f t="shared" si="200"/>
        <v>385,000</v>
      </c>
      <c r="DJ136" s="224" t="str">
        <f t="shared" si="200"/>
        <v>432,000</v>
      </c>
      <c r="DK136" s="224" t="str">
        <f t="shared" si="200"/>
        <v>$1,343,880</v>
      </c>
      <c r="DL136" s="224" t="str">
        <f t="shared" si="200"/>
        <v>$942,030</v>
      </c>
      <c r="DM136" s="224" t="str">
        <f t="shared" si="200"/>
        <v>$1,447,090</v>
      </c>
      <c r="DN136" s="224" t="str">
        <f t="shared" si="200"/>
        <v>$3,733,000</v>
      </c>
      <c r="DO136" s="224" t="str">
        <f t="shared" si="200"/>
        <v>$140</v>
      </c>
      <c r="DP136" s="224" t="str">
        <f t="shared" si="200"/>
        <v>53</v>
      </c>
      <c r="DQ136" s="232" t="s">
        <v>275</v>
      </c>
      <c r="DR136" s="232" t="s">
        <v>275</v>
      </c>
      <c r="DS136" s="213" t="str">
        <f t="shared" ref="DS136:EM136" si="201">DS36</f>
        <v>30,278</v>
      </c>
      <c r="DT136" s="224" t="str">
        <f t="shared" si="201"/>
        <v>1,130</v>
      </c>
      <c r="DU136" s="224" t="str">
        <f t="shared" si="201"/>
        <v>0</v>
      </c>
      <c r="DV136" s="224" t="str">
        <f t="shared" si="201"/>
        <v>110</v>
      </c>
      <c r="DW136" s="224" t="str">
        <f t="shared" si="201"/>
        <v>39</v>
      </c>
      <c r="DX136" s="224" t="str">
        <f t="shared" si="201"/>
        <v>19</v>
      </c>
      <c r="DY136" s="224" t="str">
        <f t="shared" si="201"/>
        <v>25</v>
      </c>
      <c r="DZ136" s="224" t="str">
        <f t="shared" si="201"/>
        <v>20,000</v>
      </c>
      <c r="EA136" s="224" t="str">
        <f t="shared" si="201"/>
        <v>35</v>
      </c>
      <c r="EB136" s="224" t="str">
        <f t="shared" si="201"/>
        <v>772,000</v>
      </c>
      <c r="EC136" s="224" t="str">
        <f t="shared" si="201"/>
        <v>1,265</v>
      </c>
      <c r="ED136" s="224" t="str">
        <f t="shared" si="201"/>
        <v>1,615</v>
      </c>
      <c r="EE136" s="224" t="str">
        <f t="shared" si="201"/>
        <v>1,100</v>
      </c>
      <c r="EF136" s="224" t="str">
        <f t="shared" si="201"/>
        <v>129,000</v>
      </c>
      <c r="EG136" s="224" t="str">
        <f t="shared" si="201"/>
        <v>157,975</v>
      </c>
      <c r="EH136" s="224" t="str">
        <f t="shared" si="201"/>
        <v>$108,971</v>
      </c>
      <c r="EI136" s="224" t="str">
        <f t="shared" si="201"/>
        <v>$345,694</v>
      </c>
      <c r="EJ136" s="224" t="str">
        <f t="shared" si="201"/>
        <v>$287,825</v>
      </c>
      <c r="EK136" s="224" t="str">
        <f t="shared" si="201"/>
        <v>$742,490</v>
      </c>
      <c r="EL136" s="224" t="str">
        <f t="shared" si="201"/>
        <v>$134</v>
      </c>
      <c r="EM136" s="224" t="str">
        <f t="shared" si="201"/>
        <v>23</v>
      </c>
      <c r="EN136" s="232" t="s">
        <v>275</v>
      </c>
      <c r="EO136" s="232" t="s">
        <v>275</v>
      </c>
      <c r="EP136" s="213" t="str">
        <f t="shared" ref="EP136:FJ136" si="202">EP36</f>
        <v>30,278</v>
      </c>
      <c r="EQ136" s="224" t="str">
        <f t="shared" si="202"/>
        <v>1,182</v>
      </c>
      <c r="ER136" s="224" t="str">
        <f t="shared" si="202"/>
        <v>0</v>
      </c>
      <c r="ES136" s="224" t="str">
        <f t="shared" si="202"/>
        <v>106</v>
      </c>
      <c r="ET136" s="224" t="str">
        <f t="shared" si="202"/>
        <v>39</v>
      </c>
      <c r="EU136" s="224" t="str">
        <f t="shared" si="202"/>
        <v>19</v>
      </c>
      <c r="EV136" s="224" t="str">
        <f t="shared" si="202"/>
        <v>23</v>
      </c>
      <c r="EW136" s="224" t="str">
        <f t="shared" si="202"/>
        <v>17,180</v>
      </c>
      <c r="EX136" s="224" t="str">
        <f t="shared" si="202"/>
        <v>34</v>
      </c>
      <c r="EY136" s="224" t="str">
        <f t="shared" si="202"/>
        <v>767,400</v>
      </c>
      <c r="EZ136" s="224" t="str">
        <f t="shared" si="202"/>
        <v>3,085</v>
      </c>
      <c r="FA136" s="224" t="str">
        <f t="shared" si="202"/>
        <v>3,936</v>
      </c>
      <c r="FB136" s="224" t="str">
        <f t="shared" si="202"/>
        <v>2,517</v>
      </c>
      <c r="FC136" s="224" t="str">
        <f t="shared" si="202"/>
        <v>323,550</v>
      </c>
      <c r="FD136" s="224" t="str">
        <f t="shared" si="202"/>
        <v>391,200</v>
      </c>
      <c r="FE136" s="224" t="str">
        <f t="shared" si="202"/>
        <v>$317,000</v>
      </c>
      <c r="FF136" s="224" t="str">
        <f t="shared" si="202"/>
        <v>$1,140,000</v>
      </c>
      <c r="FG136" s="224" t="str">
        <f t="shared" si="202"/>
        <v>$410,000</v>
      </c>
      <c r="FH136" s="224" t="str">
        <f t="shared" si="202"/>
        <v>$1,867,000</v>
      </c>
      <c r="FI136" s="224" t="str">
        <f t="shared" si="202"/>
        <v>$125</v>
      </c>
      <c r="FJ136" s="224" t="str">
        <f t="shared" si="202"/>
        <v>22</v>
      </c>
      <c r="FK136" s="232" t="s">
        <v>275</v>
      </c>
      <c r="FL136" s="232" t="s">
        <v>275</v>
      </c>
      <c r="FM136" s="213" t="str">
        <f t="shared" ref="FM136:GG136" si="203">FM36</f>
        <v>29,273</v>
      </c>
      <c r="FN136" s="224" t="str">
        <f t="shared" si="203"/>
        <v>815</v>
      </c>
      <c r="FO136" s="224" t="str">
        <f t="shared" si="203"/>
        <v>0</v>
      </c>
      <c r="FP136" s="224" t="str">
        <f t="shared" si="203"/>
        <v>105</v>
      </c>
      <c r="FQ136" s="224" t="str">
        <f t="shared" si="203"/>
        <v>45</v>
      </c>
      <c r="FR136" s="224" t="str">
        <f t="shared" si="203"/>
        <v>0</v>
      </c>
      <c r="FS136" s="224" t="str">
        <f t="shared" si="203"/>
        <v>30</v>
      </c>
      <c r="FT136" s="224" t="str">
        <f t="shared" si="203"/>
        <v>20,000</v>
      </c>
      <c r="FU136" s="224" t="str">
        <f t="shared" si="203"/>
        <v>23</v>
      </c>
      <c r="FV136" s="224" t="str">
        <f t="shared" si="203"/>
        <v>742,300</v>
      </c>
      <c r="FW136" s="224" t="str">
        <f t="shared" si="203"/>
        <v>8,050</v>
      </c>
      <c r="FX136" s="224" t="str">
        <f t="shared" si="203"/>
        <v>26,260</v>
      </c>
      <c r="FY136" s="224" t="str">
        <f t="shared" si="203"/>
        <v>550</v>
      </c>
      <c r="FZ136" s="224" t="str">
        <f t="shared" si="203"/>
        <v>310,000</v>
      </c>
      <c r="GA136" s="224" t="str">
        <f t="shared" si="203"/>
        <v>383,500</v>
      </c>
      <c r="GB136" s="224" t="str">
        <f t="shared" si="203"/>
        <v>$1,744,374</v>
      </c>
      <c r="GC136" s="224" t="str">
        <f t="shared" si="203"/>
        <v>$938,461</v>
      </c>
      <c r="GD136" s="224" t="str">
        <f t="shared" si="203"/>
        <v>$1,203,719</v>
      </c>
      <c r="GE136" s="224" t="str">
        <f t="shared" si="203"/>
        <v>$4,009,810</v>
      </c>
      <c r="GF136" s="224" t="str">
        <f t="shared" si="203"/>
        <v>$135</v>
      </c>
      <c r="GG136" s="224" t="str">
        <f t="shared" si="203"/>
        <v>68</v>
      </c>
      <c r="GH136" s="232" t="s">
        <v>275</v>
      </c>
      <c r="GI136" s="232" t="s">
        <v>275</v>
      </c>
      <c r="GJ136" s="213" t="str">
        <f t="shared" ref="GJ136:HD136" si="204">GJ36</f>
        <v>29,273</v>
      </c>
      <c r="GK136" s="224" t="str">
        <f t="shared" si="204"/>
        <v>825</v>
      </c>
      <c r="GL136" s="224" t="str">
        <f t="shared" si="204"/>
        <v>0</v>
      </c>
      <c r="GM136" s="224" t="str">
        <f t="shared" si="204"/>
        <v>102</v>
      </c>
      <c r="GN136" s="224" t="str">
        <f t="shared" si="204"/>
        <v>34</v>
      </c>
      <c r="GO136" s="224" t="str">
        <f t="shared" si="204"/>
        <v>0</v>
      </c>
      <c r="GP136" s="224" t="str">
        <f t="shared" si="204"/>
        <v>26</v>
      </c>
      <c r="GQ136" s="224" t="str">
        <f t="shared" si="204"/>
        <v>18,300</v>
      </c>
      <c r="GR136" s="224" t="str">
        <f t="shared" si="204"/>
        <v>23</v>
      </c>
      <c r="GS136" s="224" t="str">
        <f t="shared" si="204"/>
        <v>742,300</v>
      </c>
      <c r="GT136" s="224" t="str">
        <f t="shared" si="204"/>
        <v>7,720</v>
      </c>
      <c r="GU136" s="224" t="str">
        <f t="shared" si="204"/>
        <v>25,235</v>
      </c>
      <c r="GV136" s="224" t="str">
        <f t="shared" si="204"/>
        <v>584</v>
      </c>
      <c r="GW136" s="224" t="str">
        <f t="shared" si="204"/>
        <v>232,650</v>
      </c>
      <c r="GX136" s="224" t="str">
        <f t="shared" si="204"/>
        <v>280,590</v>
      </c>
      <c r="GY136" s="224" t="str">
        <f t="shared" si="204"/>
        <v>$1,467,504</v>
      </c>
      <c r="GZ136" s="224" t="str">
        <f t="shared" si="204"/>
        <v>$302,174</v>
      </c>
      <c r="HA136" s="224" t="str">
        <f t="shared" si="204"/>
        <v>$579,474</v>
      </c>
      <c r="HB136" s="224" t="str">
        <f t="shared" si="204"/>
        <v>$2,349,152</v>
      </c>
      <c r="HC136" s="224" t="str">
        <f t="shared" ref="HC136" si="205">HC36</f>
        <v>$134</v>
      </c>
      <c r="HD136" s="224" t="str">
        <f t="shared" si="204"/>
        <v>28</v>
      </c>
      <c r="HE136" s="232" t="s">
        <v>275</v>
      </c>
      <c r="HF136" s="232" t="s">
        <v>275</v>
      </c>
      <c r="HG136" s="213" t="str">
        <f t="shared" ref="HG136:IA136" si="206">HG36</f>
        <v>29,273</v>
      </c>
      <c r="HH136" s="224" t="str">
        <f t="shared" si="206"/>
        <v>350</v>
      </c>
      <c r="HI136" s="224">
        <f t="shared" si="206"/>
        <v>0</v>
      </c>
      <c r="HJ136" s="224" t="str">
        <f t="shared" si="206"/>
        <v>43</v>
      </c>
      <c r="HK136" s="224" t="str">
        <f t="shared" si="206"/>
        <v>9</v>
      </c>
      <c r="HL136" s="224">
        <f t="shared" si="206"/>
        <v>0</v>
      </c>
      <c r="HM136" s="224">
        <f t="shared" si="206"/>
        <v>0</v>
      </c>
      <c r="HN136" s="224">
        <f t="shared" si="206"/>
        <v>0</v>
      </c>
      <c r="HO136" s="224" t="str">
        <f t="shared" si="206"/>
        <v>7</v>
      </c>
      <c r="HP136" s="224" t="str">
        <f t="shared" si="206"/>
        <v>12,174</v>
      </c>
      <c r="HQ136" s="224">
        <f t="shared" si="206"/>
        <v>0</v>
      </c>
      <c r="HR136" s="224">
        <f t="shared" si="206"/>
        <v>0</v>
      </c>
      <c r="HS136" s="224" t="str">
        <f t="shared" si="206"/>
        <v>2,326</v>
      </c>
      <c r="HT136" s="224">
        <f t="shared" si="206"/>
        <v>0</v>
      </c>
      <c r="HU136" s="224" t="str">
        <f t="shared" si="206"/>
        <v>22,276</v>
      </c>
      <c r="HV136" s="224" t="str">
        <f t="shared" si="206"/>
        <v>-</v>
      </c>
      <c r="HW136" s="224" t="str">
        <f t="shared" si="206"/>
        <v>-</v>
      </c>
      <c r="HX136" s="224" t="str">
        <f t="shared" si="206"/>
        <v>-</v>
      </c>
      <c r="HY136" s="224" t="str">
        <f t="shared" si="206"/>
        <v>-</v>
      </c>
      <c r="HZ136" s="224" t="str">
        <f t="shared" si="206"/>
        <v>$207</v>
      </c>
      <c r="IA136" s="224" t="str">
        <f t="shared" si="206"/>
        <v>37</v>
      </c>
      <c r="IB136" s="232" t="s">
        <v>275</v>
      </c>
      <c r="IC136" s="232" t="s">
        <v>275</v>
      </c>
      <c r="ID136" s="213" t="str">
        <f t="shared" ref="ID136:IX136" si="207">ID36</f>
        <v>-</v>
      </c>
      <c r="IE136" s="224" t="str">
        <f t="shared" si="207"/>
        <v>-</v>
      </c>
      <c r="IF136" s="224" t="str">
        <f t="shared" si="207"/>
        <v>-</v>
      </c>
      <c r="IG136" s="224" t="str">
        <f t="shared" si="207"/>
        <v>-</v>
      </c>
      <c r="IH136" s="224" t="str">
        <f t="shared" si="207"/>
        <v>-</v>
      </c>
      <c r="II136" s="224" t="str">
        <f t="shared" si="207"/>
        <v>-</v>
      </c>
      <c r="IJ136" s="224" t="str">
        <f t="shared" si="207"/>
        <v>-</v>
      </c>
      <c r="IK136" s="224" t="str">
        <f t="shared" si="207"/>
        <v>-</v>
      </c>
      <c r="IL136" s="224" t="str">
        <f t="shared" si="207"/>
        <v>-</v>
      </c>
      <c r="IM136" s="224" t="str">
        <f t="shared" si="207"/>
        <v>-</v>
      </c>
      <c r="IN136" s="224" t="str">
        <f t="shared" si="207"/>
        <v>-</v>
      </c>
      <c r="IO136" s="224" t="str">
        <f t="shared" si="207"/>
        <v>-</v>
      </c>
      <c r="IP136" s="224" t="str">
        <f t="shared" si="207"/>
        <v>-</v>
      </c>
      <c r="IQ136" s="224" t="str">
        <f t="shared" si="207"/>
        <v>-</v>
      </c>
      <c r="IR136" s="224" t="str">
        <f t="shared" si="207"/>
        <v>-</v>
      </c>
      <c r="IS136" s="224" t="str">
        <f t="shared" si="207"/>
        <v>-</v>
      </c>
      <c r="IT136" s="224" t="str">
        <f t="shared" si="207"/>
        <v>-</v>
      </c>
      <c r="IU136" s="224" t="str">
        <f t="shared" si="207"/>
        <v>-</v>
      </c>
      <c r="IV136" s="224" t="str">
        <f t="shared" si="207"/>
        <v>-</v>
      </c>
      <c r="IW136" s="224" t="str">
        <f t="shared" si="207"/>
        <v>-</v>
      </c>
      <c r="IX136" s="224" t="str">
        <f t="shared" si="207"/>
        <v>66</v>
      </c>
      <c r="IY136" s="232" t="s">
        <v>275</v>
      </c>
      <c r="IZ136" s="232" t="s">
        <v>275</v>
      </c>
      <c r="JA136" s="213" t="str">
        <f t="shared" ref="JA136:JU136" si="208">JA36</f>
        <v>30,278</v>
      </c>
      <c r="JB136" s="224" t="str">
        <f t="shared" si="208"/>
        <v>1,105</v>
      </c>
      <c r="JC136" s="224" t="str">
        <f t="shared" si="208"/>
        <v>0</v>
      </c>
      <c r="JD136" s="224" t="str">
        <f t="shared" si="208"/>
        <v>110</v>
      </c>
      <c r="JE136" s="224" t="str">
        <f t="shared" si="208"/>
        <v>40</v>
      </c>
      <c r="JF136" s="224" t="str">
        <f t="shared" si="208"/>
        <v>20</v>
      </c>
      <c r="JG136" s="224" t="str">
        <f t="shared" si="208"/>
        <v>25</v>
      </c>
      <c r="JH136" s="224" t="str">
        <f t="shared" si="208"/>
        <v>20,000</v>
      </c>
      <c r="JI136" s="224" t="str">
        <f t="shared" si="208"/>
        <v>35</v>
      </c>
      <c r="JJ136" s="224" t="str">
        <f t="shared" si="208"/>
        <v>772,000</v>
      </c>
      <c r="JK136" s="224" t="str">
        <f t="shared" si="208"/>
        <v>2,425</v>
      </c>
      <c r="JL136" s="224" t="str">
        <f t="shared" si="208"/>
        <v>2,667</v>
      </c>
      <c r="JM136" s="224" t="str">
        <f t="shared" si="208"/>
        <v>1,388</v>
      </c>
      <c r="JN136" s="224" t="str">
        <f t="shared" si="208"/>
        <v>257,000</v>
      </c>
      <c r="JO136" s="224" t="str">
        <f t="shared" si="208"/>
        <v>294,988</v>
      </c>
      <c r="JP136" s="224" t="str">
        <f t="shared" si="208"/>
        <v>$726,426</v>
      </c>
      <c r="JQ136" s="224" t="str">
        <f t="shared" si="208"/>
        <v>$643,862</v>
      </c>
      <c r="JR136" s="224" t="str">
        <f t="shared" si="208"/>
        <v>$867,458</v>
      </c>
      <c r="JS136" s="224" t="str">
        <f t="shared" si="208"/>
        <v>$2,237,745</v>
      </c>
      <c r="JT136" s="224" t="str">
        <f t="shared" si="208"/>
        <v>$137.00</v>
      </c>
      <c r="JU136" s="224" t="str">
        <f t="shared" si="208"/>
        <v>41</v>
      </c>
      <c r="JV136" s="232" t="s">
        <v>275</v>
      </c>
      <c r="JW136" s="232" t="s">
        <v>275</v>
      </c>
      <c r="JX136" s="213" t="str">
        <f t="shared" ref="JX136:KR136" si="209">JX36</f>
        <v>-</v>
      </c>
      <c r="JY136" s="224" t="str">
        <f t="shared" si="209"/>
        <v>-</v>
      </c>
      <c r="JZ136" s="224" t="str">
        <f t="shared" si="209"/>
        <v>-</v>
      </c>
      <c r="KA136" s="224" t="str">
        <f t="shared" si="209"/>
        <v>-</v>
      </c>
      <c r="KB136" s="224" t="str">
        <f t="shared" si="209"/>
        <v>-</v>
      </c>
      <c r="KC136" s="224" t="str">
        <f t="shared" si="209"/>
        <v>-</v>
      </c>
      <c r="KD136" s="224" t="str">
        <f t="shared" si="209"/>
        <v>-</v>
      </c>
      <c r="KE136" s="224" t="str">
        <f t="shared" si="209"/>
        <v>-</v>
      </c>
      <c r="KF136" s="224" t="str">
        <f t="shared" si="209"/>
        <v>-</v>
      </c>
      <c r="KG136" s="224" t="str">
        <f t="shared" si="209"/>
        <v>-</v>
      </c>
      <c r="KH136" s="224" t="str">
        <f t="shared" si="209"/>
        <v>-</v>
      </c>
      <c r="KI136" s="224" t="str">
        <f t="shared" si="209"/>
        <v>-</v>
      </c>
      <c r="KJ136" s="224" t="str">
        <f t="shared" si="209"/>
        <v>-</v>
      </c>
      <c r="KK136" s="224" t="str">
        <f t="shared" si="209"/>
        <v>-</v>
      </c>
      <c r="KL136" s="224" t="str">
        <f t="shared" si="209"/>
        <v>-</v>
      </c>
      <c r="KM136" s="224" t="str">
        <f t="shared" si="209"/>
        <v>-</v>
      </c>
      <c r="KN136" s="224" t="str">
        <f t="shared" si="209"/>
        <v>-</v>
      </c>
      <c r="KO136" s="224" t="str">
        <f t="shared" si="209"/>
        <v>-</v>
      </c>
      <c r="KP136" s="224" t="str">
        <f t="shared" si="209"/>
        <v>-</v>
      </c>
      <c r="KQ136" s="224" t="str">
        <f t="shared" si="209"/>
        <v>-</v>
      </c>
      <c r="KR136" s="224" t="str">
        <f t="shared" si="209"/>
        <v>16</v>
      </c>
      <c r="KS136" s="232" t="s">
        <v>275</v>
      </c>
      <c r="KT136" s="232" t="s">
        <v>275</v>
      </c>
      <c r="KU136" s="213" t="str">
        <f t="shared" ref="KU136:LO136" si="210">KU36</f>
        <v>-</v>
      </c>
      <c r="KV136" s="224" t="str">
        <f t="shared" si="210"/>
        <v>-</v>
      </c>
      <c r="KW136" s="224" t="str">
        <f t="shared" si="210"/>
        <v>-</v>
      </c>
      <c r="KX136" s="224" t="str">
        <f t="shared" si="210"/>
        <v>-</v>
      </c>
      <c r="KY136" s="224" t="str">
        <f t="shared" si="210"/>
        <v>-</v>
      </c>
      <c r="KZ136" s="224" t="str">
        <f t="shared" si="210"/>
        <v>-</v>
      </c>
      <c r="LA136" s="224" t="str">
        <f t="shared" si="210"/>
        <v>-</v>
      </c>
      <c r="LB136" s="224" t="str">
        <f t="shared" si="210"/>
        <v>-</v>
      </c>
      <c r="LC136" s="224" t="str">
        <f t="shared" si="210"/>
        <v>-</v>
      </c>
      <c r="LD136" s="224" t="str">
        <f t="shared" si="210"/>
        <v>-</v>
      </c>
      <c r="LE136" s="224" t="str">
        <f t="shared" si="210"/>
        <v>-</v>
      </c>
      <c r="LF136" s="224" t="str">
        <f t="shared" si="210"/>
        <v>-</v>
      </c>
      <c r="LG136" s="224" t="str">
        <f t="shared" si="210"/>
        <v>-</v>
      </c>
      <c r="LH136" s="224" t="str">
        <f t="shared" si="210"/>
        <v>-</v>
      </c>
      <c r="LI136" s="224" t="str">
        <f t="shared" si="210"/>
        <v>-</v>
      </c>
      <c r="LJ136" s="224" t="str">
        <f t="shared" si="210"/>
        <v>-</v>
      </c>
      <c r="LK136" s="224" t="str">
        <f t="shared" si="210"/>
        <v>-</v>
      </c>
      <c r="LL136" s="224" t="str">
        <f t="shared" si="210"/>
        <v>-</v>
      </c>
      <c r="LM136" s="224" t="str">
        <f t="shared" si="210"/>
        <v>-</v>
      </c>
      <c r="LN136" s="224" t="str">
        <f t="shared" si="210"/>
        <v>-</v>
      </c>
      <c r="LO136" s="224" t="str">
        <f t="shared" si="210"/>
        <v>-10</v>
      </c>
      <c r="LP136" s="232"/>
      <c r="LQ136" s="232"/>
      <c r="LR136" s="213" t="str">
        <f t="shared" ref="LR136:ML136" si="211">LR36</f>
        <v>-</v>
      </c>
      <c r="LS136" s="224" t="str">
        <f t="shared" si="211"/>
        <v>-</v>
      </c>
      <c r="LT136" s="224" t="str">
        <f t="shared" si="211"/>
        <v>-</v>
      </c>
      <c r="LU136" s="224" t="str">
        <f t="shared" si="211"/>
        <v>-</v>
      </c>
      <c r="LV136" s="224" t="str">
        <f t="shared" si="211"/>
        <v>-</v>
      </c>
      <c r="LW136" s="224" t="str">
        <f t="shared" si="211"/>
        <v>-</v>
      </c>
      <c r="LX136" s="224" t="str">
        <f t="shared" si="211"/>
        <v>-</v>
      </c>
      <c r="LY136" s="224" t="str">
        <f t="shared" si="211"/>
        <v>-</v>
      </c>
      <c r="LZ136" s="224" t="str">
        <f t="shared" si="211"/>
        <v>-</v>
      </c>
      <c r="MA136" s="224" t="str">
        <f t="shared" si="211"/>
        <v>-</v>
      </c>
      <c r="MB136" s="224" t="str">
        <f t="shared" si="211"/>
        <v>-</v>
      </c>
      <c r="MC136" s="224" t="str">
        <f t="shared" si="211"/>
        <v>-</v>
      </c>
      <c r="MD136" s="224" t="str">
        <f t="shared" si="211"/>
        <v>-</v>
      </c>
      <c r="ME136" s="224" t="str">
        <f t="shared" si="211"/>
        <v>-</v>
      </c>
      <c r="MF136" s="224" t="str">
        <f t="shared" si="211"/>
        <v>-</v>
      </c>
      <c r="MG136" s="224" t="str">
        <f t="shared" si="211"/>
        <v>-</v>
      </c>
      <c r="MH136" s="224" t="str">
        <f t="shared" si="211"/>
        <v>-</v>
      </c>
      <c r="MI136" s="224" t="str">
        <f t="shared" si="211"/>
        <v>-</v>
      </c>
      <c r="MJ136" s="224" t="str">
        <f t="shared" si="211"/>
        <v>-</v>
      </c>
      <c r="MK136" s="224" t="str">
        <f t="shared" si="211"/>
        <v>-</v>
      </c>
      <c r="ML136" s="224" t="str">
        <f t="shared" si="211"/>
        <v>-9</v>
      </c>
      <c r="MM136" s="232"/>
      <c r="MN136" s="232"/>
      <c r="MO136" s="213" t="str">
        <f t="shared" ref="MO136:NI136" si="212">MO36</f>
        <v>0</v>
      </c>
      <c r="MP136" s="224" t="str">
        <f t="shared" si="212"/>
        <v>-50</v>
      </c>
      <c r="MQ136" s="224" t="str">
        <f t="shared" si="212"/>
        <v>0</v>
      </c>
      <c r="MR136" s="224" t="str">
        <f t="shared" si="212"/>
        <v>0</v>
      </c>
      <c r="MS136" s="224" t="str">
        <f t="shared" si="212"/>
        <v>1</v>
      </c>
      <c r="MT136" s="224" t="str">
        <f t="shared" si="212"/>
        <v>1</v>
      </c>
      <c r="MU136" s="224" t="str">
        <f t="shared" si="212"/>
        <v>0</v>
      </c>
      <c r="MV136" s="224" t="str">
        <f t="shared" si="212"/>
        <v>0</v>
      </c>
      <c r="MW136" s="224" t="str">
        <f t="shared" si="212"/>
        <v>0</v>
      </c>
      <c r="MX136" s="224" t="str">
        <f t="shared" si="212"/>
        <v>0</v>
      </c>
      <c r="MY136" s="224" t="str">
        <f t="shared" si="212"/>
        <v>2,320</v>
      </c>
      <c r="MZ136" s="224" t="str">
        <f t="shared" si="212"/>
        <v>1,985</v>
      </c>
      <c r="NA136" s="224" t="str">
        <f t="shared" si="212"/>
        <v>575</v>
      </c>
      <c r="NB136" s="224" t="str">
        <f t="shared" si="212"/>
        <v>256,000</v>
      </c>
      <c r="NC136" s="224" t="str">
        <f t="shared" si="212"/>
        <v>274,025</v>
      </c>
      <c r="ND136" s="224" t="str">
        <f t="shared" si="212"/>
        <v>$1,234,909</v>
      </c>
      <c r="NE136" s="224" t="str">
        <f t="shared" si="212"/>
        <v>$596,336</v>
      </c>
      <c r="NF136" s="224" t="str">
        <f t="shared" si="212"/>
        <v>$1,159,265</v>
      </c>
      <c r="NG136" s="224" t="str">
        <f t="shared" si="212"/>
        <v>$2,990,510</v>
      </c>
      <c r="NH136" s="224" t="str">
        <f t="shared" si="212"/>
        <v>$6</v>
      </c>
      <c r="NI136" s="224" t="str">
        <f t="shared" si="212"/>
        <v>30</v>
      </c>
    </row>
    <row r="137" spans="1:373" s="2" customFormat="1" ht="12.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213" t="s">
        <v>345</v>
      </c>
      <c r="AD137" s="222" t="str">
        <f t="shared" ca="1" si="195"/>
        <v>$250.00</v>
      </c>
      <c r="AE137" s="224" t="str">
        <f t="shared" ref="AE137:AX137" si="213">AE37</f>
        <v>11,843</v>
      </c>
      <c r="AF137" s="224" t="str">
        <f t="shared" si="213"/>
        <v>480</v>
      </c>
      <c r="AG137" s="224" t="str">
        <f t="shared" si="213"/>
        <v>73</v>
      </c>
      <c r="AH137" s="224" t="str">
        <f t="shared" si="213"/>
        <v>213</v>
      </c>
      <c r="AI137" s="224" t="str">
        <f t="shared" si="213"/>
        <v>114</v>
      </c>
      <c r="AJ137" s="224" t="str">
        <f t="shared" si="213"/>
        <v>30</v>
      </c>
      <c r="AK137" s="224" t="str">
        <f t="shared" si="213"/>
        <v>15</v>
      </c>
      <c r="AL137" s="224" t="str">
        <f t="shared" si="213"/>
        <v>125,500</v>
      </c>
      <c r="AM137" s="224" t="str">
        <f t="shared" si="213"/>
        <v>14</v>
      </c>
      <c r="AN137" s="224" t="str">
        <f t="shared" si="213"/>
        <v>113,000</v>
      </c>
      <c r="AO137" s="224" t="str">
        <f t="shared" si="213"/>
        <v>205</v>
      </c>
      <c r="AP137" s="224" t="str">
        <f t="shared" si="213"/>
        <v>37,715</v>
      </c>
      <c r="AQ137" s="224" t="str">
        <f t="shared" si="213"/>
        <v>2,111</v>
      </c>
      <c r="AR137" s="224" t="str">
        <f t="shared" si="213"/>
        <v>3,100</v>
      </c>
      <c r="AS137" s="224" t="str">
        <f t="shared" si="213"/>
        <v>3,140</v>
      </c>
      <c r="AT137" s="224" t="str">
        <f t="shared" si="213"/>
        <v>$13,138,835</v>
      </c>
      <c r="AU137" s="224" t="str">
        <f t="shared" si="213"/>
        <v>$13,335,078</v>
      </c>
      <c r="AV137" s="224" t="str">
        <f t="shared" si="213"/>
        <v>-</v>
      </c>
      <c r="AW137" s="224" t="str">
        <f t="shared" si="213"/>
        <v>$26,473,913</v>
      </c>
      <c r="AX137" s="224" t="str">
        <f t="shared" si="213"/>
        <v>$250.00</v>
      </c>
      <c r="AY137" s="224" t="str">
        <f t="shared" ref="AY137" si="214">AY37</f>
        <v>2,510</v>
      </c>
      <c r="AZ137" s="232" t="s">
        <v>275</v>
      </c>
      <c r="BA137" s="232"/>
      <c r="BB137" s="213" t="str">
        <f t="shared" si="198"/>
        <v>11,843</v>
      </c>
      <c r="BC137" s="224" t="str">
        <f t="shared" si="198"/>
        <v>480</v>
      </c>
      <c r="BD137" s="224" t="str">
        <f t="shared" si="198"/>
        <v>73</v>
      </c>
      <c r="BE137" s="224" t="str">
        <f t="shared" si="198"/>
        <v>308</v>
      </c>
      <c r="BF137" s="224" t="str">
        <f t="shared" si="198"/>
        <v>293</v>
      </c>
      <c r="BG137" s="224" t="str">
        <f t="shared" si="198"/>
        <v>107</v>
      </c>
      <c r="BH137" s="224" t="str">
        <f t="shared" si="198"/>
        <v>15</v>
      </c>
      <c r="BI137" s="224" t="str">
        <f t="shared" si="198"/>
        <v>125,500</v>
      </c>
      <c r="BJ137" s="224" t="str">
        <f t="shared" si="198"/>
        <v>11</v>
      </c>
      <c r="BK137" s="224" t="str">
        <f t="shared" si="198"/>
        <v>113,000</v>
      </c>
      <c r="BL137" s="224" t="str">
        <f t="shared" si="198"/>
        <v>24,305</v>
      </c>
      <c r="BM137" s="224" t="str">
        <f t="shared" si="198"/>
        <v>87,157</v>
      </c>
      <c r="BN137" s="224" t="str">
        <f t="shared" si="198"/>
        <v>58,512</v>
      </c>
      <c r="BO137" s="224" t="str">
        <f t="shared" si="198"/>
        <v>-</v>
      </c>
      <c r="BP137" s="224" t="str">
        <f t="shared" si="198"/>
        <v>-</v>
      </c>
      <c r="BQ137" s="224" t="str">
        <f t="shared" si="198"/>
        <v>$13,633,838</v>
      </c>
      <c r="BR137" s="224" t="str">
        <f t="shared" si="198"/>
        <v>$15,551,697</v>
      </c>
      <c r="BS137" s="224" t="str">
        <f t="shared" si="198"/>
        <v>-</v>
      </c>
      <c r="BT137" s="224" t="str">
        <f t="shared" si="198"/>
        <v>-</v>
      </c>
      <c r="BU137" s="224" t="str">
        <f t="shared" si="198"/>
        <v>$241.40</v>
      </c>
      <c r="BV137" s="224" t="str">
        <f t="shared" si="163"/>
        <v>2,527</v>
      </c>
      <c r="BW137" s="232" t="s">
        <v>275</v>
      </c>
      <c r="BX137" s="232" t="s">
        <v>275</v>
      </c>
      <c r="BY137" s="213" t="str">
        <f t="shared" ref="BY137:CR137" si="215">BY37</f>
        <v>-</v>
      </c>
      <c r="BZ137" s="224" t="str">
        <f t="shared" si="215"/>
        <v>-</v>
      </c>
      <c r="CA137" s="224" t="str">
        <f t="shared" si="215"/>
        <v>-</v>
      </c>
      <c r="CB137" s="224" t="str">
        <f t="shared" si="215"/>
        <v>-</v>
      </c>
      <c r="CC137" s="224" t="str">
        <f t="shared" si="215"/>
        <v>-</v>
      </c>
      <c r="CD137" s="224" t="str">
        <f t="shared" si="215"/>
        <v>-</v>
      </c>
      <c r="CE137" s="224" t="str">
        <f t="shared" si="215"/>
        <v>-</v>
      </c>
      <c r="CF137" s="224" t="str">
        <f t="shared" si="215"/>
        <v>-</v>
      </c>
      <c r="CG137" s="224" t="str">
        <f t="shared" si="215"/>
        <v>-</v>
      </c>
      <c r="CH137" s="224" t="str">
        <f t="shared" si="215"/>
        <v>-</v>
      </c>
      <c r="CI137" s="224" t="str">
        <f t="shared" si="215"/>
        <v>-</v>
      </c>
      <c r="CJ137" s="224" t="str">
        <f t="shared" si="215"/>
        <v>-</v>
      </c>
      <c r="CK137" s="224" t="str">
        <f t="shared" si="215"/>
        <v>-</v>
      </c>
      <c r="CL137" s="224" t="str">
        <f t="shared" si="215"/>
        <v>-</v>
      </c>
      <c r="CM137" s="224" t="str">
        <f t="shared" si="215"/>
        <v>-</v>
      </c>
      <c r="CN137" s="224" t="str">
        <f t="shared" si="215"/>
        <v>-</v>
      </c>
      <c r="CO137" s="224" t="str">
        <f t="shared" si="215"/>
        <v>-</v>
      </c>
      <c r="CP137" s="224" t="str">
        <f t="shared" si="215"/>
        <v>-</v>
      </c>
      <c r="CQ137" s="224" t="str">
        <f t="shared" si="215"/>
        <v>-</v>
      </c>
      <c r="CR137" s="224" t="str">
        <f t="shared" si="215"/>
        <v>-</v>
      </c>
      <c r="CS137" s="224" t="str">
        <f t="shared" si="164"/>
        <v>2,838</v>
      </c>
      <c r="CT137" s="232" t="s">
        <v>275</v>
      </c>
      <c r="CU137" s="232" t="s">
        <v>275</v>
      </c>
      <c r="CV137" s="213" t="str">
        <f t="shared" ref="CV137:DP137" si="216">CV37</f>
        <v>-</v>
      </c>
      <c r="CW137" s="224" t="str">
        <f t="shared" si="216"/>
        <v>-</v>
      </c>
      <c r="CX137" s="224" t="str">
        <f t="shared" si="216"/>
        <v>-</v>
      </c>
      <c r="CY137" s="224" t="str">
        <f t="shared" si="216"/>
        <v>0</v>
      </c>
      <c r="CZ137" s="224" t="str">
        <f t="shared" si="216"/>
        <v>0</v>
      </c>
      <c r="DA137" s="224" t="str">
        <f t="shared" si="216"/>
        <v>0</v>
      </c>
      <c r="DB137" s="224" t="str">
        <f t="shared" si="216"/>
        <v>-</v>
      </c>
      <c r="DC137" s="224" t="str">
        <f t="shared" si="216"/>
        <v>-</v>
      </c>
      <c r="DD137" s="224" t="str">
        <f t="shared" si="216"/>
        <v>-</v>
      </c>
      <c r="DE137" s="224" t="str">
        <f t="shared" si="216"/>
        <v>-</v>
      </c>
      <c r="DF137" s="224" t="str">
        <f t="shared" si="216"/>
        <v>-</v>
      </c>
      <c r="DG137" s="224" t="str">
        <f t="shared" si="216"/>
        <v>-</v>
      </c>
      <c r="DH137" s="224" t="str">
        <f t="shared" si="216"/>
        <v>-</v>
      </c>
      <c r="DI137" s="224" t="str">
        <f t="shared" si="216"/>
        <v>-</v>
      </c>
      <c r="DJ137" s="224" t="str">
        <f t="shared" si="216"/>
        <v>-</v>
      </c>
      <c r="DK137" s="224" t="str">
        <f t="shared" si="216"/>
        <v>-</v>
      </c>
      <c r="DL137" s="224" t="str">
        <f t="shared" si="216"/>
        <v>-</v>
      </c>
      <c r="DM137" s="224" t="str">
        <f t="shared" si="216"/>
        <v>-</v>
      </c>
      <c r="DN137" s="224" t="str">
        <f t="shared" si="216"/>
        <v>-</v>
      </c>
      <c r="DO137" s="224" t="str">
        <f t="shared" si="216"/>
        <v>-</v>
      </c>
      <c r="DP137" s="224" t="str">
        <f t="shared" si="216"/>
        <v>2,892</v>
      </c>
      <c r="DQ137" s="232" t="s">
        <v>275</v>
      </c>
      <c r="DR137" s="232" t="s">
        <v>275</v>
      </c>
      <c r="DS137" s="213" t="str">
        <f t="shared" ref="DS137:EM137" si="217">DS37</f>
        <v>-</v>
      </c>
      <c r="DT137" s="224" t="str">
        <f t="shared" si="217"/>
        <v>-</v>
      </c>
      <c r="DU137" s="224" t="str">
        <f t="shared" si="217"/>
        <v>-</v>
      </c>
      <c r="DV137" s="224" t="str">
        <f t="shared" si="217"/>
        <v>-</v>
      </c>
      <c r="DW137" s="224" t="str">
        <f t="shared" si="217"/>
        <v>-</v>
      </c>
      <c r="DX137" s="224" t="str">
        <f t="shared" si="217"/>
        <v>-</v>
      </c>
      <c r="DY137" s="224" t="str">
        <f t="shared" si="217"/>
        <v>-</v>
      </c>
      <c r="DZ137" s="224" t="str">
        <f t="shared" si="217"/>
        <v>-</v>
      </c>
      <c r="EA137" s="224" t="str">
        <f t="shared" si="217"/>
        <v>-</v>
      </c>
      <c r="EB137" s="224" t="str">
        <f t="shared" si="217"/>
        <v>-</v>
      </c>
      <c r="EC137" s="224" t="str">
        <f t="shared" si="217"/>
        <v>-</v>
      </c>
      <c r="ED137" s="224" t="str">
        <f t="shared" si="217"/>
        <v>-</v>
      </c>
      <c r="EE137" s="224" t="str">
        <f t="shared" si="217"/>
        <v>-</v>
      </c>
      <c r="EF137" s="224" t="str">
        <f t="shared" si="217"/>
        <v>-</v>
      </c>
      <c r="EG137" s="224" t="str">
        <f t="shared" si="217"/>
        <v>-</v>
      </c>
      <c r="EH137" s="224" t="str">
        <f t="shared" si="217"/>
        <v>-</v>
      </c>
      <c r="EI137" s="224" t="str">
        <f t="shared" si="217"/>
        <v>-</v>
      </c>
      <c r="EJ137" s="224" t="str">
        <f t="shared" si="217"/>
        <v>-</v>
      </c>
      <c r="EK137" s="224" t="str">
        <f t="shared" si="217"/>
        <v>-</v>
      </c>
      <c r="EL137" s="224" t="str">
        <f t="shared" si="217"/>
        <v>-</v>
      </c>
      <c r="EM137" s="224" t="str">
        <f t="shared" si="217"/>
        <v>2,999</v>
      </c>
      <c r="EN137" s="232" t="s">
        <v>275</v>
      </c>
      <c r="EO137" s="232" t="s">
        <v>275</v>
      </c>
      <c r="EP137" s="213" t="str">
        <f t="shared" ref="EP137:FJ137" si="218">EP37</f>
        <v>-</v>
      </c>
      <c r="EQ137" s="224" t="str">
        <f t="shared" si="218"/>
        <v>-</v>
      </c>
      <c r="ER137" s="224" t="str">
        <f t="shared" si="218"/>
        <v>-</v>
      </c>
      <c r="ES137" s="224" t="str">
        <f t="shared" si="218"/>
        <v>-</v>
      </c>
      <c r="ET137" s="224" t="str">
        <f t="shared" si="218"/>
        <v>-</v>
      </c>
      <c r="EU137" s="224" t="str">
        <f t="shared" si="218"/>
        <v>-</v>
      </c>
      <c r="EV137" s="224" t="str">
        <f t="shared" si="218"/>
        <v>-</v>
      </c>
      <c r="EW137" s="224" t="str">
        <f t="shared" si="218"/>
        <v>-</v>
      </c>
      <c r="EX137" s="224" t="str">
        <f t="shared" si="218"/>
        <v>-</v>
      </c>
      <c r="EY137" s="224" t="str">
        <f t="shared" si="218"/>
        <v>-</v>
      </c>
      <c r="EZ137" s="224" t="str">
        <f t="shared" si="218"/>
        <v>-</v>
      </c>
      <c r="FA137" s="224" t="str">
        <f t="shared" si="218"/>
        <v>-</v>
      </c>
      <c r="FB137" s="224" t="str">
        <f t="shared" si="218"/>
        <v>-</v>
      </c>
      <c r="FC137" s="224" t="str">
        <f t="shared" si="218"/>
        <v>-</v>
      </c>
      <c r="FD137" s="224" t="str">
        <f t="shared" si="218"/>
        <v>-</v>
      </c>
      <c r="FE137" s="224" t="str">
        <f t="shared" si="218"/>
        <v>-</v>
      </c>
      <c r="FF137" s="224" t="str">
        <f t="shared" si="218"/>
        <v>-</v>
      </c>
      <c r="FG137" s="224" t="str">
        <f t="shared" si="218"/>
        <v>-</v>
      </c>
      <c r="FH137" s="224" t="str">
        <f t="shared" si="218"/>
        <v>-</v>
      </c>
      <c r="FI137" s="224" t="str">
        <f t="shared" si="218"/>
        <v>-</v>
      </c>
      <c r="FJ137" s="224" t="str">
        <f t="shared" si="218"/>
        <v>2,362</v>
      </c>
      <c r="FK137" s="232" t="s">
        <v>275</v>
      </c>
      <c r="FL137" s="232" t="s">
        <v>275</v>
      </c>
      <c r="FM137" s="213" t="str">
        <f t="shared" ref="FM137:GG137" si="219">FM37</f>
        <v>11,766</v>
      </c>
      <c r="FN137" s="224" t="str">
        <f t="shared" si="219"/>
        <v>549</v>
      </c>
      <c r="FO137" s="224" t="str">
        <f t="shared" si="219"/>
        <v>41</v>
      </c>
      <c r="FP137" s="224" t="str">
        <f t="shared" si="219"/>
        <v>301</v>
      </c>
      <c r="FQ137" s="224" t="str">
        <f t="shared" si="219"/>
        <v>284</v>
      </c>
      <c r="FR137" s="224" t="str">
        <f t="shared" si="219"/>
        <v>83</v>
      </c>
      <c r="FS137" s="224" t="str">
        <f t="shared" si="219"/>
        <v>10</v>
      </c>
      <c r="FT137" s="224" t="str">
        <f t="shared" si="219"/>
        <v>6,000</v>
      </c>
      <c r="FU137" s="224" t="str">
        <f t="shared" si="219"/>
        <v>16</v>
      </c>
      <c r="FV137" s="224" t="str">
        <f t="shared" si="219"/>
        <v>215,000</v>
      </c>
      <c r="FW137" s="224" t="str">
        <f t="shared" si="219"/>
        <v>6,200</v>
      </c>
      <c r="FX137" s="224" t="str">
        <f t="shared" si="219"/>
        <v>6,203</v>
      </c>
      <c r="FY137" s="224" t="str">
        <f t="shared" si="219"/>
        <v>114,500</v>
      </c>
      <c r="FZ137" s="224" t="str">
        <f t="shared" si="219"/>
        <v>1,119,000</v>
      </c>
      <c r="GA137" s="224" t="str">
        <f t="shared" si="219"/>
        <v>1,219,000</v>
      </c>
      <c r="GB137" s="224" t="str">
        <f t="shared" si="219"/>
        <v>-</v>
      </c>
      <c r="GC137" s="224" t="str">
        <f t="shared" si="219"/>
        <v>-</v>
      </c>
      <c r="GD137" s="224" t="str">
        <f t="shared" si="219"/>
        <v>$2,685,082</v>
      </c>
      <c r="GE137" s="224" t="str">
        <f t="shared" si="219"/>
        <v>-</v>
      </c>
      <c r="GF137" s="224" t="str">
        <f t="shared" si="219"/>
        <v>$160</v>
      </c>
      <c r="GG137" s="224" t="str">
        <f t="shared" si="219"/>
        <v>2,785</v>
      </c>
      <c r="GH137" s="232" t="s">
        <v>275</v>
      </c>
      <c r="GI137" s="232" t="s">
        <v>275</v>
      </c>
      <c r="GJ137" s="213" t="str">
        <f t="shared" ref="GJ137:HD137" si="220">GJ37</f>
        <v>11,766</v>
      </c>
      <c r="GK137" s="224" t="str">
        <f t="shared" si="220"/>
        <v>194</v>
      </c>
      <c r="GL137" s="224" t="str">
        <f t="shared" si="220"/>
        <v>14</v>
      </c>
      <c r="GM137" s="224" t="str">
        <f t="shared" si="220"/>
        <v>279</v>
      </c>
      <c r="GN137" s="224" t="str">
        <f t="shared" si="220"/>
        <v>300</v>
      </c>
      <c r="GO137" s="224" t="str">
        <f t="shared" si="220"/>
        <v>86</v>
      </c>
      <c r="GP137" s="224" t="str">
        <f t="shared" si="220"/>
        <v>14</v>
      </c>
      <c r="GQ137" s="224" t="str">
        <f t="shared" si="220"/>
        <v>8,814</v>
      </c>
      <c r="GR137" s="224" t="str">
        <f t="shared" si="220"/>
        <v>9</v>
      </c>
      <c r="GS137" s="224" t="str">
        <f t="shared" si="220"/>
        <v>127,000</v>
      </c>
      <c r="GT137" s="224" t="str">
        <f t="shared" si="220"/>
        <v>-</v>
      </c>
      <c r="GU137" s="224" t="str">
        <f t="shared" si="220"/>
        <v>-</v>
      </c>
      <c r="GV137" s="224" t="str">
        <f t="shared" si="220"/>
        <v>-</v>
      </c>
      <c r="GW137" s="224">
        <f t="shared" si="220"/>
        <v>0</v>
      </c>
      <c r="GX137" s="224" t="str">
        <f t="shared" si="220"/>
        <v>0</v>
      </c>
      <c r="GY137" s="224" t="str">
        <f t="shared" si="220"/>
        <v>$0</v>
      </c>
      <c r="GZ137" s="224" t="str">
        <f t="shared" si="220"/>
        <v>$0</v>
      </c>
      <c r="HA137" s="224" t="str">
        <f t="shared" si="220"/>
        <v>$0</v>
      </c>
      <c r="HB137" s="224" t="str">
        <f t="shared" si="220"/>
        <v>$0</v>
      </c>
      <c r="HC137" s="224" t="str">
        <f t="shared" ref="HC137" si="221">HC37</f>
        <v>$160</v>
      </c>
      <c r="HD137" s="224" t="str">
        <f t="shared" si="220"/>
        <v>2,809</v>
      </c>
      <c r="HE137" s="232" t="s">
        <v>275</v>
      </c>
      <c r="HF137" s="232" t="s">
        <v>275</v>
      </c>
      <c r="HG137" s="213" t="str">
        <f t="shared" ref="HG137:IA137" si="222">HG37</f>
        <v>15,000</v>
      </c>
      <c r="HH137" s="224" t="str">
        <f t="shared" si="222"/>
        <v>195</v>
      </c>
      <c r="HI137" s="224" t="str">
        <f t="shared" si="222"/>
        <v>14</v>
      </c>
      <c r="HJ137" s="224" t="str">
        <f t="shared" si="222"/>
        <v>279</v>
      </c>
      <c r="HK137" s="224" t="str">
        <f t="shared" si="222"/>
        <v>300</v>
      </c>
      <c r="HL137" s="224" t="str">
        <f t="shared" si="222"/>
        <v>86</v>
      </c>
      <c r="HM137" s="224" t="str">
        <f t="shared" si="222"/>
        <v>14</v>
      </c>
      <c r="HN137" s="224" t="str">
        <f t="shared" si="222"/>
        <v>8,815</v>
      </c>
      <c r="HO137" s="224" t="str">
        <f t="shared" si="222"/>
        <v>9</v>
      </c>
      <c r="HP137" s="224" t="str">
        <f t="shared" si="222"/>
        <v>127,000</v>
      </c>
      <c r="HQ137" s="224" t="str">
        <f t="shared" si="222"/>
        <v>-</v>
      </c>
      <c r="HR137" s="224" t="str">
        <f t="shared" si="222"/>
        <v>-</v>
      </c>
      <c r="HS137" s="224" t="str">
        <f t="shared" si="222"/>
        <v>-</v>
      </c>
      <c r="HT137" s="224" t="str">
        <f t="shared" si="222"/>
        <v>-</v>
      </c>
      <c r="HU137" s="224" t="str">
        <f t="shared" si="222"/>
        <v>-</v>
      </c>
      <c r="HV137" s="224" t="str">
        <f t="shared" si="222"/>
        <v>-</v>
      </c>
      <c r="HW137" s="224" t="str">
        <f t="shared" si="222"/>
        <v>-</v>
      </c>
      <c r="HX137" s="224" t="str">
        <f t="shared" si="222"/>
        <v>-</v>
      </c>
      <c r="HY137" s="224" t="str">
        <f t="shared" si="222"/>
        <v>-</v>
      </c>
      <c r="HZ137" s="224" t="str">
        <f t="shared" si="222"/>
        <v>$150</v>
      </c>
      <c r="IA137" s="224" t="str">
        <f t="shared" si="222"/>
        <v>2,440</v>
      </c>
      <c r="IB137" s="232" t="s">
        <v>275</v>
      </c>
      <c r="IC137" s="232" t="s">
        <v>275</v>
      </c>
      <c r="ID137" s="213" t="str">
        <f t="shared" ref="ID137:IX137" si="223">ID37</f>
        <v>-</v>
      </c>
      <c r="IE137" s="224" t="str">
        <f t="shared" si="223"/>
        <v>-</v>
      </c>
      <c r="IF137" s="224" t="str">
        <f t="shared" si="223"/>
        <v>-</v>
      </c>
      <c r="IG137" s="224" t="str">
        <f t="shared" si="223"/>
        <v>-</v>
      </c>
      <c r="IH137" s="224" t="str">
        <f t="shared" si="223"/>
        <v>-</v>
      </c>
      <c r="II137" s="224" t="str">
        <f t="shared" si="223"/>
        <v>-</v>
      </c>
      <c r="IJ137" s="224" t="str">
        <f t="shared" si="223"/>
        <v>-</v>
      </c>
      <c r="IK137" s="224" t="str">
        <f t="shared" si="223"/>
        <v>-</v>
      </c>
      <c r="IL137" s="224" t="str">
        <f t="shared" si="223"/>
        <v>-</v>
      </c>
      <c r="IM137" s="224" t="str">
        <f t="shared" si="223"/>
        <v>-</v>
      </c>
      <c r="IN137" s="224" t="str">
        <f t="shared" si="223"/>
        <v>-</v>
      </c>
      <c r="IO137" s="224" t="str">
        <f t="shared" si="223"/>
        <v>-</v>
      </c>
      <c r="IP137" s="224" t="str">
        <f t="shared" si="223"/>
        <v>-</v>
      </c>
      <c r="IQ137" s="224" t="str">
        <f t="shared" si="223"/>
        <v>-</v>
      </c>
      <c r="IR137" s="224" t="str">
        <f t="shared" si="223"/>
        <v>-</v>
      </c>
      <c r="IS137" s="224" t="str">
        <f t="shared" si="223"/>
        <v>-</v>
      </c>
      <c r="IT137" s="224" t="str">
        <f t="shared" si="223"/>
        <v>-</v>
      </c>
      <c r="IU137" s="224" t="str">
        <f t="shared" si="223"/>
        <v>-</v>
      </c>
      <c r="IV137" s="224" t="str">
        <f t="shared" si="223"/>
        <v>-</v>
      </c>
      <c r="IW137" s="224" t="str">
        <f t="shared" si="223"/>
        <v>-</v>
      </c>
      <c r="IX137" s="224" t="str">
        <f t="shared" si="223"/>
        <v>2,181</v>
      </c>
      <c r="IY137" s="232" t="s">
        <v>275</v>
      </c>
      <c r="IZ137" s="232" t="s">
        <v>275</v>
      </c>
      <c r="JA137" s="213" t="str">
        <f t="shared" ref="JA137:JU137" si="224">JA37</f>
        <v>11,843</v>
      </c>
      <c r="JB137" s="224" t="str">
        <f t="shared" si="224"/>
        <v>480</v>
      </c>
      <c r="JC137" s="224" t="str">
        <f t="shared" si="224"/>
        <v>73</v>
      </c>
      <c r="JD137" s="224" t="str">
        <f t="shared" si="224"/>
        <v>261</v>
      </c>
      <c r="JE137" s="224" t="str">
        <f t="shared" si="224"/>
        <v>204</v>
      </c>
      <c r="JF137" s="224" t="str">
        <f t="shared" si="224"/>
        <v>69</v>
      </c>
      <c r="JG137" s="224" t="str">
        <f t="shared" si="224"/>
        <v>15</v>
      </c>
      <c r="JH137" s="224" t="str">
        <f t="shared" si="224"/>
        <v>125,500</v>
      </c>
      <c r="JI137" s="224" t="str">
        <f t="shared" si="224"/>
        <v>13</v>
      </c>
      <c r="JJ137" s="224" t="str">
        <f t="shared" si="224"/>
        <v>113,000</v>
      </c>
      <c r="JK137" s="224" t="str">
        <f t="shared" si="224"/>
        <v>12,255</v>
      </c>
      <c r="JL137" s="224" t="str">
        <f t="shared" si="224"/>
        <v>23,511</v>
      </c>
      <c r="JM137" s="224" t="str">
        <f t="shared" si="224"/>
        <v>30,312</v>
      </c>
      <c r="JN137" s="224" t="str">
        <f t="shared" si="224"/>
        <v>-</v>
      </c>
      <c r="JO137" s="224" t="str">
        <f t="shared" si="224"/>
        <v>-</v>
      </c>
      <c r="JP137" s="224" t="str">
        <f t="shared" si="224"/>
        <v>$13,386,337</v>
      </c>
      <c r="JQ137" s="224" t="str">
        <f t="shared" si="224"/>
        <v>$14,443,388</v>
      </c>
      <c r="JR137" s="224" t="str">
        <f t="shared" si="224"/>
        <v>-</v>
      </c>
      <c r="JS137" s="224" t="str">
        <f t="shared" si="224"/>
        <v>-</v>
      </c>
      <c r="JT137" s="224" t="str">
        <f t="shared" si="224"/>
        <v>$245.70</v>
      </c>
      <c r="JU137" s="224" t="str">
        <f t="shared" si="224"/>
        <v>2,753</v>
      </c>
      <c r="JV137" s="232" t="s">
        <v>275</v>
      </c>
      <c r="JW137" s="232" t="s">
        <v>275</v>
      </c>
      <c r="JX137" s="213" t="str">
        <f t="shared" ref="JX137:KR137" si="225">JX37</f>
        <v>0</v>
      </c>
      <c r="JY137" s="224" t="str">
        <f t="shared" si="225"/>
        <v>0</v>
      </c>
      <c r="JZ137" s="224" t="str">
        <f t="shared" si="225"/>
        <v>0</v>
      </c>
      <c r="KA137" s="224" t="str">
        <f t="shared" si="225"/>
        <v>-95</v>
      </c>
      <c r="KB137" s="224" t="str">
        <f t="shared" si="225"/>
        <v>-179</v>
      </c>
      <c r="KC137" s="224" t="str">
        <f t="shared" si="225"/>
        <v>-77</v>
      </c>
      <c r="KD137" s="224" t="str">
        <f t="shared" si="225"/>
        <v>0</v>
      </c>
      <c r="KE137" s="224" t="str">
        <f t="shared" si="225"/>
        <v>0</v>
      </c>
      <c r="KF137" s="224" t="str">
        <f t="shared" si="225"/>
        <v>3</v>
      </c>
      <c r="KG137" s="224" t="str">
        <f t="shared" si="225"/>
        <v>0</v>
      </c>
      <c r="KH137" s="224" t="str">
        <f t="shared" si="225"/>
        <v>-24,100</v>
      </c>
      <c r="KI137" s="224" t="str">
        <f t="shared" si="225"/>
        <v>-1,612</v>
      </c>
      <c r="KJ137" s="224" t="str">
        <f t="shared" si="225"/>
        <v>-56,401</v>
      </c>
      <c r="KK137" s="224" t="str">
        <f t="shared" si="225"/>
        <v>-</v>
      </c>
      <c r="KL137" s="224" t="str">
        <f t="shared" si="225"/>
        <v>-</v>
      </c>
      <c r="KM137" s="224" t="str">
        <f t="shared" si="225"/>
        <v>-$495,003</v>
      </c>
      <c r="KN137" s="224" t="str">
        <f t="shared" si="225"/>
        <v>-$2,216,619</v>
      </c>
      <c r="KO137" s="224" t="str">
        <f t="shared" si="225"/>
        <v>-</v>
      </c>
      <c r="KP137" s="224" t="str">
        <f t="shared" si="225"/>
        <v>-</v>
      </c>
      <c r="KQ137" s="224" t="str">
        <f t="shared" si="225"/>
        <v>$8.60</v>
      </c>
      <c r="KR137" s="224" t="str">
        <f t="shared" si="225"/>
        <v>-17</v>
      </c>
      <c r="KS137" s="232" t="s">
        <v>275</v>
      </c>
      <c r="KT137" s="232" t="s">
        <v>275</v>
      </c>
      <c r="KU137" s="213" t="str">
        <f t="shared" ref="KU137:LO137" si="226">KU37</f>
        <v>-</v>
      </c>
      <c r="KV137" s="224" t="str">
        <f t="shared" si="226"/>
        <v>-</v>
      </c>
      <c r="KW137" s="224" t="str">
        <f t="shared" si="226"/>
        <v>-</v>
      </c>
      <c r="KX137" s="224" t="str">
        <f t="shared" si="226"/>
        <v>-</v>
      </c>
      <c r="KY137" s="224" t="str">
        <f t="shared" si="226"/>
        <v>-</v>
      </c>
      <c r="KZ137" s="224" t="str">
        <f t="shared" si="226"/>
        <v>-</v>
      </c>
      <c r="LA137" s="224" t="str">
        <f t="shared" si="226"/>
        <v>-</v>
      </c>
      <c r="LB137" s="224" t="str">
        <f t="shared" si="226"/>
        <v>-</v>
      </c>
      <c r="LC137" s="224" t="str">
        <f t="shared" si="226"/>
        <v>-</v>
      </c>
      <c r="LD137" s="224" t="str">
        <f t="shared" si="226"/>
        <v>-</v>
      </c>
      <c r="LE137" s="224" t="str">
        <f t="shared" si="226"/>
        <v>-</v>
      </c>
      <c r="LF137" s="224" t="str">
        <f t="shared" si="226"/>
        <v>-</v>
      </c>
      <c r="LG137" s="224" t="str">
        <f t="shared" si="226"/>
        <v>-</v>
      </c>
      <c r="LH137" s="224" t="str">
        <f t="shared" si="226"/>
        <v>-</v>
      </c>
      <c r="LI137" s="224" t="str">
        <f t="shared" si="226"/>
        <v>-</v>
      </c>
      <c r="LJ137" s="224" t="str">
        <f t="shared" si="226"/>
        <v>-</v>
      </c>
      <c r="LK137" s="224" t="str">
        <f t="shared" si="226"/>
        <v>-</v>
      </c>
      <c r="LL137" s="224" t="str">
        <f t="shared" si="226"/>
        <v>-</v>
      </c>
      <c r="LM137" s="224" t="str">
        <f t="shared" si="226"/>
        <v>-</v>
      </c>
      <c r="LN137" s="224" t="str">
        <f t="shared" si="226"/>
        <v>-</v>
      </c>
      <c r="LO137" s="224" t="str">
        <f t="shared" si="226"/>
        <v>-311</v>
      </c>
      <c r="LP137" s="232"/>
      <c r="LQ137" s="232"/>
      <c r="LR137" s="213" t="str">
        <f t="shared" ref="LR137:ML137" si="227">LR37</f>
        <v>-</v>
      </c>
      <c r="LS137" s="224" t="str">
        <f t="shared" si="227"/>
        <v>-</v>
      </c>
      <c r="LT137" s="224" t="str">
        <f t="shared" si="227"/>
        <v>-</v>
      </c>
      <c r="LU137" s="224" t="str">
        <f t="shared" si="227"/>
        <v>-</v>
      </c>
      <c r="LV137" s="224" t="str">
        <f t="shared" si="227"/>
        <v>-</v>
      </c>
      <c r="LW137" s="224" t="str">
        <f t="shared" si="227"/>
        <v>-</v>
      </c>
      <c r="LX137" s="224" t="str">
        <f t="shared" si="227"/>
        <v>-</v>
      </c>
      <c r="LY137" s="224" t="str">
        <f t="shared" si="227"/>
        <v>-</v>
      </c>
      <c r="LZ137" s="224" t="str">
        <f t="shared" si="227"/>
        <v>-</v>
      </c>
      <c r="MA137" s="224" t="str">
        <f t="shared" si="227"/>
        <v>-</v>
      </c>
      <c r="MB137" s="224" t="str">
        <f t="shared" si="227"/>
        <v>-</v>
      </c>
      <c r="MC137" s="224" t="str">
        <f t="shared" si="227"/>
        <v>-</v>
      </c>
      <c r="MD137" s="224" t="str">
        <f t="shared" si="227"/>
        <v>-</v>
      </c>
      <c r="ME137" s="224" t="str">
        <f t="shared" si="227"/>
        <v>-</v>
      </c>
      <c r="MF137" s="224" t="str">
        <f t="shared" si="227"/>
        <v>-</v>
      </c>
      <c r="MG137" s="224" t="str">
        <f t="shared" si="227"/>
        <v>-</v>
      </c>
      <c r="MH137" s="224" t="str">
        <f t="shared" si="227"/>
        <v>-</v>
      </c>
      <c r="MI137" s="224" t="str">
        <f t="shared" si="227"/>
        <v>-</v>
      </c>
      <c r="MJ137" s="224" t="str">
        <f t="shared" si="227"/>
        <v>-</v>
      </c>
      <c r="MK137" s="224" t="str">
        <f t="shared" si="227"/>
        <v>-</v>
      </c>
      <c r="ML137" s="224" t="str">
        <f t="shared" si="227"/>
        <v>-54</v>
      </c>
      <c r="MM137" s="232"/>
      <c r="MN137" s="232"/>
      <c r="MO137" s="213" t="str">
        <f t="shared" ref="MO137:NI137" si="228">MO37</f>
        <v>-</v>
      </c>
      <c r="MP137" s="224" t="str">
        <f t="shared" si="228"/>
        <v>-</v>
      </c>
      <c r="MQ137" s="224" t="str">
        <f t="shared" si="228"/>
        <v>-</v>
      </c>
      <c r="MR137" s="224" t="str">
        <f t="shared" si="228"/>
        <v>-</v>
      </c>
      <c r="MS137" s="224" t="str">
        <f t="shared" si="228"/>
        <v>-</v>
      </c>
      <c r="MT137" s="224" t="str">
        <f t="shared" si="228"/>
        <v>-</v>
      </c>
      <c r="MU137" s="224" t="str">
        <f t="shared" si="228"/>
        <v>-</v>
      </c>
      <c r="MV137" s="224" t="str">
        <f t="shared" si="228"/>
        <v>-</v>
      </c>
      <c r="MW137" s="224" t="str">
        <f t="shared" si="228"/>
        <v>-</v>
      </c>
      <c r="MX137" s="224" t="str">
        <f t="shared" si="228"/>
        <v>-</v>
      </c>
      <c r="MY137" s="224" t="str">
        <f t="shared" si="228"/>
        <v>-</v>
      </c>
      <c r="MZ137" s="224" t="str">
        <f t="shared" si="228"/>
        <v>-</v>
      </c>
      <c r="NA137" s="224" t="str">
        <f t="shared" si="228"/>
        <v>-</v>
      </c>
      <c r="NB137" s="224" t="str">
        <f t="shared" si="228"/>
        <v>-</v>
      </c>
      <c r="NC137" s="224" t="str">
        <f t="shared" si="228"/>
        <v>-</v>
      </c>
      <c r="ND137" s="224" t="str">
        <f t="shared" si="228"/>
        <v>-</v>
      </c>
      <c r="NE137" s="224" t="str">
        <f t="shared" si="228"/>
        <v>-</v>
      </c>
      <c r="NF137" s="224" t="str">
        <f t="shared" si="228"/>
        <v>-</v>
      </c>
      <c r="NG137" s="224" t="str">
        <f t="shared" si="228"/>
        <v>-</v>
      </c>
      <c r="NH137" s="224" t="str">
        <f t="shared" si="228"/>
        <v>-</v>
      </c>
      <c r="NI137" s="224" t="str">
        <f t="shared" si="228"/>
        <v>-107</v>
      </c>
    </row>
    <row r="138" spans="1:373" s="2" customFormat="1" ht="12.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213" t="s">
        <v>153</v>
      </c>
      <c r="AD138" s="222" t="str">
        <f t="shared" ca="1" si="195"/>
        <v>$132.84</v>
      </c>
      <c r="AE138" s="224" t="str">
        <f t="shared" ref="AE138:AE169" si="229">AE38</f>
        <v>14,000</v>
      </c>
      <c r="AF138" s="224" t="str">
        <f t="shared" ref="AF138:AS138" si="230">AF38</f>
        <v>520</v>
      </c>
      <c r="AG138" s="224" t="str">
        <f t="shared" si="230"/>
        <v>0</v>
      </c>
      <c r="AH138" s="224" t="str">
        <f t="shared" si="230"/>
        <v>196</v>
      </c>
      <c r="AI138" s="224" t="str">
        <f t="shared" si="230"/>
        <v>6</v>
      </c>
      <c r="AJ138" s="224" t="str">
        <f t="shared" si="230"/>
        <v>6</v>
      </c>
      <c r="AK138" s="224" t="str">
        <f t="shared" si="230"/>
        <v>43</v>
      </c>
      <c r="AL138" s="224" t="str">
        <f t="shared" si="230"/>
        <v>36,100</v>
      </c>
      <c r="AM138" s="224" t="str">
        <f t="shared" si="230"/>
        <v>55</v>
      </c>
      <c r="AN138" s="224" t="str">
        <f t="shared" si="230"/>
        <v>562,000</v>
      </c>
      <c r="AO138" s="224" t="str">
        <f t="shared" si="230"/>
        <v>20,701</v>
      </c>
      <c r="AP138" s="224" t="str">
        <f t="shared" si="230"/>
        <v>20,706</v>
      </c>
      <c r="AQ138" s="224" t="str">
        <f t="shared" si="230"/>
        <v>2,500</v>
      </c>
      <c r="AR138" s="224" t="str">
        <f t="shared" si="230"/>
        <v>435,867</v>
      </c>
      <c r="AS138" s="224" t="str">
        <f t="shared" si="230"/>
        <v>731,776</v>
      </c>
      <c r="AT138" s="224" t="str">
        <f t="shared" ref="AT138:AX147" si="231">AT38</f>
        <v>$3,479,061</v>
      </c>
      <c r="AU138" s="224" t="str">
        <f t="shared" si="231"/>
        <v>$4,181,625</v>
      </c>
      <c r="AV138" s="224" t="str">
        <f t="shared" si="231"/>
        <v>$5,108,126</v>
      </c>
      <c r="AW138" s="224" t="str">
        <f t="shared" si="231"/>
        <v>$9,153</v>
      </c>
      <c r="AX138" s="224" t="str">
        <f t="shared" si="231"/>
        <v>$132.84</v>
      </c>
      <c r="AY138" s="224" t="str">
        <f t="shared" ref="AY138" si="232">AY38</f>
        <v>285</v>
      </c>
      <c r="AZ138" s="232" t="s">
        <v>275</v>
      </c>
      <c r="BA138" s="232"/>
      <c r="BB138" s="213" t="str">
        <f t="shared" si="198"/>
        <v>14,000</v>
      </c>
      <c r="BC138" s="224" t="str">
        <f t="shared" si="198"/>
        <v>520</v>
      </c>
      <c r="BD138" s="224" t="str">
        <f t="shared" si="198"/>
        <v>0</v>
      </c>
      <c r="BE138" s="224" t="str">
        <f t="shared" si="198"/>
        <v>196</v>
      </c>
      <c r="BF138" s="224" t="str">
        <f t="shared" si="198"/>
        <v>6</v>
      </c>
      <c r="BG138" s="224" t="str">
        <f t="shared" si="198"/>
        <v>6</v>
      </c>
      <c r="BH138" s="224" t="str">
        <f t="shared" si="198"/>
        <v>43</v>
      </c>
      <c r="BI138" s="224" t="str">
        <f t="shared" si="198"/>
        <v>39,150</v>
      </c>
      <c r="BJ138" s="224" t="str">
        <f t="shared" si="198"/>
        <v>55</v>
      </c>
      <c r="BK138" s="224" t="str">
        <f t="shared" si="198"/>
        <v>571,000</v>
      </c>
      <c r="BL138" s="224" t="str">
        <f t="shared" si="198"/>
        <v>40,000</v>
      </c>
      <c r="BM138" s="224" t="str">
        <f t="shared" si="198"/>
        <v>40,018</v>
      </c>
      <c r="BN138" s="224" t="str">
        <f t="shared" si="198"/>
        <v>2,500</v>
      </c>
      <c r="BO138" s="224" t="str">
        <f t="shared" si="198"/>
        <v>329,000</v>
      </c>
      <c r="BP138" s="224" t="str">
        <f t="shared" si="198"/>
        <v>799,000</v>
      </c>
      <c r="BQ138" s="224" t="str">
        <f t="shared" si="198"/>
        <v>$4,326,025</v>
      </c>
      <c r="BR138" s="224" t="str">
        <f t="shared" si="198"/>
        <v>$2,997,553</v>
      </c>
      <c r="BS138" s="224" t="str">
        <f t="shared" si="198"/>
        <v>$6,470,674</v>
      </c>
      <c r="BT138" s="224" t="str">
        <f t="shared" si="198"/>
        <v>$13,799,159</v>
      </c>
      <c r="BU138" s="224" t="str">
        <f t="shared" si="198"/>
        <v>$121.42</v>
      </c>
      <c r="BV138" s="224" t="str">
        <f t="shared" si="163"/>
        <v>416</v>
      </c>
      <c r="BW138" s="232" t="s">
        <v>275</v>
      </c>
      <c r="BX138" s="232" t="s">
        <v>275</v>
      </c>
      <c r="BY138" s="213" t="str">
        <f t="shared" ref="BY138:CR138" si="233">BY38</f>
        <v>14,000</v>
      </c>
      <c r="BZ138" s="224" t="str">
        <f t="shared" si="233"/>
        <v>525</v>
      </c>
      <c r="CA138" s="224" t="str">
        <f t="shared" si="233"/>
        <v>0</v>
      </c>
      <c r="CB138" s="224" t="str">
        <f t="shared" si="233"/>
        <v>196</v>
      </c>
      <c r="CC138" s="224" t="str">
        <f t="shared" si="233"/>
        <v>6</v>
      </c>
      <c r="CD138" s="224" t="str">
        <f t="shared" si="233"/>
        <v>2</v>
      </c>
      <c r="CE138" s="224" t="str">
        <f t="shared" si="233"/>
        <v>43</v>
      </c>
      <c r="CF138" s="224" t="str">
        <f t="shared" si="233"/>
        <v>39,150</v>
      </c>
      <c r="CG138" s="224" t="str">
        <f t="shared" si="233"/>
        <v>55</v>
      </c>
      <c r="CH138" s="224" t="str">
        <f t="shared" si="233"/>
        <v>571,000</v>
      </c>
      <c r="CI138" s="224" t="str">
        <f t="shared" si="233"/>
        <v>20,057</v>
      </c>
      <c r="CJ138" s="224" t="str">
        <f t="shared" si="233"/>
        <v>20,068</v>
      </c>
      <c r="CK138" s="224" t="str">
        <f t="shared" si="233"/>
        <v>31,229</v>
      </c>
      <c r="CL138" s="224" t="str">
        <f t="shared" si="233"/>
        <v>409,680</v>
      </c>
      <c r="CM138" s="224" t="str">
        <f t="shared" si="233"/>
        <v>633,629</v>
      </c>
      <c r="CN138" s="224" t="str">
        <f t="shared" si="233"/>
        <v>$1,394,648</v>
      </c>
      <c r="CO138" s="224" t="str">
        <f t="shared" si="233"/>
        <v>$1,322,708</v>
      </c>
      <c r="CP138" s="224" t="str">
        <f t="shared" si="233"/>
        <v>$3,487,811</v>
      </c>
      <c r="CQ138" s="224" t="str">
        <f t="shared" si="233"/>
        <v>$6,205,168</v>
      </c>
      <c r="CR138" s="224" t="str">
        <f t="shared" si="233"/>
        <v>$82</v>
      </c>
      <c r="CS138" s="224" t="str">
        <f t="shared" si="164"/>
        <v>222</v>
      </c>
      <c r="CT138" s="232" t="s">
        <v>275</v>
      </c>
      <c r="CU138" s="232" t="s">
        <v>275</v>
      </c>
      <c r="CV138" s="213" t="str">
        <f t="shared" ref="CV138:DP138" si="234">CV38</f>
        <v>14,000</v>
      </c>
      <c r="CW138" s="224" t="str">
        <f t="shared" si="234"/>
        <v>520</v>
      </c>
      <c r="CX138" s="224" t="str">
        <f t="shared" si="234"/>
        <v>0</v>
      </c>
      <c r="CY138" s="224" t="str">
        <f t="shared" si="234"/>
        <v>196</v>
      </c>
      <c r="CZ138" s="224" t="str">
        <f t="shared" si="234"/>
        <v>6</v>
      </c>
      <c r="DA138" s="224" t="str">
        <f t="shared" si="234"/>
        <v>2</v>
      </c>
      <c r="DB138" s="224" t="str">
        <f t="shared" si="234"/>
        <v>41</v>
      </c>
      <c r="DC138" s="224" t="str">
        <f t="shared" si="234"/>
        <v>80,250</v>
      </c>
      <c r="DD138" s="224" t="str">
        <f t="shared" si="234"/>
        <v>44</v>
      </c>
      <c r="DE138" s="224" t="str">
        <f t="shared" si="234"/>
        <v>571,000</v>
      </c>
      <c r="DF138" s="224" t="str">
        <f t="shared" si="234"/>
        <v>28,853</v>
      </c>
      <c r="DG138" s="224" t="str">
        <f t="shared" si="234"/>
        <v>28,865</v>
      </c>
      <c r="DH138" s="224" t="str">
        <f t="shared" si="234"/>
        <v>8,857</v>
      </c>
      <c r="DI138" s="224" t="str">
        <f t="shared" si="234"/>
        <v>313,084</v>
      </c>
      <c r="DJ138" s="224" t="str">
        <f t="shared" si="234"/>
        <v>327,084</v>
      </c>
      <c r="DK138" s="224" t="str">
        <f t="shared" si="234"/>
        <v>$2,350,534</v>
      </c>
      <c r="DL138" s="224" t="str">
        <f t="shared" si="234"/>
        <v>$2,057,450</v>
      </c>
      <c r="DM138" s="224" t="str">
        <f t="shared" si="234"/>
        <v>$3,705,337</v>
      </c>
      <c r="DN138" s="224" t="str">
        <f t="shared" si="234"/>
        <v>$8,113,321</v>
      </c>
      <c r="DO138" s="224" t="str">
        <f t="shared" si="234"/>
        <v>$81</v>
      </c>
      <c r="DP138" s="224" t="str">
        <f t="shared" si="234"/>
        <v>230</v>
      </c>
      <c r="DQ138" s="232" t="s">
        <v>275</v>
      </c>
      <c r="DR138" s="232" t="s">
        <v>275</v>
      </c>
      <c r="DS138" s="213" t="str">
        <f t="shared" ref="DS138:EM138" si="235">DS38</f>
        <v>14,000</v>
      </c>
      <c r="DT138" s="224" t="str">
        <f t="shared" si="235"/>
        <v>525</v>
      </c>
      <c r="DU138" s="224" t="str">
        <f t="shared" si="235"/>
        <v>0</v>
      </c>
      <c r="DV138" s="224" t="str">
        <f t="shared" si="235"/>
        <v>193</v>
      </c>
      <c r="DW138" s="224" t="str">
        <f t="shared" si="235"/>
        <v>6</v>
      </c>
      <c r="DX138" s="224" t="str">
        <f t="shared" si="235"/>
        <v>2</v>
      </c>
      <c r="DY138" s="224" t="str">
        <f t="shared" si="235"/>
        <v>41</v>
      </c>
      <c r="DZ138" s="224" t="str">
        <f t="shared" si="235"/>
        <v>80,250</v>
      </c>
      <c r="EA138" s="224" t="str">
        <f t="shared" si="235"/>
        <v>37</v>
      </c>
      <c r="EB138" s="224" t="str">
        <f t="shared" si="235"/>
        <v>391,000</v>
      </c>
      <c r="EC138" s="224" t="str">
        <f t="shared" si="235"/>
        <v>18,000</v>
      </c>
      <c r="ED138" s="224" t="str">
        <f t="shared" si="235"/>
        <v>18,007</v>
      </c>
      <c r="EE138" s="224" t="str">
        <f t="shared" si="235"/>
        <v>20</v>
      </c>
      <c r="EF138" s="224" t="str">
        <f t="shared" si="235"/>
        <v>150,000</v>
      </c>
      <c r="EG138" s="224" t="str">
        <f t="shared" si="235"/>
        <v>187,000</v>
      </c>
      <c r="EH138" s="224" t="str">
        <f t="shared" si="235"/>
        <v>$1,000,000</v>
      </c>
      <c r="EI138" s="224" t="str">
        <f t="shared" si="235"/>
        <v>$1,500,000</v>
      </c>
      <c r="EJ138" s="224" t="str">
        <f t="shared" si="235"/>
        <v>$1,300,000</v>
      </c>
      <c r="EK138" s="224" t="str">
        <f t="shared" si="235"/>
        <v>$4,000,000</v>
      </c>
      <c r="EL138" s="224" t="str">
        <f t="shared" si="235"/>
        <v>$81</v>
      </c>
      <c r="EM138" s="224" t="str">
        <f t="shared" si="235"/>
        <v>210</v>
      </c>
      <c r="EN138" s="232" t="s">
        <v>275</v>
      </c>
      <c r="EO138" s="232" t="s">
        <v>275</v>
      </c>
      <c r="EP138" s="213" t="str">
        <f t="shared" ref="EP138:FJ138" si="236">EP38</f>
        <v>14,000</v>
      </c>
      <c r="EQ138" s="224" t="str">
        <f t="shared" si="236"/>
        <v>435</v>
      </c>
      <c r="ER138" s="224" t="str">
        <f t="shared" si="236"/>
        <v>0</v>
      </c>
      <c r="ES138" s="224" t="str">
        <f t="shared" si="236"/>
        <v>390</v>
      </c>
      <c r="ET138" s="224" t="str">
        <f t="shared" si="236"/>
        <v>12</v>
      </c>
      <c r="EU138" s="224" t="str">
        <f t="shared" si="236"/>
        <v>4</v>
      </c>
      <c r="EV138" s="224" t="str">
        <f t="shared" si="236"/>
        <v>41</v>
      </c>
      <c r="EW138" s="224" t="str">
        <f t="shared" si="236"/>
        <v>80,250</v>
      </c>
      <c r="EX138" s="224" t="str">
        <f t="shared" si="236"/>
        <v>41</v>
      </c>
      <c r="EY138" s="224" t="str">
        <f t="shared" si="236"/>
        <v>459,000</v>
      </c>
      <c r="EZ138" s="224" t="str">
        <f t="shared" si="236"/>
        <v>33,875</v>
      </c>
      <c r="FA138" s="224" t="str">
        <f t="shared" si="236"/>
        <v>33,882</v>
      </c>
      <c r="FB138" s="224" t="str">
        <f t="shared" si="236"/>
        <v>30,858</v>
      </c>
      <c r="FC138" s="224" t="str">
        <f t="shared" si="236"/>
        <v>195,874</v>
      </c>
      <c r="FD138" s="224" t="str">
        <f t="shared" si="236"/>
        <v>484,931</v>
      </c>
      <c r="FE138" s="224" t="str">
        <f t="shared" si="236"/>
        <v>$4,643,082</v>
      </c>
      <c r="FF138" s="224" t="str">
        <f t="shared" si="236"/>
        <v>$3,933,676</v>
      </c>
      <c r="FG138" s="224" t="str">
        <f t="shared" si="236"/>
        <v>$4,816,676</v>
      </c>
      <c r="FH138" s="224" t="str">
        <f t="shared" si="236"/>
        <v>$13,393,434</v>
      </c>
      <c r="FI138" s="224" t="str">
        <f t="shared" si="236"/>
        <v>$81</v>
      </c>
      <c r="FJ138" s="224" t="str">
        <f t="shared" si="236"/>
        <v>243</v>
      </c>
      <c r="FK138" s="232" t="s">
        <v>275</v>
      </c>
      <c r="FL138" s="232" t="s">
        <v>275</v>
      </c>
      <c r="FM138" s="213" t="str">
        <f t="shared" ref="FM138:GG138" si="237">FM38</f>
        <v>14,000</v>
      </c>
      <c r="FN138" s="224" t="str">
        <f t="shared" si="237"/>
        <v>548</v>
      </c>
      <c r="FO138" s="224" t="str">
        <f t="shared" si="237"/>
        <v>0</v>
      </c>
      <c r="FP138" s="224" t="str">
        <f t="shared" si="237"/>
        <v>193</v>
      </c>
      <c r="FQ138" s="224" t="str">
        <f t="shared" si="237"/>
        <v>6</v>
      </c>
      <c r="FR138" s="224" t="str">
        <f t="shared" si="237"/>
        <v>2</v>
      </c>
      <c r="FS138" s="224" t="str">
        <f t="shared" si="237"/>
        <v>41</v>
      </c>
      <c r="FT138" s="224" t="str">
        <f t="shared" si="237"/>
        <v>80,250</v>
      </c>
      <c r="FU138" s="224" t="str">
        <f t="shared" si="237"/>
        <v>37</v>
      </c>
      <c r="FV138" s="224" t="str">
        <f t="shared" si="237"/>
        <v>391,000</v>
      </c>
      <c r="FW138" s="224" t="str">
        <f t="shared" si="237"/>
        <v>19,000</v>
      </c>
      <c r="FX138" s="224" t="str">
        <f t="shared" si="237"/>
        <v>19,008</v>
      </c>
      <c r="FY138" s="224" t="str">
        <f t="shared" si="237"/>
        <v>27</v>
      </c>
      <c r="FZ138" s="224" t="str">
        <f t="shared" si="237"/>
        <v>160,493</v>
      </c>
      <c r="GA138" s="224" t="str">
        <f t="shared" si="237"/>
        <v>198,956</v>
      </c>
      <c r="GB138" s="224" t="str">
        <f t="shared" si="237"/>
        <v>$1,030,539</v>
      </c>
      <c r="GC138" s="224" t="str">
        <f t="shared" si="237"/>
        <v>$1,720,717</v>
      </c>
      <c r="GD138" s="224" t="str">
        <f t="shared" si="237"/>
        <v>$1,420,645</v>
      </c>
      <c r="GE138" s="224" t="str">
        <f t="shared" si="237"/>
        <v>$4,171,902</v>
      </c>
      <c r="GF138" s="224" t="str">
        <f t="shared" si="237"/>
        <v>$125</v>
      </c>
      <c r="GG138" s="224" t="str">
        <f t="shared" si="237"/>
        <v>124</v>
      </c>
      <c r="GH138" s="232" t="s">
        <v>275</v>
      </c>
      <c r="GI138" s="232" t="s">
        <v>275</v>
      </c>
      <c r="GJ138" s="213" t="str">
        <f t="shared" ref="GJ138:HD138" si="238">GJ38</f>
        <v>14,000</v>
      </c>
      <c r="GK138" s="224" t="str">
        <f t="shared" si="238"/>
        <v>395</v>
      </c>
      <c r="GL138" s="224" t="str">
        <f t="shared" si="238"/>
        <v>-</v>
      </c>
      <c r="GM138" s="224" t="str">
        <f t="shared" si="238"/>
        <v>195</v>
      </c>
      <c r="GN138" s="224" t="str">
        <f t="shared" si="238"/>
        <v>7</v>
      </c>
      <c r="GO138" s="224" t="str">
        <f t="shared" si="238"/>
        <v>3</v>
      </c>
      <c r="GP138" s="224" t="str">
        <f t="shared" si="238"/>
        <v>32</v>
      </c>
      <c r="GQ138" s="224" t="str">
        <f t="shared" si="238"/>
        <v>79,000</v>
      </c>
      <c r="GR138" s="224" t="str">
        <f t="shared" si="238"/>
        <v>34</v>
      </c>
      <c r="GS138" s="224" t="str">
        <f t="shared" si="238"/>
        <v>381,000</v>
      </c>
      <c r="GT138" s="224" t="str">
        <f t="shared" si="238"/>
        <v>49,000</v>
      </c>
      <c r="GU138" s="224" t="str">
        <f t="shared" si="238"/>
        <v>49,005</v>
      </c>
      <c r="GV138" s="224" t="str">
        <f t="shared" si="238"/>
        <v>20</v>
      </c>
      <c r="GW138" s="224" t="str">
        <f t="shared" si="238"/>
        <v>210,000</v>
      </c>
      <c r="GX138" s="224" t="str">
        <f t="shared" si="238"/>
        <v>402,000</v>
      </c>
      <c r="GY138" s="224" t="str">
        <f t="shared" si="238"/>
        <v>$2,500,000</v>
      </c>
      <c r="GZ138" s="224" t="str">
        <f t="shared" si="238"/>
        <v>$3,157,000</v>
      </c>
      <c r="HA138" s="224" t="str">
        <f t="shared" si="238"/>
        <v>$3,022,000</v>
      </c>
      <c r="HB138" s="224" t="str">
        <f t="shared" si="238"/>
        <v>$8,679,000</v>
      </c>
      <c r="HC138" s="224" t="str">
        <f t="shared" ref="HC138" si="239">HC38</f>
        <v>$125</v>
      </c>
      <c r="HD138" s="224" t="str">
        <f t="shared" si="238"/>
        <v>160</v>
      </c>
      <c r="HE138" s="232" t="s">
        <v>275</v>
      </c>
      <c r="HF138" s="232" t="s">
        <v>275</v>
      </c>
      <c r="HG138" s="213" t="str">
        <f t="shared" ref="HG138:IA138" si="240">HG38</f>
        <v>14,000</v>
      </c>
      <c r="HH138" s="224" t="str">
        <f t="shared" si="240"/>
        <v>447</v>
      </c>
      <c r="HI138" s="224">
        <f t="shared" si="240"/>
        <v>0</v>
      </c>
      <c r="HJ138" s="224" t="str">
        <f t="shared" si="240"/>
        <v>197</v>
      </c>
      <c r="HK138" s="224" t="str">
        <f t="shared" si="240"/>
        <v>8</v>
      </c>
      <c r="HL138" s="224" t="str">
        <f t="shared" si="240"/>
        <v>2</v>
      </c>
      <c r="HM138" s="224" t="str">
        <f t="shared" si="240"/>
        <v>32</v>
      </c>
      <c r="HN138" s="224" t="str">
        <f t="shared" si="240"/>
        <v>80</v>
      </c>
      <c r="HO138" s="224" t="str">
        <f t="shared" si="240"/>
        <v>32</v>
      </c>
      <c r="HP138" s="224" t="str">
        <f t="shared" si="240"/>
        <v>361,000</v>
      </c>
      <c r="HQ138" s="224" t="str">
        <f t="shared" si="240"/>
        <v>22</v>
      </c>
      <c r="HR138" s="224" t="str">
        <f t="shared" si="240"/>
        <v>29</v>
      </c>
      <c r="HS138" s="224" t="str">
        <f t="shared" si="240"/>
        <v>17</v>
      </c>
      <c r="HT138" s="224" t="str">
        <f t="shared" si="240"/>
        <v>82,000</v>
      </c>
      <c r="HU138" s="224" t="str">
        <f t="shared" si="240"/>
        <v>194,000</v>
      </c>
      <c r="HV138" s="224" t="str">
        <f t="shared" si="240"/>
        <v>$2,500,000</v>
      </c>
      <c r="HW138" s="224" t="str">
        <f t="shared" si="240"/>
        <v>$2,800,000</v>
      </c>
      <c r="HX138" s="224" t="str">
        <f t="shared" si="240"/>
        <v>$2,800,000</v>
      </c>
      <c r="HY138" s="224" t="str">
        <f t="shared" si="240"/>
        <v>$7,800,000</v>
      </c>
      <c r="HZ138" s="224" t="str">
        <f t="shared" si="240"/>
        <v>$125</v>
      </c>
      <c r="IA138" s="224" t="str">
        <f t="shared" si="240"/>
        <v>248</v>
      </c>
      <c r="IB138" s="232" t="s">
        <v>275</v>
      </c>
      <c r="IC138" s="232" t="s">
        <v>275</v>
      </c>
      <c r="ID138" s="213" t="str">
        <f t="shared" ref="ID138:IX138" si="241">ID38</f>
        <v>14,000</v>
      </c>
      <c r="IE138" s="224" t="str">
        <f t="shared" si="241"/>
        <v>315</v>
      </c>
      <c r="IF138" s="224" t="str">
        <f t="shared" si="241"/>
        <v>98</v>
      </c>
      <c r="IG138" s="224" t="str">
        <f t="shared" si="241"/>
        <v>200</v>
      </c>
      <c r="IH138" s="224" t="str">
        <f t="shared" si="241"/>
        <v>7</v>
      </c>
      <c r="II138" s="224" t="str">
        <f t="shared" si="241"/>
        <v>2</v>
      </c>
      <c r="IJ138" s="224" t="str">
        <f t="shared" si="241"/>
        <v>32</v>
      </c>
      <c r="IK138" s="224" t="str">
        <f t="shared" si="241"/>
        <v>80</v>
      </c>
      <c r="IL138" s="224" t="str">
        <f t="shared" si="241"/>
        <v>32</v>
      </c>
      <c r="IM138" s="224" t="str">
        <f t="shared" si="241"/>
        <v>361,000</v>
      </c>
      <c r="IN138" s="224" t="str">
        <f t="shared" si="241"/>
        <v>13,000</v>
      </c>
      <c r="IO138" s="224" t="str">
        <f t="shared" si="241"/>
        <v>13,000</v>
      </c>
      <c r="IP138" s="224">
        <f t="shared" si="241"/>
        <v>0</v>
      </c>
      <c r="IQ138" s="224" t="str">
        <f t="shared" si="241"/>
        <v>15,000</v>
      </c>
      <c r="IR138" s="224" t="str">
        <f t="shared" si="241"/>
        <v>95,000</v>
      </c>
      <c r="IS138" s="224" t="str">
        <f t="shared" si="241"/>
        <v>$1,900,000</v>
      </c>
      <c r="IT138" s="224" t="str">
        <f t="shared" si="241"/>
        <v>$2,300,000</v>
      </c>
      <c r="IU138" s="224" t="str">
        <f t="shared" si="241"/>
        <v>$1,600,000</v>
      </c>
      <c r="IV138" s="224" t="str">
        <f t="shared" si="241"/>
        <v>$5,800,000</v>
      </c>
      <c r="IW138" s="224" t="str">
        <f t="shared" si="241"/>
        <v>$125</v>
      </c>
      <c r="IX138" s="224" t="str">
        <f t="shared" si="241"/>
        <v>128</v>
      </c>
      <c r="IY138" s="232" t="s">
        <v>275</v>
      </c>
      <c r="IZ138" s="232" t="s">
        <v>275</v>
      </c>
      <c r="JA138" s="213" t="str">
        <f t="shared" ref="JA138:JU138" si="242">JA38</f>
        <v>14,000</v>
      </c>
      <c r="JB138" s="224" t="str">
        <f t="shared" si="242"/>
        <v>522</v>
      </c>
      <c r="JC138" s="224" t="str">
        <f t="shared" si="242"/>
        <v>0</v>
      </c>
      <c r="JD138" s="224" t="str">
        <f t="shared" si="242"/>
        <v>195</v>
      </c>
      <c r="JE138" s="224" t="str">
        <f t="shared" si="242"/>
        <v>6</v>
      </c>
      <c r="JF138" s="224" t="str">
        <f t="shared" si="242"/>
        <v>4</v>
      </c>
      <c r="JG138" s="224" t="str">
        <f t="shared" si="242"/>
        <v>42</v>
      </c>
      <c r="JH138" s="224" t="str">
        <f t="shared" si="242"/>
        <v>54,980</v>
      </c>
      <c r="JI138" s="224" t="str">
        <f t="shared" si="242"/>
        <v>49</v>
      </c>
      <c r="JJ138" s="224" t="str">
        <f t="shared" si="242"/>
        <v>533,200</v>
      </c>
      <c r="JK138" s="224" t="str">
        <f t="shared" si="242"/>
        <v>25,522</v>
      </c>
      <c r="JL138" s="224" t="str">
        <f t="shared" si="242"/>
        <v>25,533</v>
      </c>
      <c r="JM138" s="224" t="str">
        <f t="shared" si="242"/>
        <v>9,021</v>
      </c>
      <c r="JN138" s="224" t="str">
        <f t="shared" si="242"/>
        <v>327,526</v>
      </c>
      <c r="JO138" s="224" t="str">
        <f t="shared" si="242"/>
        <v>535,698</v>
      </c>
      <c r="JP138" s="224" t="str">
        <f t="shared" si="242"/>
        <v>$2,510,054</v>
      </c>
      <c r="JQ138" s="224" t="str">
        <f t="shared" si="242"/>
        <v>$2,411,867</v>
      </c>
      <c r="JR138" s="224" t="str">
        <f t="shared" si="242"/>
        <v>$4,014,390</v>
      </c>
      <c r="JS138" s="224" t="str">
        <f t="shared" si="242"/>
        <v>$6,425,360</v>
      </c>
      <c r="JT138" s="224" t="str">
        <f t="shared" si="242"/>
        <v>$99.65</v>
      </c>
      <c r="JU138" s="224" t="str">
        <f t="shared" si="242"/>
        <v>273</v>
      </c>
      <c r="JV138" s="232" t="s">
        <v>275</v>
      </c>
      <c r="JW138" s="232" t="s">
        <v>275</v>
      </c>
      <c r="JX138" s="213" t="str">
        <f t="shared" ref="JX138:KR138" si="243">JX38</f>
        <v>0</v>
      </c>
      <c r="JY138" s="224" t="str">
        <f t="shared" si="243"/>
        <v>0</v>
      </c>
      <c r="JZ138" s="224" t="str">
        <f t="shared" si="243"/>
        <v>0</v>
      </c>
      <c r="KA138" s="224" t="str">
        <f t="shared" si="243"/>
        <v>0</v>
      </c>
      <c r="KB138" s="224" t="str">
        <f t="shared" si="243"/>
        <v>0</v>
      </c>
      <c r="KC138" s="224" t="str">
        <f t="shared" si="243"/>
        <v>0</v>
      </c>
      <c r="KD138" s="224" t="str">
        <f t="shared" si="243"/>
        <v>0</v>
      </c>
      <c r="KE138" s="224" t="str">
        <f t="shared" si="243"/>
        <v>-3,050</v>
      </c>
      <c r="KF138" s="224" t="str">
        <f t="shared" si="243"/>
        <v>0</v>
      </c>
      <c r="KG138" s="224" t="str">
        <f t="shared" si="243"/>
        <v>-9,000</v>
      </c>
      <c r="KH138" s="224" t="str">
        <f t="shared" si="243"/>
        <v>-19,299</v>
      </c>
      <c r="KI138" s="224" t="str">
        <f t="shared" si="243"/>
        <v>-19,312</v>
      </c>
      <c r="KJ138" s="224" t="str">
        <f t="shared" si="243"/>
        <v>0</v>
      </c>
      <c r="KK138" s="224" t="str">
        <f t="shared" si="243"/>
        <v>106,867</v>
      </c>
      <c r="KL138" s="224" t="str">
        <f t="shared" si="243"/>
        <v>-67,224</v>
      </c>
      <c r="KM138" s="224" t="str">
        <f t="shared" si="243"/>
        <v>-$846,964</v>
      </c>
      <c r="KN138" s="224" t="str">
        <f t="shared" si="243"/>
        <v>$1,184,072</v>
      </c>
      <c r="KO138" s="224" t="str">
        <f t="shared" si="243"/>
        <v>-$1,362,548</v>
      </c>
      <c r="KP138" s="224" t="str">
        <f t="shared" si="243"/>
        <v>-$13,790,006</v>
      </c>
      <c r="KQ138" s="224" t="str">
        <f t="shared" si="243"/>
        <v>$11.42</v>
      </c>
      <c r="KR138" s="224" t="str">
        <f t="shared" si="243"/>
        <v>-131</v>
      </c>
      <c r="KS138" s="232" t="s">
        <v>275</v>
      </c>
      <c r="KT138" s="232" t="s">
        <v>275</v>
      </c>
      <c r="KU138" s="213" t="str">
        <f t="shared" ref="KU138:LO138" si="244">KU38</f>
        <v>0</v>
      </c>
      <c r="KV138" s="224" t="str">
        <f t="shared" si="244"/>
        <v>-5</v>
      </c>
      <c r="KW138" s="224" t="str">
        <f t="shared" si="244"/>
        <v>0</v>
      </c>
      <c r="KX138" s="224" t="str">
        <f t="shared" si="244"/>
        <v>0</v>
      </c>
      <c r="KY138" s="224" t="str">
        <f t="shared" si="244"/>
        <v>0</v>
      </c>
      <c r="KZ138" s="224" t="str">
        <f t="shared" si="244"/>
        <v>4</v>
      </c>
      <c r="LA138" s="224" t="str">
        <f t="shared" si="244"/>
        <v>0</v>
      </c>
      <c r="LB138" s="224" t="str">
        <f t="shared" si="244"/>
        <v>0</v>
      </c>
      <c r="LC138" s="224" t="str">
        <f t="shared" si="244"/>
        <v>0</v>
      </c>
      <c r="LD138" s="224" t="str">
        <f t="shared" si="244"/>
        <v>0</v>
      </c>
      <c r="LE138" s="224" t="str">
        <f t="shared" si="244"/>
        <v>19,943</v>
      </c>
      <c r="LF138" s="224" t="str">
        <f t="shared" si="244"/>
        <v>19,950</v>
      </c>
      <c r="LG138" s="224" t="str">
        <f t="shared" si="244"/>
        <v>-28,729</v>
      </c>
      <c r="LH138" s="224" t="str">
        <f t="shared" si="244"/>
        <v>-80,680</v>
      </c>
      <c r="LI138" s="224" t="str">
        <f t="shared" si="244"/>
        <v>165,371</v>
      </c>
      <c r="LJ138" s="224" t="str">
        <f t="shared" si="244"/>
        <v>$2,931,377</v>
      </c>
      <c r="LK138" s="224" t="str">
        <f t="shared" si="244"/>
        <v>$1,674,845</v>
      </c>
      <c r="LL138" s="224" t="str">
        <f t="shared" si="244"/>
        <v>$2,982,863</v>
      </c>
      <c r="LM138" s="224" t="str">
        <f t="shared" si="244"/>
        <v>$7,593,991</v>
      </c>
      <c r="LN138" s="224" t="str">
        <f t="shared" si="244"/>
        <v>$39.42</v>
      </c>
      <c r="LO138" s="224" t="str">
        <f t="shared" si="244"/>
        <v>194</v>
      </c>
      <c r="LP138" s="232"/>
      <c r="LQ138" s="232"/>
      <c r="LR138" s="213" t="str">
        <f t="shared" ref="LR138:ML138" si="245">LR38</f>
        <v>0</v>
      </c>
      <c r="LS138" s="224" t="str">
        <f t="shared" si="245"/>
        <v>5</v>
      </c>
      <c r="LT138" s="224" t="str">
        <f t="shared" si="245"/>
        <v>0</v>
      </c>
      <c r="LU138" s="224" t="str">
        <f t="shared" si="245"/>
        <v>0</v>
      </c>
      <c r="LV138" s="224" t="str">
        <f t="shared" si="245"/>
        <v>0</v>
      </c>
      <c r="LW138" s="224" t="str">
        <f t="shared" si="245"/>
        <v>0</v>
      </c>
      <c r="LX138" s="224" t="str">
        <f t="shared" si="245"/>
        <v>2</v>
      </c>
      <c r="LY138" s="224" t="str">
        <f t="shared" si="245"/>
        <v>-41,100</v>
      </c>
      <c r="LZ138" s="224" t="str">
        <f t="shared" si="245"/>
        <v>11</v>
      </c>
      <c r="MA138" s="224" t="str">
        <f t="shared" si="245"/>
        <v>0</v>
      </c>
      <c r="MB138" s="224" t="str">
        <f t="shared" si="245"/>
        <v>-8,796</v>
      </c>
      <c r="MC138" s="224" t="str">
        <f t="shared" si="245"/>
        <v>-8,797</v>
      </c>
      <c r="MD138" s="224" t="str">
        <f t="shared" si="245"/>
        <v>22,372</v>
      </c>
      <c r="ME138" s="224" t="str">
        <f t="shared" si="245"/>
        <v>96,596</v>
      </c>
      <c r="MF138" s="224" t="str">
        <f t="shared" si="245"/>
        <v>306,545</v>
      </c>
      <c r="MG138" s="224" t="str">
        <f t="shared" si="245"/>
        <v>-$955,886</v>
      </c>
      <c r="MH138" s="224" t="str">
        <f t="shared" si="245"/>
        <v>-$734,742</v>
      </c>
      <c r="MI138" s="224" t="str">
        <f t="shared" si="245"/>
        <v>-$217,526</v>
      </c>
      <c r="MJ138" s="224" t="str">
        <f t="shared" si="245"/>
        <v>-$1,908,153</v>
      </c>
      <c r="MK138" s="224" t="str">
        <f t="shared" si="245"/>
        <v>$1</v>
      </c>
      <c r="ML138" s="224" t="str">
        <f t="shared" si="245"/>
        <v>-8</v>
      </c>
      <c r="MM138" s="232"/>
      <c r="MN138" s="232"/>
      <c r="MO138" s="213" t="str">
        <f t="shared" ref="MO138:NI138" si="246">MO38</f>
        <v>0</v>
      </c>
      <c r="MP138" s="224" t="str">
        <f t="shared" si="246"/>
        <v>-5</v>
      </c>
      <c r="MQ138" s="224" t="str">
        <f t="shared" si="246"/>
        <v>0</v>
      </c>
      <c r="MR138" s="224" t="str">
        <f t="shared" si="246"/>
        <v>3</v>
      </c>
      <c r="MS138" s="224" t="str">
        <f t="shared" si="246"/>
        <v>0</v>
      </c>
      <c r="MT138" s="224" t="str">
        <f t="shared" si="246"/>
        <v>0</v>
      </c>
      <c r="MU138" s="224" t="str">
        <f t="shared" si="246"/>
        <v>0</v>
      </c>
      <c r="MV138" s="224" t="str">
        <f t="shared" si="246"/>
        <v>0</v>
      </c>
      <c r="MW138" s="224" t="str">
        <f t="shared" si="246"/>
        <v>7</v>
      </c>
      <c r="MX138" s="224" t="str">
        <f t="shared" si="246"/>
        <v>180,000</v>
      </c>
      <c r="MY138" s="224" t="str">
        <f t="shared" si="246"/>
        <v>10,853</v>
      </c>
      <c r="MZ138" s="224" t="str">
        <f t="shared" si="246"/>
        <v>10,858</v>
      </c>
      <c r="NA138" s="224" t="str">
        <f t="shared" si="246"/>
        <v>8,837</v>
      </c>
      <c r="NB138" s="224" t="str">
        <f t="shared" si="246"/>
        <v>163,084</v>
      </c>
      <c r="NC138" s="224" t="str">
        <f t="shared" si="246"/>
        <v>140,084</v>
      </c>
      <c r="ND138" s="224" t="str">
        <f t="shared" si="246"/>
        <v>$1,350,534</v>
      </c>
      <c r="NE138" s="224" t="str">
        <f t="shared" si="246"/>
        <v>$557,450</v>
      </c>
      <c r="NF138" s="224" t="str">
        <f t="shared" si="246"/>
        <v>$2,405,337</v>
      </c>
      <c r="NG138" s="224" t="str">
        <f t="shared" si="246"/>
        <v>$4,113,321</v>
      </c>
      <c r="NH138" s="224" t="str">
        <f t="shared" si="246"/>
        <v>$0</v>
      </c>
      <c r="NI138" s="224" t="str">
        <f t="shared" si="246"/>
        <v>20</v>
      </c>
    </row>
    <row r="139" spans="1:373" s="2" customFormat="1"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213" t="s">
        <v>154</v>
      </c>
      <c r="AD139" s="222" t="str">
        <f t="shared" ca="1" si="195"/>
        <v>-</v>
      </c>
      <c r="AE139" s="224" t="str">
        <f t="shared" si="229"/>
        <v>-</v>
      </c>
      <c r="AF139" s="224" t="str">
        <f t="shared" ref="AF139:AS139" si="247">AF39</f>
        <v>-</v>
      </c>
      <c r="AG139" s="224" t="str">
        <f t="shared" si="247"/>
        <v>-</v>
      </c>
      <c r="AH139" s="224" t="str">
        <f t="shared" si="247"/>
        <v>-</v>
      </c>
      <c r="AI139" s="224" t="str">
        <f t="shared" si="247"/>
        <v>-</v>
      </c>
      <c r="AJ139" s="224" t="str">
        <f t="shared" si="247"/>
        <v>-</v>
      </c>
      <c r="AK139" s="224" t="str">
        <f t="shared" si="247"/>
        <v>-</v>
      </c>
      <c r="AL139" s="224" t="str">
        <f t="shared" si="247"/>
        <v>-</v>
      </c>
      <c r="AM139" s="224" t="str">
        <f t="shared" si="247"/>
        <v>-</v>
      </c>
      <c r="AN139" s="224" t="str">
        <f t="shared" si="247"/>
        <v>-</v>
      </c>
      <c r="AO139" s="224" t="str">
        <f t="shared" si="247"/>
        <v>-</v>
      </c>
      <c r="AP139" s="224" t="str">
        <f t="shared" si="247"/>
        <v>-</v>
      </c>
      <c r="AQ139" s="224" t="str">
        <f t="shared" si="247"/>
        <v>-</v>
      </c>
      <c r="AR139" s="224" t="str">
        <f t="shared" si="247"/>
        <v>-</v>
      </c>
      <c r="AS139" s="224" t="str">
        <f t="shared" si="247"/>
        <v>-</v>
      </c>
      <c r="AT139" s="224" t="str">
        <f t="shared" si="231"/>
        <v>-</v>
      </c>
      <c r="AU139" s="224" t="str">
        <f t="shared" si="231"/>
        <v>-</v>
      </c>
      <c r="AV139" s="224" t="str">
        <f t="shared" si="231"/>
        <v>-</v>
      </c>
      <c r="AW139" s="224" t="str">
        <f t="shared" si="231"/>
        <v>-</v>
      </c>
      <c r="AX139" s="224" t="str">
        <f t="shared" si="231"/>
        <v>-</v>
      </c>
      <c r="AY139" s="224" t="str">
        <f t="shared" ref="AY139" si="248">AY39</f>
        <v>105</v>
      </c>
      <c r="AZ139" s="232" t="s">
        <v>275</v>
      </c>
      <c r="BA139" s="232"/>
      <c r="BB139" s="213" t="str">
        <f t="shared" ref="BB139:BU139" si="249">BB39</f>
        <v>-</v>
      </c>
      <c r="BC139" s="224" t="str">
        <f t="shared" si="249"/>
        <v>-</v>
      </c>
      <c r="BD139" s="224" t="str">
        <f t="shared" si="249"/>
        <v>-</v>
      </c>
      <c r="BE139" s="224" t="str">
        <f t="shared" si="249"/>
        <v>-</v>
      </c>
      <c r="BF139" s="224" t="str">
        <f t="shared" si="249"/>
        <v>-</v>
      </c>
      <c r="BG139" s="224" t="str">
        <f t="shared" si="249"/>
        <v>-</v>
      </c>
      <c r="BH139" s="224" t="str">
        <f t="shared" si="249"/>
        <v>-</v>
      </c>
      <c r="BI139" s="224" t="str">
        <f t="shared" si="249"/>
        <v>-</v>
      </c>
      <c r="BJ139" s="224" t="str">
        <f t="shared" si="249"/>
        <v>-</v>
      </c>
      <c r="BK139" s="224" t="str">
        <f t="shared" si="249"/>
        <v>-</v>
      </c>
      <c r="BL139" s="224" t="str">
        <f t="shared" si="249"/>
        <v>-</v>
      </c>
      <c r="BM139" s="224" t="str">
        <f t="shared" si="249"/>
        <v>-</v>
      </c>
      <c r="BN139" s="224" t="str">
        <f t="shared" si="249"/>
        <v>-</v>
      </c>
      <c r="BO139" s="224" t="str">
        <f t="shared" si="249"/>
        <v>-</v>
      </c>
      <c r="BP139" s="224" t="str">
        <f t="shared" si="249"/>
        <v>-</v>
      </c>
      <c r="BQ139" s="224" t="str">
        <f t="shared" si="249"/>
        <v>-</v>
      </c>
      <c r="BR139" s="224" t="str">
        <f t="shared" si="249"/>
        <v>-</v>
      </c>
      <c r="BS139" s="224" t="str">
        <f t="shared" si="249"/>
        <v>-</v>
      </c>
      <c r="BT139" s="224" t="str">
        <f t="shared" si="249"/>
        <v>-</v>
      </c>
      <c r="BU139" s="224" t="str">
        <f t="shared" si="249"/>
        <v>-</v>
      </c>
      <c r="BV139" s="224" t="str">
        <f t="shared" si="163"/>
        <v>94</v>
      </c>
      <c r="BW139" s="232" t="s">
        <v>275</v>
      </c>
      <c r="BX139" s="232" t="s">
        <v>275</v>
      </c>
      <c r="BY139" s="213" t="str">
        <f t="shared" ref="BY139:CR139" si="250">BY39</f>
        <v>38,100</v>
      </c>
      <c r="BZ139" s="224" t="str">
        <f t="shared" si="250"/>
        <v>1,850</v>
      </c>
      <c r="CA139" s="224" t="str">
        <f t="shared" si="250"/>
        <v>-</v>
      </c>
      <c r="CB139" s="224" t="str">
        <f t="shared" si="250"/>
        <v>564</v>
      </c>
      <c r="CC139" s="224" t="str">
        <f t="shared" si="250"/>
        <v>87</v>
      </c>
      <c r="CD139" s="224" t="str">
        <f t="shared" si="250"/>
        <v>0</v>
      </c>
      <c r="CE139" s="224" t="str">
        <f t="shared" si="250"/>
        <v>115</v>
      </c>
      <c r="CF139" s="224" t="str">
        <f t="shared" si="250"/>
        <v>68,000</v>
      </c>
      <c r="CG139" s="224" t="str">
        <f t="shared" si="250"/>
        <v>95</v>
      </c>
      <c r="CH139" s="224" t="str">
        <f t="shared" si="250"/>
        <v>1,140,000</v>
      </c>
      <c r="CI139" s="224" t="str">
        <f t="shared" si="250"/>
        <v>60,281</v>
      </c>
      <c r="CJ139" s="224" t="str">
        <f t="shared" si="250"/>
        <v>60,377</v>
      </c>
      <c r="CK139" s="224" t="str">
        <f t="shared" si="250"/>
        <v>2,828</v>
      </c>
      <c r="CL139" s="224" t="str">
        <f t="shared" si="250"/>
        <v>3,939,857</v>
      </c>
      <c r="CM139" s="224" t="str">
        <f t="shared" si="250"/>
        <v>3,943,857</v>
      </c>
      <c r="CN139" s="224" t="str">
        <f t="shared" si="250"/>
        <v>$3,700,000</v>
      </c>
      <c r="CO139" s="224" t="str">
        <f t="shared" si="250"/>
        <v>$2,580,000</v>
      </c>
      <c r="CP139" s="224" t="str">
        <f t="shared" si="250"/>
        <v>$8,920,000</v>
      </c>
      <c r="CQ139" s="224" t="str">
        <f t="shared" si="250"/>
        <v>$15,200,000</v>
      </c>
      <c r="CR139" s="224" t="str">
        <f t="shared" si="250"/>
        <v>$120</v>
      </c>
      <c r="CS139" s="224" t="str">
        <f t="shared" si="164"/>
        <v>123</v>
      </c>
      <c r="CT139" s="232" t="s">
        <v>275</v>
      </c>
      <c r="CU139" s="232" t="s">
        <v>275</v>
      </c>
      <c r="CV139" s="213" t="str">
        <f t="shared" ref="CV139:DP139" si="251">CV39</f>
        <v>-</v>
      </c>
      <c r="CW139" s="224" t="str">
        <f t="shared" si="251"/>
        <v>-</v>
      </c>
      <c r="CX139" s="224" t="str">
        <f t="shared" si="251"/>
        <v>-</v>
      </c>
      <c r="CY139" s="224" t="str">
        <f t="shared" si="251"/>
        <v>0</v>
      </c>
      <c r="CZ139" s="224" t="str">
        <f t="shared" si="251"/>
        <v>0</v>
      </c>
      <c r="DA139" s="224" t="str">
        <f t="shared" si="251"/>
        <v>0</v>
      </c>
      <c r="DB139" s="224" t="str">
        <f t="shared" si="251"/>
        <v>-</v>
      </c>
      <c r="DC139" s="224" t="str">
        <f t="shared" si="251"/>
        <v>-</v>
      </c>
      <c r="DD139" s="224" t="str">
        <f t="shared" si="251"/>
        <v>-</v>
      </c>
      <c r="DE139" s="224" t="str">
        <f t="shared" si="251"/>
        <v>-</v>
      </c>
      <c r="DF139" s="224" t="str">
        <f t="shared" si="251"/>
        <v>-</v>
      </c>
      <c r="DG139" s="224" t="str">
        <f t="shared" si="251"/>
        <v>-</v>
      </c>
      <c r="DH139" s="224" t="str">
        <f t="shared" si="251"/>
        <v>-</v>
      </c>
      <c r="DI139" s="224" t="str">
        <f t="shared" si="251"/>
        <v>-</v>
      </c>
      <c r="DJ139" s="224" t="str">
        <f t="shared" si="251"/>
        <v>-</v>
      </c>
      <c r="DK139" s="224" t="str">
        <f t="shared" si="251"/>
        <v>-</v>
      </c>
      <c r="DL139" s="224" t="str">
        <f t="shared" si="251"/>
        <v>-</v>
      </c>
      <c r="DM139" s="224" t="str">
        <f t="shared" si="251"/>
        <v>-</v>
      </c>
      <c r="DN139" s="224" t="str">
        <f t="shared" si="251"/>
        <v>-</v>
      </c>
      <c r="DO139" s="224" t="str">
        <f t="shared" si="251"/>
        <v>-</v>
      </c>
      <c r="DP139" s="224" t="str">
        <f t="shared" si="251"/>
        <v>170</v>
      </c>
      <c r="DQ139" s="232" t="s">
        <v>275</v>
      </c>
      <c r="DR139" s="232" t="s">
        <v>275</v>
      </c>
      <c r="DS139" s="213" t="str">
        <f t="shared" ref="DS139:EM139" si="252">DS39</f>
        <v>-</v>
      </c>
      <c r="DT139" s="224" t="str">
        <f t="shared" si="252"/>
        <v>-</v>
      </c>
      <c r="DU139" s="224" t="str">
        <f t="shared" si="252"/>
        <v>-</v>
      </c>
      <c r="DV139" s="224" t="str">
        <f t="shared" si="252"/>
        <v>-</v>
      </c>
      <c r="DW139" s="224" t="str">
        <f t="shared" si="252"/>
        <v>-</v>
      </c>
      <c r="DX139" s="224" t="str">
        <f t="shared" si="252"/>
        <v>-</v>
      </c>
      <c r="DY139" s="224" t="str">
        <f t="shared" si="252"/>
        <v>-</v>
      </c>
      <c r="DZ139" s="224" t="str">
        <f t="shared" si="252"/>
        <v>-</v>
      </c>
      <c r="EA139" s="224" t="str">
        <f t="shared" si="252"/>
        <v>-</v>
      </c>
      <c r="EB139" s="224" t="str">
        <f t="shared" si="252"/>
        <v>-</v>
      </c>
      <c r="EC139" s="224" t="str">
        <f t="shared" si="252"/>
        <v>-</v>
      </c>
      <c r="ED139" s="224" t="str">
        <f t="shared" si="252"/>
        <v>-</v>
      </c>
      <c r="EE139" s="224" t="str">
        <f t="shared" si="252"/>
        <v>-</v>
      </c>
      <c r="EF139" s="224" t="str">
        <f t="shared" si="252"/>
        <v>-</v>
      </c>
      <c r="EG139" s="224" t="str">
        <f t="shared" si="252"/>
        <v>-</v>
      </c>
      <c r="EH139" s="224" t="str">
        <f t="shared" si="252"/>
        <v>-</v>
      </c>
      <c r="EI139" s="224" t="str">
        <f t="shared" si="252"/>
        <v>-</v>
      </c>
      <c r="EJ139" s="224" t="str">
        <f t="shared" si="252"/>
        <v>-</v>
      </c>
      <c r="EK139" s="224" t="str">
        <f t="shared" si="252"/>
        <v>-</v>
      </c>
      <c r="EL139" s="224" t="str">
        <f t="shared" si="252"/>
        <v>-</v>
      </c>
      <c r="EM139" s="224" t="str">
        <f t="shared" si="252"/>
        <v>70</v>
      </c>
      <c r="EN139" s="232" t="s">
        <v>275</v>
      </c>
      <c r="EO139" s="232" t="s">
        <v>275</v>
      </c>
      <c r="EP139" s="213" t="str">
        <f t="shared" ref="EP139:FJ139" si="253">EP39</f>
        <v>-</v>
      </c>
      <c r="EQ139" s="224" t="str">
        <f t="shared" si="253"/>
        <v>-</v>
      </c>
      <c r="ER139" s="224" t="str">
        <f t="shared" si="253"/>
        <v>-</v>
      </c>
      <c r="ES139" s="224" t="str">
        <f t="shared" si="253"/>
        <v>-</v>
      </c>
      <c r="ET139" s="224" t="str">
        <f t="shared" si="253"/>
        <v>-</v>
      </c>
      <c r="EU139" s="224" t="str">
        <f t="shared" si="253"/>
        <v>-</v>
      </c>
      <c r="EV139" s="224" t="str">
        <f t="shared" si="253"/>
        <v>-</v>
      </c>
      <c r="EW139" s="224" t="str">
        <f t="shared" si="253"/>
        <v>-</v>
      </c>
      <c r="EX139" s="224" t="str">
        <f t="shared" si="253"/>
        <v>-</v>
      </c>
      <c r="EY139" s="224" t="str">
        <f t="shared" si="253"/>
        <v>-</v>
      </c>
      <c r="EZ139" s="224" t="str">
        <f t="shared" si="253"/>
        <v>-</v>
      </c>
      <c r="FA139" s="224" t="str">
        <f t="shared" si="253"/>
        <v>-</v>
      </c>
      <c r="FB139" s="224" t="str">
        <f t="shared" si="253"/>
        <v>-</v>
      </c>
      <c r="FC139" s="224" t="str">
        <f t="shared" si="253"/>
        <v>-</v>
      </c>
      <c r="FD139" s="224" t="str">
        <f t="shared" si="253"/>
        <v>-</v>
      </c>
      <c r="FE139" s="224" t="str">
        <f t="shared" si="253"/>
        <v>-</v>
      </c>
      <c r="FF139" s="224" t="str">
        <f t="shared" si="253"/>
        <v>-</v>
      </c>
      <c r="FG139" s="224" t="str">
        <f t="shared" si="253"/>
        <v>-</v>
      </c>
      <c r="FH139" s="224" t="str">
        <f t="shared" si="253"/>
        <v>-</v>
      </c>
      <c r="FI139" s="224" t="str">
        <f t="shared" si="253"/>
        <v>-</v>
      </c>
      <c r="FJ139" s="224" t="str">
        <f t="shared" si="253"/>
        <v>94</v>
      </c>
      <c r="FK139" s="232" t="s">
        <v>275</v>
      </c>
      <c r="FL139" s="232" t="s">
        <v>275</v>
      </c>
      <c r="FM139" s="213" t="str">
        <f t="shared" ref="FM139:GG139" si="254">FM39</f>
        <v>-</v>
      </c>
      <c r="FN139" s="224" t="str">
        <f t="shared" si="254"/>
        <v>-</v>
      </c>
      <c r="FO139" s="224" t="str">
        <f t="shared" si="254"/>
        <v>-</v>
      </c>
      <c r="FP139" s="224" t="str">
        <f t="shared" si="254"/>
        <v>-</v>
      </c>
      <c r="FQ139" s="224" t="str">
        <f t="shared" si="254"/>
        <v>-</v>
      </c>
      <c r="FR139" s="224" t="str">
        <f t="shared" si="254"/>
        <v>-</v>
      </c>
      <c r="FS139" s="224" t="str">
        <f t="shared" si="254"/>
        <v>-</v>
      </c>
      <c r="FT139" s="224" t="str">
        <f t="shared" si="254"/>
        <v>-</v>
      </c>
      <c r="FU139" s="224" t="str">
        <f t="shared" si="254"/>
        <v>-</v>
      </c>
      <c r="FV139" s="224" t="str">
        <f t="shared" si="254"/>
        <v>-</v>
      </c>
      <c r="FW139" s="224" t="str">
        <f t="shared" si="254"/>
        <v>-</v>
      </c>
      <c r="FX139" s="224" t="str">
        <f t="shared" si="254"/>
        <v>-</v>
      </c>
      <c r="FY139" s="224" t="str">
        <f t="shared" si="254"/>
        <v>-</v>
      </c>
      <c r="FZ139" s="224" t="str">
        <f t="shared" si="254"/>
        <v>-</v>
      </c>
      <c r="GA139" s="224" t="str">
        <f t="shared" si="254"/>
        <v>-</v>
      </c>
      <c r="GB139" s="224" t="str">
        <f t="shared" si="254"/>
        <v>-</v>
      </c>
      <c r="GC139" s="224" t="str">
        <f t="shared" si="254"/>
        <v>-</v>
      </c>
      <c r="GD139" s="224" t="str">
        <f t="shared" si="254"/>
        <v>-</v>
      </c>
      <c r="GE139" s="224" t="str">
        <f t="shared" si="254"/>
        <v>-</v>
      </c>
      <c r="GF139" s="224" t="str">
        <f t="shared" si="254"/>
        <v>-</v>
      </c>
      <c r="GG139" s="224" t="str">
        <f t="shared" si="254"/>
        <v>131</v>
      </c>
      <c r="GH139" s="232" t="s">
        <v>275</v>
      </c>
      <c r="GI139" s="232" t="s">
        <v>275</v>
      </c>
      <c r="GJ139" s="213" t="str">
        <f t="shared" ref="GJ139:HD139" si="255">GJ39</f>
        <v>-</v>
      </c>
      <c r="GK139" s="224" t="str">
        <f t="shared" si="255"/>
        <v>-</v>
      </c>
      <c r="GL139" s="224" t="str">
        <f t="shared" si="255"/>
        <v>-</v>
      </c>
      <c r="GM139" s="224" t="str">
        <f t="shared" si="255"/>
        <v>-</v>
      </c>
      <c r="GN139" s="224" t="str">
        <f t="shared" si="255"/>
        <v>-</v>
      </c>
      <c r="GO139" s="224" t="str">
        <f t="shared" si="255"/>
        <v>-</v>
      </c>
      <c r="GP139" s="224" t="str">
        <f t="shared" si="255"/>
        <v>-</v>
      </c>
      <c r="GQ139" s="224" t="str">
        <f t="shared" si="255"/>
        <v>-</v>
      </c>
      <c r="GR139" s="224" t="str">
        <f t="shared" si="255"/>
        <v>-</v>
      </c>
      <c r="GS139" s="224" t="str">
        <f t="shared" si="255"/>
        <v>-</v>
      </c>
      <c r="GT139" s="224" t="str">
        <f t="shared" si="255"/>
        <v>-</v>
      </c>
      <c r="GU139" s="224" t="str">
        <f t="shared" si="255"/>
        <v>-</v>
      </c>
      <c r="GV139" s="224" t="str">
        <f t="shared" si="255"/>
        <v>-</v>
      </c>
      <c r="GW139" s="224" t="str">
        <f t="shared" si="255"/>
        <v>-</v>
      </c>
      <c r="GX139" s="224" t="str">
        <f t="shared" si="255"/>
        <v>-</v>
      </c>
      <c r="GY139" s="224" t="str">
        <f t="shared" si="255"/>
        <v>-</v>
      </c>
      <c r="GZ139" s="224" t="str">
        <f t="shared" si="255"/>
        <v>-</v>
      </c>
      <c r="HA139" s="224" t="str">
        <f t="shared" si="255"/>
        <v>-</v>
      </c>
      <c r="HB139" s="224" t="str">
        <f t="shared" si="255"/>
        <v>-</v>
      </c>
      <c r="HC139" s="224" t="str">
        <f t="shared" ref="HC139" si="256">HC39</f>
        <v>-</v>
      </c>
      <c r="HD139" s="224" t="str">
        <f t="shared" si="255"/>
        <v>84</v>
      </c>
      <c r="HE139" s="232" t="s">
        <v>275</v>
      </c>
      <c r="HF139" s="232" t="s">
        <v>275</v>
      </c>
      <c r="HG139" s="213" t="str">
        <f t="shared" ref="HG139:IA139" si="257">HG39</f>
        <v>-</v>
      </c>
      <c r="HH139" s="224" t="str">
        <f t="shared" si="257"/>
        <v>-</v>
      </c>
      <c r="HI139" s="224" t="str">
        <f t="shared" si="257"/>
        <v>-</v>
      </c>
      <c r="HJ139" s="224" t="str">
        <f t="shared" si="257"/>
        <v>-</v>
      </c>
      <c r="HK139" s="224" t="str">
        <f t="shared" si="257"/>
        <v>-</v>
      </c>
      <c r="HL139" s="224" t="str">
        <f t="shared" si="257"/>
        <v>-</v>
      </c>
      <c r="HM139" s="224" t="str">
        <f t="shared" si="257"/>
        <v>-</v>
      </c>
      <c r="HN139" s="224" t="str">
        <f t="shared" si="257"/>
        <v>-</v>
      </c>
      <c r="HO139" s="224" t="str">
        <f t="shared" si="257"/>
        <v>-</v>
      </c>
      <c r="HP139" s="224" t="str">
        <f t="shared" si="257"/>
        <v>-</v>
      </c>
      <c r="HQ139" s="224" t="str">
        <f t="shared" si="257"/>
        <v>-</v>
      </c>
      <c r="HR139" s="224" t="str">
        <f t="shared" si="257"/>
        <v>-</v>
      </c>
      <c r="HS139" s="224" t="str">
        <f t="shared" si="257"/>
        <v>-</v>
      </c>
      <c r="HT139" s="224" t="str">
        <f t="shared" si="257"/>
        <v>-</v>
      </c>
      <c r="HU139" s="224" t="str">
        <f t="shared" si="257"/>
        <v>-</v>
      </c>
      <c r="HV139" s="224" t="str">
        <f t="shared" si="257"/>
        <v>-</v>
      </c>
      <c r="HW139" s="224" t="str">
        <f t="shared" si="257"/>
        <v>-</v>
      </c>
      <c r="HX139" s="224" t="str">
        <f t="shared" si="257"/>
        <v>-</v>
      </c>
      <c r="HY139" s="224" t="str">
        <f t="shared" si="257"/>
        <v>-</v>
      </c>
      <c r="HZ139" s="224" t="str">
        <f t="shared" si="257"/>
        <v>-</v>
      </c>
      <c r="IA139" s="224" t="str">
        <f t="shared" si="257"/>
        <v>82</v>
      </c>
      <c r="IB139" s="232" t="s">
        <v>275</v>
      </c>
      <c r="IC139" s="232" t="s">
        <v>275</v>
      </c>
      <c r="ID139" s="213" t="str">
        <f t="shared" ref="ID139:IX139" si="258">ID39</f>
        <v>37,650</v>
      </c>
      <c r="IE139" s="224" t="str">
        <f t="shared" si="258"/>
        <v>375</v>
      </c>
      <c r="IF139" s="224">
        <f t="shared" si="258"/>
        <v>0</v>
      </c>
      <c r="IG139" s="224" t="str">
        <f t="shared" si="258"/>
        <v>88</v>
      </c>
      <c r="IH139" s="224" t="str">
        <f t="shared" si="258"/>
        <v>30</v>
      </c>
      <c r="II139" s="224">
        <f t="shared" si="258"/>
        <v>0</v>
      </c>
      <c r="IJ139" s="224" t="str">
        <f t="shared" si="258"/>
        <v>90</v>
      </c>
      <c r="IK139" s="224" t="str">
        <f t="shared" si="258"/>
        <v>31,600</v>
      </c>
      <c r="IL139" s="224" t="str">
        <f t="shared" si="258"/>
        <v>80</v>
      </c>
      <c r="IM139" s="224" t="str">
        <f t="shared" si="258"/>
        <v>400,000</v>
      </c>
      <c r="IN139" s="224" t="str">
        <f t="shared" si="258"/>
        <v>150</v>
      </c>
      <c r="IO139" s="224" t="str">
        <f t="shared" si="258"/>
        <v>60,970</v>
      </c>
      <c r="IP139" s="224" t="str">
        <f t="shared" si="258"/>
        <v>20,000</v>
      </c>
      <c r="IQ139" s="224" t="str">
        <f t="shared" si="258"/>
        <v>500,000</v>
      </c>
      <c r="IR139" s="224" t="str">
        <f t="shared" si="258"/>
        <v>730,701</v>
      </c>
      <c r="IS139" s="224" t="str">
        <f t="shared" si="258"/>
        <v>-</v>
      </c>
      <c r="IT139" s="224" t="str">
        <f t="shared" si="258"/>
        <v>-</v>
      </c>
      <c r="IU139" s="224" t="str">
        <f t="shared" si="258"/>
        <v>$6,666,845</v>
      </c>
      <c r="IV139" s="224" t="str">
        <f t="shared" si="258"/>
        <v>$14,951,604</v>
      </c>
      <c r="IW139" s="224" t="str">
        <f t="shared" si="258"/>
        <v>$130</v>
      </c>
      <c r="IX139" s="224" t="str">
        <f t="shared" si="258"/>
        <v>153</v>
      </c>
      <c r="IY139" s="232" t="s">
        <v>275</v>
      </c>
      <c r="IZ139" s="232" t="s">
        <v>275</v>
      </c>
      <c r="JA139" s="213" t="str">
        <f t="shared" ref="JA139:JU139" si="259">JA39</f>
        <v>-</v>
      </c>
      <c r="JB139" s="224" t="str">
        <f t="shared" si="259"/>
        <v>-</v>
      </c>
      <c r="JC139" s="224" t="str">
        <f t="shared" si="259"/>
        <v>-</v>
      </c>
      <c r="JD139" s="224" t="str">
        <f t="shared" si="259"/>
        <v>-</v>
      </c>
      <c r="JE139" s="224" t="str">
        <f t="shared" si="259"/>
        <v>-</v>
      </c>
      <c r="JF139" s="224" t="str">
        <f t="shared" si="259"/>
        <v>-</v>
      </c>
      <c r="JG139" s="224" t="str">
        <f t="shared" si="259"/>
        <v>-</v>
      </c>
      <c r="JH139" s="224" t="str">
        <f t="shared" si="259"/>
        <v>-</v>
      </c>
      <c r="JI139" s="224" t="str">
        <f t="shared" si="259"/>
        <v>-</v>
      </c>
      <c r="JJ139" s="224" t="str">
        <f t="shared" si="259"/>
        <v>-</v>
      </c>
      <c r="JK139" s="224" t="str">
        <f t="shared" si="259"/>
        <v>-</v>
      </c>
      <c r="JL139" s="224" t="str">
        <f t="shared" si="259"/>
        <v>-</v>
      </c>
      <c r="JM139" s="224" t="str">
        <f t="shared" si="259"/>
        <v>-</v>
      </c>
      <c r="JN139" s="224" t="str">
        <f t="shared" si="259"/>
        <v>-</v>
      </c>
      <c r="JO139" s="224" t="str">
        <f t="shared" si="259"/>
        <v>-</v>
      </c>
      <c r="JP139" s="224" t="str">
        <f t="shared" si="259"/>
        <v>-</v>
      </c>
      <c r="JQ139" s="224" t="str">
        <f t="shared" si="259"/>
        <v>-</v>
      </c>
      <c r="JR139" s="224" t="str">
        <f t="shared" si="259"/>
        <v>-</v>
      </c>
      <c r="JS139" s="224" t="str">
        <f t="shared" si="259"/>
        <v>-</v>
      </c>
      <c r="JT139" s="224" t="str">
        <f t="shared" si="259"/>
        <v>-</v>
      </c>
      <c r="JU139" s="224" t="str">
        <f t="shared" si="259"/>
        <v>112</v>
      </c>
      <c r="JV139" s="232" t="s">
        <v>275</v>
      </c>
      <c r="JW139" s="232" t="s">
        <v>275</v>
      </c>
      <c r="JX139" s="213" t="str">
        <f t="shared" ref="JX139:KR139" si="260">JX39</f>
        <v>-</v>
      </c>
      <c r="JY139" s="224" t="str">
        <f t="shared" si="260"/>
        <v>-</v>
      </c>
      <c r="JZ139" s="224" t="str">
        <f t="shared" si="260"/>
        <v>-</v>
      </c>
      <c r="KA139" s="224" t="str">
        <f t="shared" si="260"/>
        <v>-</v>
      </c>
      <c r="KB139" s="224" t="str">
        <f t="shared" si="260"/>
        <v>-</v>
      </c>
      <c r="KC139" s="224" t="str">
        <f t="shared" si="260"/>
        <v>-</v>
      </c>
      <c r="KD139" s="224" t="str">
        <f t="shared" si="260"/>
        <v>-</v>
      </c>
      <c r="KE139" s="224" t="str">
        <f t="shared" si="260"/>
        <v>-</v>
      </c>
      <c r="KF139" s="224" t="str">
        <f t="shared" si="260"/>
        <v>-</v>
      </c>
      <c r="KG139" s="224" t="str">
        <f t="shared" si="260"/>
        <v>-</v>
      </c>
      <c r="KH139" s="224" t="str">
        <f t="shared" si="260"/>
        <v>-</v>
      </c>
      <c r="KI139" s="224" t="str">
        <f t="shared" si="260"/>
        <v>-</v>
      </c>
      <c r="KJ139" s="224" t="str">
        <f t="shared" si="260"/>
        <v>-</v>
      </c>
      <c r="KK139" s="224" t="str">
        <f t="shared" si="260"/>
        <v>-</v>
      </c>
      <c r="KL139" s="224" t="str">
        <f t="shared" si="260"/>
        <v>-</v>
      </c>
      <c r="KM139" s="224" t="str">
        <f t="shared" si="260"/>
        <v>-</v>
      </c>
      <c r="KN139" s="224" t="str">
        <f t="shared" si="260"/>
        <v>-</v>
      </c>
      <c r="KO139" s="224" t="str">
        <f t="shared" si="260"/>
        <v>-</v>
      </c>
      <c r="KP139" s="224" t="str">
        <f t="shared" si="260"/>
        <v>-</v>
      </c>
      <c r="KQ139" s="224" t="str">
        <f t="shared" si="260"/>
        <v>-</v>
      </c>
      <c r="KR139" s="224" t="str">
        <f t="shared" si="260"/>
        <v>11</v>
      </c>
      <c r="KS139" s="232" t="s">
        <v>275</v>
      </c>
      <c r="KT139" s="232" t="s">
        <v>275</v>
      </c>
      <c r="KU139" s="213" t="str">
        <f t="shared" ref="KU139:LO139" si="261">KU39</f>
        <v>-</v>
      </c>
      <c r="KV139" s="224" t="str">
        <f t="shared" si="261"/>
        <v>-</v>
      </c>
      <c r="KW139" s="224" t="str">
        <f t="shared" si="261"/>
        <v>-</v>
      </c>
      <c r="KX139" s="224" t="str">
        <f t="shared" si="261"/>
        <v>-</v>
      </c>
      <c r="KY139" s="224" t="str">
        <f t="shared" si="261"/>
        <v>-</v>
      </c>
      <c r="KZ139" s="224" t="str">
        <f t="shared" si="261"/>
        <v>-</v>
      </c>
      <c r="LA139" s="224" t="str">
        <f t="shared" si="261"/>
        <v>-</v>
      </c>
      <c r="LB139" s="224" t="str">
        <f t="shared" si="261"/>
        <v>-</v>
      </c>
      <c r="LC139" s="224" t="str">
        <f t="shared" si="261"/>
        <v>-</v>
      </c>
      <c r="LD139" s="224" t="str">
        <f t="shared" si="261"/>
        <v>-</v>
      </c>
      <c r="LE139" s="224" t="str">
        <f t="shared" si="261"/>
        <v>-</v>
      </c>
      <c r="LF139" s="224" t="str">
        <f t="shared" si="261"/>
        <v>-</v>
      </c>
      <c r="LG139" s="224" t="str">
        <f t="shared" si="261"/>
        <v>-</v>
      </c>
      <c r="LH139" s="224" t="str">
        <f t="shared" si="261"/>
        <v>-</v>
      </c>
      <c r="LI139" s="224" t="str">
        <f t="shared" si="261"/>
        <v>-</v>
      </c>
      <c r="LJ139" s="224" t="str">
        <f t="shared" si="261"/>
        <v>-</v>
      </c>
      <c r="LK139" s="224" t="str">
        <f t="shared" si="261"/>
        <v>-</v>
      </c>
      <c r="LL139" s="224" t="str">
        <f t="shared" si="261"/>
        <v>-</v>
      </c>
      <c r="LM139" s="224" t="str">
        <f t="shared" si="261"/>
        <v>-</v>
      </c>
      <c r="LN139" s="224" t="str">
        <f t="shared" si="261"/>
        <v>-</v>
      </c>
      <c r="LO139" s="224" t="str">
        <f t="shared" si="261"/>
        <v>-29</v>
      </c>
      <c r="LP139" s="232"/>
      <c r="LQ139" s="232"/>
      <c r="LR139" s="213" t="str">
        <f t="shared" ref="LR139:ML139" si="262">LR39</f>
        <v>-</v>
      </c>
      <c r="LS139" s="224" t="str">
        <f t="shared" si="262"/>
        <v>-</v>
      </c>
      <c r="LT139" s="224" t="str">
        <f t="shared" si="262"/>
        <v>-</v>
      </c>
      <c r="LU139" s="224" t="str">
        <f t="shared" si="262"/>
        <v>564</v>
      </c>
      <c r="LV139" s="224" t="str">
        <f t="shared" si="262"/>
        <v>87</v>
      </c>
      <c r="LW139" s="224" t="str">
        <f t="shared" si="262"/>
        <v>0</v>
      </c>
      <c r="LX139" s="224" t="str">
        <f t="shared" si="262"/>
        <v>-</v>
      </c>
      <c r="LY139" s="224" t="str">
        <f t="shared" si="262"/>
        <v>-</v>
      </c>
      <c r="LZ139" s="224" t="str">
        <f t="shared" si="262"/>
        <v>-</v>
      </c>
      <c r="MA139" s="224" t="str">
        <f t="shared" si="262"/>
        <v>-</v>
      </c>
      <c r="MB139" s="224" t="str">
        <f t="shared" si="262"/>
        <v>-</v>
      </c>
      <c r="MC139" s="224" t="str">
        <f t="shared" si="262"/>
        <v>-</v>
      </c>
      <c r="MD139" s="224" t="str">
        <f t="shared" si="262"/>
        <v>-</v>
      </c>
      <c r="ME139" s="224" t="str">
        <f t="shared" si="262"/>
        <v>-</v>
      </c>
      <c r="MF139" s="224" t="str">
        <f t="shared" si="262"/>
        <v>-</v>
      </c>
      <c r="MG139" s="224" t="str">
        <f t="shared" si="262"/>
        <v>-</v>
      </c>
      <c r="MH139" s="224" t="str">
        <f t="shared" si="262"/>
        <v>-</v>
      </c>
      <c r="MI139" s="224" t="str">
        <f t="shared" si="262"/>
        <v>-</v>
      </c>
      <c r="MJ139" s="224" t="str">
        <f t="shared" si="262"/>
        <v>-</v>
      </c>
      <c r="MK139" s="224" t="str">
        <f t="shared" si="262"/>
        <v>-</v>
      </c>
      <c r="ML139" s="224" t="str">
        <f t="shared" si="262"/>
        <v>-47</v>
      </c>
      <c r="MM139" s="232"/>
      <c r="MN139" s="232"/>
      <c r="MO139" s="213" t="str">
        <f t="shared" ref="MO139:NI139" si="263">MO39</f>
        <v>-</v>
      </c>
      <c r="MP139" s="224" t="str">
        <f t="shared" si="263"/>
        <v>-</v>
      </c>
      <c r="MQ139" s="224" t="str">
        <f t="shared" si="263"/>
        <v>-</v>
      </c>
      <c r="MR139" s="224" t="str">
        <f t="shared" si="263"/>
        <v>-</v>
      </c>
      <c r="MS139" s="224" t="str">
        <f t="shared" si="263"/>
        <v>-</v>
      </c>
      <c r="MT139" s="224" t="str">
        <f t="shared" si="263"/>
        <v>-</v>
      </c>
      <c r="MU139" s="224" t="str">
        <f t="shared" si="263"/>
        <v>-</v>
      </c>
      <c r="MV139" s="224" t="str">
        <f t="shared" si="263"/>
        <v>-</v>
      </c>
      <c r="MW139" s="224" t="str">
        <f t="shared" si="263"/>
        <v>-</v>
      </c>
      <c r="MX139" s="224" t="str">
        <f t="shared" si="263"/>
        <v>-</v>
      </c>
      <c r="MY139" s="224" t="str">
        <f t="shared" si="263"/>
        <v>-</v>
      </c>
      <c r="MZ139" s="224" t="str">
        <f t="shared" si="263"/>
        <v>-</v>
      </c>
      <c r="NA139" s="224" t="str">
        <f t="shared" si="263"/>
        <v>-</v>
      </c>
      <c r="NB139" s="224" t="str">
        <f t="shared" si="263"/>
        <v>-</v>
      </c>
      <c r="NC139" s="224" t="str">
        <f t="shared" si="263"/>
        <v>-</v>
      </c>
      <c r="ND139" s="224" t="str">
        <f t="shared" si="263"/>
        <v>-</v>
      </c>
      <c r="NE139" s="224" t="str">
        <f t="shared" si="263"/>
        <v>-</v>
      </c>
      <c r="NF139" s="224" t="str">
        <f t="shared" si="263"/>
        <v>-</v>
      </c>
      <c r="NG139" s="224" t="str">
        <f t="shared" si="263"/>
        <v>-</v>
      </c>
      <c r="NH139" s="224" t="str">
        <f t="shared" si="263"/>
        <v>-</v>
      </c>
      <c r="NI139" s="224" t="str">
        <f t="shared" si="263"/>
        <v>100</v>
      </c>
    </row>
    <row r="140" spans="1:373" s="2" customFormat="1" ht="12.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213" t="s">
        <v>131</v>
      </c>
      <c r="AD140" s="222" t="str">
        <f t="shared" ca="1" si="195"/>
        <v>$219.75</v>
      </c>
      <c r="AE140" s="224" t="str">
        <f t="shared" si="229"/>
        <v>52,044</v>
      </c>
      <c r="AF140" s="224" t="str">
        <f t="shared" ref="AF140:AS140" si="264">AF40</f>
        <v>1,859</v>
      </c>
      <c r="AG140" s="224" t="str">
        <f t="shared" si="264"/>
        <v>815</v>
      </c>
      <c r="AH140" s="224" t="str">
        <f t="shared" si="264"/>
        <v>1,070</v>
      </c>
      <c r="AI140" s="224" t="str">
        <f t="shared" si="264"/>
        <v>197</v>
      </c>
      <c r="AJ140" s="224" t="str">
        <f t="shared" si="264"/>
        <v>69</v>
      </c>
      <c r="AK140" s="224" t="str">
        <f t="shared" si="264"/>
        <v>65</v>
      </c>
      <c r="AL140" s="224" t="str">
        <f t="shared" si="264"/>
        <v>12,000</v>
      </c>
      <c r="AM140" s="224" t="str">
        <f t="shared" si="264"/>
        <v>41</v>
      </c>
      <c r="AN140" s="224" t="str">
        <f t="shared" si="264"/>
        <v>340,000</v>
      </c>
      <c r="AO140" s="224" t="str">
        <f t="shared" si="264"/>
        <v>17,093</v>
      </c>
      <c r="AP140" s="224" t="str">
        <f t="shared" si="264"/>
        <v>17,093</v>
      </c>
      <c r="AQ140" s="224" t="str">
        <f t="shared" si="264"/>
        <v>72,610</v>
      </c>
      <c r="AR140" s="224" t="str">
        <f t="shared" si="264"/>
        <v>2,422,811</v>
      </c>
      <c r="AS140" s="224" t="str">
        <f t="shared" si="264"/>
        <v>2,422,811</v>
      </c>
      <c r="AT140" s="224" t="str">
        <f t="shared" si="231"/>
        <v>$598,256</v>
      </c>
      <c r="AU140" s="224" t="str">
        <f t="shared" si="231"/>
        <v>$32,322,157</v>
      </c>
      <c r="AV140" s="224" t="str">
        <f t="shared" si="231"/>
        <v>$6,687,546</v>
      </c>
      <c r="AW140" s="224" t="str">
        <f t="shared" si="231"/>
        <v>$68,440,804</v>
      </c>
      <c r="AX140" s="224" t="str">
        <f t="shared" si="231"/>
        <v>$219.75</v>
      </c>
      <c r="AY140" s="224" t="str">
        <f t="shared" ref="AY140" si="265">AY40</f>
        <v>189</v>
      </c>
      <c r="AZ140" s="232" t="s">
        <v>275</v>
      </c>
      <c r="BA140" s="232"/>
      <c r="BB140" s="213" t="str">
        <f t="shared" ref="BB140:BU140" si="266">BB40</f>
        <v>9,000</v>
      </c>
      <c r="BC140" s="224" t="str">
        <f t="shared" si="266"/>
        <v>1,945</v>
      </c>
      <c r="BD140" s="224" t="str">
        <f t="shared" si="266"/>
        <v>600</v>
      </c>
      <c r="BE140" s="224" t="str">
        <f t="shared" si="266"/>
        <v>678</v>
      </c>
      <c r="BF140" s="224" t="str">
        <f t="shared" si="266"/>
        <v>188</v>
      </c>
      <c r="BG140" s="224" t="str">
        <f t="shared" si="266"/>
        <v>80</v>
      </c>
      <c r="BH140" s="224" t="str">
        <f t="shared" si="266"/>
        <v>65</v>
      </c>
      <c r="BI140" s="224" t="str">
        <f t="shared" si="266"/>
        <v>12,000</v>
      </c>
      <c r="BJ140" s="224" t="str">
        <f t="shared" si="266"/>
        <v>41</v>
      </c>
      <c r="BK140" s="224" t="str">
        <f t="shared" si="266"/>
        <v>340,000</v>
      </c>
      <c r="BL140" s="224" t="str">
        <f t="shared" si="266"/>
        <v>1,010</v>
      </c>
      <c r="BM140" s="224" t="str">
        <f t="shared" si="266"/>
        <v>1,010</v>
      </c>
      <c r="BN140" s="224" t="str">
        <f t="shared" si="266"/>
        <v>1,869</v>
      </c>
      <c r="BO140" s="224" t="str">
        <f t="shared" si="266"/>
        <v>143,452</v>
      </c>
      <c r="BP140" s="224" t="str">
        <f t="shared" si="266"/>
        <v>143,452</v>
      </c>
      <c r="BQ140" s="224" t="str">
        <f t="shared" si="266"/>
        <v>$77,450,659</v>
      </c>
      <c r="BR140" s="224" t="str">
        <f t="shared" si="266"/>
        <v>$81,636,073</v>
      </c>
      <c r="BS140" s="224" t="str">
        <f t="shared" si="266"/>
        <v>$9,224,464</v>
      </c>
      <c r="BT140" s="224" t="str">
        <f t="shared" si="266"/>
        <v>$170,344,209</v>
      </c>
      <c r="BU140" s="224" t="str">
        <f t="shared" si="266"/>
        <v>$200.00</v>
      </c>
      <c r="BV140" s="224" t="str">
        <f t="shared" si="163"/>
        <v>421</v>
      </c>
      <c r="BW140" s="232" t="s">
        <v>275</v>
      </c>
      <c r="BX140" s="232" t="s">
        <v>275</v>
      </c>
      <c r="BY140" s="213" t="str">
        <f t="shared" ref="BY140:CR140" si="267">BY40</f>
        <v>9,060</v>
      </c>
      <c r="BZ140" s="224" t="str">
        <f t="shared" si="267"/>
        <v>1,945</v>
      </c>
      <c r="CA140" s="224" t="str">
        <f t="shared" si="267"/>
        <v>600</v>
      </c>
      <c r="CB140" s="224" t="str">
        <f t="shared" si="267"/>
        <v>805</v>
      </c>
      <c r="CC140" s="224" t="str">
        <f t="shared" si="267"/>
        <v>169</v>
      </c>
      <c r="CD140" s="224" t="str">
        <f t="shared" si="267"/>
        <v>77</v>
      </c>
      <c r="CE140" s="224" t="str">
        <f t="shared" si="267"/>
        <v>58</v>
      </c>
      <c r="CF140" s="224" t="str">
        <f t="shared" si="267"/>
        <v>-</v>
      </c>
      <c r="CG140" s="224" t="str">
        <f t="shared" si="267"/>
        <v>31</v>
      </c>
      <c r="CH140" s="224" t="str">
        <f t="shared" si="267"/>
        <v>170,500</v>
      </c>
      <c r="CI140" s="224" t="str">
        <f t="shared" si="267"/>
        <v>21,180</v>
      </c>
      <c r="CJ140" s="224" t="str">
        <f t="shared" si="267"/>
        <v>21,180</v>
      </c>
      <c r="CK140" s="224" t="str">
        <f t="shared" si="267"/>
        <v>99,018</v>
      </c>
      <c r="CL140" s="224" t="str">
        <f t="shared" si="267"/>
        <v>980,000</v>
      </c>
      <c r="CM140" s="224" t="str">
        <f t="shared" si="267"/>
        <v>980,000</v>
      </c>
      <c r="CN140" s="224" t="str">
        <f t="shared" si="267"/>
        <v>$24,000,000</v>
      </c>
      <c r="CO140" s="224" t="str">
        <f t="shared" si="267"/>
        <v>$5,000,000</v>
      </c>
      <c r="CP140" s="224" t="str">
        <f t="shared" si="267"/>
        <v>$5,500,000</v>
      </c>
      <c r="CQ140" s="224" t="str">
        <f t="shared" si="267"/>
        <v>$34,000,000</v>
      </c>
      <c r="CR140" s="224" t="str">
        <f t="shared" si="267"/>
        <v>$135</v>
      </c>
      <c r="CS140" s="224" t="str">
        <f t="shared" si="164"/>
        <v>233</v>
      </c>
      <c r="CT140" s="232" t="s">
        <v>275</v>
      </c>
      <c r="CU140" s="232" t="s">
        <v>275</v>
      </c>
      <c r="CV140" s="213" t="str">
        <f t="shared" ref="CV140:DP140" si="268">CV40</f>
        <v>9,060</v>
      </c>
      <c r="CW140" s="224" t="str">
        <f t="shared" si="268"/>
        <v>1,950</v>
      </c>
      <c r="CX140" s="224" t="str">
        <f t="shared" si="268"/>
        <v>600</v>
      </c>
      <c r="CY140" s="224" t="str">
        <f t="shared" si="268"/>
        <v>1,081</v>
      </c>
      <c r="CZ140" s="224" t="str">
        <f t="shared" si="268"/>
        <v>193</v>
      </c>
      <c r="DA140" s="224" t="str">
        <f t="shared" si="268"/>
        <v>77</v>
      </c>
      <c r="DB140" s="224" t="str">
        <f t="shared" si="268"/>
        <v>-</v>
      </c>
      <c r="DC140" s="224" t="str">
        <f t="shared" si="268"/>
        <v>-</v>
      </c>
      <c r="DD140" s="224" t="str">
        <f t="shared" si="268"/>
        <v>25</v>
      </c>
      <c r="DE140" s="224" t="str">
        <f t="shared" si="268"/>
        <v>-</v>
      </c>
      <c r="DF140" s="224" t="str">
        <f t="shared" si="268"/>
        <v>20,000</v>
      </c>
      <c r="DG140" s="224" t="str">
        <f t="shared" si="268"/>
        <v>20,000</v>
      </c>
      <c r="DH140" s="224" t="str">
        <f t="shared" si="268"/>
        <v>110,000</v>
      </c>
      <c r="DI140" s="224" t="str">
        <f t="shared" si="268"/>
        <v>900,000</v>
      </c>
      <c r="DJ140" s="224" t="str">
        <f t="shared" si="268"/>
        <v>900,000</v>
      </c>
      <c r="DK140" s="224" t="str">
        <f t="shared" si="268"/>
        <v>$22,940,200</v>
      </c>
      <c r="DL140" s="224" t="str">
        <f t="shared" si="268"/>
        <v>$5,000,000</v>
      </c>
      <c r="DM140" s="224" t="str">
        <f t="shared" si="268"/>
        <v>$5,500,000</v>
      </c>
      <c r="DN140" s="224" t="str">
        <f t="shared" si="268"/>
        <v>$35,000,000</v>
      </c>
      <c r="DO140" s="224" t="str">
        <f t="shared" si="268"/>
        <v>-</v>
      </c>
      <c r="DP140" s="224" t="str">
        <f t="shared" si="268"/>
        <v>220</v>
      </c>
      <c r="DQ140" s="232" t="s">
        <v>275</v>
      </c>
      <c r="DR140" s="232" t="s">
        <v>275</v>
      </c>
      <c r="DS140" s="213" t="str">
        <f t="shared" ref="DS140:EM140" si="269">DS40</f>
        <v>50,697</v>
      </c>
      <c r="DT140" s="224" t="str">
        <f t="shared" si="269"/>
        <v>6,014</v>
      </c>
      <c r="DU140" s="224" t="str">
        <f t="shared" si="269"/>
        <v>600</v>
      </c>
      <c r="DV140" s="224" t="str">
        <f t="shared" si="269"/>
        <v>1,081</v>
      </c>
      <c r="DW140" s="224" t="str">
        <f t="shared" si="269"/>
        <v>193</v>
      </c>
      <c r="DX140" s="224" t="str">
        <f t="shared" si="269"/>
        <v>77</v>
      </c>
      <c r="DY140" s="224" t="str">
        <f t="shared" si="269"/>
        <v>58</v>
      </c>
      <c r="DZ140" s="224" t="str">
        <f t="shared" si="269"/>
        <v>11,500</v>
      </c>
      <c r="EA140" s="224" t="str">
        <f t="shared" si="269"/>
        <v>19</v>
      </c>
      <c r="EB140" s="224" t="str">
        <f t="shared" si="269"/>
        <v>9,500</v>
      </c>
      <c r="EC140" s="224" t="str">
        <f t="shared" si="269"/>
        <v>18,000</v>
      </c>
      <c r="ED140" s="224" t="str">
        <f t="shared" si="269"/>
        <v>22,000</v>
      </c>
      <c r="EE140" s="224" t="str">
        <f t="shared" si="269"/>
        <v>95,000</v>
      </c>
      <c r="EF140" s="224" t="str">
        <f t="shared" si="269"/>
        <v>1,230,000</v>
      </c>
      <c r="EG140" s="224" t="str">
        <f t="shared" si="269"/>
        <v>1,230,000</v>
      </c>
      <c r="EH140" s="224" t="str">
        <f t="shared" si="269"/>
        <v>$45,000</v>
      </c>
      <c r="EI140" s="224" t="str">
        <f t="shared" si="269"/>
        <v>$7,000</v>
      </c>
      <c r="EJ140" s="224" t="str">
        <f t="shared" si="269"/>
        <v>$5,639,485</v>
      </c>
      <c r="EK140" s="224" t="str">
        <f t="shared" si="269"/>
        <v>$29,445,000</v>
      </c>
      <c r="EL140" s="224" t="str">
        <f t="shared" si="269"/>
        <v>$125</v>
      </c>
      <c r="EM140" s="224" t="str">
        <f t="shared" si="269"/>
        <v>188</v>
      </c>
      <c r="EN140" s="232" t="s">
        <v>275</v>
      </c>
      <c r="EO140" s="232" t="s">
        <v>275</v>
      </c>
      <c r="EP140" s="213" t="str">
        <f t="shared" ref="EP140:FJ140" si="270">EP40</f>
        <v>50,679</v>
      </c>
      <c r="EQ140" s="224" t="str">
        <f t="shared" si="270"/>
        <v>6,014</v>
      </c>
      <c r="ER140" s="224" t="str">
        <f t="shared" si="270"/>
        <v>525</v>
      </c>
      <c r="ES140" s="224" t="str">
        <f t="shared" si="270"/>
        <v>809</v>
      </c>
      <c r="ET140" s="224" t="str">
        <f t="shared" si="270"/>
        <v>193</v>
      </c>
      <c r="EU140" s="224" t="str">
        <f t="shared" si="270"/>
        <v>77</v>
      </c>
      <c r="EV140" s="224" t="str">
        <f t="shared" si="270"/>
        <v>200</v>
      </c>
      <c r="EW140" s="224" t="str">
        <f t="shared" si="270"/>
        <v>10,000</v>
      </c>
      <c r="EX140" s="224" t="str">
        <f t="shared" si="270"/>
        <v>19</v>
      </c>
      <c r="EY140" s="224" t="str">
        <f t="shared" si="270"/>
        <v>95,000</v>
      </c>
      <c r="EZ140" s="224" t="str">
        <f t="shared" si="270"/>
        <v>18,180</v>
      </c>
      <c r="FA140" s="224" t="str">
        <f t="shared" si="270"/>
        <v>18,180</v>
      </c>
      <c r="FB140" s="224" t="str">
        <f t="shared" si="270"/>
        <v>105,146</v>
      </c>
      <c r="FC140" s="224" t="str">
        <f t="shared" si="270"/>
        <v>1,227,038</v>
      </c>
      <c r="FD140" s="224" t="str">
        <f t="shared" si="270"/>
        <v>1,242,708</v>
      </c>
      <c r="FE140" s="224" t="str">
        <f t="shared" si="270"/>
        <v>$39,760,667</v>
      </c>
      <c r="FF140" s="224" t="str">
        <f t="shared" si="270"/>
        <v>$5,681,231</v>
      </c>
      <c r="FG140" s="224" t="str">
        <f t="shared" si="270"/>
        <v>$6,755,090</v>
      </c>
      <c r="FH140" s="224" t="str">
        <f t="shared" si="270"/>
        <v>-</v>
      </c>
      <c r="FI140" s="224" t="str">
        <f t="shared" si="270"/>
        <v>$125</v>
      </c>
      <c r="FJ140" s="224" t="str">
        <f t="shared" si="270"/>
        <v>345</v>
      </c>
      <c r="FK140" s="232" t="s">
        <v>275</v>
      </c>
      <c r="FL140" s="232" t="s">
        <v>275</v>
      </c>
      <c r="FM140" s="213" t="str">
        <f t="shared" ref="FM140:GG140" si="271">FM40</f>
        <v>50,679</v>
      </c>
      <c r="FN140" s="224" t="str">
        <f t="shared" si="271"/>
        <v>6,014</v>
      </c>
      <c r="FO140" s="224" t="str">
        <f t="shared" si="271"/>
        <v>600</v>
      </c>
      <c r="FP140" s="224" t="str">
        <f t="shared" si="271"/>
        <v>1,081</v>
      </c>
      <c r="FQ140" s="224" t="str">
        <f t="shared" si="271"/>
        <v>193</v>
      </c>
      <c r="FR140" s="224" t="str">
        <f t="shared" si="271"/>
        <v>77</v>
      </c>
      <c r="FS140" s="224" t="str">
        <f t="shared" si="271"/>
        <v>200</v>
      </c>
      <c r="FT140" s="224" t="str">
        <f t="shared" si="271"/>
        <v>10,000</v>
      </c>
      <c r="FU140" s="224" t="str">
        <f t="shared" si="271"/>
        <v>16</v>
      </c>
      <c r="FV140" s="224" t="str">
        <f t="shared" si="271"/>
        <v>80,000</v>
      </c>
      <c r="FW140" s="224" t="str">
        <f t="shared" si="271"/>
        <v>25,000</v>
      </c>
      <c r="FX140" s="224" t="str">
        <f t="shared" si="271"/>
        <v>35,000</v>
      </c>
      <c r="FY140" s="224" t="str">
        <f t="shared" si="271"/>
        <v>112,000</v>
      </c>
      <c r="FZ140" s="224" t="str">
        <f t="shared" si="271"/>
        <v>900,000</v>
      </c>
      <c r="GA140" s="224" t="str">
        <f t="shared" si="271"/>
        <v>1,350,000</v>
      </c>
      <c r="GB140" s="224" t="str">
        <f t="shared" si="271"/>
        <v>$49,295,797</v>
      </c>
      <c r="GC140" s="224" t="str">
        <f t="shared" si="271"/>
        <v>$8,352,501</v>
      </c>
      <c r="GD140" s="224" t="str">
        <f t="shared" si="271"/>
        <v>$6,239,395</v>
      </c>
      <c r="GE140" s="224" t="str">
        <f t="shared" si="271"/>
        <v>$33,374,541</v>
      </c>
      <c r="GF140" s="224" t="str">
        <f t="shared" si="271"/>
        <v>$125</v>
      </c>
      <c r="GG140" s="224" t="str">
        <f t="shared" si="271"/>
        <v>185</v>
      </c>
      <c r="GH140" s="232" t="s">
        <v>275</v>
      </c>
      <c r="GI140" s="232" t="s">
        <v>275</v>
      </c>
      <c r="GJ140" s="213" t="str">
        <f t="shared" ref="GJ140:HD140" si="272">GJ40</f>
        <v>9,060</v>
      </c>
      <c r="GK140" s="224" t="str">
        <f t="shared" si="272"/>
        <v>1,945</v>
      </c>
      <c r="GL140" s="224" t="str">
        <f t="shared" si="272"/>
        <v>600</v>
      </c>
      <c r="GM140" s="224" t="str">
        <f t="shared" si="272"/>
        <v>1,025</v>
      </c>
      <c r="GN140" s="224" t="str">
        <f t="shared" si="272"/>
        <v>193</v>
      </c>
      <c r="GO140" s="224" t="str">
        <f t="shared" si="272"/>
        <v>77</v>
      </c>
      <c r="GP140" s="224" t="str">
        <f t="shared" si="272"/>
        <v>250</v>
      </c>
      <c r="GQ140" s="224" t="str">
        <f t="shared" si="272"/>
        <v>10,000</v>
      </c>
      <c r="GR140" s="224" t="str">
        <f t="shared" si="272"/>
        <v>12</v>
      </c>
      <c r="GS140" s="224" t="str">
        <f t="shared" si="272"/>
        <v>60,000</v>
      </c>
      <c r="GT140" s="224" t="str">
        <f t="shared" si="272"/>
        <v>20,636</v>
      </c>
      <c r="GU140" s="224" t="str">
        <f t="shared" si="272"/>
        <v>40,737</v>
      </c>
      <c r="GV140" s="224" t="str">
        <f t="shared" si="272"/>
        <v>111,922</v>
      </c>
      <c r="GW140" s="224" t="str">
        <f t="shared" si="272"/>
        <v>845,276</v>
      </c>
      <c r="GX140" s="224" t="str">
        <f t="shared" si="272"/>
        <v>845,276</v>
      </c>
      <c r="GY140" s="224" t="str">
        <f t="shared" si="272"/>
        <v>$49,295,797</v>
      </c>
      <c r="GZ140" s="224" t="str">
        <f t="shared" si="272"/>
        <v>$8,352,501</v>
      </c>
      <c r="HA140" s="224" t="str">
        <f t="shared" si="272"/>
        <v>$6,239,395</v>
      </c>
      <c r="HB140" s="224" t="str">
        <f t="shared" si="272"/>
        <v>$63,887,693</v>
      </c>
      <c r="HC140" s="224" t="str">
        <f t="shared" ref="HC140" si="273">HC40</f>
        <v>-</v>
      </c>
      <c r="HD140" s="224" t="str">
        <f t="shared" si="272"/>
        <v>359</v>
      </c>
      <c r="HE140" s="232" t="s">
        <v>275</v>
      </c>
      <c r="HF140" s="232" t="s">
        <v>275</v>
      </c>
      <c r="HG140" s="213" t="str">
        <f t="shared" ref="HG140:IA140" si="274">HG40</f>
        <v>50,679</v>
      </c>
      <c r="HH140" s="224" t="str">
        <f t="shared" si="274"/>
        <v>1,945</v>
      </c>
      <c r="HI140" s="224" t="str">
        <f t="shared" si="274"/>
        <v>600</v>
      </c>
      <c r="HJ140" s="224" t="str">
        <f t="shared" si="274"/>
        <v>1,025</v>
      </c>
      <c r="HK140" s="224" t="str">
        <f t="shared" si="274"/>
        <v>193</v>
      </c>
      <c r="HL140" s="224" t="str">
        <f t="shared" si="274"/>
        <v>77</v>
      </c>
      <c r="HM140" s="224" t="str">
        <f t="shared" si="274"/>
        <v>64</v>
      </c>
      <c r="HN140" s="224" t="str">
        <f t="shared" si="274"/>
        <v>-</v>
      </c>
      <c r="HO140" s="224" t="str">
        <f t="shared" si="274"/>
        <v>-</v>
      </c>
      <c r="HP140" s="224" t="str">
        <f t="shared" si="274"/>
        <v>-</v>
      </c>
      <c r="HQ140" s="224" t="str">
        <f t="shared" si="274"/>
        <v>19,650</v>
      </c>
      <c r="HR140" s="224" t="str">
        <f t="shared" si="274"/>
        <v>39,168</v>
      </c>
      <c r="HS140" s="224" t="str">
        <f t="shared" si="274"/>
        <v>105,002</v>
      </c>
      <c r="HT140" s="224" t="str">
        <f t="shared" si="274"/>
        <v>900,816</v>
      </c>
      <c r="HU140" s="224" t="str">
        <f t="shared" si="274"/>
        <v>900,816</v>
      </c>
      <c r="HV140" s="224" t="str">
        <f t="shared" si="274"/>
        <v>$20,009,840</v>
      </c>
      <c r="HW140" s="224" t="str">
        <f t="shared" si="274"/>
        <v>$4,260,665</v>
      </c>
      <c r="HX140" s="224" t="str">
        <f t="shared" si="274"/>
        <v>$5,232,636</v>
      </c>
      <c r="HY140" s="224" t="str">
        <f t="shared" si="274"/>
        <v>$29,749,902</v>
      </c>
      <c r="HZ140" s="224" t="str">
        <f t="shared" si="274"/>
        <v>-</v>
      </c>
      <c r="IA140" s="224" t="str">
        <f t="shared" si="274"/>
        <v>225</v>
      </c>
      <c r="IB140" s="232" t="s">
        <v>275</v>
      </c>
      <c r="IC140" s="232" t="s">
        <v>275</v>
      </c>
      <c r="ID140" s="213" t="str">
        <f t="shared" ref="ID140:IX140" si="275">ID40</f>
        <v>49,645</v>
      </c>
      <c r="IE140" s="224" t="str">
        <f t="shared" si="275"/>
        <v>955</v>
      </c>
      <c r="IF140" s="224" t="str">
        <f t="shared" si="275"/>
        <v>551</v>
      </c>
      <c r="IG140" s="224" t="str">
        <f t="shared" si="275"/>
        <v>1,025</v>
      </c>
      <c r="IH140" s="224" t="str">
        <f t="shared" si="275"/>
        <v>193</v>
      </c>
      <c r="II140" s="224" t="str">
        <f t="shared" si="275"/>
        <v>77</v>
      </c>
      <c r="IJ140" s="224" t="str">
        <f t="shared" si="275"/>
        <v>90</v>
      </c>
      <c r="IK140" s="224" t="str">
        <f t="shared" si="275"/>
        <v>30,000</v>
      </c>
      <c r="IL140" s="224" t="str">
        <f t="shared" si="275"/>
        <v>9</v>
      </c>
      <c r="IM140" s="224" t="str">
        <f t="shared" si="275"/>
        <v>45,000</v>
      </c>
      <c r="IN140" s="224" t="str">
        <f t="shared" si="275"/>
        <v>6,793</v>
      </c>
      <c r="IO140" s="224" t="str">
        <f t="shared" si="275"/>
        <v>6,793</v>
      </c>
      <c r="IP140" s="224" t="str">
        <f t="shared" si="275"/>
        <v>36,073</v>
      </c>
      <c r="IQ140" s="224" t="str">
        <f t="shared" si="275"/>
        <v>483,181</v>
      </c>
      <c r="IR140" s="224" t="str">
        <f t="shared" si="275"/>
        <v>521,208</v>
      </c>
      <c r="IS140" s="224" t="str">
        <f t="shared" si="275"/>
        <v>$9,502,682</v>
      </c>
      <c r="IT140" s="224" t="str">
        <f t="shared" si="275"/>
        <v>$2,050,431</v>
      </c>
      <c r="IU140" s="224" t="str">
        <f t="shared" si="275"/>
        <v>$1,838,391</v>
      </c>
      <c r="IV140" s="224" t="str">
        <f t="shared" si="275"/>
        <v>$13,606,773</v>
      </c>
      <c r="IW140" s="224" t="str">
        <f t="shared" si="275"/>
        <v>$120</v>
      </c>
      <c r="IX140" s="224" t="str">
        <f t="shared" si="275"/>
        <v>81</v>
      </c>
      <c r="IY140" s="232" t="s">
        <v>275</v>
      </c>
      <c r="IZ140" s="232" t="s">
        <v>275</v>
      </c>
      <c r="JA140" s="213" t="str">
        <f t="shared" ref="JA140:JU140" si="276">JA40</f>
        <v>25,972</v>
      </c>
      <c r="JB140" s="224" t="str">
        <f t="shared" si="276"/>
        <v>2,743</v>
      </c>
      <c r="JC140" s="224" t="str">
        <f t="shared" si="276"/>
        <v>643</v>
      </c>
      <c r="JD140" s="224" t="str">
        <f t="shared" si="276"/>
        <v>943</v>
      </c>
      <c r="JE140" s="224" t="str">
        <f t="shared" si="276"/>
        <v>188</v>
      </c>
      <c r="JF140" s="224" t="str">
        <f t="shared" si="276"/>
        <v>76</v>
      </c>
      <c r="JG140" s="224" t="str">
        <f t="shared" si="276"/>
        <v>62</v>
      </c>
      <c r="JH140" s="224" t="str">
        <f t="shared" si="276"/>
        <v>11,833</v>
      </c>
      <c r="JI140" s="224" t="str">
        <f t="shared" si="276"/>
        <v>31</v>
      </c>
      <c r="JJ140" s="224" t="str">
        <f t="shared" si="276"/>
        <v>215,000</v>
      </c>
      <c r="JK140" s="224" t="str">
        <f t="shared" si="276"/>
        <v>15,457</v>
      </c>
      <c r="JL140" s="224" t="str">
        <f t="shared" si="276"/>
        <v>16,790</v>
      </c>
      <c r="JM140" s="224" t="str">
        <f t="shared" si="276"/>
        <v>75,699</v>
      </c>
      <c r="JN140" s="224" t="str">
        <f t="shared" si="276"/>
        <v>1,135,253</v>
      </c>
      <c r="JO140" s="224" t="str">
        <f t="shared" si="276"/>
        <v>1,135,253</v>
      </c>
      <c r="JP140" s="224" t="str">
        <f t="shared" si="276"/>
        <v>$25,006,823</v>
      </c>
      <c r="JQ140" s="224" t="str">
        <f t="shared" si="276"/>
        <v>$24,793,046</v>
      </c>
      <c r="JR140" s="224" t="str">
        <f t="shared" si="276"/>
        <v>$6,510,299</v>
      </c>
      <c r="JS140" s="224" t="str">
        <f t="shared" si="276"/>
        <v>$67,446,003</v>
      </c>
      <c r="JT140" s="224" t="str">
        <f t="shared" si="276"/>
        <v>$169.94</v>
      </c>
      <c r="JU140" s="224" t="str">
        <f t="shared" si="276"/>
        <v>250</v>
      </c>
      <c r="JV140" s="232" t="s">
        <v>275</v>
      </c>
      <c r="JW140" s="232" t="s">
        <v>275</v>
      </c>
      <c r="JX140" s="213" t="str">
        <f t="shared" ref="JX140:KR140" si="277">JX40</f>
        <v>43,044</v>
      </c>
      <c r="JY140" s="224" t="str">
        <f t="shared" si="277"/>
        <v>-86</v>
      </c>
      <c r="JZ140" s="224" t="str">
        <f t="shared" si="277"/>
        <v>215</v>
      </c>
      <c r="KA140" s="224" t="str">
        <f t="shared" si="277"/>
        <v>392</v>
      </c>
      <c r="KB140" s="224" t="str">
        <f t="shared" si="277"/>
        <v>9</v>
      </c>
      <c r="KC140" s="224" t="str">
        <f t="shared" si="277"/>
        <v>-11</v>
      </c>
      <c r="KD140" s="224" t="str">
        <f t="shared" si="277"/>
        <v>0</v>
      </c>
      <c r="KE140" s="224" t="str">
        <f t="shared" si="277"/>
        <v>0</v>
      </c>
      <c r="KF140" s="224" t="str">
        <f t="shared" si="277"/>
        <v>0</v>
      </c>
      <c r="KG140" s="224" t="str">
        <f t="shared" si="277"/>
        <v>0</v>
      </c>
      <c r="KH140" s="224" t="str">
        <f t="shared" si="277"/>
        <v>16,083</v>
      </c>
      <c r="KI140" s="224" t="str">
        <f t="shared" si="277"/>
        <v>16,083</v>
      </c>
      <c r="KJ140" s="224" t="str">
        <f t="shared" si="277"/>
        <v>70,741</v>
      </c>
      <c r="KK140" s="224" t="str">
        <f t="shared" si="277"/>
        <v>2,279,359</v>
      </c>
      <c r="KL140" s="224" t="str">
        <f t="shared" si="277"/>
        <v>2,279,359</v>
      </c>
      <c r="KM140" s="224" t="str">
        <f t="shared" si="277"/>
        <v>-$76,852,403</v>
      </c>
      <c r="KN140" s="224" t="str">
        <f t="shared" si="277"/>
        <v>-$49,313,916</v>
      </c>
      <c r="KO140" s="224" t="str">
        <f t="shared" si="277"/>
        <v>-$2,536,918</v>
      </c>
      <c r="KP140" s="224" t="str">
        <f t="shared" si="277"/>
        <v>-$101,903,405</v>
      </c>
      <c r="KQ140" s="224" t="str">
        <f t="shared" si="277"/>
        <v>$19.75</v>
      </c>
      <c r="KR140" s="224" t="str">
        <f t="shared" si="277"/>
        <v>-232</v>
      </c>
      <c r="KS140" s="232" t="s">
        <v>275</v>
      </c>
      <c r="KT140" s="232" t="s">
        <v>275</v>
      </c>
      <c r="KU140" s="213" t="str">
        <f t="shared" ref="KU140:LO140" si="278">KU40</f>
        <v>-60</v>
      </c>
      <c r="KV140" s="224" t="str">
        <f t="shared" si="278"/>
        <v>0</v>
      </c>
      <c r="KW140" s="224" t="str">
        <f t="shared" si="278"/>
        <v>0</v>
      </c>
      <c r="KX140" s="224" t="str">
        <f t="shared" si="278"/>
        <v>-127</v>
      </c>
      <c r="KY140" s="224" t="str">
        <f t="shared" si="278"/>
        <v>19</v>
      </c>
      <c r="KZ140" s="224" t="str">
        <f t="shared" si="278"/>
        <v>3</v>
      </c>
      <c r="LA140" s="224" t="str">
        <f t="shared" si="278"/>
        <v>7</v>
      </c>
      <c r="LB140" s="224" t="str">
        <f t="shared" si="278"/>
        <v>-</v>
      </c>
      <c r="LC140" s="224" t="str">
        <f t="shared" si="278"/>
        <v>10</v>
      </c>
      <c r="LD140" s="224" t="str">
        <f t="shared" si="278"/>
        <v>169,500</v>
      </c>
      <c r="LE140" s="224" t="str">
        <f t="shared" si="278"/>
        <v>-20,170</v>
      </c>
      <c r="LF140" s="224" t="str">
        <f t="shared" si="278"/>
        <v>-20,170</v>
      </c>
      <c r="LG140" s="224" t="str">
        <f t="shared" si="278"/>
        <v>-97,149</v>
      </c>
      <c r="LH140" s="224" t="str">
        <f t="shared" si="278"/>
        <v>-836,548</v>
      </c>
      <c r="LI140" s="224" t="str">
        <f t="shared" si="278"/>
        <v>-836,548</v>
      </c>
      <c r="LJ140" s="224" t="str">
        <f t="shared" si="278"/>
        <v>$53,450,659</v>
      </c>
      <c r="LK140" s="224" t="str">
        <f t="shared" si="278"/>
        <v>$76,636,073</v>
      </c>
      <c r="LL140" s="224" t="str">
        <f t="shared" si="278"/>
        <v>$3,724,464</v>
      </c>
      <c r="LM140" s="224" t="str">
        <f t="shared" si="278"/>
        <v>$136,344,209</v>
      </c>
      <c r="LN140" s="224" t="str">
        <f t="shared" si="278"/>
        <v>$65.00</v>
      </c>
      <c r="LO140" s="224" t="str">
        <f t="shared" si="278"/>
        <v>188</v>
      </c>
      <c r="LP140" s="232"/>
      <c r="LQ140" s="232"/>
      <c r="LR140" s="213" t="str">
        <f t="shared" ref="LR140:ML140" si="279">LR40</f>
        <v>0</v>
      </c>
      <c r="LS140" s="224" t="str">
        <f t="shared" si="279"/>
        <v>-5</v>
      </c>
      <c r="LT140" s="224" t="str">
        <f t="shared" si="279"/>
        <v>0</v>
      </c>
      <c r="LU140" s="224" t="str">
        <f t="shared" si="279"/>
        <v>-276</v>
      </c>
      <c r="LV140" s="224" t="str">
        <f t="shared" si="279"/>
        <v>-24</v>
      </c>
      <c r="LW140" s="224" t="str">
        <f t="shared" si="279"/>
        <v>0</v>
      </c>
      <c r="LX140" s="224" t="str">
        <f t="shared" si="279"/>
        <v>-</v>
      </c>
      <c r="LY140" s="224" t="str">
        <f t="shared" si="279"/>
        <v>-</v>
      </c>
      <c r="LZ140" s="224" t="str">
        <f t="shared" si="279"/>
        <v>6</v>
      </c>
      <c r="MA140" s="224" t="str">
        <f t="shared" si="279"/>
        <v>-</v>
      </c>
      <c r="MB140" s="224" t="str">
        <f t="shared" si="279"/>
        <v>1,180</v>
      </c>
      <c r="MC140" s="224" t="str">
        <f t="shared" si="279"/>
        <v>1,180</v>
      </c>
      <c r="MD140" s="224" t="str">
        <f t="shared" si="279"/>
        <v>-10,982</v>
      </c>
      <c r="ME140" s="224" t="str">
        <f t="shared" si="279"/>
        <v>80,000</v>
      </c>
      <c r="MF140" s="224" t="str">
        <f t="shared" si="279"/>
        <v>80,000</v>
      </c>
      <c r="MG140" s="224" t="str">
        <f t="shared" si="279"/>
        <v>$1,059,800</v>
      </c>
      <c r="MH140" s="224" t="str">
        <f t="shared" si="279"/>
        <v>$0</v>
      </c>
      <c r="MI140" s="224" t="str">
        <f t="shared" si="279"/>
        <v>$0</v>
      </c>
      <c r="MJ140" s="224" t="str">
        <f t="shared" si="279"/>
        <v>-$1,000,000</v>
      </c>
      <c r="MK140" s="224" t="str">
        <f t="shared" si="279"/>
        <v>-</v>
      </c>
      <c r="ML140" s="224" t="str">
        <f t="shared" si="279"/>
        <v>13</v>
      </c>
      <c r="MM140" s="232"/>
      <c r="MN140" s="232"/>
      <c r="MO140" s="213" t="str">
        <f t="shared" ref="MO140:NI140" si="280">MO40</f>
        <v>-41,637</v>
      </c>
      <c r="MP140" s="224" t="str">
        <f t="shared" si="280"/>
        <v>-4,064</v>
      </c>
      <c r="MQ140" s="224" t="str">
        <f t="shared" si="280"/>
        <v>0</v>
      </c>
      <c r="MR140" s="224" t="str">
        <f t="shared" si="280"/>
        <v>0</v>
      </c>
      <c r="MS140" s="224" t="str">
        <f t="shared" si="280"/>
        <v>0</v>
      </c>
      <c r="MT140" s="224" t="str">
        <f t="shared" si="280"/>
        <v>0</v>
      </c>
      <c r="MU140" s="224" t="str">
        <f t="shared" si="280"/>
        <v>-</v>
      </c>
      <c r="MV140" s="224" t="str">
        <f t="shared" si="280"/>
        <v>-</v>
      </c>
      <c r="MW140" s="224" t="str">
        <f t="shared" si="280"/>
        <v>6</v>
      </c>
      <c r="MX140" s="224" t="str">
        <f t="shared" si="280"/>
        <v>-</v>
      </c>
      <c r="MY140" s="224" t="str">
        <f t="shared" si="280"/>
        <v>2,000</v>
      </c>
      <c r="MZ140" s="224" t="str">
        <f t="shared" si="280"/>
        <v>-2,000</v>
      </c>
      <c r="NA140" s="224" t="str">
        <f t="shared" si="280"/>
        <v>15,000</v>
      </c>
      <c r="NB140" s="224" t="str">
        <f t="shared" si="280"/>
        <v>-330,000</v>
      </c>
      <c r="NC140" s="224" t="str">
        <f t="shared" si="280"/>
        <v>-330,000</v>
      </c>
      <c r="ND140" s="224" t="str">
        <f t="shared" si="280"/>
        <v>$22,895,200</v>
      </c>
      <c r="NE140" s="224" t="str">
        <f t="shared" si="280"/>
        <v>$4,993,000</v>
      </c>
      <c r="NF140" s="224" t="str">
        <f t="shared" si="280"/>
        <v>-$139,485</v>
      </c>
      <c r="NG140" s="224" t="str">
        <f t="shared" si="280"/>
        <v>$5,555,000</v>
      </c>
      <c r="NH140" s="224" t="str">
        <f t="shared" si="280"/>
        <v>-</v>
      </c>
      <c r="NI140" s="224" t="str">
        <f t="shared" si="280"/>
        <v>32</v>
      </c>
    </row>
    <row r="141" spans="1:373" s="2" customFormat="1"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213" t="s">
        <v>132</v>
      </c>
      <c r="AD141" s="222" t="str">
        <f t="shared" ca="1" si="195"/>
        <v>$115.31</v>
      </c>
      <c r="AE141" s="224" t="str">
        <f t="shared" si="229"/>
        <v>23,086</v>
      </c>
      <c r="AF141" s="224" t="str">
        <f t="shared" ref="AF141:AS141" si="281">AF41</f>
        <v>1,408</v>
      </c>
      <c r="AG141" s="224" t="str">
        <f t="shared" si="281"/>
        <v>80</v>
      </c>
      <c r="AH141" s="224" t="str">
        <f t="shared" si="281"/>
        <v>862</v>
      </c>
      <c r="AI141" s="224" t="str">
        <f t="shared" si="281"/>
        <v>82</v>
      </c>
      <c r="AJ141" s="224" t="str">
        <f t="shared" si="281"/>
        <v>30</v>
      </c>
      <c r="AK141" s="224" t="str">
        <f t="shared" si="281"/>
        <v>196</v>
      </c>
      <c r="AL141" s="224" t="str">
        <f t="shared" si="281"/>
        <v>68,501</v>
      </c>
      <c r="AM141" s="224" t="str">
        <f t="shared" si="281"/>
        <v>531</v>
      </c>
      <c r="AN141" s="224" t="str">
        <f t="shared" si="281"/>
        <v>8,001,142</v>
      </c>
      <c r="AO141" s="224" t="str">
        <f t="shared" si="281"/>
        <v>192,723</v>
      </c>
      <c r="AP141" s="224" t="str">
        <f t="shared" si="281"/>
        <v>192,728</v>
      </c>
      <c r="AQ141" s="224" t="str">
        <f t="shared" si="281"/>
        <v>110,000</v>
      </c>
      <c r="AR141" s="224" t="str">
        <f t="shared" si="281"/>
        <v>1,226,547</v>
      </c>
      <c r="AS141" s="224" t="str">
        <f t="shared" si="281"/>
        <v>9,849,983</v>
      </c>
      <c r="AT141" s="224" t="str">
        <f t="shared" si="231"/>
        <v>$26,000,000</v>
      </c>
      <c r="AU141" s="224" t="str">
        <f t="shared" si="231"/>
        <v>$19,000,000</v>
      </c>
      <c r="AV141" s="224" t="str">
        <f t="shared" si="231"/>
        <v>$30,200,000</v>
      </c>
      <c r="AW141" s="224" t="str">
        <f t="shared" si="231"/>
        <v>$1,100,000</v>
      </c>
      <c r="AX141" s="224" t="str">
        <f t="shared" si="231"/>
        <v>$115.31</v>
      </c>
      <c r="AY141" s="224" t="str">
        <f t="shared" ref="AY141" si="282">AY41</f>
        <v>615</v>
      </c>
      <c r="AZ141" s="232" t="s">
        <v>275</v>
      </c>
      <c r="BA141" s="232"/>
      <c r="BB141" s="213" t="str">
        <f t="shared" ref="BB141:BU141" si="283">BB41</f>
        <v>23,134</v>
      </c>
      <c r="BC141" s="224" t="str">
        <f t="shared" si="283"/>
        <v>1,408</v>
      </c>
      <c r="BD141" s="224" t="str">
        <f t="shared" si="283"/>
        <v>80</v>
      </c>
      <c r="BE141" s="224" t="str">
        <f t="shared" si="283"/>
        <v>862</v>
      </c>
      <c r="BF141" s="224" t="str">
        <f t="shared" si="283"/>
        <v>82</v>
      </c>
      <c r="BG141" s="224" t="str">
        <f t="shared" si="283"/>
        <v>30</v>
      </c>
      <c r="BH141" s="224" t="str">
        <f t="shared" si="283"/>
        <v>196</v>
      </c>
      <c r="BI141" s="224" t="str">
        <f t="shared" si="283"/>
        <v>68,501</v>
      </c>
      <c r="BJ141" s="224" t="str">
        <f t="shared" si="283"/>
        <v>531</v>
      </c>
      <c r="BK141" s="224" t="str">
        <f t="shared" si="283"/>
        <v>8,001,142</v>
      </c>
      <c r="BL141" s="224" t="str">
        <f t="shared" si="283"/>
        <v>247,470</v>
      </c>
      <c r="BM141" s="224" t="str">
        <f t="shared" si="283"/>
        <v>247,470</v>
      </c>
      <c r="BN141" s="224" t="str">
        <f t="shared" si="283"/>
        <v>100,000</v>
      </c>
      <c r="BO141" s="224" t="str">
        <f t="shared" si="283"/>
        <v>991,024</v>
      </c>
      <c r="BP141" s="224" t="str">
        <f t="shared" si="283"/>
        <v>12,734,500</v>
      </c>
      <c r="BQ141" s="224" t="str">
        <f t="shared" si="283"/>
        <v>$35,275,715</v>
      </c>
      <c r="BR141" s="224" t="str">
        <f t="shared" si="283"/>
        <v>$31,947,448</v>
      </c>
      <c r="BS141" s="224" t="str">
        <f t="shared" si="283"/>
        <v>$45,370,894</v>
      </c>
      <c r="BT141" s="224" t="str">
        <f t="shared" si="283"/>
        <v>$113,339,226</v>
      </c>
      <c r="BU141" s="224" t="str">
        <f t="shared" si="283"/>
        <v>$160.00</v>
      </c>
      <c r="BV141" s="224" t="str">
        <f t="shared" si="163"/>
        <v>780</v>
      </c>
      <c r="BW141" s="232" t="s">
        <v>275</v>
      </c>
      <c r="BX141" s="232" t="s">
        <v>275</v>
      </c>
      <c r="BY141" s="213" t="str">
        <f t="shared" ref="BY141:CR141" si="284">BY41</f>
        <v>23,000</v>
      </c>
      <c r="BZ141" s="224" t="str">
        <f t="shared" si="284"/>
        <v>1,246</v>
      </c>
      <c r="CA141" s="224" t="str">
        <f t="shared" si="284"/>
        <v>112</v>
      </c>
      <c r="CB141" s="224" t="str">
        <f t="shared" si="284"/>
        <v>886</v>
      </c>
      <c r="CC141" s="224" t="str">
        <f t="shared" si="284"/>
        <v>84</v>
      </c>
      <c r="CD141" s="224" t="str">
        <f t="shared" si="284"/>
        <v>36</v>
      </c>
      <c r="CE141" s="224" t="str">
        <f t="shared" si="284"/>
        <v>532</v>
      </c>
      <c r="CF141" s="224" t="str">
        <f t="shared" si="284"/>
        <v>250,000</v>
      </c>
      <c r="CG141" s="224" t="str">
        <f t="shared" si="284"/>
        <v>532</v>
      </c>
      <c r="CH141" s="224" t="str">
        <f t="shared" si="284"/>
        <v>6,909,000</v>
      </c>
      <c r="CI141" s="224" t="str">
        <f t="shared" si="284"/>
        <v>193,386</v>
      </c>
      <c r="CJ141" s="224" t="str">
        <f t="shared" si="284"/>
        <v>193,652</v>
      </c>
      <c r="CK141" s="224" t="str">
        <f t="shared" si="284"/>
        <v>50</v>
      </c>
      <c r="CL141" s="224" t="str">
        <f t="shared" si="284"/>
        <v>1,215,641</v>
      </c>
      <c r="CM141" s="224" t="str">
        <f t="shared" si="284"/>
        <v>11,164,462</v>
      </c>
      <c r="CN141" s="224" t="str">
        <f t="shared" si="284"/>
        <v>$19,268,415</v>
      </c>
      <c r="CO141" s="224" t="str">
        <f t="shared" si="284"/>
        <v>$15,980,144</v>
      </c>
      <c r="CP141" s="224" t="str">
        <f t="shared" si="284"/>
        <v>$26,695,701</v>
      </c>
      <c r="CQ141" s="224" t="str">
        <f t="shared" si="284"/>
        <v>$62,966,985</v>
      </c>
      <c r="CR141" s="224" t="str">
        <f t="shared" si="284"/>
        <v>$111</v>
      </c>
      <c r="CS141" s="224" t="str">
        <f t="shared" si="164"/>
        <v>643</v>
      </c>
      <c r="CT141" s="232" t="s">
        <v>275</v>
      </c>
      <c r="CU141" s="232" t="s">
        <v>275</v>
      </c>
      <c r="CV141" s="213" t="str">
        <f t="shared" ref="CV141:DP141" si="285">CV41</f>
        <v>23,000</v>
      </c>
      <c r="CW141" s="224" t="str">
        <f t="shared" si="285"/>
        <v>1,246</v>
      </c>
      <c r="CX141" s="224" t="str">
        <f t="shared" si="285"/>
        <v>112</v>
      </c>
      <c r="CY141" s="224" t="str">
        <f t="shared" si="285"/>
        <v>894</v>
      </c>
      <c r="CZ141" s="224" t="str">
        <f t="shared" si="285"/>
        <v>86</v>
      </c>
      <c r="DA141" s="224" t="str">
        <f t="shared" si="285"/>
        <v>31</v>
      </c>
      <c r="DB141" s="224" t="str">
        <f t="shared" si="285"/>
        <v>196</v>
      </c>
      <c r="DC141" s="224" t="str">
        <f t="shared" si="285"/>
        <v>-</v>
      </c>
      <c r="DD141" s="224" t="str">
        <f t="shared" si="285"/>
        <v>532</v>
      </c>
      <c r="DE141" s="224" t="str">
        <f t="shared" si="285"/>
        <v>-</v>
      </c>
      <c r="DF141" s="224" t="str">
        <f t="shared" si="285"/>
        <v>231,669</v>
      </c>
      <c r="DG141" s="224" t="str">
        <f t="shared" si="285"/>
        <v>232,909</v>
      </c>
      <c r="DH141" s="224" t="str">
        <f t="shared" si="285"/>
        <v>96</v>
      </c>
      <c r="DI141" s="224" t="str">
        <f t="shared" si="285"/>
        <v>1,981,995</v>
      </c>
      <c r="DJ141" s="224" t="str">
        <f t="shared" si="285"/>
        <v>14,147,423</v>
      </c>
      <c r="DK141" s="224" t="str">
        <f t="shared" si="285"/>
        <v>$22,389,787</v>
      </c>
      <c r="DL141" s="224" t="str">
        <f t="shared" si="285"/>
        <v>$17,471,320</v>
      </c>
      <c r="DM141" s="224" t="str">
        <f t="shared" si="285"/>
        <v>$31,953,743</v>
      </c>
      <c r="DN141" s="224" t="str">
        <f t="shared" si="285"/>
        <v>$94,892,119</v>
      </c>
      <c r="DO141" s="224" t="str">
        <f t="shared" si="285"/>
        <v>$116</v>
      </c>
      <c r="DP141" s="224" t="str">
        <f t="shared" si="285"/>
        <v>731</v>
      </c>
      <c r="DQ141" s="232" t="s">
        <v>275</v>
      </c>
      <c r="DR141" s="232" t="s">
        <v>275</v>
      </c>
      <c r="DS141" s="213" t="str">
        <f t="shared" ref="DS141:EM141" si="286">DS41</f>
        <v>23,000</v>
      </c>
      <c r="DT141" s="224" t="str">
        <f t="shared" si="286"/>
        <v>1,246</v>
      </c>
      <c r="DU141" s="224" t="str">
        <f t="shared" si="286"/>
        <v>112</v>
      </c>
      <c r="DV141" s="224" t="str">
        <f t="shared" si="286"/>
        <v>892</v>
      </c>
      <c r="DW141" s="224" t="str">
        <f t="shared" si="286"/>
        <v>88</v>
      </c>
      <c r="DX141" s="224" t="str">
        <f t="shared" si="286"/>
        <v>31</v>
      </c>
      <c r="DY141" s="224" t="str">
        <f t="shared" si="286"/>
        <v>194</v>
      </c>
      <c r="DZ141" s="224" t="str">
        <f t="shared" si="286"/>
        <v>203,050</v>
      </c>
      <c r="EA141" s="224" t="str">
        <f t="shared" si="286"/>
        <v>552</v>
      </c>
      <c r="EB141" s="224" t="str">
        <f t="shared" si="286"/>
        <v>7,743,642</v>
      </c>
      <c r="EC141" s="224" t="str">
        <f t="shared" si="286"/>
        <v>266,853</v>
      </c>
      <c r="ED141" s="224" t="str">
        <f t="shared" si="286"/>
        <v>266,970</v>
      </c>
      <c r="EE141" s="224" t="str">
        <f t="shared" si="286"/>
        <v>207</v>
      </c>
      <c r="EF141" s="224" t="str">
        <f t="shared" si="286"/>
        <v>1,588,897</v>
      </c>
      <c r="EG141" s="224" t="str">
        <f t="shared" si="286"/>
        <v>17,175,597</v>
      </c>
      <c r="EH141" s="224" t="str">
        <f t="shared" si="286"/>
        <v>$24,611,640</v>
      </c>
      <c r="EI141" s="224" t="str">
        <f t="shared" si="286"/>
        <v>$18,959,137</v>
      </c>
      <c r="EJ141" s="224" t="str">
        <f t="shared" si="286"/>
        <v>$36,055,823</v>
      </c>
      <c r="EK141" s="224" t="str">
        <f t="shared" si="286"/>
        <v>$101,561,017</v>
      </c>
      <c r="EL141" s="224" t="str">
        <f t="shared" si="286"/>
        <v>$117</v>
      </c>
      <c r="EM141" s="224" t="str">
        <f t="shared" si="286"/>
        <v>720</v>
      </c>
      <c r="EN141" s="232" t="s">
        <v>275</v>
      </c>
      <c r="EO141" s="232" t="s">
        <v>275</v>
      </c>
      <c r="EP141" s="213" t="str">
        <f t="shared" ref="EP141:FJ141" si="287">EP41</f>
        <v>23,000</v>
      </c>
      <c r="EQ141" s="224" t="str">
        <f t="shared" si="287"/>
        <v>1,255</v>
      </c>
      <c r="ER141" s="224" t="str">
        <f t="shared" si="287"/>
        <v>132</v>
      </c>
      <c r="ES141" s="224" t="str">
        <f t="shared" si="287"/>
        <v>873</v>
      </c>
      <c r="ET141" s="224" t="str">
        <f t="shared" si="287"/>
        <v>90</v>
      </c>
      <c r="EU141" s="224" t="str">
        <f t="shared" si="287"/>
        <v>37</v>
      </c>
      <c r="EV141" s="224" t="str">
        <f t="shared" si="287"/>
        <v>194</v>
      </c>
      <c r="EW141" s="224" t="str">
        <f t="shared" si="287"/>
        <v>203,050</v>
      </c>
      <c r="EX141" s="224" t="str">
        <f t="shared" si="287"/>
        <v>552</v>
      </c>
      <c r="EY141" s="224" t="str">
        <f t="shared" si="287"/>
        <v>7,743,642</v>
      </c>
      <c r="EZ141" s="224" t="str">
        <f t="shared" si="287"/>
        <v>272,157</v>
      </c>
      <c r="FA141" s="224" t="str">
        <f t="shared" si="287"/>
        <v>273,790</v>
      </c>
      <c r="FB141" s="224" t="str">
        <f t="shared" si="287"/>
        <v>120</v>
      </c>
      <c r="FC141" s="224" t="str">
        <f t="shared" si="287"/>
        <v>1,602,103</v>
      </c>
      <c r="FD141" s="224" t="str">
        <f t="shared" si="287"/>
        <v>17,183,464</v>
      </c>
      <c r="FE141" s="224" t="str">
        <f t="shared" si="287"/>
        <v>$23,095,334</v>
      </c>
      <c r="FF141" s="224" t="str">
        <f t="shared" si="287"/>
        <v>$16,201,946</v>
      </c>
      <c r="FG141" s="224" t="str">
        <f t="shared" si="287"/>
        <v>$33,599,824</v>
      </c>
      <c r="FH141" s="224" t="str">
        <f t="shared" si="287"/>
        <v>$72,952,890</v>
      </c>
      <c r="FI141" s="224" t="str">
        <f t="shared" si="287"/>
        <v>$107</v>
      </c>
      <c r="FJ141" s="224" t="str">
        <f t="shared" si="287"/>
        <v>767</v>
      </c>
      <c r="FK141" s="232" t="s">
        <v>275</v>
      </c>
      <c r="FL141" s="232" t="s">
        <v>275</v>
      </c>
      <c r="FM141" s="213" t="str">
        <f t="shared" ref="FM141:GG141" si="288">FM41</f>
        <v>23,000</v>
      </c>
      <c r="FN141" s="224" t="str">
        <f t="shared" si="288"/>
        <v>1,378</v>
      </c>
      <c r="FO141" s="224" t="str">
        <f t="shared" si="288"/>
        <v>137</v>
      </c>
      <c r="FP141" s="224" t="str">
        <f t="shared" si="288"/>
        <v>817</v>
      </c>
      <c r="FQ141" s="224" t="str">
        <f t="shared" si="288"/>
        <v>89</v>
      </c>
      <c r="FR141" s="224" t="str">
        <f t="shared" si="288"/>
        <v>40</v>
      </c>
      <c r="FS141" s="224" t="str">
        <f t="shared" si="288"/>
        <v>195</v>
      </c>
      <c r="FT141" s="224" t="str">
        <f t="shared" si="288"/>
        <v>210,000</v>
      </c>
      <c r="FU141" s="224" t="str">
        <f t="shared" si="288"/>
        <v>530</v>
      </c>
      <c r="FV141" s="224" t="str">
        <f t="shared" si="288"/>
        <v>7,500,000</v>
      </c>
      <c r="FW141" s="224" t="str">
        <f t="shared" si="288"/>
        <v>172,325</v>
      </c>
      <c r="FX141" s="224" t="str">
        <f t="shared" si="288"/>
        <v>173,243</v>
      </c>
      <c r="FY141" s="224" t="str">
        <f t="shared" si="288"/>
        <v>338</v>
      </c>
      <c r="FZ141" s="224" t="str">
        <f t="shared" si="288"/>
        <v>1,204,444</v>
      </c>
      <c r="GA141" s="224" t="str">
        <f t="shared" si="288"/>
        <v>11,470,846</v>
      </c>
      <c r="GB141" s="224" t="str">
        <f t="shared" si="288"/>
        <v>$15,467,402</v>
      </c>
      <c r="GC141" s="224" t="str">
        <f t="shared" si="288"/>
        <v>$11,319,503</v>
      </c>
      <c r="GD141" s="224" t="str">
        <f t="shared" si="288"/>
        <v>$36,099,692</v>
      </c>
      <c r="GE141" s="224" t="str">
        <f t="shared" si="288"/>
        <v>$62,886,598</v>
      </c>
      <c r="GF141" s="224" t="str">
        <f t="shared" si="288"/>
        <v>$117</v>
      </c>
      <c r="GG141" s="224" t="str">
        <f t="shared" si="288"/>
        <v>564</v>
      </c>
      <c r="GH141" s="232" t="s">
        <v>275</v>
      </c>
      <c r="GI141" s="232" t="s">
        <v>275</v>
      </c>
      <c r="GJ141" s="213" t="str">
        <f t="shared" ref="GJ141:HD141" si="289">GJ41</f>
        <v>23,000</v>
      </c>
      <c r="GK141" s="224" t="str">
        <f t="shared" si="289"/>
        <v>1,865</v>
      </c>
      <c r="GL141" s="224" t="str">
        <f t="shared" si="289"/>
        <v>140</v>
      </c>
      <c r="GM141" s="224" t="str">
        <f t="shared" si="289"/>
        <v>892</v>
      </c>
      <c r="GN141" s="224" t="str">
        <f t="shared" si="289"/>
        <v>91</v>
      </c>
      <c r="GO141" s="224" t="str">
        <f t="shared" si="289"/>
        <v>42</v>
      </c>
      <c r="GP141" s="224" t="str">
        <f t="shared" si="289"/>
        <v>194</v>
      </c>
      <c r="GQ141" s="224" t="str">
        <f t="shared" si="289"/>
        <v>203,050</v>
      </c>
      <c r="GR141" s="224" t="str">
        <f t="shared" si="289"/>
        <v>529</v>
      </c>
      <c r="GS141" s="224" t="str">
        <f t="shared" si="289"/>
        <v>7,395,642</v>
      </c>
      <c r="GT141" s="224" t="str">
        <f t="shared" si="289"/>
        <v>200,047</v>
      </c>
      <c r="GU141" s="224" t="str">
        <f t="shared" si="289"/>
        <v>207,614</v>
      </c>
      <c r="GV141" s="224" t="str">
        <f t="shared" si="289"/>
        <v>1,186</v>
      </c>
      <c r="GW141" s="224" t="str">
        <f t="shared" si="289"/>
        <v>11,010,607</v>
      </c>
      <c r="GX141" s="224" t="str">
        <f t="shared" si="289"/>
        <v>12,344,555</v>
      </c>
      <c r="GY141" s="224" t="str">
        <f t="shared" si="289"/>
        <v>$18,894,220</v>
      </c>
      <c r="GZ141" s="224" t="str">
        <f t="shared" si="289"/>
        <v>$15,345,582</v>
      </c>
      <c r="HA141" s="224" t="str">
        <f t="shared" si="289"/>
        <v>$22,873,182</v>
      </c>
      <c r="HB141" s="224" t="str">
        <f t="shared" si="289"/>
        <v>$57,956,994</v>
      </c>
      <c r="HC141" s="224" t="str">
        <f t="shared" ref="HC141" si="290">HC41</f>
        <v>$69</v>
      </c>
      <c r="HD141" s="224" t="str">
        <f t="shared" si="289"/>
        <v>600</v>
      </c>
      <c r="HE141" s="232" t="s">
        <v>275</v>
      </c>
      <c r="HF141" s="232" t="s">
        <v>275</v>
      </c>
      <c r="HG141" s="213" t="str">
        <f t="shared" ref="HG141:IA141" si="291">HG41</f>
        <v>23,000</v>
      </c>
      <c r="HH141" s="224" t="str">
        <f t="shared" si="291"/>
        <v>1,865</v>
      </c>
      <c r="HI141" s="224" t="str">
        <f t="shared" si="291"/>
        <v>140</v>
      </c>
      <c r="HJ141" s="224" t="str">
        <f t="shared" si="291"/>
        <v>878</v>
      </c>
      <c r="HK141" s="224" t="str">
        <f t="shared" si="291"/>
        <v>90</v>
      </c>
      <c r="HL141" s="224" t="str">
        <f t="shared" si="291"/>
        <v>36</v>
      </c>
      <c r="HM141" s="224" t="str">
        <f t="shared" si="291"/>
        <v>206</v>
      </c>
      <c r="HN141" s="224" t="str">
        <f t="shared" si="291"/>
        <v>224,900</v>
      </c>
      <c r="HO141" s="224" t="str">
        <f t="shared" si="291"/>
        <v>167</v>
      </c>
      <c r="HP141" s="224" t="str">
        <f t="shared" si="291"/>
        <v>7,338,142</v>
      </c>
      <c r="HQ141" s="224" t="str">
        <f t="shared" si="291"/>
        <v>219,760</v>
      </c>
      <c r="HR141" s="224" t="str">
        <f t="shared" si="291"/>
        <v>224,184</v>
      </c>
      <c r="HS141" s="224" t="str">
        <f t="shared" si="291"/>
        <v>934</v>
      </c>
      <c r="HT141" s="224" t="str">
        <f t="shared" si="291"/>
        <v>861,417</v>
      </c>
      <c r="HU141" s="224" t="str">
        <f t="shared" si="291"/>
        <v>13,465,246</v>
      </c>
      <c r="HV141" s="224" t="str">
        <f t="shared" si="291"/>
        <v>$20,907,383</v>
      </c>
      <c r="HW141" s="224" t="str">
        <f t="shared" si="291"/>
        <v>$15,584,310</v>
      </c>
      <c r="HX141" s="224" t="str">
        <f t="shared" si="291"/>
        <v>$24,660,992</v>
      </c>
      <c r="HY141" s="224" t="str">
        <f t="shared" si="291"/>
        <v>$62,458,530</v>
      </c>
      <c r="HZ141" s="224" t="str">
        <f t="shared" si="291"/>
        <v>$90</v>
      </c>
      <c r="IA141" s="224" t="str">
        <f t="shared" si="291"/>
        <v>716</v>
      </c>
      <c r="IB141" s="232" t="s">
        <v>275</v>
      </c>
      <c r="IC141" s="232" t="s">
        <v>275</v>
      </c>
      <c r="ID141" s="213" t="str">
        <f t="shared" ref="ID141:IX141" si="292">ID41</f>
        <v>23,000</v>
      </c>
      <c r="IE141" s="224" t="str">
        <f t="shared" si="292"/>
        <v>1,865</v>
      </c>
      <c r="IF141" s="224" t="str">
        <f t="shared" si="292"/>
        <v>140</v>
      </c>
      <c r="IG141" s="224" t="str">
        <f t="shared" si="292"/>
        <v>894</v>
      </c>
      <c r="IH141" s="224" t="str">
        <f t="shared" si="292"/>
        <v>89</v>
      </c>
      <c r="II141" s="224" t="str">
        <f t="shared" si="292"/>
        <v>36</v>
      </c>
      <c r="IJ141" s="224" t="str">
        <f t="shared" si="292"/>
        <v>206</v>
      </c>
      <c r="IK141" s="224" t="str">
        <f t="shared" si="292"/>
        <v>212,200</v>
      </c>
      <c r="IL141" s="224" t="str">
        <f t="shared" si="292"/>
        <v>167</v>
      </c>
      <c r="IM141" s="224" t="str">
        <f t="shared" si="292"/>
        <v>7,253,642</v>
      </c>
      <c r="IN141" s="224" t="str">
        <f t="shared" si="292"/>
        <v>11,131</v>
      </c>
      <c r="IO141" s="224" t="str">
        <f t="shared" si="292"/>
        <v>225,145</v>
      </c>
      <c r="IP141" s="224" t="str">
        <f t="shared" si="292"/>
        <v>1,832</v>
      </c>
      <c r="IQ141" s="224" t="str">
        <f t="shared" si="292"/>
        <v>618,717</v>
      </c>
      <c r="IR141" s="224" t="str">
        <f t="shared" si="292"/>
        <v>13,583,754</v>
      </c>
      <c r="IS141" s="224" t="str">
        <f t="shared" si="292"/>
        <v>$19,378,346</v>
      </c>
      <c r="IT141" s="224" t="str">
        <f t="shared" si="292"/>
        <v>$14,465,839</v>
      </c>
      <c r="IU141" s="224" t="str">
        <f t="shared" si="292"/>
        <v>$24,050,360</v>
      </c>
      <c r="IV141" s="224" t="str">
        <f t="shared" si="292"/>
        <v>$59,301,143</v>
      </c>
      <c r="IW141" s="224" t="str">
        <f t="shared" si="292"/>
        <v>$90</v>
      </c>
      <c r="IX141" s="224" t="str">
        <f t="shared" si="292"/>
        <v>637</v>
      </c>
      <c r="IY141" s="232" t="s">
        <v>275</v>
      </c>
      <c r="IZ141" s="232" t="s">
        <v>275</v>
      </c>
      <c r="JA141" s="213" t="str">
        <f t="shared" ref="JA141:JU141" si="293">JA41</f>
        <v>23,044</v>
      </c>
      <c r="JB141" s="224" t="str">
        <f t="shared" si="293"/>
        <v>1,311</v>
      </c>
      <c r="JC141" s="224" t="str">
        <f t="shared" si="293"/>
        <v>99</v>
      </c>
      <c r="JD141" s="224" t="str">
        <f t="shared" si="293"/>
        <v>887</v>
      </c>
      <c r="JE141" s="224" t="str">
        <f t="shared" si="293"/>
        <v>84</v>
      </c>
      <c r="JF141" s="224" t="str">
        <f t="shared" si="293"/>
        <v>32</v>
      </c>
      <c r="JG141" s="224" t="str">
        <f t="shared" si="293"/>
        <v>263</v>
      </c>
      <c r="JH141" s="224" t="str">
        <f t="shared" si="293"/>
        <v>147,513</v>
      </c>
      <c r="JI141" s="224" t="str">
        <f t="shared" si="293"/>
        <v>536</v>
      </c>
      <c r="JJ141" s="224" t="str">
        <f t="shared" si="293"/>
        <v>7,663,732</v>
      </c>
      <c r="JK141" s="224" t="str">
        <f t="shared" si="293"/>
        <v>226,420</v>
      </c>
      <c r="JL141" s="224" t="str">
        <f t="shared" si="293"/>
        <v>226,768</v>
      </c>
      <c r="JM141" s="224" t="str">
        <f t="shared" si="293"/>
        <v>42,071</v>
      </c>
      <c r="JN141" s="224" t="str">
        <f t="shared" si="293"/>
        <v>1,400,821</v>
      </c>
      <c r="JO141" s="224" t="str">
        <f t="shared" si="293"/>
        <v>13,014,393</v>
      </c>
      <c r="JP141" s="224" t="str">
        <f t="shared" si="293"/>
        <v>$25,509,111</v>
      </c>
      <c r="JQ141" s="224" t="str">
        <f t="shared" si="293"/>
        <v>$20,671,610</v>
      </c>
      <c r="JR141" s="224" t="str">
        <f t="shared" si="293"/>
        <v>$34,055,232</v>
      </c>
      <c r="JS141" s="224" t="str">
        <f t="shared" si="293"/>
        <v>$74,771,869</v>
      </c>
      <c r="JT141" s="224" t="str">
        <f t="shared" si="293"/>
        <v>$123.74</v>
      </c>
      <c r="JU141" s="224" t="str">
        <f t="shared" si="293"/>
        <v>698</v>
      </c>
      <c r="JV141" s="232" t="s">
        <v>275</v>
      </c>
      <c r="JW141" s="232" t="s">
        <v>275</v>
      </c>
      <c r="JX141" s="213" t="str">
        <f t="shared" ref="JX141:KR141" si="294">JX41</f>
        <v>-48</v>
      </c>
      <c r="JY141" s="224" t="str">
        <f t="shared" si="294"/>
        <v>0</v>
      </c>
      <c r="JZ141" s="224" t="str">
        <f t="shared" si="294"/>
        <v>0</v>
      </c>
      <c r="KA141" s="224" t="str">
        <f t="shared" si="294"/>
        <v>0</v>
      </c>
      <c r="KB141" s="224" t="str">
        <f t="shared" si="294"/>
        <v>0</v>
      </c>
      <c r="KC141" s="224" t="str">
        <f t="shared" si="294"/>
        <v>0</v>
      </c>
      <c r="KD141" s="224" t="str">
        <f t="shared" si="294"/>
        <v>0</v>
      </c>
      <c r="KE141" s="224" t="str">
        <f t="shared" si="294"/>
        <v>0</v>
      </c>
      <c r="KF141" s="224" t="str">
        <f t="shared" si="294"/>
        <v>0</v>
      </c>
      <c r="KG141" s="224" t="str">
        <f t="shared" si="294"/>
        <v>0</v>
      </c>
      <c r="KH141" s="224" t="str">
        <f t="shared" si="294"/>
        <v>-54,747</v>
      </c>
      <c r="KI141" s="224" t="str">
        <f t="shared" si="294"/>
        <v>-54,742</v>
      </c>
      <c r="KJ141" s="224" t="str">
        <f t="shared" si="294"/>
        <v>10,000</v>
      </c>
      <c r="KK141" s="224" t="str">
        <f t="shared" si="294"/>
        <v>235,523</v>
      </c>
      <c r="KL141" s="224" t="str">
        <f t="shared" si="294"/>
        <v>-2,884,517</v>
      </c>
      <c r="KM141" s="224" t="str">
        <f t="shared" si="294"/>
        <v>-$9,275,715</v>
      </c>
      <c r="KN141" s="224" t="str">
        <f t="shared" si="294"/>
        <v>-$12,947,448</v>
      </c>
      <c r="KO141" s="224" t="str">
        <f t="shared" si="294"/>
        <v>-$15,170,894</v>
      </c>
      <c r="KP141" s="224" t="str">
        <f t="shared" si="294"/>
        <v>-$112,239,226</v>
      </c>
      <c r="KQ141" s="224" t="str">
        <f t="shared" si="294"/>
        <v>-$44.69</v>
      </c>
      <c r="KR141" s="224" t="str">
        <f t="shared" si="294"/>
        <v>-165</v>
      </c>
      <c r="KS141" s="232" t="s">
        <v>275</v>
      </c>
      <c r="KT141" s="232" t="s">
        <v>275</v>
      </c>
      <c r="KU141" s="213" t="str">
        <f t="shared" ref="KU141:LO141" si="295">KU41</f>
        <v>134</v>
      </c>
      <c r="KV141" s="224" t="str">
        <f t="shared" si="295"/>
        <v>162</v>
      </c>
      <c r="KW141" s="224" t="str">
        <f t="shared" si="295"/>
        <v>-32</v>
      </c>
      <c r="KX141" s="224" t="str">
        <f t="shared" si="295"/>
        <v>-55</v>
      </c>
      <c r="KY141" s="224" t="str">
        <f t="shared" si="295"/>
        <v>-2</v>
      </c>
      <c r="KZ141" s="224" t="str">
        <f t="shared" si="295"/>
        <v>-6</v>
      </c>
      <c r="LA141" s="224" t="str">
        <f t="shared" si="295"/>
        <v>-336</v>
      </c>
      <c r="LB141" s="224" t="str">
        <f t="shared" si="295"/>
        <v>-181,499</v>
      </c>
      <c r="LC141" s="224" t="str">
        <f t="shared" si="295"/>
        <v>-1</v>
      </c>
      <c r="LD141" s="224" t="str">
        <f t="shared" si="295"/>
        <v>1,092,142</v>
      </c>
      <c r="LE141" s="224" t="str">
        <f t="shared" si="295"/>
        <v>54,084</v>
      </c>
      <c r="LF141" s="224" t="str">
        <f t="shared" si="295"/>
        <v>53,818</v>
      </c>
      <c r="LG141" s="224" t="str">
        <f t="shared" si="295"/>
        <v>99,950</v>
      </c>
      <c r="LH141" s="224" t="str">
        <f t="shared" si="295"/>
        <v>-224,617</v>
      </c>
      <c r="LI141" s="224" t="str">
        <f t="shared" si="295"/>
        <v>1,570,038</v>
      </c>
      <c r="LJ141" s="224" t="str">
        <f t="shared" si="295"/>
        <v>$16,007,300</v>
      </c>
      <c r="LK141" s="224" t="str">
        <f t="shared" si="295"/>
        <v>$15,967,304</v>
      </c>
      <c r="LL141" s="224" t="str">
        <f t="shared" si="295"/>
        <v>$18,675,193</v>
      </c>
      <c r="LM141" s="224" t="str">
        <f t="shared" si="295"/>
        <v>$50,372,241</v>
      </c>
      <c r="LN141" s="224" t="str">
        <f t="shared" si="295"/>
        <v>$49.20</v>
      </c>
      <c r="LO141" s="224" t="str">
        <f t="shared" si="295"/>
        <v>137</v>
      </c>
      <c r="LP141" s="232"/>
      <c r="LQ141" s="232"/>
      <c r="LR141" s="213" t="str">
        <f t="shared" ref="LR141:ML141" si="296">LR41</f>
        <v>0</v>
      </c>
      <c r="LS141" s="224" t="str">
        <f t="shared" si="296"/>
        <v>0</v>
      </c>
      <c r="LT141" s="224" t="str">
        <f t="shared" si="296"/>
        <v>0</v>
      </c>
      <c r="LU141" s="224" t="str">
        <f t="shared" si="296"/>
        <v>-8</v>
      </c>
      <c r="LV141" s="224" t="str">
        <f t="shared" si="296"/>
        <v>-2</v>
      </c>
      <c r="LW141" s="224" t="str">
        <f t="shared" si="296"/>
        <v>5</v>
      </c>
      <c r="LX141" s="224" t="str">
        <f t="shared" si="296"/>
        <v>336</v>
      </c>
      <c r="LY141" s="224" t="str">
        <f t="shared" si="296"/>
        <v>-</v>
      </c>
      <c r="LZ141" s="224" t="str">
        <f t="shared" si="296"/>
        <v>0</v>
      </c>
      <c r="MA141" s="224" t="str">
        <f t="shared" si="296"/>
        <v>-</v>
      </c>
      <c r="MB141" s="224" t="str">
        <f t="shared" si="296"/>
        <v>-38,283</v>
      </c>
      <c r="MC141" s="224" t="str">
        <f t="shared" si="296"/>
        <v>-39,257</v>
      </c>
      <c r="MD141" s="224" t="str">
        <f t="shared" si="296"/>
        <v>-46</v>
      </c>
      <c r="ME141" s="224" t="str">
        <f t="shared" si="296"/>
        <v>-766,354</v>
      </c>
      <c r="MF141" s="224" t="str">
        <f t="shared" si="296"/>
        <v>-2,982,961</v>
      </c>
      <c r="MG141" s="224" t="str">
        <f t="shared" si="296"/>
        <v>-$3,121,372</v>
      </c>
      <c r="MH141" s="224" t="str">
        <f t="shared" si="296"/>
        <v>-$1,491,176</v>
      </c>
      <c r="MI141" s="224" t="str">
        <f t="shared" si="296"/>
        <v>-$5,258,042</v>
      </c>
      <c r="MJ141" s="224" t="str">
        <f t="shared" si="296"/>
        <v>-$31,925,134</v>
      </c>
      <c r="MK141" s="224" t="str">
        <f t="shared" si="296"/>
        <v>-$5</v>
      </c>
      <c r="ML141" s="224" t="str">
        <f t="shared" si="296"/>
        <v>-88</v>
      </c>
      <c r="MM141" s="232"/>
      <c r="MN141" s="232"/>
      <c r="MO141" s="213" t="str">
        <f t="shared" ref="MO141:NI141" si="297">MO41</f>
        <v>0</v>
      </c>
      <c r="MP141" s="224" t="str">
        <f t="shared" si="297"/>
        <v>0</v>
      </c>
      <c r="MQ141" s="224" t="str">
        <f t="shared" si="297"/>
        <v>0</v>
      </c>
      <c r="MR141" s="224" t="str">
        <f t="shared" si="297"/>
        <v>2</v>
      </c>
      <c r="MS141" s="224" t="str">
        <f t="shared" si="297"/>
        <v>-2</v>
      </c>
      <c r="MT141" s="224" t="str">
        <f t="shared" si="297"/>
        <v>0</v>
      </c>
      <c r="MU141" s="224" t="str">
        <f t="shared" si="297"/>
        <v>2</v>
      </c>
      <c r="MV141" s="224" t="str">
        <f t="shared" si="297"/>
        <v>-</v>
      </c>
      <c r="MW141" s="224" t="str">
        <f t="shared" si="297"/>
        <v>-20</v>
      </c>
      <c r="MX141" s="224" t="str">
        <f t="shared" si="297"/>
        <v>-</v>
      </c>
      <c r="MY141" s="224" t="str">
        <f t="shared" si="297"/>
        <v>-35,184</v>
      </c>
      <c r="MZ141" s="224" t="str">
        <f t="shared" si="297"/>
        <v>-34,061</v>
      </c>
      <c r="NA141" s="224" t="str">
        <f t="shared" si="297"/>
        <v>-111</v>
      </c>
      <c r="NB141" s="224" t="str">
        <f t="shared" si="297"/>
        <v>393,098</v>
      </c>
      <c r="NC141" s="224" t="str">
        <f t="shared" si="297"/>
        <v>-3,028,174</v>
      </c>
      <c r="ND141" s="224" t="str">
        <f t="shared" si="297"/>
        <v>-$2,221,853</v>
      </c>
      <c r="NE141" s="224" t="str">
        <f t="shared" si="297"/>
        <v>-$1,487,817</v>
      </c>
      <c r="NF141" s="224" t="str">
        <f t="shared" si="297"/>
        <v>-$4,102,080</v>
      </c>
      <c r="NG141" s="224" t="str">
        <f t="shared" si="297"/>
        <v>-$6,668,898</v>
      </c>
      <c r="NH141" s="224" t="str">
        <f t="shared" si="297"/>
        <v>-$1</v>
      </c>
      <c r="NI141" s="224" t="str">
        <f t="shared" si="297"/>
        <v>11</v>
      </c>
    </row>
    <row r="142" spans="1:373" s="2" customFormat="1" ht="12.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213" t="s">
        <v>133</v>
      </c>
      <c r="AD142" s="222" t="str">
        <f t="shared" ca="1" si="195"/>
        <v>$68.67</v>
      </c>
      <c r="AE142" s="224" t="str">
        <f t="shared" si="229"/>
        <v>10,870</v>
      </c>
      <c r="AF142" s="224" t="str">
        <f t="shared" ref="AF142:AS142" si="298">AF42</f>
        <v>1,380</v>
      </c>
      <c r="AG142" s="224" t="str">
        <f t="shared" si="298"/>
        <v>0</v>
      </c>
      <c r="AH142" s="224" t="str">
        <f t="shared" si="298"/>
        <v>884</v>
      </c>
      <c r="AI142" s="224" t="str">
        <f t="shared" si="298"/>
        <v>2</v>
      </c>
      <c r="AJ142" s="224" t="str">
        <f t="shared" si="298"/>
        <v>17</v>
      </c>
      <c r="AK142" s="224" t="str">
        <f t="shared" si="298"/>
        <v>99</v>
      </c>
      <c r="AL142" s="224" t="str">
        <f t="shared" si="298"/>
        <v>150,000</v>
      </c>
      <c r="AM142" s="224" t="str">
        <f t="shared" si="298"/>
        <v>88</v>
      </c>
      <c r="AN142" s="224" t="str">
        <f t="shared" si="298"/>
        <v>595,000</v>
      </c>
      <c r="AO142" s="224" t="str">
        <f t="shared" si="298"/>
        <v>169,333</v>
      </c>
      <c r="AP142" s="224" t="str">
        <f t="shared" si="298"/>
        <v>169,333</v>
      </c>
      <c r="AQ142" s="224" t="str">
        <f t="shared" si="298"/>
        <v>-</v>
      </c>
      <c r="AR142" s="224" t="str">
        <f t="shared" si="298"/>
        <v>0</v>
      </c>
      <c r="AS142" s="224" t="str">
        <f t="shared" si="298"/>
        <v>697,301</v>
      </c>
      <c r="AT142" s="224" t="str">
        <f t="shared" si="231"/>
        <v>$11,903,179</v>
      </c>
      <c r="AU142" s="224" t="str">
        <f t="shared" si="231"/>
        <v>$2,602,750</v>
      </c>
      <c r="AV142" s="224" t="str">
        <f t="shared" si="231"/>
        <v>$7,639,859</v>
      </c>
      <c r="AW142" s="224" t="str">
        <f t="shared" si="231"/>
        <v>$20,688,313</v>
      </c>
      <c r="AX142" s="224" t="str">
        <f t="shared" si="231"/>
        <v>$68.67</v>
      </c>
      <c r="AY142" s="224" t="str">
        <f t="shared" ref="AY142" si="299">AY42</f>
        <v>297</v>
      </c>
      <c r="AZ142" s="232" t="s">
        <v>275</v>
      </c>
      <c r="BA142" s="232"/>
      <c r="BB142" s="213" t="str">
        <f t="shared" ref="BB142:BU142" si="300">BB42</f>
        <v>10,870</v>
      </c>
      <c r="BC142" s="224" t="str">
        <f t="shared" si="300"/>
        <v>1,380</v>
      </c>
      <c r="BD142" s="224" t="str">
        <f t="shared" si="300"/>
        <v>0</v>
      </c>
      <c r="BE142" s="224" t="str">
        <f t="shared" si="300"/>
        <v>884</v>
      </c>
      <c r="BF142" s="224" t="str">
        <f t="shared" si="300"/>
        <v>2</v>
      </c>
      <c r="BG142" s="224" t="str">
        <f t="shared" si="300"/>
        <v>17</v>
      </c>
      <c r="BH142" s="224" t="str">
        <f t="shared" si="300"/>
        <v>99</v>
      </c>
      <c r="BI142" s="224" t="str">
        <f t="shared" si="300"/>
        <v>150,000</v>
      </c>
      <c r="BJ142" s="224" t="str">
        <f t="shared" si="300"/>
        <v>88</v>
      </c>
      <c r="BK142" s="224" t="str">
        <f t="shared" si="300"/>
        <v>595,000</v>
      </c>
      <c r="BL142" s="224" t="str">
        <f t="shared" si="300"/>
        <v>84,469</v>
      </c>
      <c r="BM142" s="224" t="str">
        <f t="shared" si="300"/>
        <v>287,967</v>
      </c>
      <c r="BN142" s="224" t="str">
        <f t="shared" si="300"/>
        <v>0</v>
      </c>
      <c r="BO142" s="224" t="str">
        <f t="shared" si="300"/>
        <v>0</v>
      </c>
      <c r="BP142" s="224" t="str">
        <f t="shared" si="300"/>
        <v>203,498</v>
      </c>
      <c r="BQ142" s="224" t="str">
        <f t="shared" si="300"/>
        <v>$9,217,971</v>
      </c>
      <c r="BR142" s="224" t="str">
        <f t="shared" si="300"/>
        <v>$1,153,145</v>
      </c>
      <c r="BS142" s="224" t="str">
        <f t="shared" si="300"/>
        <v>$6,018,428</v>
      </c>
      <c r="BT142" s="224" t="str">
        <f t="shared" si="300"/>
        <v>$16,979,218</v>
      </c>
      <c r="BU142" s="224" t="str">
        <f t="shared" si="300"/>
        <v>$68.67</v>
      </c>
      <c r="BV142" s="224" t="str">
        <f t="shared" si="163"/>
        <v>368</v>
      </c>
      <c r="BW142" s="232" t="s">
        <v>275</v>
      </c>
      <c r="BX142" s="232" t="s">
        <v>275</v>
      </c>
      <c r="BY142" s="213" t="str">
        <f t="shared" ref="BY142:CR142" si="301">BY42</f>
        <v>10,870</v>
      </c>
      <c r="BZ142" s="224" t="str">
        <f t="shared" si="301"/>
        <v>1,380</v>
      </c>
      <c r="CA142" s="224" t="str">
        <f t="shared" si="301"/>
        <v>0</v>
      </c>
      <c r="CB142" s="224" t="str">
        <f t="shared" si="301"/>
        <v>885</v>
      </c>
      <c r="CC142" s="224" t="str">
        <f t="shared" si="301"/>
        <v>2</v>
      </c>
      <c r="CD142" s="224" t="str">
        <f t="shared" si="301"/>
        <v>17</v>
      </c>
      <c r="CE142" s="224" t="str">
        <f t="shared" si="301"/>
        <v>99</v>
      </c>
      <c r="CF142" s="224" t="str">
        <f t="shared" si="301"/>
        <v>150,000</v>
      </c>
      <c r="CG142" s="224" t="str">
        <f t="shared" si="301"/>
        <v>88</v>
      </c>
      <c r="CH142" s="224" t="str">
        <f t="shared" si="301"/>
        <v>595,000</v>
      </c>
      <c r="CI142" s="224" t="str">
        <f t="shared" si="301"/>
        <v>157,137</v>
      </c>
      <c r="CJ142" s="224" t="str">
        <f t="shared" si="301"/>
        <v>157,137</v>
      </c>
      <c r="CK142" s="224" t="str">
        <f t="shared" si="301"/>
        <v>0</v>
      </c>
      <c r="CL142" s="224" t="str">
        <f t="shared" si="301"/>
        <v>0</v>
      </c>
      <c r="CM142" s="224" t="str">
        <f t="shared" si="301"/>
        <v>604,605</v>
      </c>
      <c r="CN142" s="224" t="str">
        <f t="shared" si="301"/>
        <v>$13,489,280</v>
      </c>
      <c r="CO142" s="224" t="str">
        <f t="shared" si="301"/>
        <v>$2,548,846</v>
      </c>
      <c r="CP142" s="224" t="str">
        <f t="shared" si="301"/>
        <v>$10,209,739</v>
      </c>
      <c r="CQ142" s="224" t="str">
        <f t="shared" si="301"/>
        <v>$27,470,353</v>
      </c>
      <c r="CR142" s="224" t="str">
        <f t="shared" si="301"/>
        <v>$61</v>
      </c>
      <c r="CS142" s="224" t="str">
        <f t="shared" si="164"/>
        <v>497</v>
      </c>
      <c r="CT142" s="232" t="s">
        <v>275</v>
      </c>
      <c r="CU142" s="232" t="s">
        <v>275</v>
      </c>
      <c r="CV142" s="213" t="str">
        <f t="shared" ref="CV142:DP142" si="302">CV42</f>
        <v>10,870</v>
      </c>
      <c r="CW142" s="224" t="str">
        <f t="shared" si="302"/>
        <v>1,380</v>
      </c>
      <c r="CX142" s="224" t="str">
        <f t="shared" si="302"/>
        <v>0</v>
      </c>
      <c r="CY142" s="224" t="str">
        <f t="shared" si="302"/>
        <v>884</v>
      </c>
      <c r="CZ142" s="224" t="str">
        <f t="shared" si="302"/>
        <v>2</v>
      </c>
      <c r="DA142" s="224" t="str">
        <f t="shared" si="302"/>
        <v>17</v>
      </c>
      <c r="DB142" s="224" t="str">
        <f t="shared" si="302"/>
        <v>99</v>
      </c>
      <c r="DC142" s="224" t="str">
        <f t="shared" si="302"/>
        <v>150,000</v>
      </c>
      <c r="DD142" s="224" t="str">
        <f t="shared" si="302"/>
        <v>88</v>
      </c>
      <c r="DE142" s="224" t="str">
        <f t="shared" si="302"/>
        <v>595,000</v>
      </c>
      <c r="DF142" s="224" t="str">
        <f t="shared" si="302"/>
        <v>270,961</v>
      </c>
      <c r="DG142" s="224" t="str">
        <f t="shared" si="302"/>
        <v>270,961</v>
      </c>
      <c r="DH142" s="224" t="str">
        <f t="shared" si="302"/>
        <v>0</v>
      </c>
      <c r="DI142" s="224" t="str">
        <f t="shared" si="302"/>
        <v>159,450</v>
      </c>
      <c r="DJ142" s="224" t="str">
        <f t="shared" si="302"/>
        <v>1,106,637</v>
      </c>
      <c r="DK142" s="224" t="str">
        <f t="shared" si="302"/>
        <v>$16,535,541</v>
      </c>
      <c r="DL142" s="224" t="str">
        <f t="shared" si="302"/>
        <v>$3,123,584</v>
      </c>
      <c r="DM142" s="224" t="str">
        <f t="shared" si="302"/>
        <v>$8,546,170</v>
      </c>
      <c r="DN142" s="224" t="str">
        <f t="shared" si="302"/>
        <v>$30,085,716</v>
      </c>
      <c r="DO142" s="224" t="str">
        <f t="shared" si="302"/>
        <v>$53</v>
      </c>
      <c r="DP142" s="224" t="str">
        <f t="shared" si="302"/>
        <v>673</v>
      </c>
      <c r="DQ142" s="232" t="s">
        <v>275</v>
      </c>
      <c r="DR142" s="232" t="s">
        <v>275</v>
      </c>
      <c r="DS142" s="213" t="str">
        <f t="shared" ref="DS142:EM142" si="303">DS42</f>
        <v>10,870</v>
      </c>
      <c r="DT142" s="224" t="str">
        <f t="shared" si="303"/>
        <v>1,380</v>
      </c>
      <c r="DU142" s="224" t="str">
        <f t="shared" si="303"/>
        <v>0</v>
      </c>
      <c r="DV142" s="224" t="str">
        <f t="shared" si="303"/>
        <v>884</v>
      </c>
      <c r="DW142" s="224" t="str">
        <f t="shared" si="303"/>
        <v>2</v>
      </c>
      <c r="DX142" s="224" t="str">
        <f t="shared" si="303"/>
        <v>17</v>
      </c>
      <c r="DY142" s="224" t="str">
        <f t="shared" si="303"/>
        <v>99</v>
      </c>
      <c r="DZ142" s="224" t="str">
        <f t="shared" si="303"/>
        <v>150,000</v>
      </c>
      <c r="EA142" s="224" t="str">
        <f t="shared" si="303"/>
        <v>88</v>
      </c>
      <c r="EB142" s="224" t="str">
        <f t="shared" si="303"/>
        <v>595,000</v>
      </c>
      <c r="EC142" s="224" t="str">
        <f t="shared" si="303"/>
        <v>107,981</v>
      </c>
      <c r="ED142" s="224" t="str">
        <f t="shared" si="303"/>
        <v>107,981</v>
      </c>
      <c r="EE142" s="224" t="str">
        <f t="shared" si="303"/>
        <v>0</v>
      </c>
      <c r="EF142" s="224" t="str">
        <f t="shared" si="303"/>
        <v>144,249</v>
      </c>
      <c r="EG142" s="224" t="str">
        <f t="shared" si="303"/>
        <v>503,398</v>
      </c>
      <c r="EH142" s="224" t="str">
        <f t="shared" si="303"/>
        <v>$11,874,882</v>
      </c>
      <c r="EI142" s="224" t="str">
        <f t="shared" si="303"/>
        <v>$1,939,731</v>
      </c>
      <c r="EJ142" s="224" t="str">
        <f t="shared" si="303"/>
        <v>$7,457,279</v>
      </c>
      <c r="EK142" s="224" t="str">
        <f t="shared" si="303"/>
        <v>$23,260,950</v>
      </c>
      <c r="EL142" s="224" t="str">
        <f t="shared" si="303"/>
        <v>$61</v>
      </c>
      <c r="EM142" s="224" t="str">
        <f t="shared" si="303"/>
        <v>372</v>
      </c>
      <c r="EN142" s="232" t="s">
        <v>275</v>
      </c>
      <c r="EO142" s="232" t="s">
        <v>275</v>
      </c>
      <c r="EP142" s="213" t="str">
        <f t="shared" ref="EP142:FJ142" si="304">EP42</f>
        <v>10,870</v>
      </c>
      <c r="EQ142" s="224" t="str">
        <f t="shared" si="304"/>
        <v>1,280</v>
      </c>
      <c r="ER142" s="224" t="str">
        <f t="shared" si="304"/>
        <v>0</v>
      </c>
      <c r="ES142" s="224" t="str">
        <f t="shared" si="304"/>
        <v>884</v>
      </c>
      <c r="ET142" s="224" t="str">
        <f t="shared" si="304"/>
        <v>2</v>
      </c>
      <c r="EU142" s="224" t="str">
        <f t="shared" si="304"/>
        <v>17</v>
      </c>
      <c r="EV142" s="224" t="str">
        <f t="shared" si="304"/>
        <v>99</v>
      </c>
      <c r="EW142" s="224" t="str">
        <f t="shared" si="304"/>
        <v>150,000</v>
      </c>
      <c r="EX142" s="224" t="str">
        <f t="shared" si="304"/>
        <v>88</v>
      </c>
      <c r="EY142" s="224" t="str">
        <f t="shared" si="304"/>
        <v>595,000</v>
      </c>
      <c r="EZ142" s="224" t="str">
        <f t="shared" si="304"/>
        <v>150,602</v>
      </c>
      <c r="FA142" s="224" t="str">
        <f t="shared" si="304"/>
        <v>150,602</v>
      </c>
      <c r="FB142" s="224" t="str">
        <f t="shared" si="304"/>
        <v>0</v>
      </c>
      <c r="FC142" s="224" t="str">
        <f t="shared" si="304"/>
        <v>319,581</v>
      </c>
      <c r="FD142" s="224" t="str">
        <f t="shared" si="304"/>
        <v>1,246,382</v>
      </c>
      <c r="FE142" s="224" t="str">
        <f t="shared" si="304"/>
        <v>$18,121,000</v>
      </c>
      <c r="FF142" s="224" t="str">
        <f t="shared" si="304"/>
        <v>$3,043,190</v>
      </c>
      <c r="FG142" s="224" t="str">
        <f t="shared" si="304"/>
        <v>$3,548,250</v>
      </c>
      <c r="FH142" s="224" t="str">
        <f t="shared" si="304"/>
        <v>$33,396,400</v>
      </c>
      <c r="FI142" s="224" t="str">
        <f t="shared" si="304"/>
        <v>$56</v>
      </c>
      <c r="FJ142" s="224" t="str">
        <f t="shared" si="304"/>
        <v>553</v>
      </c>
      <c r="FK142" s="232" t="s">
        <v>275</v>
      </c>
      <c r="FL142" s="232" t="s">
        <v>275</v>
      </c>
      <c r="FM142" s="213" t="str">
        <f t="shared" ref="FM142:GG142" si="305">FM42</f>
        <v>10,870</v>
      </c>
      <c r="FN142" s="224" t="str">
        <f t="shared" si="305"/>
        <v>1,280</v>
      </c>
      <c r="FO142" s="224" t="str">
        <f t="shared" si="305"/>
        <v>0</v>
      </c>
      <c r="FP142" s="224" t="str">
        <f t="shared" si="305"/>
        <v>884</v>
      </c>
      <c r="FQ142" s="224" t="str">
        <f t="shared" si="305"/>
        <v>2</v>
      </c>
      <c r="FR142" s="224" t="str">
        <f t="shared" si="305"/>
        <v>17</v>
      </c>
      <c r="FS142" s="224" t="str">
        <f t="shared" si="305"/>
        <v>99</v>
      </c>
      <c r="FT142" s="224" t="str">
        <f t="shared" si="305"/>
        <v>150,000</v>
      </c>
      <c r="FU142" s="224" t="str">
        <f t="shared" si="305"/>
        <v>88</v>
      </c>
      <c r="FV142" s="224" t="str">
        <f t="shared" si="305"/>
        <v>595,000</v>
      </c>
      <c r="FW142" s="224" t="str">
        <f t="shared" si="305"/>
        <v>221,450</v>
      </c>
      <c r="FX142" s="224" t="str">
        <f t="shared" si="305"/>
        <v>221,450</v>
      </c>
      <c r="FY142" s="224" t="str">
        <f t="shared" si="305"/>
        <v>0</v>
      </c>
      <c r="FZ142" s="224" t="str">
        <f t="shared" si="305"/>
        <v>302,400</v>
      </c>
      <c r="GA142" s="224" t="str">
        <f t="shared" si="305"/>
        <v>1,534,050</v>
      </c>
      <c r="GB142" s="224" t="str">
        <f t="shared" si="305"/>
        <v>$22,871,800</v>
      </c>
      <c r="GC142" s="224" t="str">
        <f t="shared" si="305"/>
        <v>$2,491,200</v>
      </c>
      <c r="GD142" s="224" t="str">
        <f t="shared" si="305"/>
        <v>$13,946,000</v>
      </c>
      <c r="GE142" s="224" t="str">
        <f t="shared" si="305"/>
        <v>$39,309,000</v>
      </c>
      <c r="GF142" s="224" t="str">
        <f t="shared" si="305"/>
        <v>$56</v>
      </c>
      <c r="GG142" s="224" t="str">
        <f t="shared" si="305"/>
        <v>708</v>
      </c>
      <c r="GH142" s="232" t="s">
        <v>275</v>
      </c>
      <c r="GI142" s="232" t="s">
        <v>275</v>
      </c>
      <c r="GJ142" s="213" t="str">
        <f t="shared" ref="GJ142:HD142" si="306">GJ42</f>
        <v>10,870</v>
      </c>
      <c r="GK142" s="224" t="str">
        <f t="shared" si="306"/>
        <v>1,445</v>
      </c>
      <c r="GL142" s="224" t="str">
        <f t="shared" si="306"/>
        <v>0</v>
      </c>
      <c r="GM142" s="224" t="str">
        <f t="shared" si="306"/>
        <v>634</v>
      </c>
      <c r="GN142" s="224" t="str">
        <f t="shared" si="306"/>
        <v>2</v>
      </c>
      <c r="GO142" s="224" t="str">
        <f t="shared" si="306"/>
        <v>15</v>
      </c>
      <c r="GP142" s="224" t="str">
        <f t="shared" si="306"/>
        <v>99</v>
      </c>
      <c r="GQ142" s="224" t="str">
        <f t="shared" si="306"/>
        <v>150,000</v>
      </c>
      <c r="GR142" s="224" t="str">
        <f t="shared" si="306"/>
        <v>88</v>
      </c>
      <c r="GS142" s="224" t="str">
        <f t="shared" si="306"/>
        <v>595,000</v>
      </c>
      <c r="GT142" s="224" t="str">
        <f t="shared" si="306"/>
        <v>188,610</v>
      </c>
      <c r="GU142" s="224" t="str">
        <f t="shared" si="306"/>
        <v>188,610</v>
      </c>
      <c r="GV142" s="224" t="str">
        <f t="shared" si="306"/>
        <v>0</v>
      </c>
      <c r="GW142" s="224" t="str">
        <f t="shared" si="306"/>
        <v>442,900</v>
      </c>
      <c r="GX142" s="224" t="str">
        <f t="shared" si="306"/>
        <v>1,606,170</v>
      </c>
      <c r="GY142" s="224" t="str">
        <f t="shared" si="306"/>
        <v>$19,022,000</v>
      </c>
      <c r="GZ142" s="224" t="str">
        <f t="shared" si="306"/>
        <v>$2,443,900</v>
      </c>
      <c r="HA142" s="224" t="str">
        <f t="shared" si="306"/>
        <v>$14,073,000</v>
      </c>
      <c r="HB142" s="224" t="str">
        <f t="shared" si="306"/>
        <v>$36,320,000</v>
      </c>
      <c r="HC142" s="224" t="str">
        <f t="shared" ref="HC142" si="307">HC42</f>
        <v>$76</v>
      </c>
      <c r="HD142" s="224" t="str">
        <f t="shared" si="306"/>
        <v>637</v>
      </c>
      <c r="HE142" s="232" t="s">
        <v>275</v>
      </c>
      <c r="HF142" s="232" t="s">
        <v>275</v>
      </c>
      <c r="HG142" s="213" t="str">
        <f t="shared" ref="HG142:IA142" si="308">HG42</f>
        <v>10,870</v>
      </c>
      <c r="HH142" s="224" t="str">
        <f t="shared" si="308"/>
        <v>1,388</v>
      </c>
      <c r="HI142" s="224">
        <f t="shared" si="308"/>
        <v>0</v>
      </c>
      <c r="HJ142" s="224" t="str">
        <f t="shared" si="308"/>
        <v>871</v>
      </c>
      <c r="HK142" s="224" t="str">
        <f t="shared" si="308"/>
        <v>2</v>
      </c>
      <c r="HL142" s="224" t="str">
        <f t="shared" si="308"/>
        <v>15</v>
      </c>
      <c r="HM142" s="224" t="str">
        <f t="shared" si="308"/>
        <v>99</v>
      </c>
      <c r="HN142" s="224" t="str">
        <f t="shared" si="308"/>
        <v>150,000</v>
      </c>
      <c r="HO142" s="224" t="str">
        <f t="shared" si="308"/>
        <v>88</v>
      </c>
      <c r="HP142" s="224" t="str">
        <f t="shared" si="308"/>
        <v>595,000</v>
      </c>
      <c r="HQ142" s="224" t="str">
        <f t="shared" si="308"/>
        <v>111,650</v>
      </c>
      <c r="HR142" s="224" t="str">
        <f t="shared" si="308"/>
        <v>111,650</v>
      </c>
      <c r="HS142" s="224">
        <f t="shared" si="308"/>
        <v>0</v>
      </c>
      <c r="HT142" s="224" t="str">
        <f t="shared" si="308"/>
        <v>260,300</v>
      </c>
      <c r="HU142" s="224" t="str">
        <f t="shared" si="308"/>
        <v>909,300</v>
      </c>
      <c r="HV142" s="224" t="str">
        <f t="shared" si="308"/>
        <v>$13,258,543</v>
      </c>
      <c r="HW142" s="224" t="str">
        <f t="shared" si="308"/>
        <v>$2,623,582</v>
      </c>
      <c r="HX142" s="224" t="str">
        <f t="shared" si="308"/>
        <v>$15,227,557</v>
      </c>
      <c r="HY142" s="224" t="str">
        <f t="shared" si="308"/>
        <v>$32,204,000</v>
      </c>
      <c r="HZ142" s="224" t="str">
        <f t="shared" si="308"/>
        <v>$75</v>
      </c>
      <c r="IA142" s="224" t="str">
        <f t="shared" si="308"/>
        <v>353</v>
      </c>
      <c r="IB142" s="232" t="s">
        <v>275</v>
      </c>
      <c r="IC142" s="232" t="s">
        <v>275</v>
      </c>
      <c r="ID142" s="213" t="str">
        <f t="shared" ref="ID142:IX142" si="309">ID42</f>
        <v>10,870</v>
      </c>
      <c r="IE142" s="224" t="str">
        <f t="shared" si="309"/>
        <v>1,196</v>
      </c>
      <c r="IF142" s="224">
        <f t="shared" si="309"/>
        <v>0</v>
      </c>
      <c r="IG142" s="224" t="str">
        <f t="shared" si="309"/>
        <v>844</v>
      </c>
      <c r="IH142" s="224" t="str">
        <f t="shared" si="309"/>
        <v>2</v>
      </c>
      <c r="II142" s="224" t="str">
        <f t="shared" si="309"/>
        <v>15</v>
      </c>
      <c r="IJ142" s="224" t="str">
        <f t="shared" si="309"/>
        <v>97</v>
      </c>
      <c r="IK142" s="224" t="str">
        <f t="shared" si="309"/>
        <v>150,000</v>
      </c>
      <c r="IL142" s="224" t="str">
        <f t="shared" si="309"/>
        <v>89</v>
      </c>
      <c r="IM142" s="224" t="str">
        <f t="shared" si="309"/>
        <v>432,000</v>
      </c>
      <c r="IN142" s="224" t="str">
        <f t="shared" si="309"/>
        <v>233,300</v>
      </c>
      <c r="IO142" s="224" t="str">
        <f t="shared" si="309"/>
        <v>233,300</v>
      </c>
      <c r="IP142" s="224">
        <f t="shared" si="309"/>
        <v>0</v>
      </c>
      <c r="IQ142" s="224" t="str">
        <f t="shared" si="309"/>
        <v>97,000</v>
      </c>
      <c r="IR142" s="224" t="str">
        <f t="shared" si="309"/>
        <v>1,481,400</v>
      </c>
      <c r="IS142" s="224" t="str">
        <f t="shared" si="309"/>
        <v>$25,720,000</v>
      </c>
      <c r="IT142" s="224" t="str">
        <f t="shared" si="309"/>
        <v>-</v>
      </c>
      <c r="IU142" s="224" t="str">
        <f t="shared" si="309"/>
        <v>$17,910,000</v>
      </c>
      <c r="IV142" s="224" t="str">
        <f t="shared" si="309"/>
        <v>$49,734,000</v>
      </c>
      <c r="IW142" s="224" t="str">
        <f t="shared" si="309"/>
        <v>$72</v>
      </c>
      <c r="IX142" s="224" t="str">
        <f t="shared" si="309"/>
        <v>1,090</v>
      </c>
      <c r="IY142" s="232" t="s">
        <v>275</v>
      </c>
      <c r="IZ142" s="232" t="s">
        <v>275</v>
      </c>
      <c r="JA142" s="213" t="str">
        <f t="shared" ref="JA142:JU142" si="310">JA42</f>
        <v>10,870</v>
      </c>
      <c r="JB142" s="224" t="str">
        <f t="shared" si="310"/>
        <v>1,380</v>
      </c>
      <c r="JC142" s="224" t="str">
        <f t="shared" si="310"/>
        <v>0</v>
      </c>
      <c r="JD142" s="224" t="str">
        <f t="shared" si="310"/>
        <v>884</v>
      </c>
      <c r="JE142" s="224" t="str">
        <f t="shared" si="310"/>
        <v>2</v>
      </c>
      <c r="JF142" s="224" t="str">
        <f t="shared" si="310"/>
        <v>17</v>
      </c>
      <c r="JG142" s="224" t="str">
        <f t="shared" si="310"/>
        <v>99</v>
      </c>
      <c r="JH142" s="224" t="str">
        <f t="shared" si="310"/>
        <v>150,000</v>
      </c>
      <c r="JI142" s="224" t="str">
        <f t="shared" si="310"/>
        <v>88</v>
      </c>
      <c r="JJ142" s="224" t="str">
        <f t="shared" si="310"/>
        <v>595,000</v>
      </c>
      <c r="JK142" s="224" t="str">
        <f t="shared" si="310"/>
        <v>157,976</v>
      </c>
      <c r="JL142" s="224" t="str">
        <f t="shared" si="310"/>
        <v>208,851</v>
      </c>
      <c r="JM142" s="224" t="str">
        <f t="shared" si="310"/>
        <v>0</v>
      </c>
      <c r="JN142" s="224" t="str">
        <f t="shared" si="310"/>
        <v>60,740</v>
      </c>
      <c r="JO142" s="224" t="str">
        <f t="shared" si="310"/>
        <v>623,088</v>
      </c>
      <c r="JP142" s="224" t="str">
        <f t="shared" si="310"/>
        <v>$12,604,171</v>
      </c>
      <c r="JQ142" s="224" t="str">
        <f t="shared" si="310"/>
        <v>$2,273,611</v>
      </c>
      <c r="JR142" s="224" t="str">
        <f t="shared" si="310"/>
        <v>$7,974,295</v>
      </c>
      <c r="JS142" s="224" t="str">
        <f t="shared" si="310"/>
        <v>$23,696,910</v>
      </c>
      <c r="JT142" s="224" t="str">
        <f t="shared" si="310"/>
        <v>$62.54</v>
      </c>
      <c r="JU142" s="224" t="str">
        <f t="shared" si="310"/>
        <v>441</v>
      </c>
      <c r="JV142" s="232" t="s">
        <v>275</v>
      </c>
      <c r="JW142" s="232" t="s">
        <v>275</v>
      </c>
      <c r="JX142" s="213" t="str">
        <f t="shared" ref="JX142:KR142" si="311">JX42</f>
        <v>0</v>
      </c>
      <c r="JY142" s="224" t="str">
        <f t="shared" si="311"/>
        <v>0</v>
      </c>
      <c r="JZ142" s="224" t="str">
        <f t="shared" si="311"/>
        <v>0</v>
      </c>
      <c r="KA142" s="224" t="str">
        <f t="shared" si="311"/>
        <v>0</v>
      </c>
      <c r="KB142" s="224" t="str">
        <f t="shared" si="311"/>
        <v>0</v>
      </c>
      <c r="KC142" s="224" t="str">
        <f t="shared" si="311"/>
        <v>0</v>
      </c>
      <c r="KD142" s="224" t="str">
        <f t="shared" si="311"/>
        <v>0</v>
      </c>
      <c r="KE142" s="224" t="str">
        <f t="shared" si="311"/>
        <v>0</v>
      </c>
      <c r="KF142" s="224" t="str">
        <f t="shared" si="311"/>
        <v>0</v>
      </c>
      <c r="KG142" s="224" t="str">
        <f t="shared" si="311"/>
        <v>0</v>
      </c>
      <c r="KH142" s="224" t="str">
        <f t="shared" si="311"/>
        <v>84,864</v>
      </c>
      <c r="KI142" s="224" t="str">
        <f t="shared" si="311"/>
        <v>84,864</v>
      </c>
      <c r="KJ142" s="224" t="str">
        <f t="shared" si="311"/>
        <v>-</v>
      </c>
      <c r="KK142" s="224" t="str">
        <f t="shared" si="311"/>
        <v>0</v>
      </c>
      <c r="KL142" s="224" t="str">
        <f t="shared" si="311"/>
        <v>493,803</v>
      </c>
      <c r="KM142" s="224" t="str">
        <f t="shared" si="311"/>
        <v>$2,685,208</v>
      </c>
      <c r="KN142" s="224" t="str">
        <f t="shared" si="311"/>
        <v>$1,449,605</v>
      </c>
      <c r="KO142" s="224" t="str">
        <f t="shared" si="311"/>
        <v>$1,621,431</v>
      </c>
      <c r="KP142" s="224" t="str">
        <f t="shared" si="311"/>
        <v>$3,709,095</v>
      </c>
      <c r="KQ142" s="224" t="str">
        <f t="shared" si="311"/>
        <v>$0.00</v>
      </c>
      <c r="KR142" s="224" t="str">
        <f t="shared" si="311"/>
        <v>-71</v>
      </c>
      <c r="KS142" s="232" t="s">
        <v>275</v>
      </c>
      <c r="KT142" s="232" t="s">
        <v>275</v>
      </c>
      <c r="KU142" s="213" t="str">
        <f t="shared" ref="KU142:LO142" si="312">KU42</f>
        <v>0</v>
      </c>
      <c r="KV142" s="224" t="str">
        <f t="shared" si="312"/>
        <v>0</v>
      </c>
      <c r="KW142" s="224" t="str">
        <f t="shared" si="312"/>
        <v>0</v>
      </c>
      <c r="KX142" s="224" t="str">
        <f t="shared" si="312"/>
        <v>-1</v>
      </c>
      <c r="KY142" s="224" t="str">
        <f t="shared" si="312"/>
        <v>0</v>
      </c>
      <c r="KZ142" s="224" t="str">
        <f t="shared" si="312"/>
        <v>0</v>
      </c>
      <c r="LA142" s="224" t="str">
        <f t="shared" si="312"/>
        <v>0</v>
      </c>
      <c r="LB142" s="224" t="str">
        <f t="shared" si="312"/>
        <v>0</v>
      </c>
      <c r="LC142" s="224" t="str">
        <f t="shared" si="312"/>
        <v>0</v>
      </c>
      <c r="LD142" s="224" t="str">
        <f t="shared" si="312"/>
        <v>0</v>
      </c>
      <c r="LE142" s="224" t="str">
        <f t="shared" si="312"/>
        <v>-72,668</v>
      </c>
      <c r="LF142" s="224" t="str">
        <f t="shared" si="312"/>
        <v>130,830</v>
      </c>
      <c r="LG142" s="224" t="str">
        <f t="shared" si="312"/>
        <v>0</v>
      </c>
      <c r="LH142" s="224" t="str">
        <f t="shared" si="312"/>
        <v>0</v>
      </c>
      <c r="LI142" s="224" t="str">
        <f t="shared" si="312"/>
        <v>-401,107</v>
      </c>
      <c r="LJ142" s="224" t="str">
        <f t="shared" si="312"/>
        <v>-$4,271,309</v>
      </c>
      <c r="LK142" s="224" t="str">
        <f t="shared" si="312"/>
        <v>-$1,395,701</v>
      </c>
      <c r="LL142" s="224" t="str">
        <f t="shared" si="312"/>
        <v>-$4,191,311</v>
      </c>
      <c r="LM142" s="224" t="str">
        <f t="shared" si="312"/>
        <v>-$10,491,135</v>
      </c>
      <c r="LN142" s="224" t="str">
        <f t="shared" si="312"/>
        <v>$7.65</v>
      </c>
      <c r="LO142" s="224" t="str">
        <f t="shared" si="312"/>
        <v>-129</v>
      </c>
      <c r="LP142" s="232"/>
      <c r="LQ142" s="232"/>
      <c r="LR142" s="213" t="str">
        <f t="shared" ref="LR142:ML142" si="313">LR42</f>
        <v>0</v>
      </c>
      <c r="LS142" s="224" t="str">
        <f t="shared" si="313"/>
        <v>0</v>
      </c>
      <c r="LT142" s="224" t="str">
        <f t="shared" si="313"/>
        <v>0</v>
      </c>
      <c r="LU142" s="224" t="str">
        <f t="shared" si="313"/>
        <v>1</v>
      </c>
      <c r="LV142" s="224" t="str">
        <f t="shared" si="313"/>
        <v>0</v>
      </c>
      <c r="LW142" s="224" t="str">
        <f t="shared" si="313"/>
        <v>0</v>
      </c>
      <c r="LX142" s="224" t="str">
        <f t="shared" si="313"/>
        <v>0</v>
      </c>
      <c r="LY142" s="224" t="str">
        <f t="shared" si="313"/>
        <v>0</v>
      </c>
      <c r="LZ142" s="224" t="str">
        <f t="shared" si="313"/>
        <v>0</v>
      </c>
      <c r="MA142" s="224" t="str">
        <f t="shared" si="313"/>
        <v>0</v>
      </c>
      <c r="MB142" s="224" t="str">
        <f t="shared" si="313"/>
        <v>-113,824</v>
      </c>
      <c r="MC142" s="224" t="str">
        <f t="shared" si="313"/>
        <v>-113,824</v>
      </c>
      <c r="MD142" s="224" t="str">
        <f t="shared" si="313"/>
        <v>0</v>
      </c>
      <c r="ME142" s="224" t="str">
        <f t="shared" si="313"/>
        <v>-159,450</v>
      </c>
      <c r="MF142" s="224" t="str">
        <f t="shared" si="313"/>
        <v>-502,032</v>
      </c>
      <c r="MG142" s="224" t="str">
        <f t="shared" si="313"/>
        <v>-$3,046,261</v>
      </c>
      <c r="MH142" s="224" t="str">
        <f t="shared" si="313"/>
        <v>-$574,738</v>
      </c>
      <c r="MI142" s="224" t="str">
        <f t="shared" si="313"/>
        <v>$1,663,569</v>
      </c>
      <c r="MJ142" s="224" t="str">
        <f t="shared" si="313"/>
        <v>-$2,615,363</v>
      </c>
      <c r="MK142" s="224" t="str">
        <f t="shared" si="313"/>
        <v>$8</v>
      </c>
      <c r="ML142" s="224" t="str">
        <f t="shared" si="313"/>
        <v>-176</v>
      </c>
      <c r="MM142" s="232"/>
      <c r="MN142" s="232"/>
      <c r="MO142" s="213" t="str">
        <f t="shared" ref="MO142:NI142" si="314">MO42</f>
        <v>0</v>
      </c>
      <c r="MP142" s="224" t="str">
        <f t="shared" si="314"/>
        <v>0</v>
      </c>
      <c r="MQ142" s="224" t="str">
        <f t="shared" si="314"/>
        <v>0</v>
      </c>
      <c r="MR142" s="224" t="str">
        <f t="shared" si="314"/>
        <v>0</v>
      </c>
      <c r="MS142" s="224" t="str">
        <f t="shared" si="314"/>
        <v>0</v>
      </c>
      <c r="MT142" s="224" t="str">
        <f t="shared" si="314"/>
        <v>0</v>
      </c>
      <c r="MU142" s="224" t="str">
        <f t="shared" si="314"/>
        <v>0</v>
      </c>
      <c r="MV142" s="224" t="str">
        <f t="shared" si="314"/>
        <v>0</v>
      </c>
      <c r="MW142" s="224" t="str">
        <f t="shared" si="314"/>
        <v>0</v>
      </c>
      <c r="MX142" s="224" t="str">
        <f t="shared" si="314"/>
        <v>0</v>
      </c>
      <c r="MY142" s="224" t="str">
        <f t="shared" si="314"/>
        <v>162,980</v>
      </c>
      <c r="MZ142" s="224" t="str">
        <f t="shared" si="314"/>
        <v>162,980</v>
      </c>
      <c r="NA142" s="224" t="str">
        <f t="shared" si="314"/>
        <v>0</v>
      </c>
      <c r="NB142" s="224" t="str">
        <f t="shared" si="314"/>
        <v>15,201</v>
      </c>
      <c r="NC142" s="224" t="str">
        <f t="shared" si="314"/>
        <v>603,239</v>
      </c>
      <c r="ND142" s="224" t="str">
        <f t="shared" si="314"/>
        <v>$4,660,659</v>
      </c>
      <c r="NE142" s="224" t="str">
        <f t="shared" si="314"/>
        <v>$1,183,853</v>
      </c>
      <c r="NF142" s="224" t="str">
        <f t="shared" si="314"/>
        <v>$1,088,891</v>
      </c>
      <c r="NG142" s="224" t="str">
        <f t="shared" si="314"/>
        <v>$6,824,766</v>
      </c>
      <c r="NH142" s="224" t="str">
        <f t="shared" si="314"/>
        <v>-$8</v>
      </c>
      <c r="NI142" s="224" t="str">
        <f t="shared" si="314"/>
        <v>301</v>
      </c>
    </row>
    <row r="143" spans="1:373" s="2" customFormat="1" ht="12.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213" t="s">
        <v>134</v>
      </c>
      <c r="AD143" s="222" t="str">
        <f t="shared" ca="1" si="195"/>
        <v>$78.55</v>
      </c>
      <c r="AE143" s="224" t="str">
        <f t="shared" si="229"/>
        <v>13,472</v>
      </c>
      <c r="AF143" s="224" t="str">
        <f t="shared" ref="AF143:AS143" si="315">AF43</f>
        <v>404</v>
      </c>
      <c r="AG143" s="224" t="str">
        <f t="shared" si="315"/>
        <v>48</v>
      </c>
      <c r="AH143" s="224" t="str">
        <f t="shared" si="315"/>
        <v>354</v>
      </c>
      <c r="AI143" s="224" t="str">
        <f t="shared" si="315"/>
        <v>10</v>
      </c>
      <c r="AJ143" s="224" t="str">
        <f t="shared" si="315"/>
        <v>12</v>
      </c>
      <c r="AK143" s="224" t="str">
        <f t="shared" si="315"/>
        <v>22</v>
      </c>
      <c r="AL143" s="224" t="str">
        <f t="shared" si="315"/>
        <v>63,500</v>
      </c>
      <c r="AM143" s="224" t="str">
        <f t="shared" si="315"/>
        <v>16</v>
      </c>
      <c r="AN143" s="224" t="str">
        <f t="shared" si="315"/>
        <v>342,000</v>
      </c>
      <c r="AO143" s="224" t="str">
        <f t="shared" si="315"/>
        <v>31,012</v>
      </c>
      <c r="AP143" s="224" t="str">
        <f t="shared" si="315"/>
        <v>31,012</v>
      </c>
      <c r="AQ143" s="224" t="str">
        <f t="shared" si="315"/>
        <v>-</v>
      </c>
      <c r="AR143" s="224" t="str">
        <f t="shared" si="315"/>
        <v>704,137</v>
      </c>
      <c r="AS143" s="224" t="str">
        <f t="shared" si="315"/>
        <v>704,137</v>
      </c>
      <c r="AT143" s="224" t="str">
        <f t="shared" si="231"/>
        <v>$1,865,261</v>
      </c>
      <c r="AU143" s="224" t="str">
        <f t="shared" si="231"/>
        <v>$3,203,325</v>
      </c>
      <c r="AV143" s="224" t="str">
        <f t="shared" si="231"/>
        <v>$2,033,982</v>
      </c>
      <c r="AW143" s="224" t="str">
        <f t="shared" si="231"/>
        <v>$7,102,568</v>
      </c>
      <c r="AX143" s="224" t="str">
        <f t="shared" si="231"/>
        <v>$78.55</v>
      </c>
      <c r="AY143" s="224" t="str">
        <f t="shared" ref="AY143" si="316">AY43</f>
        <v>142</v>
      </c>
      <c r="AZ143" s="232" t="s">
        <v>275</v>
      </c>
      <c r="BA143" s="232"/>
      <c r="BB143" s="213" t="str">
        <f t="shared" ref="BB143:BU143" si="317">BB43</f>
        <v>13,472</v>
      </c>
      <c r="BC143" s="224" t="str">
        <f t="shared" si="317"/>
        <v>404</v>
      </c>
      <c r="BD143" s="224" t="str">
        <f t="shared" si="317"/>
        <v>48</v>
      </c>
      <c r="BE143" s="224" t="str">
        <f t="shared" si="317"/>
        <v>354</v>
      </c>
      <c r="BF143" s="224" t="str">
        <f t="shared" si="317"/>
        <v>10</v>
      </c>
      <c r="BG143" s="224" t="str">
        <f t="shared" si="317"/>
        <v>12</v>
      </c>
      <c r="BH143" s="224" t="str">
        <f t="shared" si="317"/>
        <v>22</v>
      </c>
      <c r="BI143" s="224" t="str">
        <f t="shared" si="317"/>
        <v>63,500</v>
      </c>
      <c r="BJ143" s="224" t="str">
        <f t="shared" si="317"/>
        <v>16</v>
      </c>
      <c r="BK143" s="224" t="str">
        <f t="shared" si="317"/>
        <v>342,000</v>
      </c>
      <c r="BL143" s="224" t="str">
        <f t="shared" si="317"/>
        <v>778</v>
      </c>
      <c r="BM143" s="224" t="str">
        <f t="shared" si="317"/>
        <v>778</v>
      </c>
      <c r="BN143" s="224" t="str">
        <f t="shared" si="317"/>
        <v>-</v>
      </c>
      <c r="BO143" s="224" t="str">
        <f t="shared" si="317"/>
        <v>46,400</v>
      </c>
      <c r="BP143" s="224" t="str">
        <f t="shared" si="317"/>
        <v>46,400</v>
      </c>
      <c r="BQ143" s="224" t="str">
        <f t="shared" si="317"/>
        <v>$211,707</v>
      </c>
      <c r="BR143" s="224" t="str">
        <f t="shared" si="317"/>
        <v>$347,485</v>
      </c>
      <c r="BS143" s="224" t="str">
        <f t="shared" si="317"/>
        <v>$43,492</v>
      </c>
      <c r="BT143" s="224" t="str">
        <f t="shared" si="317"/>
        <v>$602,684</v>
      </c>
      <c r="BU143" s="224" t="str">
        <f t="shared" si="317"/>
        <v>$78.24</v>
      </c>
      <c r="BV143" s="224" t="str">
        <f t="shared" si="163"/>
        <v>86</v>
      </c>
      <c r="BW143" s="232" t="s">
        <v>275</v>
      </c>
      <c r="BX143" s="232" t="s">
        <v>275</v>
      </c>
      <c r="BY143" s="213" t="str">
        <f t="shared" ref="BY143:CR143" si="318">BY43</f>
        <v>13,472</v>
      </c>
      <c r="BZ143" s="224" t="str">
        <f t="shared" si="318"/>
        <v>404</v>
      </c>
      <c r="CA143" s="224" t="str">
        <f t="shared" si="318"/>
        <v>48</v>
      </c>
      <c r="CB143" s="224" t="str">
        <f t="shared" si="318"/>
        <v>354</v>
      </c>
      <c r="CC143" s="224" t="str">
        <f t="shared" si="318"/>
        <v>10</v>
      </c>
      <c r="CD143" s="224" t="str">
        <f t="shared" si="318"/>
        <v>12</v>
      </c>
      <c r="CE143" s="224" t="str">
        <f t="shared" si="318"/>
        <v>22</v>
      </c>
      <c r="CF143" s="224" t="str">
        <f t="shared" si="318"/>
        <v>63,500</v>
      </c>
      <c r="CG143" s="224" t="str">
        <f t="shared" si="318"/>
        <v>16</v>
      </c>
      <c r="CH143" s="224" t="str">
        <f t="shared" si="318"/>
        <v>342,000</v>
      </c>
      <c r="CI143" s="224" t="str">
        <f t="shared" si="318"/>
        <v>34,700</v>
      </c>
      <c r="CJ143" s="224" t="str">
        <f t="shared" si="318"/>
        <v>34,700</v>
      </c>
      <c r="CK143" s="224" t="str">
        <f t="shared" si="318"/>
        <v>-</v>
      </c>
      <c r="CL143" s="224" t="str">
        <f t="shared" si="318"/>
        <v>782,000</v>
      </c>
      <c r="CM143" s="224" t="str">
        <f t="shared" si="318"/>
        <v>782,000</v>
      </c>
      <c r="CN143" s="224" t="str">
        <f t="shared" si="318"/>
        <v>$2,884,488</v>
      </c>
      <c r="CO143" s="224" t="str">
        <f t="shared" si="318"/>
        <v>$5,786,192</v>
      </c>
      <c r="CP143" s="224" t="str">
        <f t="shared" si="318"/>
        <v>$2,099,174</v>
      </c>
      <c r="CQ143" s="224" t="str">
        <f t="shared" si="318"/>
        <v>-</v>
      </c>
      <c r="CR143" s="224" t="str">
        <f t="shared" si="318"/>
        <v>$75</v>
      </c>
      <c r="CS143" s="224" t="str">
        <f t="shared" si="164"/>
        <v>171</v>
      </c>
      <c r="CT143" s="232" t="s">
        <v>275</v>
      </c>
      <c r="CU143" s="232" t="s">
        <v>275</v>
      </c>
      <c r="CV143" s="213" t="str">
        <f t="shared" ref="CV143:DP143" si="319">CV43</f>
        <v>13,472</v>
      </c>
      <c r="CW143" s="224" t="str">
        <f t="shared" si="319"/>
        <v>404</v>
      </c>
      <c r="CX143" s="224" t="str">
        <f t="shared" si="319"/>
        <v>48</v>
      </c>
      <c r="CY143" s="224" t="str">
        <f t="shared" si="319"/>
        <v>349</v>
      </c>
      <c r="CZ143" s="224" t="str">
        <f t="shared" si="319"/>
        <v>10</v>
      </c>
      <c r="DA143" s="224" t="str">
        <f t="shared" si="319"/>
        <v>12</v>
      </c>
      <c r="DB143" s="224" t="str">
        <f t="shared" si="319"/>
        <v>22</v>
      </c>
      <c r="DC143" s="224" t="str">
        <f t="shared" si="319"/>
        <v>65,300</v>
      </c>
      <c r="DD143" s="224" t="str">
        <f t="shared" si="319"/>
        <v>19</v>
      </c>
      <c r="DE143" s="224" t="str">
        <f t="shared" si="319"/>
        <v>347,500</v>
      </c>
      <c r="DF143" s="224" t="str">
        <f t="shared" si="319"/>
        <v>46,000</v>
      </c>
      <c r="DG143" s="224" t="str">
        <f t="shared" si="319"/>
        <v>46,000</v>
      </c>
      <c r="DH143" s="224" t="str">
        <f t="shared" si="319"/>
        <v>-</v>
      </c>
      <c r="DI143" s="224" t="str">
        <f t="shared" si="319"/>
        <v>1,740,000</v>
      </c>
      <c r="DJ143" s="224" t="str">
        <f t="shared" si="319"/>
        <v>1,740,000</v>
      </c>
      <c r="DK143" s="224" t="str">
        <f t="shared" si="319"/>
        <v>$2,620,000</v>
      </c>
      <c r="DL143" s="224" t="str">
        <f t="shared" si="319"/>
        <v>$5,403,000</v>
      </c>
      <c r="DM143" s="224" t="str">
        <f t="shared" si="319"/>
        <v>$2,630,000</v>
      </c>
      <c r="DN143" s="224" t="str">
        <f t="shared" si="319"/>
        <v>$10,653,000</v>
      </c>
      <c r="DO143" s="224" t="str">
        <f t="shared" si="319"/>
        <v>$60</v>
      </c>
      <c r="DP143" s="224" t="str">
        <f t="shared" si="319"/>
        <v>148</v>
      </c>
      <c r="DQ143" s="232" t="s">
        <v>275</v>
      </c>
      <c r="DR143" s="232" t="s">
        <v>275</v>
      </c>
      <c r="DS143" s="213" t="str">
        <f t="shared" ref="DS143:EM143" si="320">DS43</f>
        <v>13,472</v>
      </c>
      <c r="DT143" s="224" t="str">
        <f t="shared" si="320"/>
        <v>500</v>
      </c>
      <c r="DU143" s="224" t="str">
        <f t="shared" si="320"/>
        <v>68</v>
      </c>
      <c r="DV143" s="224" t="str">
        <f t="shared" si="320"/>
        <v>346</v>
      </c>
      <c r="DW143" s="224" t="str">
        <f t="shared" si="320"/>
        <v>11</v>
      </c>
      <c r="DX143" s="224" t="str">
        <f t="shared" si="320"/>
        <v>-</v>
      </c>
      <c r="DY143" s="224" t="str">
        <f t="shared" si="320"/>
        <v>22</v>
      </c>
      <c r="DZ143" s="224" t="str">
        <f t="shared" si="320"/>
        <v>60,500</v>
      </c>
      <c r="EA143" s="224" t="str">
        <f t="shared" si="320"/>
        <v>19</v>
      </c>
      <c r="EB143" s="224" t="str">
        <f t="shared" si="320"/>
        <v>347,500</v>
      </c>
      <c r="EC143" s="224" t="str">
        <f t="shared" si="320"/>
        <v>6,150</v>
      </c>
      <c r="ED143" s="224" t="str">
        <f t="shared" si="320"/>
        <v>6,150</v>
      </c>
      <c r="EE143" s="224" t="str">
        <f t="shared" si="320"/>
        <v>-</v>
      </c>
      <c r="EF143" s="224" t="str">
        <f t="shared" si="320"/>
        <v>72,600</v>
      </c>
      <c r="EG143" s="224" t="str">
        <f t="shared" si="320"/>
        <v>72,600</v>
      </c>
      <c r="EH143" s="224" t="str">
        <f t="shared" si="320"/>
        <v>$307,000</v>
      </c>
      <c r="EI143" s="224" t="str">
        <f t="shared" si="320"/>
        <v>$710,000</v>
      </c>
      <c r="EJ143" s="224" t="str">
        <f t="shared" si="320"/>
        <v>$382,000</v>
      </c>
      <c r="EK143" s="224" t="str">
        <f t="shared" si="320"/>
        <v>$1,400,000</v>
      </c>
      <c r="EL143" s="224" t="str">
        <f t="shared" si="320"/>
        <v>$63</v>
      </c>
      <c r="EM143" s="224" t="str">
        <f t="shared" si="320"/>
        <v>78</v>
      </c>
      <c r="EN143" s="232" t="s">
        <v>275</v>
      </c>
      <c r="EO143" s="232" t="s">
        <v>275</v>
      </c>
      <c r="EP143" s="213" t="str">
        <f t="shared" ref="EP143:FJ143" si="321">EP43</f>
        <v>13,472</v>
      </c>
      <c r="EQ143" s="224" t="str">
        <f t="shared" si="321"/>
        <v>500</v>
      </c>
      <c r="ER143" s="224" t="str">
        <f t="shared" si="321"/>
        <v>68</v>
      </c>
      <c r="ES143" s="224" t="str">
        <f t="shared" si="321"/>
        <v>346</v>
      </c>
      <c r="ET143" s="224" t="str">
        <f t="shared" si="321"/>
        <v>11</v>
      </c>
      <c r="EU143" s="224" t="str">
        <f t="shared" si="321"/>
        <v>0</v>
      </c>
      <c r="EV143" s="224" t="str">
        <f t="shared" si="321"/>
        <v>22</v>
      </c>
      <c r="EW143" s="224" t="str">
        <f t="shared" si="321"/>
        <v>60,500</v>
      </c>
      <c r="EX143" s="224" t="str">
        <f t="shared" si="321"/>
        <v>19</v>
      </c>
      <c r="EY143" s="224" t="str">
        <f t="shared" si="321"/>
        <v>347,500</v>
      </c>
      <c r="EZ143" s="224" t="str">
        <f t="shared" si="321"/>
        <v>99,300</v>
      </c>
      <c r="FA143" s="224" t="str">
        <f t="shared" si="321"/>
        <v>99,300</v>
      </c>
      <c r="FB143" s="224" t="str">
        <f t="shared" si="321"/>
        <v>-</v>
      </c>
      <c r="FC143" s="224" t="str">
        <f t="shared" si="321"/>
        <v>1,784,200</v>
      </c>
      <c r="FD143" s="224" t="str">
        <f t="shared" si="321"/>
        <v>1,784,200</v>
      </c>
      <c r="FE143" s="224" t="str">
        <f t="shared" si="321"/>
        <v>$2,927,000</v>
      </c>
      <c r="FF143" s="224" t="str">
        <f t="shared" si="321"/>
        <v>$3,846,700</v>
      </c>
      <c r="FG143" s="224" t="str">
        <f t="shared" si="321"/>
        <v>$2,921,900</v>
      </c>
      <c r="FH143" s="224" t="str">
        <f t="shared" si="321"/>
        <v>$9,695,600</v>
      </c>
      <c r="FI143" s="224" t="str">
        <f t="shared" si="321"/>
        <v>$62</v>
      </c>
      <c r="FJ143" s="224" t="str">
        <f t="shared" si="321"/>
        <v>208</v>
      </c>
      <c r="FK143" s="232" t="s">
        <v>275</v>
      </c>
      <c r="FL143" s="232" t="s">
        <v>275</v>
      </c>
      <c r="FM143" s="213" t="str">
        <f t="shared" ref="FM143:GG143" si="322">FM43</f>
        <v>13,472</v>
      </c>
      <c r="FN143" s="224" t="str">
        <f t="shared" si="322"/>
        <v>-</v>
      </c>
      <c r="FO143" s="224" t="str">
        <f t="shared" si="322"/>
        <v>-</v>
      </c>
      <c r="FP143" s="224" t="str">
        <f t="shared" si="322"/>
        <v>346</v>
      </c>
      <c r="FQ143" s="224" t="str">
        <f t="shared" si="322"/>
        <v>11</v>
      </c>
      <c r="FR143" s="224" t="str">
        <f t="shared" si="322"/>
        <v>-</v>
      </c>
      <c r="FS143" s="224" t="str">
        <f t="shared" si="322"/>
        <v>25</v>
      </c>
      <c r="FT143" s="224" t="str">
        <f t="shared" si="322"/>
        <v>57,500</v>
      </c>
      <c r="FU143" s="224" t="str">
        <f t="shared" si="322"/>
        <v>14</v>
      </c>
      <c r="FV143" s="224" t="str">
        <f t="shared" si="322"/>
        <v>322,000</v>
      </c>
      <c r="FW143" s="224" t="str">
        <f t="shared" si="322"/>
        <v>108,000</v>
      </c>
      <c r="FX143" s="224" t="str">
        <f t="shared" si="322"/>
        <v>108,000</v>
      </c>
      <c r="FY143" s="224" t="str">
        <f t="shared" si="322"/>
        <v>-</v>
      </c>
      <c r="FZ143" s="224" t="str">
        <f t="shared" si="322"/>
        <v>2,539,000</v>
      </c>
      <c r="GA143" s="224" t="str">
        <f t="shared" si="322"/>
        <v>2,539,000</v>
      </c>
      <c r="GB143" s="224" t="str">
        <f t="shared" si="322"/>
        <v>$4,545,652</v>
      </c>
      <c r="GC143" s="224" t="str">
        <f t="shared" si="322"/>
        <v>$5,342,739</v>
      </c>
      <c r="GD143" s="224" t="str">
        <f t="shared" si="322"/>
        <v>$3,718,982</v>
      </c>
      <c r="GE143" s="224" t="str">
        <f t="shared" si="322"/>
        <v>$14,470,840</v>
      </c>
      <c r="GF143" s="224" t="str">
        <f t="shared" si="322"/>
        <v>$61</v>
      </c>
      <c r="GG143" s="224" t="str">
        <f t="shared" si="322"/>
        <v>227</v>
      </c>
      <c r="GH143" s="232" t="s">
        <v>275</v>
      </c>
      <c r="GI143" s="232" t="s">
        <v>275</v>
      </c>
      <c r="GJ143" s="213" t="str">
        <f t="shared" ref="GJ143:HD143" si="323">GJ43</f>
        <v>13,472</v>
      </c>
      <c r="GK143" s="224" t="str">
        <f t="shared" si="323"/>
        <v>285</v>
      </c>
      <c r="GL143" s="224" t="str">
        <f t="shared" si="323"/>
        <v>44</v>
      </c>
      <c r="GM143" s="224" t="str">
        <f t="shared" si="323"/>
        <v>347</v>
      </c>
      <c r="GN143" s="224" t="str">
        <f t="shared" si="323"/>
        <v>11</v>
      </c>
      <c r="GO143" s="224" t="str">
        <f t="shared" si="323"/>
        <v>-</v>
      </c>
      <c r="GP143" s="224" t="str">
        <f t="shared" si="323"/>
        <v>21</v>
      </c>
      <c r="GQ143" s="224" t="str">
        <f t="shared" si="323"/>
        <v>52,000</v>
      </c>
      <c r="GR143" s="224" t="str">
        <f t="shared" si="323"/>
        <v>14</v>
      </c>
      <c r="GS143" s="224" t="str">
        <f t="shared" si="323"/>
        <v>275,700</v>
      </c>
      <c r="GT143" s="224" t="str">
        <f t="shared" si="323"/>
        <v>21,730</v>
      </c>
      <c r="GU143" s="224" t="str">
        <f t="shared" si="323"/>
        <v>21,730</v>
      </c>
      <c r="GV143" s="224" t="str">
        <f t="shared" si="323"/>
        <v>0</v>
      </c>
      <c r="GW143" s="224" t="str">
        <f t="shared" si="323"/>
        <v>320,000</v>
      </c>
      <c r="GX143" s="224" t="str">
        <f t="shared" si="323"/>
        <v>320,000</v>
      </c>
      <c r="GY143" s="224" t="str">
        <f t="shared" si="323"/>
        <v>$1,854,000</v>
      </c>
      <c r="GZ143" s="224" t="str">
        <f t="shared" si="323"/>
        <v>$2,600,000</v>
      </c>
      <c r="HA143" s="224" t="str">
        <f t="shared" si="323"/>
        <v>$2,347,000</v>
      </c>
      <c r="HB143" s="224" t="str">
        <f t="shared" si="323"/>
        <v>$5,274,000</v>
      </c>
      <c r="HC143" s="224" t="str">
        <f t="shared" ref="HC143" si="324">HC43</f>
        <v>$61</v>
      </c>
      <c r="HD143" s="224" t="str">
        <f t="shared" si="323"/>
        <v>116</v>
      </c>
      <c r="HE143" s="232" t="s">
        <v>275</v>
      </c>
      <c r="HF143" s="232" t="s">
        <v>275</v>
      </c>
      <c r="HG143" s="213" t="str">
        <f t="shared" ref="HG143:IA143" si="325">HG43</f>
        <v>13,472</v>
      </c>
      <c r="HH143" s="224" t="str">
        <f t="shared" si="325"/>
        <v>285</v>
      </c>
      <c r="HI143" s="224" t="str">
        <f t="shared" si="325"/>
        <v>44</v>
      </c>
      <c r="HJ143" s="224" t="str">
        <f t="shared" si="325"/>
        <v>347</v>
      </c>
      <c r="HK143" s="224" t="str">
        <f t="shared" si="325"/>
        <v>11</v>
      </c>
      <c r="HL143" s="224" t="str">
        <f t="shared" si="325"/>
        <v>11</v>
      </c>
      <c r="HM143" s="224" t="str">
        <f t="shared" si="325"/>
        <v>19</v>
      </c>
      <c r="HN143" s="224" t="str">
        <f t="shared" si="325"/>
        <v>46,700</v>
      </c>
      <c r="HO143" s="224" t="str">
        <f t="shared" si="325"/>
        <v>14</v>
      </c>
      <c r="HP143" s="224" t="str">
        <f t="shared" si="325"/>
        <v>275,700</v>
      </c>
      <c r="HQ143" s="224" t="str">
        <f t="shared" si="325"/>
        <v>31,112</v>
      </c>
      <c r="HR143" s="224" t="str">
        <f t="shared" si="325"/>
        <v>31,112</v>
      </c>
      <c r="HS143" s="224" t="str">
        <f t="shared" si="325"/>
        <v>-</v>
      </c>
      <c r="HT143" s="224" t="str">
        <f t="shared" si="325"/>
        <v>364,000</v>
      </c>
      <c r="HU143" s="224" t="str">
        <f t="shared" si="325"/>
        <v>364,000</v>
      </c>
      <c r="HV143" s="224" t="str">
        <f t="shared" si="325"/>
        <v>$2,817,063</v>
      </c>
      <c r="HW143" s="224" t="str">
        <f t="shared" si="325"/>
        <v>$1,489,794</v>
      </c>
      <c r="HX143" s="224" t="str">
        <f t="shared" si="325"/>
        <v>$1,994,702</v>
      </c>
      <c r="HY143" s="224" t="str">
        <f t="shared" si="325"/>
        <v>$7,963,910</v>
      </c>
      <c r="HZ143" s="224" t="str">
        <f t="shared" si="325"/>
        <v>$63</v>
      </c>
      <c r="IA143" s="224" t="str">
        <f t="shared" si="325"/>
        <v>191</v>
      </c>
      <c r="IB143" s="232" t="s">
        <v>275</v>
      </c>
      <c r="IC143" s="232" t="s">
        <v>275</v>
      </c>
      <c r="ID143" s="213" t="str">
        <f t="shared" ref="ID143:IX143" si="326">ID43</f>
        <v>13,472</v>
      </c>
      <c r="IE143" s="224" t="str">
        <f t="shared" si="326"/>
        <v>285</v>
      </c>
      <c r="IF143" s="224" t="str">
        <f t="shared" si="326"/>
        <v>44</v>
      </c>
      <c r="IG143" s="224" t="str">
        <f t="shared" si="326"/>
        <v>383</v>
      </c>
      <c r="IH143" s="224" t="str">
        <f t="shared" si="326"/>
        <v>11</v>
      </c>
      <c r="II143" s="224" t="str">
        <f t="shared" si="326"/>
        <v>5</v>
      </c>
      <c r="IJ143" s="224" t="str">
        <f t="shared" si="326"/>
        <v>19</v>
      </c>
      <c r="IK143" s="224" t="str">
        <f t="shared" si="326"/>
        <v>46,700</v>
      </c>
      <c r="IL143" s="224" t="str">
        <f t="shared" si="326"/>
        <v>14</v>
      </c>
      <c r="IM143" s="224" t="str">
        <f t="shared" si="326"/>
        <v>280,000</v>
      </c>
      <c r="IN143" s="224" t="str">
        <f t="shared" si="326"/>
        <v>87,500</v>
      </c>
      <c r="IO143" s="224" t="str">
        <f t="shared" si="326"/>
        <v>87,500</v>
      </c>
      <c r="IP143" s="224" t="str">
        <f t="shared" si="326"/>
        <v>2,600</v>
      </c>
      <c r="IQ143" s="224" t="str">
        <f t="shared" si="326"/>
        <v>625,000</v>
      </c>
      <c r="IR143" s="224" t="str">
        <f t="shared" si="326"/>
        <v>625,000</v>
      </c>
      <c r="IS143" s="224" t="str">
        <f t="shared" si="326"/>
        <v>$2,372,000</v>
      </c>
      <c r="IT143" s="224" t="str">
        <f t="shared" si="326"/>
        <v>$732,000</v>
      </c>
      <c r="IU143" s="224" t="str">
        <f t="shared" si="326"/>
        <v>$5,232,000</v>
      </c>
      <c r="IV143" s="224" t="str">
        <f t="shared" si="326"/>
        <v>$13,892,000</v>
      </c>
      <c r="IW143" s="224" t="str">
        <f t="shared" si="326"/>
        <v>$59</v>
      </c>
      <c r="IX143" s="224" t="str">
        <f t="shared" si="326"/>
        <v>283</v>
      </c>
      <c r="IY143" s="232" t="s">
        <v>275</v>
      </c>
      <c r="IZ143" s="232" t="s">
        <v>275</v>
      </c>
      <c r="JA143" s="213" t="str">
        <f t="shared" ref="JA143:JU143" si="327">JA43</f>
        <v>13,472</v>
      </c>
      <c r="JB143" s="224" t="str">
        <f t="shared" si="327"/>
        <v>423</v>
      </c>
      <c r="JC143" s="224" t="str">
        <f t="shared" si="327"/>
        <v>52</v>
      </c>
      <c r="JD143" s="224" t="str">
        <f t="shared" si="327"/>
        <v>351</v>
      </c>
      <c r="JE143" s="224" t="str">
        <f t="shared" si="327"/>
        <v>10</v>
      </c>
      <c r="JF143" s="224" t="str">
        <f t="shared" si="327"/>
        <v>12</v>
      </c>
      <c r="JG143" s="224" t="str">
        <f t="shared" si="327"/>
        <v>22</v>
      </c>
      <c r="JH143" s="224" t="str">
        <f t="shared" si="327"/>
        <v>63,260</v>
      </c>
      <c r="JI143" s="224" t="str">
        <f t="shared" si="327"/>
        <v>17</v>
      </c>
      <c r="JJ143" s="224" t="str">
        <f t="shared" si="327"/>
        <v>344,200</v>
      </c>
      <c r="JK143" s="224" t="str">
        <f t="shared" si="327"/>
        <v>23,728</v>
      </c>
      <c r="JL143" s="224" t="str">
        <f t="shared" si="327"/>
        <v>23,728</v>
      </c>
      <c r="JM143" s="224" t="str">
        <f t="shared" si="327"/>
        <v>-</v>
      </c>
      <c r="JN143" s="224" t="str">
        <f t="shared" si="327"/>
        <v>669,027</v>
      </c>
      <c r="JO143" s="224" t="str">
        <f t="shared" si="327"/>
        <v>669,027</v>
      </c>
      <c r="JP143" s="224" t="str">
        <f t="shared" si="327"/>
        <v>$1,577,691</v>
      </c>
      <c r="JQ143" s="224" t="str">
        <f t="shared" si="327"/>
        <v>$3,090,000</v>
      </c>
      <c r="JR143" s="224" t="str">
        <f t="shared" si="327"/>
        <v>$1,437,730</v>
      </c>
      <c r="JS143" s="224" t="str">
        <f t="shared" si="327"/>
        <v>$4,939,563</v>
      </c>
      <c r="JT143" s="224" t="str">
        <f t="shared" si="327"/>
        <v>$70.86</v>
      </c>
      <c r="JU143" s="224" t="str">
        <f t="shared" si="327"/>
        <v>125</v>
      </c>
      <c r="JV143" s="232" t="s">
        <v>275</v>
      </c>
      <c r="JW143" s="232" t="s">
        <v>275</v>
      </c>
      <c r="JX143" s="213" t="str">
        <f t="shared" ref="JX143:KR143" si="328">JX43</f>
        <v>0</v>
      </c>
      <c r="JY143" s="224" t="str">
        <f t="shared" si="328"/>
        <v>0</v>
      </c>
      <c r="JZ143" s="224" t="str">
        <f t="shared" si="328"/>
        <v>0</v>
      </c>
      <c r="KA143" s="224" t="str">
        <f t="shared" si="328"/>
        <v>0</v>
      </c>
      <c r="KB143" s="224" t="str">
        <f t="shared" si="328"/>
        <v>0</v>
      </c>
      <c r="KC143" s="224" t="str">
        <f t="shared" si="328"/>
        <v>0</v>
      </c>
      <c r="KD143" s="224" t="str">
        <f t="shared" si="328"/>
        <v>0</v>
      </c>
      <c r="KE143" s="224" t="str">
        <f t="shared" si="328"/>
        <v>0</v>
      </c>
      <c r="KF143" s="224" t="str">
        <f t="shared" si="328"/>
        <v>0</v>
      </c>
      <c r="KG143" s="224" t="str">
        <f t="shared" si="328"/>
        <v>0</v>
      </c>
      <c r="KH143" s="224" t="str">
        <f t="shared" si="328"/>
        <v>30,234</v>
      </c>
      <c r="KI143" s="224" t="str">
        <f t="shared" si="328"/>
        <v>30,234</v>
      </c>
      <c r="KJ143" s="224" t="str">
        <f t="shared" si="328"/>
        <v>-</v>
      </c>
      <c r="KK143" s="224" t="str">
        <f t="shared" si="328"/>
        <v>657,737</v>
      </c>
      <c r="KL143" s="224" t="str">
        <f t="shared" si="328"/>
        <v>657,737</v>
      </c>
      <c r="KM143" s="224" t="str">
        <f t="shared" si="328"/>
        <v>$1,653,554</v>
      </c>
      <c r="KN143" s="224" t="str">
        <f t="shared" si="328"/>
        <v>$2,855,840</v>
      </c>
      <c r="KO143" s="224" t="str">
        <f t="shared" si="328"/>
        <v>$1,990,490</v>
      </c>
      <c r="KP143" s="224" t="str">
        <f t="shared" si="328"/>
        <v>$6,499,884</v>
      </c>
      <c r="KQ143" s="224" t="str">
        <f t="shared" si="328"/>
        <v>$0.31</v>
      </c>
      <c r="KR143" s="224" t="str">
        <f t="shared" si="328"/>
        <v>56</v>
      </c>
      <c r="KS143" s="232" t="s">
        <v>275</v>
      </c>
      <c r="KT143" s="232" t="s">
        <v>275</v>
      </c>
      <c r="KU143" s="213" t="str">
        <f t="shared" ref="KU143:LO143" si="329">KU43</f>
        <v>0</v>
      </c>
      <c r="KV143" s="224" t="str">
        <f t="shared" si="329"/>
        <v>0</v>
      </c>
      <c r="KW143" s="224" t="str">
        <f t="shared" si="329"/>
        <v>0</v>
      </c>
      <c r="KX143" s="224" t="str">
        <f t="shared" si="329"/>
        <v>0</v>
      </c>
      <c r="KY143" s="224" t="str">
        <f t="shared" si="329"/>
        <v>0</v>
      </c>
      <c r="KZ143" s="224" t="str">
        <f t="shared" si="329"/>
        <v>0</v>
      </c>
      <c r="LA143" s="224" t="str">
        <f t="shared" si="329"/>
        <v>0</v>
      </c>
      <c r="LB143" s="224" t="str">
        <f t="shared" si="329"/>
        <v>0</v>
      </c>
      <c r="LC143" s="224" t="str">
        <f t="shared" si="329"/>
        <v>0</v>
      </c>
      <c r="LD143" s="224" t="str">
        <f t="shared" si="329"/>
        <v>0</v>
      </c>
      <c r="LE143" s="224" t="str">
        <f t="shared" si="329"/>
        <v>-33,922</v>
      </c>
      <c r="LF143" s="224" t="str">
        <f t="shared" si="329"/>
        <v>-33,922</v>
      </c>
      <c r="LG143" s="224" t="str">
        <f t="shared" si="329"/>
        <v>-</v>
      </c>
      <c r="LH143" s="224" t="str">
        <f t="shared" si="329"/>
        <v>-735,600</v>
      </c>
      <c r="LI143" s="224" t="str">
        <f t="shared" si="329"/>
        <v>-735,600</v>
      </c>
      <c r="LJ143" s="224" t="str">
        <f t="shared" si="329"/>
        <v>-$2,672,781</v>
      </c>
      <c r="LK143" s="224" t="str">
        <f t="shared" si="329"/>
        <v>-$5,438,707</v>
      </c>
      <c r="LL143" s="224" t="str">
        <f t="shared" si="329"/>
        <v>-$2,055,682</v>
      </c>
      <c r="LM143" s="224" t="str">
        <f t="shared" si="329"/>
        <v>-</v>
      </c>
      <c r="LN143" s="224" t="str">
        <f t="shared" si="329"/>
        <v>$3.51</v>
      </c>
      <c r="LO143" s="224" t="str">
        <f t="shared" si="329"/>
        <v>-85</v>
      </c>
      <c r="LP143" s="232"/>
      <c r="LQ143" s="232"/>
      <c r="LR143" s="213" t="str">
        <f t="shared" ref="LR143:ML143" si="330">LR43</f>
        <v>0</v>
      </c>
      <c r="LS143" s="224" t="str">
        <f t="shared" si="330"/>
        <v>0</v>
      </c>
      <c r="LT143" s="224" t="str">
        <f t="shared" si="330"/>
        <v>0</v>
      </c>
      <c r="LU143" s="224" t="str">
        <f t="shared" si="330"/>
        <v>5</v>
      </c>
      <c r="LV143" s="224" t="str">
        <f t="shared" si="330"/>
        <v>0</v>
      </c>
      <c r="LW143" s="224" t="str">
        <f t="shared" si="330"/>
        <v>0</v>
      </c>
      <c r="LX143" s="224" t="str">
        <f t="shared" si="330"/>
        <v>0</v>
      </c>
      <c r="LY143" s="224" t="str">
        <f t="shared" si="330"/>
        <v>-1,800</v>
      </c>
      <c r="LZ143" s="224" t="str">
        <f t="shared" si="330"/>
        <v>-3</v>
      </c>
      <c r="MA143" s="224" t="str">
        <f t="shared" si="330"/>
        <v>-5,500</v>
      </c>
      <c r="MB143" s="224" t="str">
        <f t="shared" si="330"/>
        <v>-11,300</v>
      </c>
      <c r="MC143" s="224" t="str">
        <f t="shared" si="330"/>
        <v>-11,300</v>
      </c>
      <c r="MD143" s="224" t="str">
        <f t="shared" si="330"/>
        <v>-</v>
      </c>
      <c r="ME143" s="224" t="str">
        <f t="shared" si="330"/>
        <v>-958,000</v>
      </c>
      <c r="MF143" s="224" t="str">
        <f t="shared" si="330"/>
        <v>-958,000</v>
      </c>
      <c r="MG143" s="224" t="str">
        <f t="shared" si="330"/>
        <v>$264,488</v>
      </c>
      <c r="MH143" s="224" t="str">
        <f t="shared" si="330"/>
        <v>$383,192</v>
      </c>
      <c r="MI143" s="224" t="str">
        <f t="shared" si="330"/>
        <v>-$530,826</v>
      </c>
      <c r="MJ143" s="224" t="str">
        <f t="shared" si="330"/>
        <v>-</v>
      </c>
      <c r="MK143" s="224" t="str">
        <f t="shared" si="330"/>
        <v>$15</v>
      </c>
      <c r="ML143" s="224" t="str">
        <f t="shared" si="330"/>
        <v>23</v>
      </c>
      <c r="MM143" s="232"/>
      <c r="MN143" s="232"/>
      <c r="MO143" s="213" t="str">
        <f t="shared" ref="MO143:NI143" si="331">MO43</f>
        <v>0</v>
      </c>
      <c r="MP143" s="224" t="str">
        <f t="shared" si="331"/>
        <v>-96</v>
      </c>
      <c r="MQ143" s="224" t="str">
        <f t="shared" si="331"/>
        <v>-20</v>
      </c>
      <c r="MR143" s="224" t="str">
        <f t="shared" si="331"/>
        <v>3</v>
      </c>
      <c r="MS143" s="224" t="str">
        <f t="shared" si="331"/>
        <v>-1</v>
      </c>
      <c r="MT143" s="224" t="str">
        <f t="shared" si="331"/>
        <v>-</v>
      </c>
      <c r="MU143" s="224" t="str">
        <f t="shared" si="331"/>
        <v>0</v>
      </c>
      <c r="MV143" s="224" t="str">
        <f t="shared" si="331"/>
        <v>4,800</v>
      </c>
      <c r="MW143" s="224" t="str">
        <f t="shared" si="331"/>
        <v>0</v>
      </c>
      <c r="MX143" s="224" t="str">
        <f t="shared" si="331"/>
        <v>0</v>
      </c>
      <c r="MY143" s="224" t="str">
        <f t="shared" si="331"/>
        <v>39,850</v>
      </c>
      <c r="MZ143" s="224" t="str">
        <f t="shared" si="331"/>
        <v>39,850</v>
      </c>
      <c r="NA143" s="224" t="str">
        <f t="shared" si="331"/>
        <v>-</v>
      </c>
      <c r="NB143" s="224" t="str">
        <f t="shared" si="331"/>
        <v>1,667,400</v>
      </c>
      <c r="NC143" s="224" t="str">
        <f t="shared" si="331"/>
        <v>1,667,400</v>
      </c>
      <c r="ND143" s="224" t="str">
        <f t="shared" si="331"/>
        <v>$2,313,000</v>
      </c>
      <c r="NE143" s="224" t="str">
        <f t="shared" si="331"/>
        <v>$4,693,000</v>
      </c>
      <c r="NF143" s="224" t="str">
        <f t="shared" si="331"/>
        <v>$2,248,000</v>
      </c>
      <c r="NG143" s="224" t="str">
        <f t="shared" si="331"/>
        <v>$9,253,000</v>
      </c>
      <c r="NH143" s="224" t="str">
        <f t="shared" si="331"/>
        <v>-$3</v>
      </c>
      <c r="NI143" s="224" t="str">
        <f t="shared" si="331"/>
        <v>70</v>
      </c>
    </row>
    <row r="144" spans="1:373" s="2" customFormat="1" ht="12.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213" t="s">
        <v>347</v>
      </c>
      <c r="AD144" s="222" t="str">
        <f t="shared" ca="1" si="195"/>
        <v>-</v>
      </c>
      <c r="AE144" s="224" t="str">
        <f t="shared" si="229"/>
        <v>-</v>
      </c>
      <c r="AF144" s="224" t="str">
        <f t="shared" ref="AF144:AS144" si="332">AF44</f>
        <v>-</v>
      </c>
      <c r="AG144" s="224" t="str">
        <f t="shared" si="332"/>
        <v>-</v>
      </c>
      <c r="AH144" s="224" t="str">
        <f t="shared" si="332"/>
        <v>-</v>
      </c>
      <c r="AI144" s="224" t="str">
        <f t="shared" si="332"/>
        <v>-</v>
      </c>
      <c r="AJ144" s="224" t="str">
        <f t="shared" si="332"/>
        <v>-</v>
      </c>
      <c r="AK144" s="224" t="str">
        <f t="shared" si="332"/>
        <v>-</v>
      </c>
      <c r="AL144" s="224" t="str">
        <f t="shared" si="332"/>
        <v>-</v>
      </c>
      <c r="AM144" s="224" t="str">
        <f t="shared" si="332"/>
        <v>-</v>
      </c>
      <c r="AN144" s="224" t="str">
        <f t="shared" si="332"/>
        <v>-</v>
      </c>
      <c r="AO144" s="224" t="str">
        <f t="shared" si="332"/>
        <v>-</v>
      </c>
      <c r="AP144" s="224" t="str">
        <f t="shared" si="332"/>
        <v>-</v>
      </c>
      <c r="AQ144" s="224" t="str">
        <f t="shared" si="332"/>
        <v>-</v>
      </c>
      <c r="AR144" s="224" t="str">
        <f t="shared" si="332"/>
        <v>-</v>
      </c>
      <c r="AS144" s="224" t="str">
        <f t="shared" si="332"/>
        <v>-</v>
      </c>
      <c r="AT144" s="224" t="str">
        <f t="shared" si="231"/>
        <v>-</v>
      </c>
      <c r="AU144" s="224" t="str">
        <f t="shared" si="231"/>
        <v>-</v>
      </c>
      <c r="AV144" s="224" t="str">
        <f t="shared" si="231"/>
        <v>-</v>
      </c>
      <c r="AW144" s="224" t="str">
        <f t="shared" si="231"/>
        <v>-</v>
      </c>
      <c r="AX144" s="224" t="str">
        <f t="shared" si="231"/>
        <v>-</v>
      </c>
      <c r="AY144" s="224" t="str">
        <f t="shared" ref="AY144" si="333">AY44</f>
        <v>76</v>
      </c>
      <c r="AZ144" s="232" t="s">
        <v>275</v>
      </c>
      <c r="BA144" s="232"/>
      <c r="BB144" s="213" t="str">
        <f t="shared" ref="BB144:BU144" si="334">BB44</f>
        <v>-</v>
      </c>
      <c r="BC144" s="224" t="str">
        <f t="shared" si="334"/>
        <v>-</v>
      </c>
      <c r="BD144" s="224" t="str">
        <f t="shared" si="334"/>
        <v>-</v>
      </c>
      <c r="BE144" s="224" t="str">
        <f t="shared" si="334"/>
        <v>-</v>
      </c>
      <c r="BF144" s="224" t="str">
        <f t="shared" si="334"/>
        <v>-</v>
      </c>
      <c r="BG144" s="224" t="str">
        <f t="shared" si="334"/>
        <v>-</v>
      </c>
      <c r="BH144" s="224" t="str">
        <f t="shared" si="334"/>
        <v>-</v>
      </c>
      <c r="BI144" s="224" t="str">
        <f t="shared" si="334"/>
        <v>-</v>
      </c>
      <c r="BJ144" s="224" t="str">
        <f t="shared" si="334"/>
        <v>-</v>
      </c>
      <c r="BK144" s="224" t="str">
        <f t="shared" si="334"/>
        <v>-</v>
      </c>
      <c r="BL144" s="224" t="str">
        <f t="shared" si="334"/>
        <v>-</v>
      </c>
      <c r="BM144" s="224" t="str">
        <f t="shared" si="334"/>
        <v>-</v>
      </c>
      <c r="BN144" s="224" t="str">
        <f t="shared" si="334"/>
        <v>-</v>
      </c>
      <c r="BO144" s="224" t="str">
        <f t="shared" si="334"/>
        <v>-</v>
      </c>
      <c r="BP144" s="224" t="str">
        <f t="shared" si="334"/>
        <v>-</v>
      </c>
      <c r="BQ144" s="224" t="str">
        <f t="shared" si="334"/>
        <v>-</v>
      </c>
      <c r="BR144" s="224" t="str">
        <f t="shared" si="334"/>
        <v>-</v>
      </c>
      <c r="BS144" s="224" t="str">
        <f t="shared" si="334"/>
        <v>-</v>
      </c>
      <c r="BT144" s="224" t="str">
        <f t="shared" si="334"/>
        <v>-</v>
      </c>
      <c r="BU144" s="224" t="str">
        <f t="shared" si="334"/>
        <v>-</v>
      </c>
      <c r="BV144" s="224" t="str">
        <f t="shared" si="163"/>
        <v>47</v>
      </c>
      <c r="BW144" s="232" t="s">
        <v>275</v>
      </c>
      <c r="BX144" s="232" t="s">
        <v>275</v>
      </c>
      <c r="BY144" s="213" t="str">
        <f t="shared" ref="BY144:CR144" si="335">BY44</f>
        <v>-</v>
      </c>
      <c r="BZ144" s="224" t="str">
        <f t="shared" si="335"/>
        <v>-</v>
      </c>
      <c r="CA144" s="224" t="str">
        <f t="shared" si="335"/>
        <v>-</v>
      </c>
      <c r="CB144" s="224" t="str">
        <f t="shared" si="335"/>
        <v>-</v>
      </c>
      <c r="CC144" s="224" t="str">
        <f t="shared" si="335"/>
        <v>-</v>
      </c>
      <c r="CD144" s="224" t="str">
        <f t="shared" si="335"/>
        <v>-</v>
      </c>
      <c r="CE144" s="224" t="str">
        <f t="shared" si="335"/>
        <v>-</v>
      </c>
      <c r="CF144" s="224" t="str">
        <f t="shared" si="335"/>
        <v>-</v>
      </c>
      <c r="CG144" s="224" t="str">
        <f t="shared" si="335"/>
        <v>-</v>
      </c>
      <c r="CH144" s="224" t="str">
        <f t="shared" si="335"/>
        <v>-</v>
      </c>
      <c r="CI144" s="224" t="str">
        <f t="shared" si="335"/>
        <v>-</v>
      </c>
      <c r="CJ144" s="224" t="str">
        <f t="shared" si="335"/>
        <v>-</v>
      </c>
      <c r="CK144" s="224" t="str">
        <f t="shared" si="335"/>
        <v>-</v>
      </c>
      <c r="CL144" s="224" t="str">
        <f t="shared" si="335"/>
        <v>-</v>
      </c>
      <c r="CM144" s="224" t="str">
        <f t="shared" si="335"/>
        <v>-</v>
      </c>
      <c r="CN144" s="224" t="str">
        <f t="shared" si="335"/>
        <v>-</v>
      </c>
      <c r="CO144" s="224" t="str">
        <f t="shared" si="335"/>
        <v>-</v>
      </c>
      <c r="CP144" s="224" t="str">
        <f t="shared" si="335"/>
        <v>-</v>
      </c>
      <c r="CQ144" s="224" t="str">
        <f t="shared" si="335"/>
        <v>-</v>
      </c>
      <c r="CR144" s="224" t="str">
        <f t="shared" si="335"/>
        <v>-</v>
      </c>
      <c r="CS144" s="224" t="str">
        <f t="shared" si="164"/>
        <v>107</v>
      </c>
      <c r="CT144" s="232" t="s">
        <v>275</v>
      </c>
      <c r="CU144" s="232" t="s">
        <v>275</v>
      </c>
      <c r="CV144" s="213" t="str">
        <f t="shared" ref="CV144:DP144" si="336">CV44</f>
        <v>-</v>
      </c>
      <c r="CW144" s="224" t="str">
        <f t="shared" si="336"/>
        <v>-</v>
      </c>
      <c r="CX144" s="224" t="str">
        <f t="shared" si="336"/>
        <v>-</v>
      </c>
      <c r="CY144" s="224" t="str">
        <f t="shared" si="336"/>
        <v>-</v>
      </c>
      <c r="CZ144" s="224" t="str">
        <f t="shared" si="336"/>
        <v>-</v>
      </c>
      <c r="DA144" s="224" t="str">
        <f t="shared" si="336"/>
        <v>-</v>
      </c>
      <c r="DB144" s="224" t="str">
        <f t="shared" si="336"/>
        <v>-</v>
      </c>
      <c r="DC144" s="224" t="str">
        <f t="shared" si="336"/>
        <v>-</v>
      </c>
      <c r="DD144" s="224" t="str">
        <f t="shared" si="336"/>
        <v>-</v>
      </c>
      <c r="DE144" s="224" t="str">
        <f t="shared" si="336"/>
        <v>-</v>
      </c>
      <c r="DF144" s="224" t="str">
        <f t="shared" si="336"/>
        <v>-</v>
      </c>
      <c r="DG144" s="224" t="str">
        <f t="shared" si="336"/>
        <v>-</v>
      </c>
      <c r="DH144" s="224" t="str">
        <f t="shared" si="336"/>
        <v>-</v>
      </c>
      <c r="DI144" s="224" t="str">
        <f t="shared" si="336"/>
        <v>-</v>
      </c>
      <c r="DJ144" s="224" t="str">
        <f t="shared" si="336"/>
        <v>-</v>
      </c>
      <c r="DK144" s="224" t="str">
        <f t="shared" si="336"/>
        <v>-</v>
      </c>
      <c r="DL144" s="224" t="str">
        <f t="shared" si="336"/>
        <v>-</v>
      </c>
      <c r="DM144" s="224" t="str">
        <f t="shared" si="336"/>
        <v>-</v>
      </c>
      <c r="DN144" s="224" t="str">
        <f t="shared" si="336"/>
        <v>-</v>
      </c>
      <c r="DO144" s="224" t="str">
        <f t="shared" si="336"/>
        <v>-</v>
      </c>
      <c r="DP144" s="224" t="str">
        <f t="shared" si="336"/>
        <v>74</v>
      </c>
      <c r="DQ144" s="232" t="s">
        <v>275</v>
      </c>
      <c r="DR144" s="232" t="s">
        <v>275</v>
      </c>
      <c r="DS144" s="213" t="str">
        <f t="shared" ref="DS144:EM144" si="337">DS44</f>
        <v>-</v>
      </c>
      <c r="DT144" s="224" t="str">
        <f t="shared" si="337"/>
        <v>-</v>
      </c>
      <c r="DU144" s="224" t="str">
        <f t="shared" si="337"/>
        <v>-</v>
      </c>
      <c r="DV144" s="224" t="str">
        <f t="shared" si="337"/>
        <v>-</v>
      </c>
      <c r="DW144" s="224" t="str">
        <f t="shared" si="337"/>
        <v>-</v>
      </c>
      <c r="DX144" s="224" t="str">
        <f t="shared" si="337"/>
        <v>-</v>
      </c>
      <c r="DY144" s="224" t="str">
        <f t="shared" si="337"/>
        <v>-</v>
      </c>
      <c r="DZ144" s="224" t="str">
        <f t="shared" si="337"/>
        <v>-</v>
      </c>
      <c r="EA144" s="224" t="str">
        <f t="shared" si="337"/>
        <v>-</v>
      </c>
      <c r="EB144" s="224" t="str">
        <f t="shared" si="337"/>
        <v>-</v>
      </c>
      <c r="EC144" s="224" t="str">
        <f t="shared" si="337"/>
        <v>-</v>
      </c>
      <c r="ED144" s="224" t="str">
        <f t="shared" si="337"/>
        <v>-</v>
      </c>
      <c r="EE144" s="224" t="str">
        <f t="shared" si="337"/>
        <v>-</v>
      </c>
      <c r="EF144" s="224" t="str">
        <f t="shared" si="337"/>
        <v>-</v>
      </c>
      <c r="EG144" s="224" t="str">
        <f t="shared" si="337"/>
        <v>-</v>
      </c>
      <c r="EH144" s="224" t="str">
        <f t="shared" si="337"/>
        <v>-</v>
      </c>
      <c r="EI144" s="224" t="str">
        <f t="shared" si="337"/>
        <v>-</v>
      </c>
      <c r="EJ144" s="224" t="str">
        <f t="shared" si="337"/>
        <v>-</v>
      </c>
      <c r="EK144" s="224" t="str">
        <f t="shared" si="337"/>
        <v>-</v>
      </c>
      <c r="EL144" s="224" t="str">
        <f t="shared" si="337"/>
        <v>-</v>
      </c>
      <c r="EM144" s="224" t="str">
        <f t="shared" si="337"/>
        <v>45</v>
      </c>
      <c r="EN144" s="232" t="s">
        <v>275</v>
      </c>
      <c r="EO144" s="232" t="s">
        <v>275</v>
      </c>
      <c r="EP144" s="213" t="str">
        <f t="shared" ref="EP144:FJ144" si="338">EP44</f>
        <v>-</v>
      </c>
      <c r="EQ144" s="224" t="str">
        <f t="shared" si="338"/>
        <v>-</v>
      </c>
      <c r="ER144" s="224" t="str">
        <f t="shared" si="338"/>
        <v>-</v>
      </c>
      <c r="ES144" s="224" t="str">
        <f t="shared" si="338"/>
        <v>-</v>
      </c>
      <c r="ET144" s="224" t="str">
        <f t="shared" si="338"/>
        <v>-</v>
      </c>
      <c r="EU144" s="224" t="str">
        <f t="shared" si="338"/>
        <v>-</v>
      </c>
      <c r="EV144" s="224" t="str">
        <f t="shared" si="338"/>
        <v>-</v>
      </c>
      <c r="EW144" s="224" t="str">
        <f t="shared" si="338"/>
        <v>-</v>
      </c>
      <c r="EX144" s="224" t="str">
        <f t="shared" si="338"/>
        <v>-</v>
      </c>
      <c r="EY144" s="224" t="str">
        <f t="shared" si="338"/>
        <v>-</v>
      </c>
      <c r="EZ144" s="224" t="str">
        <f t="shared" si="338"/>
        <v>-</v>
      </c>
      <c r="FA144" s="224" t="str">
        <f t="shared" si="338"/>
        <v>-</v>
      </c>
      <c r="FB144" s="224" t="str">
        <f t="shared" si="338"/>
        <v>-</v>
      </c>
      <c r="FC144" s="224" t="str">
        <f t="shared" si="338"/>
        <v>-</v>
      </c>
      <c r="FD144" s="224" t="str">
        <f t="shared" si="338"/>
        <v>-</v>
      </c>
      <c r="FE144" s="224" t="str">
        <f t="shared" si="338"/>
        <v>-</v>
      </c>
      <c r="FF144" s="224" t="str">
        <f t="shared" si="338"/>
        <v>-</v>
      </c>
      <c r="FG144" s="224" t="str">
        <f t="shared" si="338"/>
        <v>-</v>
      </c>
      <c r="FH144" s="224" t="str">
        <f t="shared" si="338"/>
        <v>-</v>
      </c>
      <c r="FI144" s="224" t="str">
        <f t="shared" si="338"/>
        <v>-</v>
      </c>
      <c r="FJ144" s="224" t="str">
        <f t="shared" si="338"/>
        <v>118</v>
      </c>
      <c r="FK144" s="232" t="s">
        <v>275</v>
      </c>
      <c r="FL144" s="232" t="s">
        <v>275</v>
      </c>
      <c r="FM144" s="213" t="str">
        <f t="shared" ref="FM144:GG144" si="339">FM44</f>
        <v>-</v>
      </c>
      <c r="FN144" s="224" t="str">
        <f t="shared" si="339"/>
        <v>-</v>
      </c>
      <c r="FO144" s="224" t="str">
        <f t="shared" si="339"/>
        <v>-</v>
      </c>
      <c r="FP144" s="224" t="str">
        <f t="shared" si="339"/>
        <v>-</v>
      </c>
      <c r="FQ144" s="224" t="str">
        <f t="shared" si="339"/>
        <v>-</v>
      </c>
      <c r="FR144" s="224" t="str">
        <f t="shared" si="339"/>
        <v>-</v>
      </c>
      <c r="FS144" s="224" t="str">
        <f t="shared" si="339"/>
        <v>-</v>
      </c>
      <c r="FT144" s="224" t="str">
        <f t="shared" si="339"/>
        <v>-</v>
      </c>
      <c r="FU144" s="224" t="str">
        <f t="shared" si="339"/>
        <v>-</v>
      </c>
      <c r="FV144" s="224" t="str">
        <f t="shared" si="339"/>
        <v>-</v>
      </c>
      <c r="FW144" s="224" t="str">
        <f t="shared" si="339"/>
        <v>-</v>
      </c>
      <c r="FX144" s="224" t="str">
        <f t="shared" si="339"/>
        <v>-</v>
      </c>
      <c r="FY144" s="224" t="str">
        <f t="shared" si="339"/>
        <v>-</v>
      </c>
      <c r="FZ144" s="224" t="str">
        <f t="shared" si="339"/>
        <v>-</v>
      </c>
      <c r="GA144" s="224" t="str">
        <f t="shared" si="339"/>
        <v>-</v>
      </c>
      <c r="GB144" s="224" t="str">
        <f t="shared" si="339"/>
        <v>-</v>
      </c>
      <c r="GC144" s="224" t="str">
        <f t="shared" si="339"/>
        <v>-</v>
      </c>
      <c r="GD144" s="224" t="str">
        <f t="shared" si="339"/>
        <v>-</v>
      </c>
      <c r="GE144" s="224" t="str">
        <f t="shared" si="339"/>
        <v>-</v>
      </c>
      <c r="GF144" s="224" t="str">
        <f t="shared" si="339"/>
        <v>-</v>
      </c>
      <c r="GG144" s="224" t="str">
        <f t="shared" si="339"/>
        <v>136</v>
      </c>
      <c r="GH144" s="232" t="s">
        <v>275</v>
      </c>
      <c r="GI144" s="232" t="s">
        <v>275</v>
      </c>
      <c r="GJ144" s="213" t="str">
        <f t="shared" ref="GJ144:HD144" si="340">GJ44</f>
        <v>-</v>
      </c>
      <c r="GK144" s="224" t="str">
        <f t="shared" si="340"/>
        <v>-</v>
      </c>
      <c r="GL144" s="224" t="str">
        <f t="shared" si="340"/>
        <v>-</v>
      </c>
      <c r="GM144" s="224" t="str">
        <f t="shared" si="340"/>
        <v>-</v>
      </c>
      <c r="GN144" s="224" t="str">
        <f t="shared" si="340"/>
        <v>-</v>
      </c>
      <c r="GO144" s="224" t="str">
        <f t="shared" si="340"/>
        <v>-</v>
      </c>
      <c r="GP144" s="224" t="str">
        <f t="shared" si="340"/>
        <v>-</v>
      </c>
      <c r="GQ144" s="224" t="str">
        <f t="shared" si="340"/>
        <v>-</v>
      </c>
      <c r="GR144" s="224" t="str">
        <f t="shared" si="340"/>
        <v>-</v>
      </c>
      <c r="GS144" s="224" t="str">
        <f t="shared" si="340"/>
        <v>-</v>
      </c>
      <c r="GT144" s="224" t="str">
        <f t="shared" si="340"/>
        <v>-</v>
      </c>
      <c r="GU144" s="224" t="str">
        <f t="shared" si="340"/>
        <v>-</v>
      </c>
      <c r="GV144" s="224" t="str">
        <f t="shared" si="340"/>
        <v>-</v>
      </c>
      <c r="GW144" s="224" t="str">
        <f t="shared" si="340"/>
        <v>-</v>
      </c>
      <c r="GX144" s="224" t="str">
        <f t="shared" si="340"/>
        <v>-</v>
      </c>
      <c r="GY144" s="224" t="str">
        <f t="shared" si="340"/>
        <v>-</v>
      </c>
      <c r="GZ144" s="224" t="str">
        <f t="shared" si="340"/>
        <v>-</v>
      </c>
      <c r="HA144" s="224" t="str">
        <f t="shared" si="340"/>
        <v>-</v>
      </c>
      <c r="HB144" s="224" t="str">
        <f t="shared" si="340"/>
        <v>-</v>
      </c>
      <c r="HC144" s="224" t="str">
        <f t="shared" ref="HC144" si="341">HC44</f>
        <v>-</v>
      </c>
      <c r="HD144" s="224" t="str">
        <f t="shared" si="340"/>
        <v>69</v>
      </c>
      <c r="HE144" s="232" t="s">
        <v>275</v>
      </c>
      <c r="HF144" s="232" t="s">
        <v>275</v>
      </c>
      <c r="HG144" s="213" t="str">
        <f t="shared" ref="HG144:IA144" si="342">HG44</f>
        <v>-</v>
      </c>
      <c r="HH144" s="224" t="str">
        <f t="shared" si="342"/>
        <v>-</v>
      </c>
      <c r="HI144" s="224" t="str">
        <f t="shared" si="342"/>
        <v>-</v>
      </c>
      <c r="HJ144" s="224" t="str">
        <f t="shared" si="342"/>
        <v>-</v>
      </c>
      <c r="HK144" s="224" t="str">
        <f t="shared" si="342"/>
        <v>-</v>
      </c>
      <c r="HL144" s="224" t="str">
        <f t="shared" si="342"/>
        <v>-</v>
      </c>
      <c r="HM144" s="224" t="str">
        <f t="shared" si="342"/>
        <v>-</v>
      </c>
      <c r="HN144" s="224" t="str">
        <f t="shared" si="342"/>
        <v>-</v>
      </c>
      <c r="HO144" s="224" t="str">
        <f t="shared" si="342"/>
        <v>-</v>
      </c>
      <c r="HP144" s="224" t="str">
        <f t="shared" si="342"/>
        <v>-</v>
      </c>
      <c r="HQ144" s="224" t="str">
        <f t="shared" si="342"/>
        <v>-</v>
      </c>
      <c r="HR144" s="224" t="str">
        <f t="shared" si="342"/>
        <v>-</v>
      </c>
      <c r="HS144" s="224" t="str">
        <f t="shared" si="342"/>
        <v>-</v>
      </c>
      <c r="HT144" s="224" t="str">
        <f t="shared" si="342"/>
        <v>-</v>
      </c>
      <c r="HU144" s="224" t="str">
        <f t="shared" si="342"/>
        <v>-</v>
      </c>
      <c r="HV144" s="224" t="str">
        <f t="shared" si="342"/>
        <v>-</v>
      </c>
      <c r="HW144" s="224" t="str">
        <f t="shared" si="342"/>
        <v>-</v>
      </c>
      <c r="HX144" s="224" t="str">
        <f t="shared" si="342"/>
        <v>-</v>
      </c>
      <c r="HY144" s="224" t="str">
        <f t="shared" si="342"/>
        <v>-</v>
      </c>
      <c r="HZ144" s="224" t="str">
        <f t="shared" si="342"/>
        <v>-</v>
      </c>
      <c r="IA144" s="224" t="str">
        <f t="shared" si="342"/>
        <v>163</v>
      </c>
      <c r="IB144" s="232" t="s">
        <v>275</v>
      </c>
      <c r="IC144" s="232" t="s">
        <v>275</v>
      </c>
      <c r="ID144" s="213" t="str">
        <f t="shared" ref="ID144:IX144" si="343">ID44</f>
        <v>-</v>
      </c>
      <c r="IE144" s="224" t="str">
        <f t="shared" si="343"/>
        <v>-</v>
      </c>
      <c r="IF144" s="224" t="str">
        <f t="shared" si="343"/>
        <v>-</v>
      </c>
      <c r="IG144" s="224" t="str">
        <f t="shared" si="343"/>
        <v>-</v>
      </c>
      <c r="IH144" s="224" t="str">
        <f t="shared" si="343"/>
        <v>-</v>
      </c>
      <c r="II144" s="224" t="str">
        <f t="shared" si="343"/>
        <v>-</v>
      </c>
      <c r="IJ144" s="224" t="str">
        <f t="shared" si="343"/>
        <v>-</v>
      </c>
      <c r="IK144" s="224" t="str">
        <f t="shared" si="343"/>
        <v>-</v>
      </c>
      <c r="IL144" s="224" t="str">
        <f t="shared" si="343"/>
        <v>-</v>
      </c>
      <c r="IM144" s="224" t="str">
        <f t="shared" si="343"/>
        <v>-</v>
      </c>
      <c r="IN144" s="224" t="str">
        <f t="shared" si="343"/>
        <v>-</v>
      </c>
      <c r="IO144" s="224" t="str">
        <f t="shared" si="343"/>
        <v>-</v>
      </c>
      <c r="IP144" s="224" t="str">
        <f t="shared" si="343"/>
        <v>-</v>
      </c>
      <c r="IQ144" s="224" t="str">
        <f t="shared" si="343"/>
        <v>-</v>
      </c>
      <c r="IR144" s="224" t="str">
        <f t="shared" si="343"/>
        <v>-</v>
      </c>
      <c r="IS144" s="224" t="str">
        <f t="shared" si="343"/>
        <v>-</v>
      </c>
      <c r="IT144" s="224" t="str">
        <f t="shared" si="343"/>
        <v>-</v>
      </c>
      <c r="IU144" s="224" t="str">
        <f t="shared" si="343"/>
        <v>-</v>
      </c>
      <c r="IV144" s="224" t="str">
        <f t="shared" si="343"/>
        <v>-</v>
      </c>
      <c r="IW144" s="224" t="str">
        <f t="shared" si="343"/>
        <v>-</v>
      </c>
      <c r="IX144" s="224" t="str">
        <f t="shared" si="343"/>
        <v>193</v>
      </c>
      <c r="IY144" s="232" t="s">
        <v>275</v>
      </c>
      <c r="IZ144" s="232" t="s">
        <v>275</v>
      </c>
      <c r="JA144" s="213" t="str">
        <f t="shared" ref="JA144:JU144" si="344">JA44</f>
        <v>-</v>
      </c>
      <c r="JB144" s="224" t="str">
        <f t="shared" si="344"/>
        <v>-</v>
      </c>
      <c r="JC144" s="224" t="str">
        <f t="shared" si="344"/>
        <v>-</v>
      </c>
      <c r="JD144" s="224" t="str">
        <f t="shared" si="344"/>
        <v>-</v>
      </c>
      <c r="JE144" s="224" t="str">
        <f t="shared" si="344"/>
        <v>-</v>
      </c>
      <c r="JF144" s="224" t="str">
        <f t="shared" si="344"/>
        <v>-</v>
      </c>
      <c r="JG144" s="224" t="str">
        <f t="shared" si="344"/>
        <v>-</v>
      </c>
      <c r="JH144" s="224" t="str">
        <f t="shared" si="344"/>
        <v>-</v>
      </c>
      <c r="JI144" s="224" t="str">
        <f t="shared" si="344"/>
        <v>-</v>
      </c>
      <c r="JJ144" s="224" t="str">
        <f t="shared" si="344"/>
        <v>-</v>
      </c>
      <c r="JK144" s="224" t="str">
        <f t="shared" si="344"/>
        <v>-</v>
      </c>
      <c r="JL144" s="224" t="str">
        <f t="shared" si="344"/>
        <v>-</v>
      </c>
      <c r="JM144" s="224" t="str">
        <f t="shared" si="344"/>
        <v>-</v>
      </c>
      <c r="JN144" s="224" t="str">
        <f t="shared" si="344"/>
        <v>-</v>
      </c>
      <c r="JO144" s="224" t="str">
        <f t="shared" si="344"/>
        <v>-</v>
      </c>
      <c r="JP144" s="224" t="str">
        <f t="shared" si="344"/>
        <v>-</v>
      </c>
      <c r="JQ144" s="224" t="str">
        <f t="shared" si="344"/>
        <v>-</v>
      </c>
      <c r="JR144" s="224" t="str">
        <f t="shared" si="344"/>
        <v>-</v>
      </c>
      <c r="JS144" s="224" t="str">
        <f t="shared" si="344"/>
        <v>-</v>
      </c>
      <c r="JT144" s="224" t="str">
        <f t="shared" si="344"/>
        <v>-</v>
      </c>
      <c r="JU144" s="224" t="str">
        <f t="shared" si="344"/>
        <v>70</v>
      </c>
      <c r="JV144" s="232" t="s">
        <v>275</v>
      </c>
      <c r="JW144" s="232" t="s">
        <v>275</v>
      </c>
      <c r="JX144" s="213" t="str">
        <f t="shared" ref="JX144:KR144" si="345">JX44</f>
        <v>-</v>
      </c>
      <c r="JY144" s="224" t="str">
        <f t="shared" si="345"/>
        <v>-</v>
      </c>
      <c r="JZ144" s="224" t="str">
        <f t="shared" si="345"/>
        <v>-</v>
      </c>
      <c r="KA144" s="224" t="str">
        <f t="shared" si="345"/>
        <v>-</v>
      </c>
      <c r="KB144" s="224" t="str">
        <f t="shared" si="345"/>
        <v>-</v>
      </c>
      <c r="KC144" s="224" t="str">
        <f t="shared" si="345"/>
        <v>-</v>
      </c>
      <c r="KD144" s="224" t="str">
        <f t="shared" si="345"/>
        <v>-</v>
      </c>
      <c r="KE144" s="224" t="str">
        <f t="shared" si="345"/>
        <v>-</v>
      </c>
      <c r="KF144" s="224" t="str">
        <f t="shared" si="345"/>
        <v>-</v>
      </c>
      <c r="KG144" s="224" t="str">
        <f t="shared" si="345"/>
        <v>-</v>
      </c>
      <c r="KH144" s="224" t="str">
        <f t="shared" si="345"/>
        <v>-</v>
      </c>
      <c r="KI144" s="224" t="str">
        <f t="shared" si="345"/>
        <v>-</v>
      </c>
      <c r="KJ144" s="224" t="str">
        <f t="shared" si="345"/>
        <v>-</v>
      </c>
      <c r="KK144" s="224" t="str">
        <f t="shared" si="345"/>
        <v>-</v>
      </c>
      <c r="KL144" s="224" t="str">
        <f t="shared" si="345"/>
        <v>-</v>
      </c>
      <c r="KM144" s="224" t="str">
        <f t="shared" si="345"/>
        <v>-</v>
      </c>
      <c r="KN144" s="224" t="str">
        <f t="shared" si="345"/>
        <v>-</v>
      </c>
      <c r="KO144" s="224" t="str">
        <f t="shared" si="345"/>
        <v>-</v>
      </c>
      <c r="KP144" s="224" t="str">
        <f t="shared" si="345"/>
        <v>-</v>
      </c>
      <c r="KQ144" s="224" t="str">
        <f t="shared" si="345"/>
        <v>-</v>
      </c>
      <c r="KR144" s="224" t="str">
        <f t="shared" si="345"/>
        <v>29</v>
      </c>
      <c r="KS144" s="232" t="s">
        <v>275</v>
      </c>
      <c r="KT144" s="232" t="s">
        <v>275</v>
      </c>
      <c r="KU144" s="213" t="str">
        <f t="shared" ref="KU144:LO144" si="346">KU44</f>
        <v>-</v>
      </c>
      <c r="KV144" s="224" t="str">
        <f t="shared" si="346"/>
        <v>-</v>
      </c>
      <c r="KW144" s="224" t="str">
        <f t="shared" si="346"/>
        <v>-</v>
      </c>
      <c r="KX144" s="224" t="str">
        <f t="shared" si="346"/>
        <v>-</v>
      </c>
      <c r="KY144" s="224" t="str">
        <f t="shared" si="346"/>
        <v>-</v>
      </c>
      <c r="KZ144" s="224" t="str">
        <f t="shared" si="346"/>
        <v>-</v>
      </c>
      <c r="LA144" s="224" t="str">
        <f t="shared" si="346"/>
        <v>-</v>
      </c>
      <c r="LB144" s="224" t="str">
        <f t="shared" si="346"/>
        <v>-</v>
      </c>
      <c r="LC144" s="224" t="str">
        <f t="shared" si="346"/>
        <v>-</v>
      </c>
      <c r="LD144" s="224" t="str">
        <f t="shared" si="346"/>
        <v>-</v>
      </c>
      <c r="LE144" s="224" t="str">
        <f t="shared" si="346"/>
        <v>-</v>
      </c>
      <c r="LF144" s="224" t="str">
        <f t="shared" si="346"/>
        <v>-</v>
      </c>
      <c r="LG144" s="224" t="str">
        <f t="shared" si="346"/>
        <v>-</v>
      </c>
      <c r="LH144" s="224" t="str">
        <f t="shared" si="346"/>
        <v>-</v>
      </c>
      <c r="LI144" s="224" t="str">
        <f t="shared" si="346"/>
        <v>-</v>
      </c>
      <c r="LJ144" s="224" t="str">
        <f t="shared" si="346"/>
        <v>-</v>
      </c>
      <c r="LK144" s="224" t="str">
        <f t="shared" si="346"/>
        <v>-</v>
      </c>
      <c r="LL144" s="224" t="str">
        <f t="shared" si="346"/>
        <v>-</v>
      </c>
      <c r="LM144" s="224" t="str">
        <f t="shared" si="346"/>
        <v>-</v>
      </c>
      <c r="LN144" s="224" t="str">
        <f t="shared" si="346"/>
        <v>-</v>
      </c>
      <c r="LO144" s="224" t="str">
        <f t="shared" si="346"/>
        <v>-60</v>
      </c>
      <c r="LP144" s="232"/>
      <c r="LQ144" s="232"/>
      <c r="LR144" s="213" t="str">
        <f t="shared" ref="LR144:ML144" si="347">LR44</f>
        <v>-</v>
      </c>
      <c r="LS144" s="224" t="str">
        <f t="shared" si="347"/>
        <v>-</v>
      </c>
      <c r="LT144" s="224" t="str">
        <f t="shared" si="347"/>
        <v>-</v>
      </c>
      <c r="LU144" s="224" t="str">
        <f t="shared" si="347"/>
        <v>-</v>
      </c>
      <c r="LV144" s="224" t="str">
        <f t="shared" si="347"/>
        <v>-</v>
      </c>
      <c r="LW144" s="224" t="str">
        <f t="shared" si="347"/>
        <v>-</v>
      </c>
      <c r="LX144" s="224" t="str">
        <f t="shared" si="347"/>
        <v>-</v>
      </c>
      <c r="LY144" s="224" t="str">
        <f t="shared" si="347"/>
        <v>-</v>
      </c>
      <c r="LZ144" s="224" t="str">
        <f t="shared" si="347"/>
        <v>-</v>
      </c>
      <c r="MA144" s="224" t="str">
        <f t="shared" si="347"/>
        <v>-</v>
      </c>
      <c r="MB144" s="224" t="str">
        <f t="shared" si="347"/>
        <v>-</v>
      </c>
      <c r="MC144" s="224" t="str">
        <f t="shared" si="347"/>
        <v>-</v>
      </c>
      <c r="MD144" s="224" t="str">
        <f t="shared" si="347"/>
        <v>-</v>
      </c>
      <c r="ME144" s="224" t="str">
        <f t="shared" si="347"/>
        <v>-</v>
      </c>
      <c r="MF144" s="224" t="str">
        <f t="shared" si="347"/>
        <v>-</v>
      </c>
      <c r="MG144" s="224" t="str">
        <f t="shared" si="347"/>
        <v>-</v>
      </c>
      <c r="MH144" s="224" t="str">
        <f t="shared" si="347"/>
        <v>-</v>
      </c>
      <c r="MI144" s="224" t="str">
        <f t="shared" si="347"/>
        <v>-</v>
      </c>
      <c r="MJ144" s="224" t="str">
        <f t="shared" si="347"/>
        <v>-</v>
      </c>
      <c r="MK144" s="224" t="str">
        <f t="shared" si="347"/>
        <v>-</v>
      </c>
      <c r="ML144" s="224" t="str">
        <f t="shared" si="347"/>
        <v>33</v>
      </c>
      <c r="MM144" s="232"/>
      <c r="MN144" s="232"/>
      <c r="MO144" s="213" t="str">
        <f t="shared" ref="MO144:NI144" si="348">MO44</f>
        <v>-</v>
      </c>
      <c r="MP144" s="224" t="str">
        <f t="shared" si="348"/>
        <v>-</v>
      </c>
      <c r="MQ144" s="224" t="str">
        <f t="shared" si="348"/>
        <v>-</v>
      </c>
      <c r="MR144" s="224" t="str">
        <f t="shared" si="348"/>
        <v>-</v>
      </c>
      <c r="MS144" s="224" t="str">
        <f t="shared" si="348"/>
        <v>-</v>
      </c>
      <c r="MT144" s="224" t="str">
        <f t="shared" si="348"/>
        <v>-</v>
      </c>
      <c r="MU144" s="224" t="str">
        <f t="shared" si="348"/>
        <v>-</v>
      </c>
      <c r="MV144" s="224" t="str">
        <f t="shared" si="348"/>
        <v>-</v>
      </c>
      <c r="MW144" s="224" t="str">
        <f t="shared" si="348"/>
        <v>-</v>
      </c>
      <c r="MX144" s="224" t="str">
        <f t="shared" si="348"/>
        <v>-</v>
      </c>
      <c r="MY144" s="224" t="str">
        <f t="shared" si="348"/>
        <v>-</v>
      </c>
      <c r="MZ144" s="224" t="str">
        <f t="shared" si="348"/>
        <v>-</v>
      </c>
      <c r="NA144" s="224" t="str">
        <f t="shared" si="348"/>
        <v>-</v>
      </c>
      <c r="NB144" s="224" t="str">
        <f t="shared" si="348"/>
        <v>-</v>
      </c>
      <c r="NC144" s="224" t="str">
        <f t="shared" si="348"/>
        <v>-</v>
      </c>
      <c r="ND144" s="224" t="str">
        <f t="shared" si="348"/>
        <v>-</v>
      </c>
      <c r="NE144" s="224" t="str">
        <f t="shared" si="348"/>
        <v>-</v>
      </c>
      <c r="NF144" s="224" t="str">
        <f t="shared" si="348"/>
        <v>-</v>
      </c>
      <c r="NG144" s="224" t="str">
        <f t="shared" si="348"/>
        <v>-</v>
      </c>
      <c r="NH144" s="224" t="str">
        <f t="shared" si="348"/>
        <v>-</v>
      </c>
      <c r="NI144" s="224" t="str">
        <f t="shared" si="348"/>
        <v>29</v>
      </c>
    </row>
    <row r="145" spans="1:373" s="2" customFormat="1"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213" t="s">
        <v>348</v>
      </c>
      <c r="AD145" s="222" t="str">
        <f t="shared" ca="1" si="195"/>
        <v>-</v>
      </c>
      <c r="AE145" s="224" t="str">
        <f t="shared" si="229"/>
        <v>-</v>
      </c>
      <c r="AF145" s="224" t="str">
        <f t="shared" ref="AF145:AS145" si="349">AF45</f>
        <v>-</v>
      </c>
      <c r="AG145" s="224" t="str">
        <f t="shared" si="349"/>
        <v>-</v>
      </c>
      <c r="AH145" s="224" t="str">
        <f t="shared" si="349"/>
        <v>-</v>
      </c>
      <c r="AI145" s="224" t="str">
        <f t="shared" si="349"/>
        <v>-</v>
      </c>
      <c r="AJ145" s="224" t="str">
        <f t="shared" si="349"/>
        <v>-</v>
      </c>
      <c r="AK145" s="224" t="str">
        <f t="shared" si="349"/>
        <v>-</v>
      </c>
      <c r="AL145" s="224" t="str">
        <f t="shared" si="349"/>
        <v>-</v>
      </c>
      <c r="AM145" s="224" t="str">
        <f t="shared" si="349"/>
        <v>-</v>
      </c>
      <c r="AN145" s="224" t="str">
        <f t="shared" si="349"/>
        <v>-</v>
      </c>
      <c r="AO145" s="224" t="str">
        <f t="shared" si="349"/>
        <v>-</v>
      </c>
      <c r="AP145" s="224" t="str">
        <f t="shared" si="349"/>
        <v>-</v>
      </c>
      <c r="AQ145" s="224" t="str">
        <f t="shared" si="349"/>
        <v>-</v>
      </c>
      <c r="AR145" s="224" t="str">
        <f t="shared" si="349"/>
        <v>-</v>
      </c>
      <c r="AS145" s="224" t="str">
        <f t="shared" si="349"/>
        <v>-</v>
      </c>
      <c r="AT145" s="224" t="str">
        <f t="shared" si="231"/>
        <v>-</v>
      </c>
      <c r="AU145" s="224" t="str">
        <f t="shared" si="231"/>
        <v>-</v>
      </c>
      <c r="AV145" s="224" t="str">
        <f t="shared" si="231"/>
        <v>-</v>
      </c>
      <c r="AW145" s="224" t="str">
        <f t="shared" si="231"/>
        <v>-</v>
      </c>
      <c r="AX145" s="224" t="str">
        <f t="shared" si="231"/>
        <v>-</v>
      </c>
      <c r="AY145" s="224" t="str">
        <f t="shared" ref="AY145" si="350">AY45</f>
        <v>2</v>
      </c>
      <c r="AZ145" s="232" t="s">
        <v>275</v>
      </c>
      <c r="BA145" s="232"/>
      <c r="BB145" s="213" t="str">
        <f t="shared" ref="BB145:BU145" si="351">BB45</f>
        <v>-</v>
      </c>
      <c r="BC145" s="224" t="str">
        <f t="shared" si="351"/>
        <v>-</v>
      </c>
      <c r="BD145" s="224" t="str">
        <f t="shared" si="351"/>
        <v>-</v>
      </c>
      <c r="BE145" s="224" t="str">
        <f t="shared" si="351"/>
        <v>-</v>
      </c>
      <c r="BF145" s="224" t="str">
        <f t="shared" si="351"/>
        <v>-</v>
      </c>
      <c r="BG145" s="224" t="str">
        <f t="shared" si="351"/>
        <v>-</v>
      </c>
      <c r="BH145" s="224" t="str">
        <f t="shared" si="351"/>
        <v>-</v>
      </c>
      <c r="BI145" s="224" t="str">
        <f t="shared" si="351"/>
        <v>-</v>
      </c>
      <c r="BJ145" s="224" t="str">
        <f t="shared" si="351"/>
        <v>-</v>
      </c>
      <c r="BK145" s="224" t="str">
        <f t="shared" si="351"/>
        <v>-</v>
      </c>
      <c r="BL145" s="224" t="str">
        <f t="shared" si="351"/>
        <v>-</v>
      </c>
      <c r="BM145" s="224" t="str">
        <f t="shared" si="351"/>
        <v>-</v>
      </c>
      <c r="BN145" s="224" t="str">
        <f t="shared" si="351"/>
        <v>-</v>
      </c>
      <c r="BO145" s="224" t="str">
        <f t="shared" si="351"/>
        <v>-</v>
      </c>
      <c r="BP145" s="224" t="str">
        <f t="shared" si="351"/>
        <v>-</v>
      </c>
      <c r="BQ145" s="224" t="str">
        <f t="shared" si="351"/>
        <v>-</v>
      </c>
      <c r="BR145" s="224" t="str">
        <f t="shared" si="351"/>
        <v>-</v>
      </c>
      <c r="BS145" s="224" t="str">
        <f t="shared" si="351"/>
        <v>-</v>
      </c>
      <c r="BT145" s="224" t="str">
        <f t="shared" si="351"/>
        <v>-</v>
      </c>
      <c r="BU145" s="224" t="str">
        <f t="shared" si="351"/>
        <v>-</v>
      </c>
      <c r="BV145" s="224" t="str">
        <f t="shared" si="163"/>
        <v>6</v>
      </c>
      <c r="BW145" s="232" t="s">
        <v>275</v>
      </c>
      <c r="BX145" s="232" t="s">
        <v>275</v>
      </c>
      <c r="BY145" s="213" t="str">
        <f t="shared" ref="BY145:CR145" si="352">BY45</f>
        <v>-</v>
      </c>
      <c r="BZ145" s="224" t="str">
        <f t="shared" si="352"/>
        <v>-</v>
      </c>
      <c r="CA145" s="224" t="str">
        <f t="shared" si="352"/>
        <v>-</v>
      </c>
      <c r="CB145" s="224" t="str">
        <f t="shared" si="352"/>
        <v>-</v>
      </c>
      <c r="CC145" s="224" t="str">
        <f t="shared" si="352"/>
        <v>-</v>
      </c>
      <c r="CD145" s="224" t="str">
        <f t="shared" si="352"/>
        <v>-</v>
      </c>
      <c r="CE145" s="224" t="str">
        <f t="shared" si="352"/>
        <v>-</v>
      </c>
      <c r="CF145" s="224" t="str">
        <f t="shared" si="352"/>
        <v>-</v>
      </c>
      <c r="CG145" s="224" t="str">
        <f t="shared" si="352"/>
        <v>-</v>
      </c>
      <c r="CH145" s="224" t="str">
        <f t="shared" si="352"/>
        <v>-</v>
      </c>
      <c r="CI145" s="224" t="str">
        <f t="shared" si="352"/>
        <v>-</v>
      </c>
      <c r="CJ145" s="224" t="str">
        <f t="shared" si="352"/>
        <v>-</v>
      </c>
      <c r="CK145" s="224" t="str">
        <f t="shared" si="352"/>
        <v>-</v>
      </c>
      <c r="CL145" s="224" t="str">
        <f t="shared" si="352"/>
        <v>-</v>
      </c>
      <c r="CM145" s="224" t="str">
        <f t="shared" si="352"/>
        <v>-</v>
      </c>
      <c r="CN145" s="224" t="str">
        <f t="shared" si="352"/>
        <v>-</v>
      </c>
      <c r="CO145" s="224" t="str">
        <f t="shared" si="352"/>
        <v>-</v>
      </c>
      <c r="CP145" s="224" t="str">
        <f t="shared" si="352"/>
        <v>-</v>
      </c>
      <c r="CQ145" s="224" t="str">
        <f t="shared" si="352"/>
        <v>-</v>
      </c>
      <c r="CR145" s="224" t="str">
        <f t="shared" si="352"/>
        <v>-</v>
      </c>
      <c r="CS145" s="224" t="str">
        <f t="shared" si="164"/>
        <v>3</v>
      </c>
      <c r="CT145" s="232" t="s">
        <v>275</v>
      </c>
      <c r="CU145" s="232" t="s">
        <v>275</v>
      </c>
      <c r="CV145" s="213" t="str">
        <f t="shared" ref="CV145:DP145" si="353">CV45</f>
        <v>-</v>
      </c>
      <c r="CW145" s="224" t="str">
        <f t="shared" si="353"/>
        <v>-</v>
      </c>
      <c r="CX145" s="224" t="str">
        <f t="shared" si="353"/>
        <v>-</v>
      </c>
      <c r="CY145" s="224" t="str">
        <f t="shared" si="353"/>
        <v>-</v>
      </c>
      <c r="CZ145" s="224" t="str">
        <f t="shared" si="353"/>
        <v>-</v>
      </c>
      <c r="DA145" s="224" t="str">
        <f t="shared" si="353"/>
        <v>-</v>
      </c>
      <c r="DB145" s="224" t="str">
        <f t="shared" si="353"/>
        <v>-</v>
      </c>
      <c r="DC145" s="224" t="str">
        <f t="shared" si="353"/>
        <v>-</v>
      </c>
      <c r="DD145" s="224" t="str">
        <f t="shared" si="353"/>
        <v>-</v>
      </c>
      <c r="DE145" s="224" t="str">
        <f t="shared" si="353"/>
        <v>-</v>
      </c>
      <c r="DF145" s="224" t="str">
        <f t="shared" si="353"/>
        <v>-</v>
      </c>
      <c r="DG145" s="224" t="str">
        <f t="shared" si="353"/>
        <v>-</v>
      </c>
      <c r="DH145" s="224" t="str">
        <f t="shared" si="353"/>
        <v>-</v>
      </c>
      <c r="DI145" s="224" t="str">
        <f t="shared" si="353"/>
        <v>-</v>
      </c>
      <c r="DJ145" s="224" t="str">
        <f t="shared" si="353"/>
        <v>-</v>
      </c>
      <c r="DK145" s="224" t="str">
        <f t="shared" si="353"/>
        <v>-</v>
      </c>
      <c r="DL145" s="224" t="str">
        <f t="shared" si="353"/>
        <v>-</v>
      </c>
      <c r="DM145" s="224" t="str">
        <f t="shared" si="353"/>
        <v>-</v>
      </c>
      <c r="DN145" s="224" t="str">
        <f t="shared" si="353"/>
        <v>-</v>
      </c>
      <c r="DO145" s="224" t="str">
        <f t="shared" si="353"/>
        <v>-</v>
      </c>
      <c r="DP145" s="224" t="str">
        <f t="shared" si="353"/>
        <v>7</v>
      </c>
      <c r="DQ145" s="232" t="s">
        <v>275</v>
      </c>
      <c r="DR145" s="232" t="s">
        <v>275</v>
      </c>
      <c r="DS145" s="213" t="str">
        <f t="shared" ref="DS145:EM145" si="354">DS45</f>
        <v>-</v>
      </c>
      <c r="DT145" s="224" t="str">
        <f t="shared" si="354"/>
        <v>-</v>
      </c>
      <c r="DU145" s="224" t="str">
        <f t="shared" si="354"/>
        <v>-</v>
      </c>
      <c r="DV145" s="224" t="str">
        <f t="shared" si="354"/>
        <v>-</v>
      </c>
      <c r="DW145" s="224" t="str">
        <f t="shared" si="354"/>
        <v>-</v>
      </c>
      <c r="DX145" s="224" t="str">
        <f t="shared" si="354"/>
        <v>-</v>
      </c>
      <c r="DY145" s="224" t="str">
        <f t="shared" si="354"/>
        <v>-</v>
      </c>
      <c r="DZ145" s="224" t="str">
        <f t="shared" si="354"/>
        <v>-</v>
      </c>
      <c r="EA145" s="224" t="str">
        <f t="shared" si="354"/>
        <v>-</v>
      </c>
      <c r="EB145" s="224" t="str">
        <f t="shared" si="354"/>
        <v>-</v>
      </c>
      <c r="EC145" s="224" t="str">
        <f t="shared" si="354"/>
        <v>-</v>
      </c>
      <c r="ED145" s="224" t="str">
        <f t="shared" si="354"/>
        <v>-</v>
      </c>
      <c r="EE145" s="224" t="str">
        <f t="shared" si="354"/>
        <v>-</v>
      </c>
      <c r="EF145" s="224" t="str">
        <f t="shared" si="354"/>
        <v>-</v>
      </c>
      <c r="EG145" s="224" t="str">
        <f t="shared" si="354"/>
        <v>-</v>
      </c>
      <c r="EH145" s="224" t="str">
        <f t="shared" si="354"/>
        <v>-</v>
      </c>
      <c r="EI145" s="224" t="str">
        <f t="shared" si="354"/>
        <v>-</v>
      </c>
      <c r="EJ145" s="224" t="str">
        <f t="shared" si="354"/>
        <v>-</v>
      </c>
      <c r="EK145" s="224" t="str">
        <f t="shared" si="354"/>
        <v>-</v>
      </c>
      <c r="EL145" s="224" t="str">
        <f t="shared" si="354"/>
        <v>-</v>
      </c>
      <c r="EM145" s="224" t="str">
        <f t="shared" si="354"/>
        <v>2</v>
      </c>
      <c r="EN145" s="232" t="s">
        <v>275</v>
      </c>
      <c r="EO145" s="232" t="s">
        <v>275</v>
      </c>
      <c r="EP145" s="213" t="str">
        <f t="shared" ref="EP145:FJ145" si="355">EP45</f>
        <v>-</v>
      </c>
      <c r="EQ145" s="224" t="str">
        <f t="shared" si="355"/>
        <v>-</v>
      </c>
      <c r="ER145" s="224" t="str">
        <f t="shared" si="355"/>
        <v>-</v>
      </c>
      <c r="ES145" s="224" t="str">
        <f t="shared" si="355"/>
        <v>-</v>
      </c>
      <c r="ET145" s="224" t="str">
        <f t="shared" si="355"/>
        <v>-</v>
      </c>
      <c r="EU145" s="224" t="str">
        <f t="shared" si="355"/>
        <v>-</v>
      </c>
      <c r="EV145" s="224" t="str">
        <f t="shared" si="355"/>
        <v>-</v>
      </c>
      <c r="EW145" s="224" t="str">
        <f t="shared" si="355"/>
        <v>-</v>
      </c>
      <c r="EX145" s="224" t="str">
        <f t="shared" si="355"/>
        <v>-</v>
      </c>
      <c r="EY145" s="224" t="str">
        <f t="shared" si="355"/>
        <v>-</v>
      </c>
      <c r="EZ145" s="224" t="str">
        <f t="shared" si="355"/>
        <v>-</v>
      </c>
      <c r="FA145" s="224" t="str">
        <f t="shared" si="355"/>
        <v>-</v>
      </c>
      <c r="FB145" s="224" t="str">
        <f t="shared" si="355"/>
        <v>-</v>
      </c>
      <c r="FC145" s="224" t="str">
        <f t="shared" si="355"/>
        <v>-</v>
      </c>
      <c r="FD145" s="224" t="str">
        <f t="shared" si="355"/>
        <v>-</v>
      </c>
      <c r="FE145" s="224" t="str">
        <f t="shared" si="355"/>
        <v>-</v>
      </c>
      <c r="FF145" s="224" t="str">
        <f t="shared" si="355"/>
        <v>-</v>
      </c>
      <c r="FG145" s="224" t="str">
        <f t="shared" si="355"/>
        <v>-</v>
      </c>
      <c r="FH145" s="224" t="str">
        <f t="shared" si="355"/>
        <v>-</v>
      </c>
      <c r="FI145" s="224" t="str">
        <f t="shared" si="355"/>
        <v>-</v>
      </c>
      <c r="FJ145" s="224" t="str">
        <f t="shared" si="355"/>
        <v>1</v>
      </c>
      <c r="FK145" s="232" t="s">
        <v>275</v>
      </c>
      <c r="FL145" s="232" t="s">
        <v>275</v>
      </c>
      <c r="FM145" s="213" t="str">
        <f t="shared" ref="FM145:GG145" si="356">FM45</f>
        <v>-</v>
      </c>
      <c r="FN145" s="224" t="str">
        <f t="shared" si="356"/>
        <v>-</v>
      </c>
      <c r="FO145" s="224" t="str">
        <f t="shared" si="356"/>
        <v>-</v>
      </c>
      <c r="FP145" s="224" t="str">
        <f t="shared" si="356"/>
        <v>-</v>
      </c>
      <c r="FQ145" s="224" t="str">
        <f t="shared" si="356"/>
        <v>-</v>
      </c>
      <c r="FR145" s="224" t="str">
        <f t="shared" si="356"/>
        <v>-</v>
      </c>
      <c r="FS145" s="224" t="str">
        <f t="shared" si="356"/>
        <v>-</v>
      </c>
      <c r="FT145" s="224" t="str">
        <f t="shared" si="356"/>
        <v>-</v>
      </c>
      <c r="FU145" s="224" t="str">
        <f t="shared" si="356"/>
        <v>-</v>
      </c>
      <c r="FV145" s="224" t="str">
        <f t="shared" si="356"/>
        <v>-</v>
      </c>
      <c r="FW145" s="224" t="str">
        <f t="shared" si="356"/>
        <v>-</v>
      </c>
      <c r="FX145" s="224" t="str">
        <f t="shared" si="356"/>
        <v>-</v>
      </c>
      <c r="FY145" s="224" t="str">
        <f t="shared" si="356"/>
        <v>-</v>
      </c>
      <c r="FZ145" s="224" t="str">
        <f t="shared" si="356"/>
        <v>-</v>
      </c>
      <c r="GA145" s="224" t="str">
        <f t="shared" si="356"/>
        <v>-</v>
      </c>
      <c r="GB145" s="224" t="str">
        <f t="shared" si="356"/>
        <v>-</v>
      </c>
      <c r="GC145" s="224" t="str">
        <f t="shared" si="356"/>
        <v>-</v>
      </c>
      <c r="GD145" s="224" t="str">
        <f t="shared" si="356"/>
        <v>-</v>
      </c>
      <c r="GE145" s="224" t="str">
        <f t="shared" si="356"/>
        <v>-</v>
      </c>
      <c r="GF145" s="224" t="str">
        <f t="shared" si="356"/>
        <v>-</v>
      </c>
      <c r="GG145" s="224" t="str">
        <f t="shared" si="356"/>
        <v>9</v>
      </c>
      <c r="GH145" s="232" t="s">
        <v>275</v>
      </c>
      <c r="GI145" s="232" t="s">
        <v>275</v>
      </c>
      <c r="GJ145" s="213" t="str">
        <f t="shared" ref="GJ145:HD145" si="357">GJ45</f>
        <v>-</v>
      </c>
      <c r="GK145" s="224" t="str">
        <f t="shared" si="357"/>
        <v>-</v>
      </c>
      <c r="GL145" s="224" t="str">
        <f t="shared" si="357"/>
        <v>-</v>
      </c>
      <c r="GM145" s="224" t="str">
        <f t="shared" si="357"/>
        <v>-</v>
      </c>
      <c r="GN145" s="224" t="str">
        <f t="shared" si="357"/>
        <v>-</v>
      </c>
      <c r="GO145" s="224" t="str">
        <f t="shared" si="357"/>
        <v>-</v>
      </c>
      <c r="GP145" s="224" t="str">
        <f t="shared" si="357"/>
        <v>-</v>
      </c>
      <c r="GQ145" s="224" t="str">
        <f t="shared" si="357"/>
        <v>-</v>
      </c>
      <c r="GR145" s="224" t="str">
        <f t="shared" si="357"/>
        <v>-</v>
      </c>
      <c r="GS145" s="224" t="str">
        <f t="shared" si="357"/>
        <v>-</v>
      </c>
      <c r="GT145" s="224" t="str">
        <f t="shared" si="357"/>
        <v>-</v>
      </c>
      <c r="GU145" s="224" t="str">
        <f t="shared" si="357"/>
        <v>-</v>
      </c>
      <c r="GV145" s="224" t="str">
        <f t="shared" si="357"/>
        <v>-</v>
      </c>
      <c r="GW145" s="224" t="str">
        <f t="shared" si="357"/>
        <v>-</v>
      </c>
      <c r="GX145" s="224" t="str">
        <f t="shared" si="357"/>
        <v>-</v>
      </c>
      <c r="GY145" s="224" t="str">
        <f t="shared" si="357"/>
        <v>-</v>
      </c>
      <c r="GZ145" s="224" t="str">
        <f t="shared" si="357"/>
        <v>-</v>
      </c>
      <c r="HA145" s="224" t="str">
        <f t="shared" si="357"/>
        <v>-</v>
      </c>
      <c r="HB145" s="224" t="str">
        <f t="shared" si="357"/>
        <v>-</v>
      </c>
      <c r="HC145" s="224" t="str">
        <f t="shared" ref="HC145" si="358">HC45</f>
        <v>-</v>
      </c>
      <c r="HD145" s="224" t="str">
        <f t="shared" si="357"/>
        <v>2</v>
      </c>
      <c r="HE145" s="232" t="s">
        <v>275</v>
      </c>
      <c r="HF145" s="232" t="s">
        <v>275</v>
      </c>
      <c r="HG145" s="213" t="str">
        <f t="shared" ref="HG145:IA145" si="359">HG45</f>
        <v>-</v>
      </c>
      <c r="HH145" s="224" t="str">
        <f t="shared" si="359"/>
        <v>-</v>
      </c>
      <c r="HI145" s="224" t="str">
        <f t="shared" si="359"/>
        <v>-</v>
      </c>
      <c r="HJ145" s="224" t="str">
        <f t="shared" si="359"/>
        <v>-</v>
      </c>
      <c r="HK145" s="224" t="str">
        <f t="shared" si="359"/>
        <v>-</v>
      </c>
      <c r="HL145" s="224" t="str">
        <f t="shared" si="359"/>
        <v>-</v>
      </c>
      <c r="HM145" s="224" t="str">
        <f t="shared" si="359"/>
        <v>-</v>
      </c>
      <c r="HN145" s="224" t="str">
        <f t="shared" si="359"/>
        <v>-</v>
      </c>
      <c r="HO145" s="224" t="str">
        <f t="shared" si="359"/>
        <v>-</v>
      </c>
      <c r="HP145" s="224" t="str">
        <f t="shared" si="359"/>
        <v>-</v>
      </c>
      <c r="HQ145" s="224" t="str">
        <f t="shared" si="359"/>
        <v>-</v>
      </c>
      <c r="HR145" s="224" t="str">
        <f t="shared" si="359"/>
        <v>-</v>
      </c>
      <c r="HS145" s="224" t="str">
        <f t="shared" si="359"/>
        <v>-</v>
      </c>
      <c r="HT145" s="224" t="str">
        <f t="shared" si="359"/>
        <v>-</v>
      </c>
      <c r="HU145" s="224" t="str">
        <f t="shared" si="359"/>
        <v>-</v>
      </c>
      <c r="HV145" s="224" t="str">
        <f t="shared" si="359"/>
        <v>-</v>
      </c>
      <c r="HW145" s="224" t="str">
        <f t="shared" si="359"/>
        <v>-</v>
      </c>
      <c r="HX145" s="224" t="str">
        <f t="shared" si="359"/>
        <v>-</v>
      </c>
      <c r="HY145" s="224" t="str">
        <f t="shared" si="359"/>
        <v>-</v>
      </c>
      <c r="HZ145" s="224" t="str">
        <f t="shared" si="359"/>
        <v>-</v>
      </c>
      <c r="IA145" s="224" t="str">
        <f t="shared" si="359"/>
        <v>5</v>
      </c>
      <c r="IB145" s="232" t="s">
        <v>275</v>
      </c>
      <c r="IC145" s="232" t="s">
        <v>275</v>
      </c>
      <c r="ID145" s="213" t="str">
        <f t="shared" ref="ID145:IX145" si="360">ID45</f>
        <v>-</v>
      </c>
      <c r="IE145" s="224" t="str">
        <f t="shared" si="360"/>
        <v>-</v>
      </c>
      <c r="IF145" s="224" t="str">
        <f t="shared" si="360"/>
        <v>-</v>
      </c>
      <c r="IG145" s="224" t="str">
        <f t="shared" si="360"/>
        <v>-</v>
      </c>
      <c r="IH145" s="224" t="str">
        <f t="shared" si="360"/>
        <v>-</v>
      </c>
      <c r="II145" s="224" t="str">
        <f t="shared" si="360"/>
        <v>-</v>
      </c>
      <c r="IJ145" s="224" t="str">
        <f t="shared" si="360"/>
        <v>-</v>
      </c>
      <c r="IK145" s="224" t="str">
        <f t="shared" si="360"/>
        <v>-</v>
      </c>
      <c r="IL145" s="224" t="str">
        <f t="shared" si="360"/>
        <v>-</v>
      </c>
      <c r="IM145" s="224" t="str">
        <f t="shared" si="360"/>
        <v>-</v>
      </c>
      <c r="IN145" s="224" t="str">
        <f t="shared" si="360"/>
        <v>-</v>
      </c>
      <c r="IO145" s="224" t="str">
        <f t="shared" si="360"/>
        <v>-</v>
      </c>
      <c r="IP145" s="224" t="str">
        <f t="shared" si="360"/>
        <v>-</v>
      </c>
      <c r="IQ145" s="224" t="str">
        <f t="shared" si="360"/>
        <v>-</v>
      </c>
      <c r="IR145" s="224" t="str">
        <f t="shared" si="360"/>
        <v>-</v>
      </c>
      <c r="IS145" s="224" t="str">
        <f t="shared" si="360"/>
        <v>-</v>
      </c>
      <c r="IT145" s="224" t="str">
        <f t="shared" si="360"/>
        <v>-</v>
      </c>
      <c r="IU145" s="224" t="str">
        <f t="shared" si="360"/>
        <v>-</v>
      </c>
      <c r="IV145" s="224" t="str">
        <f t="shared" si="360"/>
        <v>-</v>
      </c>
      <c r="IW145" s="224" t="str">
        <f t="shared" si="360"/>
        <v>-</v>
      </c>
      <c r="IX145" s="224" t="str">
        <f t="shared" si="360"/>
        <v>6</v>
      </c>
      <c r="IY145" s="232" t="s">
        <v>275</v>
      </c>
      <c r="IZ145" s="232" t="s">
        <v>275</v>
      </c>
      <c r="JA145" s="213" t="str">
        <f t="shared" ref="JA145:JU145" si="361">JA45</f>
        <v>-</v>
      </c>
      <c r="JB145" s="224" t="str">
        <f t="shared" si="361"/>
        <v>-</v>
      </c>
      <c r="JC145" s="224" t="str">
        <f t="shared" si="361"/>
        <v>-</v>
      </c>
      <c r="JD145" s="224" t="str">
        <f t="shared" si="361"/>
        <v>-</v>
      </c>
      <c r="JE145" s="224" t="str">
        <f t="shared" si="361"/>
        <v>-</v>
      </c>
      <c r="JF145" s="224" t="str">
        <f t="shared" si="361"/>
        <v>-</v>
      </c>
      <c r="JG145" s="224" t="str">
        <f t="shared" si="361"/>
        <v>-</v>
      </c>
      <c r="JH145" s="224" t="str">
        <f t="shared" si="361"/>
        <v>-</v>
      </c>
      <c r="JI145" s="224" t="str">
        <f t="shared" si="361"/>
        <v>-</v>
      </c>
      <c r="JJ145" s="224" t="str">
        <f t="shared" si="361"/>
        <v>-</v>
      </c>
      <c r="JK145" s="224" t="str">
        <f t="shared" si="361"/>
        <v>-</v>
      </c>
      <c r="JL145" s="224" t="str">
        <f t="shared" si="361"/>
        <v>-</v>
      </c>
      <c r="JM145" s="224" t="str">
        <f t="shared" si="361"/>
        <v>-</v>
      </c>
      <c r="JN145" s="224" t="str">
        <f t="shared" si="361"/>
        <v>-</v>
      </c>
      <c r="JO145" s="224" t="str">
        <f t="shared" si="361"/>
        <v>-</v>
      </c>
      <c r="JP145" s="224" t="str">
        <f t="shared" si="361"/>
        <v>-</v>
      </c>
      <c r="JQ145" s="224" t="str">
        <f t="shared" si="361"/>
        <v>-</v>
      </c>
      <c r="JR145" s="224" t="str">
        <f t="shared" si="361"/>
        <v>-</v>
      </c>
      <c r="JS145" s="224" t="str">
        <f t="shared" si="361"/>
        <v>-</v>
      </c>
      <c r="JT145" s="224" t="str">
        <f t="shared" si="361"/>
        <v>-</v>
      </c>
      <c r="JU145" s="224" t="str">
        <f t="shared" si="361"/>
        <v>4</v>
      </c>
      <c r="JV145" s="232" t="s">
        <v>275</v>
      </c>
      <c r="JW145" s="232" t="s">
        <v>275</v>
      </c>
      <c r="JX145" s="213" t="str">
        <f t="shared" ref="JX145:KR145" si="362">JX45</f>
        <v>-</v>
      </c>
      <c r="JY145" s="224" t="str">
        <f t="shared" si="362"/>
        <v>-</v>
      </c>
      <c r="JZ145" s="224" t="str">
        <f t="shared" si="362"/>
        <v>-</v>
      </c>
      <c r="KA145" s="224" t="str">
        <f t="shared" si="362"/>
        <v>-</v>
      </c>
      <c r="KB145" s="224" t="str">
        <f t="shared" si="362"/>
        <v>-</v>
      </c>
      <c r="KC145" s="224" t="str">
        <f t="shared" si="362"/>
        <v>-</v>
      </c>
      <c r="KD145" s="224" t="str">
        <f t="shared" si="362"/>
        <v>-</v>
      </c>
      <c r="KE145" s="224" t="str">
        <f t="shared" si="362"/>
        <v>-</v>
      </c>
      <c r="KF145" s="224" t="str">
        <f t="shared" si="362"/>
        <v>-</v>
      </c>
      <c r="KG145" s="224" t="str">
        <f t="shared" si="362"/>
        <v>-</v>
      </c>
      <c r="KH145" s="224" t="str">
        <f t="shared" si="362"/>
        <v>-</v>
      </c>
      <c r="KI145" s="224" t="str">
        <f t="shared" si="362"/>
        <v>-</v>
      </c>
      <c r="KJ145" s="224" t="str">
        <f t="shared" si="362"/>
        <v>-</v>
      </c>
      <c r="KK145" s="224" t="str">
        <f t="shared" si="362"/>
        <v>-</v>
      </c>
      <c r="KL145" s="224" t="str">
        <f t="shared" si="362"/>
        <v>-</v>
      </c>
      <c r="KM145" s="224" t="str">
        <f t="shared" si="362"/>
        <v>-</v>
      </c>
      <c r="KN145" s="224" t="str">
        <f t="shared" si="362"/>
        <v>-</v>
      </c>
      <c r="KO145" s="224" t="str">
        <f t="shared" si="362"/>
        <v>-</v>
      </c>
      <c r="KP145" s="224" t="str">
        <f t="shared" si="362"/>
        <v>-</v>
      </c>
      <c r="KQ145" s="224" t="str">
        <f t="shared" si="362"/>
        <v>-</v>
      </c>
      <c r="KR145" s="224" t="str">
        <f t="shared" si="362"/>
        <v>-4</v>
      </c>
      <c r="KS145" s="232" t="s">
        <v>275</v>
      </c>
      <c r="KT145" s="232" t="s">
        <v>275</v>
      </c>
      <c r="KU145" s="213" t="str">
        <f t="shared" ref="KU145:LO145" si="363">KU45</f>
        <v>-</v>
      </c>
      <c r="KV145" s="224" t="str">
        <f t="shared" si="363"/>
        <v>-</v>
      </c>
      <c r="KW145" s="224" t="str">
        <f t="shared" si="363"/>
        <v>-</v>
      </c>
      <c r="KX145" s="224" t="str">
        <f t="shared" si="363"/>
        <v>-</v>
      </c>
      <c r="KY145" s="224" t="str">
        <f t="shared" si="363"/>
        <v>-</v>
      </c>
      <c r="KZ145" s="224" t="str">
        <f t="shared" si="363"/>
        <v>-</v>
      </c>
      <c r="LA145" s="224" t="str">
        <f t="shared" si="363"/>
        <v>-</v>
      </c>
      <c r="LB145" s="224" t="str">
        <f t="shared" si="363"/>
        <v>-</v>
      </c>
      <c r="LC145" s="224" t="str">
        <f t="shared" si="363"/>
        <v>-</v>
      </c>
      <c r="LD145" s="224" t="str">
        <f t="shared" si="363"/>
        <v>-</v>
      </c>
      <c r="LE145" s="224" t="str">
        <f t="shared" si="363"/>
        <v>-</v>
      </c>
      <c r="LF145" s="224" t="str">
        <f t="shared" si="363"/>
        <v>-</v>
      </c>
      <c r="LG145" s="224" t="str">
        <f t="shared" si="363"/>
        <v>-</v>
      </c>
      <c r="LH145" s="224" t="str">
        <f t="shared" si="363"/>
        <v>-</v>
      </c>
      <c r="LI145" s="224" t="str">
        <f t="shared" si="363"/>
        <v>-</v>
      </c>
      <c r="LJ145" s="224" t="str">
        <f t="shared" si="363"/>
        <v>-</v>
      </c>
      <c r="LK145" s="224" t="str">
        <f t="shared" si="363"/>
        <v>-</v>
      </c>
      <c r="LL145" s="224" t="str">
        <f t="shared" si="363"/>
        <v>-</v>
      </c>
      <c r="LM145" s="224" t="str">
        <f t="shared" si="363"/>
        <v>-</v>
      </c>
      <c r="LN145" s="224" t="str">
        <f t="shared" si="363"/>
        <v>-</v>
      </c>
      <c r="LO145" s="224" t="str">
        <f t="shared" si="363"/>
        <v>3</v>
      </c>
      <c r="LP145" s="232"/>
      <c r="LQ145" s="232"/>
      <c r="LR145" s="213" t="str">
        <f t="shared" ref="LR145:ML145" si="364">LR45</f>
        <v>-</v>
      </c>
      <c r="LS145" s="224" t="str">
        <f t="shared" si="364"/>
        <v>-</v>
      </c>
      <c r="LT145" s="224" t="str">
        <f t="shared" si="364"/>
        <v>-</v>
      </c>
      <c r="LU145" s="224" t="str">
        <f t="shared" si="364"/>
        <v>-</v>
      </c>
      <c r="LV145" s="224" t="str">
        <f t="shared" si="364"/>
        <v>-</v>
      </c>
      <c r="LW145" s="224" t="str">
        <f t="shared" si="364"/>
        <v>-</v>
      </c>
      <c r="LX145" s="224" t="str">
        <f t="shared" si="364"/>
        <v>-</v>
      </c>
      <c r="LY145" s="224" t="str">
        <f t="shared" si="364"/>
        <v>-</v>
      </c>
      <c r="LZ145" s="224" t="str">
        <f t="shared" si="364"/>
        <v>-</v>
      </c>
      <c r="MA145" s="224" t="str">
        <f t="shared" si="364"/>
        <v>-</v>
      </c>
      <c r="MB145" s="224" t="str">
        <f t="shared" si="364"/>
        <v>-</v>
      </c>
      <c r="MC145" s="224" t="str">
        <f t="shared" si="364"/>
        <v>-</v>
      </c>
      <c r="MD145" s="224" t="str">
        <f t="shared" si="364"/>
        <v>-</v>
      </c>
      <c r="ME145" s="224" t="str">
        <f t="shared" si="364"/>
        <v>-</v>
      </c>
      <c r="MF145" s="224" t="str">
        <f t="shared" si="364"/>
        <v>-</v>
      </c>
      <c r="MG145" s="224" t="str">
        <f t="shared" si="364"/>
        <v>-</v>
      </c>
      <c r="MH145" s="224" t="str">
        <f t="shared" si="364"/>
        <v>-</v>
      </c>
      <c r="MI145" s="224" t="str">
        <f t="shared" si="364"/>
        <v>-</v>
      </c>
      <c r="MJ145" s="224" t="str">
        <f t="shared" si="364"/>
        <v>-</v>
      </c>
      <c r="MK145" s="224" t="str">
        <f t="shared" si="364"/>
        <v>-</v>
      </c>
      <c r="ML145" s="224" t="str">
        <f t="shared" si="364"/>
        <v>-4</v>
      </c>
      <c r="MM145" s="232"/>
      <c r="MN145" s="232"/>
      <c r="MO145" s="213" t="str">
        <f t="shared" ref="MO145:NI145" si="365">MO45</f>
        <v>-</v>
      </c>
      <c r="MP145" s="224" t="str">
        <f t="shared" si="365"/>
        <v>-</v>
      </c>
      <c r="MQ145" s="224" t="str">
        <f t="shared" si="365"/>
        <v>-</v>
      </c>
      <c r="MR145" s="224" t="str">
        <f t="shared" si="365"/>
        <v>-</v>
      </c>
      <c r="MS145" s="224" t="str">
        <f t="shared" si="365"/>
        <v>-</v>
      </c>
      <c r="MT145" s="224" t="str">
        <f t="shared" si="365"/>
        <v>-</v>
      </c>
      <c r="MU145" s="224" t="str">
        <f t="shared" si="365"/>
        <v>-</v>
      </c>
      <c r="MV145" s="224" t="str">
        <f t="shared" si="365"/>
        <v>-</v>
      </c>
      <c r="MW145" s="224" t="str">
        <f t="shared" si="365"/>
        <v>-</v>
      </c>
      <c r="MX145" s="224" t="str">
        <f t="shared" si="365"/>
        <v>-</v>
      </c>
      <c r="MY145" s="224" t="str">
        <f t="shared" si="365"/>
        <v>-</v>
      </c>
      <c r="MZ145" s="224" t="str">
        <f t="shared" si="365"/>
        <v>-</v>
      </c>
      <c r="NA145" s="224" t="str">
        <f t="shared" si="365"/>
        <v>-</v>
      </c>
      <c r="NB145" s="224" t="str">
        <f t="shared" si="365"/>
        <v>-</v>
      </c>
      <c r="NC145" s="224" t="str">
        <f t="shared" si="365"/>
        <v>-</v>
      </c>
      <c r="ND145" s="224" t="str">
        <f t="shared" si="365"/>
        <v>-</v>
      </c>
      <c r="NE145" s="224" t="str">
        <f t="shared" si="365"/>
        <v>-</v>
      </c>
      <c r="NF145" s="224" t="str">
        <f t="shared" si="365"/>
        <v>-</v>
      </c>
      <c r="NG145" s="224" t="str">
        <f t="shared" si="365"/>
        <v>-</v>
      </c>
      <c r="NH145" s="224" t="str">
        <f t="shared" si="365"/>
        <v>-</v>
      </c>
      <c r="NI145" s="224" t="str">
        <f t="shared" si="365"/>
        <v>5</v>
      </c>
    </row>
    <row r="146" spans="1:373" s="2" customFormat="1" ht="12.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213" t="s">
        <v>349</v>
      </c>
      <c r="AD146" s="222" t="str">
        <f t="shared" ca="1" si="195"/>
        <v>$136.31</v>
      </c>
      <c r="AE146" s="224" t="str">
        <f t="shared" si="229"/>
        <v>40,359</v>
      </c>
      <c r="AF146" s="224" t="str">
        <f t="shared" ref="AF146:AS146" si="366">AF46</f>
        <v>1,773</v>
      </c>
      <c r="AG146" s="224" t="str">
        <f t="shared" si="366"/>
        <v>0</v>
      </c>
      <c r="AH146" s="224" t="str">
        <f t="shared" si="366"/>
        <v>504</v>
      </c>
      <c r="AI146" s="224" t="str">
        <f t="shared" si="366"/>
        <v>44</v>
      </c>
      <c r="AJ146" s="224" t="str">
        <f t="shared" si="366"/>
        <v>0</v>
      </c>
      <c r="AK146" s="224" t="str">
        <f t="shared" si="366"/>
        <v>118</v>
      </c>
      <c r="AL146" s="224" t="str">
        <f t="shared" si="366"/>
        <v>58,655</v>
      </c>
      <c r="AM146" s="224" t="str">
        <f t="shared" si="366"/>
        <v>67</v>
      </c>
      <c r="AN146" s="224" t="str">
        <f t="shared" si="366"/>
        <v>1,865,415</v>
      </c>
      <c r="AO146" s="224" t="str">
        <f t="shared" si="366"/>
        <v>2,023</v>
      </c>
      <c r="AP146" s="224" t="str">
        <f t="shared" si="366"/>
        <v>2,027</v>
      </c>
      <c r="AQ146" s="224" t="str">
        <f t="shared" si="366"/>
        <v>740</v>
      </c>
      <c r="AR146" s="224" t="str">
        <f t="shared" si="366"/>
        <v>930,500</v>
      </c>
      <c r="AS146" s="224" t="str">
        <f t="shared" si="366"/>
        <v>941,300</v>
      </c>
      <c r="AT146" s="224" t="str">
        <f t="shared" si="231"/>
        <v>$1,303,439</v>
      </c>
      <c r="AU146" s="224" t="str">
        <f t="shared" si="231"/>
        <v>$609,563</v>
      </c>
      <c r="AV146" s="224" t="str">
        <f t="shared" si="231"/>
        <v>$271,603</v>
      </c>
      <c r="AW146" s="224" t="str">
        <f t="shared" si="231"/>
        <v>$2,186,059</v>
      </c>
      <c r="AX146" s="224" t="str">
        <f t="shared" si="231"/>
        <v>$136.31</v>
      </c>
      <c r="AY146" s="224" t="str">
        <f t="shared" ref="AY146" si="367">AY46</f>
        <v>26</v>
      </c>
      <c r="AZ146" s="232" t="s">
        <v>275</v>
      </c>
      <c r="BA146" s="232"/>
      <c r="BB146" s="213" t="str">
        <f t="shared" ref="BB146:BU146" si="368">BB46</f>
        <v>40,359</v>
      </c>
      <c r="BC146" s="224" t="str">
        <f t="shared" si="368"/>
        <v>1,922</v>
      </c>
      <c r="BD146" s="224" t="str">
        <f t="shared" si="368"/>
        <v>0</v>
      </c>
      <c r="BE146" s="224" t="str">
        <f t="shared" si="368"/>
        <v>418</v>
      </c>
      <c r="BF146" s="224" t="str">
        <f t="shared" si="368"/>
        <v>72</v>
      </c>
      <c r="BG146" s="224" t="str">
        <f t="shared" si="368"/>
        <v>0</v>
      </c>
      <c r="BH146" s="224" t="str">
        <f t="shared" si="368"/>
        <v>125</v>
      </c>
      <c r="BI146" s="224" t="str">
        <f t="shared" si="368"/>
        <v>53,880</v>
      </c>
      <c r="BJ146" s="224" t="str">
        <f t="shared" si="368"/>
        <v>110</v>
      </c>
      <c r="BK146" s="224" t="str">
        <f t="shared" si="368"/>
        <v>-</v>
      </c>
      <c r="BL146" s="224" t="str">
        <f t="shared" si="368"/>
        <v>21,753</v>
      </c>
      <c r="BM146" s="224" t="str">
        <f t="shared" si="368"/>
        <v>21,803</v>
      </c>
      <c r="BN146" s="224" t="str">
        <f t="shared" si="368"/>
        <v>0</v>
      </c>
      <c r="BO146" s="224" t="str">
        <f t="shared" si="368"/>
        <v>563,990</v>
      </c>
      <c r="BP146" s="224" t="str">
        <f t="shared" si="368"/>
        <v>568,990</v>
      </c>
      <c r="BQ146" s="224" t="str">
        <f t="shared" si="368"/>
        <v>$3,393,463</v>
      </c>
      <c r="BR146" s="224" t="str">
        <f t="shared" si="368"/>
        <v>$3,959,635</v>
      </c>
      <c r="BS146" s="224" t="str">
        <f t="shared" si="368"/>
        <v>$3,383,944</v>
      </c>
      <c r="BT146" s="224" t="str">
        <f t="shared" si="368"/>
        <v>$10,737,042</v>
      </c>
      <c r="BU146" s="224" t="str">
        <f t="shared" si="368"/>
        <v>$140.00</v>
      </c>
      <c r="BV146" s="224" t="str">
        <f t="shared" si="163"/>
        <v>23</v>
      </c>
      <c r="BW146" s="232" t="s">
        <v>275</v>
      </c>
      <c r="BX146" s="232" t="s">
        <v>275</v>
      </c>
      <c r="BY146" s="213" t="str">
        <f t="shared" ref="BY146:CR146" si="369">BY46</f>
        <v>40,359</v>
      </c>
      <c r="BZ146" s="224" t="str">
        <f t="shared" si="369"/>
        <v>1,922</v>
      </c>
      <c r="CA146" s="224" t="str">
        <f t="shared" si="369"/>
        <v>0</v>
      </c>
      <c r="CB146" s="224" t="str">
        <f t="shared" si="369"/>
        <v>418</v>
      </c>
      <c r="CC146" s="224" t="str">
        <f t="shared" si="369"/>
        <v>72</v>
      </c>
      <c r="CD146" s="224" t="str">
        <f t="shared" si="369"/>
        <v>0</v>
      </c>
      <c r="CE146" s="224" t="str">
        <f t="shared" si="369"/>
        <v>125</v>
      </c>
      <c r="CF146" s="224" t="str">
        <f t="shared" si="369"/>
        <v>53,880</v>
      </c>
      <c r="CG146" s="224" t="str">
        <f t="shared" si="369"/>
        <v>110</v>
      </c>
      <c r="CH146" s="224" t="str">
        <f t="shared" si="369"/>
        <v>1,929,350</v>
      </c>
      <c r="CI146" s="224" t="str">
        <f t="shared" si="369"/>
        <v>21,753</v>
      </c>
      <c r="CJ146" s="224" t="str">
        <f t="shared" si="369"/>
        <v>21,803</v>
      </c>
      <c r="CK146" s="224" t="str">
        <f t="shared" si="369"/>
        <v>0</v>
      </c>
      <c r="CL146" s="224" t="str">
        <f t="shared" si="369"/>
        <v>563,990</v>
      </c>
      <c r="CM146" s="224" t="str">
        <f t="shared" si="369"/>
        <v>563,990</v>
      </c>
      <c r="CN146" s="224" t="str">
        <f t="shared" si="369"/>
        <v>$3,393,463</v>
      </c>
      <c r="CO146" s="224" t="str">
        <f t="shared" si="369"/>
        <v>$3,959,635</v>
      </c>
      <c r="CP146" s="224" t="str">
        <f t="shared" si="369"/>
        <v>$3,383,944</v>
      </c>
      <c r="CQ146" s="224" t="str">
        <f t="shared" si="369"/>
        <v>$10,737,042</v>
      </c>
      <c r="CR146" s="224" t="str">
        <f t="shared" si="369"/>
        <v>$140</v>
      </c>
      <c r="CS146" s="224" t="str">
        <f t="shared" si="164"/>
        <v>17</v>
      </c>
      <c r="CT146" s="232" t="s">
        <v>275</v>
      </c>
      <c r="CU146" s="232" t="s">
        <v>275</v>
      </c>
      <c r="CV146" s="213" t="str">
        <f t="shared" ref="CV146:DP146" si="370">CV46</f>
        <v>-</v>
      </c>
      <c r="CW146" s="224" t="str">
        <f t="shared" si="370"/>
        <v>-</v>
      </c>
      <c r="CX146" s="224" t="str">
        <f t="shared" si="370"/>
        <v>-</v>
      </c>
      <c r="CY146" s="224" t="str">
        <f t="shared" si="370"/>
        <v>-</v>
      </c>
      <c r="CZ146" s="224" t="str">
        <f t="shared" si="370"/>
        <v>-</v>
      </c>
      <c r="DA146" s="224" t="str">
        <f t="shared" si="370"/>
        <v>-</v>
      </c>
      <c r="DB146" s="224" t="str">
        <f t="shared" si="370"/>
        <v>-</v>
      </c>
      <c r="DC146" s="224" t="str">
        <f t="shared" si="370"/>
        <v>-</v>
      </c>
      <c r="DD146" s="224" t="str">
        <f t="shared" si="370"/>
        <v>-</v>
      </c>
      <c r="DE146" s="224" t="str">
        <f t="shared" si="370"/>
        <v>-</v>
      </c>
      <c r="DF146" s="224" t="str">
        <f t="shared" si="370"/>
        <v>-</v>
      </c>
      <c r="DG146" s="224" t="str">
        <f t="shared" si="370"/>
        <v>-</v>
      </c>
      <c r="DH146" s="224" t="str">
        <f t="shared" si="370"/>
        <v>-</v>
      </c>
      <c r="DI146" s="224" t="str">
        <f t="shared" si="370"/>
        <v>-</v>
      </c>
      <c r="DJ146" s="224" t="str">
        <f t="shared" si="370"/>
        <v>-</v>
      </c>
      <c r="DK146" s="224" t="str">
        <f t="shared" si="370"/>
        <v>-</v>
      </c>
      <c r="DL146" s="224" t="str">
        <f t="shared" si="370"/>
        <v>-</v>
      </c>
      <c r="DM146" s="224" t="str">
        <f t="shared" si="370"/>
        <v>-</v>
      </c>
      <c r="DN146" s="224" t="str">
        <f t="shared" si="370"/>
        <v>-</v>
      </c>
      <c r="DO146" s="224" t="str">
        <f t="shared" si="370"/>
        <v>-</v>
      </c>
      <c r="DP146" s="224" t="str">
        <f t="shared" si="370"/>
        <v>22</v>
      </c>
      <c r="DQ146" s="232" t="s">
        <v>275</v>
      </c>
      <c r="DR146" s="232" t="s">
        <v>275</v>
      </c>
      <c r="DS146" s="213" t="str">
        <f t="shared" ref="DS146:EM146" si="371">DS46</f>
        <v>49,141</v>
      </c>
      <c r="DT146" s="224" t="str">
        <f t="shared" si="371"/>
        <v>1,938</v>
      </c>
      <c r="DU146" s="224" t="str">
        <f t="shared" si="371"/>
        <v>0</v>
      </c>
      <c r="DV146" s="224" t="str">
        <f t="shared" si="371"/>
        <v>576</v>
      </c>
      <c r="DW146" s="224" t="str">
        <f t="shared" si="371"/>
        <v>92</v>
      </c>
      <c r="DX146" s="224" t="str">
        <f t="shared" si="371"/>
        <v>253</v>
      </c>
      <c r="DY146" s="224" t="str">
        <f t="shared" si="371"/>
        <v>126</v>
      </c>
      <c r="DZ146" s="224" t="str">
        <f t="shared" si="371"/>
        <v>54,030</v>
      </c>
      <c r="EA146" s="224" t="str">
        <f t="shared" si="371"/>
        <v>75</v>
      </c>
      <c r="EB146" s="224" t="str">
        <f t="shared" si="371"/>
        <v>885,000</v>
      </c>
      <c r="EC146" s="224" t="str">
        <f t="shared" si="371"/>
        <v>3,994</v>
      </c>
      <c r="ED146" s="224" t="str">
        <f t="shared" si="371"/>
        <v>3,998</v>
      </c>
      <c r="EE146" s="224" t="str">
        <f t="shared" si="371"/>
        <v>1,366</v>
      </c>
      <c r="EF146" s="224" t="str">
        <f t="shared" si="371"/>
        <v>30,100</v>
      </c>
      <c r="EG146" s="224" t="str">
        <f t="shared" si="371"/>
        <v>30,100</v>
      </c>
      <c r="EH146" s="224" t="str">
        <f t="shared" si="371"/>
        <v>$974,403</v>
      </c>
      <c r="EI146" s="224" t="str">
        <f t="shared" si="371"/>
        <v>$928,053</v>
      </c>
      <c r="EJ146" s="224" t="str">
        <f t="shared" si="371"/>
        <v>$574,787</v>
      </c>
      <c r="EK146" s="224" t="str">
        <f t="shared" si="371"/>
        <v>$2,477,244</v>
      </c>
      <c r="EL146" s="224" t="str">
        <f t="shared" si="371"/>
        <v>$138</v>
      </c>
      <c r="EM146" s="224" t="str">
        <f t="shared" si="371"/>
        <v>9</v>
      </c>
      <c r="EN146" s="232" t="s">
        <v>275</v>
      </c>
      <c r="EO146" s="232" t="s">
        <v>275</v>
      </c>
      <c r="EP146" s="213" t="str">
        <f t="shared" ref="EP146:FJ146" si="372">EP46</f>
        <v>39,919</v>
      </c>
      <c r="EQ146" s="224" t="str">
        <f t="shared" si="372"/>
        <v>1,938</v>
      </c>
      <c r="ER146" s="224" t="str">
        <f t="shared" si="372"/>
        <v>0</v>
      </c>
      <c r="ES146" s="224" t="str">
        <f t="shared" si="372"/>
        <v>466</v>
      </c>
      <c r="ET146" s="224" t="str">
        <f t="shared" si="372"/>
        <v>91</v>
      </c>
      <c r="EU146" s="224" t="str">
        <f t="shared" si="372"/>
        <v>0</v>
      </c>
      <c r="EV146" s="224" t="str">
        <f t="shared" si="372"/>
        <v>126</v>
      </c>
      <c r="EW146" s="224" t="str">
        <f t="shared" si="372"/>
        <v>55,000</v>
      </c>
      <c r="EX146" s="224" t="str">
        <f t="shared" si="372"/>
        <v>75</v>
      </c>
      <c r="EY146" s="224" t="str">
        <f t="shared" si="372"/>
        <v>885,000</v>
      </c>
      <c r="EZ146" s="224" t="str">
        <f t="shared" si="372"/>
        <v>1,657</v>
      </c>
      <c r="FA146" s="224" t="str">
        <f t="shared" si="372"/>
        <v>1,657</v>
      </c>
      <c r="FB146" s="224" t="str">
        <f t="shared" si="372"/>
        <v>171</v>
      </c>
      <c r="FC146" s="224" t="str">
        <f t="shared" si="372"/>
        <v>590,975</v>
      </c>
      <c r="FD146" s="224" t="str">
        <f t="shared" si="372"/>
        <v>590,975</v>
      </c>
      <c r="FE146" s="224" t="str">
        <f t="shared" si="372"/>
        <v>$4,730,455</v>
      </c>
      <c r="FF146" s="224" t="str">
        <f t="shared" si="372"/>
        <v>$4,267,320</v>
      </c>
      <c r="FG146" s="224" t="str">
        <f t="shared" si="372"/>
        <v>$1,617,073</v>
      </c>
      <c r="FH146" s="224" t="str">
        <f t="shared" si="372"/>
        <v>$10,614,848</v>
      </c>
      <c r="FI146" s="224" t="str">
        <f t="shared" si="372"/>
        <v>$136</v>
      </c>
      <c r="FJ146" s="224" t="str">
        <f t="shared" si="372"/>
        <v>13</v>
      </c>
      <c r="FK146" s="232" t="s">
        <v>275</v>
      </c>
      <c r="FL146" s="232" t="s">
        <v>275</v>
      </c>
      <c r="FM146" s="213" t="str">
        <f t="shared" ref="FM146:GG146" si="373">FM46</f>
        <v>39,919</v>
      </c>
      <c r="FN146" s="224" t="str">
        <f t="shared" si="373"/>
        <v>1,938</v>
      </c>
      <c r="FO146" s="224" t="str">
        <f t="shared" si="373"/>
        <v>0</v>
      </c>
      <c r="FP146" s="224" t="str">
        <f t="shared" si="373"/>
        <v>386</v>
      </c>
      <c r="FQ146" s="224" t="str">
        <f t="shared" si="373"/>
        <v>93</v>
      </c>
      <c r="FR146" s="224" t="str">
        <f t="shared" si="373"/>
        <v>0</v>
      </c>
      <c r="FS146" s="224" t="str">
        <f t="shared" si="373"/>
        <v>126</v>
      </c>
      <c r="FT146" s="224" t="str">
        <f t="shared" si="373"/>
        <v>55,000</v>
      </c>
      <c r="FU146" s="224" t="str">
        <f t="shared" si="373"/>
        <v>72</v>
      </c>
      <c r="FV146" s="224" t="str">
        <f t="shared" si="373"/>
        <v>550,000</v>
      </c>
      <c r="FW146" s="224" t="str">
        <f t="shared" si="373"/>
        <v>20,746</v>
      </c>
      <c r="FX146" s="224" t="str">
        <f t="shared" si="373"/>
        <v>20,863</v>
      </c>
      <c r="FY146" s="224" t="str">
        <f t="shared" si="373"/>
        <v>60,000</v>
      </c>
      <c r="FZ146" s="224" t="str">
        <f t="shared" si="373"/>
        <v>600,000</v>
      </c>
      <c r="GA146" s="224" t="str">
        <f t="shared" si="373"/>
        <v>800,000</v>
      </c>
      <c r="GB146" s="224" t="str">
        <f t="shared" si="373"/>
        <v>$2,896,777</v>
      </c>
      <c r="GC146" s="224" t="str">
        <f t="shared" si="373"/>
        <v>$2,858,018</v>
      </c>
      <c r="GD146" s="224" t="str">
        <f t="shared" si="373"/>
        <v>$2,814,817</v>
      </c>
      <c r="GE146" s="224" t="str">
        <f t="shared" si="373"/>
        <v>$8,569,613</v>
      </c>
      <c r="GF146" s="224" t="str">
        <f t="shared" si="373"/>
        <v>$136</v>
      </c>
      <c r="GG146" s="224" t="str">
        <f t="shared" si="373"/>
        <v>39</v>
      </c>
      <c r="GH146" s="232" t="s">
        <v>275</v>
      </c>
      <c r="GI146" s="232" t="s">
        <v>275</v>
      </c>
      <c r="GJ146" s="213" t="str">
        <f t="shared" ref="GJ146:HD146" si="374">GJ46</f>
        <v>-</v>
      </c>
      <c r="GK146" s="224" t="str">
        <f t="shared" si="374"/>
        <v>-</v>
      </c>
      <c r="GL146" s="224" t="str">
        <f t="shared" si="374"/>
        <v>-</v>
      </c>
      <c r="GM146" s="224" t="str">
        <f t="shared" si="374"/>
        <v>-</v>
      </c>
      <c r="GN146" s="224" t="str">
        <f t="shared" si="374"/>
        <v>-</v>
      </c>
      <c r="GO146" s="224" t="str">
        <f t="shared" si="374"/>
        <v>-</v>
      </c>
      <c r="GP146" s="224" t="str">
        <f t="shared" si="374"/>
        <v>-</v>
      </c>
      <c r="GQ146" s="224" t="str">
        <f t="shared" si="374"/>
        <v>-</v>
      </c>
      <c r="GR146" s="224" t="str">
        <f t="shared" si="374"/>
        <v>-</v>
      </c>
      <c r="GS146" s="224" t="str">
        <f t="shared" si="374"/>
        <v>-</v>
      </c>
      <c r="GT146" s="224" t="str">
        <f t="shared" si="374"/>
        <v>-</v>
      </c>
      <c r="GU146" s="224" t="str">
        <f t="shared" si="374"/>
        <v>-</v>
      </c>
      <c r="GV146" s="224" t="str">
        <f t="shared" si="374"/>
        <v>-</v>
      </c>
      <c r="GW146" s="224" t="str">
        <f t="shared" si="374"/>
        <v>-</v>
      </c>
      <c r="GX146" s="224" t="str">
        <f t="shared" si="374"/>
        <v>-</v>
      </c>
      <c r="GY146" s="224" t="str">
        <f t="shared" si="374"/>
        <v>-</v>
      </c>
      <c r="GZ146" s="224" t="str">
        <f t="shared" si="374"/>
        <v>-</v>
      </c>
      <c r="HA146" s="224" t="str">
        <f t="shared" si="374"/>
        <v>-</v>
      </c>
      <c r="HB146" s="224" t="str">
        <f t="shared" si="374"/>
        <v>-</v>
      </c>
      <c r="HC146" s="224" t="str">
        <f t="shared" ref="HC146" si="375">HC46</f>
        <v>-</v>
      </c>
      <c r="HD146" s="224" t="str">
        <f t="shared" si="374"/>
        <v>10</v>
      </c>
      <c r="HE146" s="232" t="s">
        <v>275</v>
      </c>
      <c r="HF146" s="232" t="s">
        <v>275</v>
      </c>
      <c r="HG146" s="213" t="str">
        <f t="shared" ref="HG146:IA146" si="376">HG46</f>
        <v>-</v>
      </c>
      <c r="HH146" s="224" t="str">
        <f t="shared" si="376"/>
        <v>-</v>
      </c>
      <c r="HI146" s="224" t="str">
        <f t="shared" si="376"/>
        <v>-</v>
      </c>
      <c r="HJ146" s="224" t="str">
        <f t="shared" si="376"/>
        <v>-</v>
      </c>
      <c r="HK146" s="224" t="str">
        <f t="shared" si="376"/>
        <v>-</v>
      </c>
      <c r="HL146" s="224" t="str">
        <f t="shared" si="376"/>
        <v>-</v>
      </c>
      <c r="HM146" s="224" t="str">
        <f t="shared" si="376"/>
        <v>-</v>
      </c>
      <c r="HN146" s="224" t="str">
        <f t="shared" si="376"/>
        <v>-</v>
      </c>
      <c r="HO146" s="224" t="str">
        <f t="shared" si="376"/>
        <v>-</v>
      </c>
      <c r="HP146" s="224" t="str">
        <f t="shared" si="376"/>
        <v>-</v>
      </c>
      <c r="HQ146" s="224" t="str">
        <f t="shared" si="376"/>
        <v>-</v>
      </c>
      <c r="HR146" s="224" t="str">
        <f t="shared" si="376"/>
        <v>-</v>
      </c>
      <c r="HS146" s="224" t="str">
        <f t="shared" si="376"/>
        <v>-</v>
      </c>
      <c r="HT146" s="224" t="str">
        <f t="shared" si="376"/>
        <v>-</v>
      </c>
      <c r="HU146" s="224" t="str">
        <f t="shared" si="376"/>
        <v>-</v>
      </c>
      <c r="HV146" s="224" t="str">
        <f t="shared" si="376"/>
        <v>-</v>
      </c>
      <c r="HW146" s="224" t="str">
        <f t="shared" si="376"/>
        <v>-</v>
      </c>
      <c r="HX146" s="224" t="str">
        <f t="shared" si="376"/>
        <v>-</v>
      </c>
      <c r="HY146" s="224" t="str">
        <f t="shared" si="376"/>
        <v>-</v>
      </c>
      <c r="HZ146" s="224" t="str">
        <f t="shared" si="376"/>
        <v>-</v>
      </c>
      <c r="IA146" s="224" t="str">
        <f t="shared" si="376"/>
        <v>22</v>
      </c>
      <c r="IB146" s="232" t="s">
        <v>275</v>
      </c>
      <c r="IC146" s="232" t="s">
        <v>275</v>
      </c>
      <c r="ID146" s="213" t="str">
        <f t="shared" ref="ID146:IX146" si="377">ID46</f>
        <v>-</v>
      </c>
      <c r="IE146" s="224" t="str">
        <f t="shared" si="377"/>
        <v>-</v>
      </c>
      <c r="IF146" s="224" t="str">
        <f t="shared" si="377"/>
        <v>-</v>
      </c>
      <c r="IG146" s="224" t="str">
        <f t="shared" si="377"/>
        <v>-</v>
      </c>
      <c r="IH146" s="224" t="str">
        <f t="shared" si="377"/>
        <v>-</v>
      </c>
      <c r="II146" s="224" t="str">
        <f t="shared" si="377"/>
        <v>-</v>
      </c>
      <c r="IJ146" s="224" t="str">
        <f t="shared" si="377"/>
        <v>-</v>
      </c>
      <c r="IK146" s="224" t="str">
        <f t="shared" si="377"/>
        <v>-</v>
      </c>
      <c r="IL146" s="224" t="str">
        <f t="shared" si="377"/>
        <v>-</v>
      </c>
      <c r="IM146" s="224" t="str">
        <f t="shared" si="377"/>
        <v>-</v>
      </c>
      <c r="IN146" s="224" t="str">
        <f t="shared" si="377"/>
        <v>-</v>
      </c>
      <c r="IO146" s="224" t="str">
        <f t="shared" si="377"/>
        <v>-</v>
      </c>
      <c r="IP146" s="224" t="str">
        <f t="shared" si="377"/>
        <v>-</v>
      </c>
      <c r="IQ146" s="224" t="str">
        <f t="shared" si="377"/>
        <v>-</v>
      </c>
      <c r="IR146" s="224" t="str">
        <f t="shared" si="377"/>
        <v>-</v>
      </c>
      <c r="IS146" s="224" t="str">
        <f t="shared" si="377"/>
        <v>-</v>
      </c>
      <c r="IT146" s="224" t="str">
        <f t="shared" si="377"/>
        <v>-</v>
      </c>
      <c r="IU146" s="224" t="str">
        <f t="shared" si="377"/>
        <v>-</v>
      </c>
      <c r="IV146" s="224" t="str">
        <f t="shared" si="377"/>
        <v>-</v>
      </c>
      <c r="IW146" s="224" t="str">
        <f t="shared" si="377"/>
        <v>-</v>
      </c>
      <c r="IX146" s="224" t="str">
        <f t="shared" si="377"/>
        <v>33</v>
      </c>
      <c r="IY146" s="232" t="s">
        <v>275</v>
      </c>
      <c r="IZ146" s="232" t="s">
        <v>275</v>
      </c>
      <c r="JA146" s="213" t="str">
        <f t="shared" ref="JA146:JU146" si="378">JA46</f>
        <v>42,555</v>
      </c>
      <c r="JB146" s="224" t="str">
        <f t="shared" si="378"/>
        <v>1,889</v>
      </c>
      <c r="JC146" s="224" t="str">
        <f t="shared" si="378"/>
        <v>0</v>
      </c>
      <c r="JD146" s="224" t="str">
        <f t="shared" si="378"/>
        <v>479</v>
      </c>
      <c r="JE146" s="224" t="str">
        <f t="shared" si="378"/>
        <v>70</v>
      </c>
      <c r="JF146" s="224" t="str">
        <f t="shared" si="378"/>
        <v>63</v>
      </c>
      <c r="JG146" s="224" t="str">
        <f t="shared" si="378"/>
        <v>124</v>
      </c>
      <c r="JH146" s="224" t="str">
        <f t="shared" si="378"/>
        <v>55,111</v>
      </c>
      <c r="JI146" s="224" t="str">
        <f t="shared" si="378"/>
        <v>91</v>
      </c>
      <c r="JJ146" s="224" t="str">
        <f t="shared" si="378"/>
        <v>1,559,922</v>
      </c>
      <c r="JK146" s="224" t="str">
        <f t="shared" si="378"/>
        <v>12,381</v>
      </c>
      <c r="JL146" s="224" t="str">
        <f t="shared" si="378"/>
        <v>12,408</v>
      </c>
      <c r="JM146" s="224" t="str">
        <f t="shared" si="378"/>
        <v>527</v>
      </c>
      <c r="JN146" s="224" t="str">
        <f t="shared" si="378"/>
        <v>522,145</v>
      </c>
      <c r="JO146" s="224" t="str">
        <f t="shared" si="378"/>
        <v>526,095</v>
      </c>
      <c r="JP146" s="224" t="str">
        <f t="shared" si="378"/>
        <v>$2,266,192</v>
      </c>
      <c r="JQ146" s="224" t="str">
        <f t="shared" si="378"/>
        <v>$2,364,222</v>
      </c>
      <c r="JR146" s="224" t="str">
        <f t="shared" si="378"/>
        <v>$1,903,569</v>
      </c>
      <c r="JS146" s="224" t="str">
        <f t="shared" si="378"/>
        <v>$6,534,347</v>
      </c>
      <c r="JT146" s="224" t="str">
        <f t="shared" si="378"/>
        <v>$138.60</v>
      </c>
      <c r="JU146" s="224" t="str">
        <f t="shared" si="378"/>
        <v>19</v>
      </c>
      <c r="JV146" s="232" t="s">
        <v>275</v>
      </c>
      <c r="JW146" s="232" t="s">
        <v>275</v>
      </c>
      <c r="JX146" s="213" t="str">
        <f t="shared" ref="JX146:KR146" si="379">JX46</f>
        <v>0</v>
      </c>
      <c r="JY146" s="224" t="str">
        <f t="shared" si="379"/>
        <v>-149</v>
      </c>
      <c r="JZ146" s="224" t="str">
        <f t="shared" si="379"/>
        <v>0</v>
      </c>
      <c r="KA146" s="224" t="str">
        <f t="shared" si="379"/>
        <v>86</v>
      </c>
      <c r="KB146" s="224" t="str">
        <f t="shared" si="379"/>
        <v>-28</v>
      </c>
      <c r="KC146" s="224" t="str">
        <f t="shared" si="379"/>
        <v>0</v>
      </c>
      <c r="KD146" s="224" t="str">
        <f t="shared" si="379"/>
        <v>-7</v>
      </c>
      <c r="KE146" s="224" t="str">
        <f t="shared" si="379"/>
        <v>4,775</v>
      </c>
      <c r="KF146" s="224" t="str">
        <f t="shared" si="379"/>
        <v>-43</v>
      </c>
      <c r="KG146" s="224" t="str">
        <f t="shared" si="379"/>
        <v>-</v>
      </c>
      <c r="KH146" s="224" t="str">
        <f t="shared" si="379"/>
        <v>-19,730</v>
      </c>
      <c r="KI146" s="224" t="str">
        <f t="shared" si="379"/>
        <v>-19,776</v>
      </c>
      <c r="KJ146" s="224" t="str">
        <f t="shared" si="379"/>
        <v>740</v>
      </c>
      <c r="KK146" s="224" t="str">
        <f t="shared" si="379"/>
        <v>366,510</v>
      </c>
      <c r="KL146" s="224" t="str">
        <f t="shared" si="379"/>
        <v>372,310</v>
      </c>
      <c r="KM146" s="224" t="str">
        <f t="shared" si="379"/>
        <v>-$2,090,024</v>
      </c>
      <c r="KN146" s="224" t="str">
        <f t="shared" si="379"/>
        <v>-$3,350,072</v>
      </c>
      <c r="KO146" s="224" t="str">
        <f t="shared" si="379"/>
        <v>-$3,112,341</v>
      </c>
      <c r="KP146" s="224" t="str">
        <f t="shared" si="379"/>
        <v>-$8,550,983</v>
      </c>
      <c r="KQ146" s="224" t="str">
        <f t="shared" si="379"/>
        <v>-$3.69</v>
      </c>
      <c r="KR146" s="224" t="str">
        <f t="shared" si="379"/>
        <v>3</v>
      </c>
      <c r="KS146" s="232" t="s">
        <v>275</v>
      </c>
      <c r="KT146" s="232" t="s">
        <v>275</v>
      </c>
      <c r="KU146" s="213" t="str">
        <f t="shared" ref="KU146:LO146" si="380">KU46</f>
        <v>0</v>
      </c>
      <c r="KV146" s="224" t="str">
        <f t="shared" si="380"/>
        <v>0</v>
      </c>
      <c r="KW146" s="224" t="str">
        <f t="shared" si="380"/>
        <v>0</v>
      </c>
      <c r="KX146" s="224" t="str">
        <f t="shared" si="380"/>
        <v>0</v>
      </c>
      <c r="KY146" s="224" t="str">
        <f t="shared" si="380"/>
        <v>0</v>
      </c>
      <c r="KZ146" s="224" t="str">
        <f t="shared" si="380"/>
        <v>0</v>
      </c>
      <c r="LA146" s="224" t="str">
        <f t="shared" si="380"/>
        <v>0</v>
      </c>
      <c r="LB146" s="224" t="str">
        <f t="shared" si="380"/>
        <v>0</v>
      </c>
      <c r="LC146" s="224" t="str">
        <f t="shared" si="380"/>
        <v>0</v>
      </c>
      <c r="LD146" s="224" t="str">
        <f t="shared" si="380"/>
        <v>-</v>
      </c>
      <c r="LE146" s="224" t="str">
        <f t="shared" si="380"/>
        <v>0</v>
      </c>
      <c r="LF146" s="224" t="str">
        <f t="shared" si="380"/>
        <v>0</v>
      </c>
      <c r="LG146" s="224" t="str">
        <f t="shared" si="380"/>
        <v>0</v>
      </c>
      <c r="LH146" s="224" t="str">
        <f t="shared" si="380"/>
        <v>0</v>
      </c>
      <c r="LI146" s="224" t="str">
        <f t="shared" si="380"/>
        <v>5,000</v>
      </c>
      <c r="LJ146" s="224" t="str">
        <f t="shared" si="380"/>
        <v>$0</v>
      </c>
      <c r="LK146" s="224" t="str">
        <f t="shared" si="380"/>
        <v>$0</v>
      </c>
      <c r="LL146" s="224" t="str">
        <f t="shared" si="380"/>
        <v>$0</v>
      </c>
      <c r="LM146" s="224" t="str">
        <f t="shared" si="380"/>
        <v>$0</v>
      </c>
      <c r="LN146" s="224" t="str">
        <f t="shared" si="380"/>
        <v>$0.00</v>
      </c>
      <c r="LO146" s="224" t="str">
        <f t="shared" si="380"/>
        <v>6</v>
      </c>
      <c r="LP146" s="232"/>
      <c r="LQ146" s="232"/>
      <c r="LR146" s="213" t="str">
        <f t="shared" ref="LR146:ML146" si="381">LR46</f>
        <v>-</v>
      </c>
      <c r="LS146" s="224" t="str">
        <f t="shared" si="381"/>
        <v>-</v>
      </c>
      <c r="LT146" s="224" t="str">
        <f t="shared" si="381"/>
        <v>-</v>
      </c>
      <c r="LU146" s="224" t="str">
        <f t="shared" si="381"/>
        <v>-</v>
      </c>
      <c r="LV146" s="224" t="str">
        <f t="shared" si="381"/>
        <v>-</v>
      </c>
      <c r="LW146" s="224" t="str">
        <f t="shared" si="381"/>
        <v>-</v>
      </c>
      <c r="LX146" s="224" t="str">
        <f t="shared" si="381"/>
        <v>-</v>
      </c>
      <c r="LY146" s="224" t="str">
        <f t="shared" si="381"/>
        <v>-</v>
      </c>
      <c r="LZ146" s="224" t="str">
        <f t="shared" si="381"/>
        <v>-</v>
      </c>
      <c r="MA146" s="224" t="str">
        <f t="shared" si="381"/>
        <v>-</v>
      </c>
      <c r="MB146" s="224" t="str">
        <f t="shared" si="381"/>
        <v>-</v>
      </c>
      <c r="MC146" s="224" t="str">
        <f t="shared" si="381"/>
        <v>-</v>
      </c>
      <c r="MD146" s="224" t="str">
        <f t="shared" si="381"/>
        <v>-</v>
      </c>
      <c r="ME146" s="224" t="str">
        <f t="shared" si="381"/>
        <v>-</v>
      </c>
      <c r="MF146" s="224" t="str">
        <f t="shared" si="381"/>
        <v>-</v>
      </c>
      <c r="MG146" s="224" t="str">
        <f t="shared" si="381"/>
        <v>-</v>
      </c>
      <c r="MH146" s="224" t="str">
        <f t="shared" si="381"/>
        <v>-</v>
      </c>
      <c r="MI146" s="224" t="str">
        <f t="shared" si="381"/>
        <v>-</v>
      </c>
      <c r="MJ146" s="224" t="str">
        <f t="shared" si="381"/>
        <v>-</v>
      </c>
      <c r="MK146" s="224" t="str">
        <f t="shared" si="381"/>
        <v>-</v>
      </c>
      <c r="ML146" s="224" t="str">
        <f t="shared" si="381"/>
        <v>-5</v>
      </c>
      <c r="MM146" s="232"/>
      <c r="MN146" s="232"/>
      <c r="MO146" s="213" t="str">
        <f t="shared" ref="MO146:NI146" si="382">MO46</f>
        <v>-</v>
      </c>
      <c r="MP146" s="224" t="str">
        <f t="shared" si="382"/>
        <v>-</v>
      </c>
      <c r="MQ146" s="224" t="str">
        <f t="shared" si="382"/>
        <v>-</v>
      </c>
      <c r="MR146" s="224" t="str">
        <f t="shared" si="382"/>
        <v>-</v>
      </c>
      <c r="MS146" s="224" t="str">
        <f t="shared" si="382"/>
        <v>-</v>
      </c>
      <c r="MT146" s="224" t="str">
        <f t="shared" si="382"/>
        <v>-</v>
      </c>
      <c r="MU146" s="224" t="str">
        <f t="shared" si="382"/>
        <v>-</v>
      </c>
      <c r="MV146" s="224" t="str">
        <f t="shared" si="382"/>
        <v>-</v>
      </c>
      <c r="MW146" s="224" t="str">
        <f t="shared" si="382"/>
        <v>-</v>
      </c>
      <c r="MX146" s="224" t="str">
        <f t="shared" si="382"/>
        <v>-</v>
      </c>
      <c r="MY146" s="224" t="str">
        <f t="shared" si="382"/>
        <v>-</v>
      </c>
      <c r="MZ146" s="224" t="str">
        <f t="shared" si="382"/>
        <v>-</v>
      </c>
      <c r="NA146" s="224" t="str">
        <f t="shared" si="382"/>
        <v>-</v>
      </c>
      <c r="NB146" s="224" t="str">
        <f t="shared" si="382"/>
        <v>-</v>
      </c>
      <c r="NC146" s="224" t="str">
        <f t="shared" si="382"/>
        <v>-</v>
      </c>
      <c r="ND146" s="224" t="str">
        <f t="shared" si="382"/>
        <v>-</v>
      </c>
      <c r="NE146" s="224" t="str">
        <f t="shared" si="382"/>
        <v>-</v>
      </c>
      <c r="NF146" s="224" t="str">
        <f t="shared" si="382"/>
        <v>-</v>
      </c>
      <c r="NG146" s="224" t="str">
        <f t="shared" si="382"/>
        <v>-</v>
      </c>
      <c r="NH146" s="224" t="str">
        <f t="shared" si="382"/>
        <v>-</v>
      </c>
      <c r="NI146" s="224" t="str">
        <f t="shared" si="382"/>
        <v>13</v>
      </c>
    </row>
    <row r="147" spans="1:373" s="2" customFormat="1" ht="12.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213" t="s">
        <v>350</v>
      </c>
      <c r="AD147" s="222" t="str">
        <f t="shared" ca="1" si="195"/>
        <v>-</v>
      </c>
      <c r="AE147" s="224" t="str">
        <f t="shared" si="229"/>
        <v>-</v>
      </c>
      <c r="AF147" s="224" t="str">
        <f t="shared" ref="AF147:AS147" si="383">AF47</f>
        <v>-</v>
      </c>
      <c r="AG147" s="224" t="str">
        <f t="shared" si="383"/>
        <v>-</v>
      </c>
      <c r="AH147" s="224" t="str">
        <f t="shared" si="383"/>
        <v>-</v>
      </c>
      <c r="AI147" s="224" t="str">
        <f t="shared" si="383"/>
        <v>-</v>
      </c>
      <c r="AJ147" s="224" t="str">
        <f t="shared" si="383"/>
        <v>-</v>
      </c>
      <c r="AK147" s="224" t="str">
        <f t="shared" si="383"/>
        <v>-</v>
      </c>
      <c r="AL147" s="224" t="str">
        <f t="shared" si="383"/>
        <v>-</v>
      </c>
      <c r="AM147" s="224" t="str">
        <f t="shared" si="383"/>
        <v>-</v>
      </c>
      <c r="AN147" s="224" t="str">
        <f t="shared" si="383"/>
        <v>-</v>
      </c>
      <c r="AO147" s="224" t="str">
        <f t="shared" si="383"/>
        <v>-</v>
      </c>
      <c r="AP147" s="224" t="str">
        <f t="shared" si="383"/>
        <v>-</v>
      </c>
      <c r="AQ147" s="224" t="str">
        <f t="shared" si="383"/>
        <v>-</v>
      </c>
      <c r="AR147" s="224" t="str">
        <f t="shared" si="383"/>
        <v>-</v>
      </c>
      <c r="AS147" s="224" t="str">
        <f t="shared" si="383"/>
        <v>-</v>
      </c>
      <c r="AT147" s="224" t="str">
        <f t="shared" si="231"/>
        <v>-</v>
      </c>
      <c r="AU147" s="224" t="str">
        <f t="shared" si="231"/>
        <v>-</v>
      </c>
      <c r="AV147" s="224" t="str">
        <f t="shared" si="231"/>
        <v>-</v>
      </c>
      <c r="AW147" s="224" t="str">
        <f t="shared" si="231"/>
        <v>-</v>
      </c>
      <c r="AX147" s="224" t="str">
        <f t="shared" si="231"/>
        <v>-</v>
      </c>
      <c r="AY147" s="224" t="str">
        <f t="shared" ref="AY147" si="384">AY47</f>
        <v>-</v>
      </c>
      <c r="AZ147" s="232" t="s">
        <v>275</v>
      </c>
      <c r="BA147" s="232"/>
      <c r="BB147" s="213" t="str">
        <f t="shared" ref="BB147:BU147" si="385">BB47</f>
        <v>-</v>
      </c>
      <c r="BC147" s="224" t="str">
        <f t="shared" si="385"/>
        <v>-</v>
      </c>
      <c r="BD147" s="224" t="str">
        <f t="shared" si="385"/>
        <v>-</v>
      </c>
      <c r="BE147" s="224" t="str">
        <f t="shared" si="385"/>
        <v>-</v>
      </c>
      <c r="BF147" s="224" t="str">
        <f t="shared" si="385"/>
        <v>-</v>
      </c>
      <c r="BG147" s="224" t="str">
        <f t="shared" si="385"/>
        <v>-</v>
      </c>
      <c r="BH147" s="224" t="str">
        <f t="shared" si="385"/>
        <v>-</v>
      </c>
      <c r="BI147" s="224" t="str">
        <f t="shared" si="385"/>
        <v>-</v>
      </c>
      <c r="BJ147" s="224" t="str">
        <f t="shared" si="385"/>
        <v>-</v>
      </c>
      <c r="BK147" s="224" t="str">
        <f t="shared" si="385"/>
        <v>-</v>
      </c>
      <c r="BL147" s="224" t="str">
        <f t="shared" si="385"/>
        <v>-</v>
      </c>
      <c r="BM147" s="224" t="str">
        <f t="shared" si="385"/>
        <v>-</v>
      </c>
      <c r="BN147" s="224" t="str">
        <f t="shared" si="385"/>
        <v>-</v>
      </c>
      <c r="BO147" s="224" t="str">
        <f t="shared" si="385"/>
        <v>-</v>
      </c>
      <c r="BP147" s="224" t="str">
        <f t="shared" si="385"/>
        <v>-</v>
      </c>
      <c r="BQ147" s="224" t="str">
        <f t="shared" si="385"/>
        <v>-</v>
      </c>
      <c r="BR147" s="224" t="str">
        <f t="shared" si="385"/>
        <v>-</v>
      </c>
      <c r="BS147" s="224" t="str">
        <f t="shared" si="385"/>
        <v>-</v>
      </c>
      <c r="BT147" s="224" t="str">
        <f t="shared" si="385"/>
        <v>-</v>
      </c>
      <c r="BU147" s="224" t="str">
        <f t="shared" si="385"/>
        <v>-</v>
      </c>
      <c r="BV147" s="224" t="str">
        <f t="shared" si="163"/>
        <v>-</v>
      </c>
      <c r="BW147" s="232" t="s">
        <v>275</v>
      </c>
      <c r="BX147" s="232" t="s">
        <v>275</v>
      </c>
      <c r="BY147" s="213" t="str">
        <f t="shared" ref="BY147:CR147" si="386">BY47</f>
        <v>-</v>
      </c>
      <c r="BZ147" s="224" t="str">
        <f t="shared" si="386"/>
        <v>-</v>
      </c>
      <c r="CA147" s="224" t="str">
        <f t="shared" si="386"/>
        <v>-</v>
      </c>
      <c r="CB147" s="224" t="str">
        <f t="shared" si="386"/>
        <v>-</v>
      </c>
      <c r="CC147" s="224" t="str">
        <f t="shared" si="386"/>
        <v>-</v>
      </c>
      <c r="CD147" s="224" t="str">
        <f t="shared" si="386"/>
        <v>-</v>
      </c>
      <c r="CE147" s="224" t="str">
        <f t="shared" si="386"/>
        <v>-</v>
      </c>
      <c r="CF147" s="224" t="str">
        <f t="shared" si="386"/>
        <v>-</v>
      </c>
      <c r="CG147" s="224" t="str">
        <f t="shared" si="386"/>
        <v>-</v>
      </c>
      <c r="CH147" s="224" t="str">
        <f t="shared" si="386"/>
        <v>-</v>
      </c>
      <c r="CI147" s="224" t="str">
        <f t="shared" si="386"/>
        <v>-</v>
      </c>
      <c r="CJ147" s="224" t="str">
        <f t="shared" si="386"/>
        <v>-</v>
      </c>
      <c r="CK147" s="224" t="str">
        <f t="shared" si="386"/>
        <v>-</v>
      </c>
      <c r="CL147" s="224" t="str">
        <f t="shared" si="386"/>
        <v>-</v>
      </c>
      <c r="CM147" s="224" t="str">
        <f t="shared" si="386"/>
        <v>-</v>
      </c>
      <c r="CN147" s="224" t="str">
        <f t="shared" si="386"/>
        <v>-</v>
      </c>
      <c r="CO147" s="224" t="str">
        <f t="shared" si="386"/>
        <v>-</v>
      </c>
      <c r="CP147" s="224" t="str">
        <f t="shared" si="386"/>
        <v>-</v>
      </c>
      <c r="CQ147" s="224" t="str">
        <f t="shared" si="386"/>
        <v>-</v>
      </c>
      <c r="CR147" s="224" t="str">
        <f t="shared" si="386"/>
        <v>-</v>
      </c>
      <c r="CS147" s="224" t="str">
        <f t="shared" si="164"/>
        <v>-</v>
      </c>
      <c r="CT147" s="232" t="s">
        <v>275</v>
      </c>
      <c r="CU147" s="232" t="s">
        <v>275</v>
      </c>
      <c r="CV147" s="213" t="str">
        <f t="shared" ref="CV147:DP147" si="387">CV47</f>
        <v>-</v>
      </c>
      <c r="CW147" s="224" t="str">
        <f t="shared" si="387"/>
        <v>-</v>
      </c>
      <c r="CX147" s="224" t="str">
        <f t="shared" si="387"/>
        <v>-</v>
      </c>
      <c r="CY147" s="224" t="str">
        <f t="shared" si="387"/>
        <v>-</v>
      </c>
      <c r="CZ147" s="224" t="str">
        <f t="shared" si="387"/>
        <v>-</v>
      </c>
      <c r="DA147" s="224" t="str">
        <f t="shared" si="387"/>
        <v>-</v>
      </c>
      <c r="DB147" s="224" t="str">
        <f t="shared" si="387"/>
        <v>-</v>
      </c>
      <c r="DC147" s="224" t="str">
        <f t="shared" si="387"/>
        <v>-</v>
      </c>
      <c r="DD147" s="224" t="str">
        <f t="shared" si="387"/>
        <v>-</v>
      </c>
      <c r="DE147" s="224" t="str">
        <f t="shared" si="387"/>
        <v>-</v>
      </c>
      <c r="DF147" s="224" t="str">
        <f t="shared" si="387"/>
        <v>-</v>
      </c>
      <c r="DG147" s="224" t="str">
        <f t="shared" si="387"/>
        <v>-</v>
      </c>
      <c r="DH147" s="224" t="str">
        <f t="shared" si="387"/>
        <v>-</v>
      </c>
      <c r="DI147" s="224" t="str">
        <f t="shared" si="387"/>
        <v>-</v>
      </c>
      <c r="DJ147" s="224" t="str">
        <f t="shared" si="387"/>
        <v>-</v>
      </c>
      <c r="DK147" s="224" t="str">
        <f t="shared" si="387"/>
        <v>-</v>
      </c>
      <c r="DL147" s="224" t="str">
        <f t="shared" si="387"/>
        <v>-</v>
      </c>
      <c r="DM147" s="224" t="str">
        <f t="shared" si="387"/>
        <v>-</v>
      </c>
      <c r="DN147" s="224" t="str">
        <f t="shared" si="387"/>
        <v>-</v>
      </c>
      <c r="DO147" s="224" t="str">
        <f t="shared" si="387"/>
        <v>-</v>
      </c>
      <c r="DP147" s="224" t="str">
        <f t="shared" si="387"/>
        <v>-</v>
      </c>
      <c r="DQ147" s="232" t="s">
        <v>275</v>
      </c>
      <c r="DR147" s="232" t="s">
        <v>275</v>
      </c>
      <c r="DS147" s="213" t="str">
        <f t="shared" ref="DS147:EM147" si="388">DS47</f>
        <v>-</v>
      </c>
      <c r="DT147" s="224" t="str">
        <f t="shared" si="388"/>
        <v>-</v>
      </c>
      <c r="DU147" s="224" t="str">
        <f t="shared" si="388"/>
        <v>-</v>
      </c>
      <c r="DV147" s="224" t="str">
        <f t="shared" si="388"/>
        <v>-</v>
      </c>
      <c r="DW147" s="224" t="str">
        <f t="shared" si="388"/>
        <v>-</v>
      </c>
      <c r="DX147" s="224" t="str">
        <f t="shared" si="388"/>
        <v>-</v>
      </c>
      <c r="DY147" s="224" t="str">
        <f t="shared" si="388"/>
        <v>-</v>
      </c>
      <c r="DZ147" s="224" t="str">
        <f t="shared" si="388"/>
        <v>-</v>
      </c>
      <c r="EA147" s="224" t="str">
        <f t="shared" si="388"/>
        <v>-</v>
      </c>
      <c r="EB147" s="224" t="str">
        <f t="shared" si="388"/>
        <v>-</v>
      </c>
      <c r="EC147" s="224" t="str">
        <f t="shared" si="388"/>
        <v>-</v>
      </c>
      <c r="ED147" s="224" t="str">
        <f t="shared" si="388"/>
        <v>-</v>
      </c>
      <c r="EE147" s="224" t="str">
        <f t="shared" si="388"/>
        <v>-</v>
      </c>
      <c r="EF147" s="224" t="str">
        <f t="shared" si="388"/>
        <v>-</v>
      </c>
      <c r="EG147" s="224" t="str">
        <f t="shared" si="388"/>
        <v>-</v>
      </c>
      <c r="EH147" s="224" t="str">
        <f t="shared" si="388"/>
        <v>-</v>
      </c>
      <c r="EI147" s="224" t="str">
        <f t="shared" si="388"/>
        <v>-</v>
      </c>
      <c r="EJ147" s="224" t="str">
        <f t="shared" si="388"/>
        <v>-</v>
      </c>
      <c r="EK147" s="224" t="str">
        <f t="shared" si="388"/>
        <v>-</v>
      </c>
      <c r="EL147" s="224" t="str">
        <f t="shared" si="388"/>
        <v>-</v>
      </c>
      <c r="EM147" s="224" t="str">
        <f t="shared" si="388"/>
        <v>-</v>
      </c>
      <c r="EN147" s="232" t="s">
        <v>275</v>
      </c>
      <c r="EO147" s="232" t="s">
        <v>275</v>
      </c>
      <c r="EP147" s="213" t="str">
        <f t="shared" ref="EP147:FJ147" si="389">EP47</f>
        <v>-</v>
      </c>
      <c r="EQ147" s="224" t="str">
        <f t="shared" si="389"/>
        <v>-</v>
      </c>
      <c r="ER147" s="224" t="str">
        <f t="shared" si="389"/>
        <v>-</v>
      </c>
      <c r="ES147" s="224" t="str">
        <f t="shared" si="389"/>
        <v>-</v>
      </c>
      <c r="ET147" s="224" t="str">
        <f t="shared" si="389"/>
        <v>-</v>
      </c>
      <c r="EU147" s="224" t="str">
        <f t="shared" si="389"/>
        <v>-</v>
      </c>
      <c r="EV147" s="224" t="str">
        <f t="shared" si="389"/>
        <v>-</v>
      </c>
      <c r="EW147" s="224" t="str">
        <f t="shared" si="389"/>
        <v>-</v>
      </c>
      <c r="EX147" s="224" t="str">
        <f t="shared" si="389"/>
        <v>-</v>
      </c>
      <c r="EY147" s="224" t="str">
        <f t="shared" si="389"/>
        <v>-</v>
      </c>
      <c r="EZ147" s="224" t="str">
        <f t="shared" si="389"/>
        <v>-</v>
      </c>
      <c r="FA147" s="224" t="str">
        <f t="shared" si="389"/>
        <v>-</v>
      </c>
      <c r="FB147" s="224" t="str">
        <f t="shared" si="389"/>
        <v>-</v>
      </c>
      <c r="FC147" s="224" t="str">
        <f t="shared" si="389"/>
        <v>-</v>
      </c>
      <c r="FD147" s="224" t="str">
        <f t="shared" si="389"/>
        <v>-</v>
      </c>
      <c r="FE147" s="224" t="str">
        <f t="shared" si="389"/>
        <v>-</v>
      </c>
      <c r="FF147" s="224" t="str">
        <f t="shared" si="389"/>
        <v>-</v>
      </c>
      <c r="FG147" s="224" t="str">
        <f t="shared" si="389"/>
        <v>-</v>
      </c>
      <c r="FH147" s="224" t="str">
        <f t="shared" si="389"/>
        <v>-</v>
      </c>
      <c r="FI147" s="224" t="str">
        <f t="shared" si="389"/>
        <v>-</v>
      </c>
      <c r="FJ147" s="224" t="str">
        <f t="shared" si="389"/>
        <v>-</v>
      </c>
      <c r="FK147" s="232" t="s">
        <v>275</v>
      </c>
      <c r="FL147" s="232" t="s">
        <v>275</v>
      </c>
      <c r="FM147" s="213" t="str">
        <f t="shared" ref="FM147:GG147" si="390">FM47</f>
        <v>-</v>
      </c>
      <c r="FN147" s="224" t="str">
        <f t="shared" si="390"/>
        <v>-</v>
      </c>
      <c r="FO147" s="224" t="str">
        <f t="shared" si="390"/>
        <v>-</v>
      </c>
      <c r="FP147" s="224" t="str">
        <f t="shared" si="390"/>
        <v>-</v>
      </c>
      <c r="FQ147" s="224" t="str">
        <f t="shared" si="390"/>
        <v>-</v>
      </c>
      <c r="FR147" s="224" t="str">
        <f t="shared" si="390"/>
        <v>-</v>
      </c>
      <c r="FS147" s="224" t="str">
        <f t="shared" si="390"/>
        <v>-</v>
      </c>
      <c r="FT147" s="224" t="str">
        <f t="shared" si="390"/>
        <v>-</v>
      </c>
      <c r="FU147" s="224" t="str">
        <f t="shared" si="390"/>
        <v>-</v>
      </c>
      <c r="FV147" s="224" t="str">
        <f t="shared" si="390"/>
        <v>-</v>
      </c>
      <c r="FW147" s="224" t="str">
        <f t="shared" si="390"/>
        <v>-</v>
      </c>
      <c r="FX147" s="224" t="str">
        <f t="shared" si="390"/>
        <v>-</v>
      </c>
      <c r="FY147" s="224" t="str">
        <f t="shared" si="390"/>
        <v>-</v>
      </c>
      <c r="FZ147" s="224" t="str">
        <f t="shared" si="390"/>
        <v>-</v>
      </c>
      <c r="GA147" s="224" t="str">
        <f t="shared" si="390"/>
        <v>-</v>
      </c>
      <c r="GB147" s="224" t="str">
        <f t="shared" si="390"/>
        <v>-</v>
      </c>
      <c r="GC147" s="224" t="str">
        <f t="shared" si="390"/>
        <v>-</v>
      </c>
      <c r="GD147" s="224" t="str">
        <f t="shared" si="390"/>
        <v>-</v>
      </c>
      <c r="GE147" s="224" t="str">
        <f t="shared" si="390"/>
        <v>-</v>
      </c>
      <c r="GF147" s="224" t="str">
        <f t="shared" si="390"/>
        <v>-</v>
      </c>
      <c r="GG147" s="224" t="str">
        <f t="shared" si="390"/>
        <v>-</v>
      </c>
      <c r="GH147" s="232" t="s">
        <v>275</v>
      </c>
      <c r="GI147" s="232" t="s">
        <v>275</v>
      </c>
      <c r="GJ147" s="213" t="str">
        <f t="shared" ref="GJ147:HD147" si="391">GJ47</f>
        <v>-</v>
      </c>
      <c r="GK147" s="224" t="str">
        <f t="shared" si="391"/>
        <v>-</v>
      </c>
      <c r="GL147" s="224" t="str">
        <f t="shared" si="391"/>
        <v>-</v>
      </c>
      <c r="GM147" s="224" t="str">
        <f t="shared" si="391"/>
        <v>-</v>
      </c>
      <c r="GN147" s="224" t="str">
        <f t="shared" si="391"/>
        <v>-</v>
      </c>
      <c r="GO147" s="224" t="str">
        <f t="shared" si="391"/>
        <v>-</v>
      </c>
      <c r="GP147" s="224" t="str">
        <f t="shared" si="391"/>
        <v>-</v>
      </c>
      <c r="GQ147" s="224" t="str">
        <f t="shared" si="391"/>
        <v>-</v>
      </c>
      <c r="GR147" s="224" t="str">
        <f t="shared" si="391"/>
        <v>-</v>
      </c>
      <c r="GS147" s="224" t="str">
        <f t="shared" si="391"/>
        <v>-</v>
      </c>
      <c r="GT147" s="224" t="str">
        <f t="shared" si="391"/>
        <v>-</v>
      </c>
      <c r="GU147" s="224" t="str">
        <f t="shared" si="391"/>
        <v>-</v>
      </c>
      <c r="GV147" s="224" t="str">
        <f t="shared" si="391"/>
        <v>-</v>
      </c>
      <c r="GW147" s="224" t="str">
        <f t="shared" si="391"/>
        <v>-</v>
      </c>
      <c r="GX147" s="224" t="str">
        <f t="shared" si="391"/>
        <v>-</v>
      </c>
      <c r="GY147" s="224" t="str">
        <f t="shared" si="391"/>
        <v>-</v>
      </c>
      <c r="GZ147" s="224" t="str">
        <f t="shared" si="391"/>
        <v>-</v>
      </c>
      <c r="HA147" s="224" t="str">
        <f t="shared" si="391"/>
        <v>-</v>
      </c>
      <c r="HB147" s="224" t="str">
        <f t="shared" si="391"/>
        <v>-</v>
      </c>
      <c r="HC147" s="224" t="str">
        <f t="shared" ref="HC147" si="392">HC47</f>
        <v>-</v>
      </c>
      <c r="HD147" s="224" t="str">
        <f t="shared" si="391"/>
        <v>-</v>
      </c>
      <c r="HE147" s="232" t="s">
        <v>275</v>
      </c>
      <c r="HF147" s="232" t="s">
        <v>275</v>
      </c>
      <c r="HG147" s="213" t="str">
        <f t="shared" ref="HG147:IA147" si="393">HG47</f>
        <v>-</v>
      </c>
      <c r="HH147" s="224" t="str">
        <f t="shared" si="393"/>
        <v>-</v>
      </c>
      <c r="HI147" s="224" t="str">
        <f t="shared" si="393"/>
        <v>-</v>
      </c>
      <c r="HJ147" s="224" t="str">
        <f t="shared" si="393"/>
        <v>-</v>
      </c>
      <c r="HK147" s="224" t="str">
        <f t="shared" si="393"/>
        <v>-</v>
      </c>
      <c r="HL147" s="224" t="str">
        <f t="shared" si="393"/>
        <v>-</v>
      </c>
      <c r="HM147" s="224" t="str">
        <f t="shared" si="393"/>
        <v>-</v>
      </c>
      <c r="HN147" s="224" t="str">
        <f t="shared" si="393"/>
        <v>-</v>
      </c>
      <c r="HO147" s="224" t="str">
        <f t="shared" si="393"/>
        <v>-</v>
      </c>
      <c r="HP147" s="224" t="str">
        <f t="shared" si="393"/>
        <v>-</v>
      </c>
      <c r="HQ147" s="224" t="str">
        <f t="shared" si="393"/>
        <v>-</v>
      </c>
      <c r="HR147" s="224" t="str">
        <f t="shared" si="393"/>
        <v>-</v>
      </c>
      <c r="HS147" s="224" t="str">
        <f t="shared" si="393"/>
        <v>-</v>
      </c>
      <c r="HT147" s="224" t="str">
        <f t="shared" si="393"/>
        <v>-</v>
      </c>
      <c r="HU147" s="224" t="str">
        <f t="shared" si="393"/>
        <v>-</v>
      </c>
      <c r="HV147" s="224" t="str">
        <f t="shared" si="393"/>
        <v>-</v>
      </c>
      <c r="HW147" s="224" t="str">
        <f t="shared" si="393"/>
        <v>-</v>
      </c>
      <c r="HX147" s="224" t="str">
        <f t="shared" si="393"/>
        <v>-</v>
      </c>
      <c r="HY147" s="224" t="str">
        <f t="shared" si="393"/>
        <v>-</v>
      </c>
      <c r="HZ147" s="224" t="str">
        <f t="shared" si="393"/>
        <v>-</v>
      </c>
      <c r="IA147" s="224" t="str">
        <f t="shared" si="393"/>
        <v>-</v>
      </c>
      <c r="IB147" s="232" t="s">
        <v>275</v>
      </c>
      <c r="IC147" s="232" t="s">
        <v>275</v>
      </c>
      <c r="ID147" s="213" t="str">
        <f t="shared" ref="ID147:IX147" si="394">ID47</f>
        <v>-</v>
      </c>
      <c r="IE147" s="224" t="str">
        <f t="shared" si="394"/>
        <v>-</v>
      </c>
      <c r="IF147" s="224" t="str">
        <f t="shared" si="394"/>
        <v>-</v>
      </c>
      <c r="IG147" s="224" t="str">
        <f t="shared" si="394"/>
        <v>-</v>
      </c>
      <c r="IH147" s="224" t="str">
        <f t="shared" si="394"/>
        <v>-</v>
      </c>
      <c r="II147" s="224" t="str">
        <f t="shared" si="394"/>
        <v>-</v>
      </c>
      <c r="IJ147" s="224" t="str">
        <f t="shared" si="394"/>
        <v>-</v>
      </c>
      <c r="IK147" s="224" t="str">
        <f t="shared" si="394"/>
        <v>-</v>
      </c>
      <c r="IL147" s="224" t="str">
        <f t="shared" si="394"/>
        <v>-</v>
      </c>
      <c r="IM147" s="224" t="str">
        <f t="shared" si="394"/>
        <v>-</v>
      </c>
      <c r="IN147" s="224" t="str">
        <f t="shared" si="394"/>
        <v>-</v>
      </c>
      <c r="IO147" s="224" t="str">
        <f t="shared" si="394"/>
        <v>-</v>
      </c>
      <c r="IP147" s="224" t="str">
        <f t="shared" si="394"/>
        <v>-</v>
      </c>
      <c r="IQ147" s="224" t="str">
        <f t="shared" si="394"/>
        <v>-</v>
      </c>
      <c r="IR147" s="224" t="str">
        <f t="shared" si="394"/>
        <v>-</v>
      </c>
      <c r="IS147" s="224" t="str">
        <f t="shared" si="394"/>
        <v>-</v>
      </c>
      <c r="IT147" s="224" t="str">
        <f t="shared" si="394"/>
        <v>-</v>
      </c>
      <c r="IU147" s="224" t="str">
        <f t="shared" si="394"/>
        <v>-</v>
      </c>
      <c r="IV147" s="224" t="str">
        <f t="shared" si="394"/>
        <v>-</v>
      </c>
      <c r="IW147" s="224" t="str">
        <f t="shared" si="394"/>
        <v>-</v>
      </c>
      <c r="IX147" s="224" t="str">
        <f t="shared" si="394"/>
        <v>-</v>
      </c>
      <c r="IY147" s="232" t="s">
        <v>275</v>
      </c>
      <c r="IZ147" s="232" t="s">
        <v>275</v>
      </c>
      <c r="JA147" s="213" t="str">
        <f t="shared" ref="JA147:JU147" si="395">JA47</f>
        <v>-</v>
      </c>
      <c r="JB147" s="224" t="str">
        <f t="shared" si="395"/>
        <v>-</v>
      </c>
      <c r="JC147" s="224" t="str">
        <f t="shared" si="395"/>
        <v>-</v>
      </c>
      <c r="JD147" s="224" t="str">
        <f t="shared" si="395"/>
        <v>-</v>
      </c>
      <c r="JE147" s="224" t="str">
        <f t="shared" si="395"/>
        <v>-</v>
      </c>
      <c r="JF147" s="224" t="str">
        <f t="shared" si="395"/>
        <v>-</v>
      </c>
      <c r="JG147" s="224" t="str">
        <f t="shared" si="395"/>
        <v>-</v>
      </c>
      <c r="JH147" s="224" t="str">
        <f t="shared" si="395"/>
        <v>-</v>
      </c>
      <c r="JI147" s="224" t="str">
        <f t="shared" si="395"/>
        <v>-</v>
      </c>
      <c r="JJ147" s="224" t="str">
        <f t="shared" si="395"/>
        <v>-</v>
      </c>
      <c r="JK147" s="224" t="str">
        <f t="shared" si="395"/>
        <v>-</v>
      </c>
      <c r="JL147" s="224" t="str">
        <f t="shared" si="395"/>
        <v>-</v>
      </c>
      <c r="JM147" s="224" t="str">
        <f t="shared" si="395"/>
        <v>-</v>
      </c>
      <c r="JN147" s="224" t="str">
        <f t="shared" si="395"/>
        <v>-</v>
      </c>
      <c r="JO147" s="224" t="str">
        <f t="shared" si="395"/>
        <v>-</v>
      </c>
      <c r="JP147" s="224" t="str">
        <f t="shared" si="395"/>
        <v>-</v>
      </c>
      <c r="JQ147" s="224" t="str">
        <f t="shared" si="395"/>
        <v>-</v>
      </c>
      <c r="JR147" s="224" t="str">
        <f t="shared" si="395"/>
        <v>-</v>
      </c>
      <c r="JS147" s="224" t="str">
        <f t="shared" si="395"/>
        <v>-</v>
      </c>
      <c r="JT147" s="224" t="str">
        <f t="shared" si="395"/>
        <v>-</v>
      </c>
      <c r="JU147" s="224" t="str">
        <f t="shared" si="395"/>
        <v>-</v>
      </c>
      <c r="JV147" s="232" t="s">
        <v>275</v>
      </c>
      <c r="JW147" s="232" t="s">
        <v>275</v>
      </c>
      <c r="JX147" s="213" t="str">
        <f t="shared" ref="JX147:KR147" si="396">JX47</f>
        <v>-</v>
      </c>
      <c r="JY147" s="224" t="str">
        <f t="shared" si="396"/>
        <v>-</v>
      </c>
      <c r="JZ147" s="224" t="str">
        <f t="shared" si="396"/>
        <v>-</v>
      </c>
      <c r="KA147" s="224" t="str">
        <f t="shared" si="396"/>
        <v>-</v>
      </c>
      <c r="KB147" s="224" t="str">
        <f t="shared" si="396"/>
        <v>-</v>
      </c>
      <c r="KC147" s="224" t="str">
        <f t="shared" si="396"/>
        <v>-</v>
      </c>
      <c r="KD147" s="224" t="str">
        <f t="shared" si="396"/>
        <v>-</v>
      </c>
      <c r="KE147" s="224" t="str">
        <f t="shared" si="396"/>
        <v>-</v>
      </c>
      <c r="KF147" s="224" t="str">
        <f t="shared" si="396"/>
        <v>-</v>
      </c>
      <c r="KG147" s="224" t="str">
        <f t="shared" si="396"/>
        <v>-</v>
      </c>
      <c r="KH147" s="224" t="str">
        <f t="shared" si="396"/>
        <v>-</v>
      </c>
      <c r="KI147" s="224" t="str">
        <f t="shared" si="396"/>
        <v>-</v>
      </c>
      <c r="KJ147" s="224" t="str">
        <f t="shared" si="396"/>
        <v>-</v>
      </c>
      <c r="KK147" s="224" t="str">
        <f t="shared" si="396"/>
        <v>-</v>
      </c>
      <c r="KL147" s="224" t="str">
        <f t="shared" si="396"/>
        <v>-</v>
      </c>
      <c r="KM147" s="224" t="str">
        <f t="shared" si="396"/>
        <v>-</v>
      </c>
      <c r="KN147" s="224" t="str">
        <f t="shared" si="396"/>
        <v>-</v>
      </c>
      <c r="KO147" s="224" t="str">
        <f t="shared" si="396"/>
        <v>-</v>
      </c>
      <c r="KP147" s="224" t="str">
        <f t="shared" si="396"/>
        <v>-</v>
      </c>
      <c r="KQ147" s="224" t="str">
        <f t="shared" si="396"/>
        <v>-</v>
      </c>
      <c r="KR147" s="224" t="str">
        <f t="shared" si="396"/>
        <v>-</v>
      </c>
      <c r="KS147" s="232" t="s">
        <v>275</v>
      </c>
      <c r="KT147" s="232" t="s">
        <v>275</v>
      </c>
      <c r="KU147" s="213" t="str">
        <f t="shared" ref="KU147:LO147" si="397">KU47</f>
        <v>-</v>
      </c>
      <c r="KV147" s="224" t="str">
        <f t="shared" si="397"/>
        <v>-</v>
      </c>
      <c r="KW147" s="224" t="str">
        <f t="shared" si="397"/>
        <v>-</v>
      </c>
      <c r="KX147" s="224" t="str">
        <f t="shared" si="397"/>
        <v>-</v>
      </c>
      <c r="KY147" s="224" t="str">
        <f t="shared" si="397"/>
        <v>-</v>
      </c>
      <c r="KZ147" s="224" t="str">
        <f t="shared" si="397"/>
        <v>-</v>
      </c>
      <c r="LA147" s="224" t="str">
        <f t="shared" si="397"/>
        <v>-</v>
      </c>
      <c r="LB147" s="224" t="str">
        <f t="shared" si="397"/>
        <v>-</v>
      </c>
      <c r="LC147" s="224" t="str">
        <f t="shared" si="397"/>
        <v>-</v>
      </c>
      <c r="LD147" s="224" t="str">
        <f t="shared" si="397"/>
        <v>-</v>
      </c>
      <c r="LE147" s="224" t="str">
        <f t="shared" si="397"/>
        <v>-</v>
      </c>
      <c r="LF147" s="224" t="str">
        <f t="shared" si="397"/>
        <v>-</v>
      </c>
      <c r="LG147" s="224" t="str">
        <f t="shared" si="397"/>
        <v>-</v>
      </c>
      <c r="LH147" s="224" t="str">
        <f t="shared" si="397"/>
        <v>-</v>
      </c>
      <c r="LI147" s="224" t="str">
        <f t="shared" si="397"/>
        <v>-</v>
      </c>
      <c r="LJ147" s="224" t="str">
        <f t="shared" si="397"/>
        <v>-</v>
      </c>
      <c r="LK147" s="224" t="str">
        <f t="shared" si="397"/>
        <v>-</v>
      </c>
      <c r="LL147" s="224" t="str">
        <f t="shared" si="397"/>
        <v>-</v>
      </c>
      <c r="LM147" s="224" t="str">
        <f t="shared" si="397"/>
        <v>-</v>
      </c>
      <c r="LN147" s="224" t="str">
        <f t="shared" si="397"/>
        <v>-</v>
      </c>
      <c r="LO147" s="224" t="str">
        <f t="shared" si="397"/>
        <v>-</v>
      </c>
      <c r="LP147" s="232"/>
      <c r="LQ147" s="232"/>
      <c r="LR147" s="213" t="str">
        <f t="shared" ref="LR147:ML147" si="398">LR47</f>
        <v>-</v>
      </c>
      <c r="LS147" s="224" t="str">
        <f t="shared" si="398"/>
        <v>-</v>
      </c>
      <c r="LT147" s="224" t="str">
        <f t="shared" si="398"/>
        <v>-</v>
      </c>
      <c r="LU147" s="224" t="str">
        <f t="shared" si="398"/>
        <v>-</v>
      </c>
      <c r="LV147" s="224" t="str">
        <f t="shared" si="398"/>
        <v>-</v>
      </c>
      <c r="LW147" s="224" t="str">
        <f t="shared" si="398"/>
        <v>-</v>
      </c>
      <c r="LX147" s="224" t="str">
        <f t="shared" si="398"/>
        <v>-</v>
      </c>
      <c r="LY147" s="224" t="str">
        <f t="shared" si="398"/>
        <v>-</v>
      </c>
      <c r="LZ147" s="224" t="str">
        <f t="shared" si="398"/>
        <v>-</v>
      </c>
      <c r="MA147" s="224" t="str">
        <f t="shared" si="398"/>
        <v>-</v>
      </c>
      <c r="MB147" s="224" t="str">
        <f t="shared" si="398"/>
        <v>-</v>
      </c>
      <c r="MC147" s="224" t="str">
        <f t="shared" si="398"/>
        <v>-</v>
      </c>
      <c r="MD147" s="224" t="str">
        <f t="shared" si="398"/>
        <v>-</v>
      </c>
      <c r="ME147" s="224" t="str">
        <f t="shared" si="398"/>
        <v>-</v>
      </c>
      <c r="MF147" s="224" t="str">
        <f t="shared" si="398"/>
        <v>-</v>
      </c>
      <c r="MG147" s="224" t="str">
        <f t="shared" si="398"/>
        <v>-</v>
      </c>
      <c r="MH147" s="224" t="str">
        <f t="shared" si="398"/>
        <v>-</v>
      </c>
      <c r="MI147" s="224" t="str">
        <f t="shared" si="398"/>
        <v>-</v>
      </c>
      <c r="MJ147" s="224" t="str">
        <f t="shared" si="398"/>
        <v>-</v>
      </c>
      <c r="MK147" s="224" t="str">
        <f t="shared" si="398"/>
        <v>-</v>
      </c>
      <c r="ML147" s="224" t="str">
        <f t="shared" si="398"/>
        <v>-</v>
      </c>
      <c r="MM147" s="232"/>
      <c r="MN147" s="232"/>
      <c r="MO147" s="213" t="str">
        <f t="shared" ref="MO147:NI147" si="399">MO47</f>
        <v>-</v>
      </c>
      <c r="MP147" s="224" t="str">
        <f t="shared" si="399"/>
        <v>-</v>
      </c>
      <c r="MQ147" s="224" t="str">
        <f t="shared" si="399"/>
        <v>-</v>
      </c>
      <c r="MR147" s="224" t="str">
        <f t="shared" si="399"/>
        <v>-</v>
      </c>
      <c r="MS147" s="224" t="str">
        <f t="shared" si="399"/>
        <v>-</v>
      </c>
      <c r="MT147" s="224" t="str">
        <f t="shared" si="399"/>
        <v>-</v>
      </c>
      <c r="MU147" s="224" t="str">
        <f t="shared" si="399"/>
        <v>-</v>
      </c>
      <c r="MV147" s="224" t="str">
        <f t="shared" si="399"/>
        <v>-</v>
      </c>
      <c r="MW147" s="224" t="str">
        <f t="shared" si="399"/>
        <v>-</v>
      </c>
      <c r="MX147" s="224" t="str">
        <f t="shared" si="399"/>
        <v>-</v>
      </c>
      <c r="MY147" s="224" t="str">
        <f t="shared" si="399"/>
        <v>-</v>
      </c>
      <c r="MZ147" s="224" t="str">
        <f t="shared" si="399"/>
        <v>-</v>
      </c>
      <c r="NA147" s="224" t="str">
        <f t="shared" si="399"/>
        <v>-</v>
      </c>
      <c r="NB147" s="224" t="str">
        <f t="shared" si="399"/>
        <v>-</v>
      </c>
      <c r="NC147" s="224" t="str">
        <f t="shared" si="399"/>
        <v>-</v>
      </c>
      <c r="ND147" s="224" t="str">
        <f t="shared" si="399"/>
        <v>-</v>
      </c>
      <c r="NE147" s="224" t="str">
        <f t="shared" si="399"/>
        <v>-</v>
      </c>
      <c r="NF147" s="224" t="str">
        <f t="shared" si="399"/>
        <v>-</v>
      </c>
      <c r="NG147" s="224" t="str">
        <f t="shared" si="399"/>
        <v>-</v>
      </c>
      <c r="NH147" s="224" t="str">
        <f t="shared" si="399"/>
        <v>-</v>
      </c>
      <c r="NI147" s="224" t="str">
        <f t="shared" si="399"/>
        <v>-</v>
      </c>
    </row>
    <row r="148" spans="1:373" s="2" customFormat="1" ht="12.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213" t="s">
        <v>351</v>
      </c>
      <c r="AD148" s="222" t="str">
        <f t="shared" ca="1" si="195"/>
        <v>$68.50</v>
      </c>
      <c r="AE148" s="224" t="str">
        <f t="shared" si="229"/>
        <v>12,604</v>
      </c>
      <c r="AF148" s="224" t="str">
        <f t="shared" ref="AF148:AS148" si="400">AF48</f>
        <v>555</v>
      </c>
      <c r="AG148" s="224" t="str">
        <f t="shared" si="400"/>
        <v>20</v>
      </c>
      <c r="AH148" s="224" t="str">
        <f t="shared" si="400"/>
        <v>430</v>
      </c>
      <c r="AI148" s="224" t="str">
        <f t="shared" si="400"/>
        <v>47</v>
      </c>
      <c r="AJ148" s="224" t="str">
        <f t="shared" si="400"/>
        <v>21</v>
      </c>
      <c r="AK148" s="224" t="str">
        <f t="shared" si="400"/>
        <v>131</v>
      </c>
      <c r="AL148" s="224" t="str">
        <f t="shared" si="400"/>
        <v>303,000</v>
      </c>
      <c r="AM148" s="224" t="str">
        <f t="shared" si="400"/>
        <v>130</v>
      </c>
      <c r="AN148" s="224" t="str">
        <f t="shared" si="400"/>
        <v>2,650,600</v>
      </c>
      <c r="AO148" s="224" t="str">
        <f t="shared" si="400"/>
        <v>163,066</v>
      </c>
      <c r="AP148" s="224" t="str">
        <f t="shared" si="400"/>
        <v>163,066</v>
      </c>
      <c r="AQ148" s="224" t="str">
        <f t="shared" si="400"/>
        <v>5,000</v>
      </c>
      <c r="AR148" s="224" t="str">
        <f t="shared" si="400"/>
        <v>4,051,445</v>
      </c>
      <c r="AS148" s="224" t="str">
        <f t="shared" si="400"/>
        <v>4,818,478</v>
      </c>
      <c r="AT148" s="224" t="str">
        <f t="shared" ref="AT148:AX157" si="401">AT48</f>
        <v>$5,686,960</v>
      </c>
      <c r="AU148" s="224" t="str">
        <f t="shared" si="401"/>
        <v>$8,033,053</v>
      </c>
      <c r="AV148" s="224" t="str">
        <f t="shared" si="401"/>
        <v>$13,102,104</v>
      </c>
      <c r="AW148" s="224" t="str">
        <f t="shared" si="401"/>
        <v>$26,822,117</v>
      </c>
      <c r="AX148" s="224" t="str">
        <f t="shared" si="401"/>
        <v>$68.50</v>
      </c>
      <c r="AY148" s="224" t="str">
        <f t="shared" ref="AY148" si="402">AY48</f>
        <v>449</v>
      </c>
      <c r="AZ148" s="232" t="s">
        <v>275</v>
      </c>
      <c r="BA148" s="232"/>
      <c r="BB148" s="213" t="str">
        <f t="shared" ref="BB148:BU148" si="403">BB48</f>
        <v>12,604</v>
      </c>
      <c r="BC148" s="224" t="str">
        <f t="shared" si="403"/>
        <v>551</v>
      </c>
      <c r="BD148" s="224" t="str">
        <f t="shared" si="403"/>
        <v>20</v>
      </c>
      <c r="BE148" s="224" t="str">
        <f t="shared" si="403"/>
        <v>436</v>
      </c>
      <c r="BF148" s="224" t="str">
        <f t="shared" si="403"/>
        <v>35</v>
      </c>
      <c r="BG148" s="224" t="str">
        <f t="shared" si="403"/>
        <v>18</v>
      </c>
      <c r="BH148" s="224" t="str">
        <f t="shared" si="403"/>
        <v>131</v>
      </c>
      <c r="BI148" s="224" t="str">
        <f t="shared" si="403"/>
        <v>302,450</v>
      </c>
      <c r="BJ148" s="224" t="str">
        <f t="shared" si="403"/>
        <v>130</v>
      </c>
      <c r="BK148" s="224" t="str">
        <f t="shared" si="403"/>
        <v>2,650,600</v>
      </c>
      <c r="BL148" s="224" t="str">
        <f t="shared" si="403"/>
        <v>196,676</v>
      </c>
      <c r="BM148" s="224" t="str">
        <f t="shared" si="403"/>
        <v>206,468</v>
      </c>
      <c r="BN148" s="224" t="str">
        <f t="shared" si="403"/>
        <v>2,201</v>
      </c>
      <c r="BO148" s="224" t="str">
        <f t="shared" si="403"/>
        <v>5,592,792</v>
      </c>
      <c r="BP148" s="224" t="str">
        <f t="shared" si="403"/>
        <v>6,681,612</v>
      </c>
      <c r="BQ148" s="224" t="str">
        <f t="shared" si="403"/>
        <v>$5,760,787</v>
      </c>
      <c r="BR148" s="224" t="str">
        <f t="shared" si="403"/>
        <v>$8,200,489</v>
      </c>
      <c r="BS148" s="224" t="str">
        <f t="shared" si="403"/>
        <v>$16,061,075</v>
      </c>
      <c r="BT148" s="224" t="str">
        <f t="shared" si="403"/>
        <v>$30,022,351</v>
      </c>
      <c r="BU148" s="224" t="str">
        <f t="shared" si="403"/>
        <v>$66.62</v>
      </c>
      <c r="BV148" s="224" t="str">
        <f t="shared" si="163"/>
        <v>1,006</v>
      </c>
      <c r="BW148" s="232" t="s">
        <v>275</v>
      </c>
      <c r="BX148" s="232" t="s">
        <v>275</v>
      </c>
      <c r="BY148" s="213" t="str">
        <f t="shared" ref="BY148:CR148" si="404">BY48</f>
        <v>12,576</v>
      </c>
      <c r="BZ148" s="224" t="str">
        <f t="shared" si="404"/>
        <v>551</v>
      </c>
      <c r="CA148" s="224" t="str">
        <f t="shared" si="404"/>
        <v>20</v>
      </c>
      <c r="CB148" s="224" t="str">
        <f t="shared" si="404"/>
        <v>411</v>
      </c>
      <c r="CC148" s="224" t="str">
        <f t="shared" si="404"/>
        <v>35</v>
      </c>
      <c r="CD148" s="224" t="str">
        <f t="shared" si="404"/>
        <v>20</v>
      </c>
      <c r="CE148" s="224" t="str">
        <f t="shared" si="404"/>
        <v>132</v>
      </c>
      <c r="CF148" s="224" t="str">
        <f t="shared" si="404"/>
        <v>220,000</v>
      </c>
      <c r="CG148" s="224" t="str">
        <f t="shared" si="404"/>
        <v>117</v>
      </c>
      <c r="CH148" s="224" t="str">
        <f t="shared" si="404"/>
        <v>2,080,000</v>
      </c>
      <c r="CI148" s="224" t="str">
        <f t="shared" si="404"/>
        <v>114,130</v>
      </c>
      <c r="CJ148" s="224" t="str">
        <f t="shared" si="404"/>
        <v>127,425</v>
      </c>
      <c r="CK148" s="224" t="str">
        <f t="shared" si="404"/>
        <v>477</v>
      </c>
      <c r="CL148" s="224" t="str">
        <f t="shared" si="404"/>
        <v>4,050,590</v>
      </c>
      <c r="CM148" s="224" t="str">
        <f t="shared" si="404"/>
        <v>4,892,930</v>
      </c>
      <c r="CN148" s="224" t="str">
        <f t="shared" si="404"/>
        <v>$3,007,209</v>
      </c>
      <c r="CO148" s="224" t="str">
        <f t="shared" si="404"/>
        <v>$4,653,390</v>
      </c>
      <c r="CP148" s="224" t="str">
        <f t="shared" si="404"/>
        <v>$14,119,249</v>
      </c>
      <c r="CQ148" s="224" t="str">
        <f t="shared" si="404"/>
        <v>$21,779,848</v>
      </c>
      <c r="CR148" s="224" t="str">
        <f t="shared" si="404"/>
        <v>$73</v>
      </c>
      <c r="CS148" s="224" t="str">
        <f t="shared" si="164"/>
        <v>899</v>
      </c>
      <c r="CT148" s="232" t="s">
        <v>275</v>
      </c>
      <c r="CU148" s="232" t="s">
        <v>275</v>
      </c>
      <c r="CV148" s="213" t="str">
        <f t="shared" ref="CV148:DP148" si="405">CV48</f>
        <v>12,576</v>
      </c>
      <c r="CW148" s="224" t="str">
        <f t="shared" si="405"/>
        <v>551</v>
      </c>
      <c r="CX148" s="224" t="str">
        <f t="shared" si="405"/>
        <v>27</v>
      </c>
      <c r="CY148" s="224" t="str">
        <f t="shared" si="405"/>
        <v>411</v>
      </c>
      <c r="CZ148" s="224" t="str">
        <f t="shared" si="405"/>
        <v>35</v>
      </c>
      <c r="DA148" s="224" t="str">
        <f t="shared" si="405"/>
        <v>20</v>
      </c>
      <c r="DB148" s="224" t="str">
        <f t="shared" si="405"/>
        <v>143</v>
      </c>
      <c r="DC148" s="224" t="str">
        <f t="shared" si="405"/>
        <v>214,500</v>
      </c>
      <c r="DD148" s="224" t="str">
        <f t="shared" si="405"/>
        <v>116</v>
      </c>
      <c r="DE148" s="224" t="str">
        <f t="shared" si="405"/>
        <v>2,030,000</v>
      </c>
      <c r="DF148" s="224" t="str">
        <f t="shared" si="405"/>
        <v>125,596</v>
      </c>
      <c r="DG148" s="224" t="str">
        <f t="shared" si="405"/>
        <v>125,596</v>
      </c>
      <c r="DH148" s="224" t="str">
        <f t="shared" si="405"/>
        <v>8,208</v>
      </c>
      <c r="DI148" s="224" t="str">
        <f t="shared" si="405"/>
        <v>5,653,655</v>
      </c>
      <c r="DJ148" s="224" t="str">
        <f t="shared" si="405"/>
        <v>6,889,263</v>
      </c>
      <c r="DK148" s="224" t="str">
        <f t="shared" si="405"/>
        <v>$2,890,367</v>
      </c>
      <c r="DL148" s="224" t="str">
        <f t="shared" si="405"/>
        <v>$4,726,583</v>
      </c>
      <c r="DM148" s="224" t="str">
        <f t="shared" si="405"/>
        <v>$8,775,286</v>
      </c>
      <c r="DN148" s="224" t="str">
        <f t="shared" si="405"/>
        <v>$16,392,236</v>
      </c>
      <c r="DO148" s="224" t="str">
        <f t="shared" si="405"/>
        <v>$59</v>
      </c>
      <c r="DP148" s="224" t="str">
        <f t="shared" si="405"/>
        <v>641</v>
      </c>
      <c r="DQ148" s="232" t="s">
        <v>275</v>
      </c>
      <c r="DR148" s="232" t="s">
        <v>275</v>
      </c>
      <c r="DS148" s="213" t="str">
        <f t="shared" ref="DS148:EM148" si="406">DS48</f>
        <v>12,330</v>
      </c>
      <c r="DT148" s="224" t="str">
        <f t="shared" si="406"/>
        <v>562</v>
      </c>
      <c r="DU148" s="224" t="str">
        <f t="shared" si="406"/>
        <v>34</v>
      </c>
      <c r="DV148" s="224" t="str">
        <f t="shared" si="406"/>
        <v>458</v>
      </c>
      <c r="DW148" s="224" t="str">
        <f t="shared" si="406"/>
        <v>40</v>
      </c>
      <c r="DX148" s="224" t="str">
        <f t="shared" si="406"/>
        <v>23</v>
      </c>
      <c r="DY148" s="224" t="str">
        <f t="shared" si="406"/>
        <v>126</v>
      </c>
      <c r="DZ148" s="224" t="str">
        <f t="shared" si="406"/>
        <v>173,000</v>
      </c>
      <c r="EA148" s="224" t="str">
        <f t="shared" si="406"/>
        <v>139</v>
      </c>
      <c r="EB148" s="224" t="str">
        <f t="shared" si="406"/>
        <v>2,085,000</v>
      </c>
      <c r="EC148" s="224" t="str">
        <f t="shared" si="406"/>
        <v>128,127</v>
      </c>
      <c r="ED148" s="224" t="str">
        <f t="shared" si="406"/>
        <v>128,127</v>
      </c>
      <c r="EE148" s="224" t="str">
        <f t="shared" si="406"/>
        <v>671</v>
      </c>
      <c r="EF148" s="224" t="str">
        <f t="shared" si="406"/>
        <v>5,135,695</v>
      </c>
      <c r="EG148" s="224" t="str">
        <f t="shared" si="406"/>
        <v>5,916,963</v>
      </c>
      <c r="EH148" s="224" t="str">
        <f t="shared" si="406"/>
        <v>$3,634,700</v>
      </c>
      <c r="EI148" s="224" t="str">
        <f t="shared" si="406"/>
        <v>$5,639,365</v>
      </c>
      <c r="EJ148" s="224" t="str">
        <f t="shared" si="406"/>
        <v>$9,825,803</v>
      </c>
      <c r="EK148" s="224" t="str">
        <f t="shared" si="406"/>
        <v>$19,098,868</v>
      </c>
      <c r="EL148" s="224" t="str">
        <f t="shared" si="406"/>
        <v>$62</v>
      </c>
      <c r="EM148" s="224" t="str">
        <f t="shared" si="406"/>
        <v>769</v>
      </c>
      <c r="EN148" s="232" t="s">
        <v>275</v>
      </c>
      <c r="EO148" s="232" t="s">
        <v>275</v>
      </c>
      <c r="EP148" s="213" t="str">
        <f t="shared" ref="EP148:FJ148" si="407">EP48</f>
        <v>13,898</v>
      </c>
      <c r="EQ148" s="224" t="str">
        <f t="shared" si="407"/>
        <v>550</v>
      </c>
      <c r="ER148" s="224" t="str">
        <f t="shared" si="407"/>
        <v>25</v>
      </c>
      <c r="ES148" s="224" t="str">
        <f t="shared" si="407"/>
        <v>409</v>
      </c>
      <c r="ET148" s="224" t="str">
        <f t="shared" si="407"/>
        <v>35</v>
      </c>
      <c r="EU148" s="224" t="str">
        <f t="shared" si="407"/>
        <v>21</v>
      </c>
      <c r="EV148" s="224" t="str">
        <f t="shared" si="407"/>
        <v>107</v>
      </c>
      <c r="EW148" s="224" t="str">
        <f t="shared" si="407"/>
        <v>150,000</v>
      </c>
      <c r="EX148" s="224" t="str">
        <f t="shared" si="407"/>
        <v>78</v>
      </c>
      <c r="EY148" s="224" t="str">
        <f t="shared" si="407"/>
        <v>1,000,000</v>
      </c>
      <c r="EZ148" s="224" t="str">
        <f t="shared" si="407"/>
        <v>137,459</v>
      </c>
      <c r="FA148" s="224" t="str">
        <f t="shared" si="407"/>
        <v>137,459</v>
      </c>
      <c r="FB148" s="224" t="str">
        <f t="shared" si="407"/>
        <v>1,854</v>
      </c>
      <c r="FC148" s="224" t="str">
        <f t="shared" si="407"/>
        <v>6,729,781</v>
      </c>
      <c r="FD148" s="224" t="str">
        <f t="shared" si="407"/>
        <v>8,467,616</v>
      </c>
      <c r="FE148" s="224" t="str">
        <f t="shared" si="407"/>
        <v>$6,389,528</v>
      </c>
      <c r="FF148" s="224" t="str">
        <f t="shared" si="407"/>
        <v>$7,467,100</v>
      </c>
      <c r="FG148" s="224" t="str">
        <f t="shared" si="407"/>
        <v>$10,987,333</v>
      </c>
      <c r="FH148" s="224" t="str">
        <f t="shared" si="407"/>
        <v>$24,843,961</v>
      </c>
      <c r="FI148" s="224" t="str">
        <f t="shared" si="407"/>
        <v>$58</v>
      </c>
      <c r="FJ148" s="224" t="str">
        <f t="shared" si="407"/>
        <v>795</v>
      </c>
      <c r="FK148" s="232" t="s">
        <v>275</v>
      </c>
      <c r="FL148" s="232" t="s">
        <v>275</v>
      </c>
      <c r="FM148" s="213" t="str">
        <f t="shared" ref="FM148:GG148" si="408">FM48</f>
        <v>12,320</v>
      </c>
      <c r="FN148" s="224" t="str">
        <f t="shared" si="408"/>
        <v>485</v>
      </c>
      <c r="FO148" s="224" t="str">
        <f t="shared" si="408"/>
        <v>11</v>
      </c>
      <c r="FP148" s="224" t="str">
        <f t="shared" si="408"/>
        <v>405</v>
      </c>
      <c r="FQ148" s="224" t="str">
        <f t="shared" si="408"/>
        <v>35</v>
      </c>
      <c r="FR148" s="224" t="str">
        <f t="shared" si="408"/>
        <v>23</v>
      </c>
      <c r="FS148" s="224" t="str">
        <f t="shared" si="408"/>
        <v>129</v>
      </c>
      <c r="FT148" s="224" t="str">
        <f t="shared" si="408"/>
        <v>200,000</v>
      </c>
      <c r="FU148" s="224" t="str">
        <f t="shared" si="408"/>
        <v>108</v>
      </c>
      <c r="FV148" s="224" t="str">
        <f t="shared" si="408"/>
        <v>1,620,000</v>
      </c>
      <c r="FW148" s="224" t="str">
        <f t="shared" si="408"/>
        <v>116,828</v>
      </c>
      <c r="FX148" s="224" t="str">
        <f t="shared" si="408"/>
        <v>116,828</v>
      </c>
      <c r="FY148" s="224" t="str">
        <f t="shared" si="408"/>
        <v>2,181</v>
      </c>
      <c r="FZ148" s="224" t="str">
        <f t="shared" si="408"/>
        <v>7,395,559</v>
      </c>
      <c r="GA148" s="224" t="str">
        <f t="shared" si="408"/>
        <v>9,345,846</v>
      </c>
      <c r="GB148" s="224" t="str">
        <f t="shared" si="408"/>
        <v>$3,591,193</v>
      </c>
      <c r="GC148" s="224" t="str">
        <f t="shared" si="408"/>
        <v>$6,948,553</v>
      </c>
      <c r="GD148" s="224" t="str">
        <f t="shared" si="408"/>
        <v>$10,993,136</v>
      </c>
      <c r="GE148" s="224" t="str">
        <f t="shared" si="408"/>
        <v>$21,532,882</v>
      </c>
      <c r="GF148" s="224" t="str">
        <f t="shared" si="408"/>
        <v>$57</v>
      </c>
      <c r="GG148" s="224" t="str">
        <f t="shared" si="408"/>
        <v>595</v>
      </c>
      <c r="GH148" s="232" t="s">
        <v>275</v>
      </c>
      <c r="GI148" s="232" t="s">
        <v>275</v>
      </c>
      <c r="GJ148" s="213" t="str">
        <f t="shared" ref="GJ148:HD148" si="409">GJ48</f>
        <v>12,320</v>
      </c>
      <c r="GK148" s="224" t="str">
        <f t="shared" si="409"/>
        <v>454</v>
      </c>
      <c r="GL148" s="224" t="str">
        <f t="shared" si="409"/>
        <v>5</v>
      </c>
      <c r="GM148" s="224" t="str">
        <f t="shared" si="409"/>
        <v>409</v>
      </c>
      <c r="GN148" s="224" t="str">
        <f t="shared" si="409"/>
        <v>39</v>
      </c>
      <c r="GO148" s="224" t="str">
        <f t="shared" si="409"/>
        <v>22</v>
      </c>
      <c r="GP148" s="224" t="str">
        <f t="shared" si="409"/>
        <v>133</v>
      </c>
      <c r="GQ148" s="224" t="str">
        <f t="shared" si="409"/>
        <v>-</v>
      </c>
      <c r="GR148" s="224" t="str">
        <f t="shared" si="409"/>
        <v>175</v>
      </c>
      <c r="GS148" s="224" t="str">
        <f t="shared" si="409"/>
        <v>-</v>
      </c>
      <c r="GT148" s="224" t="str">
        <f t="shared" si="409"/>
        <v>111,469</v>
      </c>
      <c r="GU148" s="224" t="str">
        <f t="shared" si="409"/>
        <v>111,469</v>
      </c>
      <c r="GV148" s="224" t="str">
        <f t="shared" si="409"/>
        <v>27,802</v>
      </c>
      <c r="GW148" s="224" t="str">
        <f t="shared" si="409"/>
        <v>14,006,746</v>
      </c>
      <c r="GX148" s="224" t="str">
        <f t="shared" si="409"/>
        <v>16,304,752</v>
      </c>
      <c r="GY148" s="224" t="str">
        <f t="shared" si="409"/>
        <v>-</v>
      </c>
      <c r="GZ148" s="224" t="str">
        <f t="shared" si="409"/>
        <v>-</v>
      </c>
      <c r="HA148" s="224" t="str">
        <f t="shared" si="409"/>
        <v>-</v>
      </c>
      <c r="HB148" s="224" t="str">
        <f t="shared" si="409"/>
        <v>-</v>
      </c>
      <c r="HC148" s="224" t="str">
        <f t="shared" ref="HC148" si="410">HC48</f>
        <v>$65</v>
      </c>
      <c r="HD148" s="224" t="str">
        <f t="shared" si="409"/>
        <v>1,048</v>
      </c>
      <c r="HE148" s="232" t="s">
        <v>275</v>
      </c>
      <c r="HF148" s="232" t="s">
        <v>275</v>
      </c>
      <c r="HG148" s="213" t="str">
        <f t="shared" ref="HG148:IA148" si="411">HG48</f>
        <v>-</v>
      </c>
      <c r="HH148" s="224" t="str">
        <f t="shared" si="411"/>
        <v>-</v>
      </c>
      <c r="HI148" s="224" t="str">
        <f t="shared" si="411"/>
        <v>-</v>
      </c>
      <c r="HJ148" s="224" t="str">
        <f t="shared" si="411"/>
        <v>-</v>
      </c>
      <c r="HK148" s="224" t="str">
        <f t="shared" si="411"/>
        <v>-</v>
      </c>
      <c r="HL148" s="224" t="str">
        <f t="shared" si="411"/>
        <v>-</v>
      </c>
      <c r="HM148" s="224" t="str">
        <f t="shared" si="411"/>
        <v>-</v>
      </c>
      <c r="HN148" s="224" t="str">
        <f t="shared" si="411"/>
        <v>-</v>
      </c>
      <c r="HO148" s="224" t="str">
        <f t="shared" si="411"/>
        <v>-</v>
      </c>
      <c r="HP148" s="224" t="str">
        <f t="shared" si="411"/>
        <v>-</v>
      </c>
      <c r="HQ148" s="224" t="str">
        <f t="shared" si="411"/>
        <v>-</v>
      </c>
      <c r="HR148" s="224" t="str">
        <f t="shared" si="411"/>
        <v>-</v>
      </c>
      <c r="HS148" s="224" t="str">
        <f t="shared" si="411"/>
        <v>-</v>
      </c>
      <c r="HT148" s="224" t="str">
        <f t="shared" si="411"/>
        <v>-</v>
      </c>
      <c r="HU148" s="224" t="str">
        <f t="shared" si="411"/>
        <v>-</v>
      </c>
      <c r="HV148" s="224" t="str">
        <f t="shared" si="411"/>
        <v>-</v>
      </c>
      <c r="HW148" s="224" t="str">
        <f t="shared" si="411"/>
        <v>-</v>
      </c>
      <c r="HX148" s="224" t="str">
        <f t="shared" si="411"/>
        <v>-</v>
      </c>
      <c r="HY148" s="224" t="str">
        <f t="shared" si="411"/>
        <v>-</v>
      </c>
      <c r="HZ148" s="224" t="str">
        <f t="shared" si="411"/>
        <v>-</v>
      </c>
      <c r="IA148" s="224" t="str">
        <f t="shared" si="411"/>
        <v>593</v>
      </c>
      <c r="IB148" s="232" t="s">
        <v>275</v>
      </c>
      <c r="IC148" s="232" t="s">
        <v>275</v>
      </c>
      <c r="ID148" s="213" t="str">
        <f t="shared" ref="ID148:IX148" si="412">ID48</f>
        <v>12,284</v>
      </c>
      <c r="IE148" s="224" t="str">
        <f t="shared" si="412"/>
        <v>570</v>
      </c>
      <c r="IF148" s="224">
        <f t="shared" si="412"/>
        <v>0</v>
      </c>
      <c r="IG148" s="224" t="str">
        <f t="shared" si="412"/>
        <v>402</v>
      </c>
      <c r="IH148" s="224" t="str">
        <f t="shared" si="412"/>
        <v>38</v>
      </c>
      <c r="II148" s="224" t="str">
        <f t="shared" si="412"/>
        <v>22</v>
      </c>
      <c r="IJ148" s="224" t="str">
        <f t="shared" si="412"/>
        <v>120</v>
      </c>
      <c r="IK148" s="224" t="str">
        <f t="shared" si="412"/>
        <v>-</v>
      </c>
      <c r="IL148" s="224" t="str">
        <f t="shared" si="412"/>
        <v>120</v>
      </c>
      <c r="IM148" s="224" t="str">
        <f t="shared" si="412"/>
        <v>-</v>
      </c>
      <c r="IN148" s="224" t="str">
        <f t="shared" si="412"/>
        <v>39,044</v>
      </c>
      <c r="IO148" s="224" t="str">
        <f t="shared" si="412"/>
        <v>39,044</v>
      </c>
      <c r="IP148" s="224" t="str">
        <f t="shared" si="412"/>
        <v>2,633</v>
      </c>
      <c r="IQ148" s="224" t="str">
        <f t="shared" si="412"/>
        <v>4,007,930</v>
      </c>
      <c r="IR148" s="224" t="str">
        <f t="shared" si="412"/>
        <v>4,013,811</v>
      </c>
      <c r="IS148" s="224" t="str">
        <f t="shared" si="412"/>
        <v>-</v>
      </c>
      <c r="IT148" s="224" t="str">
        <f t="shared" si="412"/>
        <v>-</v>
      </c>
      <c r="IU148" s="224" t="str">
        <f t="shared" si="412"/>
        <v>-</v>
      </c>
      <c r="IV148" s="224" t="str">
        <f t="shared" si="412"/>
        <v>-</v>
      </c>
      <c r="IW148" s="224" t="str">
        <f t="shared" si="412"/>
        <v>$60</v>
      </c>
      <c r="IX148" s="224" t="str">
        <f t="shared" si="412"/>
        <v>421</v>
      </c>
      <c r="IY148" s="232" t="s">
        <v>275</v>
      </c>
      <c r="IZ148" s="232" t="s">
        <v>275</v>
      </c>
      <c r="JA148" s="213" t="str">
        <f t="shared" ref="JA148:JU148" si="413">JA48</f>
        <v>12,538</v>
      </c>
      <c r="JB148" s="224" t="str">
        <f t="shared" si="413"/>
        <v>554</v>
      </c>
      <c r="JC148" s="224" t="str">
        <f t="shared" si="413"/>
        <v>24</v>
      </c>
      <c r="JD148" s="224" t="str">
        <f t="shared" si="413"/>
        <v>429</v>
      </c>
      <c r="JE148" s="224" t="str">
        <f t="shared" si="413"/>
        <v>38</v>
      </c>
      <c r="JF148" s="224" t="str">
        <f t="shared" si="413"/>
        <v>20</v>
      </c>
      <c r="JG148" s="224" t="str">
        <f t="shared" si="413"/>
        <v>133</v>
      </c>
      <c r="JH148" s="224" t="str">
        <f t="shared" si="413"/>
        <v>242,590</v>
      </c>
      <c r="JI148" s="224" t="str">
        <f t="shared" si="413"/>
        <v>126</v>
      </c>
      <c r="JJ148" s="224" t="str">
        <f t="shared" si="413"/>
        <v>2,299,240</v>
      </c>
      <c r="JK148" s="224" t="str">
        <f t="shared" si="413"/>
        <v>145,519</v>
      </c>
      <c r="JL148" s="224" t="str">
        <f t="shared" si="413"/>
        <v>160,857</v>
      </c>
      <c r="JM148" s="224" t="str">
        <f t="shared" si="413"/>
        <v>3,311</v>
      </c>
      <c r="JN148" s="224" t="str">
        <f t="shared" si="413"/>
        <v>4,896,835</v>
      </c>
      <c r="JO148" s="224" t="str">
        <f t="shared" si="413"/>
        <v>5,839,849</v>
      </c>
      <c r="JP148" s="224" t="str">
        <f t="shared" si="413"/>
        <v>$4,196,005</v>
      </c>
      <c r="JQ148" s="224" t="str">
        <f t="shared" si="413"/>
        <v>$6,250,576</v>
      </c>
      <c r="JR148" s="224" t="str">
        <f t="shared" si="413"/>
        <v>$12,376,703</v>
      </c>
      <c r="JS148" s="224" t="str">
        <f t="shared" si="413"/>
        <v>$22,823,084</v>
      </c>
      <c r="JT148" s="224" t="str">
        <f t="shared" si="413"/>
        <v>$65.70</v>
      </c>
      <c r="JU148" s="224" t="str">
        <f t="shared" si="413"/>
        <v>753</v>
      </c>
      <c r="JV148" s="232" t="s">
        <v>275</v>
      </c>
      <c r="JW148" s="232" t="s">
        <v>275</v>
      </c>
      <c r="JX148" s="213" t="str">
        <f t="shared" ref="JX148:KR148" si="414">JX48</f>
        <v>0</v>
      </c>
      <c r="JY148" s="224" t="str">
        <f t="shared" si="414"/>
        <v>4</v>
      </c>
      <c r="JZ148" s="224" t="str">
        <f t="shared" si="414"/>
        <v>0</v>
      </c>
      <c r="KA148" s="224" t="str">
        <f t="shared" si="414"/>
        <v>-6</v>
      </c>
      <c r="KB148" s="224" t="str">
        <f t="shared" si="414"/>
        <v>12</v>
      </c>
      <c r="KC148" s="224" t="str">
        <f t="shared" si="414"/>
        <v>3</v>
      </c>
      <c r="KD148" s="224" t="str">
        <f t="shared" si="414"/>
        <v>0</v>
      </c>
      <c r="KE148" s="224" t="str">
        <f t="shared" si="414"/>
        <v>550</v>
      </c>
      <c r="KF148" s="224" t="str">
        <f t="shared" si="414"/>
        <v>0</v>
      </c>
      <c r="KG148" s="224" t="str">
        <f t="shared" si="414"/>
        <v>0</v>
      </c>
      <c r="KH148" s="224" t="str">
        <f t="shared" si="414"/>
        <v>-33,610</v>
      </c>
      <c r="KI148" s="224" t="str">
        <f t="shared" si="414"/>
        <v>-43,402</v>
      </c>
      <c r="KJ148" s="224" t="str">
        <f t="shared" si="414"/>
        <v>2,799</v>
      </c>
      <c r="KK148" s="224" t="str">
        <f t="shared" si="414"/>
        <v>-1,541,347</v>
      </c>
      <c r="KL148" s="224" t="str">
        <f t="shared" si="414"/>
        <v>-1,863,134</v>
      </c>
      <c r="KM148" s="224" t="str">
        <f t="shared" si="414"/>
        <v>-$73,827</v>
      </c>
      <c r="KN148" s="224" t="str">
        <f t="shared" si="414"/>
        <v>-$167,436</v>
      </c>
      <c r="KO148" s="224" t="str">
        <f t="shared" si="414"/>
        <v>-$2,958,971</v>
      </c>
      <c r="KP148" s="224" t="str">
        <f t="shared" si="414"/>
        <v>-$3,200,234</v>
      </c>
      <c r="KQ148" s="224" t="str">
        <f t="shared" si="414"/>
        <v>$1.88</v>
      </c>
      <c r="KR148" s="224" t="str">
        <f t="shared" si="414"/>
        <v>-557</v>
      </c>
      <c r="KS148" s="232" t="s">
        <v>275</v>
      </c>
      <c r="KT148" s="232" t="s">
        <v>275</v>
      </c>
      <c r="KU148" s="213" t="str">
        <f t="shared" ref="KU148:LO148" si="415">KU48</f>
        <v>28</v>
      </c>
      <c r="KV148" s="224" t="str">
        <f t="shared" si="415"/>
        <v>0</v>
      </c>
      <c r="KW148" s="224" t="str">
        <f t="shared" si="415"/>
        <v>0</v>
      </c>
      <c r="KX148" s="224" t="str">
        <f t="shared" si="415"/>
        <v>25</v>
      </c>
      <c r="KY148" s="224" t="str">
        <f t="shared" si="415"/>
        <v>0</v>
      </c>
      <c r="KZ148" s="224" t="str">
        <f t="shared" si="415"/>
        <v>-2</v>
      </c>
      <c r="LA148" s="224" t="str">
        <f t="shared" si="415"/>
        <v>-1</v>
      </c>
      <c r="LB148" s="224" t="str">
        <f t="shared" si="415"/>
        <v>82,450</v>
      </c>
      <c r="LC148" s="224" t="str">
        <f t="shared" si="415"/>
        <v>13</v>
      </c>
      <c r="LD148" s="224" t="str">
        <f t="shared" si="415"/>
        <v>570,600</v>
      </c>
      <c r="LE148" s="224" t="str">
        <f t="shared" si="415"/>
        <v>82,546</v>
      </c>
      <c r="LF148" s="224" t="str">
        <f t="shared" si="415"/>
        <v>79,043</v>
      </c>
      <c r="LG148" s="224" t="str">
        <f t="shared" si="415"/>
        <v>1,724</v>
      </c>
      <c r="LH148" s="224" t="str">
        <f t="shared" si="415"/>
        <v>1,542,202</v>
      </c>
      <c r="LI148" s="224" t="str">
        <f t="shared" si="415"/>
        <v>1,788,682</v>
      </c>
      <c r="LJ148" s="224" t="str">
        <f t="shared" si="415"/>
        <v>$2,753,578</v>
      </c>
      <c r="LK148" s="224" t="str">
        <f t="shared" si="415"/>
        <v>$3,547,099</v>
      </c>
      <c r="LL148" s="224" t="str">
        <f t="shared" si="415"/>
        <v>$1,941,826</v>
      </c>
      <c r="LM148" s="224" t="str">
        <f t="shared" si="415"/>
        <v>$8,242,503</v>
      </c>
      <c r="LN148" s="224" t="str">
        <f t="shared" si="415"/>
        <v>-$6.47</v>
      </c>
      <c r="LO148" s="224" t="str">
        <f t="shared" si="415"/>
        <v>107</v>
      </c>
      <c r="LP148" s="232"/>
      <c r="LQ148" s="232"/>
      <c r="LR148" s="213" t="str">
        <f t="shared" ref="LR148:ML148" si="416">LR48</f>
        <v>0</v>
      </c>
      <c r="LS148" s="224" t="str">
        <f t="shared" si="416"/>
        <v>0</v>
      </c>
      <c r="LT148" s="224" t="str">
        <f t="shared" si="416"/>
        <v>-7</v>
      </c>
      <c r="LU148" s="224" t="str">
        <f t="shared" si="416"/>
        <v>0</v>
      </c>
      <c r="LV148" s="224" t="str">
        <f t="shared" si="416"/>
        <v>0</v>
      </c>
      <c r="LW148" s="224" t="str">
        <f t="shared" si="416"/>
        <v>0</v>
      </c>
      <c r="LX148" s="224" t="str">
        <f t="shared" si="416"/>
        <v>-11</v>
      </c>
      <c r="LY148" s="224" t="str">
        <f t="shared" si="416"/>
        <v>5,500</v>
      </c>
      <c r="LZ148" s="224" t="str">
        <f t="shared" si="416"/>
        <v>1</v>
      </c>
      <c r="MA148" s="224" t="str">
        <f t="shared" si="416"/>
        <v>50,000</v>
      </c>
      <c r="MB148" s="224" t="str">
        <f t="shared" si="416"/>
        <v>-11,466</v>
      </c>
      <c r="MC148" s="224" t="str">
        <f t="shared" si="416"/>
        <v>1,829</v>
      </c>
      <c r="MD148" s="224" t="str">
        <f t="shared" si="416"/>
        <v>-7,731</v>
      </c>
      <c r="ME148" s="224" t="str">
        <f t="shared" si="416"/>
        <v>-1,603,065</v>
      </c>
      <c r="MF148" s="224" t="str">
        <f t="shared" si="416"/>
        <v>-1,996,333</v>
      </c>
      <c r="MG148" s="224" t="str">
        <f t="shared" si="416"/>
        <v>$116,842</v>
      </c>
      <c r="MH148" s="224" t="str">
        <f t="shared" si="416"/>
        <v>-$73,193</v>
      </c>
      <c r="MI148" s="224" t="str">
        <f t="shared" si="416"/>
        <v>$5,343,963</v>
      </c>
      <c r="MJ148" s="224" t="str">
        <f t="shared" si="416"/>
        <v>$5,387,612</v>
      </c>
      <c r="MK148" s="224" t="str">
        <f t="shared" si="416"/>
        <v>$14</v>
      </c>
      <c r="ML148" s="224" t="str">
        <f t="shared" si="416"/>
        <v>258</v>
      </c>
      <c r="MM148" s="232"/>
      <c r="MN148" s="232"/>
      <c r="MO148" s="213" t="str">
        <f t="shared" ref="MO148:NI148" si="417">MO48</f>
        <v>246</v>
      </c>
      <c r="MP148" s="224" t="str">
        <f t="shared" si="417"/>
        <v>-11</v>
      </c>
      <c r="MQ148" s="224" t="str">
        <f t="shared" si="417"/>
        <v>-7</v>
      </c>
      <c r="MR148" s="224" t="str">
        <f t="shared" si="417"/>
        <v>-47</v>
      </c>
      <c r="MS148" s="224" t="str">
        <f t="shared" si="417"/>
        <v>-5</v>
      </c>
      <c r="MT148" s="224" t="str">
        <f t="shared" si="417"/>
        <v>-3</v>
      </c>
      <c r="MU148" s="224" t="str">
        <f t="shared" si="417"/>
        <v>17</v>
      </c>
      <c r="MV148" s="224" t="str">
        <f t="shared" si="417"/>
        <v>41,500</v>
      </c>
      <c r="MW148" s="224" t="str">
        <f t="shared" si="417"/>
        <v>-23</v>
      </c>
      <c r="MX148" s="224" t="str">
        <f t="shared" si="417"/>
        <v>-55,000</v>
      </c>
      <c r="MY148" s="224" t="str">
        <f t="shared" si="417"/>
        <v>-2,531</v>
      </c>
      <c r="MZ148" s="224" t="str">
        <f t="shared" si="417"/>
        <v>-2,531</v>
      </c>
      <c r="NA148" s="224" t="str">
        <f t="shared" si="417"/>
        <v>7,537</v>
      </c>
      <c r="NB148" s="224" t="str">
        <f t="shared" si="417"/>
        <v>517,960</v>
      </c>
      <c r="NC148" s="224" t="str">
        <f t="shared" si="417"/>
        <v>972,300</v>
      </c>
      <c r="ND148" s="224" t="str">
        <f t="shared" si="417"/>
        <v>-$744,333</v>
      </c>
      <c r="NE148" s="224" t="str">
        <f t="shared" si="417"/>
        <v>-$912,782</v>
      </c>
      <c r="NF148" s="224" t="str">
        <f t="shared" si="417"/>
        <v>-$1,050,517</v>
      </c>
      <c r="NG148" s="224" t="str">
        <f t="shared" si="417"/>
        <v>-$2,706,632</v>
      </c>
      <c r="NH148" s="224" t="str">
        <f t="shared" si="417"/>
        <v>-$3</v>
      </c>
      <c r="NI148" s="224" t="str">
        <f t="shared" si="417"/>
        <v>-128</v>
      </c>
    </row>
    <row r="149" spans="1:373" s="2" customFormat="1"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213" t="s">
        <v>135</v>
      </c>
      <c r="AD149" s="222" t="str">
        <f t="shared" ca="1" si="195"/>
        <v>$95.00</v>
      </c>
      <c r="AE149" s="224" t="str">
        <f t="shared" si="229"/>
        <v>45,000</v>
      </c>
      <c r="AF149" s="224" t="str">
        <f t="shared" ref="AF149:AS149" si="418">AF49</f>
        <v>1,555</v>
      </c>
      <c r="AG149" s="224" t="str">
        <f t="shared" si="418"/>
        <v>2,500</v>
      </c>
      <c r="AH149" s="224" t="str">
        <f t="shared" si="418"/>
        <v>1,863</v>
      </c>
      <c r="AI149" s="224" t="str">
        <f t="shared" si="418"/>
        <v>93</v>
      </c>
      <c r="AJ149" s="224" t="str">
        <f t="shared" si="418"/>
        <v>14</v>
      </c>
      <c r="AK149" s="224" t="str">
        <f t="shared" si="418"/>
        <v>188</v>
      </c>
      <c r="AL149" s="224" t="str">
        <f t="shared" si="418"/>
        <v>522,850</v>
      </c>
      <c r="AM149" s="224" t="str">
        <f t="shared" si="418"/>
        <v>158</v>
      </c>
      <c r="AN149" s="224" t="str">
        <f t="shared" si="418"/>
        <v>2,650,600</v>
      </c>
      <c r="AO149" s="224" t="str">
        <f t="shared" si="418"/>
        <v>309,900</v>
      </c>
      <c r="AP149" s="224" t="str">
        <f t="shared" si="418"/>
        <v>309,900</v>
      </c>
      <c r="AQ149" s="224" t="str">
        <f t="shared" si="418"/>
        <v>0</v>
      </c>
      <c r="AR149" s="224" t="str">
        <f t="shared" si="418"/>
        <v>795,000</v>
      </c>
      <c r="AS149" s="224" t="str">
        <f t="shared" si="418"/>
        <v>1,412,000</v>
      </c>
      <c r="AT149" s="224" t="str">
        <f t="shared" si="401"/>
        <v>$22,744,000</v>
      </c>
      <c r="AU149" s="224" t="str">
        <f t="shared" si="401"/>
        <v>$30,487,000</v>
      </c>
      <c r="AV149" s="224" t="str">
        <f t="shared" si="401"/>
        <v>$30,665,000</v>
      </c>
      <c r="AW149" s="224" t="str">
        <f t="shared" si="401"/>
        <v>$83,896,000</v>
      </c>
      <c r="AX149" s="224" t="str">
        <f t="shared" si="401"/>
        <v>$95.00</v>
      </c>
      <c r="AY149" s="224" t="str">
        <f t="shared" ref="AY149" si="419">AY49</f>
        <v>297</v>
      </c>
      <c r="AZ149" s="232" t="s">
        <v>275</v>
      </c>
      <c r="BA149" s="232"/>
      <c r="BB149" s="213" t="str">
        <f t="shared" ref="BB149:BU149" si="420">BB49</f>
        <v>44,939</v>
      </c>
      <c r="BC149" s="224" t="str">
        <f t="shared" si="420"/>
        <v>1,690</v>
      </c>
      <c r="BD149" s="224" t="str">
        <f t="shared" si="420"/>
        <v>1,426</v>
      </c>
      <c r="BE149" s="224" t="str">
        <f t="shared" si="420"/>
        <v>1,749</v>
      </c>
      <c r="BF149" s="224" t="str">
        <f t="shared" si="420"/>
        <v>108</v>
      </c>
      <c r="BG149" s="224" t="str">
        <f t="shared" si="420"/>
        <v>11</v>
      </c>
      <c r="BH149" s="224" t="str">
        <f t="shared" si="420"/>
        <v>170</v>
      </c>
      <c r="BI149" s="224" t="str">
        <f t="shared" si="420"/>
        <v>523,625</v>
      </c>
      <c r="BJ149" s="224" t="str">
        <f t="shared" si="420"/>
        <v>160</v>
      </c>
      <c r="BK149" s="224" t="str">
        <f t="shared" si="420"/>
        <v>1,688,800</v>
      </c>
      <c r="BL149" s="224" t="str">
        <f t="shared" si="420"/>
        <v>318,604</v>
      </c>
      <c r="BM149" s="224" t="str">
        <f t="shared" si="420"/>
        <v>318,632</v>
      </c>
      <c r="BN149" s="224" t="str">
        <f t="shared" si="420"/>
        <v>75</v>
      </c>
      <c r="BO149" s="224" t="str">
        <f t="shared" si="420"/>
        <v>1,847,588</v>
      </c>
      <c r="BP149" s="224" t="str">
        <f t="shared" si="420"/>
        <v>2,715,149</v>
      </c>
      <c r="BQ149" s="224" t="str">
        <f t="shared" si="420"/>
        <v>$22,502,567</v>
      </c>
      <c r="BR149" s="224" t="str">
        <f t="shared" si="420"/>
        <v>$31,839,781</v>
      </c>
      <c r="BS149" s="224" t="str">
        <f t="shared" si="420"/>
        <v>$24,309,419</v>
      </c>
      <c r="BT149" s="224" t="str">
        <f t="shared" si="420"/>
        <v>$78,651,767</v>
      </c>
      <c r="BU149" s="224" t="str">
        <f t="shared" si="420"/>
        <v>$85.91</v>
      </c>
      <c r="BV149" s="224" t="str">
        <f t="shared" si="163"/>
        <v>327</v>
      </c>
      <c r="BW149" s="232" t="s">
        <v>275</v>
      </c>
      <c r="BX149" s="232" t="s">
        <v>275</v>
      </c>
      <c r="BY149" s="213" t="str">
        <f t="shared" ref="BY149:CR149" si="421">BY49</f>
        <v>45,470</v>
      </c>
      <c r="BZ149" s="224" t="str">
        <f t="shared" si="421"/>
        <v>1,544</v>
      </c>
      <c r="CA149" s="224" t="str">
        <f t="shared" si="421"/>
        <v>1,473</v>
      </c>
      <c r="CB149" s="224" t="str">
        <f t="shared" si="421"/>
        <v>1,757</v>
      </c>
      <c r="CC149" s="224" t="str">
        <f t="shared" si="421"/>
        <v>99</v>
      </c>
      <c r="CD149" s="224" t="str">
        <f t="shared" si="421"/>
        <v>13</v>
      </c>
      <c r="CE149" s="224" t="str">
        <f t="shared" si="421"/>
        <v>169</v>
      </c>
      <c r="CF149" s="224" t="str">
        <f t="shared" si="421"/>
        <v>526,458</v>
      </c>
      <c r="CG149" s="224" t="str">
        <f t="shared" si="421"/>
        <v>160</v>
      </c>
      <c r="CH149" s="224" t="str">
        <f t="shared" si="421"/>
        <v>1,688,800</v>
      </c>
      <c r="CI149" s="224" t="str">
        <f t="shared" si="421"/>
        <v>464,806</v>
      </c>
      <c r="CJ149" s="224" t="str">
        <f t="shared" si="421"/>
        <v>464,810</v>
      </c>
      <c r="CK149" s="224" t="str">
        <f t="shared" si="421"/>
        <v>0</v>
      </c>
      <c r="CL149" s="224" t="str">
        <f t="shared" si="421"/>
        <v>1,145,571</v>
      </c>
      <c r="CM149" s="224" t="str">
        <f t="shared" si="421"/>
        <v>2,874,986</v>
      </c>
      <c r="CN149" s="224" t="str">
        <f t="shared" si="421"/>
        <v>$23,962,091</v>
      </c>
      <c r="CO149" s="224" t="str">
        <f t="shared" si="421"/>
        <v>$37,056,395</v>
      </c>
      <c r="CP149" s="224" t="str">
        <f t="shared" si="421"/>
        <v>$30,039,337</v>
      </c>
      <c r="CQ149" s="224" t="str">
        <f t="shared" si="421"/>
        <v>$91,057,823</v>
      </c>
      <c r="CR149" s="224" t="str">
        <f t="shared" si="421"/>
        <v>$59</v>
      </c>
      <c r="CS149" s="224" t="str">
        <f t="shared" si="164"/>
        <v>468</v>
      </c>
      <c r="CT149" s="232" t="s">
        <v>275</v>
      </c>
      <c r="CU149" s="232" t="s">
        <v>275</v>
      </c>
      <c r="CV149" s="213" t="str">
        <f t="shared" ref="CV149:DP149" si="422">CV49</f>
        <v>45,400</v>
      </c>
      <c r="CW149" s="224" t="str">
        <f t="shared" si="422"/>
        <v>1,679</v>
      </c>
      <c r="CX149" s="224" t="str">
        <f t="shared" si="422"/>
        <v>1,627</v>
      </c>
      <c r="CY149" s="224" t="str">
        <f t="shared" si="422"/>
        <v>1,787</v>
      </c>
      <c r="CZ149" s="224" t="str">
        <f t="shared" si="422"/>
        <v>93</v>
      </c>
      <c r="DA149" s="224" t="str">
        <f t="shared" si="422"/>
        <v>14</v>
      </c>
      <c r="DB149" s="224" t="str">
        <f t="shared" si="422"/>
        <v>187</v>
      </c>
      <c r="DC149" s="224" t="str">
        <f t="shared" si="422"/>
        <v>514,163</v>
      </c>
      <c r="DD149" s="224" t="str">
        <f t="shared" si="422"/>
        <v>160</v>
      </c>
      <c r="DE149" s="224" t="str">
        <f t="shared" si="422"/>
        <v>1,838,886</v>
      </c>
      <c r="DF149" s="224" t="str">
        <f t="shared" si="422"/>
        <v>522,549</v>
      </c>
      <c r="DG149" s="224" t="str">
        <f t="shared" si="422"/>
        <v>522,549</v>
      </c>
      <c r="DH149" s="224" t="str">
        <f t="shared" si="422"/>
        <v>0</v>
      </c>
      <c r="DI149" s="224" t="str">
        <f t="shared" si="422"/>
        <v>1,434,126</v>
      </c>
      <c r="DJ149" s="224" t="str">
        <f t="shared" si="422"/>
        <v>3,226,903</v>
      </c>
      <c r="DK149" s="224" t="str">
        <f t="shared" si="422"/>
        <v>$29,684,227</v>
      </c>
      <c r="DL149" s="224" t="str">
        <f t="shared" si="422"/>
        <v>$45,738,512</v>
      </c>
      <c r="DM149" s="224" t="str">
        <f t="shared" si="422"/>
        <v>$41,979,981</v>
      </c>
      <c r="DN149" s="224" t="str">
        <f t="shared" si="422"/>
        <v>$117,402,720</v>
      </c>
      <c r="DO149" s="224" t="str">
        <f t="shared" si="422"/>
        <v>$72</v>
      </c>
      <c r="DP149" s="224" t="str">
        <f t="shared" si="422"/>
        <v>538</v>
      </c>
      <c r="DQ149" s="232" t="s">
        <v>275</v>
      </c>
      <c r="DR149" s="232" t="s">
        <v>275</v>
      </c>
      <c r="DS149" s="213" t="str">
        <f t="shared" ref="DS149:EM149" si="423">DS49</f>
        <v>45,304</v>
      </c>
      <c r="DT149" s="224" t="str">
        <f t="shared" si="423"/>
        <v>1,697</v>
      </c>
      <c r="DU149" s="224" t="str">
        <f t="shared" si="423"/>
        <v>1,902</v>
      </c>
      <c r="DV149" s="224" t="str">
        <f t="shared" si="423"/>
        <v>1,756</v>
      </c>
      <c r="DW149" s="224" t="str">
        <f t="shared" si="423"/>
        <v>92</v>
      </c>
      <c r="DX149" s="224" t="str">
        <f t="shared" si="423"/>
        <v>15</v>
      </c>
      <c r="DY149" s="224" t="str">
        <f t="shared" si="423"/>
        <v>169</v>
      </c>
      <c r="DZ149" s="224" t="str">
        <f t="shared" si="423"/>
        <v>511,063</v>
      </c>
      <c r="EA149" s="224" t="str">
        <f t="shared" si="423"/>
        <v>160</v>
      </c>
      <c r="EB149" s="224" t="str">
        <f t="shared" si="423"/>
        <v>1,688,800</v>
      </c>
      <c r="EC149" s="224" t="str">
        <f t="shared" si="423"/>
        <v>428,143</v>
      </c>
      <c r="ED149" s="224" t="str">
        <f t="shared" si="423"/>
        <v>428,158</v>
      </c>
      <c r="EE149" s="224" t="str">
        <f t="shared" si="423"/>
        <v>0</v>
      </c>
      <c r="EF149" s="224" t="str">
        <f t="shared" si="423"/>
        <v>1,540,987</v>
      </c>
      <c r="EG149" s="224" t="str">
        <f t="shared" si="423"/>
        <v>3,103,549</v>
      </c>
      <c r="EH149" s="224" t="str">
        <f t="shared" si="423"/>
        <v>$20,075,209</v>
      </c>
      <c r="EI149" s="224" t="str">
        <f t="shared" si="423"/>
        <v>$15,555,036</v>
      </c>
      <c r="EJ149" s="224" t="str">
        <f t="shared" si="423"/>
        <v>$35,118,778</v>
      </c>
      <c r="EK149" s="224" t="str">
        <f t="shared" si="423"/>
        <v>$70,749,023</v>
      </c>
      <c r="EL149" s="224" t="str">
        <f t="shared" si="423"/>
        <v>$80</v>
      </c>
      <c r="EM149" s="224" t="str">
        <f t="shared" si="423"/>
        <v>349</v>
      </c>
      <c r="EN149" s="232" t="s">
        <v>275</v>
      </c>
      <c r="EO149" s="232" t="s">
        <v>275</v>
      </c>
      <c r="EP149" s="213" t="str">
        <f t="shared" ref="EP149:FJ149" si="424">EP49</f>
        <v>44,768</v>
      </c>
      <c r="EQ149" s="224" t="str">
        <f t="shared" si="424"/>
        <v>1,860</v>
      </c>
      <c r="ER149" s="224" t="str">
        <f t="shared" si="424"/>
        <v>1,582</v>
      </c>
      <c r="ES149" s="224" t="str">
        <f t="shared" si="424"/>
        <v>1,951</v>
      </c>
      <c r="ET149" s="224" t="str">
        <f t="shared" si="424"/>
        <v>94</v>
      </c>
      <c r="EU149" s="224" t="str">
        <f t="shared" si="424"/>
        <v>12</v>
      </c>
      <c r="EV149" s="224" t="str">
        <f t="shared" si="424"/>
        <v>186</v>
      </c>
      <c r="EW149" s="224" t="str">
        <f t="shared" si="424"/>
        <v>509,900</v>
      </c>
      <c r="EX149" s="224" t="str">
        <f t="shared" si="424"/>
        <v>152</v>
      </c>
      <c r="EY149" s="224" t="str">
        <f t="shared" si="424"/>
        <v>1,998,000</v>
      </c>
      <c r="EZ149" s="224" t="str">
        <f t="shared" si="424"/>
        <v>600,000</v>
      </c>
      <c r="FA149" s="224" t="str">
        <f t="shared" si="424"/>
        <v>600,043</v>
      </c>
      <c r="FB149" s="224" t="str">
        <f t="shared" si="424"/>
        <v>268</v>
      </c>
      <c r="FC149" s="224" t="str">
        <f t="shared" si="424"/>
        <v>1,947,500</v>
      </c>
      <c r="FD149" s="224" t="str">
        <f t="shared" si="424"/>
        <v>3,961,290</v>
      </c>
      <c r="FE149" s="224" t="str">
        <f t="shared" si="424"/>
        <v>$31,810,800</v>
      </c>
      <c r="FF149" s="224" t="str">
        <f t="shared" si="424"/>
        <v>$21,936,700</v>
      </c>
      <c r="FG149" s="224" t="str">
        <f t="shared" si="424"/>
        <v>$35,152,900</v>
      </c>
      <c r="FH149" s="224" t="str">
        <f t="shared" si="424"/>
        <v>$88,900,400</v>
      </c>
      <c r="FI149" s="224" t="str">
        <f t="shared" si="424"/>
        <v>$56</v>
      </c>
      <c r="FJ149" s="224" t="str">
        <f t="shared" si="424"/>
        <v>512</v>
      </c>
      <c r="FK149" s="232" t="s">
        <v>275</v>
      </c>
      <c r="FL149" s="232" t="s">
        <v>275</v>
      </c>
      <c r="FM149" s="213" t="str">
        <f t="shared" ref="FM149:GG149" si="425">FM49</f>
        <v>-</v>
      </c>
      <c r="FN149" s="224" t="str">
        <f t="shared" si="425"/>
        <v>-</v>
      </c>
      <c r="FO149" s="224" t="str">
        <f t="shared" si="425"/>
        <v>-</v>
      </c>
      <c r="FP149" s="224" t="str">
        <f t="shared" si="425"/>
        <v>-</v>
      </c>
      <c r="FQ149" s="224" t="str">
        <f t="shared" si="425"/>
        <v>-</v>
      </c>
      <c r="FR149" s="224" t="str">
        <f t="shared" si="425"/>
        <v>-</v>
      </c>
      <c r="FS149" s="224" t="str">
        <f t="shared" si="425"/>
        <v>-</v>
      </c>
      <c r="FT149" s="224" t="str">
        <f t="shared" si="425"/>
        <v>-</v>
      </c>
      <c r="FU149" s="224" t="str">
        <f t="shared" si="425"/>
        <v>-</v>
      </c>
      <c r="FV149" s="224" t="str">
        <f t="shared" si="425"/>
        <v>-</v>
      </c>
      <c r="FW149" s="224" t="str">
        <f t="shared" si="425"/>
        <v>-</v>
      </c>
      <c r="FX149" s="224" t="str">
        <f t="shared" si="425"/>
        <v>-</v>
      </c>
      <c r="FY149" s="224" t="str">
        <f t="shared" si="425"/>
        <v>-</v>
      </c>
      <c r="FZ149" s="224" t="str">
        <f t="shared" si="425"/>
        <v>-</v>
      </c>
      <c r="GA149" s="224" t="str">
        <f t="shared" si="425"/>
        <v>-</v>
      </c>
      <c r="GB149" s="224" t="str">
        <f t="shared" si="425"/>
        <v>-</v>
      </c>
      <c r="GC149" s="224" t="str">
        <f t="shared" si="425"/>
        <v>-</v>
      </c>
      <c r="GD149" s="224" t="str">
        <f t="shared" si="425"/>
        <v>-</v>
      </c>
      <c r="GE149" s="224" t="str">
        <f t="shared" si="425"/>
        <v>-</v>
      </c>
      <c r="GF149" s="224" t="str">
        <f t="shared" si="425"/>
        <v>-</v>
      </c>
      <c r="GG149" s="224" t="str">
        <f t="shared" si="425"/>
        <v>507</v>
      </c>
      <c r="GH149" s="232" t="s">
        <v>275</v>
      </c>
      <c r="GI149" s="232" t="s">
        <v>275</v>
      </c>
      <c r="GJ149" s="213" t="str">
        <f t="shared" ref="GJ149:HD149" si="426">GJ49</f>
        <v>43,186</v>
      </c>
      <c r="GK149" s="224" t="str">
        <f t="shared" si="426"/>
        <v>1,620</v>
      </c>
      <c r="GL149" s="224" t="str">
        <f t="shared" si="426"/>
        <v>2,240</v>
      </c>
      <c r="GM149" s="224" t="str">
        <f t="shared" si="426"/>
        <v>1,747</v>
      </c>
      <c r="GN149" s="224" t="str">
        <f t="shared" si="426"/>
        <v>93</v>
      </c>
      <c r="GO149" s="224" t="str">
        <f t="shared" si="426"/>
        <v>8</v>
      </c>
      <c r="GP149" s="224" t="str">
        <f t="shared" si="426"/>
        <v>188</v>
      </c>
      <c r="GQ149" s="224" t="str">
        <f t="shared" si="426"/>
        <v>480,000</v>
      </c>
      <c r="GR149" s="224" t="str">
        <f t="shared" si="426"/>
        <v>245</v>
      </c>
      <c r="GS149" s="224" t="str">
        <f t="shared" si="426"/>
        <v>500,000</v>
      </c>
      <c r="GT149" s="224" t="str">
        <f t="shared" si="426"/>
        <v>304,500</v>
      </c>
      <c r="GU149" s="224" t="str">
        <f t="shared" si="426"/>
        <v>328,620</v>
      </c>
      <c r="GV149" s="224" t="str">
        <f t="shared" si="426"/>
        <v>1,010</v>
      </c>
      <c r="GW149" s="224" t="str">
        <f t="shared" si="426"/>
        <v>989,516</v>
      </c>
      <c r="GX149" s="224" t="str">
        <f t="shared" si="426"/>
        <v>1,602,211</v>
      </c>
      <c r="GY149" s="224" t="str">
        <f t="shared" si="426"/>
        <v>$15,240,000</v>
      </c>
      <c r="GZ149" s="224" t="str">
        <f t="shared" si="426"/>
        <v>$13,213,000</v>
      </c>
      <c r="HA149" s="224" t="str">
        <f t="shared" si="426"/>
        <v>$19,889,000</v>
      </c>
      <c r="HB149" s="224" t="str">
        <f t="shared" si="426"/>
        <v>$48,342,000</v>
      </c>
      <c r="HC149" s="224" t="str">
        <f t="shared" ref="HC149" si="427">HC49</f>
        <v>$65</v>
      </c>
      <c r="HD149" s="224" t="str">
        <f t="shared" si="426"/>
        <v>288</v>
      </c>
      <c r="HE149" s="232" t="s">
        <v>275</v>
      </c>
      <c r="HF149" s="232" t="s">
        <v>275</v>
      </c>
      <c r="HG149" s="213" t="str">
        <f t="shared" ref="HG149:IA149" si="428">HG49</f>
        <v>43,094</v>
      </c>
      <c r="HH149" s="224" t="str">
        <f t="shared" si="428"/>
        <v>1,627</v>
      </c>
      <c r="HI149" s="224" t="str">
        <f t="shared" si="428"/>
        <v>2,113</v>
      </c>
      <c r="HJ149" s="224" t="str">
        <f t="shared" si="428"/>
        <v>1,846</v>
      </c>
      <c r="HK149" s="224" t="str">
        <f t="shared" si="428"/>
        <v>93</v>
      </c>
      <c r="HL149" s="224" t="str">
        <f t="shared" si="428"/>
        <v>8</v>
      </c>
      <c r="HM149" s="224" t="str">
        <f t="shared" si="428"/>
        <v>188</v>
      </c>
      <c r="HN149" s="224" t="str">
        <f t="shared" si="428"/>
        <v>479,658</v>
      </c>
      <c r="HO149" s="224" t="str">
        <f t="shared" si="428"/>
        <v>245</v>
      </c>
      <c r="HP149" s="224" t="str">
        <f t="shared" si="428"/>
        <v>500,000</v>
      </c>
      <c r="HQ149" s="224" t="str">
        <f t="shared" si="428"/>
        <v>317,000</v>
      </c>
      <c r="HR149" s="224" t="str">
        <f t="shared" si="428"/>
        <v>345,060</v>
      </c>
      <c r="HS149" s="224" t="str">
        <f t="shared" si="428"/>
        <v>1,493</v>
      </c>
      <c r="HT149" s="224" t="str">
        <f t="shared" si="428"/>
        <v>1,150,000</v>
      </c>
      <c r="HU149" s="224" t="str">
        <f t="shared" si="428"/>
        <v>1,797,024</v>
      </c>
      <c r="HV149" s="224" t="str">
        <f t="shared" si="428"/>
        <v>$26,316,078</v>
      </c>
      <c r="HW149" s="224" t="str">
        <f t="shared" si="428"/>
        <v>$26,741,809</v>
      </c>
      <c r="HX149" s="224" t="str">
        <f t="shared" si="428"/>
        <v>$19,241,744</v>
      </c>
      <c r="HY149" s="224" t="str">
        <f t="shared" si="428"/>
        <v>$72,299,631</v>
      </c>
      <c r="HZ149" s="224" t="str">
        <f t="shared" si="428"/>
        <v>$65</v>
      </c>
      <c r="IA149" s="224" t="str">
        <f t="shared" si="428"/>
        <v>277</v>
      </c>
      <c r="IB149" s="232" t="s">
        <v>275</v>
      </c>
      <c r="IC149" s="232" t="s">
        <v>275</v>
      </c>
      <c r="ID149" s="213" t="str">
        <f t="shared" ref="ID149:IX149" si="429">ID49</f>
        <v>43,780</v>
      </c>
      <c r="IE149" s="224" t="str">
        <f t="shared" si="429"/>
        <v>1,574</v>
      </c>
      <c r="IF149" s="224" t="str">
        <f t="shared" si="429"/>
        <v>2,092</v>
      </c>
      <c r="IG149" s="224" t="str">
        <f t="shared" si="429"/>
        <v>1,863</v>
      </c>
      <c r="IH149" s="224" t="str">
        <f t="shared" si="429"/>
        <v>91</v>
      </c>
      <c r="II149" s="224" t="str">
        <f t="shared" si="429"/>
        <v>4</v>
      </c>
      <c r="IJ149" s="224" t="str">
        <f t="shared" si="429"/>
        <v>192</v>
      </c>
      <c r="IK149" s="224" t="str">
        <f t="shared" si="429"/>
        <v>485,750</v>
      </c>
      <c r="IL149" s="224" t="str">
        <f t="shared" si="429"/>
        <v>220</v>
      </c>
      <c r="IM149" s="224" t="str">
        <f t="shared" si="429"/>
        <v>440,000</v>
      </c>
      <c r="IN149" s="224" t="str">
        <f t="shared" si="429"/>
        <v>461,000</v>
      </c>
      <c r="IO149" s="224" t="str">
        <f t="shared" si="429"/>
        <v>538,500</v>
      </c>
      <c r="IP149" s="224">
        <f t="shared" si="429"/>
        <v>0</v>
      </c>
      <c r="IQ149" s="224" t="str">
        <f t="shared" si="429"/>
        <v>1,540,000</v>
      </c>
      <c r="IR149" s="224" t="str">
        <f t="shared" si="429"/>
        <v>2,503,000</v>
      </c>
      <c r="IS149" s="224" t="str">
        <f t="shared" si="429"/>
        <v>$26,800,000</v>
      </c>
      <c r="IT149" s="224" t="str">
        <f t="shared" si="429"/>
        <v>$19,300,000</v>
      </c>
      <c r="IU149" s="224" t="str">
        <f t="shared" si="429"/>
        <v>$25,600,000</v>
      </c>
      <c r="IV149" s="224" t="str">
        <f t="shared" si="429"/>
        <v>$71,700,000</v>
      </c>
      <c r="IW149" s="224" t="str">
        <f t="shared" si="429"/>
        <v>$67</v>
      </c>
      <c r="IX149" s="224" t="str">
        <f t="shared" si="429"/>
        <v>630</v>
      </c>
      <c r="IY149" s="232" t="s">
        <v>275</v>
      </c>
      <c r="IZ149" s="232" t="s">
        <v>275</v>
      </c>
      <c r="JA149" s="213" t="str">
        <f t="shared" ref="JA149:JU149" si="430">JA49</f>
        <v>45,223</v>
      </c>
      <c r="JB149" s="224" t="str">
        <f t="shared" si="430"/>
        <v>1,633</v>
      </c>
      <c r="JC149" s="224" t="str">
        <f t="shared" si="430"/>
        <v>1,786</v>
      </c>
      <c r="JD149" s="224" t="str">
        <f t="shared" si="430"/>
        <v>1,782</v>
      </c>
      <c r="JE149" s="224" t="str">
        <f t="shared" si="430"/>
        <v>97</v>
      </c>
      <c r="JF149" s="224" t="str">
        <f t="shared" si="430"/>
        <v>13</v>
      </c>
      <c r="JG149" s="224" t="str">
        <f t="shared" si="430"/>
        <v>177</v>
      </c>
      <c r="JH149" s="224" t="str">
        <f t="shared" si="430"/>
        <v>519,632</v>
      </c>
      <c r="JI149" s="224" t="str">
        <f t="shared" si="430"/>
        <v>160</v>
      </c>
      <c r="JJ149" s="224" t="str">
        <f t="shared" si="430"/>
        <v>1,911,177</v>
      </c>
      <c r="JK149" s="224" t="str">
        <f t="shared" si="430"/>
        <v>408,800</v>
      </c>
      <c r="JL149" s="224" t="str">
        <f t="shared" si="430"/>
        <v>408,810</v>
      </c>
      <c r="JM149" s="224" t="str">
        <f t="shared" si="430"/>
        <v>15</v>
      </c>
      <c r="JN149" s="224" t="str">
        <f t="shared" si="430"/>
        <v>1,352,654</v>
      </c>
      <c r="JO149" s="224" t="str">
        <f t="shared" si="430"/>
        <v>2,550,517</v>
      </c>
      <c r="JP149" s="224" t="str">
        <f t="shared" si="430"/>
        <v>$23,793,619</v>
      </c>
      <c r="JQ149" s="224" t="str">
        <f t="shared" si="430"/>
        <v>$32,135,345</v>
      </c>
      <c r="JR149" s="224" t="str">
        <f t="shared" si="430"/>
        <v>$32,422,503</v>
      </c>
      <c r="JS149" s="224" t="str">
        <f t="shared" si="430"/>
        <v>$88,351,467</v>
      </c>
      <c r="JT149" s="224" t="str">
        <f t="shared" si="430"/>
        <v>$78.41</v>
      </c>
      <c r="JU149" s="224" t="str">
        <f t="shared" si="430"/>
        <v>396</v>
      </c>
      <c r="JV149" s="232" t="s">
        <v>275</v>
      </c>
      <c r="JW149" s="232" t="s">
        <v>275</v>
      </c>
      <c r="JX149" s="213" t="str">
        <f t="shared" ref="JX149:KR149" si="431">JX49</f>
        <v>61</v>
      </c>
      <c r="JY149" s="224" t="str">
        <f t="shared" si="431"/>
        <v>-135</v>
      </c>
      <c r="JZ149" s="224" t="str">
        <f t="shared" si="431"/>
        <v>1,074</v>
      </c>
      <c r="KA149" s="224" t="str">
        <f t="shared" si="431"/>
        <v>114</v>
      </c>
      <c r="KB149" s="224" t="str">
        <f t="shared" si="431"/>
        <v>-15</v>
      </c>
      <c r="KC149" s="224" t="str">
        <f t="shared" si="431"/>
        <v>3</v>
      </c>
      <c r="KD149" s="224" t="str">
        <f t="shared" si="431"/>
        <v>18</v>
      </c>
      <c r="KE149" s="224" t="str">
        <f t="shared" si="431"/>
        <v>-775</v>
      </c>
      <c r="KF149" s="224" t="str">
        <f t="shared" si="431"/>
        <v>-2</v>
      </c>
      <c r="KG149" s="224" t="str">
        <f t="shared" si="431"/>
        <v>961,800</v>
      </c>
      <c r="KH149" s="224" t="str">
        <f t="shared" si="431"/>
        <v>-8,704</v>
      </c>
      <c r="KI149" s="224" t="str">
        <f t="shared" si="431"/>
        <v>-8,732</v>
      </c>
      <c r="KJ149" s="224" t="str">
        <f t="shared" si="431"/>
        <v>-75</v>
      </c>
      <c r="KK149" s="224" t="str">
        <f t="shared" si="431"/>
        <v>-1,052,588</v>
      </c>
      <c r="KL149" s="224" t="str">
        <f t="shared" si="431"/>
        <v>-1,883,149</v>
      </c>
      <c r="KM149" s="224" t="str">
        <f t="shared" si="431"/>
        <v>$241,433</v>
      </c>
      <c r="KN149" s="224" t="str">
        <f t="shared" si="431"/>
        <v>-$1,352,781</v>
      </c>
      <c r="KO149" s="224" t="str">
        <f t="shared" si="431"/>
        <v>$6,355,581</v>
      </c>
      <c r="KP149" s="224" t="str">
        <f t="shared" si="431"/>
        <v>$5,244,233</v>
      </c>
      <c r="KQ149" s="224" t="str">
        <f t="shared" si="431"/>
        <v>$9.09</v>
      </c>
      <c r="KR149" s="224" t="str">
        <f t="shared" si="431"/>
        <v>-30</v>
      </c>
      <c r="KS149" s="232" t="s">
        <v>275</v>
      </c>
      <c r="KT149" s="232" t="s">
        <v>275</v>
      </c>
      <c r="KU149" s="213" t="str">
        <f t="shared" ref="KU149:LO149" si="432">KU49</f>
        <v>-531</v>
      </c>
      <c r="KV149" s="224" t="str">
        <f t="shared" si="432"/>
        <v>146</v>
      </c>
      <c r="KW149" s="224" t="str">
        <f t="shared" si="432"/>
        <v>-47</v>
      </c>
      <c r="KX149" s="224" t="str">
        <f t="shared" si="432"/>
        <v>-8</v>
      </c>
      <c r="KY149" s="224" t="str">
        <f t="shared" si="432"/>
        <v>9</v>
      </c>
      <c r="KZ149" s="224" t="str">
        <f t="shared" si="432"/>
        <v>-2</v>
      </c>
      <c r="LA149" s="224" t="str">
        <f t="shared" si="432"/>
        <v>1</v>
      </c>
      <c r="LB149" s="224" t="str">
        <f t="shared" si="432"/>
        <v>-2,833</v>
      </c>
      <c r="LC149" s="224" t="str">
        <f t="shared" si="432"/>
        <v>0</v>
      </c>
      <c r="LD149" s="224" t="str">
        <f t="shared" si="432"/>
        <v>0</v>
      </c>
      <c r="LE149" s="224" t="str">
        <f t="shared" si="432"/>
        <v>-146,202</v>
      </c>
      <c r="LF149" s="224" t="str">
        <f t="shared" si="432"/>
        <v>-146,178</v>
      </c>
      <c r="LG149" s="224" t="str">
        <f t="shared" si="432"/>
        <v>75</v>
      </c>
      <c r="LH149" s="224" t="str">
        <f t="shared" si="432"/>
        <v>702,017</v>
      </c>
      <c r="LI149" s="224" t="str">
        <f t="shared" si="432"/>
        <v>-159,837</v>
      </c>
      <c r="LJ149" s="224" t="str">
        <f t="shared" si="432"/>
        <v>-$1,459,524</v>
      </c>
      <c r="LK149" s="224" t="str">
        <f t="shared" si="432"/>
        <v>-$5,216,614</v>
      </c>
      <c r="LL149" s="224" t="str">
        <f t="shared" si="432"/>
        <v>-$5,729,918</v>
      </c>
      <c r="LM149" s="224" t="str">
        <f t="shared" si="432"/>
        <v>-$12,406,056</v>
      </c>
      <c r="LN149" s="224" t="str">
        <f t="shared" si="432"/>
        <v>$27.04</v>
      </c>
      <c r="LO149" s="224" t="str">
        <f t="shared" si="432"/>
        <v>-141</v>
      </c>
      <c r="LP149" s="232"/>
      <c r="LQ149" s="232"/>
      <c r="LR149" s="213" t="str">
        <f t="shared" ref="LR149:ML149" si="433">LR49</f>
        <v>70</v>
      </c>
      <c r="LS149" s="224" t="str">
        <f t="shared" si="433"/>
        <v>-135</v>
      </c>
      <c r="LT149" s="224" t="str">
        <f t="shared" si="433"/>
        <v>-154</v>
      </c>
      <c r="LU149" s="224" t="str">
        <f t="shared" si="433"/>
        <v>-30</v>
      </c>
      <c r="LV149" s="224" t="str">
        <f t="shared" si="433"/>
        <v>6</v>
      </c>
      <c r="LW149" s="224" t="str">
        <f t="shared" si="433"/>
        <v>-1</v>
      </c>
      <c r="LX149" s="224" t="str">
        <f t="shared" si="433"/>
        <v>-18</v>
      </c>
      <c r="LY149" s="224" t="str">
        <f t="shared" si="433"/>
        <v>12,295</v>
      </c>
      <c r="LZ149" s="224" t="str">
        <f t="shared" si="433"/>
        <v>0</v>
      </c>
      <c r="MA149" s="224" t="str">
        <f t="shared" si="433"/>
        <v>-150,086</v>
      </c>
      <c r="MB149" s="224" t="str">
        <f t="shared" si="433"/>
        <v>-57,743</v>
      </c>
      <c r="MC149" s="224" t="str">
        <f t="shared" si="433"/>
        <v>-57,739</v>
      </c>
      <c r="MD149" s="224" t="str">
        <f t="shared" si="433"/>
        <v>0</v>
      </c>
      <c r="ME149" s="224" t="str">
        <f t="shared" si="433"/>
        <v>-288,555</v>
      </c>
      <c r="MF149" s="224" t="str">
        <f t="shared" si="433"/>
        <v>-351,917</v>
      </c>
      <c r="MG149" s="224" t="str">
        <f t="shared" si="433"/>
        <v>-$5,722,136</v>
      </c>
      <c r="MH149" s="224" t="str">
        <f t="shared" si="433"/>
        <v>-$8,682,117</v>
      </c>
      <c r="MI149" s="224" t="str">
        <f t="shared" si="433"/>
        <v>-$11,940,644</v>
      </c>
      <c r="MJ149" s="224" t="str">
        <f t="shared" si="433"/>
        <v>-$26,344,897</v>
      </c>
      <c r="MK149" s="224" t="str">
        <f t="shared" si="433"/>
        <v>-$13</v>
      </c>
      <c r="ML149" s="224" t="str">
        <f t="shared" si="433"/>
        <v>-70</v>
      </c>
      <c r="MM149" s="232"/>
      <c r="MN149" s="232"/>
      <c r="MO149" s="213" t="str">
        <f t="shared" ref="MO149:NI149" si="434">MO49</f>
        <v>96</v>
      </c>
      <c r="MP149" s="224" t="str">
        <f t="shared" si="434"/>
        <v>-18</v>
      </c>
      <c r="MQ149" s="224" t="str">
        <f t="shared" si="434"/>
        <v>-275</v>
      </c>
      <c r="MR149" s="224" t="str">
        <f t="shared" si="434"/>
        <v>31</v>
      </c>
      <c r="MS149" s="224" t="str">
        <f t="shared" si="434"/>
        <v>1</v>
      </c>
      <c r="MT149" s="224" t="str">
        <f t="shared" si="434"/>
        <v>-1</v>
      </c>
      <c r="MU149" s="224" t="str">
        <f t="shared" si="434"/>
        <v>18</v>
      </c>
      <c r="MV149" s="224" t="str">
        <f t="shared" si="434"/>
        <v>3,100</v>
      </c>
      <c r="MW149" s="224" t="str">
        <f t="shared" si="434"/>
        <v>0</v>
      </c>
      <c r="MX149" s="224" t="str">
        <f t="shared" si="434"/>
        <v>150,086</v>
      </c>
      <c r="MY149" s="224" t="str">
        <f t="shared" si="434"/>
        <v>94,406</v>
      </c>
      <c r="MZ149" s="224" t="str">
        <f t="shared" si="434"/>
        <v>94,391</v>
      </c>
      <c r="NA149" s="224" t="str">
        <f t="shared" si="434"/>
        <v>0</v>
      </c>
      <c r="NB149" s="224" t="str">
        <f t="shared" si="434"/>
        <v>-106,861</v>
      </c>
      <c r="NC149" s="224" t="str">
        <f t="shared" si="434"/>
        <v>123,354</v>
      </c>
      <c r="ND149" s="224" t="str">
        <f t="shared" si="434"/>
        <v>$9,609,018</v>
      </c>
      <c r="NE149" s="224" t="str">
        <f t="shared" si="434"/>
        <v>$30,183,476</v>
      </c>
      <c r="NF149" s="224" t="str">
        <f t="shared" si="434"/>
        <v>$6,861,203</v>
      </c>
      <c r="NG149" s="224" t="str">
        <f t="shared" si="434"/>
        <v>$46,653,697</v>
      </c>
      <c r="NH149" s="224" t="str">
        <f t="shared" si="434"/>
        <v>-$8</v>
      </c>
      <c r="NI149" s="224" t="str">
        <f t="shared" si="434"/>
        <v>189</v>
      </c>
    </row>
    <row r="150" spans="1:373" s="2" customFormat="1" ht="12.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213" t="s">
        <v>155</v>
      </c>
      <c r="AD150" s="222" t="str">
        <f t="shared" ca="1" si="195"/>
        <v>$88.94</v>
      </c>
      <c r="AE150" s="224" t="str">
        <f t="shared" si="229"/>
        <v>29,824</v>
      </c>
      <c r="AF150" s="224" t="str">
        <f t="shared" ref="AF150:AS150" si="435">AF50</f>
        <v>1,778</v>
      </c>
      <c r="AG150" s="224" t="str">
        <f t="shared" si="435"/>
        <v>136</v>
      </c>
      <c r="AH150" s="224" t="str">
        <f t="shared" si="435"/>
        <v>1,119</v>
      </c>
      <c r="AI150" s="224" t="str">
        <f t="shared" si="435"/>
        <v>9</v>
      </c>
      <c r="AJ150" s="224" t="str">
        <f t="shared" si="435"/>
        <v>0</v>
      </c>
      <c r="AK150" s="224" t="str">
        <f t="shared" si="435"/>
        <v>120</v>
      </c>
      <c r="AL150" s="224" t="str">
        <f t="shared" si="435"/>
        <v>423,952</v>
      </c>
      <c r="AM150" s="224" t="str">
        <f t="shared" si="435"/>
        <v>96</v>
      </c>
      <c r="AN150" s="224" t="str">
        <f t="shared" si="435"/>
        <v>18,525,800</v>
      </c>
      <c r="AO150" s="224" t="str">
        <f t="shared" si="435"/>
        <v>190,797</v>
      </c>
      <c r="AP150" s="224" t="str">
        <f t="shared" si="435"/>
        <v>190,797</v>
      </c>
      <c r="AQ150" s="224" t="str">
        <f t="shared" si="435"/>
        <v>2,498</v>
      </c>
      <c r="AR150" s="224" t="str">
        <f t="shared" si="435"/>
        <v>4,271,394</v>
      </c>
      <c r="AS150" s="224" t="str">
        <f t="shared" si="435"/>
        <v>4,361,989</v>
      </c>
      <c r="AT150" s="224" t="str">
        <f t="shared" si="401"/>
        <v>$4,149,851</v>
      </c>
      <c r="AU150" s="224" t="str">
        <f t="shared" si="401"/>
        <v>$15,860,953</v>
      </c>
      <c r="AV150" s="224" t="str">
        <f t="shared" si="401"/>
        <v>$15,876,544</v>
      </c>
      <c r="AW150" s="224" t="str">
        <f t="shared" si="401"/>
        <v>$35,887,330</v>
      </c>
      <c r="AX150" s="224" t="str">
        <f t="shared" si="401"/>
        <v>$88.94</v>
      </c>
      <c r="AY150" s="224" t="str">
        <f t="shared" ref="AY150" si="436">AY50</f>
        <v>240</v>
      </c>
      <c r="AZ150" s="232" t="s">
        <v>275</v>
      </c>
      <c r="BA150" s="232"/>
      <c r="BB150" s="213" t="str">
        <f t="shared" ref="BB150:BV165" si="437">BB50</f>
        <v>29,824</v>
      </c>
      <c r="BC150" s="224" t="str">
        <f t="shared" si="437"/>
        <v>1,753</v>
      </c>
      <c r="BD150" s="224" t="str">
        <f t="shared" si="437"/>
        <v>105</v>
      </c>
      <c r="BE150" s="224" t="str">
        <f t="shared" si="437"/>
        <v>1,088</v>
      </c>
      <c r="BF150" s="224" t="str">
        <f t="shared" si="437"/>
        <v>9</v>
      </c>
      <c r="BG150" s="224" t="str">
        <f t="shared" si="437"/>
        <v>0</v>
      </c>
      <c r="BH150" s="224" t="str">
        <f t="shared" si="437"/>
        <v>120</v>
      </c>
      <c r="BI150" s="224" t="str">
        <f t="shared" si="437"/>
        <v>423,952</v>
      </c>
      <c r="BJ150" s="224" t="str">
        <f t="shared" si="437"/>
        <v>96</v>
      </c>
      <c r="BK150" s="224" t="str">
        <f t="shared" si="437"/>
        <v>1,825,800</v>
      </c>
      <c r="BL150" s="224" t="str">
        <f t="shared" si="437"/>
        <v>185,242</v>
      </c>
      <c r="BM150" s="224" t="str">
        <f t="shared" si="437"/>
        <v>185,242</v>
      </c>
      <c r="BN150" s="224" t="str">
        <f t="shared" si="437"/>
        <v>0</v>
      </c>
      <c r="BO150" s="224" t="str">
        <f t="shared" si="437"/>
        <v>3,121,699</v>
      </c>
      <c r="BP150" s="224" t="str">
        <f t="shared" si="437"/>
        <v>3,151,699</v>
      </c>
      <c r="BQ150" s="224" t="str">
        <f t="shared" si="437"/>
        <v>$4,125,549</v>
      </c>
      <c r="BR150" s="224" t="str">
        <f t="shared" si="437"/>
        <v>$17,087,999</v>
      </c>
      <c r="BS150" s="224" t="str">
        <f t="shared" si="437"/>
        <v>$14,512,680</v>
      </c>
      <c r="BT150" s="224" t="str">
        <f t="shared" si="437"/>
        <v>$35,726,079</v>
      </c>
      <c r="BU150" s="224" t="str">
        <f t="shared" si="437"/>
        <v>$74.14</v>
      </c>
      <c r="BV150" s="224" t="str">
        <f t="shared" si="437"/>
        <v>290</v>
      </c>
      <c r="BW150" s="232" t="s">
        <v>275</v>
      </c>
      <c r="BX150" s="232" t="s">
        <v>275</v>
      </c>
      <c r="BY150" s="213" t="str">
        <f t="shared" ref="BY150:CS165" si="438">BY50</f>
        <v>29,824</v>
      </c>
      <c r="BZ150" s="224" t="str">
        <f t="shared" si="438"/>
        <v>1,753</v>
      </c>
      <c r="CA150" s="224" t="str">
        <f t="shared" si="438"/>
        <v>105</v>
      </c>
      <c r="CB150" s="224" t="str">
        <f t="shared" si="438"/>
        <v>1,092</v>
      </c>
      <c r="CC150" s="224" t="str">
        <f t="shared" si="438"/>
        <v>12</v>
      </c>
      <c r="CD150" s="224" t="str">
        <f t="shared" si="438"/>
        <v>0</v>
      </c>
      <c r="CE150" s="224" t="str">
        <f t="shared" si="438"/>
        <v>121</v>
      </c>
      <c r="CF150" s="224" t="str">
        <f t="shared" si="438"/>
        <v>414,043</v>
      </c>
      <c r="CG150" s="224" t="str">
        <f t="shared" si="438"/>
        <v>96</v>
      </c>
      <c r="CH150" s="224" t="str">
        <f t="shared" si="438"/>
        <v>1,638,704</v>
      </c>
      <c r="CI150" s="224" t="str">
        <f t="shared" si="438"/>
        <v>272,977</v>
      </c>
      <c r="CJ150" s="224" t="str">
        <f t="shared" si="438"/>
        <v>272,977</v>
      </c>
      <c r="CK150" s="224" t="str">
        <f t="shared" si="438"/>
        <v>-</v>
      </c>
      <c r="CL150" s="224" t="str">
        <f t="shared" si="438"/>
        <v>2,972,414</v>
      </c>
      <c r="CM150" s="224" t="str">
        <f t="shared" si="438"/>
        <v>3,038,838</v>
      </c>
      <c r="CN150" s="224" t="str">
        <f t="shared" si="438"/>
        <v>$4,581,633</v>
      </c>
      <c r="CO150" s="224" t="str">
        <f t="shared" si="438"/>
        <v>$13,000,714</v>
      </c>
      <c r="CP150" s="224" t="str">
        <f t="shared" si="438"/>
        <v>$21,353,474</v>
      </c>
      <c r="CQ150" s="224" t="str">
        <f t="shared" si="438"/>
        <v>$37,889,410</v>
      </c>
      <c r="CR150" s="224" t="str">
        <f t="shared" si="438"/>
        <v>$78</v>
      </c>
      <c r="CS150" s="224" t="str">
        <f t="shared" si="438"/>
        <v>415</v>
      </c>
      <c r="CT150" s="232" t="s">
        <v>275</v>
      </c>
      <c r="CU150" s="232" t="s">
        <v>275</v>
      </c>
      <c r="CV150" s="213" t="str">
        <f t="shared" ref="CV150:DP150" si="439">CV50</f>
        <v>29,824</v>
      </c>
      <c r="CW150" s="224" t="str">
        <f t="shared" si="439"/>
        <v>1,753</v>
      </c>
      <c r="CX150" s="224" t="str">
        <f t="shared" si="439"/>
        <v>105</v>
      </c>
      <c r="CY150" s="224" t="str">
        <f t="shared" si="439"/>
        <v>1,154</v>
      </c>
      <c r="CZ150" s="224" t="str">
        <f t="shared" si="439"/>
        <v>0</v>
      </c>
      <c r="DA150" s="224" t="str">
        <f t="shared" si="439"/>
        <v>0</v>
      </c>
      <c r="DB150" s="224" t="str">
        <f t="shared" si="439"/>
        <v>121</v>
      </c>
      <c r="DC150" s="224" t="str">
        <f t="shared" si="439"/>
        <v>410,215</v>
      </c>
      <c r="DD150" s="224" t="str">
        <f t="shared" si="439"/>
        <v>113</v>
      </c>
      <c r="DE150" s="224" t="str">
        <f t="shared" si="439"/>
        <v>1,718,838</v>
      </c>
      <c r="DF150" s="224" t="str">
        <f t="shared" si="439"/>
        <v>321,834</v>
      </c>
      <c r="DG150" s="224" t="str">
        <f t="shared" si="439"/>
        <v>321,834</v>
      </c>
      <c r="DH150" s="224" t="str">
        <f t="shared" si="439"/>
        <v>0</v>
      </c>
      <c r="DI150" s="224" t="str">
        <f t="shared" si="439"/>
        <v>3,946,471</v>
      </c>
      <c r="DJ150" s="224" t="str">
        <f t="shared" si="439"/>
        <v>4,138,512</v>
      </c>
      <c r="DK150" s="224" t="str">
        <f t="shared" si="439"/>
        <v>$4,904,818</v>
      </c>
      <c r="DL150" s="224" t="str">
        <f t="shared" si="439"/>
        <v>$9,932,857</v>
      </c>
      <c r="DM150" s="224" t="str">
        <f t="shared" si="439"/>
        <v>$26,948,272</v>
      </c>
      <c r="DN150" s="224" t="str">
        <f t="shared" si="439"/>
        <v>$41,785,947</v>
      </c>
      <c r="DO150" s="224" t="str">
        <f t="shared" si="439"/>
        <v>$80</v>
      </c>
      <c r="DP150" s="224" t="str">
        <f t="shared" si="439"/>
        <v>440</v>
      </c>
      <c r="DQ150" s="232" t="s">
        <v>275</v>
      </c>
      <c r="DR150" s="232" t="s">
        <v>275</v>
      </c>
      <c r="DS150" s="213" t="str">
        <f t="shared" ref="DS150:EM150" si="440">DS50</f>
        <v>31,000</v>
      </c>
      <c r="DT150" s="224" t="str">
        <f t="shared" si="440"/>
        <v>1,753</v>
      </c>
      <c r="DU150" s="224" t="str">
        <f t="shared" si="440"/>
        <v>105</v>
      </c>
      <c r="DV150" s="224" t="str">
        <f t="shared" si="440"/>
        <v>1,147</v>
      </c>
      <c r="DW150" s="224" t="str">
        <f t="shared" si="440"/>
        <v>0</v>
      </c>
      <c r="DX150" s="224" t="str">
        <f t="shared" si="440"/>
        <v>0</v>
      </c>
      <c r="DY150" s="224" t="str">
        <f t="shared" si="440"/>
        <v>104</v>
      </c>
      <c r="DZ150" s="224" t="str">
        <f t="shared" si="440"/>
        <v>379,220</v>
      </c>
      <c r="EA150" s="224" t="str">
        <f t="shared" si="440"/>
        <v>81</v>
      </c>
      <c r="EB150" s="224" t="str">
        <f t="shared" si="440"/>
        <v>1,718,838</v>
      </c>
      <c r="EC150" s="224" t="str">
        <f t="shared" si="440"/>
        <v>220,015</v>
      </c>
      <c r="ED150" s="224" t="str">
        <f t="shared" si="440"/>
        <v>220,015</v>
      </c>
      <c r="EE150" s="224" t="str">
        <f t="shared" si="440"/>
        <v>0</v>
      </c>
      <c r="EF150" s="224" t="str">
        <f t="shared" si="440"/>
        <v>3,388,484</v>
      </c>
      <c r="EG150" s="224" t="str">
        <f t="shared" si="440"/>
        <v>3,391,484</v>
      </c>
      <c r="EH150" s="224" t="str">
        <f t="shared" si="440"/>
        <v>$3,349,029</v>
      </c>
      <c r="EI150" s="224" t="str">
        <f t="shared" si="440"/>
        <v>$10,000,000</v>
      </c>
      <c r="EJ150" s="224" t="str">
        <f t="shared" si="440"/>
        <v>$18,618,945</v>
      </c>
      <c r="EK150" s="224" t="str">
        <f t="shared" si="440"/>
        <v>$31,967,974</v>
      </c>
      <c r="EL150" s="224" t="str">
        <f t="shared" si="440"/>
        <v>$84</v>
      </c>
      <c r="EM150" s="224" t="str">
        <f t="shared" si="440"/>
        <v>284</v>
      </c>
      <c r="EN150" s="232" t="s">
        <v>275</v>
      </c>
      <c r="EO150" s="232" t="s">
        <v>275</v>
      </c>
      <c r="EP150" s="213" t="str">
        <f t="shared" ref="EP150:FJ150" si="441">EP50</f>
        <v>31,000</v>
      </c>
      <c r="EQ150" s="224" t="str">
        <f t="shared" si="441"/>
        <v>1,753</v>
      </c>
      <c r="ER150" s="224" t="str">
        <f t="shared" si="441"/>
        <v>105</v>
      </c>
      <c r="ES150" s="224" t="str">
        <f t="shared" si="441"/>
        <v>1,100</v>
      </c>
      <c r="ET150" s="224" t="str">
        <f t="shared" si="441"/>
        <v>0</v>
      </c>
      <c r="EU150" s="224" t="str">
        <f t="shared" si="441"/>
        <v>0</v>
      </c>
      <c r="EV150" s="224" t="str">
        <f t="shared" si="441"/>
        <v>104</v>
      </c>
      <c r="EW150" s="224" t="str">
        <f t="shared" si="441"/>
        <v>379,220</v>
      </c>
      <c r="EX150" s="224" t="str">
        <f t="shared" si="441"/>
        <v>81</v>
      </c>
      <c r="EY150" s="224" t="str">
        <f t="shared" si="441"/>
        <v>1,718,838</v>
      </c>
      <c r="EZ150" s="224" t="str">
        <f t="shared" si="441"/>
        <v>309,759</v>
      </c>
      <c r="FA150" s="224" t="str">
        <f t="shared" si="441"/>
        <v>309,759</v>
      </c>
      <c r="FB150" s="224" t="str">
        <f t="shared" si="441"/>
        <v>0</v>
      </c>
      <c r="FC150" s="224" t="str">
        <f t="shared" si="441"/>
        <v>5,520,982</v>
      </c>
      <c r="FD150" s="224" t="str">
        <f t="shared" si="441"/>
        <v>5,530,982</v>
      </c>
      <c r="FE150" s="224" t="str">
        <f t="shared" si="441"/>
        <v>$5,182,429</v>
      </c>
      <c r="FF150" s="224" t="str">
        <f t="shared" si="441"/>
        <v>$10,903,060</v>
      </c>
      <c r="FG150" s="224" t="str">
        <f t="shared" si="441"/>
        <v>$22,191,225</v>
      </c>
      <c r="FH150" s="224" t="str">
        <f t="shared" si="441"/>
        <v>$38,276,714</v>
      </c>
      <c r="FI150" s="224" t="str">
        <f t="shared" si="441"/>
        <v>$70</v>
      </c>
      <c r="FJ150" s="224" t="str">
        <f t="shared" si="441"/>
        <v>408</v>
      </c>
      <c r="FK150" s="232" t="s">
        <v>275</v>
      </c>
      <c r="FL150" s="232" t="s">
        <v>275</v>
      </c>
      <c r="FM150" s="213" t="str">
        <f t="shared" ref="FM150:GG150" si="442">FM50</f>
        <v>-</v>
      </c>
      <c r="FN150" s="224" t="str">
        <f t="shared" si="442"/>
        <v>-</v>
      </c>
      <c r="FO150" s="224" t="str">
        <f t="shared" si="442"/>
        <v>-</v>
      </c>
      <c r="FP150" s="224" t="str">
        <f t="shared" si="442"/>
        <v>-</v>
      </c>
      <c r="FQ150" s="224" t="str">
        <f t="shared" si="442"/>
        <v>-</v>
      </c>
      <c r="FR150" s="224" t="str">
        <f t="shared" si="442"/>
        <v>-</v>
      </c>
      <c r="FS150" s="224" t="str">
        <f t="shared" si="442"/>
        <v>-</v>
      </c>
      <c r="FT150" s="224" t="str">
        <f t="shared" si="442"/>
        <v>-</v>
      </c>
      <c r="FU150" s="224" t="str">
        <f t="shared" si="442"/>
        <v>-</v>
      </c>
      <c r="FV150" s="224" t="str">
        <f t="shared" si="442"/>
        <v>-</v>
      </c>
      <c r="FW150" s="224" t="str">
        <f t="shared" si="442"/>
        <v>-</v>
      </c>
      <c r="FX150" s="224" t="str">
        <f t="shared" si="442"/>
        <v>-</v>
      </c>
      <c r="FY150" s="224" t="str">
        <f t="shared" si="442"/>
        <v>-</v>
      </c>
      <c r="FZ150" s="224" t="str">
        <f t="shared" si="442"/>
        <v>-</v>
      </c>
      <c r="GA150" s="224" t="str">
        <f t="shared" si="442"/>
        <v>-</v>
      </c>
      <c r="GB150" s="224" t="str">
        <f t="shared" si="442"/>
        <v>-</v>
      </c>
      <c r="GC150" s="224" t="str">
        <f t="shared" si="442"/>
        <v>-</v>
      </c>
      <c r="GD150" s="224" t="str">
        <f t="shared" si="442"/>
        <v>-</v>
      </c>
      <c r="GE150" s="224" t="str">
        <f t="shared" si="442"/>
        <v>-</v>
      </c>
      <c r="GF150" s="224" t="str">
        <f t="shared" si="442"/>
        <v>-</v>
      </c>
      <c r="GG150" s="224" t="str">
        <f t="shared" si="442"/>
        <v>556</v>
      </c>
      <c r="GH150" s="232" t="s">
        <v>275</v>
      </c>
      <c r="GI150" s="232" t="s">
        <v>275</v>
      </c>
      <c r="GJ150" s="213" t="str">
        <f t="shared" ref="GJ150:HD150" si="443">GJ50</f>
        <v>26,507</v>
      </c>
      <c r="GK150" s="224" t="str">
        <f t="shared" si="443"/>
        <v>1,698</v>
      </c>
      <c r="GL150" s="224" t="str">
        <f t="shared" si="443"/>
        <v>145</v>
      </c>
      <c r="GM150" s="224" t="str">
        <f t="shared" si="443"/>
        <v>1,080</v>
      </c>
      <c r="GN150" s="224" t="str">
        <f t="shared" si="443"/>
        <v>18</v>
      </c>
      <c r="GO150" s="224" t="str">
        <f t="shared" si="443"/>
        <v>0</v>
      </c>
      <c r="GP150" s="224" t="str">
        <f t="shared" si="443"/>
        <v>118</v>
      </c>
      <c r="GQ150" s="224" t="str">
        <f t="shared" si="443"/>
        <v>361,604</v>
      </c>
      <c r="GR150" s="224" t="str">
        <f t="shared" si="443"/>
        <v>72</v>
      </c>
      <c r="GS150" s="224" t="str">
        <f t="shared" si="443"/>
        <v>1,009,156</v>
      </c>
      <c r="GT150" s="224" t="str">
        <f t="shared" si="443"/>
        <v>185,754</v>
      </c>
      <c r="GU150" s="224" t="str">
        <f t="shared" si="443"/>
        <v>185,754</v>
      </c>
      <c r="GV150" s="224" t="str">
        <f t="shared" si="443"/>
        <v>-</v>
      </c>
      <c r="GW150" s="224" t="str">
        <f t="shared" si="443"/>
        <v>4,224,472</v>
      </c>
      <c r="GX150" s="224" t="str">
        <f t="shared" si="443"/>
        <v>8,224,472</v>
      </c>
      <c r="GY150" s="224" t="str">
        <f t="shared" si="443"/>
        <v>$2,782,789</v>
      </c>
      <c r="GZ150" s="224" t="str">
        <f t="shared" si="443"/>
        <v>$6,874,513</v>
      </c>
      <c r="HA150" s="224" t="str">
        <f t="shared" si="443"/>
        <v>$13,701,683</v>
      </c>
      <c r="HB150" s="224" t="str">
        <f t="shared" si="443"/>
        <v>$23,358,985</v>
      </c>
      <c r="HC150" s="224" t="str">
        <f t="shared" ref="HC150" si="444">HC50</f>
        <v>$71</v>
      </c>
      <c r="HD150" s="224" t="str">
        <f t="shared" si="443"/>
        <v>297</v>
      </c>
      <c r="HE150" s="232" t="s">
        <v>275</v>
      </c>
      <c r="HF150" s="232" t="s">
        <v>275</v>
      </c>
      <c r="HG150" s="213" t="str">
        <f t="shared" ref="HG150:IA150" si="445">HG50</f>
        <v>-</v>
      </c>
      <c r="HH150" s="224" t="str">
        <f t="shared" si="445"/>
        <v>-</v>
      </c>
      <c r="HI150" s="224" t="str">
        <f t="shared" si="445"/>
        <v>-</v>
      </c>
      <c r="HJ150" s="224" t="str">
        <f t="shared" si="445"/>
        <v>-</v>
      </c>
      <c r="HK150" s="224" t="str">
        <f t="shared" si="445"/>
        <v>-</v>
      </c>
      <c r="HL150" s="224" t="str">
        <f t="shared" si="445"/>
        <v>-</v>
      </c>
      <c r="HM150" s="224" t="str">
        <f t="shared" si="445"/>
        <v>-</v>
      </c>
      <c r="HN150" s="224" t="str">
        <f t="shared" si="445"/>
        <v>-</v>
      </c>
      <c r="HO150" s="224" t="str">
        <f t="shared" si="445"/>
        <v>-</v>
      </c>
      <c r="HP150" s="224" t="str">
        <f t="shared" si="445"/>
        <v>-</v>
      </c>
      <c r="HQ150" s="224" t="str">
        <f t="shared" si="445"/>
        <v>-</v>
      </c>
      <c r="HR150" s="224" t="str">
        <f t="shared" si="445"/>
        <v>-</v>
      </c>
      <c r="HS150" s="224" t="str">
        <f t="shared" si="445"/>
        <v>-</v>
      </c>
      <c r="HT150" s="224" t="str">
        <f t="shared" si="445"/>
        <v>-</v>
      </c>
      <c r="HU150" s="224" t="str">
        <f t="shared" si="445"/>
        <v>-</v>
      </c>
      <c r="HV150" s="224" t="str">
        <f t="shared" si="445"/>
        <v>-</v>
      </c>
      <c r="HW150" s="224" t="str">
        <f t="shared" si="445"/>
        <v>-</v>
      </c>
      <c r="HX150" s="224" t="str">
        <f t="shared" si="445"/>
        <v>-</v>
      </c>
      <c r="HY150" s="224" t="str">
        <f t="shared" si="445"/>
        <v>-</v>
      </c>
      <c r="HZ150" s="224" t="str">
        <f t="shared" si="445"/>
        <v>-</v>
      </c>
      <c r="IA150" s="224" t="str">
        <f t="shared" si="445"/>
        <v>312</v>
      </c>
      <c r="IB150" s="232" t="s">
        <v>275</v>
      </c>
      <c r="IC150" s="232" t="s">
        <v>275</v>
      </c>
      <c r="ID150" s="213" t="str">
        <f t="shared" ref="ID150:IX150" si="446">ID50</f>
        <v>29,203</v>
      </c>
      <c r="IE150" s="224" t="str">
        <f t="shared" si="446"/>
        <v>1,200</v>
      </c>
      <c r="IF150" s="224" t="str">
        <f t="shared" si="446"/>
        <v>145</v>
      </c>
      <c r="IG150" s="224" t="str">
        <f t="shared" si="446"/>
        <v>1,100</v>
      </c>
      <c r="IH150" s="224" t="str">
        <f t="shared" si="446"/>
        <v>-</v>
      </c>
      <c r="II150" s="224" t="str">
        <f t="shared" si="446"/>
        <v>-</v>
      </c>
      <c r="IJ150" s="224" t="str">
        <f t="shared" si="446"/>
        <v>120</v>
      </c>
      <c r="IK150" s="224" t="str">
        <f t="shared" si="446"/>
        <v>382,000</v>
      </c>
      <c r="IL150" s="224" t="str">
        <f t="shared" si="446"/>
        <v>120</v>
      </c>
      <c r="IM150" s="224" t="str">
        <f t="shared" si="446"/>
        <v>1,400,000</v>
      </c>
      <c r="IN150" s="224" t="str">
        <f t="shared" si="446"/>
        <v>278,300</v>
      </c>
      <c r="IO150" s="224" t="str">
        <f t="shared" si="446"/>
        <v>278,300</v>
      </c>
      <c r="IP150" s="224" t="str">
        <f t="shared" si="446"/>
        <v>-</v>
      </c>
      <c r="IQ150" s="224" t="str">
        <f t="shared" si="446"/>
        <v>5,070,000</v>
      </c>
      <c r="IR150" s="224" t="str">
        <f t="shared" si="446"/>
        <v>5,196,160</v>
      </c>
      <c r="IS150" s="224" t="str">
        <f t="shared" si="446"/>
        <v>-</v>
      </c>
      <c r="IT150" s="224" t="str">
        <f t="shared" si="446"/>
        <v>-</v>
      </c>
      <c r="IU150" s="224" t="str">
        <f t="shared" si="446"/>
        <v>-</v>
      </c>
      <c r="IV150" s="224" t="str">
        <f t="shared" si="446"/>
        <v>$40,300,000</v>
      </c>
      <c r="IW150" s="224" t="str">
        <f t="shared" si="446"/>
        <v>$85</v>
      </c>
      <c r="IX150" s="224" t="str">
        <f t="shared" si="446"/>
        <v>660</v>
      </c>
      <c r="IY150" s="232" t="s">
        <v>275</v>
      </c>
      <c r="IZ150" s="232" t="s">
        <v>275</v>
      </c>
      <c r="JA150" s="213" t="str">
        <f t="shared" ref="JA150:JU150" si="447">JA50</f>
        <v>30,059</v>
      </c>
      <c r="JB150" s="224" t="str">
        <f t="shared" si="447"/>
        <v>1,758</v>
      </c>
      <c r="JC150" s="224" t="str">
        <f t="shared" si="447"/>
        <v>111</v>
      </c>
      <c r="JD150" s="224" t="str">
        <f t="shared" si="447"/>
        <v>1,120</v>
      </c>
      <c r="JE150" s="224" t="str">
        <f t="shared" si="447"/>
        <v>6</v>
      </c>
      <c r="JF150" s="224" t="str">
        <f t="shared" si="447"/>
        <v>0</v>
      </c>
      <c r="JG150" s="224" t="str">
        <f t="shared" si="447"/>
        <v>117</v>
      </c>
      <c r="JH150" s="224" t="str">
        <f t="shared" si="447"/>
        <v>410,276</v>
      </c>
      <c r="JI150" s="224" t="str">
        <f t="shared" si="447"/>
        <v>96</v>
      </c>
      <c r="JJ150" s="224" t="str">
        <f t="shared" si="447"/>
        <v>5,085,596</v>
      </c>
      <c r="JK150" s="224" t="str">
        <f t="shared" si="447"/>
        <v>238,173</v>
      </c>
      <c r="JL150" s="224" t="str">
        <f t="shared" si="447"/>
        <v>238,173</v>
      </c>
      <c r="JM150" s="224" t="str">
        <f t="shared" si="447"/>
        <v>625</v>
      </c>
      <c r="JN150" s="224" t="str">
        <f t="shared" si="447"/>
        <v>3,540,092</v>
      </c>
      <c r="JO150" s="224" t="str">
        <f t="shared" si="447"/>
        <v>3,640,820</v>
      </c>
      <c r="JP150" s="224" t="str">
        <f t="shared" si="447"/>
        <v>$4,222,176</v>
      </c>
      <c r="JQ150" s="224" t="str">
        <f t="shared" si="447"/>
        <v>$13,176,505</v>
      </c>
      <c r="JR150" s="224" t="str">
        <f t="shared" si="447"/>
        <v>$19,461,983</v>
      </c>
      <c r="JS150" s="224" t="str">
        <f t="shared" si="447"/>
        <v>$36,651,348</v>
      </c>
      <c r="JT150" s="224" t="str">
        <f t="shared" si="447"/>
        <v>$80.91</v>
      </c>
      <c r="JU150" s="224" t="str">
        <f t="shared" si="447"/>
        <v>334</v>
      </c>
      <c r="JV150" s="232" t="s">
        <v>275</v>
      </c>
      <c r="JW150" s="232" t="s">
        <v>275</v>
      </c>
      <c r="JX150" s="213" t="str">
        <f t="shared" ref="JX150:KR150" si="448">JX50</f>
        <v>0</v>
      </c>
      <c r="JY150" s="224" t="str">
        <f t="shared" si="448"/>
        <v>25</v>
      </c>
      <c r="JZ150" s="224" t="str">
        <f t="shared" si="448"/>
        <v>31</v>
      </c>
      <c r="KA150" s="224" t="str">
        <f t="shared" si="448"/>
        <v>31</v>
      </c>
      <c r="KB150" s="224" t="str">
        <f t="shared" si="448"/>
        <v>0</v>
      </c>
      <c r="KC150" s="224" t="str">
        <f t="shared" si="448"/>
        <v>0</v>
      </c>
      <c r="KD150" s="224" t="str">
        <f t="shared" si="448"/>
        <v>0</v>
      </c>
      <c r="KE150" s="224" t="str">
        <f t="shared" si="448"/>
        <v>0</v>
      </c>
      <c r="KF150" s="224" t="str">
        <f t="shared" si="448"/>
        <v>0</v>
      </c>
      <c r="KG150" s="224" t="str">
        <f t="shared" si="448"/>
        <v>16,700,000</v>
      </c>
      <c r="KH150" s="224" t="str">
        <f t="shared" si="448"/>
        <v>5,555</v>
      </c>
      <c r="KI150" s="224" t="str">
        <f t="shared" si="448"/>
        <v>5,555</v>
      </c>
      <c r="KJ150" s="224" t="str">
        <f t="shared" si="448"/>
        <v>2,498</v>
      </c>
      <c r="KK150" s="224" t="str">
        <f t="shared" si="448"/>
        <v>1,149,695</v>
      </c>
      <c r="KL150" s="224" t="str">
        <f t="shared" si="448"/>
        <v>1,210,290</v>
      </c>
      <c r="KM150" s="224" t="str">
        <f t="shared" si="448"/>
        <v>$24,302</v>
      </c>
      <c r="KN150" s="224" t="str">
        <f t="shared" si="448"/>
        <v>-$1,227,046</v>
      </c>
      <c r="KO150" s="224" t="str">
        <f t="shared" si="448"/>
        <v>$1,363,864</v>
      </c>
      <c r="KP150" s="224" t="str">
        <f t="shared" si="448"/>
        <v>$161,251</v>
      </c>
      <c r="KQ150" s="224" t="str">
        <f t="shared" si="448"/>
        <v>$14.80</v>
      </c>
      <c r="KR150" s="224" t="str">
        <f t="shared" si="448"/>
        <v>-50</v>
      </c>
      <c r="KS150" s="232" t="s">
        <v>275</v>
      </c>
      <c r="KT150" s="232" t="s">
        <v>275</v>
      </c>
      <c r="KU150" s="213" t="str">
        <f t="shared" ref="KU150:LO150" si="449">KU50</f>
        <v>0</v>
      </c>
      <c r="KV150" s="224" t="str">
        <f t="shared" si="449"/>
        <v>0</v>
      </c>
      <c r="KW150" s="224" t="str">
        <f t="shared" si="449"/>
        <v>0</v>
      </c>
      <c r="KX150" s="224" t="str">
        <f t="shared" si="449"/>
        <v>-4</v>
      </c>
      <c r="KY150" s="224" t="str">
        <f t="shared" si="449"/>
        <v>-3</v>
      </c>
      <c r="KZ150" s="224" t="str">
        <f t="shared" si="449"/>
        <v>0</v>
      </c>
      <c r="LA150" s="224" t="str">
        <f t="shared" si="449"/>
        <v>-1</v>
      </c>
      <c r="LB150" s="224" t="str">
        <f t="shared" si="449"/>
        <v>9,909</v>
      </c>
      <c r="LC150" s="224" t="str">
        <f t="shared" si="449"/>
        <v>0</v>
      </c>
      <c r="LD150" s="224" t="str">
        <f t="shared" si="449"/>
        <v>187,096</v>
      </c>
      <c r="LE150" s="224" t="str">
        <f t="shared" si="449"/>
        <v>-87,735</v>
      </c>
      <c r="LF150" s="224" t="str">
        <f t="shared" si="449"/>
        <v>-87,735</v>
      </c>
      <c r="LG150" s="224" t="str">
        <f t="shared" si="449"/>
        <v>-</v>
      </c>
      <c r="LH150" s="224" t="str">
        <f t="shared" si="449"/>
        <v>149,285</v>
      </c>
      <c r="LI150" s="224" t="str">
        <f t="shared" si="449"/>
        <v>112,861</v>
      </c>
      <c r="LJ150" s="224" t="str">
        <f t="shared" si="449"/>
        <v>-$456,084</v>
      </c>
      <c r="LK150" s="224" t="str">
        <f t="shared" si="449"/>
        <v>$4,087,285</v>
      </c>
      <c r="LL150" s="224" t="str">
        <f t="shared" si="449"/>
        <v>-$6,840,794</v>
      </c>
      <c r="LM150" s="224" t="str">
        <f t="shared" si="449"/>
        <v>-$2,163,331</v>
      </c>
      <c r="LN150" s="224" t="str">
        <f t="shared" si="449"/>
        <v>-$4.08</v>
      </c>
      <c r="LO150" s="224" t="str">
        <f t="shared" si="449"/>
        <v>-125</v>
      </c>
      <c r="LP150" s="232"/>
      <c r="LQ150" s="232"/>
      <c r="LR150" s="213" t="str">
        <f t="shared" ref="LR150:ML150" si="450">LR50</f>
        <v>0</v>
      </c>
      <c r="LS150" s="224" t="str">
        <f t="shared" si="450"/>
        <v>0</v>
      </c>
      <c r="LT150" s="224" t="str">
        <f t="shared" si="450"/>
        <v>0</v>
      </c>
      <c r="LU150" s="224" t="str">
        <f t="shared" si="450"/>
        <v>-62</v>
      </c>
      <c r="LV150" s="224" t="str">
        <f t="shared" si="450"/>
        <v>12</v>
      </c>
      <c r="LW150" s="224" t="str">
        <f t="shared" si="450"/>
        <v>0</v>
      </c>
      <c r="LX150" s="224" t="str">
        <f t="shared" si="450"/>
        <v>0</v>
      </c>
      <c r="LY150" s="224" t="str">
        <f t="shared" si="450"/>
        <v>3,828</v>
      </c>
      <c r="LZ150" s="224" t="str">
        <f t="shared" si="450"/>
        <v>-17</v>
      </c>
      <c r="MA150" s="224" t="str">
        <f t="shared" si="450"/>
        <v>-80,134</v>
      </c>
      <c r="MB150" s="224" t="str">
        <f t="shared" si="450"/>
        <v>-48,857</v>
      </c>
      <c r="MC150" s="224" t="str">
        <f t="shared" si="450"/>
        <v>-48,857</v>
      </c>
      <c r="MD150" s="224" t="str">
        <f t="shared" si="450"/>
        <v>-</v>
      </c>
      <c r="ME150" s="224" t="str">
        <f t="shared" si="450"/>
        <v>-974,057</v>
      </c>
      <c r="MF150" s="224" t="str">
        <f t="shared" si="450"/>
        <v>-1,099,674</v>
      </c>
      <c r="MG150" s="224" t="str">
        <f t="shared" si="450"/>
        <v>-$323,185</v>
      </c>
      <c r="MH150" s="224" t="str">
        <f t="shared" si="450"/>
        <v>$3,067,857</v>
      </c>
      <c r="MI150" s="224" t="str">
        <f t="shared" si="450"/>
        <v>-$5,594,798</v>
      </c>
      <c r="MJ150" s="224" t="str">
        <f t="shared" si="450"/>
        <v>-$3,896,537</v>
      </c>
      <c r="MK150" s="224" t="str">
        <f t="shared" si="450"/>
        <v>-$2</v>
      </c>
      <c r="ML150" s="224" t="str">
        <f t="shared" si="450"/>
        <v>-25</v>
      </c>
      <c r="MM150" s="232"/>
      <c r="MN150" s="232"/>
      <c r="MO150" s="213" t="str">
        <f t="shared" ref="MO150:NI150" si="451">MO50</f>
        <v>-1,176</v>
      </c>
      <c r="MP150" s="224" t="str">
        <f t="shared" si="451"/>
        <v>0</v>
      </c>
      <c r="MQ150" s="224" t="str">
        <f t="shared" si="451"/>
        <v>0</v>
      </c>
      <c r="MR150" s="224" t="str">
        <f t="shared" si="451"/>
        <v>7</v>
      </c>
      <c r="MS150" s="224" t="str">
        <f t="shared" si="451"/>
        <v>0</v>
      </c>
      <c r="MT150" s="224" t="str">
        <f t="shared" si="451"/>
        <v>0</v>
      </c>
      <c r="MU150" s="224" t="str">
        <f t="shared" si="451"/>
        <v>17</v>
      </c>
      <c r="MV150" s="224" t="str">
        <f t="shared" si="451"/>
        <v>30,995</v>
      </c>
      <c r="MW150" s="224" t="str">
        <f t="shared" si="451"/>
        <v>32</v>
      </c>
      <c r="MX150" s="224" t="str">
        <f t="shared" si="451"/>
        <v>0</v>
      </c>
      <c r="MY150" s="224" t="str">
        <f t="shared" si="451"/>
        <v>101,819</v>
      </c>
      <c r="MZ150" s="224" t="str">
        <f t="shared" si="451"/>
        <v>101,819</v>
      </c>
      <c r="NA150" s="224" t="str">
        <f t="shared" si="451"/>
        <v>0</v>
      </c>
      <c r="NB150" s="224" t="str">
        <f t="shared" si="451"/>
        <v>557,987</v>
      </c>
      <c r="NC150" s="224" t="str">
        <f t="shared" si="451"/>
        <v>747,028</v>
      </c>
      <c r="ND150" s="224" t="str">
        <f t="shared" si="451"/>
        <v>$1,555,789</v>
      </c>
      <c r="NE150" s="224" t="str">
        <f t="shared" si="451"/>
        <v>-$67,143</v>
      </c>
      <c r="NF150" s="224" t="str">
        <f t="shared" si="451"/>
        <v>$8,329,327</v>
      </c>
      <c r="NG150" s="224" t="str">
        <f t="shared" si="451"/>
        <v>$9,817,973</v>
      </c>
      <c r="NH150" s="224" t="str">
        <f t="shared" si="451"/>
        <v>-$4</v>
      </c>
      <c r="NI150" s="224" t="str">
        <f t="shared" si="451"/>
        <v>156</v>
      </c>
    </row>
    <row r="151" spans="1:373" s="2" customFormat="1" ht="12.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213" t="s">
        <v>136</v>
      </c>
      <c r="AD151" s="222" t="str">
        <f t="shared" ca="1" si="195"/>
        <v>$81.70</v>
      </c>
      <c r="AE151" s="224" t="str">
        <f t="shared" si="229"/>
        <v>24,565</v>
      </c>
      <c r="AF151" s="224" t="str">
        <f t="shared" ref="AF151:AS151" si="452">AF51</f>
        <v>1,072</v>
      </c>
      <c r="AG151" s="224" t="str">
        <f t="shared" si="452"/>
        <v>465</v>
      </c>
      <c r="AH151" s="224" t="str">
        <f t="shared" si="452"/>
        <v>925</v>
      </c>
      <c r="AI151" s="224" t="str">
        <f t="shared" si="452"/>
        <v>40</v>
      </c>
      <c r="AJ151" s="224" t="str">
        <f t="shared" si="452"/>
        <v>10</v>
      </c>
      <c r="AK151" s="224" t="str">
        <f t="shared" si="452"/>
        <v>112</v>
      </c>
      <c r="AL151" s="224" t="str">
        <f t="shared" si="452"/>
        <v>244,425</v>
      </c>
      <c r="AM151" s="224" t="str">
        <f t="shared" si="452"/>
        <v>112</v>
      </c>
      <c r="AN151" s="224" t="str">
        <f t="shared" si="452"/>
        <v>6,565,200</v>
      </c>
      <c r="AO151" s="224" t="str">
        <f t="shared" si="452"/>
        <v>75,566</v>
      </c>
      <c r="AP151" s="224" t="str">
        <f t="shared" si="452"/>
        <v>75,566</v>
      </c>
      <c r="AQ151" s="224" t="str">
        <f t="shared" si="452"/>
        <v>8,930</v>
      </c>
      <c r="AR151" s="224" t="str">
        <f t="shared" si="452"/>
        <v>19,592,271</v>
      </c>
      <c r="AS151" s="224" t="str">
        <f t="shared" si="452"/>
        <v>19,607,101</v>
      </c>
      <c r="AT151" s="224" t="str">
        <f t="shared" si="401"/>
        <v>-</v>
      </c>
      <c r="AU151" s="224" t="str">
        <f t="shared" si="401"/>
        <v>-</v>
      </c>
      <c r="AV151" s="224" t="str">
        <f t="shared" si="401"/>
        <v>$10,512,141</v>
      </c>
      <c r="AW151" s="224" t="str">
        <f t="shared" si="401"/>
        <v>-</v>
      </c>
      <c r="AX151" s="224" t="str">
        <f t="shared" si="401"/>
        <v>$81.70</v>
      </c>
      <c r="AY151" s="224" t="str">
        <f t="shared" ref="AY151" si="453">AY51</f>
        <v>500</v>
      </c>
      <c r="AZ151" s="232" t="s">
        <v>275</v>
      </c>
      <c r="BA151" s="232"/>
      <c r="BB151" s="213" t="str">
        <f t="shared" ref="BB151:BU151" si="454">BB51</f>
        <v>24,592</v>
      </c>
      <c r="BC151" s="224" t="str">
        <f t="shared" si="454"/>
        <v>1,069</v>
      </c>
      <c r="BD151" s="224" t="str">
        <f t="shared" si="454"/>
        <v>425</v>
      </c>
      <c r="BE151" s="224" t="str">
        <f t="shared" si="454"/>
        <v>920</v>
      </c>
      <c r="BF151" s="224" t="str">
        <f t="shared" si="454"/>
        <v>42</v>
      </c>
      <c r="BG151" s="224" t="str">
        <f t="shared" si="454"/>
        <v>10</v>
      </c>
      <c r="BH151" s="224" t="str">
        <f t="shared" si="454"/>
        <v>120</v>
      </c>
      <c r="BI151" s="224" t="str">
        <f t="shared" si="454"/>
        <v>243,000</v>
      </c>
      <c r="BJ151" s="224" t="str">
        <f t="shared" si="454"/>
        <v>101</v>
      </c>
      <c r="BK151" s="224" t="str">
        <f t="shared" si="454"/>
        <v>6,440,000</v>
      </c>
      <c r="BL151" s="224" t="str">
        <f t="shared" si="454"/>
        <v>129,248</v>
      </c>
      <c r="BM151" s="224" t="str">
        <f t="shared" si="454"/>
        <v>129,248</v>
      </c>
      <c r="BN151" s="224" t="str">
        <f t="shared" si="454"/>
        <v>17,419</v>
      </c>
      <c r="BO151" s="224" t="str">
        <f t="shared" si="454"/>
        <v>31,687,834</v>
      </c>
      <c r="BP151" s="224" t="str">
        <f t="shared" si="454"/>
        <v>31,703,389</v>
      </c>
      <c r="BQ151" s="224" t="str">
        <f t="shared" si="454"/>
        <v>-</v>
      </c>
      <c r="BR151" s="224" t="str">
        <f t="shared" si="454"/>
        <v>-</v>
      </c>
      <c r="BS151" s="224" t="str">
        <f t="shared" si="454"/>
        <v>$17,824,812</v>
      </c>
      <c r="BT151" s="224" t="str">
        <f t="shared" si="454"/>
        <v>-</v>
      </c>
      <c r="BU151" s="224" t="str">
        <f t="shared" si="454"/>
        <v>$83.11</v>
      </c>
      <c r="BV151" s="224" t="str">
        <f t="shared" si="437"/>
        <v>653</v>
      </c>
      <c r="BW151" s="232" t="s">
        <v>275</v>
      </c>
      <c r="BX151" s="232" t="s">
        <v>275</v>
      </c>
      <c r="BY151" s="213" t="str">
        <f t="shared" ref="BY151:CR151" si="455">BY51</f>
        <v>24,622</v>
      </c>
      <c r="BZ151" s="224" t="str">
        <f t="shared" si="455"/>
        <v>1,038</v>
      </c>
      <c r="CA151" s="224" t="str">
        <f t="shared" si="455"/>
        <v>454</v>
      </c>
      <c r="CB151" s="224" t="str">
        <f t="shared" si="455"/>
        <v>902</v>
      </c>
      <c r="CC151" s="224" t="str">
        <f t="shared" si="455"/>
        <v>42</v>
      </c>
      <c r="CD151" s="224" t="str">
        <f t="shared" si="455"/>
        <v>10</v>
      </c>
      <c r="CE151" s="224" t="str">
        <f t="shared" si="455"/>
        <v>119</v>
      </c>
      <c r="CF151" s="224" t="str">
        <f t="shared" si="455"/>
        <v>239,000</v>
      </c>
      <c r="CG151" s="224" t="str">
        <f t="shared" si="455"/>
        <v>101</v>
      </c>
      <c r="CH151" s="224" t="str">
        <f t="shared" si="455"/>
        <v>6,000,000</v>
      </c>
      <c r="CI151" s="224" t="str">
        <f t="shared" si="455"/>
        <v>80,470</v>
      </c>
      <c r="CJ151" s="224" t="str">
        <f t="shared" si="455"/>
        <v>80,470</v>
      </c>
      <c r="CK151" s="224" t="str">
        <f t="shared" si="455"/>
        <v>10,448</v>
      </c>
      <c r="CL151" s="224" t="str">
        <f t="shared" si="455"/>
        <v>20,715,823</v>
      </c>
      <c r="CM151" s="224" t="str">
        <f t="shared" si="455"/>
        <v>20,727,916</v>
      </c>
      <c r="CN151" s="224" t="str">
        <f t="shared" si="455"/>
        <v>-</v>
      </c>
      <c r="CO151" s="224" t="str">
        <f t="shared" si="455"/>
        <v>-</v>
      </c>
      <c r="CP151" s="224" t="str">
        <f t="shared" si="455"/>
        <v>$10,200,000</v>
      </c>
      <c r="CQ151" s="224" t="str">
        <f t="shared" si="455"/>
        <v>-</v>
      </c>
      <c r="CR151" s="224" t="str">
        <f t="shared" si="455"/>
        <v>$74</v>
      </c>
      <c r="CS151" s="224" t="str">
        <f t="shared" si="438"/>
        <v>680</v>
      </c>
      <c r="CT151" s="232" t="s">
        <v>275</v>
      </c>
      <c r="CU151" s="232" t="s">
        <v>275</v>
      </c>
      <c r="CV151" s="213" t="str">
        <f t="shared" ref="CV151:DP151" si="456">CV51</f>
        <v>25,826</v>
      </c>
      <c r="CW151" s="224" t="str">
        <f t="shared" si="456"/>
        <v>1,043</v>
      </c>
      <c r="CX151" s="224" t="str">
        <f t="shared" si="456"/>
        <v>453</v>
      </c>
      <c r="CY151" s="224" t="str">
        <f t="shared" si="456"/>
        <v>902</v>
      </c>
      <c r="CZ151" s="224" t="str">
        <f t="shared" si="456"/>
        <v>42</v>
      </c>
      <c r="DA151" s="224" t="str">
        <f t="shared" si="456"/>
        <v>11</v>
      </c>
      <c r="DB151" s="224" t="str">
        <f t="shared" si="456"/>
        <v>119</v>
      </c>
      <c r="DC151" s="224" t="str">
        <f t="shared" si="456"/>
        <v>228,000</v>
      </c>
      <c r="DD151" s="224" t="str">
        <f t="shared" si="456"/>
        <v>101</v>
      </c>
      <c r="DE151" s="224" t="str">
        <f t="shared" si="456"/>
        <v>2,850,000</v>
      </c>
      <c r="DF151" s="224" t="str">
        <f t="shared" si="456"/>
        <v>140,964</v>
      </c>
      <c r="DG151" s="224" t="str">
        <f t="shared" si="456"/>
        <v>140,964</v>
      </c>
      <c r="DH151" s="224" t="str">
        <f t="shared" si="456"/>
        <v>20,301</v>
      </c>
      <c r="DI151" s="224" t="str">
        <f t="shared" si="456"/>
        <v>33,028,345</v>
      </c>
      <c r="DJ151" s="224" t="str">
        <f t="shared" si="456"/>
        <v>33,050,550</v>
      </c>
      <c r="DK151" s="224" t="str">
        <f t="shared" si="456"/>
        <v>-</v>
      </c>
      <c r="DL151" s="224" t="str">
        <f t="shared" si="456"/>
        <v>-</v>
      </c>
      <c r="DM151" s="224" t="str">
        <f t="shared" si="456"/>
        <v>$16,000,000</v>
      </c>
      <c r="DN151" s="224" t="str">
        <f t="shared" si="456"/>
        <v>-</v>
      </c>
      <c r="DO151" s="224" t="str">
        <f t="shared" si="456"/>
        <v>$76</v>
      </c>
      <c r="DP151" s="224" t="str">
        <f t="shared" si="456"/>
        <v>905</v>
      </c>
      <c r="DQ151" s="232" t="s">
        <v>275</v>
      </c>
      <c r="DR151" s="232" t="s">
        <v>275</v>
      </c>
      <c r="DS151" s="213" t="str">
        <f t="shared" ref="DS151:EM151" si="457">DS51</f>
        <v>25,767</v>
      </c>
      <c r="DT151" s="224" t="str">
        <f t="shared" si="457"/>
        <v>1,031</v>
      </c>
      <c r="DU151" s="224" t="str">
        <f t="shared" si="457"/>
        <v>498</v>
      </c>
      <c r="DV151" s="224" t="str">
        <f t="shared" si="457"/>
        <v>902</v>
      </c>
      <c r="DW151" s="224" t="str">
        <f t="shared" si="457"/>
        <v>43</v>
      </c>
      <c r="DX151" s="224" t="str">
        <f t="shared" si="457"/>
        <v>11</v>
      </c>
      <c r="DY151" s="224" t="str">
        <f t="shared" si="457"/>
        <v>112</v>
      </c>
      <c r="DZ151" s="224" t="str">
        <f t="shared" si="457"/>
        <v>225,000</v>
      </c>
      <c r="EA151" s="224" t="str">
        <f t="shared" si="457"/>
        <v>101</v>
      </c>
      <c r="EB151" s="224" t="str">
        <f t="shared" si="457"/>
        <v>2,850,000</v>
      </c>
      <c r="EC151" s="224" t="str">
        <f t="shared" si="457"/>
        <v>185,000</v>
      </c>
      <c r="ED151" s="224" t="str">
        <f t="shared" si="457"/>
        <v>185,000</v>
      </c>
      <c r="EE151" s="224" t="str">
        <f t="shared" si="457"/>
        <v>2</v>
      </c>
      <c r="EF151" s="224" t="str">
        <f t="shared" si="457"/>
        <v>31,525,907</v>
      </c>
      <c r="EG151" s="224" t="str">
        <f t="shared" si="457"/>
        <v>31,549,858</v>
      </c>
      <c r="EH151" s="224" t="str">
        <f t="shared" si="457"/>
        <v>$17,600,000</v>
      </c>
      <c r="EI151" s="224" t="str">
        <f t="shared" si="457"/>
        <v>$9,500,000</v>
      </c>
      <c r="EJ151" s="224" t="str">
        <f t="shared" si="457"/>
        <v>$20,000,000</v>
      </c>
      <c r="EK151" s="224" t="str">
        <f t="shared" si="457"/>
        <v>$47,100,000</v>
      </c>
      <c r="EL151" s="224" t="str">
        <f t="shared" si="457"/>
        <v>$77</v>
      </c>
      <c r="EM151" s="224" t="str">
        <f t="shared" si="457"/>
        <v>626</v>
      </c>
      <c r="EN151" s="232" t="s">
        <v>275</v>
      </c>
      <c r="EO151" s="232" t="s">
        <v>275</v>
      </c>
      <c r="EP151" s="213" t="str">
        <f t="shared" ref="EP151:FJ151" si="458">EP51</f>
        <v>24,525</v>
      </c>
      <c r="EQ151" s="224" t="str">
        <f t="shared" si="458"/>
        <v>1,032</v>
      </c>
      <c r="ER151" s="224" t="str">
        <f t="shared" si="458"/>
        <v>543</v>
      </c>
      <c r="ES151" s="224" t="str">
        <f t="shared" si="458"/>
        <v>902</v>
      </c>
      <c r="ET151" s="224" t="str">
        <f t="shared" si="458"/>
        <v>43</v>
      </c>
      <c r="EU151" s="224" t="str">
        <f t="shared" si="458"/>
        <v>11</v>
      </c>
      <c r="EV151" s="224" t="str">
        <f t="shared" si="458"/>
        <v>116</v>
      </c>
      <c r="EW151" s="224" t="str">
        <f t="shared" si="458"/>
        <v>225,000</v>
      </c>
      <c r="EX151" s="224" t="str">
        <f t="shared" si="458"/>
        <v>101</v>
      </c>
      <c r="EY151" s="224" t="str">
        <f t="shared" si="458"/>
        <v>2,850,000</v>
      </c>
      <c r="EZ151" s="224" t="str">
        <f t="shared" si="458"/>
        <v>222,045</v>
      </c>
      <c r="FA151" s="224" t="str">
        <f t="shared" si="458"/>
        <v>222,045</v>
      </c>
      <c r="FB151" s="224" t="str">
        <f t="shared" si="458"/>
        <v>13,093</v>
      </c>
      <c r="FC151" s="224" t="str">
        <f t="shared" si="458"/>
        <v>39,284,913</v>
      </c>
      <c r="FD151" s="224" t="str">
        <f t="shared" si="458"/>
        <v>39,310,238</v>
      </c>
      <c r="FE151" s="224" t="str">
        <f t="shared" si="458"/>
        <v>$17,070,000</v>
      </c>
      <c r="FF151" s="224" t="str">
        <f t="shared" si="458"/>
        <v>$8,820,000</v>
      </c>
      <c r="FG151" s="224" t="str">
        <f t="shared" si="458"/>
        <v>$19,860,000</v>
      </c>
      <c r="FH151" s="224" t="str">
        <f t="shared" si="458"/>
        <v>$45,750,000</v>
      </c>
      <c r="FI151" s="224" t="str">
        <f t="shared" si="458"/>
        <v>$69</v>
      </c>
      <c r="FJ151" s="224" t="str">
        <f t="shared" si="458"/>
        <v>993</v>
      </c>
      <c r="FK151" s="232" t="s">
        <v>275</v>
      </c>
      <c r="FL151" s="232" t="s">
        <v>275</v>
      </c>
      <c r="FM151" s="213" t="str">
        <f t="shared" ref="FM151:GG151" si="459">FM51</f>
        <v>24,482</v>
      </c>
      <c r="FN151" s="224" t="str">
        <f t="shared" si="459"/>
        <v>1,027</v>
      </c>
      <c r="FO151" s="224" t="str">
        <f t="shared" si="459"/>
        <v>561</v>
      </c>
      <c r="FP151" s="224" t="str">
        <f t="shared" si="459"/>
        <v>902</v>
      </c>
      <c r="FQ151" s="224" t="str">
        <f t="shared" si="459"/>
        <v>44</v>
      </c>
      <c r="FR151" s="224" t="str">
        <f t="shared" si="459"/>
        <v>11</v>
      </c>
      <c r="FS151" s="224" t="str">
        <f t="shared" si="459"/>
        <v>116</v>
      </c>
      <c r="FT151" s="224" t="str">
        <f t="shared" si="459"/>
        <v>223,000</v>
      </c>
      <c r="FU151" s="224" t="str">
        <f t="shared" si="459"/>
        <v>101</v>
      </c>
      <c r="FV151" s="224" t="str">
        <f t="shared" si="459"/>
        <v>2,850,000</v>
      </c>
      <c r="FW151" s="224" t="str">
        <f t="shared" si="459"/>
        <v>175,368</v>
      </c>
      <c r="FX151" s="224" t="str">
        <f t="shared" si="459"/>
        <v>177,249</v>
      </c>
      <c r="FY151" s="224" t="str">
        <f t="shared" si="459"/>
        <v>42,008</v>
      </c>
      <c r="FZ151" s="224" t="str">
        <f t="shared" si="459"/>
        <v>32,386,191</v>
      </c>
      <c r="GA151" s="224" t="str">
        <f t="shared" si="459"/>
        <v>32,418,982</v>
      </c>
      <c r="GB151" s="224" t="str">
        <f t="shared" si="459"/>
        <v>$13,500,000</v>
      </c>
      <c r="GC151" s="224" t="str">
        <f t="shared" si="459"/>
        <v>$6,000,000</v>
      </c>
      <c r="GD151" s="224" t="str">
        <f t="shared" si="459"/>
        <v>$15,100,000</v>
      </c>
      <c r="GE151" s="224" t="str">
        <f t="shared" si="459"/>
        <v>$34,600,000</v>
      </c>
      <c r="GF151" s="224" t="str">
        <f t="shared" si="459"/>
        <v>$65</v>
      </c>
      <c r="GG151" s="224" t="str">
        <f t="shared" si="459"/>
        <v>822</v>
      </c>
      <c r="GH151" s="232" t="s">
        <v>275</v>
      </c>
      <c r="GI151" s="232" t="s">
        <v>275</v>
      </c>
      <c r="GJ151" s="213" t="str">
        <f t="shared" ref="GJ151:HD151" si="460">GJ51</f>
        <v>24,243</v>
      </c>
      <c r="GK151" s="224" t="str">
        <f t="shared" si="460"/>
        <v>911</v>
      </c>
      <c r="GL151" s="224" t="str">
        <f t="shared" si="460"/>
        <v>505</v>
      </c>
      <c r="GM151" s="224" t="str">
        <f t="shared" si="460"/>
        <v>902</v>
      </c>
      <c r="GN151" s="224" t="str">
        <f t="shared" si="460"/>
        <v>45</v>
      </c>
      <c r="GO151" s="224" t="str">
        <f t="shared" si="460"/>
        <v>11</v>
      </c>
      <c r="GP151" s="224" t="str">
        <f t="shared" si="460"/>
        <v>116</v>
      </c>
      <c r="GQ151" s="224" t="str">
        <f t="shared" si="460"/>
        <v>222,000</v>
      </c>
      <c r="GR151" s="224" t="str">
        <f t="shared" si="460"/>
        <v>102</v>
      </c>
      <c r="GS151" s="224" t="str">
        <f t="shared" si="460"/>
        <v>2,850,000</v>
      </c>
      <c r="GT151" s="224" t="str">
        <f t="shared" si="460"/>
        <v>121,454</v>
      </c>
      <c r="GU151" s="224" t="str">
        <f t="shared" si="460"/>
        <v>122,417</v>
      </c>
      <c r="GV151" s="224" t="str">
        <f t="shared" si="460"/>
        <v>11,210</v>
      </c>
      <c r="GW151" s="224" t="str">
        <f t="shared" si="460"/>
        <v>21,780,049</v>
      </c>
      <c r="GX151" s="224" t="str">
        <f t="shared" si="460"/>
        <v>21,819,420</v>
      </c>
      <c r="GY151" s="224" t="str">
        <f t="shared" si="460"/>
        <v>$10,897,258</v>
      </c>
      <c r="GZ151" s="224" t="str">
        <f t="shared" si="460"/>
        <v>$4,915,908</v>
      </c>
      <c r="HA151" s="224" t="str">
        <f t="shared" si="460"/>
        <v>$10,517,472</v>
      </c>
      <c r="HB151" s="224" t="str">
        <f t="shared" si="460"/>
        <v>$26,330,638</v>
      </c>
      <c r="HC151" s="224" t="str">
        <f t="shared" ref="HC151" si="461">HC51</f>
        <v>$68</v>
      </c>
      <c r="HD151" s="224" t="str">
        <f t="shared" si="460"/>
        <v>492</v>
      </c>
      <c r="HE151" s="232" t="s">
        <v>275</v>
      </c>
      <c r="HF151" s="232" t="s">
        <v>275</v>
      </c>
      <c r="HG151" s="213" t="str">
        <f t="shared" ref="HG151:IA151" si="462">HG51</f>
        <v>24,122</v>
      </c>
      <c r="HH151" s="224" t="str">
        <f t="shared" si="462"/>
        <v>1,047</v>
      </c>
      <c r="HI151" s="224" t="str">
        <f t="shared" si="462"/>
        <v>501</v>
      </c>
      <c r="HJ151" s="224" t="str">
        <f t="shared" si="462"/>
        <v>892</v>
      </c>
      <c r="HK151" s="224" t="str">
        <f t="shared" si="462"/>
        <v>53</v>
      </c>
      <c r="HL151" s="224" t="str">
        <f t="shared" si="462"/>
        <v>12</v>
      </c>
      <c r="HM151" s="224" t="str">
        <f t="shared" si="462"/>
        <v>121</v>
      </c>
      <c r="HN151" s="224" t="str">
        <f t="shared" si="462"/>
        <v>221,800</v>
      </c>
      <c r="HO151" s="224" t="str">
        <f t="shared" si="462"/>
        <v>109</v>
      </c>
      <c r="HP151" s="224" t="str">
        <f t="shared" si="462"/>
        <v>295,000</v>
      </c>
      <c r="HQ151" s="224" t="str">
        <f t="shared" si="462"/>
        <v>147,981</v>
      </c>
      <c r="HR151" s="224" t="str">
        <f t="shared" si="462"/>
        <v>149,601</v>
      </c>
      <c r="HS151" s="224" t="str">
        <f t="shared" si="462"/>
        <v>17,669</v>
      </c>
      <c r="HT151" s="224" t="str">
        <f t="shared" si="462"/>
        <v>20,189,526</v>
      </c>
      <c r="HU151" s="224" t="str">
        <f t="shared" si="462"/>
        <v>20,227,704</v>
      </c>
      <c r="HV151" s="224" t="str">
        <f t="shared" si="462"/>
        <v>$13,920,000</v>
      </c>
      <c r="HW151" s="224" t="str">
        <f t="shared" si="462"/>
        <v>$5,500,000</v>
      </c>
      <c r="HX151" s="224" t="str">
        <f t="shared" si="462"/>
        <v>$11,400,000</v>
      </c>
      <c r="HY151" s="224" t="str">
        <f t="shared" si="462"/>
        <v>$31,620,000</v>
      </c>
      <c r="HZ151" s="224" t="str">
        <f t="shared" si="462"/>
        <v>$75</v>
      </c>
      <c r="IA151" s="224" t="str">
        <f t="shared" si="462"/>
        <v>557</v>
      </c>
      <c r="IB151" s="232" t="s">
        <v>275</v>
      </c>
      <c r="IC151" s="232" t="s">
        <v>275</v>
      </c>
      <c r="ID151" s="213" t="str">
        <f t="shared" ref="ID151:IX151" si="463">ID51</f>
        <v>24,122</v>
      </c>
      <c r="IE151" s="224" t="str">
        <f t="shared" si="463"/>
        <v>1,127</v>
      </c>
      <c r="IF151" s="224" t="str">
        <f t="shared" si="463"/>
        <v>477</v>
      </c>
      <c r="IG151" s="224" t="str">
        <f t="shared" si="463"/>
        <v>892</v>
      </c>
      <c r="IH151" s="224" t="str">
        <f t="shared" si="463"/>
        <v>53</v>
      </c>
      <c r="II151" s="224" t="str">
        <f t="shared" si="463"/>
        <v>88</v>
      </c>
      <c r="IJ151" s="224" t="str">
        <f t="shared" si="463"/>
        <v>109</v>
      </c>
      <c r="IK151" s="224" t="str">
        <f t="shared" si="463"/>
        <v>221,850</v>
      </c>
      <c r="IL151" s="224" t="str">
        <f t="shared" si="463"/>
        <v>109</v>
      </c>
      <c r="IM151" s="224" t="str">
        <f t="shared" si="463"/>
        <v>2,850,000</v>
      </c>
      <c r="IN151" s="224" t="str">
        <f t="shared" si="463"/>
        <v>122,639</v>
      </c>
      <c r="IO151" s="224" t="str">
        <f t="shared" si="463"/>
        <v>124,773</v>
      </c>
      <c r="IP151" s="224" t="str">
        <f t="shared" si="463"/>
        <v>19,839</v>
      </c>
      <c r="IQ151" s="224" t="str">
        <f t="shared" si="463"/>
        <v>18,657,545</v>
      </c>
      <c r="IR151" s="224" t="str">
        <f t="shared" si="463"/>
        <v>18,700,143</v>
      </c>
      <c r="IS151" s="224" t="str">
        <f t="shared" si="463"/>
        <v>$9,726,367</v>
      </c>
      <c r="IT151" s="224" t="str">
        <f t="shared" si="463"/>
        <v>$5,962,393</v>
      </c>
      <c r="IU151" s="224" t="str">
        <f t="shared" si="463"/>
        <v>$9,531,536</v>
      </c>
      <c r="IV151" s="224" t="str">
        <f t="shared" si="463"/>
        <v>$25,220,296</v>
      </c>
      <c r="IW151" s="224" t="str">
        <f t="shared" si="463"/>
        <v>$72</v>
      </c>
      <c r="IX151" s="224" t="str">
        <f t="shared" si="463"/>
        <v>803</v>
      </c>
      <c r="IY151" s="232" t="s">
        <v>275</v>
      </c>
      <c r="IZ151" s="232" t="s">
        <v>275</v>
      </c>
      <c r="JA151" s="213" t="str">
        <f t="shared" ref="JA151:JU151" si="464">JA51</f>
        <v>25,074</v>
      </c>
      <c r="JB151" s="224" t="str">
        <f t="shared" si="464"/>
        <v>1,051</v>
      </c>
      <c r="JC151" s="224" t="str">
        <f t="shared" si="464"/>
        <v>459</v>
      </c>
      <c r="JD151" s="224" t="str">
        <f t="shared" si="464"/>
        <v>910</v>
      </c>
      <c r="JE151" s="224" t="str">
        <f t="shared" si="464"/>
        <v>42</v>
      </c>
      <c r="JF151" s="224" t="str">
        <f t="shared" si="464"/>
        <v>10</v>
      </c>
      <c r="JG151" s="224" t="str">
        <f t="shared" si="464"/>
        <v>116</v>
      </c>
      <c r="JH151" s="224" t="str">
        <f t="shared" si="464"/>
        <v>235,885</v>
      </c>
      <c r="JI151" s="224" t="str">
        <f t="shared" si="464"/>
        <v>103</v>
      </c>
      <c r="JJ151" s="224" t="str">
        <f t="shared" si="464"/>
        <v>4,941,040</v>
      </c>
      <c r="JK151" s="224" t="str">
        <f t="shared" si="464"/>
        <v>122,250</v>
      </c>
      <c r="JL151" s="224" t="str">
        <f t="shared" si="464"/>
        <v>122,250</v>
      </c>
      <c r="JM151" s="224" t="str">
        <f t="shared" si="464"/>
        <v>11,420</v>
      </c>
      <c r="JN151" s="224" t="str">
        <f t="shared" si="464"/>
        <v>27,310,036</v>
      </c>
      <c r="JO151" s="224" t="str">
        <f t="shared" si="464"/>
        <v>27,327,763</v>
      </c>
      <c r="JP151" s="224" t="str">
        <f t="shared" si="464"/>
        <v>-</v>
      </c>
      <c r="JQ151" s="224" t="str">
        <f t="shared" si="464"/>
        <v>-</v>
      </c>
      <c r="JR151" s="224" t="str">
        <f t="shared" si="464"/>
        <v>$14,907,391</v>
      </c>
      <c r="JS151" s="224" t="str">
        <f t="shared" si="464"/>
        <v>-</v>
      </c>
      <c r="JT151" s="224" t="str">
        <f t="shared" si="464"/>
        <v>$78.30</v>
      </c>
      <c r="JU151" s="224" t="str">
        <f t="shared" si="464"/>
        <v>673</v>
      </c>
      <c r="JV151" s="232" t="s">
        <v>275</v>
      </c>
      <c r="JW151" s="232" t="s">
        <v>275</v>
      </c>
      <c r="JX151" s="213" t="str">
        <f t="shared" ref="JX151:KR151" si="465">JX51</f>
        <v>-27</v>
      </c>
      <c r="JY151" s="224" t="str">
        <f t="shared" si="465"/>
        <v>3</v>
      </c>
      <c r="JZ151" s="224" t="str">
        <f t="shared" si="465"/>
        <v>40</v>
      </c>
      <c r="KA151" s="224" t="str">
        <f t="shared" si="465"/>
        <v>5</v>
      </c>
      <c r="KB151" s="224" t="str">
        <f t="shared" si="465"/>
        <v>-2</v>
      </c>
      <c r="KC151" s="224" t="str">
        <f t="shared" si="465"/>
        <v>0</v>
      </c>
      <c r="KD151" s="224" t="str">
        <f t="shared" si="465"/>
        <v>-8</v>
      </c>
      <c r="KE151" s="224" t="str">
        <f t="shared" si="465"/>
        <v>1,425</v>
      </c>
      <c r="KF151" s="224" t="str">
        <f t="shared" si="465"/>
        <v>11</v>
      </c>
      <c r="KG151" s="224" t="str">
        <f t="shared" si="465"/>
        <v>125,200</v>
      </c>
      <c r="KH151" s="224" t="str">
        <f t="shared" si="465"/>
        <v>-53,682</v>
      </c>
      <c r="KI151" s="224" t="str">
        <f t="shared" si="465"/>
        <v>-53,682</v>
      </c>
      <c r="KJ151" s="224" t="str">
        <f t="shared" si="465"/>
        <v>-8,489</v>
      </c>
      <c r="KK151" s="224" t="str">
        <f t="shared" si="465"/>
        <v>-12,095,563</v>
      </c>
      <c r="KL151" s="224" t="str">
        <f t="shared" si="465"/>
        <v>-12,096,288</v>
      </c>
      <c r="KM151" s="224" t="str">
        <f t="shared" si="465"/>
        <v>-</v>
      </c>
      <c r="KN151" s="224" t="str">
        <f t="shared" si="465"/>
        <v>-</v>
      </c>
      <c r="KO151" s="224" t="str">
        <f t="shared" si="465"/>
        <v>-$7,312,671</v>
      </c>
      <c r="KP151" s="224" t="str">
        <f t="shared" si="465"/>
        <v>-</v>
      </c>
      <c r="KQ151" s="224" t="str">
        <f t="shared" si="465"/>
        <v>-$1.41</v>
      </c>
      <c r="KR151" s="224" t="str">
        <f t="shared" si="465"/>
        <v>-153</v>
      </c>
      <c r="KS151" s="232" t="s">
        <v>275</v>
      </c>
      <c r="KT151" s="232" t="s">
        <v>275</v>
      </c>
      <c r="KU151" s="213" t="str">
        <f t="shared" ref="KU151:LO151" si="466">KU51</f>
        <v>-30</v>
      </c>
      <c r="KV151" s="224" t="str">
        <f t="shared" si="466"/>
        <v>31</v>
      </c>
      <c r="KW151" s="224" t="str">
        <f t="shared" si="466"/>
        <v>-29</v>
      </c>
      <c r="KX151" s="224" t="str">
        <f t="shared" si="466"/>
        <v>18</v>
      </c>
      <c r="KY151" s="224" t="str">
        <f t="shared" si="466"/>
        <v>0</v>
      </c>
      <c r="KZ151" s="224" t="str">
        <f t="shared" si="466"/>
        <v>0</v>
      </c>
      <c r="LA151" s="224" t="str">
        <f t="shared" si="466"/>
        <v>1</v>
      </c>
      <c r="LB151" s="224" t="str">
        <f t="shared" si="466"/>
        <v>4,000</v>
      </c>
      <c r="LC151" s="224" t="str">
        <f t="shared" si="466"/>
        <v>0</v>
      </c>
      <c r="LD151" s="224" t="str">
        <f t="shared" si="466"/>
        <v>440,000</v>
      </c>
      <c r="LE151" s="224" t="str">
        <f t="shared" si="466"/>
        <v>48,778</v>
      </c>
      <c r="LF151" s="224" t="str">
        <f t="shared" si="466"/>
        <v>48,778</v>
      </c>
      <c r="LG151" s="224" t="str">
        <f t="shared" si="466"/>
        <v>6,971</v>
      </c>
      <c r="LH151" s="224" t="str">
        <f t="shared" si="466"/>
        <v>10,972,011</v>
      </c>
      <c r="LI151" s="224" t="str">
        <f t="shared" si="466"/>
        <v>10,975,473</v>
      </c>
      <c r="LJ151" s="224" t="str">
        <f t="shared" si="466"/>
        <v>-</v>
      </c>
      <c r="LK151" s="224" t="str">
        <f t="shared" si="466"/>
        <v>-</v>
      </c>
      <c r="LL151" s="224" t="str">
        <f t="shared" si="466"/>
        <v>$7,624,812</v>
      </c>
      <c r="LM151" s="224" t="str">
        <f t="shared" si="466"/>
        <v>-</v>
      </c>
      <c r="LN151" s="224" t="str">
        <f t="shared" si="466"/>
        <v>$8.64</v>
      </c>
      <c r="LO151" s="224" t="str">
        <f t="shared" si="466"/>
        <v>-27</v>
      </c>
      <c r="LP151" s="232"/>
      <c r="LQ151" s="232"/>
      <c r="LR151" s="213" t="str">
        <f t="shared" ref="LR151:ML151" si="467">LR51</f>
        <v>-1,204</v>
      </c>
      <c r="LS151" s="224" t="str">
        <f t="shared" si="467"/>
        <v>-5</v>
      </c>
      <c r="LT151" s="224" t="str">
        <f t="shared" si="467"/>
        <v>1</v>
      </c>
      <c r="LU151" s="224" t="str">
        <f t="shared" si="467"/>
        <v>0</v>
      </c>
      <c r="LV151" s="224" t="str">
        <f t="shared" si="467"/>
        <v>0</v>
      </c>
      <c r="LW151" s="224" t="str">
        <f t="shared" si="467"/>
        <v>-1</v>
      </c>
      <c r="LX151" s="224" t="str">
        <f t="shared" si="467"/>
        <v>0</v>
      </c>
      <c r="LY151" s="224" t="str">
        <f t="shared" si="467"/>
        <v>11,000</v>
      </c>
      <c r="LZ151" s="224" t="str">
        <f t="shared" si="467"/>
        <v>0</v>
      </c>
      <c r="MA151" s="224" t="str">
        <f t="shared" si="467"/>
        <v>3,150,000</v>
      </c>
      <c r="MB151" s="224" t="str">
        <f t="shared" si="467"/>
        <v>-60,494</v>
      </c>
      <c r="MC151" s="224" t="str">
        <f t="shared" si="467"/>
        <v>-60,494</v>
      </c>
      <c r="MD151" s="224" t="str">
        <f t="shared" si="467"/>
        <v>-9,853</v>
      </c>
      <c r="ME151" s="224" t="str">
        <f t="shared" si="467"/>
        <v>-12,312,522</v>
      </c>
      <c r="MF151" s="224" t="str">
        <f t="shared" si="467"/>
        <v>-12,322,634</v>
      </c>
      <c r="MG151" s="224" t="str">
        <f t="shared" si="467"/>
        <v>-</v>
      </c>
      <c r="MH151" s="224" t="str">
        <f t="shared" si="467"/>
        <v>-</v>
      </c>
      <c r="MI151" s="224" t="str">
        <f t="shared" si="467"/>
        <v>-$5,800,000</v>
      </c>
      <c r="MJ151" s="224" t="str">
        <f t="shared" si="467"/>
        <v>-</v>
      </c>
      <c r="MK151" s="224" t="str">
        <f t="shared" si="467"/>
        <v>-$2</v>
      </c>
      <c r="ML151" s="224" t="str">
        <f t="shared" si="467"/>
        <v>-225</v>
      </c>
      <c r="MM151" s="232"/>
      <c r="MN151" s="232"/>
      <c r="MO151" s="213" t="str">
        <f t="shared" ref="MO151:NI151" si="468">MO51</f>
        <v>59</v>
      </c>
      <c r="MP151" s="224" t="str">
        <f t="shared" si="468"/>
        <v>12</v>
      </c>
      <c r="MQ151" s="224" t="str">
        <f t="shared" si="468"/>
        <v>-45</v>
      </c>
      <c r="MR151" s="224" t="str">
        <f t="shared" si="468"/>
        <v>0</v>
      </c>
      <c r="MS151" s="224" t="str">
        <f t="shared" si="468"/>
        <v>-1</v>
      </c>
      <c r="MT151" s="224" t="str">
        <f t="shared" si="468"/>
        <v>0</v>
      </c>
      <c r="MU151" s="224" t="str">
        <f t="shared" si="468"/>
        <v>7</v>
      </c>
      <c r="MV151" s="224" t="str">
        <f t="shared" si="468"/>
        <v>3,000</v>
      </c>
      <c r="MW151" s="224" t="str">
        <f t="shared" si="468"/>
        <v>0</v>
      </c>
      <c r="MX151" s="224" t="str">
        <f t="shared" si="468"/>
        <v>0</v>
      </c>
      <c r="MY151" s="224" t="str">
        <f t="shared" si="468"/>
        <v>-44,036</v>
      </c>
      <c r="MZ151" s="224" t="str">
        <f t="shared" si="468"/>
        <v>-44,036</v>
      </c>
      <c r="NA151" s="224" t="str">
        <f t="shared" si="468"/>
        <v>20,299</v>
      </c>
      <c r="NB151" s="224" t="str">
        <f t="shared" si="468"/>
        <v>1,502,438</v>
      </c>
      <c r="NC151" s="224" t="str">
        <f t="shared" si="468"/>
        <v>1,500,692</v>
      </c>
      <c r="ND151" s="224" t="str">
        <f t="shared" si="468"/>
        <v>-</v>
      </c>
      <c r="NE151" s="224" t="str">
        <f t="shared" si="468"/>
        <v>-</v>
      </c>
      <c r="NF151" s="224" t="str">
        <f t="shared" si="468"/>
        <v>-$4,000,000</v>
      </c>
      <c r="NG151" s="224" t="str">
        <f t="shared" si="468"/>
        <v>-</v>
      </c>
      <c r="NH151" s="224" t="str">
        <f t="shared" si="468"/>
        <v>-$1</v>
      </c>
      <c r="NI151" s="224" t="str">
        <f t="shared" si="468"/>
        <v>279</v>
      </c>
    </row>
    <row r="152" spans="1:373" s="2" customFormat="1"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213" t="s">
        <v>109</v>
      </c>
      <c r="AD152" s="222" t="str">
        <f t="shared" ca="1" si="195"/>
        <v>$50.21</v>
      </c>
      <c r="AE152" s="224" t="str">
        <f t="shared" si="229"/>
        <v>23,500</v>
      </c>
      <c r="AF152" s="224" t="str">
        <f t="shared" ref="AF152:AS152" si="469">AF52</f>
        <v>1,100</v>
      </c>
      <c r="AG152" s="224" t="str">
        <f t="shared" si="469"/>
        <v>25</v>
      </c>
      <c r="AH152" s="224" t="str">
        <f t="shared" si="469"/>
        <v>591</v>
      </c>
      <c r="AI152" s="224" t="str">
        <f t="shared" si="469"/>
        <v>109</v>
      </c>
      <c r="AJ152" s="224" t="str">
        <f t="shared" si="469"/>
        <v>4</v>
      </c>
      <c r="AK152" s="224" t="str">
        <f t="shared" si="469"/>
        <v>160</v>
      </c>
      <c r="AL152" s="224" t="str">
        <f t="shared" si="469"/>
        <v>2,000,000</v>
      </c>
      <c r="AM152" s="224" t="str">
        <f t="shared" si="469"/>
        <v>120</v>
      </c>
      <c r="AN152" s="224" t="str">
        <f t="shared" si="469"/>
        <v>1,800,000</v>
      </c>
      <c r="AO152" s="224" t="str">
        <f t="shared" si="469"/>
        <v>85,000</v>
      </c>
      <c r="AP152" s="224" t="str">
        <f t="shared" si="469"/>
        <v>85,000</v>
      </c>
      <c r="AQ152" s="224" t="str">
        <f t="shared" si="469"/>
        <v>13,000</v>
      </c>
      <c r="AR152" s="224" t="str">
        <f t="shared" si="469"/>
        <v>7,200,000</v>
      </c>
      <c r="AS152" s="224" t="str">
        <f t="shared" si="469"/>
        <v>7,245,500</v>
      </c>
      <c r="AT152" s="224" t="str">
        <f t="shared" si="401"/>
        <v>$86,000,000</v>
      </c>
      <c r="AU152" s="224" t="str">
        <f t="shared" si="401"/>
        <v>$9,500,000</v>
      </c>
      <c r="AV152" s="224" t="str">
        <f t="shared" si="401"/>
        <v>$4,700,000</v>
      </c>
      <c r="AW152" s="224" t="str">
        <f t="shared" si="401"/>
        <v>$22,800,000</v>
      </c>
      <c r="AX152" s="224" t="str">
        <f t="shared" si="401"/>
        <v>$50.21</v>
      </c>
      <c r="AY152" s="224" t="str">
        <f t="shared" ref="AY152" si="470">AY52</f>
        <v>333</v>
      </c>
      <c r="AZ152" s="232" t="s">
        <v>275</v>
      </c>
      <c r="BA152" s="232"/>
      <c r="BB152" s="213" t="str">
        <f t="shared" ref="BB152:BU152" si="471">BB52</f>
        <v>23,500</v>
      </c>
      <c r="BC152" s="224" t="str">
        <f t="shared" si="471"/>
        <v>1,100</v>
      </c>
      <c r="BD152" s="224" t="str">
        <f t="shared" si="471"/>
        <v>30</v>
      </c>
      <c r="BE152" s="224" t="str">
        <f t="shared" si="471"/>
        <v>591</v>
      </c>
      <c r="BF152" s="224" t="str">
        <f t="shared" si="471"/>
        <v>109</v>
      </c>
      <c r="BG152" s="224" t="str">
        <f t="shared" si="471"/>
        <v>4</v>
      </c>
      <c r="BH152" s="224" t="str">
        <f t="shared" si="471"/>
        <v>160</v>
      </c>
      <c r="BI152" s="224" t="str">
        <f t="shared" si="471"/>
        <v>20,000</v>
      </c>
      <c r="BJ152" s="224" t="str">
        <f t="shared" si="471"/>
        <v>120</v>
      </c>
      <c r="BK152" s="224" t="str">
        <f t="shared" si="471"/>
        <v>1,800,000</v>
      </c>
      <c r="BL152" s="224" t="str">
        <f t="shared" si="471"/>
        <v>62,000</v>
      </c>
      <c r="BM152" s="224" t="str">
        <f t="shared" si="471"/>
        <v>62,000</v>
      </c>
      <c r="BN152" s="224" t="str">
        <f t="shared" si="471"/>
        <v>7,700</v>
      </c>
      <c r="BO152" s="224" t="str">
        <f t="shared" si="471"/>
        <v>5,522,000</v>
      </c>
      <c r="BP152" s="224" t="str">
        <f t="shared" si="471"/>
        <v>5,573,000</v>
      </c>
      <c r="BQ152" s="224" t="str">
        <f t="shared" si="471"/>
        <v>$5,868,000</v>
      </c>
      <c r="BR152" s="224" t="str">
        <f t="shared" si="471"/>
        <v>$5,812,000</v>
      </c>
      <c r="BS152" s="224" t="str">
        <f t="shared" si="471"/>
        <v>$2,902,000</v>
      </c>
      <c r="BT152" s="224" t="str">
        <f t="shared" si="471"/>
        <v>$14,582,000</v>
      </c>
      <c r="BU152" s="224" t="str">
        <f t="shared" si="471"/>
        <v>$55.00</v>
      </c>
      <c r="BV152" s="224" t="str">
        <f t="shared" si="437"/>
        <v>388</v>
      </c>
      <c r="BW152" s="232" t="s">
        <v>275</v>
      </c>
      <c r="BX152" s="232" t="s">
        <v>275</v>
      </c>
      <c r="BY152" s="213" t="str">
        <f t="shared" ref="BY152:CR152" si="472">BY52</f>
        <v>23,500</v>
      </c>
      <c r="BZ152" s="224" t="str">
        <f t="shared" si="472"/>
        <v>1,300</v>
      </c>
      <c r="CA152" s="224" t="str">
        <f t="shared" si="472"/>
        <v>25</v>
      </c>
      <c r="CB152" s="224" t="str">
        <f t="shared" si="472"/>
        <v>591</v>
      </c>
      <c r="CC152" s="224" t="str">
        <f t="shared" si="472"/>
        <v>106</v>
      </c>
      <c r="CD152" s="224" t="str">
        <f t="shared" si="472"/>
        <v>4</v>
      </c>
      <c r="CE152" s="224" t="str">
        <f t="shared" si="472"/>
        <v>160</v>
      </c>
      <c r="CF152" s="224" t="str">
        <f t="shared" si="472"/>
        <v>20,000</v>
      </c>
      <c r="CG152" s="224" t="str">
        <f t="shared" si="472"/>
        <v>120</v>
      </c>
      <c r="CH152" s="224" t="str">
        <f t="shared" si="472"/>
        <v>1,800,000</v>
      </c>
      <c r="CI152" s="224" t="str">
        <f t="shared" si="472"/>
        <v>83,642</v>
      </c>
      <c r="CJ152" s="224" t="str">
        <f t="shared" si="472"/>
        <v>83,642</v>
      </c>
      <c r="CK152" s="224" t="str">
        <f t="shared" si="472"/>
        <v>9,970</v>
      </c>
      <c r="CL152" s="224" t="str">
        <f t="shared" si="472"/>
        <v>3,731,000</v>
      </c>
      <c r="CM152" s="224" t="str">
        <f t="shared" si="472"/>
        <v>3,818,000</v>
      </c>
      <c r="CN152" s="224" t="str">
        <f t="shared" si="472"/>
        <v>$6,641,000</v>
      </c>
      <c r="CO152" s="224" t="str">
        <f t="shared" si="472"/>
        <v>$5,697,000</v>
      </c>
      <c r="CP152" s="224" t="str">
        <f t="shared" si="472"/>
        <v>$4,174,000</v>
      </c>
      <c r="CQ152" s="224" t="str">
        <f t="shared" si="472"/>
        <v>$16,512,000</v>
      </c>
      <c r="CR152" s="224" t="str">
        <f t="shared" si="472"/>
        <v>$50</v>
      </c>
      <c r="CS152" s="224" t="str">
        <f t="shared" si="438"/>
        <v>386</v>
      </c>
      <c r="CT152" s="232" t="s">
        <v>275</v>
      </c>
      <c r="CU152" s="232" t="s">
        <v>275</v>
      </c>
      <c r="CV152" s="213" t="str">
        <f t="shared" ref="CV152:DP152" si="473">CV52</f>
        <v>23,500</v>
      </c>
      <c r="CW152" s="224" t="str">
        <f t="shared" si="473"/>
        <v>-</v>
      </c>
      <c r="CX152" s="224" t="str">
        <f t="shared" si="473"/>
        <v>-</v>
      </c>
      <c r="CY152" s="224" t="str">
        <f t="shared" si="473"/>
        <v>591</v>
      </c>
      <c r="CZ152" s="224" t="str">
        <f t="shared" si="473"/>
        <v>106</v>
      </c>
      <c r="DA152" s="224" t="str">
        <f t="shared" si="473"/>
        <v>4</v>
      </c>
      <c r="DB152" s="224" t="str">
        <f t="shared" si="473"/>
        <v>160</v>
      </c>
      <c r="DC152" s="224" t="str">
        <f t="shared" si="473"/>
        <v>200,000</v>
      </c>
      <c r="DD152" s="224" t="str">
        <f t="shared" si="473"/>
        <v>120</v>
      </c>
      <c r="DE152" s="224" t="str">
        <f t="shared" si="473"/>
        <v>1,800,000</v>
      </c>
      <c r="DF152" s="224" t="str">
        <f t="shared" si="473"/>
        <v>111,527</v>
      </c>
      <c r="DG152" s="224" t="str">
        <f t="shared" si="473"/>
        <v>111,527</v>
      </c>
      <c r="DH152" s="224" t="str">
        <f t="shared" si="473"/>
        <v>20,115</v>
      </c>
      <c r="DI152" s="224" t="str">
        <f t="shared" si="473"/>
        <v>6,288,000</v>
      </c>
      <c r="DJ152" s="224" t="str">
        <f t="shared" si="473"/>
        <v>6,378,335</v>
      </c>
      <c r="DK152" s="224" t="str">
        <f t="shared" si="473"/>
        <v>$8,366,000</v>
      </c>
      <c r="DL152" s="224" t="str">
        <f t="shared" si="473"/>
        <v>$7,552,000</v>
      </c>
      <c r="DM152" s="224" t="str">
        <f t="shared" si="473"/>
        <v>$5,687,000</v>
      </c>
      <c r="DN152" s="224" t="str">
        <f t="shared" si="473"/>
        <v>$21,605,000</v>
      </c>
      <c r="DO152" s="224" t="str">
        <f t="shared" si="473"/>
        <v>$50</v>
      </c>
      <c r="DP152" s="224" t="str">
        <f t="shared" si="473"/>
        <v>434</v>
      </c>
      <c r="DQ152" s="232" t="s">
        <v>275</v>
      </c>
      <c r="DR152" s="232" t="s">
        <v>275</v>
      </c>
      <c r="DS152" s="213" t="str">
        <f t="shared" ref="DS152:EM152" si="474">DS52</f>
        <v>25,300</v>
      </c>
      <c r="DT152" s="224" t="str">
        <f t="shared" si="474"/>
        <v>1,340</v>
      </c>
      <c r="DU152" s="224" t="str">
        <f t="shared" si="474"/>
        <v>10</v>
      </c>
      <c r="DV152" s="224" t="str">
        <f t="shared" si="474"/>
        <v>591</v>
      </c>
      <c r="DW152" s="224" t="str">
        <f t="shared" si="474"/>
        <v>106</v>
      </c>
      <c r="DX152" s="224" t="str">
        <f t="shared" si="474"/>
        <v>4</v>
      </c>
      <c r="DY152" s="224" t="str">
        <f t="shared" si="474"/>
        <v>160</v>
      </c>
      <c r="DZ152" s="224" t="str">
        <f t="shared" si="474"/>
        <v>200,000</v>
      </c>
      <c r="EA152" s="224" t="str">
        <f t="shared" si="474"/>
        <v>120</v>
      </c>
      <c r="EB152" s="224" t="str">
        <f t="shared" si="474"/>
        <v>1,800,000</v>
      </c>
      <c r="EC152" s="224" t="str">
        <f t="shared" si="474"/>
        <v>114,000</v>
      </c>
      <c r="ED152" s="224" t="str">
        <f t="shared" si="474"/>
        <v>114,000</v>
      </c>
      <c r="EE152" s="224" t="str">
        <f t="shared" si="474"/>
        <v>20,500</v>
      </c>
      <c r="EF152" s="224" t="str">
        <f t="shared" si="474"/>
        <v>7,650,000</v>
      </c>
      <c r="EG152" s="224" t="str">
        <f t="shared" si="474"/>
        <v>7,732,000</v>
      </c>
      <c r="EH152" s="224" t="str">
        <f t="shared" si="474"/>
        <v>$7,516,000</v>
      </c>
      <c r="EI152" s="224" t="str">
        <f t="shared" si="474"/>
        <v>$6,632,000</v>
      </c>
      <c r="EJ152" s="224" t="str">
        <f t="shared" si="474"/>
        <v>$5,570,000</v>
      </c>
      <c r="EK152" s="224" t="str">
        <f t="shared" si="474"/>
        <v>$19,718,000</v>
      </c>
      <c r="EL152" s="224" t="str">
        <f t="shared" si="474"/>
        <v>$49</v>
      </c>
      <c r="EM152" s="224" t="str">
        <f t="shared" si="474"/>
        <v>289</v>
      </c>
      <c r="EN152" s="232" t="s">
        <v>275</v>
      </c>
      <c r="EO152" s="232" t="s">
        <v>275</v>
      </c>
      <c r="EP152" s="213" t="str">
        <f t="shared" ref="EP152:FJ152" si="475">EP52</f>
        <v>25,300</v>
      </c>
      <c r="EQ152" s="224" t="str">
        <f t="shared" si="475"/>
        <v>1,000</v>
      </c>
      <c r="ER152" s="224" t="str">
        <f t="shared" si="475"/>
        <v>10</v>
      </c>
      <c r="ES152" s="224" t="str">
        <f t="shared" si="475"/>
        <v>591</v>
      </c>
      <c r="ET152" s="224" t="str">
        <f t="shared" si="475"/>
        <v>109</v>
      </c>
      <c r="EU152" s="224" t="str">
        <f t="shared" si="475"/>
        <v>4</v>
      </c>
      <c r="EV152" s="224" t="str">
        <f t="shared" si="475"/>
        <v>160</v>
      </c>
      <c r="EW152" s="224" t="str">
        <f t="shared" si="475"/>
        <v>200,000</v>
      </c>
      <c r="EX152" s="224" t="str">
        <f t="shared" si="475"/>
        <v>120</v>
      </c>
      <c r="EY152" s="224" t="str">
        <f t="shared" si="475"/>
        <v>1,800,000</v>
      </c>
      <c r="EZ152" s="224" t="str">
        <f t="shared" si="475"/>
        <v>160,000</v>
      </c>
      <c r="FA152" s="224" t="str">
        <f t="shared" si="475"/>
        <v>160,000</v>
      </c>
      <c r="FB152" s="224" t="str">
        <f t="shared" si="475"/>
        <v>37,000</v>
      </c>
      <c r="FC152" s="224" t="str">
        <f t="shared" si="475"/>
        <v>8,000,000</v>
      </c>
      <c r="FD152" s="224" t="str">
        <f t="shared" si="475"/>
        <v>8,064,000</v>
      </c>
      <c r="FE152" s="224" t="str">
        <f t="shared" si="475"/>
        <v>$9,750,000</v>
      </c>
      <c r="FF152" s="224" t="str">
        <f t="shared" si="475"/>
        <v>$10,306,000</v>
      </c>
      <c r="FG152" s="224" t="str">
        <f t="shared" si="475"/>
        <v>$7,320,000</v>
      </c>
      <c r="FH152" s="224" t="str">
        <f t="shared" si="475"/>
        <v>$27,400,000</v>
      </c>
      <c r="FI152" s="224" t="str">
        <f t="shared" si="475"/>
        <v>$45</v>
      </c>
      <c r="FJ152" s="224" t="str">
        <f t="shared" si="475"/>
        <v>497</v>
      </c>
      <c r="FK152" s="232" t="s">
        <v>275</v>
      </c>
      <c r="FL152" s="232" t="s">
        <v>275</v>
      </c>
      <c r="FM152" s="213" t="str">
        <f t="shared" ref="FM152:GG152" si="476">FM52</f>
        <v>25,300</v>
      </c>
      <c r="FN152" s="224" t="str">
        <f t="shared" si="476"/>
        <v>1,200</v>
      </c>
      <c r="FO152" s="224" t="str">
        <f t="shared" si="476"/>
        <v>10</v>
      </c>
      <c r="FP152" s="224" t="str">
        <f t="shared" si="476"/>
        <v>591</v>
      </c>
      <c r="FQ152" s="224" t="str">
        <f t="shared" si="476"/>
        <v>109</v>
      </c>
      <c r="FR152" s="224" t="str">
        <f t="shared" si="476"/>
        <v>4</v>
      </c>
      <c r="FS152" s="224" t="str">
        <f t="shared" si="476"/>
        <v>160</v>
      </c>
      <c r="FT152" s="224" t="str">
        <f t="shared" si="476"/>
        <v>20,000</v>
      </c>
      <c r="FU152" s="224" t="str">
        <f t="shared" si="476"/>
        <v>120</v>
      </c>
      <c r="FV152" s="224" t="str">
        <f t="shared" si="476"/>
        <v>1,800,000</v>
      </c>
      <c r="FW152" s="224" t="str">
        <f t="shared" si="476"/>
        <v>96,000</v>
      </c>
      <c r="FX152" s="224" t="str">
        <f t="shared" si="476"/>
        <v>96,000</v>
      </c>
      <c r="FY152" s="224" t="str">
        <f t="shared" si="476"/>
        <v>21,000</v>
      </c>
      <c r="FZ152" s="224" t="str">
        <f t="shared" si="476"/>
        <v>3,900,000</v>
      </c>
      <c r="GA152" s="224" t="str">
        <f t="shared" si="476"/>
        <v>3,944,000</v>
      </c>
      <c r="GB152" s="224" t="str">
        <f t="shared" si="476"/>
        <v>$5,437,000</v>
      </c>
      <c r="GC152" s="224" t="str">
        <f t="shared" si="476"/>
        <v>$4,425,000</v>
      </c>
      <c r="GD152" s="224" t="str">
        <f t="shared" si="476"/>
        <v>$4,701,000</v>
      </c>
      <c r="GE152" s="224" t="str">
        <f t="shared" si="476"/>
        <v>$14,574,000</v>
      </c>
      <c r="GF152" s="224" t="str">
        <f t="shared" si="476"/>
        <v>$46</v>
      </c>
      <c r="GG152" s="224" t="str">
        <f t="shared" si="476"/>
        <v>413</v>
      </c>
      <c r="GH152" s="232" t="s">
        <v>275</v>
      </c>
      <c r="GI152" s="232" t="s">
        <v>275</v>
      </c>
      <c r="GJ152" s="213" t="str">
        <f t="shared" ref="GJ152:HD152" si="477">GJ52</f>
        <v>25,300</v>
      </c>
      <c r="GK152" s="224" t="str">
        <f t="shared" si="477"/>
        <v>1,200</v>
      </c>
      <c r="GL152" s="224" t="str">
        <f t="shared" si="477"/>
        <v>10</v>
      </c>
      <c r="GM152" s="224" t="str">
        <f t="shared" si="477"/>
        <v>591</v>
      </c>
      <c r="GN152" s="224" t="str">
        <f t="shared" si="477"/>
        <v>113</v>
      </c>
      <c r="GO152" s="224" t="str">
        <f t="shared" si="477"/>
        <v>4</v>
      </c>
      <c r="GP152" s="224" t="str">
        <f t="shared" si="477"/>
        <v>160</v>
      </c>
      <c r="GQ152" s="224" t="str">
        <f t="shared" si="477"/>
        <v>200,000</v>
      </c>
      <c r="GR152" s="224" t="str">
        <f t="shared" si="477"/>
        <v>120</v>
      </c>
      <c r="GS152" s="224" t="str">
        <f t="shared" si="477"/>
        <v>1,800,000</v>
      </c>
      <c r="GT152" s="224" t="str">
        <f t="shared" si="477"/>
        <v>53,000</v>
      </c>
      <c r="GU152" s="224" t="str">
        <f t="shared" si="477"/>
        <v>53,000</v>
      </c>
      <c r="GV152" s="224" t="str">
        <f t="shared" si="477"/>
        <v>16,000</v>
      </c>
      <c r="GW152" s="224" t="str">
        <f t="shared" si="477"/>
        <v>3,500,000</v>
      </c>
      <c r="GX152" s="224" t="str">
        <f t="shared" si="477"/>
        <v>3,548,000</v>
      </c>
      <c r="GY152" s="224" t="str">
        <f t="shared" si="477"/>
        <v>$4,075,298</v>
      </c>
      <c r="GZ152" s="224" t="str">
        <f t="shared" si="477"/>
        <v>$3,304,018</v>
      </c>
      <c r="HA152" s="224" t="str">
        <f t="shared" si="477"/>
        <v>$2,748,901</v>
      </c>
      <c r="HB152" s="224" t="str">
        <f t="shared" si="477"/>
        <v>$10,246,313</v>
      </c>
      <c r="HC152" s="224" t="str">
        <f t="shared" ref="HC152" si="478">HC52</f>
        <v>$47</v>
      </c>
      <c r="HD152" s="224" t="str">
        <f t="shared" si="477"/>
        <v>285</v>
      </c>
      <c r="HE152" s="232" t="s">
        <v>275</v>
      </c>
      <c r="HF152" s="232" t="s">
        <v>275</v>
      </c>
      <c r="HG152" s="213" t="str">
        <f t="shared" ref="HG152:IA152" si="479">HG52</f>
        <v>25,300</v>
      </c>
      <c r="HH152" s="224" t="str">
        <f t="shared" si="479"/>
        <v>1,200</v>
      </c>
      <c r="HI152" s="224" t="str">
        <f t="shared" si="479"/>
        <v>10</v>
      </c>
      <c r="HJ152" s="224" t="str">
        <f t="shared" si="479"/>
        <v>591</v>
      </c>
      <c r="HK152" s="224" t="str">
        <f t="shared" si="479"/>
        <v>113</v>
      </c>
      <c r="HL152" s="224" t="str">
        <f t="shared" si="479"/>
        <v>4</v>
      </c>
      <c r="HM152" s="224" t="str">
        <f t="shared" si="479"/>
        <v>160</v>
      </c>
      <c r="HN152" s="224" t="str">
        <f t="shared" si="479"/>
        <v>200,000</v>
      </c>
      <c r="HO152" s="224" t="str">
        <f t="shared" si="479"/>
        <v>120</v>
      </c>
      <c r="HP152" s="224" t="str">
        <f t="shared" si="479"/>
        <v>1,300,000</v>
      </c>
      <c r="HQ152" s="224" t="str">
        <f t="shared" si="479"/>
        <v>79,000</v>
      </c>
      <c r="HR152" s="224" t="str">
        <f t="shared" si="479"/>
        <v>79,000</v>
      </c>
      <c r="HS152" s="224" t="str">
        <f t="shared" si="479"/>
        <v>28,000</v>
      </c>
      <c r="HT152" s="224" t="str">
        <f t="shared" si="479"/>
        <v>3,550,000</v>
      </c>
      <c r="HU152" s="224" t="str">
        <f t="shared" si="479"/>
        <v>3,574,000</v>
      </c>
      <c r="HV152" s="224" t="str">
        <f t="shared" si="479"/>
        <v>$5,356,000</v>
      </c>
      <c r="HW152" s="224" t="str">
        <f t="shared" si="479"/>
        <v>$4,299,000</v>
      </c>
      <c r="HX152" s="224" t="str">
        <f t="shared" si="479"/>
        <v>$3,983,000</v>
      </c>
      <c r="HY152" s="224" t="str">
        <f t="shared" si="479"/>
        <v>$13,651,000</v>
      </c>
      <c r="HZ152" s="224" t="str">
        <f t="shared" si="479"/>
        <v>$50</v>
      </c>
      <c r="IA152" s="224" t="str">
        <f t="shared" si="479"/>
        <v>268</v>
      </c>
      <c r="IB152" s="232" t="s">
        <v>275</v>
      </c>
      <c r="IC152" s="232" t="s">
        <v>275</v>
      </c>
      <c r="ID152" s="213" t="str">
        <f t="shared" ref="ID152:IX152" si="480">ID52</f>
        <v>25,300</v>
      </c>
      <c r="IE152" s="224" t="str">
        <f t="shared" si="480"/>
        <v>1,300</v>
      </c>
      <c r="IF152" s="224" t="str">
        <f t="shared" si="480"/>
        <v>15</v>
      </c>
      <c r="IG152" s="224" t="str">
        <f t="shared" si="480"/>
        <v>591</v>
      </c>
      <c r="IH152" s="224" t="str">
        <f t="shared" si="480"/>
        <v>114</v>
      </c>
      <c r="II152" s="224" t="str">
        <f t="shared" si="480"/>
        <v>4</v>
      </c>
      <c r="IJ152" s="224" t="str">
        <f t="shared" si="480"/>
        <v>326</v>
      </c>
      <c r="IK152" s="224" t="str">
        <f t="shared" si="480"/>
        <v>200,000</v>
      </c>
      <c r="IL152" s="224" t="str">
        <f t="shared" si="480"/>
        <v>125</v>
      </c>
      <c r="IM152" s="224" t="str">
        <f t="shared" si="480"/>
        <v>2,000,000</v>
      </c>
      <c r="IN152" s="224" t="str">
        <f t="shared" si="480"/>
        <v>85,000</v>
      </c>
      <c r="IO152" s="224" t="str">
        <f t="shared" si="480"/>
        <v>85,000</v>
      </c>
      <c r="IP152" s="224" t="str">
        <f t="shared" si="480"/>
        <v>45,000</v>
      </c>
      <c r="IQ152" s="224" t="str">
        <f t="shared" si="480"/>
        <v>4,000,000</v>
      </c>
      <c r="IR152" s="224" t="str">
        <f t="shared" si="480"/>
        <v>4,030,000</v>
      </c>
      <c r="IS152" s="224" t="str">
        <f t="shared" si="480"/>
        <v>$6,700,000</v>
      </c>
      <c r="IT152" s="224" t="str">
        <f t="shared" si="480"/>
        <v>$5,300,000</v>
      </c>
      <c r="IU152" s="224" t="str">
        <f t="shared" si="480"/>
        <v>$4,200,000</v>
      </c>
      <c r="IV152" s="224" t="str">
        <f t="shared" si="480"/>
        <v>$16,000,000</v>
      </c>
      <c r="IW152" s="224" t="str">
        <f t="shared" si="480"/>
        <v>$50</v>
      </c>
      <c r="IX152" s="224" t="str">
        <f t="shared" si="480"/>
        <v>394</v>
      </c>
      <c r="IY152" s="232" t="s">
        <v>275</v>
      </c>
      <c r="IZ152" s="232" t="s">
        <v>275</v>
      </c>
      <c r="JA152" s="213" t="str">
        <f t="shared" ref="JA152:JU152" si="481">JA52</f>
        <v>23,860</v>
      </c>
      <c r="JB152" s="224" t="str">
        <f t="shared" si="481"/>
        <v>1,210</v>
      </c>
      <c r="JC152" s="224" t="str">
        <f t="shared" si="481"/>
        <v>23</v>
      </c>
      <c r="JD152" s="224" t="str">
        <f t="shared" si="481"/>
        <v>591</v>
      </c>
      <c r="JE152" s="224" t="str">
        <f t="shared" si="481"/>
        <v>107</v>
      </c>
      <c r="JF152" s="224" t="str">
        <f t="shared" si="481"/>
        <v>4</v>
      </c>
      <c r="JG152" s="224" t="str">
        <f t="shared" si="481"/>
        <v>160</v>
      </c>
      <c r="JH152" s="224" t="str">
        <f t="shared" si="481"/>
        <v>488,000</v>
      </c>
      <c r="JI152" s="224" t="str">
        <f t="shared" si="481"/>
        <v>120</v>
      </c>
      <c r="JJ152" s="224" t="str">
        <f t="shared" si="481"/>
        <v>5,040,000</v>
      </c>
      <c r="JK152" s="224" t="str">
        <f t="shared" si="481"/>
        <v>91,234</v>
      </c>
      <c r="JL152" s="224" t="str">
        <f t="shared" si="481"/>
        <v>91,234</v>
      </c>
      <c r="JM152" s="224" t="str">
        <f t="shared" si="481"/>
        <v>14,257</v>
      </c>
      <c r="JN152" s="224" t="str">
        <f t="shared" si="481"/>
        <v>6,078,200</v>
      </c>
      <c r="JO152" s="224" t="str">
        <f t="shared" si="481"/>
        <v>6,149,367</v>
      </c>
      <c r="JP152" s="224" t="str">
        <f t="shared" si="481"/>
        <v>$22,878,200</v>
      </c>
      <c r="JQ152" s="224" t="str">
        <f t="shared" si="481"/>
        <v>$7,038,600</v>
      </c>
      <c r="JR152" s="224" t="str">
        <f t="shared" si="481"/>
        <v>$4,606,600</v>
      </c>
      <c r="JS152" s="224" t="str">
        <f t="shared" si="481"/>
        <v>$19,043,400</v>
      </c>
      <c r="JT152" s="224" t="str">
        <f t="shared" si="481"/>
        <v>$50.81</v>
      </c>
      <c r="JU152" s="224" t="str">
        <f t="shared" si="481"/>
        <v>366</v>
      </c>
      <c r="JV152" s="232" t="s">
        <v>275</v>
      </c>
      <c r="JW152" s="232" t="s">
        <v>275</v>
      </c>
      <c r="JX152" s="213" t="str">
        <f t="shared" ref="JX152:KR152" si="482">JX52</f>
        <v>0</v>
      </c>
      <c r="JY152" s="224" t="str">
        <f t="shared" si="482"/>
        <v>0</v>
      </c>
      <c r="JZ152" s="224" t="str">
        <f t="shared" si="482"/>
        <v>-5</v>
      </c>
      <c r="KA152" s="224" t="str">
        <f t="shared" si="482"/>
        <v>0</v>
      </c>
      <c r="KB152" s="224" t="str">
        <f t="shared" si="482"/>
        <v>0</v>
      </c>
      <c r="KC152" s="224" t="str">
        <f t="shared" si="482"/>
        <v>0</v>
      </c>
      <c r="KD152" s="224" t="str">
        <f t="shared" si="482"/>
        <v>0</v>
      </c>
      <c r="KE152" s="224" t="str">
        <f t="shared" si="482"/>
        <v>1,980,000</v>
      </c>
      <c r="KF152" s="224" t="str">
        <f t="shared" si="482"/>
        <v>0</v>
      </c>
      <c r="KG152" s="224" t="str">
        <f t="shared" si="482"/>
        <v>0</v>
      </c>
      <c r="KH152" s="224" t="str">
        <f t="shared" si="482"/>
        <v>23,000</v>
      </c>
      <c r="KI152" s="224" t="str">
        <f t="shared" si="482"/>
        <v>23,000</v>
      </c>
      <c r="KJ152" s="224" t="str">
        <f t="shared" si="482"/>
        <v>5,300</v>
      </c>
      <c r="KK152" s="224" t="str">
        <f t="shared" si="482"/>
        <v>1,678,000</v>
      </c>
      <c r="KL152" s="224" t="str">
        <f t="shared" si="482"/>
        <v>1,672,500</v>
      </c>
      <c r="KM152" s="224" t="str">
        <f t="shared" si="482"/>
        <v>$80,132,000</v>
      </c>
      <c r="KN152" s="224" t="str">
        <f t="shared" si="482"/>
        <v>$3,688,000</v>
      </c>
      <c r="KO152" s="224" t="str">
        <f t="shared" si="482"/>
        <v>$1,798,000</v>
      </c>
      <c r="KP152" s="224" t="str">
        <f t="shared" si="482"/>
        <v>$8,218,000</v>
      </c>
      <c r="KQ152" s="224" t="str">
        <f t="shared" si="482"/>
        <v>-$4.79</v>
      </c>
      <c r="KR152" s="224" t="str">
        <f t="shared" si="482"/>
        <v>-55</v>
      </c>
      <c r="KS152" s="232" t="s">
        <v>275</v>
      </c>
      <c r="KT152" s="232" t="s">
        <v>275</v>
      </c>
      <c r="KU152" s="213" t="str">
        <f t="shared" ref="KU152:LO152" si="483">KU52</f>
        <v>0</v>
      </c>
      <c r="KV152" s="224" t="str">
        <f t="shared" si="483"/>
        <v>-200</v>
      </c>
      <c r="KW152" s="224" t="str">
        <f t="shared" si="483"/>
        <v>5</v>
      </c>
      <c r="KX152" s="224" t="str">
        <f t="shared" si="483"/>
        <v>0</v>
      </c>
      <c r="KY152" s="224" t="str">
        <f t="shared" si="483"/>
        <v>3</v>
      </c>
      <c r="KZ152" s="224" t="str">
        <f t="shared" si="483"/>
        <v>0</v>
      </c>
      <c r="LA152" s="224" t="str">
        <f t="shared" si="483"/>
        <v>0</v>
      </c>
      <c r="LB152" s="224" t="str">
        <f t="shared" si="483"/>
        <v>0</v>
      </c>
      <c r="LC152" s="224" t="str">
        <f t="shared" si="483"/>
        <v>0</v>
      </c>
      <c r="LD152" s="224" t="str">
        <f t="shared" si="483"/>
        <v>0</v>
      </c>
      <c r="LE152" s="224" t="str">
        <f t="shared" si="483"/>
        <v>-21,642</v>
      </c>
      <c r="LF152" s="224" t="str">
        <f t="shared" si="483"/>
        <v>-21,642</v>
      </c>
      <c r="LG152" s="224" t="str">
        <f t="shared" si="483"/>
        <v>-2,270</v>
      </c>
      <c r="LH152" s="224" t="str">
        <f t="shared" si="483"/>
        <v>1,791,000</v>
      </c>
      <c r="LI152" s="224" t="str">
        <f t="shared" si="483"/>
        <v>1,755,000</v>
      </c>
      <c r="LJ152" s="224" t="str">
        <f t="shared" si="483"/>
        <v>-$773,000</v>
      </c>
      <c r="LK152" s="224" t="str">
        <f t="shared" si="483"/>
        <v>$115,000</v>
      </c>
      <c r="LL152" s="224" t="str">
        <f t="shared" si="483"/>
        <v>-$1,272,000</v>
      </c>
      <c r="LM152" s="224" t="str">
        <f t="shared" si="483"/>
        <v>-$1,930,000</v>
      </c>
      <c r="LN152" s="224" t="str">
        <f t="shared" si="483"/>
        <v>$5.00</v>
      </c>
      <c r="LO152" s="224" t="str">
        <f t="shared" si="483"/>
        <v>2</v>
      </c>
      <c r="LP152" s="232"/>
      <c r="LQ152" s="232"/>
      <c r="LR152" s="213" t="str">
        <f t="shared" ref="LR152:ML152" si="484">LR52</f>
        <v>0</v>
      </c>
      <c r="LS152" s="224" t="str">
        <f t="shared" si="484"/>
        <v>-</v>
      </c>
      <c r="LT152" s="224" t="str">
        <f t="shared" si="484"/>
        <v>-</v>
      </c>
      <c r="LU152" s="224" t="str">
        <f t="shared" si="484"/>
        <v>0</v>
      </c>
      <c r="LV152" s="224" t="str">
        <f t="shared" si="484"/>
        <v>0</v>
      </c>
      <c r="LW152" s="224" t="str">
        <f t="shared" si="484"/>
        <v>0</v>
      </c>
      <c r="LX152" s="224" t="str">
        <f t="shared" si="484"/>
        <v>0</v>
      </c>
      <c r="LY152" s="224" t="str">
        <f t="shared" si="484"/>
        <v>-180,000</v>
      </c>
      <c r="LZ152" s="224" t="str">
        <f t="shared" si="484"/>
        <v>0</v>
      </c>
      <c r="MA152" s="224" t="str">
        <f t="shared" si="484"/>
        <v>0</v>
      </c>
      <c r="MB152" s="224" t="str">
        <f t="shared" si="484"/>
        <v>-27,885</v>
      </c>
      <c r="MC152" s="224" t="str">
        <f t="shared" si="484"/>
        <v>-27,885</v>
      </c>
      <c r="MD152" s="224" t="str">
        <f t="shared" si="484"/>
        <v>-10,145</v>
      </c>
      <c r="ME152" s="224" t="str">
        <f t="shared" si="484"/>
        <v>-2,557,000</v>
      </c>
      <c r="MF152" s="224" t="str">
        <f t="shared" si="484"/>
        <v>-2,560,335</v>
      </c>
      <c r="MG152" s="224" t="str">
        <f t="shared" si="484"/>
        <v>-$1,725,000</v>
      </c>
      <c r="MH152" s="224" t="str">
        <f t="shared" si="484"/>
        <v>-$1,855,000</v>
      </c>
      <c r="MI152" s="224" t="str">
        <f t="shared" si="484"/>
        <v>-$1,513,000</v>
      </c>
      <c r="MJ152" s="224" t="str">
        <f t="shared" si="484"/>
        <v>-$5,093,000</v>
      </c>
      <c r="MK152" s="224" t="str">
        <f t="shared" si="484"/>
        <v>$0</v>
      </c>
      <c r="ML152" s="224" t="str">
        <f t="shared" si="484"/>
        <v>-48</v>
      </c>
      <c r="MM152" s="232"/>
      <c r="MN152" s="232"/>
      <c r="MO152" s="213" t="str">
        <f t="shared" ref="MO152:NI152" si="485">MO52</f>
        <v>-1,800</v>
      </c>
      <c r="MP152" s="224" t="str">
        <f t="shared" si="485"/>
        <v>-</v>
      </c>
      <c r="MQ152" s="224" t="str">
        <f t="shared" si="485"/>
        <v>-</v>
      </c>
      <c r="MR152" s="224" t="str">
        <f t="shared" si="485"/>
        <v>0</v>
      </c>
      <c r="MS152" s="224" t="str">
        <f t="shared" si="485"/>
        <v>0</v>
      </c>
      <c r="MT152" s="224" t="str">
        <f t="shared" si="485"/>
        <v>0</v>
      </c>
      <c r="MU152" s="224" t="str">
        <f t="shared" si="485"/>
        <v>0</v>
      </c>
      <c r="MV152" s="224" t="str">
        <f t="shared" si="485"/>
        <v>0</v>
      </c>
      <c r="MW152" s="224" t="str">
        <f t="shared" si="485"/>
        <v>0</v>
      </c>
      <c r="MX152" s="224" t="str">
        <f t="shared" si="485"/>
        <v>0</v>
      </c>
      <c r="MY152" s="224" t="str">
        <f t="shared" si="485"/>
        <v>-2,473</v>
      </c>
      <c r="MZ152" s="224" t="str">
        <f t="shared" si="485"/>
        <v>-2,473</v>
      </c>
      <c r="NA152" s="224" t="str">
        <f t="shared" si="485"/>
        <v>-385</v>
      </c>
      <c r="NB152" s="224" t="str">
        <f t="shared" si="485"/>
        <v>-1,362,000</v>
      </c>
      <c r="NC152" s="224" t="str">
        <f t="shared" si="485"/>
        <v>-1,353,665</v>
      </c>
      <c r="ND152" s="224" t="str">
        <f t="shared" si="485"/>
        <v>$850,000</v>
      </c>
      <c r="NE152" s="224" t="str">
        <f t="shared" si="485"/>
        <v>$920,000</v>
      </c>
      <c r="NF152" s="224" t="str">
        <f t="shared" si="485"/>
        <v>$117,000</v>
      </c>
      <c r="NG152" s="224" t="str">
        <f t="shared" si="485"/>
        <v>$1,887,000</v>
      </c>
      <c r="NH152" s="224" t="str">
        <f t="shared" si="485"/>
        <v>$1</v>
      </c>
      <c r="NI152" s="224" t="str">
        <f t="shared" si="485"/>
        <v>145</v>
      </c>
    </row>
    <row r="153" spans="1:373" s="2" customFormat="1" ht="12.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213" t="s">
        <v>352</v>
      </c>
      <c r="AD153" s="222" t="str">
        <f t="shared" ca="1" si="195"/>
        <v>$104.05</v>
      </c>
      <c r="AE153" s="224" t="str">
        <f t="shared" si="229"/>
        <v>64,240</v>
      </c>
      <c r="AF153" s="224" t="str">
        <f t="shared" ref="AF153:AS153" si="486">AF53</f>
        <v>2,020</v>
      </c>
      <c r="AG153" s="224" t="str">
        <f t="shared" si="486"/>
        <v>25</v>
      </c>
      <c r="AH153" s="224" t="str">
        <f t="shared" si="486"/>
        <v>1,352</v>
      </c>
      <c r="AI153" s="224" t="str">
        <f t="shared" si="486"/>
        <v>35</v>
      </c>
      <c r="AJ153" s="224" t="str">
        <f t="shared" si="486"/>
        <v>0</v>
      </c>
      <c r="AK153" s="224" t="str">
        <f t="shared" si="486"/>
        <v>132</v>
      </c>
      <c r="AL153" s="224" t="str">
        <f t="shared" si="486"/>
        <v>310,000</v>
      </c>
      <c r="AM153" s="224" t="str">
        <f t="shared" si="486"/>
        <v>124</v>
      </c>
      <c r="AN153" s="224" t="str">
        <f t="shared" si="486"/>
        <v>250,000</v>
      </c>
      <c r="AO153" s="224" t="str">
        <f t="shared" si="486"/>
        <v>141,816</v>
      </c>
      <c r="AP153" s="224" t="str">
        <f t="shared" si="486"/>
        <v>141,816</v>
      </c>
      <c r="AQ153" s="224" t="str">
        <f t="shared" si="486"/>
        <v>0</v>
      </c>
      <c r="AR153" s="224" t="str">
        <f t="shared" si="486"/>
        <v>455,435</v>
      </c>
      <c r="AS153" s="224" t="str">
        <f t="shared" si="486"/>
        <v>966,926</v>
      </c>
      <c r="AT153" s="224" t="str">
        <f t="shared" si="401"/>
        <v>$11,562,650</v>
      </c>
      <c r="AU153" s="224" t="str">
        <f t="shared" si="401"/>
        <v>$3,350,289</v>
      </c>
      <c r="AV153" s="224" t="str">
        <f t="shared" si="401"/>
        <v>$18,052,732</v>
      </c>
      <c r="AW153" s="224" t="str">
        <f t="shared" si="401"/>
        <v>$47,774,509</v>
      </c>
      <c r="AX153" s="224" t="str">
        <f t="shared" si="401"/>
        <v>$104.05</v>
      </c>
      <c r="AY153" s="224" t="str">
        <f t="shared" ref="AY153" si="487">AY53</f>
        <v>128</v>
      </c>
      <c r="AZ153" s="232" t="s">
        <v>275</v>
      </c>
      <c r="BA153" s="232"/>
      <c r="BB153" s="213" t="str">
        <f t="shared" ref="BB153:BU153" si="488">BB53</f>
        <v>27,616</v>
      </c>
      <c r="BC153" s="224" t="str">
        <f t="shared" si="488"/>
        <v>1,800</v>
      </c>
      <c r="BD153" s="224" t="str">
        <f t="shared" si="488"/>
        <v>0</v>
      </c>
      <c r="BE153" s="224" t="str">
        <f t="shared" si="488"/>
        <v>1,400</v>
      </c>
      <c r="BF153" s="224" t="str">
        <f t="shared" si="488"/>
        <v>35</v>
      </c>
      <c r="BG153" s="224" t="str">
        <f t="shared" si="488"/>
        <v>0</v>
      </c>
      <c r="BH153" s="224" t="str">
        <f t="shared" si="488"/>
        <v>131</v>
      </c>
      <c r="BI153" s="224" t="str">
        <f t="shared" si="488"/>
        <v>300,000</v>
      </c>
      <c r="BJ153" s="224" t="str">
        <f t="shared" si="488"/>
        <v>124</v>
      </c>
      <c r="BK153" s="224" t="str">
        <f t="shared" si="488"/>
        <v>250,000</v>
      </c>
      <c r="BL153" s="224" t="str">
        <f t="shared" si="488"/>
        <v>136,000</v>
      </c>
      <c r="BM153" s="224" t="str">
        <f t="shared" si="488"/>
        <v>136,000</v>
      </c>
      <c r="BN153" s="224" t="str">
        <f t="shared" si="488"/>
        <v>0</v>
      </c>
      <c r="BO153" s="224" t="str">
        <f t="shared" si="488"/>
        <v>882,000</v>
      </c>
      <c r="BP153" s="224" t="str">
        <f t="shared" si="488"/>
        <v>1,405,000</v>
      </c>
      <c r="BQ153" s="224" t="str">
        <f t="shared" si="488"/>
        <v>$10,252,827</v>
      </c>
      <c r="BR153" s="224" t="str">
        <f t="shared" si="488"/>
        <v>$2,873,685</v>
      </c>
      <c r="BS153" s="224" t="str">
        <f t="shared" si="488"/>
        <v>$20,277,490</v>
      </c>
      <c r="BT153" s="224" t="str">
        <f t="shared" si="488"/>
        <v>$45,968,551</v>
      </c>
      <c r="BU153" s="224" t="str">
        <f t="shared" si="488"/>
        <v>$98.72</v>
      </c>
      <c r="BV153" s="224" t="str">
        <f t="shared" si="437"/>
        <v>119</v>
      </c>
      <c r="BW153" s="232" t="s">
        <v>275</v>
      </c>
      <c r="BX153" s="232" t="s">
        <v>275</v>
      </c>
      <c r="BY153" s="213" t="str">
        <f t="shared" ref="BY153:CR153" si="489">BY53</f>
        <v>-</v>
      </c>
      <c r="BZ153" s="224" t="str">
        <f t="shared" si="489"/>
        <v>-</v>
      </c>
      <c r="CA153" s="224" t="str">
        <f t="shared" si="489"/>
        <v>-</v>
      </c>
      <c r="CB153" s="224" t="str">
        <f t="shared" si="489"/>
        <v>-</v>
      </c>
      <c r="CC153" s="224" t="str">
        <f t="shared" si="489"/>
        <v>-</v>
      </c>
      <c r="CD153" s="224" t="str">
        <f t="shared" si="489"/>
        <v>-</v>
      </c>
      <c r="CE153" s="224" t="str">
        <f t="shared" si="489"/>
        <v>-</v>
      </c>
      <c r="CF153" s="224" t="str">
        <f t="shared" si="489"/>
        <v>-</v>
      </c>
      <c r="CG153" s="224" t="str">
        <f t="shared" si="489"/>
        <v>-</v>
      </c>
      <c r="CH153" s="224" t="str">
        <f t="shared" si="489"/>
        <v>-</v>
      </c>
      <c r="CI153" s="224" t="str">
        <f t="shared" si="489"/>
        <v>-</v>
      </c>
      <c r="CJ153" s="224" t="str">
        <f t="shared" si="489"/>
        <v>-</v>
      </c>
      <c r="CK153" s="224" t="str">
        <f t="shared" si="489"/>
        <v>-</v>
      </c>
      <c r="CL153" s="224" t="str">
        <f t="shared" si="489"/>
        <v>-</v>
      </c>
      <c r="CM153" s="224" t="str">
        <f t="shared" si="489"/>
        <v>-</v>
      </c>
      <c r="CN153" s="224" t="str">
        <f t="shared" si="489"/>
        <v>-</v>
      </c>
      <c r="CO153" s="224" t="str">
        <f t="shared" si="489"/>
        <v>-</v>
      </c>
      <c r="CP153" s="224" t="str">
        <f t="shared" si="489"/>
        <v>-</v>
      </c>
      <c r="CQ153" s="224" t="str">
        <f t="shared" si="489"/>
        <v>-</v>
      </c>
      <c r="CR153" s="224" t="str">
        <f t="shared" si="489"/>
        <v>-</v>
      </c>
      <c r="CS153" s="224" t="str">
        <f t="shared" si="438"/>
        <v>181</v>
      </c>
      <c r="CT153" s="232" t="s">
        <v>275</v>
      </c>
      <c r="CU153" s="232" t="s">
        <v>275</v>
      </c>
      <c r="CV153" s="213" t="str">
        <f t="shared" ref="CV153:DP153" si="490">CV53</f>
        <v>-</v>
      </c>
      <c r="CW153" s="224" t="str">
        <f t="shared" si="490"/>
        <v>-</v>
      </c>
      <c r="CX153" s="224" t="str">
        <f t="shared" si="490"/>
        <v>-</v>
      </c>
      <c r="CY153" s="224" t="str">
        <f t="shared" si="490"/>
        <v>-</v>
      </c>
      <c r="CZ153" s="224" t="str">
        <f t="shared" si="490"/>
        <v>-</v>
      </c>
      <c r="DA153" s="224" t="str">
        <f t="shared" si="490"/>
        <v>-</v>
      </c>
      <c r="DB153" s="224" t="str">
        <f t="shared" si="490"/>
        <v>-</v>
      </c>
      <c r="DC153" s="224" t="str">
        <f t="shared" si="490"/>
        <v>-</v>
      </c>
      <c r="DD153" s="224" t="str">
        <f t="shared" si="490"/>
        <v>-</v>
      </c>
      <c r="DE153" s="224" t="str">
        <f t="shared" si="490"/>
        <v>-</v>
      </c>
      <c r="DF153" s="224" t="str">
        <f t="shared" si="490"/>
        <v>-</v>
      </c>
      <c r="DG153" s="224" t="str">
        <f t="shared" si="490"/>
        <v>-</v>
      </c>
      <c r="DH153" s="224" t="str">
        <f t="shared" si="490"/>
        <v>-</v>
      </c>
      <c r="DI153" s="224" t="str">
        <f t="shared" si="490"/>
        <v>-</v>
      </c>
      <c r="DJ153" s="224" t="str">
        <f t="shared" si="490"/>
        <v>-</v>
      </c>
      <c r="DK153" s="224" t="str">
        <f t="shared" si="490"/>
        <v>-</v>
      </c>
      <c r="DL153" s="224" t="str">
        <f t="shared" si="490"/>
        <v>-</v>
      </c>
      <c r="DM153" s="224" t="str">
        <f t="shared" si="490"/>
        <v>-</v>
      </c>
      <c r="DN153" s="224" t="str">
        <f t="shared" si="490"/>
        <v>-</v>
      </c>
      <c r="DO153" s="224" t="str">
        <f t="shared" si="490"/>
        <v>-</v>
      </c>
      <c r="DP153" s="224" t="str">
        <f t="shared" si="490"/>
        <v>204</v>
      </c>
      <c r="DQ153" s="232" t="s">
        <v>275</v>
      </c>
      <c r="DR153" s="232" t="s">
        <v>275</v>
      </c>
      <c r="DS153" s="213" t="str">
        <f t="shared" ref="DS153:EM153" si="491">DS53</f>
        <v>-</v>
      </c>
      <c r="DT153" s="224" t="str">
        <f t="shared" si="491"/>
        <v>-</v>
      </c>
      <c r="DU153" s="224" t="str">
        <f t="shared" si="491"/>
        <v>-</v>
      </c>
      <c r="DV153" s="224" t="str">
        <f t="shared" si="491"/>
        <v>-</v>
      </c>
      <c r="DW153" s="224" t="str">
        <f t="shared" si="491"/>
        <v>-</v>
      </c>
      <c r="DX153" s="224" t="str">
        <f t="shared" si="491"/>
        <v>-</v>
      </c>
      <c r="DY153" s="224" t="str">
        <f t="shared" si="491"/>
        <v>-</v>
      </c>
      <c r="DZ153" s="224" t="str">
        <f t="shared" si="491"/>
        <v>-</v>
      </c>
      <c r="EA153" s="224" t="str">
        <f t="shared" si="491"/>
        <v>-</v>
      </c>
      <c r="EB153" s="224" t="str">
        <f t="shared" si="491"/>
        <v>-</v>
      </c>
      <c r="EC153" s="224" t="str">
        <f t="shared" si="491"/>
        <v>-</v>
      </c>
      <c r="ED153" s="224" t="str">
        <f t="shared" si="491"/>
        <v>-</v>
      </c>
      <c r="EE153" s="224" t="str">
        <f t="shared" si="491"/>
        <v>-</v>
      </c>
      <c r="EF153" s="224" t="str">
        <f t="shared" si="491"/>
        <v>-</v>
      </c>
      <c r="EG153" s="224" t="str">
        <f t="shared" si="491"/>
        <v>-</v>
      </c>
      <c r="EH153" s="224" t="str">
        <f t="shared" si="491"/>
        <v>-</v>
      </c>
      <c r="EI153" s="224" t="str">
        <f t="shared" si="491"/>
        <v>-</v>
      </c>
      <c r="EJ153" s="224" t="str">
        <f t="shared" si="491"/>
        <v>-</v>
      </c>
      <c r="EK153" s="224" t="str">
        <f t="shared" si="491"/>
        <v>-</v>
      </c>
      <c r="EL153" s="224" t="str">
        <f t="shared" si="491"/>
        <v>-</v>
      </c>
      <c r="EM153" s="224" t="str">
        <f t="shared" si="491"/>
        <v>102</v>
      </c>
      <c r="EN153" s="232" t="s">
        <v>275</v>
      </c>
      <c r="EO153" s="232" t="s">
        <v>275</v>
      </c>
      <c r="EP153" s="213" t="str">
        <f t="shared" ref="EP153:FJ153" si="492">EP53</f>
        <v>-</v>
      </c>
      <c r="EQ153" s="224" t="str">
        <f t="shared" si="492"/>
        <v>-</v>
      </c>
      <c r="ER153" s="224" t="str">
        <f t="shared" si="492"/>
        <v>-</v>
      </c>
      <c r="ES153" s="224" t="str">
        <f t="shared" si="492"/>
        <v>-</v>
      </c>
      <c r="ET153" s="224" t="str">
        <f t="shared" si="492"/>
        <v>-</v>
      </c>
      <c r="EU153" s="224" t="str">
        <f t="shared" si="492"/>
        <v>-</v>
      </c>
      <c r="EV153" s="224" t="str">
        <f t="shared" si="492"/>
        <v>-</v>
      </c>
      <c r="EW153" s="224" t="str">
        <f t="shared" si="492"/>
        <v>-</v>
      </c>
      <c r="EX153" s="224" t="str">
        <f t="shared" si="492"/>
        <v>-</v>
      </c>
      <c r="EY153" s="224" t="str">
        <f t="shared" si="492"/>
        <v>-</v>
      </c>
      <c r="EZ153" s="224" t="str">
        <f t="shared" si="492"/>
        <v>-</v>
      </c>
      <c r="FA153" s="224" t="str">
        <f t="shared" si="492"/>
        <v>-</v>
      </c>
      <c r="FB153" s="224" t="str">
        <f t="shared" si="492"/>
        <v>-</v>
      </c>
      <c r="FC153" s="224" t="str">
        <f t="shared" si="492"/>
        <v>-</v>
      </c>
      <c r="FD153" s="224" t="str">
        <f t="shared" si="492"/>
        <v>-</v>
      </c>
      <c r="FE153" s="224" t="str">
        <f t="shared" si="492"/>
        <v>-</v>
      </c>
      <c r="FF153" s="224" t="str">
        <f t="shared" si="492"/>
        <v>-</v>
      </c>
      <c r="FG153" s="224" t="str">
        <f t="shared" si="492"/>
        <v>-</v>
      </c>
      <c r="FH153" s="224" t="str">
        <f t="shared" si="492"/>
        <v>-</v>
      </c>
      <c r="FI153" s="224" t="str">
        <f t="shared" si="492"/>
        <v>-</v>
      </c>
      <c r="FJ153" s="224" t="str">
        <f t="shared" si="492"/>
        <v>145</v>
      </c>
      <c r="FK153" s="232" t="s">
        <v>275</v>
      </c>
      <c r="FL153" s="232" t="s">
        <v>275</v>
      </c>
      <c r="FM153" s="213" t="str">
        <f t="shared" ref="FM153:GG153" si="493">FM53</f>
        <v>63,500</v>
      </c>
      <c r="FN153" s="224" t="str">
        <f t="shared" si="493"/>
        <v>2,000</v>
      </c>
      <c r="FO153" s="224" t="str">
        <f t="shared" si="493"/>
        <v>860</v>
      </c>
      <c r="FP153" s="224" t="str">
        <f t="shared" si="493"/>
        <v>1,415</v>
      </c>
      <c r="FQ153" s="224" t="str">
        <f t="shared" si="493"/>
        <v>27</v>
      </c>
      <c r="FR153" s="224" t="str">
        <f t="shared" si="493"/>
        <v>0</v>
      </c>
      <c r="FS153" s="224" t="str">
        <f t="shared" si="493"/>
        <v>140</v>
      </c>
      <c r="FT153" s="224" t="str">
        <f t="shared" si="493"/>
        <v>370,000</v>
      </c>
      <c r="FU153" s="224" t="str">
        <f t="shared" si="493"/>
        <v>124</v>
      </c>
      <c r="FV153" s="224" t="str">
        <f t="shared" si="493"/>
        <v>2,000,000</v>
      </c>
      <c r="FW153" s="224" t="str">
        <f t="shared" si="493"/>
        <v>241,000</v>
      </c>
      <c r="FX153" s="224" t="str">
        <f t="shared" si="493"/>
        <v>241,000</v>
      </c>
      <c r="FY153" s="224" t="str">
        <f t="shared" si="493"/>
        <v>0</v>
      </c>
      <c r="FZ153" s="224" t="str">
        <f t="shared" si="493"/>
        <v>686,300</v>
      </c>
      <c r="GA153" s="224" t="str">
        <f t="shared" si="493"/>
        <v>1,494,800</v>
      </c>
      <c r="GB153" s="224" t="str">
        <f t="shared" si="493"/>
        <v>$13,800,000</v>
      </c>
      <c r="GC153" s="224" t="str">
        <f t="shared" si="493"/>
        <v>$20,100,000</v>
      </c>
      <c r="GD153" s="224" t="str">
        <f t="shared" si="493"/>
        <v>$21,500,000</v>
      </c>
      <c r="GE153" s="224" t="str">
        <f t="shared" si="493"/>
        <v>$56,000,000</v>
      </c>
      <c r="GF153" s="224" t="str">
        <f t="shared" si="493"/>
        <v>$61</v>
      </c>
      <c r="GG153" s="224" t="str">
        <f t="shared" si="493"/>
        <v>258</v>
      </c>
      <c r="GH153" s="232" t="s">
        <v>275</v>
      </c>
      <c r="GI153" s="232" t="s">
        <v>275</v>
      </c>
      <c r="GJ153" s="213" t="str">
        <f t="shared" ref="GJ153:HD153" si="494">GJ53</f>
        <v>60,000</v>
      </c>
      <c r="GK153" s="224" t="str">
        <f t="shared" si="494"/>
        <v>2,000</v>
      </c>
      <c r="GL153" s="224" t="str">
        <f t="shared" si="494"/>
        <v>150</v>
      </c>
      <c r="GM153" s="224" t="str">
        <f t="shared" si="494"/>
        <v>980</v>
      </c>
      <c r="GN153" s="224" t="str">
        <f t="shared" si="494"/>
        <v>15</v>
      </c>
      <c r="GO153" s="224" t="str">
        <f t="shared" si="494"/>
        <v>0</v>
      </c>
      <c r="GP153" s="224" t="str">
        <f t="shared" si="494"/>
        <v>125</v>
      </c>
      <c r="GQ153" s="224" t="str">
        <f t="shared" si="494"/>
        <v>314,000</v>
      </c>
      <c r="GR153" s="224" t="str">
        <f t="shared" si="494"/>
        <v>125</v>
      </c>
      <c r="GS153" s="224" t="str">
        <f t="shared" si="494"/>
        <v>2,000,000</v>
      </c>
      <c r="GT153" s="224" t="str">
        <f t="shared" si="494"/>
        <v>64,390</v>
      </c>
      <c r="GU153" s="224" t="str">
        <f t="shared" si="494"/>
        <v>64,390</v>
      </c>
      <c r="GV153" s="224" t="str">
        <f t="shared" si="494"/>
        <v>0</v>
      </c>
      <c r="GW153" s="224" t="str">
        <f t="shared" si="494"/>
        <v>1,044,255</v>
      </c>
      <c r="GX153" s="224" t="str">
        <f t="shared" si="494"/>
        <v>1,276,095</v>
      </c>
      <c r="GY153" s="224" t="str">
        <f t="shared" si="494"/>
        <v>$7,103,260</v>
      </c>
      <c r="GZ153" s="224" t="str">
        <f t="shared" si="494"/>
        <v>$13,834,630</v>
      </c>
      <c r="HA153" s="224" t="str">
        <f t="shared" si="494"/>
        <v>$7,121,890</v>
      </c>
      <c r="HB153" s="224" t="str">
        <f t="shared" si="494"/>
        <v>$28,570,560</v>
      </c>
      <c r="HC153" s="224" t="str">
        <f t="shared" ref="HC153" si="495">HC53</f>
        <v>$81</v>
      </c>
      <c r="HD153" s="224" t="str">
        <f t="shared" si="494"/>
        <v>106</v>
      </c>
      <c r="HE153" s="232" t="s">
        <v>275</v>
      </c>
      <c r="HF153" s="232" t="s">
        <v>275</v>
      </c>
      <c r="HG153" s="213" t="str">
        <f t="shared" ref="HG153:IA153" si="496">HG53</f>
        <v>63,000</v>
      </c>
      <c r="HH153" s="224" t="str">
        <f t="shared" si="496"/>
        <v>2,025</v>
      </c>
      <c r="HI153" s="224" t="str">
        <f t="shared" si="496"/>
        <v>150</v>
      </c>
      <c r="HJ153" s="224" t="str">
        <f t="shared" si="496"/>
        <v>1,410</v>
      </c>
      <c r="HK153" s="224" t="str">
        <f t="shared" si="496"/>
        <v>47</v>
      </c>
      <c r="HL153" s="224">
        <f t="shared" si="496"/>
        <v>0</v>
      </c>
      <c r="HM153" s="224" t="str">
        <f t="shared" si="496"/>
        <v>125</v>
      </c>
      <c r="HN153" s="224" t="str">
        <f t="shared" si="496"/>
        <v>315,000</v>
      </c>
      <c r="HO153" s="224" t="str">
        <f t="shared" si="496"/>
        <v>124</v>
      </c>
      <c r="HP153" s="224" t="str">
        <f t="shared" si="496"/>
        <v>2,000,000</v>
      </c>
      <c r="HQ153" s="224" t="str">
        <f t="shared" si="496"/>
        <v>252,750</v>
      </c>
      <c r="HR153" s="224" t="str">
        <f t="shared" si="496"/>
        <v>252,750</v>
      </c>
      <c r="HS153" s="224">
        <f t="shared" si="496"/>
        <v>0</v>
      </c>
      <c r="HT153" s="224" t="str">
        <f t="shared" si="496"/>
        <v>913,200</v>
      </c>
      <c r="HU153" s="224" t="str">
        <f t="shared" si="496"/>
        <v>1,817,700</v>
      </c>
      <c r="HV153" s="224" t="str">
        <f t="shared" si="496"/>
        <v>$14,691,000</v>
      </c>
      <c r="HW153" s="224" t="str">
        <f t="shared" si="496"/>
        <v>$21,896,900</v>
      </c>
      <c r="HX153" s="224" t="str">
        <f t="shared" si="496"/>
        <v>$18,540,000</v>
      </c>
      <c r="HY153" s="224" t="str">
        <f t="shared" si="496"/>
        <v>$55,127,900</v>
      </c>
      <c r="HZ153" s="224" t="str">
        <f t="shared" si="496"/>
        <v>$85</v>
      </c>
      <c r="IA153" s="224" t="str">
        <f t="shared" si="496"/>
        <v>181</v>
      </c>
      <c r="IB153" s="232" t="s">
        <v>275</v>
      </c>
      <c r="IC153" s="232" t="s">
        <v>275</v>
      </c>
      <c r="ID153" s="213" t="str">
        <f t="shared" ref="ID153:IX153" si="497">ID53</f>
        <v>-</v>
      </c>
      <c r="IE153" s="224" t="str">
        <f t="shared" si="497"/>
        <v>-</v>
      </c>
      <c r="IF153" s="224" t="str">
        <f t="shared" si="497"/>
        <v>-</v>
      </c>
      <c r="IG153" s="224" t="str">
        <f t="shared" si="497"/>
        <v>-</v>
      </c>
      <c r="IH153" s="224" t="str">
        <f t="shared" si="497"/>
        <v>-</v>
      </c>
      <c r="II153" s="224" t="str">
        <f t="shared" si="497"/>
        <v>-</v>
      </c>
      <c r="IJ153" s="224" t="str">
        <f t="shared" si="497"/>
        <v>-</v>
      </c>
      <c r="IK153" s="224" t="str">
        <f t="shared" si="497"/>
        <v>-</v>
      </c>
      <c r="IL153" s="224" t="str">
        <f t="shared" si="497"/>
        <v>-</v>
      </c>
      <c r="IM153" s="224" t="str">
        <f t="shared" si="497"/>
        <v>-</v>
      </c>
      <c r="IN153" s="224" t="str">
        <f t="shared" si="497"/>
        <v>-</v>
      </c>
      <c r="IO153" s="224" t="str">
        <f t="shared" si="497"/>
        <v>-</v>
      </c>
      <c r="IP153" s="224" t="str">
        <f t="shared" si="497"/>
        <v>-</v>
      </c>
      <c r="IQ153" s="224" t="str">
        <f t="shared" si="497"/>
        <v>-</v>
      </c>
      <c r="IR153" s="224" t="str">
        <f t="shared" si="497"/>
        <v>-</v>
      </c>
      <c r="IS153" s="224" t="str">
        <f t="shared" si="497"/>
        <v>-</v>
      </c>
      <c r="IT153" s="224" t="str">
        <f t="shared" si="497"/>
        <v>-</v>
      </c>
      <c r="IU153" s="224" t="str">
        <f t="shared" si="497"/>
        <v>-</v>
      </c>
      <c r="IV153" s="224" t="str">
        <f t="shared" si="497"/>
        <v>-</v>
      </c>
      <c r="IW153" s="224" t="str">
        <f t="shared" si="497"/>
        <v>-</v>
      </c>
      <c r="IX153" s="224" t="str">
        <f t="shared" si="497"/>
        <v>344</v>
      </c>
      <c r="IY153" s="232" t="s">
        <v>275</v>
      </c>
      <c r="IZ153" s="232" t="s">
        <v>275</v>
      </c>
      <c r="JA153" s="213" t="str">
        <f t="shared" ref="JA153:JU153" si="498">JA53</f>
        <v>45,928</v>
      </c>
      <c r="JB153" s="224" t="str">
        <f t="shared" si="498"/>
        <v>1,910</v>
      </c>
      <c r="JC153" s="224" t="str">
        <f t="shared" si="498"/>
        <v>13</v>
      </c>
      <c r="JD153" s="224" t="str">
        <f t="shared" si="498"/>
        <v>1,376</v>
      </c>
      <c r="JE153" s="224" t="str">
        <f t="shared" si="498"/>
        <v>35</v>
      </c>
      <c r="JF153" s="224" t="str">
        <f t="shared" si="498"/>
        <v>0</v>
      </c>
      <c r="JG153" s="224" t="str">
        <f t="shared" si="498"/>
        <v>132</v>
      </c>
      <c r="JH153" s="224" t="str">
        <f t="shared" si="498"/>
        <v>305,000</v>
      </c>
      <c r="JI153" s="224" t="str">
        <f t="shared" si="498"/>
        <v>124</v>
      </c>
      <c r="JJ153" s="224" t="str">
        <f t="shared" si="498"/>
        <v>250,000</v>
      </c>
      <c r="JK153" s="224" t="str">
        <f t="shared" si="498"/>
        <v>138,908</v>
      </c>
      <c r="JL153" s="224" t="str">
        <f t="shared" si="498"/>
        <v>138,908</v>
      </c>
      <c r="JM153" s="224" t="str">
        <f t="shared" si="498"/>
        <v>0</v>
      </c>
      <c r="JN153" s="224" t="str">
        <f t="shared" si="498"/>
        <v>668,718</v>
      </c>
      <c r="JO153" s="224" t="str">
        <f t="shared" si="498"/>
        <v>1,185,963</v>
      </c>
      <c r="JP153" s="224" t="str">
        <f t="shared" si="498"/>
        <v>$10,907,739</v>
      </c>
      <c r="JQ153" s="224" t="str">
        <f t="shared" si="498"/>
        <v>$3,111,987</v>
      </c>
      <c r="JR153" s="224" t="str">
        <f t="shared" si="498"/>
        <v>$19,165,111</v>
      </c>
      <c r="JS153" s="224" t="str">
        <f t="shared" si="498"/>
        <v>$46,871,530</v>
      </c>
      <c r="JT153" s="224" t="str">
        <f t="shared" si="498"/>
        <v>$101.39</v>
      </c>
      <c r="JU153" s="224" t="str">
        <f t="shared" si="498"/>
        <v>147</v>
      </c>
      <c r="JV153" s="232" t="s">
        <v>275</v>
      </c>
      <c r="JW153" s="232" t="s">
        <v>275</v>
      </c>
      <c r="JX153" s="213" t="str">
        <f t="shared" ref="JX153:KR153" si="499">JX53</f>
        <v>36,624</v>
      </c>
      <c r="JY153" s="224" t="str">
        <f t="shared" si="499"/>
        <v>220</v>
      </c>
      <c r="JZ153" s="224" t="str">
        <f t="shared" si="499"/>
        <v>25</v>
      </c>
      <c r="KA153" s="224" t="str">
        <f t="shared" si="499"/>
        <v>-48</v>
      </c>
      <c r="KB153" s="224" t="str">
        <f t="shared" si="499"/>
        <v>0</v>
      </c>
      <c r="KC153" s="224" t="str">
        <f t="shared" si="499"/>
        <v>0</v>
      </c>
      <c r="KD153" s="224" t="str">
        <f t="shared" si="499"/>
        <v>1</v>
      </c>
      <c r="KE153" s="224" t="str">
        <f t="shared" si="499"/>
        <v>10,000</v>
      </c>
      <c r="KF153" s="224" t="str">
        <f t="shared" si="499"/>
        <v>0</v>
      </c>
      <c r="KG153" s="224" t="str">
        <f t="shared" si="499"/>
        <v>0</v>
      </c>
      <c r="KH153" s="224" t="str">
        <f t="shared" si="499"/>
        <v>5,816</v>
      </c>
      <c r="KI153" s="224" t="str">
        <f t="shared" si="499"/>
        <v>5,816</v>
      </c>
      <c r="KJ153" s="224" t="str">
        <f t="shared" si="499"/>
        <v>0</v>
      </c>
      <c r="KK153" s="224" t="str">
        <f t="shared" si="499"/>
        <v>-426,565</v>
      </c>
      <c r="KL153" s="224" t="str">
        <f t="shared" si="499"/>
        <v>-438,074</v>
      </c>
      <c r="KM153" s="224" t="str">
        <f t="shared" si="499"/>
        <v>$1,309,823</v>
      </c>
      <c r="KN153" s="224" t="str">
        <f t="shared" si="499"/>
        <v>$476,604</v>
      </c>
      <c r="KO153" s="224" t="str">
        <f t="shared" si="499"/>
        <v>-$2,224,758</v>
      </c>
      <c r="KP153" s="224" t="str">
        <f t="shared" si="499"/>
        <v>$1,805,958</v>
      </c>
      <c r="KQ153" s="224" t="str">
        <f t="shared" si="499"/>
        <v>$5.33</v>
      </c>
      <c r="KR153" s="224" t="str">
        <f t="shared" si="499"/>
        <v>9</v>
      </c>
      <c r="KS153" s="232" t="s">
        <v>275</v>
      </c>
      <c r="KT153" s="232" t="s">
        <v>275</v>
      </c>
      <c r="KU153" s="213" t="str">
        <f t="shared" ref="KU153:LO153" si="500">KU53</f>
        <v>-</v>
      </c>
      <c r="KV153" s="224" t="str">
        <f t="shared" si="500"/>
        <v>-</v>
      </c>
      <c r="KW153" s="224" t="str">
        <f t="shared" si="500"/>
        <v>-</v>
      </c>
      <c r="KX153" s="224" t="str">
        <f t="shared" si="500"/>
        <v>-</v>
      </c>
      <c r="KY153" s="224" t="str">
        <f t="shared" si="500"/>
        <v>-</v>
      </c>
      <c r="KZ153" s="224" t="str">
        <f t="shared" si="500"/>
        <v>-</v>
      </c>
      <c r="LA153" s="224" t="str">
        <f t="shared" si="500"/>
        <v>-</v>
      </c>
      <c r="LB153" s="224" t="str">
        <f t="shared" si="500"/>
        <v>-</v>
      </c>
      <c r="LC153" s="224" t="str">
        <f t="shared" si="500"/>
        <v>-</v>
      </c>
      <c r="LD153" s="224" t="str">
        <f t="shared" si="500"/>
        <v>-</v>
      </c>
      <c r="LE153" s="224" t="str">
        <f t="shared" si="500"/>
        <v>-</v>
      </c>
      <c r="LF153" s="224" t="str">
        <f t="shared" si="500"/>
        <v>-</v>
      </c>
      <c r="LG153" s="224" t="str">
        <f t="shared" si="500"/>
        <v>-</v>
      </c>
      <c r="LH153" s="224" t="str">
        <f t="shared" si="500"/>
        <v>-</v>
      </c>
      <c r="LI153" s="224" t="str">
        <f t="shared" si="500"/>
        <v>-</v>
      </c>
      <c r="LJ153" s="224" t="str">
        <f t="shared" si="500"/>
        <v>-</v>
      </c>
      <c r="LK153" s="224" t="str">
        <f t="shared" si="500"/>
        <v>-</v>
      </c>
      <c r="LL153" s="224" t="str">
        <f t="shared" si="500"/>
        <v>-</v>
      </c>
      <c r="LM153" s="224" t="str">
        <f t="shared" si="500"/>
        <v>-</v>
      </c>
      <c r="LN153" s="224" t="str">
        <f t="shared" si="500"/>
        <v>-</v>
      </c>
      <c r="LO153" s="224" t="str">
        <f t="shared" si="500"/>
        <v>-62</v>
      </c>
      <c r="LP153" s="232"/>
      <c r="LQ153" s="232"/>
      <c r="LR153" s="213" t="str">
        <f t="shared" ref="LR153:ML153" si="501">LR53</f>
        <v>-</v>
      </c>
      <c r="LS153" s="224" t="str">
        <f t="shared" si="501"/>
        <v>-</v>
      </c>
      <c r="LT153" s="224" t="str">
        <f t="shared" si="501"/>
        <v>-</v>
      </c>
      <c r="LU153" s="224" t="str">
        <f t="shared" si="501"/>
        <v>-</v>
      </c>
      <c r="LV153" s="224" t="str">
        <f t="shared" si="501"/>
        <v>-</v>
      </c>
      <c r="LW153" s="224" t="str">
        <f t="shared" si="501"/>
        <v>-</v>
      </c>
      <c r="LX153" s="224" t="str">
        <f t="shared" si="501"/>
        <v>-</v>
      </c>
      <c r="LY153" s="224" t="str">
        <f t="shared" si="501"/>
        <v>-</v>
      </c>
      <c r="LZ153" s="224" t="str">
        <f t="shared" si="501"/>
        <v>-</v>
      </c>
      <c r="MA153" s="224" t="str">
        <f t="shared" si="501"/>
        <v>-</v>
      </c>
      <c r="MB153" s="224" t="str">
        <f t="shared" si="501"/>
        <v>-</v>
      </c>
      <c r="MC153" s="224" t="str">
        <f t="shared" si="501"/>
        <v>-</v>
      </c>
      <c r="MD153" s="224" t="str">
        <f t="shared" si="501"/>
        <v>-</v>
      </c>
      <c r="ME153" s="224" t="str">
        <f t="shared" si="501"/>
        <v>-</v>
      </c>
      <c r="MF153" s="224" t="str">
        <f t="shared" si="501"/>
        <v>-</v>
      </c>
      <c r="MG153" s="224" t="str">
        <f t="shared" si="501"/>
        <v>-</v>
      </c>
      <c r="MH153" s="224" t="str">
        <f t="shared" si="501"/>
        <v>-</v>
      </c>
      <c r="MI153" s="224" t="str">
        <f t="shared" si="501"/>
        <v>-</v>
      </c>
      <c r="MJ153" s="224" t="str">
        <f t="shared" si="501"/>
        <v>-</v>
      </c>
      <c r="MK153" s="224" t="str">
        <f t="shared" si="501"/>
        <v>-</v>
      </c>
      <c r="ML153" s="224" t="str">
        <f t="shared" si="501"/>
        <v>-23</v>
      </c>
      <c r="MM153" s="232"/>
      <c r="MN153" s="232"/>
      <c r="MO153" s="213" t="str">
        <f t="shared" ref="MO153:NI153" si="502">MO53</f>
        <v>-</v>
      </c>
      <c r="MP153" s="224" t="str">
        <f t="shared" si="502"/>
        <v>-</v>
      </c>
      <c r="MQ153" s="224" t="str">
        <f t="shared" si="502"/>
        <v>-</v>
      </c>
      <c r="MR153" s="224" t="str">
        <f t="shared" si="502"/>
        <v>-</v>
      </c>
      <c r="MS153" s="224" t="str">
        <f t="shared" si="502"/>
        <v>-</v>
      </c>
      <c r="MT153" s="224" t="str">
        <f t="shared" si="502"/>
        <v>-</v>
      </c>
      <c r="MU153" s="224" t="str">
        <f t="shared" si="502"/>
        <v>-</v>
      </c>
      <c r="MV153" s="224" t="str">
        <f t="shared" si="502"/>
        <v>-</v>
      </c>
      <c r="MW153" s="224" t="str">
        <f t="shared" si="502"/>
        <v>-</v>
      </c>
      <c r="MX153" s="224" t="str">
        <f t="shared" si="502"/>
        <v>-</v>
      </c>
      <c r="MY153" s="224" t="str">
        <f t="shared" si="502"/>
        <v>-</v>
      </c>
      <c r="MZ153" s="224" t="str">
        <f t="shared" si="502"/>
        <v>-</v>
      </c>
      <c r="NA153" s="224" t="str">
        <f t="shared" si="502"/>
        <v>-</v>
      </c>
      <c r="NB153" s="224" t="str">
        <f t="shared" si="502"/>
        <v>-</v>
      </c>
      <c r="NC153" s="224" t="str">
        <f t="shared" si="502"/>
        <v>-</v>
      </c>
      <c r="ND153" s="224" t="str">
        <f t="shared" si="502"/>
        <v>-</v>
      </c>
      <c r="NE153" s="224" t="str">
        <f t="shared" si="502"/>
        <v>-</v>
      </c>
      <c r="NF153" s="224" t="str">
        <f t="shared" si="502"/>
        <v>-</v>
      </c>
      <c r="NG153" s="224" t="str">
        <f t="shared" si="502"/>
        <v>-</v>
      </c>
      <c r="NH153" s="224" t="str">
        <f t="shared" si="502"/>
        <v>-</v>
      </c>
      <c r="NI153" s="224" t="str">
        <f t="shared" si="502"/>
        <v>102</v>
      </c>
    </row>
    <row r="154" spans="1:373" s="2" customFormat="1" ht="12.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213" t="s">
        <v>53</v>
      </c>
      <c r="AD154" s="222" t="str">
        <f t="shared" ca="1" si="195"/>
        <v>-</v>
      </c>
      <c r="AE154" s="224" t="str">
        <f t="shared" si="229"/>
        <v>-</v>
      </c>
      <c r="AF154" s="224" t="str">
        <f t="shared" ref="AF154:AS154" si="503">AF54</f>
        <v>-</v>
      </c>
      <c r="AG154" s="224" t="str">
        <f t="shared" si="503"/>
        <v>-</v>
      </c>
      <c r="AH154" s="224" t="str">
        <f t="shared" si="503"/>
        <v>-</v>
      </c>
      <c r="AI154" s="224" t="str">
        <f t="shared" si="503"/>
        <v>-</v>
      </c>
      <c r="AJ154" s="224" t="str">
        <f t="shared" si="503"/>
        <v>-</v>
      </c>
      <c r="AK154" s="224" t="str">
        <f t="shared" si="503"/>
        <v>-</v>
      </c>
      <c r="AL154" s="224" t="str">
        <f t="shared" si="503"/>
        <v>-</v>
      </c>
      <c r="AM154" s="224" t="str">
        <f t="shared" si="503"/>
        <v>-</v>
      </c>
      <c r="AN154" s="224" t="str">
        <f t="shared" si="503"/>
        <v>-</v>
      </c>
      <c r="AO154" s="224" t="str">
        <f t="shared" si="503"/>
        <v>-</v>
      </c>
      <c r="AP154" s="224" t="str">
        <f t="shared" si="503"/>
        <v>-</v>
      </c>
      <c r="AQ154" s="224" t="str">
        <f t="shared" si="503"/>
        <v>-</v>
      </c>
      <c r="AR154" s="224" t="str">
        <f t="shared" si="503"/>
        <v>-</v>
      </c>
      <c r="AS154" s="224" t="str">
        <f t="shared" si="503"/>
        <v>-</v>
      </c>
      <c r="AT154" s="224" t="str">
        <f t="shared" si="401"/>
        <v>-</v>
      </c>
      <c r="AU154" s="224" t="str">
        <f t="shared" si="401"/>
        <v>-</v>
      </c>
      <c r="AV154" s="224" t="str">
        <f t="shared" si="401"/>
        <v>-</v>
      </c>
      <c r="AW154" s="224" t="str">
        <f t="shared" si="401"/>
        <v>-</v>
      </c>
      <c r="AX154" s="224" t="str">
        <f t="shared" si="401"/>
        <v>-</v>
      </c>
      <c r="AY154" s="224" t="str">
        <f t="shared" ref="AY154" si="504">AY54</f>
        <v>37</v>
      </c>
      <c r="AZ154" s="232" t="s">
        <v>275</v>
      </c>
      <c r="BA154" s="232"/>
      <c r="BB154" s="213" t="str">
        <f t="shared" ref="BB154:BU154" si="505">BB54</f>
        <v>-</v>
      </c>
      <c r="BC154" s="224" t="str">
        <f t="shared" si="505"/>
        <v>-</v>
      </c>
      <c r="BD154" s="224" t="str">
        <f t="shared" si="505"/>
        <v>-</v>
      </c>
      <c r="BE154" s="224" t="str">
        <f t="shared" si="505"/>
        <v>-</v>
      </c>
      <c r="BF154" s="224" t="str">
        <f t="shared" si="505"/>
        <v>-</v>
      </c>
      <c r="BG154" s="224" t="str">
        <f t="shared" si="505"/>
        <v>-</v>
      </c>
      <c r="BH154" s="224" t="str">
        <f t="shared" si="505"/>
        <v>-</v>
      </c>
      <c r="BI154" s="224" t="str">
        <f t="shared" si="505"/>
        <v>-</v>
      </c>
      <c r="BJ154" s="224" t="str">
        <f t="shared" si="505"/>
        <v>-</v>
      </c>
      <c r="BK154" s="224" t="str">
        <f t="shared" si="505"/>
        <v>-</v>
      </c>
      <c r="BL154" s="224" t="str">
        <f t="shared" si="505"/>
        <v>-</v>
      </c>
      <c r="BM154" s="224" t="str">
        <f t="shared" si="505"/>
        <v>-</v>
      </c>
      <c r="BN154" s="224" t="str">
        <f t="shared" si="505"/>
        <v>-</v>
      </c>
      <c r="BO154" s="224" t="str">
        <f t="shared" si="505"/>
        <v>-</v>
      </c>
      <c r="BP154" s="224" t="str">
        <f t="shared" si="505"/>
        <v>-</v>
      </c>
      <c r="BQ154" s="224" t="str">
        <f t="shared" si="505"/>
        <v>-</v>
      </c>
      <c r="BR154" s="224" t="str">
        <f t="shared" si="505"/>
        <v>-</v>
      </c>
      <c r="BS154" s="224" t="str">
        <f t="shared" si="505"/>
        <v>-</v>
      </c>
      <c r="BT154" s="224" t="str">
        <f t="shared" si="505"/>
        <v>-</v>
      </c>
      <c r="BU154" s="224" t="str">
        <f t="shared" si="505"/>
        <v>-</v>
      </c>
      <c r="BV154" s="224" t="str">
        <f t="shared" si="437"/>
        <v>24</v>
      </c>
      <c r="BW154" s="232" t="s">
        <v>275</v>
      </c>
      <c r="BX154" s="232" t="s">
        <v>275</v>
      </c>
      <c r="BY154" s="213" t="str">
        <f t="shared" ref="BY154:CR154" si="506">BY54</f>
        <v>-</v>
      </c>
      <c r="BZ154" s="224" t="str">
        <f t="shared" si="506"/>
        <v>-</v>
      </c>
      <c r="CA154" s="224" t="str">
        <f t="shared" si="506"/>
        <v>-</v>
      </c>
      <c r="CB154" s="224" t="str">
        <f t="shared" si="506"/>
        <v>-</v>
      </c>
      <c r="CC154" s="224" t="str">
        <f t="shared" si="506"/>
        <v>-</v>
      </c>
      <c r="CD154" s="224" t="str">
        <f t="shared" si="506"/>
        <v>-</v>
      </c>
      <c r="CE154" s="224" t="str">
        <f t="shared" si="506"/>
        <v>-</v>
      </c>
      <c r="CF154" s="224" t="str">
        <f t="shared" si="506"/>
        <v>-</v>
      </c>
      <c r="CG154" s="224" t="str">
        <f t="shared" si="506"/>
        <v>-</v>
      </c>
      <c r="CH154" s="224" t="str">
        <f t="shared" si="506"/>
        <v>-</v>
      </c>
      <c r="CI154" s="224" t="str">
        <f t="shared" si="506"/>
        <v>-</v>
      </c>
      <c r="CJ154" s="224" t="str">
        <f t="shared" si="506"/>
        <v>-</v>
      </c>
      <c r="CK154" s="224" t="str">
        <f t="shared" si="506"/>
        <v>-</v>
      </c>
      <c r="CL154" s="224" t="str">
        <f t="shared" si="506"/>
        <v>-</v>
      </c>
      <c r="CM154" s="224" t="str">
        <f t="shared" si="506"/>
        <v>-</v>
      </c>
      <c r="CN154" s="224" t="str">
        <f t="shared" si="506"/>
        <v>-</v>
      </c>
      <c r="CO154" s="224" t="str">
        <f t="shared" si="506"/>
        <v>-</v>
      </c>
      <c r="CP154" s="224" t="str">
        <f t="shared" si="506"/>
        <v>-</v>
      </c>
      <c r="CQ154" s="224" t="str">
        <f t="shared" si="506"/>
        <v>-</v>
      </c>
      <c r="CR154" s="224" t="str">
        <f t="shared" si="506"/>
        <v>-</v>
      </c>
      <c r="CS154" s="224" t="str">
        <f t="shared" si="438"/>
        <v>33</v>
      </c>
      <c r="CT154" s="232" t="s">
        <v>275</v>
      </c>
      <c r="CU154" s="232" t="s">
        <v>275</v>
      </c>
      <c r="CV154" s="213" t="str">
        <f t="shared" ref="CV154:DP154" si="507">CV54</f>
        <v>-</v>
      </c>
      <c r="CW154" s="224" t="str">
        <f t="shared" si="507"/>
        <v>-</v>
      </c>
      <c r="CX154" s="224" t="str">
        <f t="shared" si="507"/>
        <v>-</v>
      </c>
      <c r="CY154" s="224" t="str">
        <f t="shared" si="507"/>
        <v>-</v>
      </c>
      <c r="CZ154" s="224" t="str">
        <f t="shared" si="507"/>
        <v>-</v>
      </c>
      <c r="DA154" s="224" t="str">
        <f t="shared" si="507"/>
        <v>-</v>
      </c>
      <c r="DB154" s="224" t="str">
        <f t="shared" si="507"/>
        <v>-</v>
      </c>
      <c r="DC154" s="224" t="str">
        <f t="shared" si="507"/>
        <v>-</v>
      </c>
      <c r="DD154" s="224" t="str">
        <f t="shared" si="507"/>
        <v>-</v>
      </c>
      <c r="DE154" s="224" t="str">
        <f t="shared" si="507"/>
        <v>-</v>
      </c>
      <c r="DF154" s="224" t="str">
        <f t="shared" si="507"/>
        <v>-</v>
      </c>
      <c r="DG154" s="224" t="str">
        <f t="shared" si="507"/>
        <v>-</v>
      </c>
      <c r="DH154" s="224" t="str">
        <f t="shared" si="507"/>
        <v>-</v>
      </c>
      <c r="DI154" s="224" t="str">
        <f t="shared" si="507"/>
        <v>-</v>
      </c>
      <c r="DJ154" s="224" t="str">
        <f t="shared" si="507"/>
        <v>-</v>
      </c>
      <c r="DK154" s="224" t="str">
        <f t="shared" si="507"/>
        <v>-</v>
      </c>
      <c r="DL154" s="224" t="str">
        <f t="shared" si="507"/>
        <v>-</v>
      </c>
      <c r="DM154" s="224" t="str">
        <f t="shared" si="507"/>
        <v>-</v>
      </c>
      <c r="DN154" s="224" t="str">
        <f t="shared" si="507"/>
        <v>-</v>
      </c>
      <c r="DO154" s="224" t="str">
        <f t="shared" si="507"/>
        <v>-</v>
      </c>
      <c r="DP154" s="224" t="str">
        <f t="shared" si="507"/>
        <v>72</v>
      </c>
      <c r="DQ154" s="232" t="s">
        <v>275</v>
      </c>
      <c r="DR154" s="232" t="s">
        <v>275</v>
      </c>
      <c r="DS154" s="213" t="str">
        <f t="shared" ref="DS154:EM154" si="508">DS54</f>
        <v>-</v>
      </c>
      <c r="DT154" s="224" t="str">
        <f t="shared" si="508"/>
        <v>-</v>
      </c>
      <c r="DU154" s="224" t="str">
        <f t="shared" si="508"/>
        <v>-</v>
      </c>
      <c r="DV154" s="224" t="str">
        <f t="shared" si="508"/>
        <v>-</v>
      </c>
      <c r="DW154" s="224" t="str">
        <f t="shared" si="508"/>
        <v>-</v>
      </c>
      <c r="DX154" s="224" t="str">
        <f t="shared" si="508"/>
        <v>-</v>
      </c>
      <c r="DY154" s="224" t="str">
        <f t="shared" si="508"/>
        <v>-</v>
      </c>
      <c r="DZ154" s="224" t="str">
        <f t="shared" si="508"/>
        <v>-</v>
      </c>
      <c r="EA154" s="224" t="str">
        <f t="shared" si="508"/>
        <v>-</v>
      </c>
      <c r="EB154" s="224" t="str">
        <f t="shared" si="508"/>
        <v>-</v>
      </c>
      <c r="EC154" s="224" t="str">
        <f t="shared" si="508"/>
        <v>-</v>
      </c>
      <c r="ED154" s="224" t="str">
        <f t="shared" si="508"/>
        <v>-</v>
      </c>
      <c r="EE154" s="224" t="str">
        <f t="shared" si="508"/>
        <v>-</v>
      </c>
      <c r="EF154" s="224" t="str">
        <f t="shared" si="508"/>
        <v>-</v>
      </c>
      <c r="EG154" s="224" t="str">
        <f t="shared" si="508"/>
        <v>-</v>
      </c>
      <c r="EH154" s="224" t="str">
        <f t="shared" si="508"/>
        <v>-</v>
      </c>
      <c r="EI154" s="224" t="str">
        <f t="shared" si="508"/>
        <v>-</v>
      </c>
      <c r="EJ154" s="224" t="str">
        <f t="shared" si="508"/>
        <v>-</v>
      </c>
      <c r="EK154" s="224" t="str">
        <f t="shared" si="508"/>
        <v>-</v>
      </c>
      <c r="EL154" s="224" t="str">
        <f t="shared" si="508"/>
        <v>-</v>
      </c>
      <c r="EM154" s="224" t="str">
        <f t="shared" si="508"/>
        <v>17</v>
      </c>
      <c r="EN154" s="232" t="s">
        <v>275</v>
      </c>
      <c r="EO154" s="232" t="s">
        <v>275</v>
      </c>
      <c r="EP154" s="213" t="str">
        <f t="shared" ref="EP154:FJ154" si="509">EP54</f>
        <v>-</v>
      </c>
      <c r="EQ154" s="224" t="str">
        <f t="shared" si="509"/>
        <v>-</v>
      </c>
      <c r="ER154" s="224" t="str">
        <f t="shared" si="509"/>
        <v>-</v>
      </c>
      <c r="ES154" s="224" t="str">
        <f t="shared" si="509"/>
        <v>-</v>
      </c>
      <c r="ET154" s="224" t="str">
        <f t="shared" si="509"/>
        <v>-</v>
      </c>
      <c r="EU154" s="224" t="str">
        <f t="shared" si="509"/>
        <v>-</v>
      </c>
      <c r="EV154" s="224" t="str">
        <f t="shared" si="509"/>
        <v>-</v>
      </c>
      <c r="EW154" s="224" t="str">
        <f t="shared" si="509"/>
        <v>-</v>
      </c>
      <c r="EX154" s="224" t="str">
        <f t="shared" si="509"/>
        <v>-</v>
      </c>
      <c r="EY154" s="224" t="str">
        <f t="shared" si="509"/>
        <v>-</v>
      </c>
      <c r="EZ154" s="224" t="str">
        <f t="shared" si="509"/>
        <v>-</v>
      </c>
      <c r="FA154" s="224" t="str">
        <f t="shared" si="509"/>
        <v>-</v>
      </c>
      <c r="FB154" s="224" t="str">
        <f t="shared" si="509"/>
        <v>-</v>
      </c>
      <c r="FC154" s="224" t="str">
        <f t="shared" si="509"/>
        <v>-</v>
      </c>
      <c r="FD154" s="224" t="str">
        <f t="shared" si="509"/>
        <v>-</v>
      </c>
      <c r="FE154" s="224" t="str">
        <f t="shared" si="509"/>
        <v>-</v>
      </c>
      <c r="FF154" s="224" t="str">
        <f t="shared" si="509"/>
        <v>-</v>
      </c>
      <c r="FG154" s="224" t="str">
        <f t="shared" si="509"/>
        <v>-</v>
      </c>
      <c r="FH154" s="224" t="str">
        <f t="shared" si="509"/>
        <v>-</v>
      </c>
      <c r="FI154" s="224" t="str">
        <f t="shared" si="509"/>
        <v>-</v>
      </c>
      <c r="FJ154" s="224" t="str">
        <f t="shared" si="509"/>
        <v>16</v>
      </c>
      <c r="FK154" s="232" t="s">
        <v>275</v>
      </c>
      <c r="FL154" s="232" t="s">
        <v>275</v>
      </c>
      <c r="FM154" s="213" t="str">
        <f t="shared" ref="FM154:GG154" si="510">FM54</f>
        <v>-</v>
      </c>
      <c r="FN154" s="224" t="str">
        <f t="shared" si="510"/>
        <v>-</v>
      </c>
      <c r="FO154" s="224" t="str">
        <f t="shared" si="510"/>
        <v>-</v>
      </c>
      <c r="FP154" s="224" t="str">
        <f t="shared" si="510"/>
        <v>-</v>
      </c>
      <c r="FQ154" s="224" t="str">
        <f t="shared" si="510"/>
        <v>-</v>
      </c>
      <c r="FR154" s="224" t="str">
        <f t="shared" si="510"/>
        <v>-</v>
      </c>
      <c r="FS154" s="224" t="str">
        <f t="shared" si="510"/>
        <v>-</v>
      </c>
      <c r="FT154" s="224" t="str">
        <f t="shared" si="510"/>
        <v>-</v>
      </c>
      <c r="FU154" s="224" t="str">
        <f t="shared" si="510"/>
        <v>-</v>
      </c>
      <c r="FV154" s="224" t="str">
        <f t="shared" si="510"/>
        <v>-</v>
      </c>
      <c r="FW154" s="224" t="str">
        <f t="shared" si="510"/>
        <v>-</v>
      </c>
      <c r="FX154" s="224" t="str">
        <f t="shared" si="510"/>
        <v>-</v>
      </c>
      <c r="FY154" s="224" t="str">
        <f t="shared" si="510"/>
        <v>-</v>
      </c>
      <c r="FZ154" s="224" t="str">
        <f t="shared" si="510"/>
        <v>-</v>
      </c>
      <c r="GA154" s="224" t="str">
        <f t="shared" si="510"/>
        <v>-</v>
      </c>
      <c r="GB154" s="224" t="str">
        <f t="shared" si="510"/>
        <v>-</v>
      </c>
      <c r="GC154" s="224" t="str">
        <f t="shared" si="510"/>
        <v>-</v>
      </c>
      <c r="GD154" s="224" t="str">
        <f t="shared" si="510"/>
        <v>-</v>
      </c>
      <c r="GE154" s="224" t="str">
        <f t="shared" si="510"/>
        <v>-</v>
      </c>
      <c r="GF154" s="224" t="str">
        <f t="shared" si="510"/>
        <v>-</v>
      </c>
      <c r="GG154" s="224" t="str">
        <f t="shared" si="510"/>
        <v>53</v>
      </c>
      <c r="GH154" s="232" t="s">
        <v>275</v>
      </c>
      <c r="GI154" s="232" t="s">
        <v>275</v>
      </c>
      <c r="GJ154" s="213" t="str">
        <f t="shared" ref="GJ154:HD154" si="511">GJ54</f>
        <v>-</v>
      </c>
      <c r="GK154" s="224" t="str">
        <f t="shared" si="511"/>
        <v>-</v>
      </c>
      <c r="GL154" s="224" t="str">
        <f t="shared" si="511"/>
        <v>-</v>
      </c>
      <c r="GM154" s="224" t="str">
        <f t="shared" si="511"/>
        <v>-</v>
      </c>
      <c r="GN154" s="224" t="str">
        <f t="shared" si="511"/>
        <v>-</v>
      </c>
      <c r="GO154" s="224" t="str">
        <f t="shared" si="511"/>
        <v>-</v>
      </c>
      <c r="GP154" s="224" t="str">
        <f t="shared" si="511"/>
        <v>-</v>
      </c>
      <c r="GQ154" s="224" t="str">
        <f t="shared" si="511"/>
        <v>-</v>
      </c>
      <c r="GR154" s="224" t="str">
        <f t="shared" si="511"/>
        <v>-</v>
      </c>
      <c r="GS154" s="224" t="str">
        <f t="shared" si="511"/>
        <v>-</v>
      </c>
      <c r="GT154" s="224" t="str">
        <f t="shared" si="511"/>
        <v>-</v>
      </c>
      <c r="GU154" s="224" t="str">
        <f t="shared" si="511"/>
        <v>-</v>
      </c>
      <c r="GV154" s="224" t="str">
        <f t="shared" si="511"/>
        <v>-</v>
      </c>
      <c r="GW154" s="224" t="str">
        <f t="shared" si="511"/>
        <v>-</v>
      </c>
      <c r="GX154" s="224" t="str">
        <f t="shared" si="511"/>
        <v>-</v>
      </c>
      <c r="GY154" s="224" t="str">
        <f t="shared" si="511"/>
        <v>-</v>
      </c>
      <c r="GZ154" s="224" t="str">
        <f t="shared" si="511"/>
        <v>-</v>
      </c>
      <c r="HA154" s="224" t="str">
        <f t="shared" si="511"/>
        <v>-</v>
      </c>
      <c r="HB154" s="224" t="str">
        <f t="shared" si="511"/>
        <v>-</v>
      </c>
      <c r="HC154" s="224" t="str">
        <f t="shared" ref="HC154" si="512">HC54</f>
        <v>-</v>
      </c>
      <c r="HD154" s="224" t="str">
        <f t="shared" si="511"/>
        <v>16</v>
      </c>
      <c r="HE154" s="232" t="s">
        <v>275</v>
      </c>
      <c r="HF154" s="232" t="s">
        <v>275</v>
      </c>
      <c r="HG154" s="213" t="str">
        <f t="shared" ref="HG154:IA154" si="513">HG54</f>
        <v>-</v>
      </c>
      <c r="HH154" s="224" t="str">
        <f t="shared" si="513"/>
        <v>-</v>
      </c>
      <c r="HI154" s="224" t="str">
        <f t="shared" si="513"/>
        <v>-</v>
      </c>
      <c r="HJ154" s="224" t="str">
        <f t="shared" si="513"/>
        <v>-</v>
      </c>
      <c r="HK154" s="224" t="str">
        <f t="shared" si="513"/>
        <v>-</v>
      </c>
      <c r="HL154" s="224" t="str">
        <f t="shared" si="513"/>
        <v>-</v>
      </c>
      <c r="HM154" s="224" t="str">
        <f t="shared" si="513"/>
        <v>-</v>
      </c>
      <c r="HN154" s="224" t="str">
        <f t="shared" si="513"/>
        <v>-</v>
      </c>
      <c r="HO154" s="224" t="str">
        <f t="shared" si="513"/>
        <v>-</v>
      </c>
      <c r="HP154" s="224" t="str">
        <f t="shared" si="513"/>
        <v>-</v>
      </c>
      <c r="HQ154" s="224" t="str">
        <f t="shared" si="513"/>
        <v>-</v>
      </c>
      <c r="HR154" s="224" t="str">
        <f t="shared" si="513"/>
        <v>-</v>
      </c>
      <c r="HS154" s="224" t="str">
        <f t="shared" si="513"/>
        <v>-</v>
      </c>
      <c r="HT154" s="224" t="str">
        <f t="shared" si="513"/>
        <v>-</v>
      </c>
      <c r="HU154" s="224" t="str">
        <f t="shared" si="513"/>
        <v>-</v>
      </c>
      <c r="HV154" s="224" t="str">
        <f t="shared" si="513"/>
        <v>-</v>
      </c>
      <c r="HW154" s="224" t="str">
        <f t="shared" si="513"/>
        <v>-</v>
      </c>
      <c r="HX154" s="224" t="str">
        <f t="shared" si="513"/>
        <v>-</v>
      </c>
      <c r="HY154" s="224" t="str">
        <f t="shared" si="513"/>
        <v>-</v>
      </c>
      <c r="HZ154" s="224" t="str">
        <f t="shared" si="513"/>
        <v>-</v>
      </c>
      <c r="IA154" s="224" t="str">
        <f t="shared" si="513"/>
        <v>20</v>
      </c>
      <c r="IB154" s="232" t="s">
        <v>275</v>
      </c>
      <c r="IC154" s="232" t="s">
        <v>275</v>
      </c>
      <c r="ID154" s="213" t="str">
        <f t="shared" ref="ID154:IX154" si="514">ID54</f>
        <v>39,300</v>
      </c>
      <c r="IE154" s="224" t="str">
        <f t="shared" si="514"/>
        <v>1,000</v>
      </c>
      <c r="IF154" s="224">
        <f t="shared" si="514"/>
        <v>0</v>
      </c>
      <c r="IG154" s="224">
        <f t="shared" si="514"/>
        <v>0</v>
      </c>
      <c r="IH154" s="224" t="str">
        <f t="shared" si="514"/>
        <v>48</v>
      </c>
      <c r="II154" s="224">
        <f t="shared" si="514"/>
        <v>0</v>
      </c>
      <c r="IJ154" s="224" t="str">
        <f t="shared" si="514"/>
        <v>37</v>
      </c>
      <c r="IK154" s="224" t="str">
        <f t="shared" si="514"/>
        <v>3,500</v>
      </c>
      <c r="IL154" s="224" t="str">
        <f t="shared" si="514"/>
        <v>12</v>
      </c>
      <c r="IM154" s="224" t="str">
        <f t="shared" si="514"/>
        <v>59,600</v>
      </c>
      <c r="IN154" s="224" t="str">
        <f t="shared" si="514"/>
        <v>1,162</v>
      </c>
      <c r="IO154" s="224" t="str">
        <f t="shared" si="514"/>
        <v>1,162</v>
      </c>
      <c r="IP154" s="224">
        <f t="shared" si="514"/>
        <v>0</v>
      </c>
      <c r="IQ154" s="224" t="str">
        <f t="shared" si="514"/>
        <v>26,665</v>
      </c>
      <c r="IR154" s="224" t="str">
        <f t="shared" si="514"/>
        <v>26,665</v>
      </c>
      <c r="IS154" s="224" t="str">
        <f t="shared" si="514"/>
        <v>$1,898,464</v>
      </c>
      <c r="IT154" s="224" t="str">
        <f t="shared" si="514"/>
        <v>$731,758</v>
      </c>
      <c r="IU154" s="224" t="str">
        <f t="shared" si="514"/>
        <v>$263,757</v>
      </c>
      <c r="IV154" s="224" t="str">
        <f t="shared" si="514"/>
        <v>$2,893,979</v>
      </c>
      <c r="IW154" s="224" t="str">
        <f t="shared" si="514"/>
        <v>$202</v>
      </c>
      <c r="IX154" s="224" t="str">
        <f t="shared" si="514"/>
        <v>41</v>
      </c>
      <c r="IY154" s="232" t="s">
        <v>275</v>
      </c>
      <c r="IZ154" s="232" t="s">
        <v>275</v>
      </c>
      <c r="JA154" s="213" t="str">
        <f t="shared" ref="JA154:JU154" si="515">JA54</f>
        <v>-</v>
      </c>
      <c r="JB154" s="224" t="str">
        <f t="shared" si="515"/>
        <v>-</v>
      </c>
      <c r="JC154" s="224" t="str">
        <f t="shared" si="515"/>
        <v>-</v>
      </c>
      <c r="JD154" s="224" t="str">
        <f t="shared" si="515"/>
        <v>-</v>
      </c>
      <c r="JE154" s="224" t="str">
        <f t="shared" si="515"/>
        <v>-</v>
      </c>
      <c r="JF154" s="224" t="str">
        <f t="shared" si="515"/>
        <v>-</v>
      </c>
      <c r="JG154" s="224" t="str">
        <f t="shared" si="515"/>
        <v>-</v>
      </c>
      <c r="JH154" s="224" t="str">
        <f t="shared" si="515"/>
        <v>-</v>
      </c>
      <c r="JI154" s="224" t="str">
        <f t="shared" si="515"/>
        <v>-</v>
      </c>
      <c r="JJ154" s="224" t="str">
        <f t="shared" si="515"/>
        <v>-</v>
      </c>
      <c r="JK154" s="224" t="str">
        <f t="shared" si="515"/>
        <v>-</v>
      </c>
      <c r="JL154" s="224" t="str">
        <f t="shared" si="515"/>
        <v>-</v>
      </c>
      <c r="JM154" s="224" t="str">
        <f t="shared" si="515"/>
        <v>-</v>
      </c>
      <c r="JN154" s="224" t="str">
        <f t="shared" si="515"/>
        <v>-</v>
      </c>
      <c r="JO154" s="224" t="str">
        <f t="shared" si="515"/>
        <v>-</v>
      </c>
      <c r="JP154" s="224" t="str">
        <f t="shared" si="515"/>
        <v>-</v>
      </c>
      <c r="JQ154" s="224" t="str">
        <f t="shared" si="515"/>
        <v>-</v>
      </c>
      <c r="JR154" s="224" t="str">
        <f t="shared" si="515"/>
        <v>-</v>
      </c>
      <c r="JS154" s="224" t="str">
        <f t="shared" si="515"/>
        <v>-</v>
      </c>
      <c r="JT154" s="224" t="str">
        <f t="shared" si="515"/>
        <v>-</v>
      </c>
      <c r="JU154" s="224" t="str">
        <f t="shared" si="515"/>
        <v>37</v>
      </c>
      <c r="JV154" s="232" t="s">
        <v>275</v>
      </c>
      <c r="JW154" s="232" t="s">
        <v>275</v>
      </c>
      <c r="JX154" s="213" t="str">
        <f t="shared" ref="JX154:KR154" si="516">JX54</f>
        <v>-</v>
      </c>
      <c r="JY154" s="224" t="str">
        <f t="shared" si="516"/>
        <v>-</v>
      </c>
      <c r="JZ154" s="224" t="str">
        <f t="shared" si="516"/>
        <v>-</v>
      </c>
      <c r="KA154" s="224" t="str">
        <f t="shared" si="516"/>
        <v>-</v>
      </c>
      <c r="KB154" s="224" t="str">
        <f t="shared" si="516"/>
        <v>-</v>
      </c>
      <c r="KC154" s="224" t="str">
        <f t="shared" si="516"/>
        <v>-</v>
      </c>
      <c r="KD154" s="224" t="str">
        <f t="shared" si="516"/>
        <v>-</v>
      </c>
      <c r="KE154" s="224" t="str">
        <f t="shared" si="516"/>
        <v>-</v>
      </c>
      <c r="KF154" s="224" t="str">
        <f t="shared" si="516"/>
        <v>-</v>
      </c>
      <c r="KG154" s="224" t="str">
        <f t="shared" si="516"/>
        <v>-</v>
      </c>
      <c r="KH154" s="224" t="str">
        <f t="shared" si="516"/>
        <v>-</v>
      </c>
      <c r="KI154" s="224" t="str">
        <f t="shared" si="516"/>
        <v>-</v>
      </c>
      <c r="KJ154" s="224" t="str">
        <f t="shared" si="516"/>
        <v>-</v>
      </c>
      <c r="KK154" s="224" t="str">
        <f t="shared" si="516"/>
        <v>-</v>
      </c>
      <c r="KL154" s="224" t="str">
        <f t="shared" si="516"/>
        <v>-</v>
      </c>
      <c r="KM154" s="224" t="str">
        <f t="shared" si="516"/>
        <v>-</v>
      </c>
      <c r="KN154" s="224" t="str">
        <f t="shared" si="516"/>
        <v>-</v>
      </c>
      <c r="KO154" s="224" t="str">
        <f t="shared" si="516"/>
        <v>-</v>
      </c>
      <c r="KP154" s="224" t="str">
        <f t="shared" si="516"/>
        <v>-</v>
      </c>
      <c r="KQ154" s="224" t="str">
        <f t="shared" si="516"/>
        <v>-</v>
      </c>
      <c r="KR154" s="224" t="str">
        <f t="shared" si="516"/>
        <v>13</v>
      </c>
      <c r="KS154" s="232" t="s">
        <v>275</v>
      </c>
      <c r="KT154" s="232" t="s">
        <v>275</v>
      </c>
      <c r="KU154" s="213" t="str">
        <f t="shared" ref="KU154:LO154" si="517">KU54</f>
        <v>-</v>
      </c>
      <c r="KV154" s="224" t="str">
        <f t="shared" si="517"/>
        <v>-</v>
      </c>
      <c r="KW154" s="224" t="str">
        <f t="shared" si="517"/>
        <v>-</v>
      </c>
      <c r="KX154" s="224" t="str">
        <f t="shared" si="517"/>
        <v>-</v>
      </c>
      <c r="KY154" s="224" t="str">
        <f t="shared" si="517"/>
        <v>-</v>
      </c>
      <c r="KZ154" s="224" t="str">
        <f t="shared" si="517"/>
        <v>-</v>
      </c>
      <c r="LA154" s="224" t="str">
        <f t="shared" si="517"/>
        <v>-</v>
      </c>
      <c r="LB154" s="224" t="str">
        <f t="shared" si="517"/>
        <v>-</v>
      </c>
      <c r="LC154" s="224" t="str">
        <f t="shared" si="517"/>
        <v>-</v>
      </c>
      <c r="LD154" s="224" t="str">
        <f t="shared" si="517"/>
        <v>-</v>
      </c>
      <c r="LE154" s="224" t="str">
        <f t="shared" si="517"/>
        <v>-</v>
      </c>
      <c r="LF154" s="224" t="str">
        <f t="shared" si="517"/>
        <v>-</v>
      </c>
      <c r="LG154" s="224" t="str">
        <f t="shared" si="517"/>
        <v>-</v>
      </c>
      <c r="LH154" s="224" t="str">
        <f t="shared" si="517"/>
        <v>-</v>
      </c>
      <c r="LI154" s="224" t="str">
        <f t="shared" si="517"/>
        <v>-</v>
      </c>
      <c r="LJ154" s="224" t="str">
        <f t="shared" si="517"/>
        <v>-</v>
      </c>
      <c r="LK154" s="224" t="str">
        <f t="shared" si="517"/>
        <v>-</v>
      </c>
      <c r="LL154" s="224" t="str">
        <f t="shared" si="517"/>
        <v>-</v>
      </c>
      <c r="LM154" s="224" t="str">
        <f t="shared" si="517"/>
        <v>-</v>
      </c>
      <c r="LN154" s="224" t="str">
        <f t="shared" si="517"/>
        <v>-</v>
      </c>
      <c r="LO154" s="224" t="str">
        <f t="shared" si="517"/>
        <v>-9</v>
      </c>
      <c r="LP154" s="232"/>
      <c r="LQ154" s="232"/>
      <c r="LR154" s="213" t="str">
        <f t="shared" ref="LR154:ML154" si="518">LR54</f>
        <v>-</v>
      </c>
      <c r="LS154" s="224" t="str">
        <f t="shared" si="518"/>
        <v>-</v>
      </c>
      <c r="LT154" s="224" t="str">
        <f t="shared" si="518"/>
        <v>-</v>
      </c>
      <c r="LU154" s="224" t="str">
        <f t="shared" si="518"/>
        <v>-</v>
      </c>
      <c r="LV154" s="224" t="str">
        <f t="shared" si="518"/>
        <v>-</v>
      </c>
      <c r="LW154" s="224" t="str">
        <f t="shared" si="518"/>
        <v>-</v>
      </c>
      <c r="LX154" s="224" t="str">
        <f t="shared" si="518"/>
        <v>-</v>
      </c>
      <c r="LY154" s="224" t="str">
        <f t="shared" si="518"/>
        <v>-</v>
      </c>
      <c r="LZ154" s="224" t="str">
        <f t="shared" si="518"/>
        <v>-</v>
      </c>
      <c r="MA154" s="224" t="str">
        <f t="shared" si="518"/>
        <v>-</v>
      </c>
      <c r="MB154" s="224" t="str">
        <f t="shared" si="518"/>
        <v>-</v>
      </c>
      <c r="MC154" s="224" t="str">
        <f t="shared" si="518"/>
        <v>-</v>
      </c>
      <c r="MD154" s="224" t="str">
        <f t="shared" si="518"/>
        <v>-</v>
      </c>
      <c r="ME154" s="224" t="str">
        <f t="shared" si="518"/>
        <v>-</v>
      </c>
      <c r="MF154" s="224" t="str">
        <f t="shared" si="518"/>
        <v>-</v>
      </c>
      <c r="MG154" s="224" t="str">
        <f t="shared" si="518"/>
        <v>-</v>
      </c>
      <c r="MH154" s="224" t="str">
        <f t="shared" si="518"/>
        <v>-</v>
      </c>
      <c r="MI154" s="224" t="str">
        <f t="shared" si="518"/>
        <v>-</v>
      </c>
      <c r="MJ154" s="224" t="str">
        <f t="shared" si="518"/>
        <v>-</v>
      </c>
      <c r="MK154" s="224" t="str">
        <f t="shared" si="518"/>
        <v>-</v>
      </c>
      <c r="ML154" s="224" t="str">
        <f t="shared" si="518"/>
        <v>-39</v>
      </c>
      <c r="MM154" s="232"/>
      <c r="MN154" s="232"/>
      <c r="MO154" s="213" t="str">
        <f t="shared" ref="MO154:NI154" si="519">MO54</f>
        <v>-</v>
      </c>
      <c r="MP154" s="224" t="str">
        <f t="shared" si="519"/>
        <v>-</v>
      </c>
      <c r="MQ154" s="224" t="str">
        <f t="shared" si="519"/>
        <v>-</v>
      </c>
      <c r="MR154" s="224" t="str">
        <f t="shared" si="519"/>
        <v>-</v>
      </c>
      <c r="MS154" s="224" t="str">
        <f t="shared" si="519"/>
        <v>-</v>
      </c>
      <c r="MT154" s="224" t="str">
        <f t="shared" si="519"/>
        <v>-</v>
      </c>
      <c r="MU154" s="224" t="str">
        <f t="shared" si="519"/>
        <v>-</v>
      </c>
      <c r="MV154" s="224" t="str">
        <f t="shared" si="519"/>
        <v>-</v>
      </c>
      <c r="MW154" s="224" t="str">
        <f t="shared" si="519"/>
        <v>-</v>
      </c>
      <c r="MX154" s="224" t="str">
        <f t="shared" si="519"/>
        <v>-</v>
      </c>
      <c r="MY154" s="224" t="str">
        <f t="shared" si="519"/>
        <v>-</v>
      </c>
      <c r="MZ154" s="224" t="str">
        <f t="shared" si="519"/>
        <v>-</v>
      </c>
      <c r="NA154" s="224" t="str">
        <f t="shared" si="519"/>
        <v>-</v>
      </c>
      <c r="NB154" s="224" t="str">
        <f t="shared" si="519"/>
        <v>-</v>
      </c>
      <c r="NC154" s="224" t="str">
        <f t="shared" si="519"/>
        <v>-</v>
      </c>
      <c r="ND154" s="224" t="str">
        <f t="shared" si="519"/>
        <v>-</v>
      </c>
      <c r="NE154" s="224" t="str">
        <f t="shared" si="519"/>
        <v>-</v>
      </c>
      <c r="NF154" s="224" t="str">
        <f t="shared" si="519"/>
        <v>-</v>
      </c>
      <c r="NG154" s="224" t="str">
        <f t="shared" si="519"/>
        <v>-</v>
      </c>
      <c r="NH154" s="224" t="str">
        <f t="shared" si="519"/>
        <v>-</v>
      </c>
      <c r="NI154" s="224" t="str">
        <f t="shared" si="519"/>
        <v>55</v>
      </c>
    </row>
    <row r="155" spans="1:373" s="2" customFormat="1" ht="12.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213" t="s">
        <v>137</v>
      </c>
      <c r="AD155" s="222" t="str">
        <f t="shared" ca="1" si="195"/>
        <v>$82.67</v>
      </c>
      <c r="AE155" s="224" t="str">
        <f t="shared" si="229"/>
        <v>8,166</v>
      </c>
      <c r="AF155" s="224" t="str">
        <f t="shared" ref="AF155:AS155" si="520">AF55</f>
        <v>745</v>
      </c>
      <c r="AG155" s="224" t="str">
        <f t="shared" si="520"/>
        <v>-</v>
      </c>
      <c r="AH155" s="224" t="str">
        <f t="shared" si="520"/>
        <v>442</v>
      </c>
      <c r="AI155" s="224" t="str">
        <f t="shared" si="520"/>
        <v>25</v>
      </c>
      <c r="AJ155" s="224" t="str">
        <f t="shared" si="520"/>
        <v>5</v>
      </c>
      <c r="AK155" s="224" t="str">
        <f t="shared" si="520"/>
        <v>100</v>
      </c>
      <c r="AL155" s="224" t="str">
        <f t="shared" si="520"/>
        <v>106,000</v>
      </c>
      <c r="AM155" s="224" t="str">
        <f t="shared" si="520"/>
        <v>89</v>
      </c>
      <c r="AN155" s="224" t="str">
        <f t="shared" si="520"/>
        <v>800,000</v>
      </c>
      <c r="AO155" s="224" t="str">
        <f t="shared" si="520"/>
        <v>100,139</v>
      </c>
      <c r="AP155" s="224" t="str">
        <f t="shared" si="520"/>
        <v>100,139</v>
      </c>
      <c r="AQ155" s="224" t="str">
        <f t="shared" si="520"/>
        <v>702</v>
      </c>
      <c r="AR155" s="224" t="str">
        <f t="shared" si="520"/>
        <v>238,562</v>
      </c>
      <c r="AS155" s="224" t="str">
        <f t="shared" si="520"/>
        <v>577,618</v>
      </c>
      <c r="AT155" s="224" t="str">
        <f t="shared" si="401"/>
        <v>$8,913,401</v>
      </c>
      <c r="AU155" s="224" t="str">
        <f t="shared" si="401"/>
        <v>$7,837,930</v>
      </c>
      <c r="AV155" s="224" t="str">
        <f t="shared" si="401"/>
        <v>$8,921,208</v>
      </c>
      <c r="AW155" s="224" t="str">
        <f t="shared" si="401"/>
        <v>$25,672,541</v>
      </c>
      <c r="AX155" s="224" t="str">
        <f t="shared" si="401"/>
        <v>$82.67</v>
      </c>
      <c r="AY155" s="224" t="str">
        <f t="shared" ref="AY155" si="521">AY55</f>
        <v>1,048</v>
      </c>
      <c r="AZ155" s="232" t="s">
        <v>275</v>
      </c>
      <c r="BA155" s="232"/>
      <c r="BB155" s="213" t="str">
        <f t="shared" ref="BB155:BU155" si="522">BB55</f>
        <v>8,166</v>
      </c>
      <c r="BC155" s="224" t="str">
        <f t="shared" si="522"/>
        <v>745</v>
      </c>
      <c r="BD155" s="224" t="str">
        <f t="shared" si="522"/>
        <v>0</v>
      </c>
      <c r="BE155" s="224" t="str">
        <f t="shared" si="522"/>
        <v>442</v>
      </c>
      <c r="BF155" s="224" t="str">
        <f t="shared" si="522"/>
        <v>25</v>
      </c>
      <c r="BG155" s="224" t="str">
        <f t="shared" si="522"/>
        <v>5</v>
      </c>
      <c r="BH155" s="224" t="str">
        <f t="shared" si="522"/>
        <v>100</v>
      </c>
      <c r="BI155" s="224" t="str">
        <f t="shared" si="522"/>
        <v>106,000</v>
      </c>
      <c r="BJ155" s="224" t="str">
        <f t="shared" si="522"/>
        <v>89</v>
      </c>
      <c r="BK155" s="224" t="str">
        <f t="shared" si="522"/>
        <v>800,000</v>
      </c>
      <c r="BL155" s="224" t="str">
        <f t="shared" si="522"/>
        <v>138,956</v>
      </c>
      <c r="BM155" s="224" t="str">
        <f t="shared" si="522"/>
        <v>138,959</v>
      </c>
      <c r="BN155" s="224" t="str">
        <f t="shared" si="522"/>
        <v>1,400</v>
      </c>
      <c r="BO155" s="224" t="str">
        <f t="shared" si="522"/>
        <v>349,309</v>
      </c>
      <c r="BP155" s="224" t="str">
        <f t="shared" si="522"/>
        <v>849,655</v>
      </c>
      <c r="BQ155" s="224" t="str">
        <f t="shared" si="522"/>
        <v>$17,800,000</v>
      </c>
      <c r="BR155" s="224" t="str">
        <f t="shared" si="522"/>
        <v>$16,000,000</v>
      </c>
      <c r="BS155" s="224" t="str">
        <f t="shared" si="522"/>
        <v>$14,000,000</v>
      </c>
      <c r="BT155" s="224" t="str">
        <f t="shared" si="522"/>
        <v>$47,800,000</v>
      </c>
      <c r="BU155" s="224" t="str">
        <f t="shared" si="522"/>
        <v>$83.20</v>
      </c>
      <c r="BV155" s="224" t="str">
        <f t="shared" si="437"/>
        <v>1,408</v>
      </c>
      <c r="BW155" s="232" t="s">
        <v>275</v>
      </c>
      <c r="BX155" s="232" t="s">
        <v>275</v>
      </c>
      <c r="BY155" s="213" t="str">
        <f t="shared" ref="BY155:CR155" si="523">BY55</f>
        <v>8,223</v>
      </c>
      <c r="BZ155" s="224" t="str">
        <f t="shared" si="523"/>
        <v>767</v>
      </c>
      <c r="CA155" s="224" t="str">
        <f t="shared" si="523"/>
        <v>0</v>
      </c>
      <c r="CB155" s="224" t="str">
        <f t="shared" si="523"/>
        <v>431</v>
      </c>
      <c r="CC155" s="224" t="str">
        <f t="shared" si="523"/>
        <v>25</v>
      </c>
      <c r="CD155" s="224" t="str">
        <f t="shared" si="523"/>
        <v>5</v>
      </c>
      <c r="CE155" s="224" t="str">
        <f t="shared" si="523"/>
        <v>100</v>
      </c>
      <c r="CF155" s="224" t="str">
        <f t="shared" si="523"/>
        <v>90,000</v>
      </c>
      <c r="CG155" s="224" t="str">
        <f t="shared" si="523"/>
        <v>89</v>
      </c>
      <c r="CH155" s="224" t="str">
        <f t="shared" si="523"/>
        <v>818,100</v>
      </c>
      <c r="CI155" s="224" t="str">
        <f t="shared" si="523"/>
        <v>148,151</v>
      </c>
      <c r="CJ155" s="224" t="str">
        <f t="shared" si="523"/>
        <v>148,173</v>
      </c>
      <c r="CK155" s="224" t="str">
        <f t="shared" si="523"/>
        <v>4,665</v>
      </c>
      <c r="CL155" s="224" t="str">
        <f t="shared" si="523"/>
        <v>416,043</v>
      </c>
      <c r="CM155" s="224" t="str">
        <f t="shared" si="523"/>
        <v>996,128</v>
      </c>
      <c r="CN155" s="224" t="str">
        <f t="shared" si="523"/>
        <v>$16,864,762</v>
      </c>
      <c r="CO155" s="224" t="str">
        <f t="shared" si="523"/>
        <v>$15,226,381</v>
      </c>
      <c r="CP155" s="224" t="str">
        <f t="shared" si="523"/>
        <v>$12,116,805</v>
      </c>
      <c r="CQ155" s="224" t="str">
        <f t="shared" si="523"/>
        <v>$44,207,948</v>
      </c>
      <c r="CR155" s="224" t="str">
        <f t="shared" si="523"/>
        <v>$63</v>
      </c>
      <c r="CS155" s="224" t="str">
        <f t="shared" si="438"/>
        <v>1,478</v>
      </c>
      <c r="CT155" s="232" t="s">
        <v>275</v>
      </c>
      <c r="CU155" s="232" t="s">
        <v>275</v>
      </c>
      <c r="CV155" s="213" t="str">
        <f t="shared" ref="CV155:DP155" si="524">CV55</f>
        <v>8,219</v>
      </c>
      <c r="CW155" s="224" t="str">
        <f t="shared" si="524"/>
        <v>950</v>
      </c>
      <c r="CX155" s="224" t="str">
        <f t="shared" si="524"/>
        <v>0</v>
      </c>
      <c r="CY155" s="224" t="str">
        <f t="shared" si="524"/>
        <v>430</v>
      </c>
      <c r="CZ155" s="224" t="str">
        <f t="shared" si="524"/>
        <v>25</v>
      </c>
      <c r="DA155" s="224" t="str">
        <f t="shared" si="524"/>
        <v>5</v>
      </c>
      <c r="DB155" s="224" t="str">
        <f t="shared" si="524"/>
        <v>100</v>
      </c>
      <c r="DC155" s="224" t="str">
        <f t="shared" si="524"/>
        <v>90,000</v>
      </c>
      <c r="DD155" s="224" t="str">
        <f t="shared" si="524"/>
        <v>89</v>
      </c>
      <c r="DE155" s="224" t="str">
        <f t="shared" si="524"/>
        <v>840,000</v>
      </c>
      <c r="DF155" s="224" t="str">
        <f t="shared" si="524"/>
        <v>100,255</v>
      </c>
      <c r="DG155" s="224" t="str">
        <f t="shared" si="524"/>
        <v>100,263</v>
      </c>
      <c r="DH155" s="224" t="str">
        <f t="shared" si="524"/>
        <v>2,359</v>
      </c>
      <c r="DI155" s="224" t="str">
        <f t="shared" si="524"/>
        <v>285,044</v>
      </c>
      <c r="DJ155" s="224" t="str">
        <f t="shared" si="524"/>
        <v>688,409</v>
      </c>
      <c r="DK155" s="224" t="str">
        <f t="shared" si="524"/>
        <v>$14,585,461</v>
      </c>
      <c r="DL155" s="224" t="str">
        <f t="shared" si="524"/>
        <v>$13,066,167</v>
      </c>
      <c r="DM155" s="224" t="str">
        <f t="shared" si="524"/>
        <v>$7,800,000</v>
      </c>
      <c r="DN155" s="224" t="str">
        <f t="shared" si="524"/>
        <v>$35,451,628</v>
      </c>
      <c r="DO155" s="224" t="str">
        <f t="shared" si="524"/>
        <v>$65</v>
      </c>
      <c r="DP155" s="224" t="str">
        <f t="shared" si="524"/>
        <v>1,259</v>
      </c>
      <c r="DQ155" s="232" t="s">
        <v>275</v>
      </c>
      <c r="DR155" s="232" t="s">
        <v>275</v>
      </c>
      <c r="DS155" s="213" t="str">
        <f t="shared" ref="DS155:EM155" si="525">DS55</f>
        <v>8,158</v>
      </c>
      <c r="DT155" s="224" t="str">
        <f t="shared" si="525"/>
        <v>950</v>
      </c>
      <c r="DU155" s="224" t="str">
        <f t="shared" si="525"/>
        <v>0</v>
      </c>
      <c r="DV155" s="224" t="str">
        <f t="shared" si="525"/>
        <v>428</v>
      </c>
      <c r="DW155" s="224" t="str">
        <f t="shared" si="525"/>
        <v>25</v>
      </c>
      <c r="DX155" s="224" t="str">
        <f t="shared" si="525"/>
        <v>5</v>
      </c>
      <c r="DY155" s="224" t="str">
        <f t="shared" si="525"/>
        <v>100</v>
      </c>
      <c r="DZ155" s="224" t="str">
        <f t="shared" si="525"/>
        <v>90,000</v>
      </c>
      <c r="EA155" s="224" t="str">
        <f t="shared" si="525"/>
        <v>100</v>
      </c>
      <c r="EB155" s="224" t="str">
        <f t="shared" si="525"/>
        <v>850,000</v>
      </c>
      <c r="EC155" s="224" t="str">
        <f t="shared" si="525"/>
        <v>155,568</v>
      </c>
      <c r="ED155" s="224" t="str">
        <f t="shared" si="525"/>
        <v>155,576</v>
      </c>
      <c r="EE155" s="224" t="str">
        <f t="shared" si="525"/>
        <v>5,362</v>
      </c>
      <c r="EF155" s="224" t="str">
        <f t="shared" si="525"/>
        <v>364,821</v>
      </c>
      <c r="EG155" s="224" t="str">
        <f t="shared" si="525"/>
        <v>947,762</v>
      </c>
      <c r="EH155" s="224" t="str">
        <f t="shared" si="525"/>
        <v>$18,999,669</v>
      </c>
      <c r="EI155" s="224" t="str">
        <f t="shared" si="525"/>
        <v>$14,927,932</v>
      </c>
      <c r="EJ155" s="224" t="str">
        <f t="shared" si="525"/>
        <v>$12,097,049</v>
      </c>
      <c r="EK155" s="224" t="str">
        <f t="shared" si="525"/>
        <v>$46,024,650</v>
      </c>
      <c r="EL155" s="224" t="str">
        <f t="shared" si="525"/>
        <v>$63</v>
      </c>
      <c r="EM155" s="224" t="str">
        <f t="shared" si="525"/>
        <v>1,604</v>
      </c>
      <c r="EN155" s="232" t="s">
        <v>275</v>
      </c>
      <c r="EO155" s="232" t="s">
        <v>275</v>
      </c>
      <c r="EP155" s="213" t="str">
        <f t="shared" ref="EP155:FJ155" si="526">EP55</f>
        <v>8,300</v>
      </c>
      <c r="EQ155" s="224" t="str">
        <f t="shared" si="526"/>
        <v>975</v>
      </c>
      <c r="ER155" s="224" t="str">
        <f t="shared" si="526"/>
        <v>0</v>
      </c>
      <c r="ES155" s="224" t="str">
        <f t="shared" si="526"/>
        <v>422</v>
      </c>
      <c r="ET155" s="224" t="str">
        <f t="shared" si="526"/>
        <v>22</v>
      </c>
      <c r="EU155" s="224" t="str">
        <f t="shared" si="526"/>
        <v>12</v>
      </c>
      <c r="EV155" s="224" t="str">
        <f t="shared" si="526"/>
        <v>100</v>
      </c>
      <c r="EW155" s="224" t="str">
        <f t="shared" si="526"/>
        <v>90,000</v>
      </c>
      <c r="EX155" s="224" t="str">
        <f t="shared" si="526"/>
        <v>100</v>
      </c>
      <c r="EY155" s="224" t="str">
        <f t="shared" si="526"/>
        <v>830,000</v>
      </c>
      <c r="EZ155" s="224" t="str">
        <f t="shared" si="526"/>
        <v>176,033</v>
      </c>
      <c r="FA155" s="224" t="str">
        <f t="shared" si="526"/>
        <v>176,075</v>
      </c>
      <c r="FB155" s="224" t="str">
        <f t="shared" si="526"/>
        <v>9,367</v>
      </c>
      <c r="FC155" s="224" t="str">
        <f t="shared" si="526"/>
        <v>491,209</v>
      </c>
      <c r="FD155" s="224" t="str">
        <f t="shared" si="526"/>
        <v>1,096,962</v>
      </c>
      <c r="FE155" s="224" t="str">
        <f t="shared" si="526"/>
        <v>$16,369,803</v>
      </c>
      <c r="FF155" s="224" t="str">
        <f t="shared" si="526"/>
        <v>$13,068,979</v>
      </c>
      <c r="FG155" s="224" t="str">
        <f t="shared" si="526"/>
        <v>$11,318,515</v>
      </c>
      <c r="FH155" s="224" t="str">
        <f t="shared" si="526"/>
        <v>$46,397,520</v>
      </c>
      <c r="FI155" s="224" t="str">
        <f t="shared" si="526"/>
        <v>$63</v>
      </c>
      <c r="FJ155" s="224" t="str">
        <f t="shared" si="526"/>
        <v>2,098</v>
      </c>
      <c r="FK155" s="232" t="s">
        <v>275</v>
      </c>
      <c r="FL155" s="232" t="s">
        <v>275</v>
      </c>
      <c r="FM155" s="213" t="str">
        <f t="shared" ref="FM155:GG155" si="527">FM55</f>
        <v>8,300</v>
      </c>
      <c r="FN155" s="224" t="str">
        <f t="shared" si="527"/>
        <v>975</v>
      </c>
      <c r="FO155" s="224" t="str">
        <f t="shared" si="527"/>
        <v>0</v>
      </c>
      <c r="FP155" s="224" t="str">
        <f t="shared" si="527"/>
        <v>422</v>
      </c>
      <c r="FQ155" s="224" t="str">
        <f t="shared" si="527"/>
        <v>22</v>
      </c>
      <c r="FR155" s="224" t="str">
        <f t="shared" si="527"/>
        <v>12</v>
      </c>
      <c r="FS155" s="224" t="str">
        <f t="shared" si="527"/>
        <v>100</v>
      </c>
      <c r="FT155" s="224" t="str">
        <f t="shared" si="527"/>
        <v>90,000</v>
      </c>
      <c r="FU155" s="224" t="str">
        <f t="shared" si="527"/>
        <v>100</v>
      </c>
      <c r="FV155" s="224" t="str">
        <f t="shared" si="527"/>
        <v>825,000</v>
      </c>
      <c r="FW155" s="224" t="str">
        <f t="shared" si="527"/>
        <v>164,360</v>
      </c>
      <c r="FX155" s="224" t="str">
        <f t="shared" si="527"/>
        <v>164,384</v>
      </c>
      <c r="FY155" s="224" t="str">
        <f t="shared" si="527"/>
        <v>11,791</v>
      </c>
      <c r="FZ155" s="224" t="str">
        <f t="shared" si="527"/>
        <v>521,828</v>
      </c>
      <c r="GA155" s="224" t="str">
        <f t="shared" si="527"/>
        <v>1,246,503</v>
      </c>
      <c r="GB155" s="224" t="str">
        <f t="shared" si="527"/>
        <v>$15,142,000</v>
      </c>
      <c r="GC155" s="224" t="str">
        <f t="shared" si="527"/>
        <v>$15,445,000</v>
      </c>
      <c r="GD155" s="224" t="str">
        <f t="shared" si="527"/>
        <v>$13,820,000</v>
      </c>
      <c r="GE155" s="224" t="str">
        <f t="shared" si="527"/>
        <v>$44,407,000</v>
      </c>
      <c r="GF155" s="224" t="str">
        <f t="shared" si="527"/>
        <v>$68</v>
      </c>
      <c r="GG155" s="224" t="str">
        <f t="shared" si="527"/>
        <v>1,806</v>
      </c>
      <c r="GH155" s="232" t="s">
        <v>275</v>
      </c>
      <c r="GI155" s="232" t="s">
        <v>275</v>
      </c>
      <c r="GJ155" s="213" t="str">
        <f t="shared" ref="GJ155:HD155" si="528">GJ55</f>
        <v>8,300</v>
      </c>
      <c r="GK155" s="224" t="str">
        <f t="shared" si="528"/>
        <v>975</v>
      </c>
      <c r="GL155" s="224" t="str">
        <f t="shared" si="528"/>
        <v>0</v>
      </c>
      <c r="GM155" s="224" t="str">
        <f t="shared" si="528"/>
        <v>400</v>
      </c>
      <c r="GN155" s="224" t="str">
        <f t="shared" si="528"/>
        <v>22</v>
      </c>
      <c r="GO155" s="224" t="str">
        <f t="shared" si="528"/>
        <v>12</v>
      </c>
      <c r="GP155" s="224" t="str">
        <f t="shared" si="528"/>
        <v>100</v>
      </c>
      <c r="GQ155" s="224" t="str">
        <f t="shared" si="528"/>
        <v>90,000</v>
      </c>
      <c r="GR155" s="224" t="str">
        <f t="shared" si="528"/>
        <v>100</v>
      </c>
      <c r="GS155" s="224" t="str">
        <f t="shared" si="528"/>
        <v>825,000</v>
      </c>
      <c r="GT155" s="224" t="str">
        <f t="shared" si="528"/>
        <v>142,182</v>
      </c>
      <c r="GU155" s="224" t="str">
        <f t="shared" si="528"/>
        <v>142,192</v>
      </c>
      <c r="GV155" s="224" t="str">
        <f t="shared" si="528"/>
        <v>17,868</v>
      </c>
      <c r="GW155" s="224" t="str">
        <f t="shared" si="528"/>
        <v>610,045</v>
      </c>
      <c r="GX155" s="224" t="str">
        <f t="shared" si="528"/>
        <v>1,197,494</v>
      </c>
      <c r="GY155" s="224" t="str">
        <f t="shared" si="528"/>
        <v>$9,554,627</v>
      </c>
      <c r="GZ155" s="224" t="str">
        <f t="shared" si="528"/>
        <v>$9,815,287</v>
      </c>
      <c r="HA155" s="224" t="str">
        <f t="shared" si="528"/>
        <v>$10,748,715</v>
      </c>
      <c r="HB155" s="224" t="str">
        <f t="shared" si="528"/>
        <v>$32,218,630</v>
      </c>
      <c r="HC155" s="224" t="str">
        <f t="shared" ref="HC155" si="529">HC55</f>
        <v>$69</v>
      </c>
      <c r="HD155" s="224" t="str">
        <f t="shared" si="528"/>
        <v>1,701</v>
      </c>
      <c r="HE155" s="232" t="s">
        <v>275</v>
      </c>
      <c r="HF155" s="232" t="s">
        <v>275</v>
      </c>
      <c r="HG155" s="213" t="str">
        <f t="shared" ref="HG155:IA155" si="530">HG55</f>
        <v>8,300</v>
      </c>
      <c r="HH155" s="224" t="str">
        <f t="shared" si="530"/>
        <v>975</v>
      </c>
      <c r="HI155" s="224" t="str">
        <f t="shared" si="530"/>
        <v>2</v>
      </c>
      <c r="HJ155" s="224" t="str">
        <f t="shared" si="530"/>
        <v>423</v>
      </c>
      <c r="HK155" s="224" t="str">
        <f t="shared" si="530"/>
        <v>22</v>
      </c>
      <c r="HL155" s="224" t="str">
        <f t="shared" si="530"/>
        <v>12</v>
      </c>
      <c r="HM155" s="224" t="str">
        <f t="shared" si="530"/>
        <v>100</v>
      </c>
      <c r="HN155" s="224" t="str">
        <f t="shared" si="530"/>
        <v>85,000</v>
      </c>
      <c r="HO155" s="224" t="str">
        <f t="shared" si="530"/>
        <v>100</v>
      </c>
      <c r="HP155" s="224" t="str">
        <f t="shared" si="530"/>
        <v>825,000</v>
      </c>
      <c r="HQ155" s="224" t="str">
        <f t="shared" si="530"/>
        <v>95,740</v>
      </c>
      <c r="HR155" s="224" t="str">
        <f t="shared" si="530"/>
        <v>95,746</v>
      </c>
      <c r="HS155" s="224" t="str">
        <f t="shared" si="530"/>
        <v>12,102</v>
      </c>
      <c r="HT155" s="224" t="str">
        <f t="shared" si="530"/>
        <v>468,809</v>
      </c>
      <c r="HU155" s="224" t="str">
        <f t="shared" si="530"/>
        <v>871,402</v>
      </c>
      <c r="HV155" s="224" t="str">
        <f t="shared" si="530"/>
        <v>$8,168,087</v>
      </c>
      <c r="HW155" s="224" t="str">
        <f t="shared" si="530"/>
        <v>$8,624,530</v>
      </c>
      <c r="HX155" s="224" t="str">
        <f t="shared" si="530"/>
        <v>$8,083,183</v>
      </c>
      <c r="HY155" s="224" t="str">
        <f t="shared" si="530"/>
        <v>$29,637,077</v>
      </c>
      <c r="HZ155" s="224" t="str">
        <f t="shared" si="530"/>
        <v>$67</v>
      </c>
      <c r="IA155" s="224" t="str">
        <f t="shared" si="530"/>
        <v>1,106</v>
      </c>
      <c r="IB155" s="232" t="s">
        <v>275</v>
      </c>
      <c r="IC155" s="232" t="s">
        <v>275</v>
      </c>
      <c r="ID155" s="213" t="str">
        <f t="shared" ref="ID155:IX155" si="531">ID55</f>
        <v>8,300</v>
      </c>
      <c r="IE155" s="224" t="str">
        <f t="shared" si="531"/>
        <v>975</v>
      </c>
      <c r="IF155" s="224" t="str">
        <f t="shared" si="531"/>
        <v>2</v>
      </c>
      <c r="IG155" s="224" t="str">
        <f t="shared" si="531"/>
        <v>423</v>
      </c>
      <c r="IH155" s="224" t="str">
        <f t="shared" si="531"/>
        <v>22</v>
      </c>
      <c r="II155" s="224" t="str">
        <f t="shared" si="531"/>
        <v>12</v>
      </c>
      <c r="IJ155" s="224" t="str">
        <f t="shared" si="531"/>
        <v>100</v>
      </c>
      <c r="IK155" s="224" t="str">
        <f t="shared" si="531"/>
        <v>85,000</v>
      </c>
      <c r="IL155" s="224" t="str">
        <f t="shared" si="531"/>
        <v>100</v>
      </c>
      <c r="IM155" s="224" t="str">
        <f t="shared" si="531"/>
        <v>825,000</v>
      </c>
      <c r="IN155" s="224" t="str">
        <f t="shared" si="531"/>
        <v>132,373</v>
      </c>
      <c r="IO155" s="224" t="str">
        <f t="shared" si="531"/>
        <v>132,373</v>
      </c>
      <c r="IP155" s="224" t="str">
        <f t="shared" si="531"/>
        <v>25,000</v>
      </c>
      <c r="IQ155" s="224" t="str">
        <f t="shared" si="531"/>
        <v>650,000</v>
      </c>
      <c r="IR155" s="224" t="str">
        <f t="shared" si="531"/>
        <v>1,290,000</v>
      </c>
      <c r="IS155" s="224" t="str">
        <f t="shared" si="531"/>
        <v>$9,230,000</v>
      </c>
      <c r="IT155" s="224" t="str">
        <f t="shared" si="531"/>
        <v>$11,137,000</v>
      </c>
      <c r="IU155" s="224" t="str">
        <f t="shared" si="531"/>
        <v>$9,404,000</v>
      </c>
      <c r="IV155" s="224" t="str">
        <f t="shared" si="531"/>
        <v>$31,465,000</v>
      </c>
      <c r="IW155" s="224" t="str">
        <f t="shared" si="531"/>
        <v>$65</v>
      </c>
      <c r="IX155" s="224" t="str">
        <f t="shared" si="531"/>
        <v>2,054</v>
      </c>
      <c r="IY155" s="232" t="s">
        <v>275</v>
      </c>
      <c r="IZ155" s="232" t="s">
        <v>275</v>
      </c>
      <c r="JA155" s="213" t="str">
        <f t="shared" ref="JA155:JU155" si="532">JA55</f>
        <v>8,186</v>
      </c>
      <c r="JB155" s="224" t="str">
        <f t="shared" si="532"/>
        <v>831</v>
      </c>
      <c r="JC155" s="224" t="str">
        <f t="shared" si="532"/>
        <v>0</v>
      </c>
      <c r="JD155" s="224" t="str">
        <f t="shared" si="532"/>
        <v>435</v>
      </c>
      <c r="JE155" s="224" t="str">
        <f t="shared" si="532"/>
        <v>25</v>
      </c>
      <c r="JF155" s="224" t="str">
        <f t="shared" si="532"/>
        <v>5</v>
      </c>
      <c r="JG155" s="224" t="str">
        <f t="shared" si="532"/>
        <v>100</v>
      </c>
      <c r="JH155" s="224" t="str">
        <f t="shared" si="532"/>
        <v>96,400</v>
      </c>
      <c r="JI155" s="224" t="str">
        <f t="shared" si="532"/>
        <v>91</v>
      </c>
      <c r="JJ155" s="224" t="str">
        <f t="shared" si="532"/>
        <v>821,620</v>
      </c>
      <c r="JK155" s="224" t="str">
        <f t="shared" si="532"/>
        <v>128,614</v>
      </c>
      <c r="JL155" s="224" t="str">
        <f t="shared" si="532"/>
        <v>128,624</v>
      </c>
      <c r="JM155" s="224" t="str">
        <f t="shared" si="532"/>
        <v>2,898</v>
      </c>
      <c r="JN155" s="224" t="str">
        <f t="shared" si="532"/>
        <v>330,756</v>
      </c>
      <c r="JO155" s="224" t="str">
        <f t="shared" si="532"/>
        <v>811,914</v>
      </c>
      <c r="JP155" s="224" t="str">
        <f t="shared" si="532"/>
        <v>$15,432,659</v>
      </c>
      <c r="JQ155" s="224" t="str">
        <f t="shared" si="532"/>
        <v>$13,411,682</v>
      </c>
      <c r="JR155" s="224" t="str">
        <f t="shared" si="532"/>
        <v>$10,987,012</v>
      </c>
      <c r="JS155" s="224" t="str">
        <f t="shared" si="532"/>
        <v>$39,831,353</v>
      </c>
      <c r="JT155" s="224" t="str">
        <f t="shared" si="532"/>
        <v>$71.33</v>
      </c>
      <c r="JU155" s="224" t="str">
        <f t="shared" si="532"/>
        <v>1,359</v>
      </c>
      <c r="JV155" s="232" t="s">
        <v>275</v>
      </c>
      <c r="JW155" s="232" t="s">
        <v>275</v>
      </c>
      <c r="JX155" s="213" t="str">
        <f t="shared" ref="JX155:KR155" si="533">JX55</f>
        <v>0</v>
      </c>
      <c r="JY155" s="224" t="str">
        <f t="shared" si="533"/>
        <v>0</v>
      </c>
      <c r="JZ155" s="224" t="str">
        <f t="shared" si="533"/>
        <v>-</v>
      </c>
      <c r="KA155" s="224" t="str">
        <f t="shared" si="533"/>
        <v>0</v>
      </c>
      <c r="KB155" s="224" t="str">
        <f t="shared" si="533"/>
        <v>0</v>
      </c>
      <c r="KC155" s="224" t="str">
        <f t="shared" si="533"/>
        <v>0</v>
      </c>
      <c r="KD155" s="224" t="str">
        <f t="shared" si="533"/>
        <v>0</v>
      </c>
      <c r="KE155" s="224" t="str">
        <f t="shared" si="533"/>
        <v>0</v>
      </c>
      <c r="KF155" s="224" t="str">
        <f t="shared" si="533"/>
        <v>0</v>
      </c>
      <c r="KG155" s="224" t="str">
        <f t="shared" si="533"/>
        <v>0</v>
      </c>
      <c r="KH155" s="224" t="str">
        <f t="shared" si="533"/>
        <v>-38,817</v>
      </c>
      <c r="KI155" s="224" t="str">
        <f t="shared" si="533"/>
        <v>-38,817</v>
      </c>
      <c r="KJ155" s="224" t="str">
        <f t="shared" si="533"/>
        <v>-698</v>
      </c>
      <c r="KK155" s="224" t="str">
        <f t="shared" si="533"/>
        <v>-110,747</v>
      </c>
      <c r="KL155" s="224" t="str">
        <f t="shared" si="533"/>
        <v>-272,037</v>
      </c>
      <c r="KM155" s="224" t="str">
        <f t="shared" si="533"/>
        <v>-$8,886,599</v>
      </c>
      <c r="KN155" s="224" t="str">
        <f t="shared" si="533"/>
        <v>-$8,162,070</v>
      </c>
      <c r="KO155" s="224" t="str">
        <f t="shared" si="533"/>
        <v>-$5,078,792</v>
      </c>
      <c r="KP155" s="224" t="str">
        <f t="shared" si="533"/>
        <v>-$22,127,459</v>
      </c>
      <c r="KQ155" s="224" t="str">
        <f t="shared" si="533"/>
        <v>-$0.53</v>
      </c>
      <c r="KR155" s="224" t="str">
        <f t="shared" si="533"/>
        <v>-360</v>
      </c>
      <c r="KS155" s="232" t="s">
        <v>275</v>
      </c>
      <c r="KT155" s="232" t="s">
        <v>275</v>
      </c>
      <c r="KU155" s="213" t="str">
        <f t="shared" ref="KU155:LO155" si="534">KU55</f>
        <v>-57</v>
      </c>
      <c r="KV155" s="224" t="str">
        <f t="shared" si="534"/>
        <v>-22</v>
      </c>
      <c r="KW155" s="224" t="str">
        <f t="shared" si="534"/>
        <v>0</v>
      </c>
      <c r="KX155" s="224" t="str">
        <f t="shared" si="534"/>
        <v>11</v>
      </c>
      <c r="KY155" s="224" t="str">
        <f t="shared" si="534"/>
        <v>0</v>
      </c>
      <c r="KZ155" s="224" t="str">
        <f t="shared" si="534"/>
        <v>0</v>
      </c>
      <c r="LA155" s="224" t="str">
        <f t="shared" si="534"/>
        <v>0</v>
      </c>
      <c r="LB155" s="224" t="str">
        <f t="shared" si="534"/>
        <v>16,000</v>
      </c>
      <c r="LC155" s="224" t="str">
        <f t="shared" si="534"/>
        <v>0</v>
      </c>
      <c r="LD155" s="224" t="str">
        <f t="shared" si="534"/>
        <v>-18,100</v>
      </c>
      <c r="LE155" s="224" t="str">
        <f t="shared" si="534"/>
        <v>-9,195</v>
      </c>
      <c r="LF155" s="224" t="str">
        <f t="shared" si="534"/>
        <v>-9,214</v>
      </c>
      <c r="LG155" s="224" t="str">
        <f t="shared" si="534"/>
        <v>-3,265</v>
      </c>
      <c r="LH155" s="224" t="str">
        <f t="shared" si="534"/>
        <v>-66,734</v>
      </c>
      <c r="LI155" s="224" t="str">
        <f t="shared" si="534"/>
        <v>-146,473</v>
      </c>
      <c r="LJ155" s="224" t="str">
        <f t="shared" si="534"/>
        <v>$935,238</v>
      </c>
      <c r="LK155" s="224" t="str">
        <f t="shared" si="534"/>
        <v>$773,619</v>
      </c>
      <c r="LL155" s="224" t="str">
        <f t="shared" si="534"/>
        <v>$1,883,195</v>
      </c>
      <c r="LM155" s="224" t="str">
        <f t="shared" si="534"/>
        <v>$3,592,052</v>
      </c>
      <c r="LN155" s="224" t="str">
        <f t="shared" si="534"/>
        <v>$19.93</v>
      </c>
      <c r="LO155" s="224" t="str">
        <f t="shared" si="534"/>
        <v>-70</v>
      </c>
      <c r="LP155" s="232"/>
      <c r="LQ155" s="232"/>
      <c r="LR155" s="213" t="str">
        <f t="shared" ref="LR155:ML155" si="535">LR55</f>
        <v>4</v>
      </c>
      <c r="LS155" s="224" t="str">
        <f t="shared" si="535"/>
        <v>-183</v>
      </c>
      <c r="LT155" s="224" t="str">
        <f t="shared" si="535"/>
        <v>0</v>
      </c>
      <c r="LU155" s="224" t="str">
        <f t="shared" si="535"/>
        <v>1</v>
      </c>
      <c r="LV155" s="224" t="str">
        <f t="shared" si="535"/>
        <v>0</v>
      </c>
      <c r="LW155" s="224" t="str">
        <f t="shared" si="535"/>
        <v>0</v>
      </c>
      <c r="LX155" s="224" t="str">
        <f t="shared" si="535"/>
        <v>0</v>
      </c>
      <c r="LY155" s="224" t="str">
        <f t="shared" si="535"/>
        <v>0</v>
      </c>
      <c r="LZ155" s="224" t="str">
        <f t="shared" si="535"/>
        <v>0</v>
      </c>
      <c r="MA155" s="224" t="str">
        <f t="shared" si="535"/>
        <v>-21,900</v>
      </c>
      <c r="MB155" s="224" t="str">
        <f t="shared" si="535"/>
        <v>47,896</v>
      </c>
      <c r="MC155" s="224" t="str">
        <f t="shared" si="535"/>
        <v>47,910</v>
      </c>
      <c r="MD155" s="224" t="str">
        <f t="shared" si="535"/>
        <v>2,306</v>
      </c>
      <c r="ME155" s="224" t="str">
        <f t="shared" si="535"/>
        <v>130,999</v>
      </c>
      <c r="MF155" s="224" t="str">
        <f t="shared" si="535"/>
        <v>307,719</v>
      </c>
      <c r="MG155" s="224" t="str">
        <f t="shared" si="535"/>
        <v>$2,279,301</v>
      </c>
      <c r="MH155" s="224" t="str">
        <f t="shared" si="535"/>
        <v>$2,160,214</v>
      </c>
      <c r="MI155" s="224" t="str">
        <f t="shared" si="535"/>
        <v>$4,316,805</v>
      </c>
      <c r="MJ155" s="224" t="str">
        <f t="shared" si="535"/>
        <v>$8,756,320</v>
      </c>
      <c r="MK155" s="224" t="str">
        <f t="shared" si="535"/>
        <v>-$2</v>
      </c>
      <c r="ML155" s="224" t="str">
        <f t="shared" si="535"/>
        <v>219</v>
      </c>
      <c r="MM155" s="232"/>
      <c r="MN155" s="232"/>
      <c r="MO155" s="213" t="str">
        <f t="shared" ref="MO155:NI155" si="536">MO55</f>
        <v>61</v>
      </c>
      <c r="MP155" s="224" t="str">
        <f t="shared" si="536"/>
        <v>0</v>
      </c>
      <c r="MQ155" s="224" t="str">
        <f t="shared" si="536"/>
        <v>0</v>
      </c>
      <c r="MR155" s="224" t="str">
        <f t="shared" si="536"/>
        <v>2</v>
      </c>
      <c r="MS155" s="224" t="str">
        <f t="shared" si="536"/>
        <v>0</v>
      </c>
      <c r="MT155" s="224" t="str">
        <f t="shared" si="536"/>
        <v>0</v>
      </c>
      <c r="MU155" s="224" t="str">
        <f t="shared" si="536"/>
        <v>0</v>
      </c>
      <c r="MV155" s="224" t="str">
        <f t="shared" si="536"/>
        <v>0</v>
      </c>
      <c r="MW155" s="224" t="str">
        <f t="shared" si="536"/>
        <v>-11</v>
      </c>
      <c r="MX155" s="224" t="str">
        <f t="shared" si="536"/>
        <v>-10,000</v>
      </c>
      <c r="MY155" s="224" t="str">
        <f t="shared" si="536"/>
        <v>-55,313</v>
      </c>
      <c r="MZ155" s="224" t="str">
        <f t="shared" si="536"/>
        <v>-55,313</v>
      </c>
      <c r="NA155" s="224" t="str">
        <f t="shared" si="536"/>
        <v>-3,003</v>
      </c>
      <c r="NB155" s="224" t="str">
        <f t="shared" si="536"/>
        <v>-79,777</v>
      </c>
      <c r="NC155" s="224" t="str">
        <f t="shared" si="536"/>
        <v>-259,353</v>
      </c>
      <c r="ND155" s="224" t="str">
        <f t="shared" si="536"/>
        <v>-$4,414,208</v>
      </c>
      <c r="NE155" s="224" t="str">
        <f t="shared" si="536"/>
        <v>-$1,861,765</v>
      </c>
      <c r="NF155" s="224" t="str">
        <f t="shared" si="536"/>
        <v>-$4,297,049</v>
      </c>
      <c r="NG155" s="224" t="str">
        <f t="shared" si="536"/>
        <v>-$10,573,022</v>
      </c>
      <c r="NH155" s="224" t="str">
        <f t="shared" si="536"/>
        <v>$2</v>
      </c>
      <c r="NI155" s="224" t="str">
        <f t="shared" si="536"/>
        <v>-345</v>
      </c>
    </row>
    <row r="156" spans="1:373" s="2" customFormat="1" ht="12.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213" t="s">
        <v>353</v>
      </c>
      <c r="AD156" s="222" t="str">
        <f t="shared" ca="1" si="195"/>
        <v>$84.00</v>
      </c>
      <c r="AE156" s="224" t="str">
        <f t="shared" si="229"/>
        <v>17,494</v>
      </c>
      <c r="AF156" s="224" t="str">
        <f t="shared" ref="AF156:AS156" si="537">AF56</f>
        <v>740</v>
      </c>
      <c r="AG156" s="224" t="str">
        <f t="shared" si="537"/>
        <v>25</v>
      </c>
      <c r="AH156" s="224" t="str">
        <f t="shared" si="537"/>
        <v>2,978</v>
      </c>
      <c r="AI156" s="224" t="str">
        <f t="shared" si="537"/>
        <v>29</v>
      </c>
      <c r="AJ156" s="224" t="str">
        <f t="shared" si="537"/>
        <v>30</v>
      </c>
      <c r="AK156" s="224" t="str">
        <f t="shared" si="537"/>
        <v>87</v>
      </c>
      <c r="AL156" s="224" t="str">
        <f t="shared" si="537"/>
        <v>387,000</v>
      </c>
      <c r="AM156" s="224" t="str">
        <f t="shared" si="537"/>
        <v>77</v>
      </c>
      <c r="AN156" s="224" t="str">
        <f t="shared" si="537"/>
        <v>1,600,000</v>
      </c>
      <c r="AO156" s="224" t="str">
        <f t="shared" si="537"/>
        <v>118,651</v>
      </c>
      <c r="AP156" s="224" t="str">
        <f t="shared" si="537"/>
        <v>118,651</v>
      </c>
      <c r="AQ156" s="224" t="str">
        <f t="shared" si="537"/>
        <v>12,544</v>
      </c>
      <c r="AR156" s="224" t="str">
        <f t="shared" si="537"/>
        <v>2,238,617</v>
      </c>
      <c r="AS156" s="224" t="str">
        <f t="shared" si="537"/>
        <v>2,238,617</v>
      </c>
      <c r="AT156" s="224" t="str">
        <f t="shared" si="401"/>
        <v>$10,265,000</v>
      </c>
      <c r="AU156" s="224" t="str">
        <f t="shared" si="401"/>
        <v>$6,180,099</v>
      </c>
      <c r="AV156" s="224" t="str">
        <f t="shared" si="401"/>
        <v>$10,657,317</v>
      </c>
      <c r="AW156" s="224" t="str">
        <f t="shared" si="401"/>
        <v>$65,700,000</v>
      </c>
      <c r="AX156" s="224" t="str">
        <f t="shared" si="401"/>
        <v>$84.00</v>
      </c>
      <c r="AY156" s="224" t="str">
        <f t="shared" ref="AY156" si="538">AY56</f>
        <v>129</v>
      </c>
      <c r="AZ156" s="232" t="s">
        <v>275</v>
      </c>
      <c r="BA156" s="232"/>
      <c r="BB156" s="213" t="str">
        <f t="shared" ref="BB156:BU156" si="539">BB56</f>
        <v>17,361</v>
      </c>
      <c r="BC156" s="224" t="str">
        <f t="shared" si="539"/>
        <v>750</v>
      </c>
      <c r="BD156" s="224" t="str">
        <f t="shared" si="539"/>
        <v>30</v>
      </c>
      <c r="BE156" s="224" t="str">
        <f t="shared" si="539"/>
        <v>2,847</v>
      </c>
      <c r="BF156" s="224" t="str">
        <f t="shared" si="539"/>
        <v>31</v>
      </c>
      <c r="BG156" s="224" t="str">
        <f t="shared" si="539"/>
        <v>30</v>
      </c>
      <c r="BH156" s="224" t="str">
        <f t="shared" si="539"/>
        <v>87</v>
      </c>
      <c r="BI156" s="224" t="str">
        <f t="shared" si="539"/>
        <v>387,000</v>
      </c>
      <c r="BJ156" s="224" t="str">
        <f t="shared" si="539"/>
        <v>77</v>
      </c>
      <c r="BK156" s="224" t="str">
        <f t="shared" si="539"/>
        <v>16,000,000</v>
      </c>
      <c r="BL156" s="224" t="str">
        <f t="shared" si="539"/>
        <v>29,242</v>
      </c>
      <c r="BM156" s="224" t="str">
        <f t="shared" si="539"/>
        <v>29,242</v>
      </c>
      <c r="BN156" s="224" t="str">
        <f t="shared" si="539"/>
        <v>9,503</v>
      </c>
      <c r="BO156" s="224" t="str">
        <f t="shared" si="539"/>
        <v>829,228</v>
      </c>
      <c r="BP156" s="224" t="str">
        <f t="shared" si="539"/>
        <v>829,228</v>
      </c>
      <c r="BQ156" s="224" t="str">
        <f t="shared" si="539"/>
        <v>$11,401,341</v>
      </c>
      <c r="BR156" s="224" t="str">
        <f t="shared" si="539"/>
        <v>$3,132,532</v>
      </c>
      <c r="BS156" s="224" t="str">
        <f t="shared" si="539"/>
        <v>$5,087,010</v>
      </c>
      <c r="BT156" s="224" t="str">
        <f t="shared" si="539"/>
        <v>$35,755,531</v>
      </c>
      <c r="BU156" s="224" t="str">
        <f t="shared" si="539"/>
        <v>$83.00</v>
      </c>
      <c r="BV156" s="224" t="str">
        <f t="shared" si="437"/>
        <v>88</v>
      </c>
      <c r="BW156" s="232" t="s">
        <v>275</v>
      </c>
      <c r="BX156" s="232" t="s">
        <v>275</v>
      </c>
      <c r="BY156" s="213" t="str">
        <f t="shared" ref="BY156:CR156" si="540">BY56</f>
        <v>17,361</v>
      </c>
      <c r="BZ156" s="224" t="str">
        <f t="shared" si="540"/>
        <v>800</v>
      </c>
      <c r="CA156" s="224" t="str">
        <f t="shared" si="540"/>
        <v>20</v>
      </c>
      <c r="CB156" s="224" t="str">
        <f t="shared" si="540"/>
        <v>2,747</v>
      </c>
      <c r="CC156" s="224" t="str">
        <f t="shared" si="540"/>
        <v>6</v>
      </c>
      <c r="CD156" s="224" t="str">
        <f t="shared" si="540"/>
        <v>30</v>
      </c>
      <c r="CE156" s="224" t="str">
        <f t="shared" si="540"/>
        <v>93</v>
      </c>
      <c r="CF156" s="224" t="str">
        <f t="shared" si="540"/>
        <v>350,000</v>
      </c>
      <c r="CG156" s="224" t="str">
        <f t="shared" si="540"/>
        <v>77</v>
      </c>
      <c r="CH156" s="224" t="str">
        <f t="shared" si="540"/>
        <v>1,700,000</v>
      </c>
      <c r="CI156" s="224" t="str">
        <f t="shared" si="540"/>
        <v>149,265</v>
      </c>
      <c r="CJ156" s="224" t="str">
        <f t="shared" si="540"/>
        <v>154,650</v>
      </c>
      <c r="CK156" s="224" t="str">
        <f t="shared" si="540"/>
        <v>13,272</v>
      </c>
      <c r="CL156" s="224" t="str">
        <f t="shared" si="540"/>
        <v>2,177,066</v>
      </c>
      <c r="CM156" s="224" t="str">
        <f t="shared" si="540"/>
        <v>2,177,066</v>
      </c>
      <c r="CN156" s="224" t="str">
        <f t="shared" si="540"/>
        <v>$19,240,375</v>
      </c>
      <c r="CO156" s="224" t="str">
        <f t="shared" si="540"/>
        <v>$44,331,966</v>
      </c>
      <c r="CP156" s="224" t="str">
        <f t="shared" si="540"/>
        <v>$13,403,268</v>
      </c>
      <c r="CQ156" s="224" t="str">
        <f t="shared" si="540"/>
        <v>$76,975,609</v>
      </c>
      <c r="CR156" s="224" t="str">
        <f t="shared" si="540"/>
        <v>$78</v>
      </c>
      <c r="CS156" s="224" t="str">
        <f t="shared" si="438"/>
        <v>193</v>
      </c>
      <c r="CT156" s="232" t="s">
        <v>275</v>
      </c>
      <c r="CU156" s="232" t="s">
        <v>275</v>
      </c>
      <c r="CV156" s="213" t="str">
        <f t="shared" ref="CV156:DP156" si="541">CV56</f>
        <v>17,132</v>
      </c>
      <c r="CW156" s="224" t="str">
        <f t="shared" si="541"/>
        <v>1,100</v>
      </c>
      <c r="CX156" s="224" t="str">
        <f t="shared" si="541"/>
        <v>60</v>
      </c>
      <c r="CY156" s="224" t="str">
        <f t="shared" si="541"/>
        <v>2,347</v>
      </c>
      <c r="CZ156" s="224" t="str">
        <f t="shared" si="541"/>
        <v>106</v>
      </c>
      <c r="DA156" s="224" t="str">
        <f t="shared" si="541"/>
        <v>30</v>
      </c>
      <c r="DB156" s="224" t="str">
        <f t="shared" si="541"/>
        <v>94</v>
      </c>
      <c r="DC156" s="224" t="str">
        <f t="shared" si="541"/>
        <v>390,000</v>
      </c>
      <c r="DD156" s="224" t="str">
        <f t="shared" si="541"/>
        <v>197</v>
      </c>
      <c r="DE156" s="224" t="str">
        <f t="shared" si="541"/>
        <v>1,700,000</v>
      </c>
      <c r="DF156" s="224" t="str">
        <f t="shared" si="541"/>
        <v>241,066</v>
      </c>
      <c r="DG156" s="224" t="str">
        <f t="shared" si="541"/>
        <v>241,066</v>
      </c>
      <c r="DH156" s="224" t="str">
        <f t="shared" si="541"/>
        <v>28,093</v>
      </c>
      <c r="DI156" s="224" t="str">
        <f t="shared" si="541"/>
        <v>3,384,083</v>
      </c>
      <c r="DJ156" s="224" t="str">
        <f t="shared" si="541"/>
        <v>3,384,083</v>
      </c>
      <c r="DK156" s="224" t="str">
        <f t="shared" si="541"/>
        <v>$24,442,572</v>
      </c>
      <c r="DL156" s="224" t="str">
        <f t="shared" si="541"/>
        <v>$8,289,511</v>
      </c>
      <c r="DM156" s="224" t="str">
        <f t="shared" si="541"/>
        <v>$17,110,393</v>
      </c>
      <c r="DN156" s="224" t="str">
        <f t="shared" si="541"/>
        <v>$104,395,711</v>
      </c>
      <c r="DO156" s="224" t="str">
        <f t="shared" si="541"/>
        <v>$66</v>
      </c>
      <c r="DP156" s="224" t="str">
        <f t="shared" si="541"/>
        <v>164</v>
      </c>
      <c r="DQ156" s="232" t="s">
        <v>275</v>
      </c>
      <c r="DR156" s="232" t="s">
        <v>275</v>
      </c>
      <c r="DS156" s="213" t="str">
        <f t="shared" ref="DS156:EM156" si="542">DS56</f>
        <v>17,132</v>
      </c>
      <c r="DT156" s="224" t="str">
        <f t="shared" si="542"/>
        <v>1,000</v>
      </c>
      <c r="DU156" s="224" t="str">
        <f t="shared" si="542"/>
        <v>30</v>
      </c>
      <c r="DV156" s="224" t="str">
        <f t="shared" si="542"/>
        <v>2,243</v>
      </c>
      <c r="DW156" s="224" t="str">
        <f t="shared" si="542"/>
        <v>106</v>
      </c>
      <c r="DX156" s="224" t="str">
        <f t="shared" si="542"/>
        <v>30</v>
      </c>
      <c r="DY156" s="224" t="str">
        <f t="shared" si="542"/>
        <v>93</v>
      </c>
      <c r="DZ156" s="224" t="str">
        <f t="shared" si="542"/>
        <v>387,000</v>
      </c>
      <c r="EA156" s="224" t="str">
        <f t="shared" si="542"/>
        <v>197</v>
      </c>
      <c r="EB156" s="224" t="str">
        <f t="shared" si="542"/>
        <v>1,600,000</v>
      </c>
      <c r="EC156" s="224" t="str">
        <f t="shared" si="542"/>
        <v>37,309</v>
      </c>
      <c r="ED156" s="224" t="str">
        <f t="shared" si="542"/>
        <v>37,309</v>
      </c>
      <c r="EE156" s="224" t="str">
        <f t="shared" si="542"/>
        <v>9,954</v>
      </c>
      <c r="EF156" s="224" t="str">
        <f t="shared" si="542"/>
        <v>1,067,309</v>
      </c>
      <c r="EG156" s="224" t="str">
        <f t="shared" si="542"/>
        <v>1,067,659</v>
      </c>
      <c r="EH156" s="224" t="str">
        <f t="shared" si="542"/>
        <v>$13,400,000</v>
      </c>
      <c r="EI156" s="224" t="str">
        <f t="shared" si="542"/>
        <v>$17,300,000</v>
      </c>
      <c r="EJ156" s="224" t="str">
        <f t="shared" si="542"/>
        <v>$5,200,000</v>
      </c>
      <c r="EK156" s="224" t="str">
        <f t="shared" si="542"/>
        <v>$35,900,000</v>
      </c>
      <c r="EL156" s="224" t="str">
        <f t="shared" si="542"/>
        <v>$66</v>
      </c>
      <c r="EM156" s="224" t="str">
        <f t="shared" si="542"/>
        <v>83</v>
      </c>
      <c r="EN156" s="232" t="s">
        <v>275</v>
      </c>
      <c r="EO156" s="232" t="s">
        <v>275</v>
      </c>
      <c r="EP156" s="213" t="str">
        <f t="shared" ref="EP156:FJ156" si="543">EP56</f>
        <v>17,210</v>
      </c>
      <c r="EQ156" s="224" t="str">
        <f t="shared" si="543"/>
        <v>761</v>
      </c>
      <c r="ER156" s="224" t="str">
        <f t="shared" si="543"/>
        <v>20</v>
      </c>
      <c r="ES156" s="224" t="str">
        <f t="shared" si="543"/>
        <v>2,800</v>
      </c>
      <c r="ET156" s="224" t="str">
        <f t="shared" si="543"/>
        <v>53</v>
      </c>
      <c r="EU156" s="224" t="str">
        <f t="shared" si="543"/>
        <v>26</v>
      </c>
      <c r="EV156" s="224" t="str">
        <f t="shared" si="543"/>
        <v>93</v>
      </c>
      <c r="EW156" s="224" t="str">
        <f t="shared" si="543"/>
        <v>387,000</v>
      </c>
      <c r="EX156" s="224" t="str">
        <f t="shared" si="543"/>
        <v>77</v>
      </c>
      <c r="EY156" s="224" t="str">
        <f t="shared" si="543"/>
        <v>1,600,000</v>
      </c>
      <c r="EZ156" s="224" t="str">
        <f t="shared" si="543"/>
        <v>206,160</v>
      </c>
      <c r="FA156" s="224" t="str">
        <f t="shared" si="543"/>
        <v>215,730</v>
      </c>
      <c r="FB156" s="224" t="str">
        <f t="shared" si="543"/>
        <v>18,210</v>
      </c>
      <c r="FC156" s="224" t="str">
        <f t="shared" si="543"/>
        <v>2,779,100</v>
      </c>
      <c r="FD156" s="224" t="str">
        <f t="shared" si="543"/>
        <v>2,779,100</v>
      </c>
      <c r="FE156" s="224" t="str">
        <f t="shared" si="543"/>
        <v>$17,700,000</v>
      </c>
      <c r="FF156" s="224" t="str">
        <f t="shared" si="543"/>
        <v>$39,000,000</v>
      </c>
      <c r="FG156" s="224" t="str">
        <f t="shared" si="543"/>
        <v>$14,300,000</v>
      </c>
      <c r="FH156" s="224" t="str">
        <f t="shared" si="543"/>
        <v>$71,000,000</v>
      </c>
      <c r="FI156" s="224" t="str">
        <f t="shared" si="543"/>
        <v>$64</v>
      </c>
      <c r="FJ156" s="224" t="str">
        <f t="shared" si="543"/>
        <v>196</v>
      </c>
      <c r="FK156" s="232" t="s">
        <v>275</v>
      </c>
      <c r="FL156" s="232" t="s">
        <v>275</v>
      </c>
      <c r="FM156" s="213" t="str">
        <f t="shared" ref="FM156:GG156" si="544">FM56</f>
        <v>17,143</v>
      </c>
      <c r="FN156" s="224" t="str">
        <f t="shared" si="544"/>
        <v>770</v>
      </c>
      <c r="FO156" s="224" t="str">
        <f t="shared" si="544"/>
        <v>40</v>
      </c>
      <c r="FP156" s="224" t="str">
        <f t="shared" si="544"/>
        <v>2,711</v>
      </c>
      <c r="FQ156" s="224" t="str">
        <f t="shared" si="544"/>
        <v>87</v>
      </c>
      <c r="FR156" s="224" t="str">
        <f t="shared" si="544"/>
        <v>32</v>
      </c>
      <c r="FS156" s="224" t="str">
        <f t="shared" si="544"/>
        <v>95</v>
      </c>
      <c r="FT156" s="224" t="str">
        <f t="shared" si="544"/>
        <v>400,000</v>
      </c>
      <c r="FU156" s="224" t="str">
        <f t="shared" si="544"/>
        <v>80</v>
      </c>
      <c r="FV156" s="224" t="str">
        <f t="shared" si="544"/>
        <v>1,460,000</v>
      </c>
      <c r="FW156" s="224" t="str">
        <f t="shared" si="544"/>
        <v>184,877</v>
      </c>
      <c r="FX156" s="224" t="str">
        <f t="shared" si="544"/>
        <v>184,877</v>
      </c>
      <c r="FY156" s="224" t="str">
        <f t="shared" si="544"/>
        <v>19,544</v>
      </c>
      <c r="FZ156" s="224" t="str">
        <f t="shared" si="544"/>
        <v>3,008,000</v>
      </c>
      <c r="GA156" s="224" t="str">
        <f t="shared" si="544"/>
        <v>3,017,870</v>
      </c>
      <c r="GB156" s="224" t="str">
        <f t="shared" si="544"/>
        <v>$26,100,000</v>
      </c>
      <c r="GC156" s="224" t="str">
        <f t="shared" si="544"/>
        <v>$45,900,000</v>
      </c>
      <c r="GD156" s="224" t="str">
        <f t="shared" si="544"/>
        <v>$14,700,000</v>
      </c>
      <c r="GE156" s="224" t="str">
        <f t="shared" si="544"/>
        <v>$86,700,000</v>
      </c>
      <c r="GF156" s="224" t="str">
        <f t="shared" si="544"/>
        <v>$80</v>
      </c>
      <c r="GG156" s="224" t="str">
        <f t="shared" si="544"/>
        <v>227</v>
      </c>
      <c r="GH156" s="232" t="s">
        <v>275</v>
      </c>
      <c r="GI156" s="232" t="s">
        <v>275</v>
      </c>
      <c r="GJ156" s="213" t="str">
        <f t="shared" ref="GJ156:HD156" si="545">GJ56</f>
        <v>17,132</v>
      </c>
      <c r="GK156" s="224" t="str">
        <f t="shared" si="545"/>
        <v>773</v>
      </c>
      <c r="GL156" s="224" t="str">
        <f t="shared" si="545"/>
        <v>20</v>
      </c>
      <c r="GM156" s="224" t="str">
        <f t="shared" si="545"/>
        <v>645</v>
      </c>
      <c r="GN156" s="224" t="str">
        <f t="shared" si="545"/>
        <v>17</v>
      </c>
      <c r="GO156" s="224" t="str">
        <f t="shared" si="545"/>
        <v>2</v>
      </c>
      <c r="GP156" s="224" t="str">
        <f t="shared" si="545"/>
        <v>94</v>
      </c>
      <c r="GQ156" s="224" t="str">
        <f t="shared" si="545"/>
        <v>380,000</v>
      </c>
      <c r="GR156" s="224" t="str">
        <f t="shared" si="545"/>
        <v>80</v>
      </c>
      <c r="GS156" s="224" t="str">
        <f t="shared" si="545"/>
        <v>1,400,000</v>
      </c>
      <c r="GT156" s="224" t="str">
        <f t="shared" si="545"/>
        <v>91,494</v>
      </c>
      <c r="GU156" s="224" t="str">
        <f t="shared" si="545"/>
        <v>91,494</v>
      </c>
      <c r="GV156" s="224" t="str">
        <f t="shared" si="545"/>
        <v>15,207</v>
      </c>
      <c r="GW156" s="224" t="str">
        <f t="shared" si="545"/>
        <v>1,169,839</v>
      </c>
      <c r="GX156" s="224" t="str">
        <f t="shared" si="545"/>
        <v>1,169,839</v>
      </c>
      <c r="GY156" s="224" t="str">
        <f t="shared" si="545"/>
        <v>$18,338,146</v>
      </c>
      <c r="GZ156" s="224" t="str">
        <f t="shared" si="545"/>
        <v>$5,173,518</v>
      </c>
      <c r="HA156" s="224" t="str">
        <f t="shared" si="545"/>
        <v>$7,043,941</v>
      </c>
      <c r="HB156" s="224" t="str">
        <f t="shared" si="545"/>
        <v>$53,722,560</v>
      </c>
      <c r="HC156" s="224" t="str">
        <f t="shared" ref="HC156" si="546">HC56</f>
        <v>$77</v>
      </c>
      <c r="HD156" s="224" t="str">
        <f t="shared" si="545"/>
        <v>130</v>
      </c>
      <c r="HE156" s="232" t="s">
        <v>275</v>
      </c>
      <c r="HF156" s="232" t="s">
        <v>275</v>
      </c>
      <c r="HG156" s="213" t="str">
        <f t="shared" ref="HG156:IA156" si="547">HG56</f>
        <v>-</v>
      </c>
      <c r="HH156" s="224" t="str">
        <f t="shared" si="547"/>
        <v>-</v>
      </c>
      <c r="HI156" s="224" t="str">
        <f t="shared" si="547"/>
        <v>-</v>
      </c>
      <c r="HJ156" s="224" t="str">
        <f t="shared" si="547"/>
        <v>-</v>
      </c>
      <c r="HK156" s="224" t="str">
        <f t="shared" si="547"/>
        <v>-</v>
      </c>
      <c r="HL156" s="224" t="str">
        <f t="shared" si="547"/>
        <v>-</v>
      </c>
      <c r="HM156" s="224" t="str">
        <f t="shared" si="547"/>
        <v>-</v>
      </c>
      <c r="HN156" s="224" t="str">
        <f t="shared" si="547"/>
        <v>-</v>
      </c>
      <c r="HO156" s="224" t="str">
        <f t="shared" si="547"/>
        <v>-</v>
      </c>
      <c r="HP156" s="224" t="str">
        <f t="shared" si="547"/>
        <v>-</v>
      </c>
      <c r="HQ156" s="224" t="str">
        <f t="shared" si="547"/>
        <v>-</v>
      </c>
      <c r="HR156" s="224" t="str">
        <f t="shared" si="547"/>
        <v>-</v>
      </c>
      <c r="HS156" s="224" t="str">
        <f t="shared" si="547"/>
        <v>-</v>
      </c>
      <c r="HT156" s="224" t="str">
        <f t="shared" si="547"/>
        <v>-</v>
      </c>
      <c r="HU156" s="224" t="str">
        <f t="shared" si="547"/>
        <v>-</v>
      </c>
      <c r="HV156" s="224" t="str">
        <f t="shared" si="547"/>
        <v>-</v>
      </c>
      <c r="HW156" s="224" t="str">
        <f t="shared" si="547"/>
        <v>-</v>
      </c>
      <c r="HX156" s="224" t="str">
        <f t="shared" si="547"/>
        <v>-</v>
      </c>
      <c r="HY156" s="224" t="str">
        <f t="shared" si="547"/>
        <v>-</v>
      </c>
      <c r="HZ156" s="224" t="str">
        <f t="shared" si="547"/>
        <v>-</v>
      </c>
      <c r="IA156" s="224" t="str">
        <f t="shared" si="547"/>
        <v>236</v>
      </c>
      <c r="IB156" s="232" t="s">
        <v>275</v>
      </c>
      <c r="IC156" s="232" t="s">
        <v>275</v>
      </c>
      <c r="ID156" s="213" t="str">
        <f t="shared" ref="ID156:IX156" si="548">ID56</f>
        <v>-</v>
      </c>
      <c r="IE156" s="224" t="str">
        <f t="shared" si="548"/>
        <v>-</v>
      </c>
      <c r="IF156" s="224" t="str">
        <f t="shared" si="548"/>
        <v>-</v>
      </c>
      <c r="IG156" s="224" t="str">
        <f t="shared" si="548"/>
        <v>-</v>
      </c>
      <c r="IH156" s="224" t="str">
        <f t="shared" si="548"/>
        <v>-</v>
      </c>
      <c r="II156" s="224" t="str">
        <f t="shared" si="548"/>
        <v>-</v>
      </c>
      <c r="IJ156" s="224" t="str">
        <f t="shared" si="548"/>
        <v>-</v>
      </c>
      <c r="IK156" s="224" t="str">
        <f t="shared" si="548"/>
        <v>-</v>
      </c>
      <c r="IL156" s="224" t="str">
        <f t="shared" si="548"/>
        <v>-</v>
      </c>
      <c r="IM156" s="224" t="str">
        <f t="shared" si="548"/>
        <v>-</v>
      </c>
      <c r="IN156" s="224" t="str">
        <f t="shared" si="548"/>
        <v>-</v>
      </c>
      <c r="IO156" s="224" t="str">
        <f t="shared" si="548"/>
        <v>-</v>
      </c>
      <c r="IP156" s="224" t="str">
        <f t="shared" si="548"/>
        <v>-</v>
      </c>
      <c r="IQ156" s="224" t="str">
        <f t="shared" si="548"/>
        <v>-</v>
      </c>
      <c r="IR156" s="224" t="str">
        <f t="shared" si="548"/>
        <v>-</v>
      </c>
      <c r="IS156" s="224" t="str">
        <f t="shared" si="548"/>
        <v>-</v>
      </c>
      <c r="IT156" s="224" t="str">
        <f t="shared" si="548"/>
        <v>-</v>
      </c>
      <c r="IU156" s="224" t="str">
        <f t="shared" si="548"/>
        <v>-</v>
      </c>
      <c r="IV156" s="224" t="str">
        <f t="shared" si="548"/>
        <v>-</v>
      </c>
      <c r="IW156" s="224" t="str">
        <f t="shared" si="548"/>
        <v>-</v>
      </c>
      <c r="IX156" s="224" t="str">
        <f t="shared" si="548"/>
        <v>352</v>
      </c>
      <c r="IY156" s="232" t="s">
        <v>275</v>
      </c>
      <c r="IZ156" s="232" t="s">
        <v>275</v>
      </c>
      <c r="JA156" s="213" t="str">
        <f t="shared" ref="JA156:JU156" si="549">JA56</f>
        <v>17,296</v>
      </c>
      <c r="JB156" s="224" t="str">
        <f t="shared" si="549"/>
        <v>878</v>
      </c>
      <c r="JC156" s="224" t="str">
        <f t="shared" si="549"/>
        <v>33</v>
      </c>
      <c r="JD156" s="224" t="str">
        <f t="shared" si="549"/>
        <v>2,632</v>
      </c>
      <c r="JE156" s="224" t="str">
        <f t="shared" si="549"/>
        <v>56</v>
      </c>
      <c r="JF156" s="224" t="str">
        <f t="shared" si="549"/>
        <v>30</v>
      </c>
      <c r="JG156" s="224" t="str">
        <f t="shared" si="549"/>
        <v>91</v>
      </c>
      <c r="JH156" s="224" t="str">
        <f t="shared" si="549"/>
        <v>380,200</v>
      </c>
      <c r="JI156" s="224" t="str">
        <f t="shared" si="549"/>
        <v>125</v>
      </c>
      <c r="JJ156" s="224" t="str">
        <f t="shared" si="549"/>
        <v>7,580,000</v>
      </c>
      <c r="JK156" s="224" t="str">
        <f t="shared" si="549"/>
        <v>115,107</v>
      </c>
      <c r="JL156" s="224" t="str">
        <f t="shared" si="549"/>
        <v>116,184</v>
      </c>
      <c r="JM156" s="224" t="str">
        <f t="shared" si="549"/>
        <v>14,673</v>
      </c>
      <c r="JN156" s="224" t="str">
        <f t="shared" si="549"/>
        <v>1,939,261</v>
      </c>
      <c r="JO156" s="224" t="str">
        <f t="shared" si="549"/>
        <v>1,939,331</v>
      </c>
      <c r="JP156" s="224" t="str">
        <f t="shared" si="549"/>
        <v>$15,749,858</v>
      </c>
      <c r="JQ156" s="224" t="str">
        <f t="shared" si="549"/>
        <v>$15,846,822</v>
      </c>
      <c r="JR156" s="224" t="str">
        <f t="shared" si="549"/>
        <v>$10,291,598</v>
      </c>
      <c r="JS156" s="224" t="str">
        <f t="shared" si="549"/>
        <v>$63,745,370</v>
      </c>
      <c r="JT156" s="224" t="str">
        <f t="shared" si="549"/>
        <v>$75.35</v>
      </c>
      <c r="JU156" s="224" t="str">
        <f t="shared" si="549"/>
        <v>131</v>
      </c>
      <c r="JV156" s="232" t="s">
        <v>275</v>
      </c>
      <c r="JW156" s="232" t="s">
        <v>275</v>
      </c>
      <c r="JX156" s="213" t="str">
        <f t="shared" ref="JX156:KR156" si="550">JX56</f>
        <v>133</v>
      </c>
      <c r="JY156" s="224" t="str">
        <f t="shared" si="550"/>
        <v>-10</v>
      </c>
      <c r="JZ156" s="224" t="str">
        <f t="shared" si="550"/>
        <v>-5</v>
      </c>
      <c r="KA156" s="224" t="str">
        <f t="shared" si="550"/>
        <v>131</v>
      </c>
      <c r="KB156" s="224" t="str">
        <f t="shared" si="550"/>
        <v>-2</v>
      </c>
      <c r="KC156" s="224" t="str">
        <f t="shared" si="550"/>
        <v>0</v>
      </c>
      <c r="KD156" s="224" t="str">
        <f t="shared" si="550"/>
        <v>0</v>
      </c>
      <c r="KE156" s="224" t="str">
        <f t="shared" si="550"/>
        <v>0</v>
      </c>
      <c r="KF156" s="224" t="str">
        <f t="shared" si="550"/>
        <v>0</v>
      </c>
      <c r="KG156" s="224" t="str">
        <f t="shared" si="550"/>
        <v>-14,400,000</v>
      </c>
      <c r="KH156" s="224" t="str">
        <f t="shared" si="550"/>
        <v>89,409</v>
      </c>
      <c r="KI156" s="224" t="str">
        <f t="shared" si="550"/>
        <v>89,409</v>
      </c>
      <c r="KJ156" s="224" t="str">
        <f t="shared" si="550"/>
        <v>3,041</v>
      </c>
      <c r="KK156" s="224" t="str">
        <f t="shared" si="550"/>
        <v>1,409,389</v>
      </c>
      <c r="KL156" s="224" t="str">
        <f t="shared" si="550"/>
        <v>1,409,389</v>
      </c>
      <c r="KM156" s="224" t="str">
        <f t="shared" si="550"/>
        <v>-$1,136,341</v>
      </c>
      <c r="KN156" s="224" t="str">
        <f t="shared" si="550"/>
        <v>$3,047,567</v>
      </c>
      <c r="KO156" s="224" t="str">
        <f t="shared" si="550"/>
        <v>$5,570,307</v>
      </c>
      <c r="KP156" s="224" t="str">
        <f t="shared" si="550"/>
        <v>$29,944,469</v>
      </c>
      <c r="KQ156" s="224" t="str">
        <f t="shared" si="550"/>
        <v>$1.00</v>
      </c>
      <c r="KR156" s="224" t="str">
        <f t="shared" si="550"/>
        <v>41</v>
      </c>
      <c r="KS156" s="232" t="s">
        <v>275</v>
      </c>
      <c r="KT156" s="232" t="s">
        <v>275</v>
      </c>
      <c r="KU156" s="213" t="str">
        <f t="shared" ref="KU156:LO156" si="551">KU56</f>
        <v>0</v>
      </c>
      <c r="KV156" s="224" t="str">
        <f t="shared" si="551"/>
        <v>-50</v>
      </c>
      <c r="KW156" s="224" t="str">
        <f t="shared" si="551"/>
        <v>10</v>
      </c>
      <c r="KX156" s="224" t="str">
        <f t="shared" si="551"/>
        <v>100</v>
      </c>
      <c r="KY156" s="224" t="str">
        <f t="shared" si="551"/>
        <v>25</v>
      </c>
      <c r="KZ156" s="224" t="str">
        <f t="shared" si="551"/>
        <v>0</v>
      </c>
      <c r="LA156" s="224" t="str">
        <f t="shared" si="551"/>
        <v>-6</v>
      </c>
      <c r="LB156" s="224" t="str">
        <f t="shared" si="551"/>
        <v>37,000</v>
      </c>
      <c r="LC156" s="224" t="str">
        <f t="shared" si="551"/>
        <v>0</v>
      </c>
      <c r="LD156" s="224" t="str">
        <f t="shared" si="551"/>
        <v>14,300,000</v>
      </c>
      <c r="LE156" s="224" t="str">
        <f t="shared" si="551"/>
        <v>-120,023</v>
      </c>
      <c r="LF156" s="224" t="str">
        <f t="shared" si="551"/>
        <v>-125,408</v>
      </c>
      <c r="LG156" s="224" t="str">
        <f t="shared" si="551"/>
        <v>-3,769</v>
      </c>
      <c r="LH156" s="224" t="str">
        <f t="shared" si="551"/>
        <v>-1,347,838</v>
      </c>
      <c r="LI156" s="224" t="str">
        <f t="shared" si="551"/>
        <v>-1,347,838</v>
      </c>
      <c r="LJ156" s="224" t="str">
        <f t="shared" si="551"/>
        <v>-$7,839,034</v>
      </c>
      <c r="LK156" s="224" t="str">
        <f t="shared" si="551"/>
        <v>-$41,199,434</v>
      </c>
      <c r="LL156" s="224" t="str">
        <f t="shared" si="551"/>
        <v>-$8,316,258</v>
      </c>
      <c r="LM156" s="224" t="str">
        <f t="shared" si="551"/>
        <v>-$41,220,078</v>
      </c>
      <c r="LN156" s="224" t="str">
        <f t="shared" si="551"/>
        <v>$4.65</v>
      </c>
      <c r="LO156" s="224" t="str">
        <f t="shared" si="551"/>
        <v>-105</v>
      </c>
      <c r="LP156" s="232"/>
      <c r="LQ156" s="232"/>
      <c r="LR156" s="213" t="str">
        <f t="shared" ref="LR156:ML156" si="552">LR56</f>
        <v>229</v>
      </c>
      <c r="LS156" s="224" t="str">
        <f t="shared" si="552"/>
        <v>-300</v>
      </c>
      <c r="LT156" s="224" t="str">
        <f t="shared" si="552"/>
        <v>-40</v>
      </c>
      <c r="LU156" s="224" t="str">
        <f t="shared" si="552"/>
        <v>400</v>
      </c>
      <c r="LV156" s="224" t="str">
        <f t="shared" si="552"/>
        <v>-100</v>
      </c>
      <c r="LW156" s="224" t="str">
        <f t="shared" si="552"/>
        <v>0</v>
      </c>
      <c r="LX156" s="224" t="str">
        <f t="shared" si="552"/>
        <v>-1</v>
      </c>
      <c r="LY156" s="224" t="str">
        <f t="shared" si="552"/>
        <v>-40,000</v>
      </c>
      <c r="LZ156" s="224" t="str">
        <f t="shared" si="552"/>
        <v>-120</v>
      </c>
      <c r="MA156" s="224" t="str">
        <f t="shared" si="552"/>
        <v>0</v>
      </c>
      <c r="MB156" s="224" t="str">
        <f t="shared" si="552"/>
        <v>-91,801</v>
      </c>
      <c r="MC156" s="224" t="str">
        <f t="shared" si="552"/>
        <v>-86,416</v>
      </c>
      <c r="MD156" s="224" t="str">
        <f t="shared" si="552"/>
        <v>-14,821</v>
      </c>
      <c r="ME156" s="224" t="str">
        <f t="shared" si="552"/>
        <v>-1,207,017</v>
      </c>
      <c r="MF156" s="224" t="str">
        <f t="shared" si="552"/>
        <v>-1,207,017</v>
      </c>
      <c r="MG156" s="224" t="str">
        <f t="shared" si="552"/>
        <v>-$5,202,197</v>
      </c>
      <c r="MH156" s="224" t="str">
        <f t="shared" si="552"/>
        <v>$36,042,455</v>
      </c>
      <c r="MI156" s="224" t="str">
        <f t="shared" si="552"/>
        <v>-$3,707,125</v>
      </c>
      <c r="MJ156" s="224" t="str">
        <f t="shared" si="552"/>
        <v>-$27,420,102</v>
      </c>
      <c r="MK156" s="224" t="str">
        <f t="shared" si="552"/>
        <v>$12</v>
      </c>
      <c r="ML156" s="224" t="str">
        <f t="shared" si="552"/>
        <v>29</v>
      </c>
      <c r="MM156" s="232"/>
      <c r="MN156" s="232"/>
      <c r="MO156" s="213" t="str">
        <f t="shared" ref="MO156:NI156" si="553">MO56</f>
        <v>0</v>
      </c>
      <c r="MP156" s="224" t="str">
        <f t="shared" si="553"/>
        <v>100</v>
      </c>
      <c r="MQ156" s="224" t="str">
        <f t="shared" si="553"/>
        <v>30</v>
      </c>
      <c r="MR156" s="224" t="str">
        <f t="shared" si="553"/>
        <v>104</v>
      </c>
      <c r="MS156" s="224" t="str">
        <f t="shared" si="553"/>
        <v>0</v>
      </c>
      <c r="MT156" s="224" t="str">
        <f t="shared" si="553"/>
        <v>0</v>
      </c>
      <c r="MU156" s="224" t="str">
        <f t="shared" si="553"/>
        <v>1</v>
      </c>
      <c r="MV156" s="224" t="str">
        <f t="shared" si="553"/>
        <v>3,000</v>
      </c>
      <c r="MW156" s="224" t="str">
        <f t="shared" si="553"/>
        <v>0</v>
      </c>
      <c r="MX156" s="224" t="str">
        <f t="shared" si="553"/>
        <v>100,000</v>
      </c>
      <c r="MY156" s="224" t="str">
        <f t="shared" si="553"/>
        <v>203,757</v>
      </c>
      <c r="MZ156" s="224" t="str">
        <f t="shared" si="553"/>
        <v>203,757</v>
      </c>
      <c r="NA156" s="224" t="str">
        <f t="shared" si="553"/>
        <v>18,139</v>
      </c>
      <c r="NB156" s="224" t="str">
        <f t="shared" si="553"/>
        <v>2,316,774</v>
      </c>
      <c r="NC156" s="224" t="str">
        <f t="shared" si="553"/>
        <v>2,316,424</v>
      </c>
      <c r="ND156" s="224" t="str">
        <f t="shared" si="553"/>
        <v>$11,042,572</v>
      </c>
      <c r="NE156" s="224" t="str">
        <f t="shared" si="553"/>
        <v>-$9,010,489</v>
      </c>
      <c r="NF156" s="224" t="str">
        <f t="shared" si="553"/>
        <v>$11,910,393</v>
      </c>
      <c r="NG156" s="224" t="str">
        <f t="shared" si="553"/>
        <v>$68,495,711</v>
      </c>
      <c r="NH156" s="224" t="str">
        <f t="shared" si="553"/>
        <v>$0</v>
      </c>
      <c r="NI156" s="224" t="str">
        <f t="shared" si="553"/>
        <v>81</v>
      </c>
    </row>
    <row r="157" spans="1:373" s="2" customFormat="1"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213" t="s">
        <v>138</v>
      </c>
      <c r="AD157" s="222" t="str">
        <f t="shared" ca="1" si="195"/>
        <v>$76.20</v>
      </c>
      <c r="AE157" s="224" t="str">
        <f t="shared" si="229"/>
        <v>15,436</v>
      </c>
      <c r="AF157" s="224" t="str">
        <f t="shared" ref="AF157:AS157" si="554">AF57</f>
        <v>400</v>
      </c>
      <c r="AG157" s="224" t="str">
        <f t="shared" si="554"/>
        <v>800</v>
      </c>
      <c r="AH157" s="224" t="str">
        <f t="shared" si="554"/>
        <v>2,810</v>
      </c>
      <c r="AI157" s="224" t="str">
        <f t="shared" si="554"/>
        <v>4</v>
      </c>
      <c r="AJ157" s="224" t="str">
        <f t="shared" si="554"/>
        <v>38</v>
      </c>
      <c r="AK157" s="224" t="str">
        <f t="shared" si="554"/>
        <v>134</v>
      </c>
      <c r="AL157" s="224" t="str">
        <f t="shared" si="554"/>
        <v>335,400</v>
      </c>
      <c r="AM157" s="224" t="str">
        <f t="shared" si="554"/>
        <v>125</v>
      </c>
      <c r="AN157" s="224" t="str">
        <f t="shared" si="554"/>
        <v>1,356,518</v>
      </c>
      <c r="AO157" s="224" t="str">
        <f t="shared" si="554"/>
        <v>232,623</v>
      </c>
      <c r="AP157" s="224" t="str">
        <f t="shared" si="554"/>
        <v>232,623</v>
      </c>
      <c r="AQ157" s="224" t="str">
        <f t="shared" si="554"/>
        <v>6,448</v>
      </c>
      <c r="AR157" s="224" t="str">
        <f t="shared" si="554"/>
        <v>550,000</v>
      </c>
      <c r="AS157" s="224" t="str">
        <f t="shared" si="554"/>
        <v>1,592,877</v>
      </c>
      <c r="AT157" s="224" t="str">
        <f t="shared" si="401"/>
        <v>$8,134,869</v>
      </c>
      <c r="AU157" s="224" t="str">
        <f t="shared" si="401"/>
        <v>$43,987,804</v>
      </c>
      <c r="AV157" s="224" t="str">
        <f t="shared" si="401"/>
        <v>$17,779,953</v>
      </c>
      <c r="AW157" s="224" t="str">
        <f t="shared" si="401"/>
        <v>$69,902,626</v>
      </c>
      <c r="AX157" s="224" t="str">
        <f t="shared" si="401"/>
        <v>$76.20</v>
      </c>
      <c r="AY157" s="224" t="str">
        <f t="shared" ref="AY157" si="555">AY57</f>
        <v>263</v>
      </c>
      <c r="AZ157" s="232" t="s">
        <v>275</v>
      </c>
      <c r="BA157" s="232"/>
      <c r="BB157" s="213" t="str">
        <f t="shared" ref="BB157:BU157" si="556">BB57</f>
        <v>15,436</v>
      </c>
      <c r="BC157" s="224" t="str">
        <f t="shared" si="556"/>
        <v>400</v>
      </c>
      <c r="BD157" s="224" t="str">
        <f t="shared" si="556"/>
        <v>800</v>
      </c>
      <c r="BE157" s="224" t="str">
        <f t="shared" si="556"/>
        <v>2,844</v>
      </c>
      <c r="BF157" s="224" t="str">
        <f t="shared" si="556"/>
        <v>4</v>
      </c>
      <c r="BG157" s="224" t="str">
        <f t="shared" si="556"/>
        <v>38</v>
      </c>
      <c r="BH157" s="224" t="str">
        <f t="shared" si="556"/>
        <v>134</v>
      </c>
      <c r="BI157" s="224" t="str">
        <f t="shared" si="556"/>
        <v>335,400</v>
      </c>
      <c r="BJ157" s="224" t="str">
        <f t="shared" si="556"/>
        <v>125</v>
      </c>
      <c r="BK157" s="224" t="str">
        <f t="shared" si="556"/>
        <v>905,000</v>
      </c>
      <c r="BL157" s="224" t="str">
        <f t="shared" si="556"/>
        <v>308,219</v>
      </c>
      <c r="BM157" s="224" t="str">
        <f t="shared" si="556"/>
        <v>308,577</v>
      </c>
      <c r="BN157" s="224" t="str">
        <f t="shared" si="556"/>
        <v>7,490</v>
      </c>
      <c r="BO157" s="224" t="str">
        <f t="shared" si="556"/>
        <v>445,000</v>
      </c>
      <c r="BP157" s="224" t="str">
        <f t="shared" si="556"/>
        <v>1,682,100</v>
      </c>
      <c r="BQ157" s="224" t="str">
        <f t="shared" si="556"/>
        <v>$9,380,000</v>
      </c>
      <c r="BR157" s="224" t="str">
        <f t="shared" si="556"/>
        <v>$57,925,000</v>
      </c>
      <c r="BS157" s="224" t="str">
        <f t="shared" si="556"/>
        <v>$25,266,000</v>
      </c>
      <c r="BT157" s="224" t="str">
        <f t="shared" si="556"/>
        <v>$92,571,000</v>
      </c>
      <c r="BU157" s="224" t="str">
        <f t="shared" si="556"/>
        <v>$75.32</v>
      </c>
      <c r="BV157" s="224" t="str">
        <f t="shared" si="437"/>
        <v>244</v>
      </c>
      <c r="BW157" s="232" t="s">
        <v>275</v>
      </c>
      <c r="BX157" s="232" t="s">
        <v>275</v>
      </c>
      <c r="BY157" s="213" t="str">
        <f t="shared" ref="BY157:CR157" si="557">BY57</f>
        <v>15,436</v>
      </c>
      <c r="BZ157" s="224" t="str">
        <f t="shared" si="557"/>
        <v>300</v>
      </c>
      <c r="CA157" s="224" t="str">
        <f t="shared" si="557"/>
        <v>800</v>
      </c>
      <c r="CB157" s="224" t="str">
        <f t="shared" si="557"/>
        <v>3,039</v>
      </c>
      <c r="CC157" s="224" t="str">
        <f t="shared" si="557"/>
        <v>1</v>
      </c>
      <c r="CD157" s="224" t="str">
        <f t="shared" si="557"/>
        <v>38</v>
      </c>
      <c r="CE157" s="224" t="str">
        <f t="shared" si="557"/>
        <v>134</v>
      </c>
      <c r="CF157" s="224" t="str">
        <f t="shared" si="557"/>
        <v>335,399</v>
      </c>
      <c r="CG157" s="224" t="str">
        <f t="shared" si="557"/>
        <v>125</v>
      </c>
      <c r="CH157" s="224" t="str">
        <f t="shared" si="557"/>
        <v>905,009</v>
      </c>
      <c r="CI157" s="224" t="str">
        <f t="shared" si="557"/>
        <v>371,000</v>
      </c>
      <c r="CJ157" s="224" t="str">
        <f t="shared" si="557"/>
        <v>371,250</v>
      </c>
      <c r="CK157" s="224" t="str">
        <f t="shared" si="557"/>
        <v>9,619</v>
      </c>
      <c r="CL157" s="224" t="str">
        <f t="shared" si="557"/>
        <v>250,000</v>
      </c>
      <c r="CM157" s="224" t="str">
        <f t="shared" si="557"/>
        <v>1,713,327</v>
      </c>
      <c r="CN157" s="224" t="str">
        <f t="shared" si="557"/>
        <v>$9,401,336</v>
      </c>
      <c r="CO157" s="224" t="str">
        <f t="shared" si="557"/>
        <v>$54,609,433</v>
      </c>
      <c r="CP157" s="224" t="str">
        <f t="shared" si="557"/>
        <v>$24,671,343</v>
      </c>
      <c r="CQ157" s="224" t="str">
        <f t="shared" si="557"/>
        <v>$88,682,111</v>
      </c>
      <c r="CR157" s="224" t="str">
        <f t="shared" si="557"/>
        <v>$62</v>
      </c>
      <c r="CS157" s="224" t="str">
        <f t="shared" si="438"/>
        <v>449</v>
      </c>
      <c r="CT157" s="232" t="s">
        <v>275</v>
      </c>
      <c r="CU157" s="232" t="s">
        <v>275</v>
      </c>
      <c r="CV157" s="213" t="str">
        <f t="shared" ref="CV157:DP157" si="558">CV57</f>
        <v>15,436</v>
      </c>
      <c r="CW157" s="224" t="str">
        <f t="shared" si="558"/>
        <v>300</v>
      </c>
      <c r="CX157" s="224" t="str">
        <f t="shared" si="558"/>
        <v>800</v>
      </c>
      <c r="CY157" s="224" t="str">
        <f t="shared" si="558"/>
        <v>3,266</v>
      </c>
      <c r="CZ157" s="224" t="str">
        <f t="shared" si="558"/>
        <v>1</v>
      </c>
      <c r="DA157" s="224" t="str">
        <f t="shared" si="558"/>
        <v>38</v>
      </c>
      <c r="DB157" s="224" t="str">
        <f t="shared" si="558"/>
        <v>139</v>
      </c>
      <c r="DC157" s="224" t="str">
        <f t="shared" si="558"/>
        <v>337,272</v>
      </c>
      <c r="DD157" s="224" t="str">
        <f t="shared" si="558"/>
        <v>124</v>
      </c>
      <c r="DE157" s="224" t="str">
        <f t="shared" si="558"/>
        <v>897,409</v>
      </c>
      <c r="DF157" s="224" t="str">
        <f t="shared" si="558"/>
        <v>334,432</v>
      </c>
      <c r="DG157" s="224" t="str">
        <f t="shared" si="558"/>
        <v>334,432</v>
      </c>
      <c r="DH157" s="224" t="str">
        <f t="shared" si="558"/>
        <v>11,847</v>
      </c>
      <c r="DI157" s="224" t="str">
        <f t="shared" si="558"/>
        <v>200,000</v>
      </c>
      <c r="DJ157" s="224" t="str">
        <f t="shared" si="558"/>
        <v>1,463,386</v>
      </c>
      <c r="DK157" s="224" t="str">
        <f t="shared" si="558"/>
        <v>$8,139,713</v>
      </c>
      <c r="DL157" s="224" t="str">
        <f t="shared" si="558"/>
        <v>$49,575,000</v>
      </c>
      <c r="DM157" s="224" t="str">
        <f t="shared" si="558"/>
        <v>$18,138,991</v>
      </c>
      <c r="DN157" s="224" t="str">
        <f t="shared" si="558"/>
        <v>$75,712,707</v>
      </c>
      <c r="DO157" s="224" t="str">
        <f t="shared" si="558"/>
        <v>$50</v>
      </c>
      <c r="DP157" s="224" t="str">
        <f t="shared" si="558"/>
        <v>462</v>
      </c>
      <c r="DQ157" s="232" t="s">
        <v>275</v>
      </c>
      <c r="DR157" s="232" t="s">
        <v>275</v>
      </c>
      <c r="DS157" s="213" t="str">
        <f t="shared" ref="DS157:EM157" si="559">DS57</f>
        <v>15,436</v>
      </c>
      <c r="DT157" s="224" t="str">
        <f t="shared" si="559"/>
        <v>300</v>
      </c>
      <c r="DU157" s="224" t="str">
        <f t="shared" si="559"/>
        <v>800</v>
      </c>
      <c r="DV157" s="224" t="str">
        <f t="shared" si="559"/>
        <v>3,501</v>
      </c>
      <c r="DW157" s="224" t="str">
        <f t="shared" si="559"/>
        <v>1</v>
      </c>
      <c r="DX157" s="224" t="str">
        <f t="shared" si="559"/>
        <v>38</v>
      </c>
      <c r="DY157" s="224" t="str">
        <f t="shared" si="559"/>
        <v>135</v>
      </c>
      <c r="DZ157" s="224" t="str">
        <f t="shared" si="559"/>
        <v>340,151</v>
      </c>
      <c r="EA157" s="224" t="str">
        <f t="shared" si="559"/>
        <v>126</v>
      </c>
      <c r="EB157" s="224" t="str">
        <f t="shared" si="559"/>
        <v>1,141,900</v>
      </c>
      <c r="EC157" s="224" t="str">
        <f t="shared" si="559"/>
        <v>287,332</v>
      </c>
      <c r="ED157" s="224" t="str">
        <f t="shared" si="559"/>
        <v>287,452</v>
      </c>
      <c r="EE157" s="224" t="str">
        <f t="shared" si="559"/>
        <v>9,557</v>
      </c>
      <c r="EF157" s="224" t="str">
        <f t="shared" si="559"/>
        <v>200,000</v>
      </c>
      <c r="EG157" s="224" t="str">
        <f t="shared" si="559"/>
        <v>1,475,711</v>
      </c>
      <c r="EH157" s="224" t="str">
        <f t="shared" si="559"/>
        <v>$8,390,467</v>
      </c>
      <c r="EI157" s="224" t="str">
        <f t="shared" si="559"/>
        <v>$45,932,000</v>
      </c>
      <c r="EJ157" s="224" t="str">
        <f t="shared" si="559"/>
        <v>$15,924,301</v>
      </c>
      <c r="EK157" s="224" t="str">
        <f t="shared" si="559"/>
        <v>$70,023,000</v>
      </c>
      <c r="EL157" s="224" t="str">
        <f t="shared" si="559"/>
        <v>$50</v>
      </c>
      <c r="EM157" s="224" t="str">
        <f t="shared" si="559"/>
        <v>302</v>
      </c>
      <c r="EN157" s="232" t="s">
        <v>275</v>
      </c>
      <c r="EO157" s="232" t="s">
        <v>275</v>
      </c>
      <c r="EP157" s="213" t="str">
        <f t="shared" ref="EP157:FJ157" si="560">EP57</f>
        <v>15,436</v>
      </c>
      <c r="EQ157" s="224" t="str">
        <f t="shared" si="560"/>
        <v>300</v>
      </c>
      <c r="ER157" s="224" t="str">
        <f t="shared" si="560"/>
        <v>800</v>
      </c>
      <c r="ES157" s="224" t="str">
        <f t="shared" si="560"/>
        <v>3,633</v>
      </c>
      <c r="ET157" s="224" t="str">
        <f t="shared" si="560"/>
        <v>0</v>
      </c>
      <c r="EU157" s="224" t="str">
        <f t="shared" si="560"/>
        <v>0</v>
      </c>
      <c r="EV157" s="224" t="str">
        <f t="shared" si="560"/>
        <v>134</v>
      </c>
      <c r="EW157" s="224" t="str">
        <f t="shared" si="560"/>
        <v>338,851</v>
      </c>
      <c r="EX157" s="224" t="str">
        <f t="shared" si="560"/>
        <v>123</v>
      </c>
      <c r="EY157" s="224" t="str">
        <f t="shared" si="560"/>
        <v>904,250</v>
      </c>
      <c r="EZ157" s="224" t="str">
        <f t="shared" si="560"/>
        <v>391,912</v>
      </c>
      <c r="FA157" s="224" t="str">
        <f t="shared" si="560"/>
        <v>392,640</v>
      </c>
      <c r="FB157" s="224" t="str">
        <f t="shared" si="560"/>
        <v>11,845</v>
      </c>
      <c r="FC157" s="224" t="str">
        <f t="shared" si="560"/>
        <v>-</v>
      </c>
      <c r="FD157" s="224" t="str">
        <f t="shared" si="560"/>
        <v>1,782,597</v>
      </c>
      <c r="FE157" s="224" t="str">
        <f t="shared" si="560"/>
        <v>$10,596,735</v>
      </c>
      <c r="FF157" s="224" t="str">
        <f t="shared" si="560"/>
        <v>$55,021,426</v>
      </c>
      <c r="FG157" s="224" t="str">
        <f t="shared" si="560"/>
        <v>$21,443,243</v>
      </c>
      <c r="FH157" s="224" t="str">
        <f t="shared" si="560"/>
        <v>$87,061,405</v>
      </c>
      <c r="FI157" s="224" t="str">
        <f t="shared" si="560"/>
        <v>$50</v>
      </c>
      <c r="FJ157" s="224" t="str">
        <f t="shared" si="560"/>
        <v>444</v>
      </c>
      <c r="FK157" s="232" t="s">
        <v>275</v>
      </c>
      <c r="FL157" s="232" t="s">
        <v>275</v>
      </c>
      <c r="FM157" s="213" t="str">
        <f t="shared" ref="FM157:GG157" si="561">FM57</f>
        <v>15,436</v>
      </c>
      <c r="FN157" s="224" t="str">
        <f t="shared" si="561"/>
        <v>400</v>
      </c>
      <c r="FO157" s="224" t="str">
        <f t="shared" si="561"/>
        <v>400</v>
      </c>
      <c r="FP157" s="224" t="str">
        <f t="shared" si="561"/>
        <v>-</v>
      </c>
      <c r="FQ157" s="224" t="str">
        <f t="shared" si="561"/>
        <v>-</v>
      </c>
      <c r="FR157" s="224" t="str">
        <f t="shared" si="561"/>
        <v>-</v>
      </c>
      <c r="FS157" s="224" t="str">
        <f t="shared" si="561"/>
        <v>141</v>
      </c>
      <c r="FT157" s="224" t="str">
        <f t="shared" si="561"/>
        <v>354,000</v>
      </c>
      <c r="FU157" s="224" t="str">
        <f t="shared" si="561"/>
        <v>128</v>
      </c>
      <c r="FV157" s="224" t="str">
        <f t="shared" si="561"/>
        <v>1,060,000</v>
      </c>
      <c r="FW157" s="224" t="str">
        <f t="shared" si="561"/>
        <v>455,800</v>
      </c>
      <c r="FX157" s="224" t="str">
        <f t="shared" si="561"/>
        <v>455,885</v>
      </c>
      <c r="FY157" s="224" t="str">
        <f t="shared" si="561"/>
        <v>17,500</v>
      </c>
      <c r="FZ157" s="224" t="str">
        <f t="shared" si="561"/>
        <v>100,000</v>
      </c>
      <c r="GA157" s="224" t="str">
        <f t="shared" si="561"/>
        <v>1,772,200</v>
      </c>
      <c r="GB157" s="224" t="str">
        <f t="shared" si="561"/>
        <v>$12,317,325</v>
      </c>
      <c r="GC157" s="224" t="str">
        <f t="shared" si="561"/>
        <v>$72,846,838</v>
      </c>
      <c r="GD157" s="224" t="str">
        <f t="shared" si="561"/>
        <v>$31,370,000</v>
      </c>
      <c r="GE157" s="224" t="str">
        <f t="shared" si="561"/>
        <v>$116,341,043</v>
      </c>
      <c r="GF157" s="224" t="str">
        <f t="shared" si="561"/>
        <v>$65</v>
      </c>
      <c r="GG157" s="224" t="str">
        <f t="shared" si="561"/>
        <v>628</v>
      </c>
      <c r="GH157" s="232" t="s">
        <v>275</v>
      </c>
      <c r="GI157" s="232" t="s">
        <v>275</v>
      </c>
      <c r="GJ157" s="213" t="str">
        <f t="shared" ref="GJ157:HD157" si="562">GJ57</f>
        <v>16,000</v>
      </c>
      <c r="GK157" s="224" t="str">
        <f t="shared" si="562"/>
        <v>300</v>
      </c>
      <c r="GL157" s="224" t="str">
        <f t="shared" si="562"/>
        <v>500</v>
      </c>
      <c r="GM157" s="224" t="str">
        <f t="shared" si="562"/>
        <v>400</v>
      </c>
      <c r="GN157" s="224" t="str">
        <f t="shared" si="562"/>
        <v>0</v>
      </c>
      <c r="GO157" s="224" t="str">
        <f t="shared" si="562"/>
        <v>6</v>
      </c>
      <c r="GP157" s="224" t="str">
        <f t="shared" si="562"/>
        <v>153</v>
      </c>
      <c r="GQ157" s="224" t="str">
        <f t="shared" si="562"/>
        <v>380,000</v>
      </c>
      <c r="GR157" s="224" t="str">
        <f t="shared" si="562"/>
        <v>123</v>
      </c>
      <c r="GS157" s="224" t="str">
        <f t="shared" si="562"/>
        <v>920,000</v>
      </c>
      <c r="GT157" s="224" t="str">
        <f t="shared" si="562"/>
        <v>515,624</v>
      </c>
      <c r="GU157" s="224" t="str">
        <f t="shared" si="562"/>
        <v>516,327</v>
      </c>
      <c r="GV157" s="224" t="str">
        <f t="shared" si="562"/>
        <v>15,638</v>
      </c>
      <c r="GW157" s="224" t="str">
        <f t="shared" si="562"/>
        <v>0</v>
      </c>
      <c r="GX157" s="224" t="str">
        <f t="shared" si="562"/>
        <v>3,340,000</v>
      </c>
      <c r="GY157" s="224" t="str">
        <f t="shared" si="562"/>
        <v>$13,420,000</v>
      </c>
      <c r="GZ157" s="224" t="str">
        <f t="shared" si="562"/>
        <v>$81,906,000</v>
      </c>
      <c r="HA157" s="224" t="str">
        <f t="shared" si="562"/>
        <v>$37,510,000</v>
      </c>
      <c r="HB157" s="224" t="str">
        <f t="shared" si="562"/>
        <v>$132,837,156</v>
      </c>
      <c r="HC157" s="224" t="str">
        <f t="shared" ref="HC157" si="563">HC57</f>
        <v>$70</v>
      </c>
      <c r="HD157" s="224" t="str">
        <f t="shared" si="562"/>
        <v>484</v>
      </c>
      <c r="HE157" s="232" t="s">
        <v>275</v>
      </c>
      <c r="HF157" s="232" t="s">
        <v>275</v>
      </c>
      <c r="HG157" s="213" t="str">
        <f t="shared" ref="HG157:IA157" si="564">HG57</f>
        <v>16,000</v>
      </c>
      <c r="HH157" s="224" t="str">
        <f t="shared" si="564"/>
        <v>700</v>
      </c>
      <c r="HI157" s="224">
        <f t="shared" si="564"/>
        <v>0</v>
      </c>
      <c r="HJ157" s="224" t="str">
        <f t="shared" si="564"/>
        <v>3,725</v>
      </c>
      <c r="HK157" s="224" t="str">
        <f t="shared" si="564"/>
        <v>16</v>
      </c>
      <c r="HL157" s="224" t="str">
        <f t="shared" si="564"/>
        <v>55</v>
      </c>
      <c r="HM157" s="224" t="str">
        <f t="shared" si="564"/>
        <v>140</v>
      </c>
      <c r="HN157" s="224" t="str">
        <f t="shared" si="564"/>
        <v>350,000</v>
      </c>
      <c r="HO157" s="224" t="str">
        <f t="shared" si="564"/>
        <v>140</v>
      </c>
      <c r="HP157" s="224" t="str">
        <f t="shared" si="564"/>
        <v>500,000</v>
      </c>
      <c r="HQ157" s="224" t="str">
        <f t="shared" si="564"/>
        <v>368,500</v>
      </c>
      <c r="HR157" s="224" t="str">
        <f t="shared" si="564"/>
        <v>368,500</v>
      </c>
      <c r="HS157" s="224" t="str">
        <f t="shared" si="564"/>
        <v>5,000</v>
      </c>
      <c r="HT157" s="224">
        <f t="shared" si="564"/>
        <v>0</v>
      </c>
      <c r="HU157" s="224" t="str">
        <f t="shared" si="564"/>
        <v>500,000</v>
      </c>
      <c r="HV157" s="224" t="str">
        <f t="shared" si="564"/>
        <v>$9,500,000</v>
      </c>
      <c r="HW157" s="224" t="str">
        <f t="shared" si="564"/>
        <v>$48,250,000</v>
      </c>
      <c r="HX157" s="224" t="str">
        <f t="shared" si="564"/>
        <v>$26,300,000</v>
      </c>
      <c r="HY157" s="224" t="str">
        <f t="shared" si="564"/>
        <v>$84,000,000</v>
      </c>
      <c r="HZ157" s="224" t="str">
        <f t="shared" si="564"/>
        <v>$70</v>
      </c>
      <c r="IA157" s="224" t="str">
        <f t="shared" si="564"/>
        <v>342</v>
      </c>
      <c r="IB157" s="232" t="s">
        <v>275</v>
      </c>
      <c r="IC157" s="232" t="s">
        <v>275</v>
      </c>
      <c r="ID157" s="213" t="str">
        <f t="shared" ref="ID157:IX157" si="565">ID57</f>
        <v>21,000</v>
      </c>
      <c r="IE157" s="224" t="str">
        <f t="shared" si="565"/>
        <v>725</v>
      </c>
      <c r="IF157" s="224">
        <f t="shared" si="565"/>
        <v>0</v>
      </c>
      <c r="IG157" s="224" t="str">
        <f t="shared" si="565"/>
        <v>3,750</v>
      </c>
      <c r="IH157" s="224" t="str">
        <f t="shared" si="565"/>
        <v>16</v>
      </c>
      <c r="II157" s="224" t="str">
        <f t="shared" si="565"/>
        <v>40</v>
      </c>
      <c r="IJ157" s="224" t="str">
        <f t="shared" si="565"/>
        <v>140</v>
      </c>
      <c r="IK157" s="224" t="str">
        <f t="shared" si="565"/>
        <v>375,000</v>
      </c>
      <c r="IL157" s="224" t="str">
        <f t="shared" si="565"/>
        <v>140</v>
      </c>
      <c r="IM157" s="224" t="str">
        <f t="shared" si="565"/>
        <v>500,000</v>
      </c>
      <c r="IN157" s="224" t="str">
        <f t="shared" si="565"/>
        <v>613,747</v>
      </c>
      <c r="IO157" s="224" t="str">
        <f t="shared" si="565"/>
        <v>613,747</v>
      </c>
      <c r="IP157" s="224" t="str">
        <f t="shared" si="565"/>
        <v>5,000</v>
      </c>
      <c r="IQ157" s="224">
        <f t="shared" si="565"/>
        <v>0</v>
      </c>
      <c r="IR157" s="224" t="str">
        <f t="shared" si="565"/>
        <v>1,982,413</v>
      </c>
      <c r="IS157" s="224" t="str">
        <f t="shared" si="565"/>
        <v>$16,538,198</v>
      </c>
      <c r="IT157" s="224" t="str">
        <f t="shared" si="565"/>
        <v>$98,830,053</v>
      </c>
      <c r="IU157" s="224" t="str">
        <f t="shared" si="565"/>
        <v>-</v>
      </c>
      <c r="IV157" s="224" t="str">
        <f t="shared" si="565"/>
        <v>$161,108,115</v>
      </c>
      <c r="IW157" s="224" t="str">
        <f t="shared" si="565"/>
        <v>$73</v>
      </c>
      <c r="IX157" s="224" t="str">
        <f t="shared" si="565"/>
        <v>1,088</v>
      </c>
      <c r="IY157" s="232" t="s">
        <v>275</v>
      </c>
      <c r="IZ157" s="232" t="s">
        <v>275</v>
      </c>
      <c r="JA157" s="213" t="str">
        <f t="shared" ref="JA157:JU157" si="566">JA57</f>
        <v>15,436</v>
      </c>
      <c r="JB157" s="224" t="str">
        <f t="shared" si="566"/>
        <v>340</v>
      </c>
      <c r="JC157" s="224" t="str">
        <f t="shared" si="566"/>
        <v>800</v>
      </c>
      <c r="JD157" s="224" t="str">
        <f t="shared" si="566"/>
        <v>3,092</v>
      </c>
      <c r="JE157" s="224" t="str">
        <f t="shared" si="566"/>
        <v>3</v>
      </c>
      <c r="JF157" s="224" t="str">
        <f t="shared" si="566"/>
        <v>38</v>
      </c>
      <c r="JG157" s="224" t="str">
        <f t="shared" si="566"/>
        <v>135</v>
      </c>
      <c r="JH157" s="224" t="str">
        <f t="shared" si="566"/>
        <v>336,724</v>
      </c>
      <c r="JI157" s="224" t="str">
        <f t="shared" si="566"/>
        <v>125</v>
      </c>
      <c r="JJ157" s="224" t="str">
        <f t="shared" si="566"/>
        <v>1,041,167</v>
      </c>
      <c r="JK157" s="224" t="str">
        <f t="shared" si="566"/>
        <v>306,721</v>
      </c>
      <c r="JL157" s="224" t="str">
        <f t="shared" si="566"/>
        <v>306,964</v>
      </c>
      <c r="JM157" s="224" t="str">
        <f t="shared" si="566"/>
        <v>8,992</v>
      </c>
      <c r="JN157" s="224" t="str">
        <f t="shared" si="566"/>
        <v>329,000</v>
      </c>
      <c r="JO157" s="224" t="str">
        <f t="shared" si="566"/>
        <v>1,585,480</v>
      </c>
      <c r="JP157" s="224" t="str">
        <f t="shared" si="566"/>
        <v>$8,689,277</v>
      </c>
      <c r="JQ157" s="224" t="str">
        <f t="shared" si="566"/>
        <v>$50,405,847</v>
      </c>
      <c r="JR157" s="224" t="str">
        <f t="shared" si="566"/>
        <v>$20,356,118</v>
      </c>
      <c r="JS157" s="224" t="str">
        <f t="shared" si="566"/>
        <v>$79,378,289</v>
      </c>
      <c r="JT157" s="224" t="str">
        <f t="shared" si="566"/>
        <v>$62.85</v>
      </c>
      <c r="JU157" s="224" t="str">
        <f t="shared" si="566"/>
        <v>344</v>
      </c>
      <c r="JV157" s="232" t="s">
        <v>275</v>
      </c>
      <c r="JW157" s="232" t="s">
        <v>275</v>
      </c>
      <c r="JX157" s="213" t="str">
        <f t="shared" ref="JX157:KR157" si="567">JX57</f>
        <v>0</v>
      </c>
      <c r="JY157" s="224" t="str">
        <f t="shared" si="567"/>
        <v>0</v>
      </c>
      <c r="JZ157" s="224" t="str">
        <f t="shared" si="567"/>
        <v>0</v>
      </c>
      <c r="KA157" s="224" t="str">
        <f t="shared" si="567"/>
        <v>-34</v>
      </c>
      <c r="KB157" s="224" t="str">
        <f t="shared" si="567"/>
        <v>0</v>
      </c>
      <c r="KC157" s="224" t="str">
        <f t="shared" si="567"/>
        <v>0</v>
      </c>
      <c r="KD157" s="224" t="str">
        <f t="shared" si="567"/>
        <v>0</v>
      </c>
      <c r="KE157" s="224" t="str">
        <f t="shared" si="567"/>
        <v>0</v>
      </c>
      <c r="KF157" s="224" t="str">
        <f t="shared" si="567"/>
        <v>0</v>
      </c>
      <c r="KG157" s="224" t="str">
        <f t="shared" si="567"/>
        <v>451,518</v>
      </c>
      <c r="KH157" s="224" t="str">
        <f t="shared" si="567"/>
        <v>-75,596</v>
      </c>
      <c r="KI157" s="224" t="str">
        <f t="shared" si="567"/>
        <v>-75,596</v>
      </c>
      <c r="KJ157" s="224" t="str">
        <f t="shared" si="567"/>
        <v>-1,042</v>
      </c>
      <c r="KK157" s="224" t="str">
        <f t="shared" si="567"/>
        <v>105,000</v>
      </c>
      <c r="KL157" s="224" t="str">
        <f t="shared" si="567"/>
        <v>-89,223</v>
      </c>
      <c r="KM157" s="224" t="str">
        <f t="shared" si="567"/>
        <v>-$1,245,131</v>
      </c>
      <c r="KN157" s="224" t="str">
        <f t="shared" si="567"/>
        <v>-$13,937,196</v>
      </c>
      <c r="KO157" s="224" t="str">
        <f t="shared" si="567"/>
        <v>-$7,486,047</v>
      </c>
      <c r="KP157" s="224" t="str">
        <f t="shared" si="567"/>
        <v>-$22,668,374</v>
      </c>
      <c r="KQ157" s="224" t="str">
        <f t="shared" si="567"/>
        <v>$0.88</v>
      </c>
      <c r="KR157" s="224" t="str">
        <f t="shared" si="567"/>
        <v>19</v>
      </c>
      <c r="KS157" s="232" t="s">
        <v>275</v>
      </c>
      <c r="KT157" s="232" t="s">
        <v>275</v>
      </c>
      <c r="KU157" s="213" t="str">
        <f t="shared" ref="KU157:LO157" si="568">KU57</f>
        <v>0</v>
      </c>
      <c r="KV157" s="224" t="str">
        <f t="shared" si="568"/>
        <v>100</v>
      </c>
      <c r="KW157" s="224" t="str">
        <f t="shared" si="568"/>
        <v>0</v>
      </c>
      <c r="KX157" s="224" t="str">
        <f t="shared" si="568"/>
        <v>-195</v>
      </c>
      <c r="KY157" s="224" t="str">
        <f t="shared" si="568"/>
        <v>3</v>
      </c>
      <c r="KZ157" s="224" t="str">
        <f t="shared" si="568"/>
        <v>0</v>
      </c>
      <c r="LA157" s="224" t="str">
        <f t="shared" si="568"/>
        <v>0</v>
      </c>
      <c r="LB157" s="224" t="str">
        <f t="shared" si="568"/>
        <v>1</v>
      </c>
      <c r="LC157" s="224" t="str">
        <f t="shared" si="568"/>
        <v>0</v>
      </c>
      <c r="LD157" s="224" t="str">
        <f t="shared" si="568"/>
        <v>-9</v>
      </c>
      <c r="LE157" s="224" t="str">
        <f t="shared" si="568"/>
        <v>-62,781</v>
      </c>
      <c r="LF157" s="224" t="str">
        <f t="shared" si="568"/>
        <v>-62,673</v>
      </c>
      <c r="LG157" s="224" t="str">
        <f t="shared" si="568"/>
        <v>-2,129</v>
      </c>
      <c r="LH157" s="224" t="str">
        <f t="shared" si="568"/>
        <v>195,000</v>
      </c>
      <c r="LI157" s="224" t="str">
        <f t="shared" si="568"/>
        <v>-31,227</v>
      </c>
      <c r="LJ157" s="224" t="str">
        <f t="shared" si="568"/>
        <v>-$21,336</v>
      </c>
      <c r="LK157" s="224" t="str">
        <f t="shared" si="568"/>
        <v>$3,315,567</v>
      </c>
      <c r="LL157" s="224" t="str">
        <f t="shared" si="568"/>
        <v>$594,657</v>
      </c>
      <c r="LM157" s="224" t="str">
        <f t="shared" si="568"/>
        <v>$3,888,889</v>
      </c>
      <c r="LN157" s="224" t="str">
        <f t="shared" si="568"/>
        <v>$13.10</v>
      </c>
      <c r="LO157" s="224" t="str">
        <f t="shared" si="568"/>
        <v>-205</v>
      </c>
      <c r="LP157" s="232"/>
      <c r="LQ157" s="232"/>
      <c r="LR157" s="213" t="str">
        <f t="shared" ref="LR157:ML157" si="569">LR57</f>
        <v>0</v>
      </c>
      <c r="LS157" s="224" t="str">
        <f t="shared" si="569"/>
        <v>0</v>
      </c>
      <c r="LT157" s="224" t="str">
        <f t="shared" si="569"/>
        <v>0</v>
      </c>
      <c r="LU157" s="224" t="str">
        <f t="shared" si="569"/>
        <v>-227</v>
      </c>
      <c r="LV157" s="224" t="str">
        <f t="shared" si="569"/>
        <v>0</v>
      </c>
      <c r="LW157" s="224" t="str">
        <f t="shared" si="569"/>
        <v>0</v>
      </c>
      <c r="LX157" s="224" t="str">
        <f t="shared" si="569"/>
        <v>-5</v>
      </c>
      <c r="LY157" s="224" t="str">
        <f t="shared" si="569"/>
        <v>-1,873</v>
      </c>
      <c r="LZ157" s="224" t="str">
        <f t="shared" si="569"/>
        <v>1</v>
      </c>
      <c r="MA157" s="224" t="str">
        <f t="shared" si="569"/>
        <v>7,600</v>
      </c>
      <c r="MB157" s="224" t="str">
        <f t="shared" si="569"/>
        <v>36,568</v>
      </c>
      <c r="MC157" s="224" t="str">
        <f t="shared" si="569"/>
        <v>36,818</v>
      </c>
      <c r="MD157" s="224" t="str">
        <f t="shared" si="569"/>
        <v>-2,228</v>
      </c>
      <c r="ME157" s="224" t="str">
        <f t="shared" si="569"/>
        <v>50,000</v>
      </c>
      <c r="MF157" s="224" t="str">
        <f t="shared" si="569"/>
        <v>249,941</v>
      </c>
      <c r="MG157" s="224" t="str">
        <f t="shared" si="569"/>
        <v>$1,261,623</v>
      </c>
      <c r="MH157" s="224" t="str">
        <f t="shared" si="569"/>
        <v>$5,034,433</v>
      </c>
      <c r="MI157" s="224" t="str">
        <f t="shared" si="569"/>
        <v>$6,532,352</v>
      </c>
      <c r="MJ157" s="224" t="str">
        <f t="shared" si="569"/>
        <v>$12,969,404</v>
      </c>
      <c r="MK157" s="224" t="str">
        <f t="shared" si="569"/>
        <v>$12</v>
      </c>
      <c r="ML157" s="224" t="str">
        <f t="shared" si="569"/>
        <v>-13</v>
      </c>
      <c r="MM157" s="232"/>
      <c r="MN157" s="232"/>
      <c r="MO157" s="213" t="str">
        <f t="shared" ref="MO157:NI157" si="570">MO57</f>
        <v>0</v>
      </c>
      <c r="MP157" s="224" t="str">
        <f t="shared" si="570"/>
        <v>0</v>
      </c>
      <c r="MQ157" s="224" t="str">
        <f t="shared" si="570"/>
        <v>0</v>
      </c>
      <c r="MR157" s="224" t="str">
        <f t="shared" si="570"/>
        <v>-235</v>
      </c>
      <c r="MS157" s="224" t="str">
        <f t="shared" si="570"/>
        <v>0</v>
      </c>
      <c r="MT157" s="224" t="str">
        <f t="shared" si="570"/>
        <v>0</v>
      </c>
      <c r="MU157" s="224" t="str">
        <f t="shared" si="570"/>
        <v>4</v>
      </c>
      <c r="MV157" s="224" t="str">
        <f t="shared" si="570"/>
        <v>-2,879</v>
      </c>
      <c r="MW157" s="224" t="str">
        <f t="shared" si="570"/>
        <v>-2</v>
      </c>
      <c r="MX157" s="224" t="str">
        <f t="shared" si="570"/>
        <v>-244,491</v>
      </c>
      <c r="MY157" s="224" t="str">
        <f t="shared" si="570"/>
        <v>47,100</v>
      </c>
      <c r="MZ157" s="224" t="str">
        <f t="shared" si="570"/>
        <v>46,980</v>
      </c>
      <c r="NA157" s="224" t="str">
        <f t="shared" si="570"/>
        <v>2,290</v>
      </c>
      <c r="NB157" s="224" t="str">
        <f t="shared" si="570"/>
        <v>0</v>
      </c>
      <c r="NC157" s="224" t="str">
        <f t="shared" si="570"/>
        <v>-12,325</v>
      </c>
      <c r="ND157" s="224" t="str">
        <f t="shared" si="570"/>
        <v>-$250,754</v>
      </c>
      <c r="NE157" s="224" t="str">
        <f t="shared" si="570"/>
        <v>$3,643,000</v>
      </c>
      <c r="NF157" s="224" t="str">
        <f t="shared" si="570"/>
        <v>$2,214,690</v>
      </c>
      <c r="NG157" s="224" t="str">
        <f t="shared" si="570"/>
        <v>$5,689,707</v>
      </c>
      <c r="NH157" s="224" t="str">
        <f t="shared" si="570"/>
        <v>$0</v>
      </c>
      <c r="NI157" s="224" t="str">
        <f t="shared" si="570"/>
        <v>160</v>
      </c>
    </row>
    <row r="158" spans="1:373" s="2" customFormat="1" ht="12.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213" t="s">
        <v>139</v>
      </c>
      <c r="AD158" s="222" t="str">
        <f t="shared" ca="1" si="195"/>
        <v>$56.90</v>
      </c>
      <c r="AE158" s="224" t="str">
        <f t="shared" si="229"/>
        <v>30,122</v>
      </c>
      <c r="AF158" s="224" t="str">
        <f t="shared" ref="AF158:AS158" si="571">AF58</f>
        <v>456</v>
      </c>
      <c r="AG158" s="224" t="str">
        <f t="shared" si="571"/>
        <v>111</v>
      </c>
      <c r="AH158" s="224" t="str">
        <f t="shared" si="571"/>
        <v>412</v>
      </c>
      <c r="AI158" s="224" t="str">
        <f t="shared" si="571"/>
        <v>22</v>
      </c>
      <c r="AJ158" s="224" t="str">
        <f t="shared" si="571"/>
        <v>1</v>
      </c>
      <c r="AK158" s="224" t="str">
        <f t="shared" si="571"/>
        <v>-</v>
      </c>
      <c r="AL158" s="224" t="str">
        <f t="shared" si="571"/>
        <v>-</v>
      </c>
      <c r="AM158" s="224" t="str">
        <f t="shared" si="571"/>
        <v>-</v>
      </c>
      <c r="AN158" s="224" t="str">
        <f t="shared" si="571"/>
        <v>-</v>
      </c>
      <c r="AO158" s="224" t="str">
        <f t="shared" si="571"/>
        <v>334,507</v>
      </c>
      <c r="AP158" s="224" t="str">
        <f t="shared" si="571"/>
        <v>334,553</v>
      </c>
      <c r="AQ158" s="224" t="str">
        <f t="shared" si="571"/>
        <v>33,135</v>
      </c>
      <c r="AR158" s="224" t="str">
        <f t="shared" si="571"/>
        <v>-</v>
      </c>
      <c r="AS158" s="224" t="str">
        <f t="shared" si="571"/>
        <v>1,518,189</v>
      </c>
      <c r="AT158" s="224" t="str">
        <f t="shared" ref="AT158:AX167" si="572">AT58</f>
        <v>-</v>
      </c>
      <c r="AU158" s="224" t="str">
        <f t="shared" si="572"/>
        <v>-</v>
      </c>
      <c r="AV158" s="224" t="str">
        <f t="shared" si="572"/>
        <v>-</v>
      </c>
      <c r="AW158" s="224" t="str">
        <f t="shared" si="572"/>
        <v>$90,018,971</v>
      </c>
      <c r="AX158" s="224" t="str">
        <f t="shared" si="572"/>
        <v>$56.90</v>
      </c>
      <c r="AY158" s="224" t="str">
        <f t="shared" ref="AY158" si="573">AY58</f>
        <v>599</v>
      </c>
      <c r="AZ158" s="232" t="s">
        <v>275</v>
      </c>
      <c r="BA158" s="232"/>
      <c r="BB158" s="213" t="str">
        <f t="shared" ref="BB158:BU158" si="574">BB58</f>
        <v>32,000</v>
      </c>
      <c r="BC158" s="224" t="str">
        <f t="shared" si="574"/>
        <v>410</v>
      </c>
      <c r="BD158" s="224" t="str">
        <f t="shared" si="574"/>
        <v>109</v>
      </c>
      <c r="BE158" s="224" t="str">
        <f t="shared" si="574"/>
        <v>372</v>
      </c>
      <c r="BF158" s="224" t="str">
        <f t="shared" si="574"/>
        <v>22</v>
      </c>
      <c r="BG158" s="224" t="str">
        <f t="shared" si="574"/>
        <v>11</v>
      </c>
      <c r="BH158" s="224" t="str">
        <f t="shared" si="574"/>
        <v>-</v>
      </c>
      <c r="BI158" s="224" t="str">
        <f t="shared" si="574"/>
        <v>-</v>
      </c>
      <c r="BJ158" s="224" t="str">
        <f t="shared" si="574"/>
        <v>-</v>
      </c>
      <c r="BK158" s="224" t="str">
        <f t="shared" si="574"/>
        <v>-</v>
      </c>
      <c r="BL158" s="224" t="str">
        <f t="shared" si="574"/>
        <v>467,204</v>
      </c>
      <c r="BM158" s="224" t="str">
        <f t="shared" si="574"/>
        <v>467,294</v>
      </c>
      <c r="BN158" s="224" t="str">
        <f t="shared" si="574"/>
        <v>54,189</v>
      </c>
      <c r="BO158" s="224" t="str">
        <f t="shared" si="574"/>
        <v>-</v>
      </c>
      <c r="BP158" s="224" t="str">
        <f t="shared" si="574"/>
        <v>2,322,893</v>
      </c>
      <c r="BQ158" s="224" t="str">
        <f t="shared" si="574"/>
        <v>-</v>
      </c>
      <c r="BR158" s="224" t="str">
        <f t="shared" si="574"/>
        <v>-</v>
      </c>
      <c r="BS158" s="224" t="str">
        <f t="shared" si="574"/>
        <v>-</v>
      </c>
      <c r="BT158" s="224" t="str">
        <f t="shared" si="574"/>
        <v>$108,969,258</v>
      </c>
      <c r="BU158" s="224" t="str">
        <f t="shared" si="574"/>
        <v>$61.41</v>
      </c>
      <c r="BV158" s="224" t="str">
        <f t="shared" si="437"/>
        <v>1,080</v>
      </c>
      <c r="BW158" s="232" t="s">
        <v>275</v>
      </c>
      <c r="BX158" s="232" t="s">
        <v>275</v>
      </c>
      <c r="BY158" s="213" t="str">
        <f t="shared" ref="BY158:CR158" si="575">BY58</f>
        <v>31,315</v>
      </c>
      <c r="BZ158" s="224" t="str">
        <f t="shared" si="575"/>
        <v>-</v>
      </c>
      <c r="CA158" s="224" t="str">
        <f t="shared" si="575"/>
        <v>-</v>
      </c>
      <c r="CB158" s="224" t="str">
        <f t="shared" si="575"/>
        <v>345</v>
      </c>
      <c r="CC158" s="224" t="str">
        <f t="shared" si="575"/>
        <v>22</v>
      </c>
      <c r="CD158" s="224" t="str">
        <f t="shared" si="575"/>
        <v>12</v>
      </c>
      <c r="CE158" s="224" t="str">
        <f t="shared" si="575"/>
        <v>311</v>
      </c>
      <c r="CF158" s="224" t="str">
        <f t="shared" si="575"/>
        <v>-</v>
      </c>
      <c r="CG158" s="224" t="str">
        <f t="shared" si="575"/>
        <v>-</v>
      </c>
      <c r="CH158" s="224" t="str">
        <f t="shared" si="575"/>
        <v>-</v>
      </c>
      <c r="CI158" s="224" t="str">
        <f t="shared" si="575"/>
        <v>523,804</v>
      </c>
      <c r="CJ158" s="224" t="str">
        <f t="shared" si="575"/>
        <v>523,804</v>
      </c>
      <c r="CK158" s="224" t="str">
        <f t="shared" si="575"/>
        <v>78,320</v>
      </c>
      <c r="CL158" s="224" t="str">
        <f t="shared" si="575"/>
        <v>-</v>
      </c>
      <c r="CM158" s="224" t="str">
        <f t="shared" si="575"/>
        <v>2,608,652</v>
      </c>
      <c r="CN158" s="224" t="str">
        <f t="shared" si="575"/>
        <v>-</v>
      </c>
      <c r="CO158" s="224" t="str">
        <f t="shared" si="575"/>
        <v>-</v>
      </c>
      <c r="CP158" s="224" t="str">
        <f t="shared" si="575"/>
        <v>-</v>
      </c>
      <c r="CQ158" s="224" t="str">
        <f t="shared" si="575"/>
        <v>-</v>
      </c>
      <c r="CR158" s="224" t="str">
        <f t="shared" si="575"/>
        <v>$49</v>
      </c>
      <c r="CS158" s="224" t="str">
        <f t="shared" si="438"/>
        <v>1,245</v>
      </c>
      <c r="CT158" s="232" t="s">
        <v>275</v>
      </c>
      <c r="CU158" s="232" t="s">
        <v>275</v>
      </c>
      <c r="CV158" s="213" t="str">
        <f t="shared" ref="CV158:DP158" si="576">CV58</f>
        <v>32,522</v>
      </c>
      <c r="CW158" s="224" t="str">
        <f t="shared" si="576"/>
        <v>358</v>
      </c>
      <c r="CX158" s="224" t="str">
        <f t="shared" si="576"/>
        <v>141</v>
      </c>
      <c r="CY158" s="224" t="str">
        <f t="shared" si="576"/>
        <v>345</v>
      </c>
      <c r="CZ158" s="224" t="str">
        <f t="shared" si="576"/>
        <v>22</v>
      </c>
      <c r="DA158" s="224" t="str">
        <f t="shared" si="576"/>
        <v>12</v>
      </c>
      <c r="DB158" s="224" t="str">
        <f t="shared" si="576"/>
        <v>311</v>
      </c>
      <c r="DC158" s="224" t="str">
        <f t="shared" si="576"/>
        <v>-</v>
      </c>
      <c r="DD158" s="224" t="str">
        <f t="shared" si="576"/>
        <v>-</v>
      </c>
      <c r="DE158" s="224" t="str">
        <f t="shared" si="576"/>
        <v>-</v>
      </c>
      <c r="DF158" s="224" t="str">
        <f t="shared" si="576"/>
        <v>411,001</v>
      </c>
      <c r="DG158" s="224" t="str">
        <f t="shared" si="576"/>
        <v>411,001</v>
      </c>
      <c r="DH158" s="224" t="str">
        <f t="shared" si="576"/>
        <v>51,196</v>
      </c>
      <c r="DI158" s="224" t="str">
        <f t="shared" si="576"/>
        <v>-</v>
      </c>
      <c r="DJ158" s="224" t="str">
        <f t="shared" si="576"/>
        <v>2,018,852</v>
      </c>
      <c r="DK158" s="224" t="str">
        <f t="shared" si="576"/>
        <v>-</v>
      </c>
      <c r="DL158" s="224" t="str">
        <f t="shared" si="576"/>
        <v>-</v>
      </c>
      <c r="DM158" s="224" t="str">
        <f t="shared" si="576"/>
        <v>-</v>
      </c>
      <c r="DN158" s="224" t="str">
        <f t="shared" si="576"/>
        <v>-</v>
      </c>
      <c r="DO158" s="224" t="str">
        <f t="shared" si="576"/>
        <v>$70</v>
      </c>
      <c r="DP158" s="224" t="str">
        <f t="shared" si="576"/>
        <v>959</v>
      </c>
      <c r="DQ158" s="232" t="s">
        <v>275</v>
      </c>
      <c r="DR158" s="232" t="s">
        <v>275</v>
      </c>
      <c r="DS158" s="213" t="str">
        <f t="shared" ref="DS158:EM158" si="577">DS58</f>
        <v>31,958</v>
      </c>
      <c r="DT158" s="224" t="str">
        <f t="shared" si="577"/>
        <v>358</v>
      </c>
      <c r="DU158" s="224" t="str">
        <f t="shared" si="577"/>
        <v>141</v>
      </c>
      <c r="DV158" s="224" t="str">
        <f t="shared" si="577"/>
        <v>352</v>
      </c>
      <c r="DW158" s="224" t="str">
        <f t="shared" si="577"/>
        <v>22</v>
      </c>
      <c r="DX158" s="224" t="str">
        <f t="shared" si="577"/>
        <v>12</v>
      </c>
      <c r="DY158" s="224" t="str">
        <f t="shared" si="577"/>
        <v>350</v>
      </c>
      <c r="DZ158" s="224" t="str">
        <f t="shared" si="577"/>
        <v>-</v>
      </c>
      <c r="EA158" s="224" t="str">
        <f t="shared" si="577"/>
        <v>-</v>
      </c>
      <c r="EB158" s="224" t="str">
        <f t="shared" si="577"/>
        <v>-</v>
      </c>
      <c r="EC158" s="224" t="str">
        <f t="shared" si="577"/>
        <v>443,599</v>
      </c>
      <c r="ED158" s="224" t="str">
        <f t="shared" si="577"/>
        <v>443,599</v>
      </c>
      <c r="EE158" s="224" t="str">
        <f t="shared" si="577"/>
        <v>63,975</v>
      </c>
      <c r="EF158" s="224" t="str">
        <f t="shared" si="577"/>
        <v>1,340,836</v>
      </c>
      <c r="EG158" s="224" t="str">
        <f t="shared" si="577"/>
        <v>1,764,258</v>
      </c>
      <c r="EH158" s="224" t="str">
        <f t="shared" si="577"/>
        <v>-</v>
      </c>
      <c r="EI158" s="224" t="str">
        <f t="shared" si="577"/>
        <v>-</v>
      </c>
      <c r="EJ158" s="224" t="str">
        <f t="shared" si="577"/>
        <v>-</v>
      </c>
      <c r="EK158" s="224" t="str">
        <f t="shared" si="577"/>
        <v>-</v>
      </c>
      <c r="EL158" s="224" t="str">
        <f t="shared" si="577"/>
        <v>$68</v>
      </c>
      <c r="EM158" s="224" t="str">
        <f t="shared" si="577"/>
        <v>1,136</v>
      </c>
      <c r="EN158" s="232" t="s">
        <v>275</v>
      </c>
      <c r="EO158" s="232" t="s">
        <v>275</v>
      </c>
      <c r="EP158" s="213" t="str">
        <f t="shared" ref="EP158:FJ158" si="578">EP58</f>
        <v>31,958</v>
      </c>
      <c r="EQ158" s="224" t="str">
        <f t="shared" si="578"/>
        <v>358</v>
      </c>
      <c r="ER158" s="224" t="str">
        <f t="shared" si="578"/>
        <v>141</v>
      </c>
      <c r="ES158" s="224" t="str">
        <f t="shared" si="578"/>
        <v>348</v>
      </c>
      <c r="ET158" s="224" t="str">
        <f t="shared" si="578"/>
        <v>22</v>
      </c>
      <c r="EU158" s="224" t="str">
        <f t="shared" si="578"/>
        <v>10</v>
      </c>
      <c r="EV158" s="224" t="str">
        <f t="shared" si="578"/>
        <v>350</v>
      </c>
      <c r="EW158" s="224" t="str">
        <f t="shared" si="578"/>
        <v>-</v>
      </c>
      <c r="EX158" s="224" t="str">
        <f t="shared" si="578"/>
        <v>-</v>
      </c>
      <c r="EY158" s="224" t="str">
        <f t="shared" si="578"/>
        <v>-</v>
      </c>
      <c r="EZ158" s="224" t="str">
        <f t="shared" si="578"/>
        <v>527,824</v>
      </c>
      <c r="FA158" s="224" t="str">
        <f t="shared" si="578"/>
        <v>527,824</v>
      </c>
      <c r="FB158" s="224" t="str">
        <f t="shared" si="578"/>
        <v>99,082</v>
      </c>
      <c r="FC158" s="224" t="str">
        <f t="shared" si="578"/>
        <v>1,701,678</v>
      </c>
      <c r="FD158" s="224" t="str">
        <f t="shared" si="578"/>
        <v>2,239,050</v>
      </c>
      <c r="FE158" s="224" t="str">
        <f t="shared" si="578"/>
        <v>-</v>
      </c>
      <c r="FF158" s="224" t="str">
        <f t="shared" si="578"/>
        <v>-</v>
      </c>
      <c r="FG158" s="224" t="str">
        <f t="shared" si="578"/>
        <v>-</v>
      </c>
      <c r="FH158" s="224" t="str">
        <f t="shared" si="578"/>
        <v>-</v>
      </c>
      <c r="FI158" s="224" t="str">
        <f t="shared" si="578"/>
        <v>$62</v>
      </c>
      <c r="FJ158" s="224" t="str">
        <f t="shared" si="578"/>
        <v>1,450</v>
      </c>
      <c r="FK158" s="232" t="s">
        <v>275</v>
      </c>
      <c r="FL158" s="232" t="s">
        <v>275</v>
      </c>
      <c r="FM158" s="213" t="str">
        <f t="shared" ref="FM158:GG158" si="579">FM58</f>
        <v>32,045</v>
      </c>
      <c r="FN158" s="224" t="str">
        <f t="shared" si="579"/>
        <v>358</v>
      </c>
      <c r="FO158" s="224" t="str">
        <f t="shared" si="579"/>
        <v>141</v>
      </c>
      <c r="FP158" s="224" t="str">
        <f t="shared" si="579"/>
        <v>335</v>
      </c>
      <c r="FQ158" s="224" t="str">
        <f t="shared" si="579"/>
        <v>22</v>
      </c>
      <c r="FR158" s="224" t="str">
        <f t="shared" si="579"/>
        <v>1</v>
      </c>
      <c r="FS158" s="224" t="str">
        <f t="shared" si="579"/>
        <v>350</v>
      </c>
      <c r="FT158" s="224" t="str">
        <f t="shared" si="579"/>
        <v>-</v>
      </c>
      <c r="FU158" s="224" t="str">
        <f t="shared" si="579"/>
        <v>-</v>
      </c>
      <c r="FV158" s="224" t="str">
        <f t="shared" si="579"/>
        <v>-</v>
      </c>
      <c r="FW158" s="224" t="str">
        <f t="shared" si="579"/>
        <v>619,043</v>
      </c>
      <c r="FX158" s="224" t="str">
        <f t="shared" si="579"/>
        <v>619,043</v>
      </c>
      <c r="FY158" s="224" t="str">
        <f t="shared" si="579"/>
        <v>110,180</v>
      </c>
      <c r="FZ158" s="224" t="str">
        <f t="shared" si="579"/>
        <v>1,794,885</v>
      </c>
      <c r="GA158" s="224" t="str">
        <f t="shared" si="579"/>
        <v>2,361,691</v>
      </c>
      <c r="GB158" s="224" t="str">
        <f t="shared" si="579"/>
        <v>-</v>
      </c>
      <c r="GC158" s="224" t="str">
        <f t="shared" si="579"/>
        <v>-</v>
      </c>
      <c r="GD158" s="224" t="str">
        <f t="shared" si="579"/>
        <v>-</v>
      </c>
      <c r="GE158" s="224" t="str">
        <f t="shared" si="579"/>
        <v>-</v>
      </c>
      <c r="GF158" s="224" t="str">
        <f t="shared" si="579"/>
        <v>$40</v>
      </c>
      <c r="GG158" s="224" t="str">
        <f t="shared" si="579"/>
        <v>1,355</v>
      </c>
      <c r="GH158" s="232" t="s">
        <v>275</v>
      </c>
      <c r="GI158" s="232" t="s">
        <v>275</v>
      </c>
      <c r="GJ158" s="213" t="str">
        <f t="shared" ref="GJ158:HD158" si="580">GJ58</f>
        <v>32,045</v>
      </c>
      <c r="GK158" s="224" t="str">
        <f t="shared" si="580"/>
        <v>335</v>
      </c>
      <c r="GL158" s="224" t="str">
        <f t="shared" si="580"/>
        <v>139</v>
      </c>
      <c r="GM158" s="224" t="str">
        <f t="shared" si="580"/>
        <v>324</v>
      </c>
      <c r="GN158" s="224" t="str">
        <f t="shared" si="580"/>
        <v>22</v>
      </c>
      <c r="GO158" s="224" t="str">
        <f t="shared" si="580"/>
        <v>10</v>
      </c>
      <c r="GP158" s="224" t="str">
        <f t="shared" si="580"/>
        <v>-</v>
      </c>
      <c r="GQ158" s="224" t="str">
        <f t="shared" si="580"/>
        <v>-</v>
      </c>
      <c r="GR158" s="224" t="str">
        <f t="shared" si="580"/>
        <v>-</v>
      </c>
      <c r="GS158" s="224" t="str">
        <f t="shared" si="580"/>
        <v>-</v>
      </c>
      <c r="GT158" s="224" t="str">
        <f t="shared" si="580"/>
        <v>431,518</v>
      </c>
      <c r="GU158" s="224" t="str">
        <f t="shared" si="580"/>
        <v>431,518</v>
      </c>
      <c r="GV158" s="224" t="str">
        <f t="shared" si="580"/>
        <v>88,079</v>
      </c>
      <c r="GW158" s="224" t="str">
        <f t="shared" si="580"/>
        <v>1,260,696</v>
      </c>
      <c r="GX158" s="224" t="str">
        <f t="shared" si="580"/>
        <v>1,658,811</v>
      </c>
      <c r="GY158" s="224" t="str">
        <f t="shared" si="580"/>
        <v>-</v>
      </c>
      <c r="GZ158" s="224" t="str">
        <f t="shared" si="580"/>
        <v>-</v>
      </c>
      <c r="HA158" s="224" t="str">
        <f t="shared" si="580"/>
        <v>-</v>
      </c>
      <c r="HB158" s="224" t="str">
        <f t="shared" si="580"/>
        <v>$90,000,000</v>
      </c>
      <c r="HC158" s="224" t="str">
        <f t="shared" ref="HC158" si="581">HC58</f>
        <v>$49</v>
      </c>
      <c r="HD158" s="224" t="str">
        <f t="shared" si="580"/>
        <v>893</v>
      </c>
      <c r="HE158" s="232" t="s">
        <v>275</v>
      </c>
      <c r="HF158" s="232" t="s">
        <v>275</v>
      </c>
      <c r="HG158" s="213" t="str">
        <f t="shared" ref="HG158:IA158" si="582">HG58</f>
        <v>32,043</v>
      </c>
      <c r="HH158" s="224" t="str">
        <f t="shared" si="582"/>
        <v>361</v>
      </c>
      <c r="HI158" s="224" t="str">
        <f t="shared" si="582"/>
        <v>142</v>
      </c>
      <c r="HJ158" s="224" t="str">
        <f t="shared" si="582"/>
        <v>321</v>
      </c>
      <c r="HK158" s="224" t="str">
        <f t="shared" si="582"/>
        <v>22</v>
      </c>
      <c r="HL158" s="224" t="str">
        <f t="shared" si="582"/>
        <v>10</v>
      </c>
      <c r="HM158" s="224" t="str">
        <f t="shared" si="582"/>
        <v>-</v>
      </c>
      <c r="HN158" s="224" t="str">
        <f t="shared" si="582"/>
        <v>-</v>
      </c>
      <c r="HO158" s="224" t="str">
        <f t="shared" si="582"/>
        <v>-</v>
      </c>
      <c r="HP158" s="224" t="str">
        <f t="shared" si="582"/>
        <v>-</v>
      </c>
      <c r="HQ158" s="224" t="str">
        <f t="shared" si="582"/>
        <v>457,695</v>
      </c>
      <c r="HR158" s="224" t="str">
        <f t="shared" si="582"/>
        <v>457,695</v>
      </c>
      <c r="HS158" s="224" t="str">
        <f t="shared" si="582"/>
        <v>57,163</v>
      </c>
      <c r="HT158" s="224" t="str">
        <f t="shared" si="582"/>
        <v>1,178,965</v>
      </c>
      <c r="HU158" s="224" t="str">
        <f t="shared" si="582"/>
        <v>1,532,408</v>
      </c>
      <c r="HV158" s="224" t="str">
        <f t="shared" si="582"/>
        <v>-</v>
      </c>
      <c r="HW158" s="224" t="str">
        <f t="shared" si="582"/>
        <v>-</v>
      </c>
      <c r="HX158" s="224" t="str">
        <f t="shared" si="582"/>
        <v>-</v>
      </c>
      <c r="HY158" s="224" t="str">
        <f t="shared" si="582"/>
        <v>$93,000,000</v>
      </c>
      <c r="HZ158" s="224" t="str">
        <f t="shared" si="582"/>
        <v>$61</v>
      </c>
      <c r="IA158" s="224" t="str">
        <f t="shared" si="582"/>
        <v>844</v>
      </c>
      <c r="IB158" s="232" t="s">
        <v>275</v>
      </c>
      <c r="IC158" s="232" t="s">
        <v>275</v>
      </c>
      <c r="ID158" s="213" t="str">
        <f t="shared" ref="ID158:IX158" si="583">ID58</f>
        <v>30,283</v>
      </c>
      <c r="IE158" s="224" t="str">
        <f t="shared" si="583"/>
        <v>376</v>
      </c>
      <c r="IF158" s="224" t="str">
        <f t="shared" si="583"/>
        <v>149</v>
      </c>
      <c r="IG158" s="224" t="str">
        <f t="shared" si="583"/>
        <v>316</v>
      </c>
      <c r="IH158" s="224" t="str">
        <f t="shared" si="583"/>
        <v>22</v>
      </c>
      <c r="II158" s="224" t="str">
        <f t="shared" si="583"/>
        <v>8</v>
      </c>
      <c r="IJ158" s="224" t="str">
        <f t="shared" si="583"/>
        <v>-</v>
      </c>
      <c r="IK158" s="224" t="str">
        <f t="shared" si="583"/>
        <v>-</v>
      </c>
      <c r="IL158" s="224" t="str">
        <f t="shared" si="583"/>
        <v>-</v>
      </c>
      <c r="IM158" s="224" t="str">
        <f t="shared" si="583"/>
        <v>-</v>
      </c>
      <c r="IN158" s="224" t="str">
        <f t="shared" si="583"/>
        <v>476,642</v>
      </c>
      <c r="IO158" s="224" t="str">
        <f t="shared" si="583"/>
        <v>476,642</v>
      </c>
      <c r="IP158" s="224" t="str">
        <f t="shared" si="583"/>
        <v>90,600</v>
      </c>
      <c r="IQ158" s="224" t="str">
        <f t="shared" si="583"/>
        <v>1,918,000</v>
      </c>
      <c r="IR158" s="224" t="str">
        <f t="shared" si="583"/>
        <v>2,493,000</v>
      </c>
      <c r="IS158" s="224" t="str">
        <f t="shared" si="583"/>
        <v>-</v>
      </c>
      <c r="IT158" s="224" t="str">
        <f t="shared" si="583"/>
        <v>-</v>
      </c>
      <c r="IU158" s="224" t="str">
        <f t="shared" si="583"/>
        <v>-</v>
      </c>
      <c r="IV158" s="224" t="str">
        <f t="shared" si="583"/>
        <v>$110,000,000</v>
      </c>
      <c r="IW158" s="224" t="str">
        <f t="shared" si="583"/>
        <v>$66</v>
      </c>
      <c r="IX158" s="224" t="str">
        <f t="shared" si="583"/>
        <v>1,564</v>
      </c>
      <c r="IY158" s="232" t="s">
        <v>275</v>
      </c>
      <c r="IZ158" s="232" t="s">
        <v>275</v>
      </c>
      <c r="JA158" s="213" t="str">
        <f t="shared" ref="JA158:JU158" si="584">JA58</f>
        <v>31,583</v>
      </c>
      <c r="JB158" s="224" t="str">
        <f t="shared" si="584"/>
        <v>396</v>
      </c>
      <c r="JC158" s="224" t="str">
        <f t="shared" si="584"/>
        <v>126</v>
      </c>
      <c r="JD158" s="224" t="str">
        <f t="shared" si="584"/>
        <v>365</v>
      </c>
      <c r="JE158" s="224" t="str">
        <f t="shared" si="584"/>
        <v>22</v>
      </c>
      <c r="JF158" s="224" t="str">
        <f t="shared" si="584"/>
        <v>10</v>
      </c>
      <c r="JG158" s="224" t="str">
        <f t="shared" si="584"/>
        <v>324</v>
      </c>
      <c r="JH158" s="224" t="str">
        <f t="shared" si="584"/>
        <v>-</v>
      </c>
      <c r="JI158" s="224" t="str">
        <f t="shared" si="584"/>
        <v>-</v>
      </c>
      <c r="JJ158" s="224" t="str">
        <f t="shared" si="584"/>
        <v>-</v>
      </c>
      <c r="JK158" s="224" t="str">
        <f t="shared" si="584"/>
        <v>436,023</v>
      </c>
      <c r="JL158" s="224" t="str">
        <f t="shared" si="584"/>
        <v>436,078</v>
      </c>
      <c r="JM158" s="224" t="str">
        <f t="shared" si="584"/>
        <v>56,163</v>
      </c>
      <c r="JN158" s="224" t="str">
        <f t="shared" si="584"/>
        <v>-</v>
      </c>
      <c r="JO158" s="224" t="str">
        <f t="shared" si="584"/>
        <v>2,117,147</v>
      </c>
      <c r="JP158" s="224" t="str">
        <f t="shared" si="584"/>
        <v>-</v>
      </c>
      <c r="JQ158" s="224" t="str">
        <f t="shared" si="584"/>
        <v>-</v>
      </c>
      <c r="JR158" s="224" t="str">
        <f t="shared" si="584"/>
        <v>-</v>
      </c>
      <c r="JS158" s="224" t="str">
        <f t="shared" si="584"/>
        <v>$99,494,115</v>
      </c>
      <c r="JT158" s="224" t="str">
        <f t="shared" si="584"/>
        <v>$61.03</v>
      </c>
      <c r="JU158" s="224" t="str">
        <f t="shared" si="584"/>
        <v>1,004</v>
      </c>
      <c r="JV158" s="232" t="s">
        <v>275</v>
      </c>
      <c r="JW158" s="232" t="s">
        <v>275</v>
      </c>
      <c r="JX158" s="213" t="str">
        <f t="shared" ref="JX158:KR158" si="585">JX58</f>
        <v>-1,878</v>
      </c>
      <c r="JY158" s="224" t="str">
        <f t="shared" si="585"/>
        <v>46</v>
      </c>
      <c r="JZ158" s="224" t="str">
        <f t="shared" si="585"/>
        <v>2</v>
      </c>
      <c r="KA158" s="224" t="str">
        <f t="shared" si="585"/>
        <v>40</v>
      </c>
      <c r="KB158" s="224" t="str">
        <f t="shared" si="585"/>
        <v>0</v>
      </c>
      <c r="KC158" s="224" t="str">
        <f t="shared" si="585"/>
        <v>-10</v>
      </c>
      <c r="KD158" s="224" t="str">
        <f t="shared" si="585"/>
        <v>-</v>
      </c>
      <c r="KE158" s="224" t="str">
        <f t="shared" si="585"/>
        <v>-</v>
      </c>
      <c r="KF158" s="224" t="str">
        <f t="shared" si="585"/>
        <v>-</v>
      </c>
      <c r="KG158" s="224" t="str">
        <f t="shared" si="585"/>
        <v>-</v>
      </c>
      <c r="KH158" s="224" t="str">
        <f t="shared" si="585"/>
        <v>-132,697</v>
      </c>
      <c r="KI158" s="224" t="str">
        <f t="shared" si="585"/>
        <v>-132,741</v>
      </c>
      <c r="KJ158" s="224" t="str">
        <f t="shared" si="585"/>
        <v>-21,054</v>
      </c>
      <c r="KK158" s="224" t="str">
        <f t="shared" si="585"/>
        <v>-</v>
      </c>
      <c r="KL158" s="224" t="str">
        <f t="shared" si="585"/>
        <v>-804,704</v>
      </c>
      <c r="KM158" s="224" t="str">
        <f t="shared" si="585"/>
        <v>-</v>
      </c>
      <c r="KN158" s="224" t="str">
        <f t="shared" si="585"/>
        <v>-</v>
      </c>
      <c r="KO158" s="224" t="str">
        <f t="shared" si="585"/>
        <v>-</v>
      </c>
      <c r="KP158" s="224" t="str">
        <f t="shared" si="585"/>
        <v>-$18,950,287</v>
      </c>
      <c r="KQ158" s="224" t="str">
        <f t="shared" si="585"/>
        <v>-$4.51</v>
      </c>
      <c r="KR158" s="224" t="str">
        <f t="shared" si="585"/>
        <v>-481</v>
      </c>
      <c r="KS158" s="232" t="s">
        <v>275</v>
      </c>
      <c r="KT158" s="232" t="s">
        <v>275</v>
      </c>
      <c r="KU158" s="213" t="str">
        <f t="shared" ref="KU158:LO158" si="586">KU58</f>
        <v>685</v>
      </c>
      <c r="KV158" s="224" t="str">
        <f t="shared" si="586"/>
        <v>-</v>
      </c>
      <c r="KW158" s="224" t="str">
        <f t="shared" si="586"/>
        <v>-</v>
      </c>
      <c r="KX158" s="224" t="str">
        <f t="shared" si="586"/>
        <v>27</v>
      </c>
      <c r="KY158" s="224" t="str">
        <f t="shared" si="586"/>
        <v>0</v>
      </c>
      <c r="KZ158" s="224" t="str">
        <f t="shared" si="586"/>
        <v>-1</v>
      </c>
      <c r="LA158" s="224" t="str">
        <f t="shared" si="586"/>
        <v>-</v>
      </c>
      <c r="LB158" s="224" t="str">
        <f t="shared" si="586"/>
        <v>-</v>
      </c>
      <c r="LC158" s="224" t="str">
        <f t="shared" si="586"/>
        <v>-</v>
      </c>
      <c r="LD158" s="224" t="str">
        <f t="shared" si="586"/>
        <v>-</v>
      </c>
      <c r="LE158" s="224" t="str">
        <f t="shared" si="586"/>
        <v>-56,600</v>
      </c>
      <c r="LF158" s="224" t="str">
        <f t="shared" si="586"/>
        <v>-56,600</v>
      </c>
      <c r="LG158" s="224" t="str">
        <f t="shared" si="586"/>
        <v>-24,131</v>
      </c>
      <c r="LH158" s="224" t="str">
        <f t="shared" si="586"/>
        <v>-</v>
      </c>
      <c r="LI158" s="224" t="str">
        <f t="shared" si="586"/>
        <v>-285,759</v>
      </c>
      <c r="LJ158" s="224" t="str">
        <f t="shared" si="586"/>
        <v>-</v>
      </c>
      <c r="LK158" s="224" t="str">
        <f t="shared" si="586"/>
        <v>-</v>
      </c>
      <c r="LL158" s="224" t="str">
        <f t="shared" si="586"/>
        <v>-</v>
      </c>
      <c r="LM158" s="224" t="str">
        <f t="shared" si="586"/>
        <v>-</v>
      </c>
      <c r="LN158" s="224" t="str">
        <f t="shared" si="586"/>
        <v>$12.66</v>
      </c>
      <c r="LO158" s="224" t="str">
        <f t="shared" si="586"/>
        <v>-165</v>
      </c>
      <c r="LP158" s="232"/>
      <c r="LQ158" s="232"/>
      <c r="LR158" s="213" t="str">
        <f t="shared" ref="LR158:ML158" si="587">LR58</f>
        <v>-1,207</v>
      </c>
      <c r="LS158" s="224" t="str">
        <f t="shared" si="587"/>
        <v>-</v>
      </c>
      <c r="LT158" s="224" t="str">
        <f t="shared" si="587"/>
        <v>-</v>
      </c>
      <c r="LU158" s="224" t="str">
        <f t="shared" si="587"/>
        <v>0</v>
      </c>
      <c r="LV158" s="224" t="str">
        <f t="shared" si="587"/>
        <v>0</v>
      </c>
      <c r="LW158" s="224" t="str">
        <f t="shared" si="587"/>
        <v>0</v>
      </c>
      <c r="LX158" s="224" t="str">
        <f t="shared" si="587"/>
        <v>0</v>
      </c>
      <c r="LY158" s="224" t="str">
        <f t="shared" si="587"/>
        <v>-</v>
      </c>
      <c r="LZ158" s="224" t="str">
        <f t="shared" si="587"/>
        <v>-</v>
      </c>
      <c r="MA158" s="224" t="str">
        <f t="shared" si="587"/>
        <v>-</v>
      </c>
      <c r="MB158" s="224" t="str">
        <f t="shared" si="587"/>
        <v>112,803</v>
      </c>
      <c r="MC158" s="224" t="str">
        <f t="shared" si="587"/>
        <v>112,803</v>
      </c>
      <c r="MD158" s="224" t="str">
        <f t="shared" si="587"/>
        <v>27,124</v>
      </c>
      <c r="ME158" s="224" t="str">
        <f t="shared" si="587"/>
        <v>-</v>
      </c>
      <c r="MF158" s="224" t="str">
        <f t="shared" si="587"/>
        <v>589,800</v>
      </c>
      <c r="MG158" s="224" t="str">
        <f t="shared" si="587"/>
        <v>-</v>
      </c>
      <c r="MH158" s="224" t="str">
        <f t="shared" si="587"/>
        <v>-</v>
      </c>
      <c r="MI158" s="224" t="str">
        <f t="shared" si="587"/>
        <v>-</v>
      </c>
      <c r="MJ158" s="224" t="str">
        <f t="shared" si="587"/>
        <v>-</v>
      </c>
      <c r="MK158" s="224" t="str">
        <f t="shared" si="587"/>
        <v>-$21</v>
      </c>
      <c r="ML158" s="224" t="str">
        <f t="shared" si="587"/>
        <v>286</v>
      </c>
      <c r="MM158" s="232"/>
      <c r="MN158" s="232"/>
      <c r="MO158" s="213" t="str">
        <f t="shared" ref="MO158:NI158" si="588">MO58</f>
        <v>564</v>
      </c>
      <c r="MP158" s="224" t="str">
        <f t="shared" si="588"/>
        <v>0</v>
      </c>
      <c r="MQ158" s="224" t="str">
        <f t="shared" si="588"/>
        <v>0</v>
      </c>
      <c r="MR158" s="224" t="str">
        <f t="shared" si="588"/>
        <v>-7</v>
      </c>
      <c r="MS158" s="224" t="str">
        <f t="shared" si="588"/>
        <v>0</v>
      </c>
      <c r="MT158" s="224" t="str">
        <f t="shared" si="588"/>
        <v>0</v>
      </c>
      <c r="MU158" s="224" t="str">
        <f t="shared" si="588"/>
        <v>-39</v>
      </c>
      <c r="MV158" s="224" t="str">
        <f t="shared" si="588"/>
        <v>-</v>
      </c>
      <c r="MW158" s="224" t="str">
        <f t="shared" si="588"/>
        <v>-</v>
      </c>
      <c r="MX158" s="224" t="str">
        <f t="shared" si="588"/>
        <v>-</v>
      </c>
      <c r="MY158" s="224" t="str">
        <f t="shared" si="588"/>
        <v>-32,598</v>
      </c>
      <c r="MZ158" s="224" t="str">
        <f t="shared" si="588"/>
        <v>-32,598</v>
      </c>
      <c r="NA158" s="224" t="str">
        <f t="shared" si="588"/>
        <v>-12,779</v>
      </c>
      <c r="NB158" s="224" t="str">
        <f t="shared" si="588"/>
        <v>-</v>
      </c>
      <c r="NC158" s="224" t="str">
        <f t="shared" si="588"/>
        <v>254,594</v>
      </c>
      <c r="ND158" s="224" t="str">
        <f t="shared" si="588"/>
        <v>-</v>
      </c>
      <c r="NE158" s="224" t="str">
        <f t="shared" si="588"/>
        <v>-</v>
      </c>
      <c r="NF158" s="224" t="str">
        <f t="shared" si="588"/>
        <v>-</v>
      </c>
      <c r="NG158" s="224" t="str">
        <f t="shared" si="588"/>
        <v>-</v>
      </c>
      <c r="NH158" s="224" t="str">
        <f t="shared" si="588"/>
        <v>$2</v>
      </c>
      <c r="NI158" s="224" t="str">
        <f t="shared" si="588"/>
        <v>-177</v>
      </c>
    </row>
    <row r="159" spans="1:373" s="2" customFormat="1" ht="12.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213" t="s">
        <v>140</v>
      </c>
      <c r="AD159" s="222" t="str">
        <f t="shared" ca="1" si="195"/>
        <v>$94.32</v>
      </c>
      <c r="AE159" s="224" t="str">
        <f t="shared" si="229"/>
        <v>30,309</v>
      </c>
      <c r="AF159" s="224" t="str">
        <f t="shared" ref="AF159:AS159" si="589">AF59</f>
        <v>1,581</v>
      </c>
      <c r="AG159" s="224" t="str">
        <f t="shared" si="589"/>
        <v>11</v>
      </c>
      <c r="AH159" s="224" t="str">
        <f t="shared" si="589"/>
        <v>879</v>
      </c>
      <c r="AI159" s="224" t="str">
        <f t="shared" si="589"/>
        <v>33</v>
      </c>
      <c r="AJ159" s="224" t="str">
        <f t="shared" si="589"/>
        <v>168</v>
      </c>
      <c r="AK159" s="224" t="str">
        <f t="shared" si="589"/>
        <v>174</v>
      </c>
      <c r="AL159" s="224" t="str">
        <f t="shared" si="589"/>
        <v>319,491</v>
      </c>
      <c r="AM159" s="224" t="str">
        <f t="shared" si="589"/>
        <v>188</v>
      </c>
      <c r="AN159" s="224" t="str">
        <f t="shared" si="589"/>
        <v>1,915,950</v>
      </c>
      <c r="AO159" s="224" t="str">
        <f t="shared" si="589"/>
        <v>114,155</v>
      </c>
      <c r="AP159" s="224" t="str">
        <f t="shared" si="589"/>
        <v>114,155</v>
      </c>
      <c r="AQ159" s="224" t="str">
        <f t="shared" si="589"/>
        <v>11,058</v>
      </c>
      <c r="AR159" s="224" t="str">
        <f t="shared" si="589"/>
        <v>9,756,115</v>
      </c>
      <c r="AS159" s="224" t="str">
        <f t="shared" si="589"/>
        <v>10,510,591</v>
      </c>
      <c r="AT159" s="224" t="str">
        <f t="shared" si="572"/>
        <v>$34,260,546</v>
      </c>
      <c r="AU159" s="224" t="str">
        <f t="shared" si="572"/>
        <v>$29,382,500</v>
      </c>
      <c r="AV159" s="224" t="str">
        <f t="shared" si="572"/>
        <v>$29,359,637</v>
      </c>
      <c r="AW159" s="224" t="str">
        <f t="shared" si="572"/>
        <v>$93,002,683</v>
      </c>
      <c r="AX159" s="224" t="str">
        <f t="shared" si="572"/>
        <v>$94.32</v>
      </c>
      <c r="AY159" s="224" t="str">
        <f t="shared" ref="AY159" si="590">AY59</f>
        <v>670</v>
      </c>
      <c r="AZ159" s="232" t="s">
        <v>275</v>
      </c>
      <c r="BA159" s="232"/>
      <c r="BB159" s="213" t="str">
        <f t="shared" ref="BB159:BU159" si="591">BB59</f>
        <v>30,027</v>
      </c>
      <c r="BC159" s="224" t="str">
        <f t="shared" si="591"/>
        <v>1,663</v>
      </c>
      <c r="BD159" s="224" t="str">
        <f t="shared" si="591"/>
        <v>93</v>
      </c>
      <c r="BE159" s="224" t="str">
        <f t="shared" si="591"/>
        <v>889</v>
      </c>
      <c r="BF159" s="224" t="str">
        <f t="shared" si="591"/>
        <v>33</v>
      </c>
      <c r="BG159" s="224" t="str">
        <f t="shared" si="591"/>
        <v>166</v>
      </c>
      <c r="BH159" s="224" t="str">
        <f t="shared" si="591"/>
        <v>174</v>
      </c>
      <c r="BI159" s="224" t="str">
        <f t="shared" si="591"/>
        <v>374,761</v>
      </c>
      <c r="BJ159" s="224" t="str">
        <f t="shared" si="591"/>
        <v>181</v>
      </c>
      <c r="BK159" s="224" t="str">
        <f t="shared" si="591"/>
        <v>1,988,950</v>
      </c>
      <c r="BL159" s="224" t="str">
        <f t="shared" si="591"/>
        <v>260,380</v>
      </c>
      <c r="BM159" s="224" t="str">
        <f t="shared" si="591"/>
        <v>260,380</v>
      </c>
      <c r="BN159" s="224" t="str">
        <f t="shared" si="591"/>
        <v>36,439</v>
      </c>
      <c r="BO159" s="224" t="str">
        <f t="shared" si="591"/>
        <v>14,144,434</v>
      </c>
      <c r="BP159" s="224" t="str">
        <f t="shared" si="591"/>
        <v>15,242,754</v>
      </c>
      <c r="BQ159" s="224" t="str">
        <f t="shared" si="591"/>
        <v>$59,777,671</v>
      </c>
      <c r="BR159" s="224" t="str">
        <f t="shared" si="591"/>
        <v>$68,918,192</v>
      </c>
      <c r="BS159" s="224" t="str">
        <f t="shared" si="591"/>
        <v>$45,256,696</v>
      </c>
      <c r="BT159" s="224" t="str">
        <f t="shared" si="591"/>
        <v>$173,953,000</v>
      </c>
      <c r="BU159" s="224" t="str">
        <f t="shared" si="591"/>
        <v>$86.31</v>
      </c>
      <c r="BV159" s="224" t="str">
        <f t="shared" si="437"/>
        <v>1,646</v>
      </c>
      <c r="BW159" s="232" t="s">
        <v>275</v>
      </c>
      <c r="BX159" s="232" t="s">
        <v>275</v>
      </c>
      <c r="BY159" s="213" t="str">
        <f t="shared" ref="BY159:CR159" si="592">BY59</f>
        <v>30,011</v>
      </c>
      <c r="BZ159" s="224" t="str">
        <f t="shared" si="592"/>
        <v>1,763</v>
      </c>
      <c r="CA159" s="224" t="str">
        <f t="shared" si="592"/>
        <v>89</v>
      </c>
      <c r="CB159" s="224" t="str">
        <f t="shared" si="592"/>
        <v>875</v>
      </c>
      <c r="CC159" s="224" t="str">
        <f t="shared" si="592"/>
        <v>28</v>
      </c>
      <c r="CD159" s="224" t="str">
        <f t="shared" si="592"/>
        <v>129</v>
      </c>
      <c r="CE159" s="224" t="str">
        <f t="shared" si="592"/>
        <v>163</v>
      </c>
      <c r="CF159" s="224" t="str">
        <f t="shared" si="592"/>
        <v>372,241</v>
      </c>
      <c r="CG159" s="224" t="str">
        <f t="shared" si="592"/>
        <v>173</v>
      </c>
      <c r="CH159" s="224" t="str">
        <f t="shared" si="592"/>
        <v>1,817,400</v>
      </c>
      <c r="CI159" s="224" t="str">
        <f t="shared" si="592"/>
        <v>189,467</v>
      </c>
      <c r="CJ159" s="224" t="str">
        <f t="shared" si="592"/>
        <v>189,467</v>
      </c>
      <c r="CK159" s="224" t="str">
        <f t="shared" si="592"/>
        <v>29,090</v>
      </c>
      <c r="CL159" s="224" t="str">
        <f t="shared" si="592"/>
        <v>7,290,121</v>
      </c>
      <c r="CM159" s="224" t="str">
        <f t="shared" si="592"/>
        <v>8,202,666</v>
      </c>
      <c r="CN159" s="224" t="str">
        <f t="shared" si="592"/>
        <v>$44,555,094</v>
      </c>
      <c r="CO159" s="224" t="str">
        <f t="shared" si="592"/>
        <v>$39,213,209</v>
      </c>
      <c r="CP159" s="224" t="str">
        <f t="shared" si="592"/>
        <v>$64,047,814</v>
      </c>
      <c r="CQ159" s="224" t="str">
        <f t="shared" si="592"/>
        <v>$147,816,116</v>
      </c>
      <c r="CR159" s="224" t="str">
        <f t="shared" si="592"/>
        <v>$78</v>
      </c>
      <c r="CS159" s="224" t="str">
        <f t="shared" si="438"/>
        <v>1,531</v>
      </c>
      <c r="CT159" s="232" t="s">
        <v>275</v>
      </c>
      <c r="CU159" s="232" t="s">
        <v>275</v>
      </c>
      <c r="CV159" s="213" t="str">
        <f t="shared" ref="CV159:DP159" si="593">CV59</f>
        <v>30,308</v>
      </c>
      <c r="CW159" s="224" t="str">
        <f t="shared" si="593"/>
        <v>1,853</v>
      </c>
      <c r="CX159" s="224" t="str">
        <f t="shared" si="593"/>
        <v>80</v>
      </c>
      <c r="CY159" s="224" t="str">
        <f t="shared" si="593"/>
        <v>881</v>
      </c>
      <c r="CZ159" s="224" t="str">
        <f t="shared" si="593"/>
        <v>32</v>
      </c>
      <c r="DA159" s="224" t="str">
        <f t="shared" si="593"/>
        <v>131</v>
      </c>
      <c r="DB159" s="224" t="str">
        <f t="shared" si="593"/>
        <v>174</v>
      </c>
      <c r="DC159" s="224" t="str">
        <f t="shared" si="593"/>
        <v>366,908</v>
      </c>
      <c r="DD159" s="224" t="str">
        <f t="shared" si="593"/>
        <v>156</v>
      </c>
      <c r="DE159" s="224" t="str">
        <f t="shared" si="593"/>
        <v>1,765,800</v>
      </c>
      <c r="DF159" s="224" t="str">
        <f t="shared" si="593"/>
        <v>177,164</v>
      </c>
      <c r="DG159" s="224" t="str">
        <f t="shared" si="593"/>
        <v>177,164</v>
      </c>
      <c r="DH159" s="224" t="str">
        <f t="shared" si="593"/>
        <v>3,110</v>
      </c>
      <c r="DI159" s="224" t="str">
        <f t="shared" si="593"/>
        <v>5,992,139</v>
      </c>
      <c r="DJ159" s="224" t="str">
        <f t="shared" si="593"/>
        <v>6,652,877</v>
      </c>
      <c r="DK159" s="224" t="str">
        <f t="shared" si="593"/>
        <v>$36,874,720</v>
      </c>
      <c r="DL159" s="224" t="str">
        <f t="shared" si="593"/>
        <v>$50,645,934</v>
      </c>
      <c r="DM159" s="224" t="str">
        <f t="shared" si="593"/>
        <v>$28,337,082</v>
      </c>
      <c r="DN159" s="224" t="str">
        <f t="shared" si="593"/>
        <v>$115,857,736</v>
      </c>
      <c r="DO159" s="224" t="str">
        <f t="shared" si="593"/>
        <v>$75</v>
      </c>
      <c r="DP159" s="224" t="str">
        <f t="shared" si="593"/>
        <v>1,187</v>
      </c>
      <c r="DQ159" s="232" t="s">
        <v>275</v>
      </c>
      <c r="DR159" s="232" t="s">
        <v>275</v>
      </c>
      <c r="DS159" s="213" t="str">
        <f t="shared" ref="DS159:EM159" si="594">DS59</f>
        <v>30,341</v>
      </c>
      <c r="DT159" s="224" t="str">
        <f t="shared" si="594"/>
        <v>1,597</v>
      </c>
      <c r="DU159" s="224" t="str">
        <f t="shared" si="594"/>
        <v>109</v>
      </c>
      <c r="DV159" s="224" t="str">
        <f t="shared" si="594"/>
        <v>859</v>
      </c>
      <c r="DW159" s="224" t="str">
        <f t="shared" si="594"/>
        <v>26</v>
      </c>
      <c r="DX159" s="224" t="str">
        <f t="shared" si="594"/>
        <v>146</v>
      </c>
      <c r="DY159" s="224" t="str">
        <f t="shared" si="594"/>
        <v>175</v>
      </c>
      <c r="DZ159" s="224" t="str">
        <f t="shared" si="594"/>
        <v>317,351</v>
      </c>
      <c r="EA159" s="224" t="str">
        <f t="shared" si="594"/>
        <v>156</v>
      </c>
      <c r="EB159" s="224" t="str">
        <f t="shared" si="594"/>
        <v>1,265,900</v>
      </c>
      <c r="EC159" s="224" t="str">
        <f t="shared" si="594"/>
        <v>210,045</v>
      </c>
      <c r="ED159" s="224" t="str">
        <f t="shared" si="594"/>
        <v>210,045</v>
      </c>
      <c r="EE159" s="224" t="str">
        <f t="shared" si="594"/>
        <v>22,331</v>
      </c>
      <c r="EF159" s="224" t="str">
        <f t="shared" si="594"/>
        <v>5,974,726</v>
      </c>
      <c r="EG159" s="224" t="str">
        <f t="shared" si="594"/>
        <v>6,582,929</v>
      </c>
      <c r="EH159" s="224" t="str">
        <f t="shared" si="594"/>
        <v>$40,165,449</v>
      </c>
      <c r="EI159" s="224" t="str">
        <f t="shared" si="594"/>
        <v>$52,525,866</v>
      </c>
      <c r="EJ159" s="224" t="str">
        <f t="shared" si="594"/>
        <v>$34,373,155</v>
      </c>
      <c r="EK159" s="224" t="str">
        <f t="shared" si="594"/>
        <v>$127,064,470</v>
      </c>
      <c r="EL159" s="224" t="str">
        <f t="shared" si="594"/>
        <v>$86</v>
      </c>
      <c r="EM159" s="224" t="str">
        <f t="shared" si="594"/>
        <v>1,509</v>
      </c>
      <c r="EN159" s="232" t="s">
        <v>275</v>
      </c>
      <c r="EO159" s="232" t="s">
        <v>275</v>
      </c>
      <c r="EP159" s="213" t="str">
        <f t="shared" ref="EP159:FJ159" si="595">EP59</f>
        <v>30,456</v>
      </c>
      <c r="EQ159" s="224" t="str">
        <f t="shared" si="595"/>
        <v>1,662</v>
      </c>
      <c r="ER159" s="224" t="str">
        <f t="shared" si="595"/>
        <v>151</v>
      </c>
      <c r="ES159" s="224" t="str">
        <f t="shared" si="595"/>
        <v>851</v>
      </c>
      <c r="ET159" s="224" t="str">
        <f t="shared" si="595"/>
        <v>26</v>
      </c>
      <c r="EU159" s="224" t="str">
        <f t="shared" si="595"/>
        <v>157</v>
      </c>
      <c r="EV159" s="224" t="str">
        <f t="shared" si="595"/>
        <v>190</v>
      </c>
      <c r="EW159" s="224" t="str">
        <f t="shared" si="595"/>
        <v>329,686</v>
      </c>
      <c r="EX159" s="224" t="str">
        <f t="shared" si="595"/>
        <v>157</v>
      </c>
      <c r="EY159" s="224" t="str">
        <f t="shared" si="595"/>
        <v>1,220,400</v>
      </c>
      <c r="EZ159" s="224" t="str">
        <f t="shared" si="595"/>
        <v>246,506</v>
      </c>
      <c r="FA159" s="224" t="str">
        <f t="shared" si="595"/>
        <v>246,506</v>
      </c>
      <c r="FB159" s="224" t="str">
        <f t="shared" si="595"/>
        <v>36,918</v>
      </c>
      <c r="FC159" s="224" t="str">
        <f t="shared" si="595"/>
        <v>4,571,401</v>
      </c>
      <c r="FD159" s="224" t="str">
        <f t="shared" si="595"/>
        <v>5,778,913</v>
      </c>
      <c r="FE159" s="224" t="str">
        <f t="shared" si="595"/>
        <v>$46,086,269</v>
      </c>
      <c r="FF159" s="224" t="str">
        <f t="shared" si="595"/>
        <v>$56,204,979</v>
      </c>
      <c r="FG159" s="224" t="str">
        <f t="shared" si="595"/>
        <v>$30,396,305</v>
      </c>
      <c r="FH159" s="224" t="str">
        <f t="shared" si="595"/>
        <v>$132,687,553</v>
      </c>
      <c r="FI159" s="224" t="str">
        <f t="shared" si="595"/>
        <v>$69</v>
      </c>
      <c r="FJ159" s="224" t="str">
        <f t="shared" si="595"/>
        <v>1,832</v>
      </c>
      <c r="FK159" s="232" t="s">
        <v>275</v>
      </c>
      <c r="FL159" s="232" t="s">
        <v>275</v>
      </c>
      <c r="FM159" s="213" t="str">
        <f t="shared" ref="FM159:GG159" si="596">FM59</f>
        <v>30,585</v>
      </c>
      <c r="FN159" s="224" t="str">
        <f t="shared" si="596"/>
        <v>1,813</v>
      </c>
      <c r="FO159" s="224" t="str">
        <f t="shared" si="596"/>
        <v>-</v>
      </c>
      <c r="FP159" s="224" t="str">
        <f t="shared" si="596"/>
        <v>840</v>
      </c>
      <c r="FQ159" s="224" t="str">
        <f t="shared" si="596"/>
        <v>-</v>
      </c>
      <c r="FR159" s="224" t="str">
        <f t="shared" si="596"/>
        <v>-</v>
      </c>
      <c r="FS159" s="224" t="str">
        <f t="shared" si="596"/>
        <v>-</v>
      </c>
      <c r="FT159" s="224" t="str">
        <f t="shared" si="596"/>
        <v>345,168</v>
      </c>
      <c r="FU159" s="224" t="str">
        <f t="shared" si="596"/>
        <v>-</v>
      </c>
      <c r="FV159" s="224" t="str">
        <f t="shared" si="596"/>
        <v>-</v>
      </c>
      <c r="FW159" s="224" t="str">
        <f t="shared" si="596"/>
        <v>251,418</v>
      </c>
      <c r="FX159" s="224" t="str">
        <f t="shared" si="596"/>
        <v>441,608</v>
      </c>
      <c r="FY159" s="224" t="str">
        <f t="shared" si="596"/>
        <v>39,009</v>
      </c>
      <c r="FZ159" s="224" t="str">
        <f t="shared" si="596"/>
        <v>4,103,496</v>
      </c>
      <c r="GA159" s="224" t="str">
        <f t="shared" si="596"/>
        <v>4,323,266</v>
      </c>
      <c r="GB159" s="224" t="str">
        <f t="shared" si="596"/>
        <v>$658,858</v>
      </c>
      <c r="GC159" s="224" t="str">
        <f t="shared" si="596"/>
        <v>$47,120,000</v>
      </c>
      <c r="GD159" s="224" t="str">
        <f t="shared" si="596"/>
        <v>$34,720,000</v>
      </c>
      <c r="GE159" s="224" t="str">
        <f t="shared" si="596"/>
        <v>$124,000,000</v>
      </c>
      <c r="GF159" s="224" t="str">
        <f t="shared" si="596"/>
        <v>$61</v>
      </c>
      <c r="GG159" s="224" t="str">
        <f t="shared" si="596"/>
        <v>1,606</v>
      </c>
      <c r="GH159" s="232" t="s">
        <v>275</v>
      </c>
      <c r="GI159" s="232" t="s">
        <v>275</v>
      </c>
      <c r="GJ159" s="213" t="str">
        <f t="shared" ref="GJ159:HD159" si="597">GJ59</f>
        <v>30,517</v>
      </c>
      <c r="GK159" s="224" t="str">
        <f t="shared" si="597"/>
        <v>-</v>
      </c>
      <c r="GL159" s="224" t="str">
        <f t="shared" si="597"/>
        <v>-</v>
      </c>
      <c r="GM159" s="224" t="str">
        <f t="shared" si="597"/>
        <v>843</v>
      </c>
      <c r="GN159" s="224" t="str">
        <f t="shared" si="597"/>
        <v>-</v>
      </c>
      <c r="GO159" s="224" t="str">
        <f t="shared" si="597"/>
        <v>-</v>
      </c>
      <c r="GP159" s="224" t="str">
        <f t="shared" si="597"/>
        <v>173</v>
      </c>
      <c r="GQ159" s="224" t="str">
        <f t="shared" si="597"/>
        <v>-</v>
      </c>
      <c r="GR159" s="224" t="str">
        <f t="shared" si="597"/>
        <v>-</v>
      </c>
      <c r="GS159" s="224" t="str">
        <f t="shared" si="597"/>
        <v>-</v>
      </c>
      <c r="GT159" s="224" t="str">
        <f t="shared" si="597"/>
        <v>197,417</v>
      </c>
      <c r="GU159" s="224" t="str">
        <f t="shared" si="597"/>
        <v>453,611</v>
      </c>
      <c r="GV159" s="224" t="str">
        <f t="shared" si="597"/>
        <v>45,796</v>
      </c>
      <c r="GW159" s="224" t="str">
        <f t="shared" si="597"/>
        <v>9,109</v>
      </c>
      <c r="GX159" s="224" t="str">
        <f t="shared" si="597"/>
        <v>13,370</v>
      </c>
      <c r="GY159" s="224" t="str">
        <f t="shared" si="597"/>
        <v>$31,319,000</v>
      </c>
      <c r="GZ159" s="224" t="str">
        <f t="shared" si="597"/>
        <v>$35,759,000</v>
      </c>
      <c r="HA159" s="224" t="str">
        <f t="shared" si="597"/>
        <v>$29,955,000</v>
      </c>
      <c r="HB159" s="224" t="str">
        <f t="shared" si="597"/>
        <v>-</v>
      </c>
      <c r="HC159" s="224" t="str">
        <f t="shared" ref="HC159" si="598">HC59</f>
        <v>$76</v>
      </c>
      <c r="HD159" s="224" t="str">
        <f t="shared" si="597"/>
        <v>1,106</v>
      </c>
      <c r="HE159" s="232" t="s">
        <v>275</v>
      </c>
      <c r="HF159" s="232" t="s">
        <v>275</v>
      </c>
      <c r="HG159" s="213" t="str">
        <f t="shared" ref="HG159:IA159" si="599">HG59</f>
        <v>30,632</v>
      </c>
      <c r="HH159" s="224" t="str">
        <f t="shared" si="599"/>
        <v>-</v>
      </c>
      <c r="HI159" s="224" t="str">
        <f t="shared" si="599"/>
        <v>-</v>
      </c>
      <c r="HJ159" s="224" t="str">
        <f t="shared" si="599"/>
        <v>-</v>
      </c>
      <c r="HK159" s="224" t="str">
        <f t="shared" si="599"/>
        <v>-</v>
      </c>
      <c r="HL159" s="224" t="str">
        <f t="shared" si="599"/>
        <v>-</v>
      </c>
      <c r="HM159" s="224" t="str">
        <f t="shared" si="599"/>
        <v>150</v>
      </c>
      <c r="HN159" s="224" t="str">
        <f t="shared" si="599"/>
        <v>-</v>
      </c>
      <c r="HO159" s="224" t="str">
        <f t="shared" si="599"/>
        <v>-</v>
      </c>
      <c r="HP159" s="224" t="str">
        <f t="shared" si="599"/>
        <v>-</v>
      </c>
      <c r="HQ159" s="224" t="str">
        <f t="shared" si="599"/>
        <v>157,812</v>
      </c>
      <c r="HR159" s="224" t="str">
        <f t="shared" si="599"/>
        <v>157,812</v>
      </c>
      <c r="HS159" s="224" t="str">
        <f t="shared" si="599"/>
        <v>32,032</v>
      </c>
      <c r="HT159" s="224" t="str">
        <f t="shared" si="599"/>
        <v>2,219,917</v>
      </c>
      <c r="HU159" s="224" t="str">
        <f t="shared" si="599"/>
        <v>2,369,662</v>
      </c>
      <c r="HV159" s="224" t="str">
        <f t="shared" si="599"/>
        <v>$29,190,000</v>
      </c>
      <c r="HW159" s="224" t="str">
        <f t="shared" si="599"/>
        <v>$40,488,000</v>
      </c>
      <c r="HX159" s="224" t="str">
        <f t="shared" si="599"/>
        <v>$24,482,000</v>
      </c>
      <c r="HY159" s="224" t="str">
        <f t="shared" si="599"/>
        <v>$94,160,000</v>
      </c>
      <c r="HZ159" s="224" t="str">
        <f t="shared" si="599"/>
        <v>$76</v>
      </c>
      <c r="IA159" s="224" t="str">
        <f t="shared" si="599"/>
        <v>1,030</v>
      </c>
      <c r="IB159" s="232" t="s">
        <v>275</v>
      </c>
      <c r="IC159" s="232" t="s">
        <v>275</v>
      </c>
      <c r="ID159" s="213" t="str">
        <f t="shared" ref="ID159:IX159" si="600">ID59</f>
        <v>30,546</v>
      </c>
      <c r="IE159" s="224" t="str">
        <f t="shared" si="600"/>
        <v>1,514</v>
      </c>
      <c r="IF159" s="224" t="str">
        <f t="shared" si="600"/>
        <v>327</v>
      </c>
      <c r="IG159" s="224" t="str">
        <f t="shared" si="600"/>
        <v>839</v>
      </c>
      <c r="IH159" s="224" t="str">
        <f t="shared" si="600"/>
        <v>-</v>
      </c>
      <c r="II159" s="224" t="str">
        <f t="shared" si="600"/>
        <v>-</v>
      </c>
      <c r="IJ159" s="224" t="str">
        <f t="shared" si="600"/>
        <v>145</v>
      </c>
      <c r="IK159" s="224" t="str">
        <f t="shared" si="600"/>
        <v>-</v>
      </c>
      <c r="IL159" s="224" t="str">
        <f t="shared" si="600"/>
        <v>100</v>
      </c>
      <c r="IM159" s="224" t="str">
        <f t="shared" si="600"/>
        <v>-</v>
      </c>
      <c r="IN159" s="224" t="str">
        <f t="shared" si="600"/>
        <v>173,888</v>
      </c>
      <c r="IO159" s="224" t="str">
        <f t="shared" si="600"/>
        <v>173,888</v>
      </c>
      <c r="IP159" s="224" t="str">
        <f t="shared" si="600"/>
        <v>39,800</v>
      </c>
      <c r="IQ159" s="224" t="str">
        <f t="shared" si="600"/>
        <v>2,158,829</v>
      </c>
      <c r="IR159" s="224" t="str">
        <f t="shared" si="600"/>
        <v>2,506,051</v>
      </c>
      <c r="IS159" s="224" t="str">
        <f t="shared" si="600"/>
        <v>$27,253,340</v>
      </c>
      <c r="IT159" s="224" t="str">
        <f t="shared" si="600"/>
        <v>$36,923,880</v>
      </c>
      <c r="IU159" s="224" t="str">
        <f t="shared" si="600"/>
        <v>$23,736,780</v>
      </c>
      <c r="IV159" s="224" t="str">
        <f t="shared" si="600"/>
        <v>$87,914,000</v>
      </c>
      <c r="IW159" s="224" t="str">
        <f t="shared" si="600"/>
        <v>$74</v>
      </c>
      <c r="IX159" s="224" t="str">
        <f t="shared" si="600"/>
        <v>1,332</v>
      </c>
      <c r="IY159" s="232" t="s">
        <v>275</v>
      </c>
      <c r="IZ159" s="232" t="s">
        <v>275</v>
      </c>
      <c r="JA159" s="213" t="str">
        <f t="shared" ref="JA159:JU159" si="601">JA59</f>
        <v>30,199</v>
      </c>
      <c r="JB159" s="224" t="str">
        <f t="shared" si="601"/>
        <v>1,691</v>
      </c>
      <c r="JC159" s="224" t="str">
        <f t="shared" si="601"/>
        <v>76</v>
      </c>
      <c r="JD159" s="224" t="str">
        <f t="shared" si="601"/>
        <v>877</v>
      </c>
      <c r="JE159" s="224" t="str">
        <f t="shared" si="601"/>
        <v>30</v>
      </c>
      <c r="JF159" s="224" t="str">
        <f t="shared" si="601"/>
        <v>148</v>
      </c>
      <c r="JG159" s="224" t="str">
        <f t="shared" si="601"/>
        <v>172</v>
      </c>
      <c r="JH159" s="224" t="str">
        <f t="shared" si="601"/>
        <v>350,150</v>
      </c>
      <c r="JI159" s="224" t="str">
        <f t="shared" si="601"/>
        <v>171</v>
      </c>
      <c r="JJ159" s="224" t="str">
        <f t="shared" si="601"/>
        <v>1,750,800</v>
      </c>
      <c r="JK159" s="224" t="str">
        <f t="shared" si="601"/>
        <v>190,242</v>
      </c>
      <c r="JL159" s="224" t="str">
        <f t="shared" si="601"/>
        <v>190,242</v>
      </c>
      <c r="JM159" s="224" t="str">
        <f t="shared" si="601"/>
        <v>20,406</v>
      </c>
      <c r="JN159" s="224" t="str">
        <f t="shared" si="601"/>
        <v>8,631,507</v>
      </c>
      <c r="JO159" s="224" t="str">
        <f t="shared" si="601"/>
        <v>9,438,363</v>
      </c>
      <c r="JP159" s="224" t="str">
        <f t="shared" si="601"/>
        <v>$43,126,696</v>
      </c>
      <c r="JQ159" s="224" t="str">
        <f t="shared" si="601"/>
        <v>$48,137,140</v>
      </c>
      <c r="JR159" s="224" t="str">
        <f t="shared" si="601"/>
        <v>$40,274,877</v>
      </c>
      <c r="JS159" s="224" t="str">
        <f t="shared" si="601"/>
        <v>$131,538,801</v>
      </c>
      <c r="JT159" s="224" t="str">
        <f t="shared" si="601"/>
        <v>$84.08</v>
      </c>
      <c r="JU159" s="224" t="str">
        <f t="shared" si="601"/>
        <v>1,309</v>
      </c>
      <c r="JV159" s="232" t="s">
        <v>275</v>
      </c>
      <c r="JW159" s="232" t="s">
        <v>275</v>
      </c>
      <c r="JX159" s="213" t="str">
        <f t="shared" ref="JX159:KR159" si="602">JX59</f>
        <v>282</v>
      </c>
      <c r="JY159" s="224" t="str">
        <f t="shared" si="602"/>
        <v>-82</v>
      </c>
      <c r="JZ159" s="224" t="str">
        <f t="shared" si="602"/>
        <v>-82</v>
      </c>
      <c r="KA159" s="224" t="str">
        <f t="shared" si="602"/>
        <v>-10</v>
      </c>
      <c r="KB159" s="224" t="str">
        <f t="shared" si="602"/>
        <v>0</v>
      </c>
      <c r="KC159" s="224" t="str">
        <f t="shared" si="602"/>
        <v>2</v>
      </c>
      <c r="KD159" s="224" t="str">
        <f t="shared" si="602"/>
        <v>0</v>
      </c>
      <c r="KE159" s="224" t="str">
        <f t="shared" si="602"/>
        <v>-55,270</v>
      </c>
      <c r="KF159" s="224" t="str">
        <f t="shared" si="602"/>
        <v>7</v>
      </c>
      <c r="KG159" s="224" t="str">
        <f t="shared" si="602"/>
        <v>-73,000</v>
      </c>
      <c r="KH159" s="224" t="str">
        <f t="shared" si="602"/>
        <v>-146,225</v>
      </c>
      <c r="KI159" s="224" t="str">
        <f t="shared" si="602"/>
        <v>-146,225</v>
      </c>
      <c r="KJ159" s="224" t="str">
        <f t="shared" si="602"/>
        <v>-25,381</v>
      </c>
      <c r="KK159" s="224" t="str">
        <f t="shared" si="602"/>
        <v>-4,388,319</v>
      </c>
      <c r="KL159" s="224" t="str">
        <f t="shared" si="602"/>
        <v>-4,732,163</v>
      </c>
      <c r="KM159" s="224" t="str">
        <f t="shared" si="602"/>
        <v>-$25,517,125</v>
      </c>
      <c r="KN159" s="224" t="str">
        <f t="shared" si="602"/>
        <v>-$39,535,692</v>
      </c>
      <c r="KO159" s="224" t="str">
        <f t="shared" si="602"/>
        <v>-$15,897,059</v>
      </c>
      <c r="KP159" s="224" t="str">
        <f t="shared" si="602"/>
        <v>-$80,950,317</v>
      </c>
      <c r="KQ159" s="224" t="str">
        <f t="shared" si="602"/>
        <v>$8.01</v>
      </c>
      <c r="KR159" s="224" t="str">
        <f t="shared" si="602"/>
        <v>-976</v>
      </c>
      <c r="KS159" s="232" t="s">
        <v>275</v>
      </c>
      <c r="KT159" s="232" t="s">
        <v>275</v>
      </c>
      <c r="KU159" s="213" t="str">
        <f t="shared" ref="KU159:LO159" si="603">KU59</f>
        <v>16</v>
      </c>
      <c r="KV159" s="224" t="str">
        <f t="shared" si="603"/>
        <v>-100</v>
      </c>
      <c r="KW159" s="224" t="str">
        <f t="shared" si="603"/>
        <v>4</v>
      </c>
      <c r="KX159" s="224" t="str">
        <f t="shared" si="603"/>
        <v>14</v>
      </c>
      <c r="KY159" s="224" t="str">
        <f t="shared" si="603"/>
        <v>5</v>
      </c>
      <c r="KZ159" s="224" t="str">
        <f t="shared" si="603"/>
        <v>37</v>
      </c>
      <c r="LA159" s="224" t="str">
        <f t="shared" si="603"/>
        <v>11</v>
      </c>
      <c r="LB159" s="224" t="str">
        <f t="shared" si="603"/>
        <v>2,520</v>
      </c>
      <c r="LC159" s="224" t="str">
        <f t="shared" si="603"/>
        <v>8</v>
      </c>
      <c r="LD159" s="224" t="str">
        <f t="shared" si="603"/>
        <v>171,550</v>
      </c>
      <c r="LE159" s="224" t="str">
        <f t="shared" si="603"/>
        <v>70,913</v>
      </c>
      <c r="LF159" s="224" t="str">
        <f t="shared" si="603"/>
        <v>70,913</v>
      </c>
      <c r="LG159" s="224" t="str">
        <f t="shared" si="603"/>
        <v>7,349</v>
      </c>
      <c r="LH159" s="224" t="str">
        <f t="shared" si="603"/>
        <v>6,854,313</v>
      </c>
      <c r="LI159" s="224" t="str">
        <f t="shared" si="603"/>
        <v>7,040,088</v>
      </c>
      <c r="LJ159" s="224" t="str">
        <f t="shared" si="603"/>
        <v>$15,222,577</v>
      </c>
      <c r="LK159" s="224" t="str">
        <f t="shared" si="603"/>
        <v>$29,704,983</v>
      </c>
      <c r="LL159" s="224" t="str">
        <f t="shared" si="603"/>
        <v>-$18,791,118</v>
      </c>
      <c r="LM159" s="224" t="str">
        <f t="shared" si="603"/>
        <v>$26,136,884</v>
      </c>
      <c r="LN159" s="224" t="str">
        <f t="shared" si="603"/>
        <v>$8.44</v>
      </c>
      <c r="LO159" s="224" t="str">
        <f t="shared" si="603"/>
        <v>115</v>
      </c>
      <c r="LP159" s="232"/>
      <c r="LQ159" s="232"/>
      <c r="LR159" s="213" t="str">
        <f t="shared" ref="LR159:ML159" si="604">LR59</f>
        <v>-297</v>
      </c>
      <c r="LS159" s="224" t="str">
        <f t="shared" si="604"/>
        <v>-90</v>
      </c>
      <c r="LT159" s="224" t="str">
        <f t="shared" si="604"/>
        <v>9</v>
      </c>
      <c r="LU159" s="224" t="str">
        <f t="shared" si="604"/>
        <v>-6</v>
      </c>
      <c r="LV159" s="224" t="str">
        <f t="shared" si="604"/>
        <v>-4</v>
      </c>
      <c r="LW159" s="224" t="str">
        <f t="shared" si="604"/>
        <v>-2</v>
      </c>
      <c r="LX159" s="224" t="str">
        <f t="shared" si="604"/>
        <v>-11</v>
      </c>
      <c r="LY159" s="224" t="str">
        <f t="shared" si="604"/>
        <v>5,333</v>
      </c>
      <c r="LZ159" s="224" t="str">
        <f t="shared" si="604"/>
        <v>17</v>
      </c>
      <c r="MA159" s="224" t="str">
        <f t="shared" si="604"/>
        <v>51,600</v>
      </c>
      <c r="MB159" s="224" t="str">
        <f t="shared" si="604"/>
        <v>12,303</v>
      </c>
      <c r="MC159" s="224" t="str">
        <f t="shared" si="604"/>
        <v>12,303</v>
      </c>
      <c r="MD159" s="224" t="str">
        <f t="shared" si="604"/>
        <v>25,980</v>
      </c>
      <c r="ME159" s="224" t="str">
        <f t="shared" si="604"/>
        <v>1,297,982</v>
      </c>
      <c r="MF159" s="224" t="str">
        <f t="shared" si="604"/>
        <v>1,549,789</v>
      </c>
      <c r="MG159" s="224" t="str">
        <f t="shared" si="604"/>
        <v>$7,680,374</v>
      </c>
      <c r="MH159" s="224" t="str">
        <f t="shared" si="604"/>
        <v>-$11,432,725</v>
      </c>
      <c r="MI159" s="224" t="str">
        <f t="shared" si="604"/>
        <v>$35,710,732</v>
      </c>
      <c r="MJ159" s="224" t="str">
        <f t="shared" si="604"/>
        <v>$31,958,380</v>
      </c>
      <c r="MK159" s="224" t="str">
        <f t="shared" si="604"/>
        <v>$3</v>
      </c>
      <c r="ML159" s="224" t="str">
        <f t="shared" si="604"/>
        <v>344</v>
      </c>
      <c r="MM159" s="232"/>
      <c r="MN159" s="232"/>
      <c r="MO159" s="213" t="str">
        <f t="shared" ref="MO159:NI159" si="605">MO59</f>
        <v>-33</v>
      </c>
      <c r="MP159" s="224" t="str">
        <f t="shared" si="605"/>
        <v>256</v>
      </c>
      <c r="MQ159" s="224" t="str">
        <f t="shared" si="605"/>
        <v>-29</v>
      </c>
      <c r="MR159" s="224" t="str">
        <f t="shared" si="605"/>
        <v>22</v>
      </c>
      <c r="MS159" s="224" t="str">
        <f t="shared" si="605"/>
        <v>6</v>
      </c>
      <c r="MT159" s="224" t="str">
        <f t="shared" si="605"/>
        <v>-15</v>
      </c>
      <c r="MU159" s="224" t="str">
        <f t="shared" si="605"/>
        <v>-1</v>
      </c>
      <c r="MV159" s="224" t="str">
        <f t="shared" si="605"/>
        <v>49,557</v>
      </c>
      <c r="MW159" s="224" t="str">
        <f t="shared" si="605"/>
        <v>0</v>
      </c>
      <c r="MX159" s="224" t="str">
        <f t="shared" si="605"/>
        <v>499,900</v>
      </c>
      <c r="MY159" s="224" t="str">
        <f t="shared" si="605"/>
        <v>-32,881</v>
      </c>
      <c r="MZ159" s="224" t="str">
        <f t="shared" si="605"/>
        <v>-32,881</v>
      </c>
      <c r="NA159" s="224" t="str">
        <f t="shared" si="605"/>
        <v>-19,221</v>
      </c>
      <c r="NB159" s="224" t="str">
        <f t="shared" si="605"/>
        <v>17,413</v>
      </c>
      <c r="NC159" s="224" t="str">
        <f t="shared" si="605"/>
        <v>69,948</v>
      </c>
      <c r="ND159" s="224" t="str">
        <f t="shared" si="605"/>
        <v>-$3,290,729</v>
      </c>
      <c r="NE159" s="224" t="str">
        <f t="shared" si="605"/>
        <v>-$1,879,932</v>
      </c>
      <c r="NF159" s="224" t="str">
        <f t="shared" si="605"/>
        <v>-$6,036,073</v>
      </c>
      <c r="NG159" s="224" t="str">
        <f t="shared" si="605"/>
        <v>-$11,206,734</v>
      </c>
      <c r="NH159" s="224" t="str">
        <f t="shared" si="605"/>
        <v>-$11</v>
      </c>
      <c r="NI159" s="224" t="str">
        <f t="shared" si="605"/>
        <v>-322</v>
      </c>
    </row>
    <row r="160" spans="1:373" s="2" customFormat="1"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213" t="s">
        <v>354</v>
      </c>
      <c r="AD160" s="222" t="str">
        <f t="shared" ca="1" si="195"/>
        <v>-</v>
      </c>
      <c r="AE160" s="224" t="str">
        <f t="shared" si="229"/>
        <v>-</v>
      </c>
      <c r="AF160" s="224" t="str">
        <f t="shared" ref="AF160:AS160" si="606">AF60</f>
        <v>-</v>
      </c>
      <c r="AG160" s="224" t="str">
        <f t="shared" si="606"/>
        <v>-</v>
      </c>
      <c r="AH160" s="224" t="str">
        <f t="shared" si="606"/>
        <v>-</v>
      </c>
      <c r="AI160" s="224" t="str">
        <f t="shared" si="606"/>
        <v>-</v>
      </c>
      <c r="AJ160" s="224" t="str">
        <f t="shared" si="606"/>
        <v>-</v>
      </c>
      <c r="AK160" s="224" t="str">
        <f t="shared" si="606"/>
        <v>-</v>
      </c>
      <c r="AL160" s="224" t="str">
        <f t="shared" si="606"/>
        <v>-</v>
      </c>
      <c r="AM160" s="224" t="str">
        <f t="shared" si="606"/>
        <v>-</v>
      </c>
      <c r="AN160" s="224" t="str">
        <f t="shared" si="606"/>
        <v>-</v>
      </c>
      <c r="AO160" s="224" t="str">
        <f t="shared" si="606"/>
        <v>-</v>
      </c>
      <c r="AP160" s="224" t="str">
        <f t="shared" si="606"/>
        <v>-</v>
      </c>
      <c r="AQ160" s="224" t="str">
        <f t="shared" si="606"/>
        <v>-</v>
      </c>
      <c r="AR160" s="224" t="str">
        <f t="shared" si="606"/>
        <v>-</v>
      </c>
      <c r="AS160" s="224" t="str">
        <f t="shared" si="606"/>
        <v>-</v>
      </c>
      <c r="AT160" s="224" t="str">
        <f t="shared" si="572"/>
        <v>-</v>
      </c>
      <c r="AU160" s="224" t="str">
        <f t="shared" si="572"/>
        <v>-</v>
      </c>
      <c r="AV160" s="224" t="str">
        <f t="shared" si="572"/>
        <v>-</v>
      </c>
      <c r="AW160" s="224" t="str">
        <f t="shared" si="572"/>
        <v>-</v>
      </c>
      <c r="AX160" s="224" t="str">
        <f t="shared" si="572"/>
        <v>-</v>
      </c>
      <c r="AY160" s="224" t="str">
        <f t="shared" ref="AY160" si="607">AY60</f>
        <v>88</v>
      </c>
      <c r="AZ160" s="232" t="s">
        <v>275</v>
      </c>
      <c r="BA160" s="232"/>
      <c r="BB160" s="213" t="str">
        <f t="shared" ref="BB160:BU160" si="608">BB60</f>
        <v>-</v>
      </c>
      <c r="BC160" s="224" t="str">
        <f t="shared" si="608"/>
        <v>-</v>
      </c>
      <c r="BD160" s="224" t="str">
        <f t="shared" si="608"/>
        <v>-</v>
      </c>
      <c r="BE160" s="224" t="str">
        <f t="shared" si="608"/>
        <v>-</v>
      </c>
      <c r="BF160" s="224" t="str">
        <f t="shared" si="608"/>
        <v>-</v>
      </c>
      <c r="BG160" s="224" t="str">
        <f t="shared" si="608"/>
        <v>-</v>
      </c>
      <c r="BH160" s="224" t="str">
        <f t="shared" si="608"/>
        <v>-</v>
      </c>
      <c r="BI160" s="224" t="str">
        <f t="shared" si="608"/>
        <v>-</v>
      </c>
      <c r="BJ160" s="224" t="str">
        <f t="shared" si="608"/>
        <v>-</v>
      </c>
      <c r="BK160" s="224" t="str">
        <f t="shared" si="608"/>
        <v>-</v>
      </c>
      <c r="BL160" s="224" t="str">
        <f t="shared" si="608"/>
        <v>-</v>
      </c>
      <c r="BM160" s="224" t="str">
        <f t="shared" si="608"/>
        <v>-</v>
      </c>
      <c r="BN160" s="224" t="str">
        <f t="shared" si="608"/>
        <v>-</v>
      </c>
      <c r="BO160" s="224" t="str">
        <f t="shared" si="608"/>
        <v>-</v>
      </c>
      <c r="BP160" s="224" t="str">
        <f t="shared" si="608"/>
        <v>-</v>
      </c>
      <c r="BQ160" s="224" t="str">
        <f t="shared" si="608"/>
        <v>-</v>
      </c>
      <c r="BR160" s="224" t="str">
        <f t="shared" si="608"/>
        <v>-</v>
      </c>
      <c r="BS160" s="224" t="str">
        <f t="shared" si="608"/>
        <v>-</v>
      </c>
      <c r="BT160" s="224" t="str">
        <f t="shared" si="608"/>
        <v>-</v>
      </c>
      <c r="BU160" s="224" t="str">
        <f t="shared" si="608"/>
        <v>-</v>
      </c>
      <c r="BV160" s="224" t="str">
        <f t="shared" si="437"/>
        <v>49</v>
      </c>
      <c r="BW160" s="232" t="s">
        <v>275</v>
      </c>
      <c r="BX160" s="232" t="s">
        <v>275</v>
      </c>
      <c r="BY160" s="213" t="str">
        <f t="shared" ref="BY160:CR160" si="609">BY60</f>
        <v>-</v>
      </c>
      <c r="BZ160" s="224" t="str">
        <f t="shared" si="609"/>
        <v>-</v>
      </c>
      <c r="CA160" s="224" t="str">
        <f t="shared" si="609"/>
        <v>-</v>
      </c>
      <c r="CB160" s="224" t="str">
        <f t="shared" si="609"/>
        <v>-</v>
      </c>
      <c r="CC160" s="224" t="str">
        <f t="shared" si="609"/>
        <v>-</v>
      </c>
      <c r="CD160" s="224" t="str">
        <f t="shared" si="609"/>
        <v>-</v>
      </c>
      <c r="CE160" s="224" t="str">
        <f t="shared" si="609"/>
        <v>-</v>
      </c>
      <c r="CF160" s="224" t="str">
        <f t="shared" si="609"/>
        <v>-</v>
      </c>
      <c r="CG160" s="224" t="str">
        <f t="shared" si="609"/>
        <v>-</v>
      </c>
      <c r="CH160" s="224" t="str">
        <f t="shared" si="609"/>
        <v>-</v>
      </c>
      <c r="CI160" s="224" t="str">
        <f t="shared" si="609"/>
        <v>-</v>
      </c>
      <c r="CJ160" s="224" t="str">
        <f t="shared" si="609"/>
        <v>-</v>
      </c>
      <c r="CK160" s="224" t="str">
        <f t="shared" si="609"/>
        <v>-</v>
      </c>
      <c r="CL160" s="224" t="str">
        <f t="shared" si="609"/>
        <v>-</v>
      </c>
      <c r="CM160" s="224" t="str">
        <f t="shared" si="609"/>
        <v>-</v>
      </c>
      <c r="CN160" s="224" t="str">
        <f t="shared" si="609"/>
        <v>-</v>
      </c>
      <c r="CO160" s="224" t="str">
        <f t="shared" si="609"/>
        <v>-</v>
      </c>
      <c r="CP160" s="224" t="str">
        <f t="shared" si="609"/>
        <v>-</v>
      </c>
      <c r="CQ160" s="224" t="str">
        <f t="shared" si="609"/>
        <v>-</v>
      </c>
      <c r="CR160" s="224" t="str">
        <f t="shared" si="609"/>
        <v>-</v>
      </c>
      <c r="CS160" s="224" t="str">
        <f t="shared" si="438"/>
        <v>80</v>
      </c>
      <c r="CT160" s="232" t="s">
        <v>275</v>
      </c>
      <c r="CU160" s="232" t="s">
        <v>275</v>
      </c>
      <c r="CV160" s="213" t="str">
        <f t="shared" ref="CV160:DP160" si="610">CV60</f>
        <v>-</v>
      </c>
      <c r="CW160" s="224" t="str">
        <f t="shared" si="610"/>
        <v>-</v>
      </c>
      <c r="CX160" s="224" t="str">
        <f t="shared" si="610"/>
        <v>-</v>
      </c>
      <c r="CY160" s="224" t="str">
        <f t="shared" si="610"/>
        <v>-</v>
      </c>
      <c r="CZ160" s="224" t="str">
        <f t="shared" si="610"/>
        <v>-</v>
      </c>
      <c r="DA160" s="224" t="str">
        <f t="shared" si="610"/>
        <v>-</v>
      </c>
      <c r="DB160" s="224" t="str">
        <f t="shared" si="610"/>
        <v>-</v>
      </c>
      <c r="DC160" s="224" t="str">
        <f t="shared" si="610"/>
        <v>-</v>
      </c>
      <c r="DD160" s="224" t="str">
        <f t="shared" si="610"/>
        <v>-</v>
      </c>
      <c r="DE160" s="224" t="str">
        <f t="shared" si="610"/>
        <v>-</v>
      </c>
      <c r="DF160" s="224" t="str">
        <f t="shared" si="610"/>
        <v>-</v>
      </c>
      <c r="DG160" s="224" t="str">
        <f t="shared" si="610"/>
        <v>-</v>
      </c>
      <c r="DH160" s="224" t="str">
        <f t="shared" si="610"/>
        <v>-</v>
      </c>
      <c r="DI160" s="224" t="str">
        <f t="shared" si="610"/>
        <v>-</v>
      </c>
      <c r="DJ160" s="224" t="str">
        <f t="shared" si="610"/>
        <v>-</v>
      </c>
      <c r="DK160" s="224" t="str">
        <f t="shared" si="610"/>
        <v>-</v>
      </c>
      <c r="DL160" s="224" t="str">
        <f t="shared" si="610"/>
        <v>-</v>
      </c>
      <c r="DM160" s="224" t="str">
        <f t="shared" si="610"/>
        <v>-</v>
      </c>
      <c r="DN160" s="224" t="str">
        <f t="shared" si="610"/>
        <v>-</v>
      </c>
      <c r="DO160" s="224" t="str">
        <f t="shared" si="610"/>
        <v>-</v>
      </c>
      <c r="DP160" s="224" t="str">
        <f t="shared" si="610"/>
        <v>104</v>
      </c>
      <c r="DQ160" s="232" t="s">
        <v>275</v>
      </c>
      <c r="DR160" s="232" t="s">
        <v>275</v>
      </c>
      <c r="DS160" s="213" t="str">
        <f t="shared" ref="DS160:EM160" si="611">DS60</f>
        <v>-</v>
      </c>
      <c r="DT160" s="224" t="str">
        <f t="shared" si="611"/>
        <v>-</v>
      </c>
      <c r="DU160" s="224" t="str">
        <f t="shared" si="611"/>
        <v>-</v>
      </c>
      <c r="DV160" s="224" t="str">
        <f t="shared" si="611"/>
        <v>-</v>
      </c>
      <c r="DW160" s="224" t="str">
        <f t="shared" si="611"/>
        <v>-</v>
      </c>
      <c r="DX160" s="224" t="str">
        <f t="shared" si="611"/>
        <v>-</v>
      </c>
      <c r="DY160" s="224" t="str">
        <f t="shared" si="611"/>
        <v>-</v>
      </c>
      <c r="DZ160" s="224" t="str">
        <f t="shared" si="611"/>
        <v>-</v>
      </c>
      <c r="EA160" s="224" t="str">
        <f t="shared" si="611"/>
        <v>-</v>
      </c>
      <c r="EB160" s="224" t="str">
        <f t="shared" si="611"/>
        <v>-</v>
      </c>
      <c r="EC160" s="224" t="str">
        <f t="shared" si="611"/>
        <v>-</v>
      </c>
      <c r="ED160" s="224" t="str">
        <f t="shared" si="611"/>
        <v>-</v>
      </c>
      <c r="EE160" s="224" t="str">
        <f t="shared" si="611"/>
        <v>-</v>
      </c>
      <c r="EF160" s="224" t="str">
        <f t="shared" si="611"/>
        <v>-</v>
      </c>
      <c r="EG160" s="224" t="str">
        <f t="shared" si="611"/>
        <v>-</v>
      </c>
      <c r="EH160" s="224" t="str">
        <f t="shared" si="611"/>
        <v>-</v>
      </c>
      <c r="EI160" s="224" t="str">
        <f t="shared" si="611"/>
        <v>-</v>
      </c>
      <c r="EJ160" s="224" t="str">
        <f t="shared" si="611"/>
        <v>-</v>
      </c>
      <c r="EK160" s="224" t="str">
        <f t="shared" si="611"/>
        <v>-</v>
      </c>
      <c r="EL160" s="224" t="str">
        <f t="shared" si="611"/>
        <v>-</v>
      </c>
      <c r="EM160" s="224" t="str">
        <f t="shared" si="611"/>
        <v>38</v>
      </c>
      <c r="EN160" s="232" t="s">
        <v>275</v>
      </c>
      <c r="EO160" s="232" t="s">
        <v>275</v>
      </c>
      <c r="EP160" s="213" t="str">
        <f t="shared" ref="EP160:FJ160" si="612">EP60</f>
        <v>-</v>
      </c>
      <c r="EQ160" s="224" t="str">
        <f t="shared" si="612"/>
        <v>-</v>
      </c>
      <c r="ER160" s="224" t="str">
        <f t="shared" si="612"/>
        <v>-</v>
      </c>
      <c r="ES160" s="224" t="str">
        <f t="shared" si="612"/>
        <v>-</v>
      </c>
      <c r="ET160" s="224" t="str">
        <f t="shared" si="612"/>
        <v>-</v>
      </c>
      <c r="EU160" s="224" t="str">
        <f t="shared" si="612"/>
        <v>-</v>
      </c>
      <c r="EV160" s="224" t="str">
        <f t="shared" si="612"/>
        <v>-</v>
      </c>
      <c r="EW160" s="224" t="str">
        <f t="shared" si="612"/>
        <v>-</v>
      </c>
      <c r="EX160" s="224" t="str">
        <f t="shared" si="612"/>
        <v>-</v>
      </c>
      <c r="EY160" s="224" t="str">
        <f t="shared" si="612"/>
        <v>-</v>
      </c>
      <c r="EZ160" s="224" t="str">
        <f t="shared" si="612"/>
        <v>-</v>
      </c>
      <c r="FA160" s="224" t="str">
        <f t="shared" si="612"/>
        <v>-</v>
      </c>
      <c r="FB160" s="224" t="str">
        <f t="shared" si="612"/>
        <v>-</v>
      </c>
      <c r="FC160" s="224" t="str">
        <f t="shared" si="612"/>
        <v>-</v>
      </c>
      <c r="FD160" s="224" t="str">
        <f t="shared" si="612"/>
        <v>-</v>
      </c>
      <c r="FE160" s="224" t="str">
        <f t="shared" si="612"/>
        <v>-</v>
      </c>
      <c r="FF160" s="224" t="str">
        <f t="shared" si="612"/>
        <v>-</v>
      </c>
      <c r="FG160" s="224" t="str">
        <f t="shared" si="612"/>
        <v>-</v>
      </c>
      <c r="FH160" s="224" t="str">
        <f t="shared" si="612"/>
        <v>-</v>
      </c>
      <c r="FI160" s="224" t="str">
        <f t="shared" si="612"/>
        <v>-</v>
      </c>
      <c r="FJ160" s="224" t="str">
        <f t="shared" si="612"/>
        <v>48</v>
      </c>
      <c r="FK160" s="232" t="s">
        <v>275</v>
      </c>
      <c r="FL160" s="232" t="s">
        <v>275</v>
      </c>
      <c r="FM160" s="213" t="str">
        <f t="shared" ref="FM160:GG160" si="613">FM60</f>
        <v>-</v>
      </c>
      <c r="FN160" s="224" t="str">
        <f t="shared" si="613"/>
        <v>-</v>
      </c>
      <c r="FO160" s="224" t="str">
        <f t="shared" si="613"/>
        <v>-</v>
      </c>
      <c r="FP160" s="224" t="str">
        <f t="shared" si="613"/>
        <v>-</v>
      </c>
      <c r="FQ160" s="224" t="str">
        <f t="shared" si="613"/>
        <v>-</v>
      </c>
      <c r="FR160" s="224" t="str">
        <f t="shared" si="613"/>
        <v>-</v>
      </c>
      <c r="FS160" s="224" t="str">
        <f t="shared" si="613"/>
        <v>-</v>
      </c>
      <c r="FT160" s="224" t="str">
        <f t="shared" si="613"/>
        <v>-</v>
      </c>
      <c r="FU160" s="224" t="str">
        <f t="shared" si="613"/>
        <v>-</v>
      </c>
      <c r="FV160" s="224" t="str">
        <f t="shared" si="613"/>
        <v>-</v>
      </c>
      <c r="FW160" s="224" t="str">
        <f t="shared" si="613"/>
        <v>-</v>
      </c>
      <c r="FX160" s="224" t="str">
        <f t="shared" si="613"/>
        <v>-</v>
      </c>
      <c r="FY160" s="224" t="str">
        <f t="shared" si="613"/>
        <v>-</v>
      </c>
      <c r="FZ160" s="224" t="str">
        <f t="shared" si="613"/>
        <v>-</v>
      </c>
      <c r="GA160" s="224" t="str">
        <f t="shared" si="613"/>
        <v>-</v>
      </c>
      <c r="GB160" s="224" t="str">
        <f t="shared" si="613"/>
        <v>-</v>
      </c>
      <c r="GC160" s="224" t="str">
        <f t="shared" si="613"/>
        <v>-</v>
      </c>
      <c r="GD160" s="224" t="str">
        <f t="shared" si="613"/>
        <v>-</v>
      </c>
      <c r="GE160" s="224" t="str">
        <f t="shared" si="613"/>
        <v>-</v>
      </c>
      <c r="GF160" s="224" t="str">
        <f t="shared" si="613"/>
        <v>-</v>
      </c>
      <c r="GG160" s="224" t="str">
        <f t="shared" si="613"/>
        <v>108</v>
      </c>
      <c r="GH160" s="232" t="s">
        <v>275</v>
      </c>
      <c r="GI160" s="232" t="s">
        <v>275</v>
      </c>
      <c r="GJ160" s="213" t="str">
        <f t="shared" ref="GJ160:HD160" si="614">GJ60</f>
        <v>3,904</v>
      </c>
      <c r="GK160" s="224" t="str">
        <f t="shared" si="614"/>
        <v>149</v>
      </c>
      <c r="GL160" s="224" t="str">
        <f t="shared" si="614"/>
        <v>0</v>
      </c>
      <c r="GM160" s="224" t="str">
        <f t="shared" si="614"/>
        <v>-</v>
      </c>
      <c r="GN160" s="224" t="str">
        <f t="shared" si="614"/>
        <v>6</v>
      </c>
      <c r="GO160" s="224" t="str">
        <f t="shared" si="614"/>
        <v>-</v>
      </c>
      <c r="GP160" s="224" t="str">
        <f t="shared" si="614"/>
        <v>0</v>
      </c>
      <c r="GQ160" s="224" t="str">
        <f t="shared" si="614"/>
        <v>0</v>
      </c>
      <c r="GR160" s="224" t="str">
        <f t="shared" si="614"/>
        <v>13</v>
      </c>
      <c r="GS160" s="224" t="str">
        <f t="shared" si="614"/>
        <v>38,000</v>
      </c>
      <c r="GT160" s="224" t="str">
        <f t="shared" si="614"/>
        <v>18</v>
      </c>
      <c r="GU160" s="224" t="str">
        <f t="shared" si="614"/>
        <v>18</v>
      </c>
      <c r="GV160" s="224" t="str">
        <f t="shared" si="614"/>
        <v>-</v>
      </c>
      <c r="GW160" s="224" t="str">
        <f t="shared" si="614"/>
        <v>-</v>
      </c>
      <c r="GX160" s="224" t="str">
        <f t="shared" si="614"/>
        <v>6,600</v>
      </c>
      <c r="GY160" s="224" t="str">
        <f t="shared" si="614"/>
        <v>$96,000</v>
      </c>
      <c r="GZ160" s="224" t="str">
        <f t="shared" si="614"/>
        <v>$40,000</v>
      </c>
      <c r="HA160" s="224" t="str">
        <f t="shared" si="614"/>
        <v>$48,000</v>
      </c>
      <c r="HB160" s="224" t="str">
        <f t="shared" si="614"/>
        <v>$184,000</v>
      </c>
      <c r="HC160" s="224" t="str">
        <f t="shared" ref="HC160" si="615">HC60</f>
        <v>-</v>
      </c>
      <c r="HD160" s="224" t="str">
        <f t="shared" si="614"/>
        <v>49</v>
      </c>
      <c r="HE160" s="232" t="s">
        <v>275</v>
      </c>
      <c r="HF160" s="232" t="s">
        <v>275</v>
      </c>
      <c r="HG160" s="213" t="str">
        <f t="shared" ref="HG160:IA160" si="616">HG60</f>
        <v>-</v>
      </c>
      <c r="HH160" s="224" t="str">
        <f t="shared" si="616"/>
        <v>-</v>
      </c>
      <c r="HI160" s="224" t="str">
        <f t="shared" si="616"/>
        <v>-</v>
      </c>
      <c r="HJ160" s="224" t="str">
        <f t="shared" si="616"/>
        <v>-</v>
      </c>
      <c r="HK160" s="224" t="str">
        <f t="shared" si="616"/>
        <v>-</v>
      </c>
      <c r="HL160" s="224" t="str">
        <f t="shared" si="616"/>
        <v>-</v>
      </c>
      <c r="HM160" s="224" t="str">
        <f t="shared" si="616"/>
        <v>-</v>
      </c>
      <c r="HN160" s="224" t="str">
        <f t="shared" si="616"/>
        <v>-</v>
      </c>
      <c r="HO160" s="224" t="str">
        <f t="shared" si="616"/>
        <v>-</v>
      </c>
      <c r="HP160" s="224" t="str">
        <f t="shared" si="616"/>
        <v>-</v>
      </c>
      <c r="HQ160" s="224" t="str">
        <f t="shared" si="616"/>
        <v>-</v>
      </c>
      <c r="HR160" s="224" t="str">
        <f t="shared" si="616"/>
        <v>-</v>
      </c>
      <c r="HS160" s="224" t="str">
        <f t="shared" si="616"/>
        <v>-</v>
      </c>
      <c r="HT160" s="224" t="str">
        <f t="shared" si="616"/>
        <v>-</v>
      </c>
      <c r="HU160" s="224" t="str">
        <f t="shared" si="616"/>
        <v>-</v>
      </c>
      <c r="HV160" s="224" t="str">
        <f t="shared" si="616"/>
        <v>-</v>
      </c>
      <c r="HW160" s="224" t="str">
        <f t="shared" si="616"/>
        <v>-</v>
      </c>
      <c r="HX160" s="224" t="str">
        <f t="shared" si="616"/>
        <v>-</v>
      </c>
      <c r="HY160" s="224" t="str">
        <f t="shared" si="616"/>
        <v>-</v>
      </c>
      <c r="HZ160" s="224" t="str">
        <f t="shared" si="616"/>
        <v>-</v>
      </c>
      <c r="IA160" s="224" t="str">
        <f t="shared" si="616"/>
        <v>53</v>
      </c>
      <c r="IB160" s="232" t="s">
        <v>275</v>
      </c>
      <c r="IC160" s="232" t="s">
        <v>275</v>
      </c>
      <c r="ID160" s="213" t="str">
        <f t="shared" ref="ID160:IX160" si="617">ID60</f>
        <v>-</v>
      </c>
      <c r="IE160" s="224" t="str">
        <f t="shared" si="617"/>
        <v>-</v>
      </c>
      <c r="IF160" s="224" t="str">
        <f t="shared" si="617"/>
        <v>-</v>
      </c>
      <c r="IG160" s="224" t="str">
        <f t="shared" si="617"/>
        <v>-</v>
      </c>
      <c r="IH160" s="224" t="str">
        <f t="shared" si="617"/>
        <v>-</v>
      </c>
      <c r="II160" s="224" t="str">
        <f t="shared" si="617"/>
        <v>-</v>
      </c>
      <c r="IJ160" s="224" t="str">
        <f t="shared" si="617"/>
        <v>-</v>
      </c>
      <c r="IK160" s="224" t="str">
        <f t="shared" si="617"/>
        <v>-</v>
      </c>
      <c r="IL160" s="224" t="str">
        <f t="shared" si="617"/>
        <v>-</v>
      </c>
      <c r="IM160" s="224" t="str">
        <f t="shared" si="617"/>
        <v>-</v>
      </c>
      <c r="IN160" s="224" t="str">
        <f t="shared" si="617"/>
        <v>-</v>
      </c>
      <c r="IO160" s="224" t="str">
        <f t="shared" si="617"/>
        <v>-</v>
      </c>
      <c r="IP160" s="224" t="str">
        <f t="shared" si="617"/>
        <v>-</v>
      </c>
      <c r="IQ160" s="224" t="str">
        <f t="shared" si="617"/>
        <v>-</v>
      </c>
      <c r="IR160" s="224" t="str">
        <f t="shared" si="617"/>
        <v>-</v>
      </c>
      <c r="IS160" s="224" t="str">
        <f t="shared" si="617"/>
        <v>-</v>
      </c>
      <c r="IT160" s="224" t="str">
        <f t="shared" si="617"/>
        <v>-</v>
      </c>
      <c r="IU160" s="224" t="str">
        <f t="shared" si="617"/>
        <v>-</v>
      </c>
      <c r="IV160" s="224" t="str">
        <f t="shared" si="617"/>
        <v>-</v>
      </c>
      <c r="IW160" s="224" t="str">
        <f t="shared" si="617"/>
        <v>-</v>
      </c>
      <c r="IX160" s="224" t="str">
        <f t="shared" si="617"/>
        <v>97</v>
      </c>
      <c r="IY160" s="232" t="s">
        <v>275</v>
      </c>
      <c r="IZ160" s="232" t="s">
        <v>275</v>
      </c>
      <c r="JA160" s="213" t="str">
        <f t="shared" ref="JA160:JU160" si="618">JA60</f>
        <v>-</v>
      </c>
      <c r="JB160" s="224" t="str">
        <f t="shared" si="618"/>
        <v>-</v>
      </c>
      <c r="JC160" s="224" t="str">
        <f t="shared" si="618"/>
        <v>-</v>
      </c>
      <c r="JD160" s="224" t="str">
        <f t="shared" si="618"/>
        <v>-</v>
      </c>
      <c r="JE160" s="224" t="str">
        <f t="shared" si="618"/>
        <v>-</v>
      </c>
      <c r="JF160" s="224" t="str">
        <f t="shared" si="618"/>
        <v>-</v>
      </c>
      <c r="JG160" s="224" t="str">
        <f t="shared" si="618"/>
        <v>-</v>
      </c>
      <c r="JH160" s="224" t="str">
        <f t="shared" si="618"/>
        <v>-</v>
      </c>
      <c r="JI160" s="224" t="str">
        <f t="shared" si="618"/>
        <v>-</v>
      </c>
      <c r="JJ160" s="224" t="str">
        <f t="shared" si="618"/>
        <v>-</v>
      </c>
      <c r="JK160" s="224" t="str">
        <f t="shared" si="618"/>
        <v>-</v>
      </c>
      <c r="JL160" s="224" t="str">
        <f t="shared" si="618"/>
        <v>-</v>
      </c>
      <c r="JM160" s="224" t="str">
        <f t="shared" si="618"/>
        <v>-</v>
      </c>
      <c r="JN160" s="224" t="str">
        <f t="shared" si="618"/>
        <v>-</v>
      </c>
      <c r="JO160" s="224" t="str">
        <f t="shared" si="618"/>
        <v>-</v>
      </c>
      <c r="JP160" s="224" t="str">
        <f t="shared" si="618"/>
        <v>-</v>
      </c>
      <c r="JQ160" s="224" t="str">
        <f t="shared" si="618"/>
        <v>-</v>
      </c>
      <c r="JR160" s="224" t="str">
        <f t="shared" si="618"/>
        <v>-</v>
      </c>
      <c r="JS160" s="224" t="str">
        <f t="shared" si="618"/>
        <v>-</v>
      </c>
      <c r="JT160" s="224" t="str">
        <f t="shared" si="618"/>
        <v>-</v>
      </c>
      <c r="JU160" s="224" t="str">
        <f t="shared" si="618"/>
        <v>72</v>
      </c>
      <c r="JV160" s="232" t="s">
        <v>275</v>
      </c>
      <c r="JW160" s="232" t="s">
        <v>275</v>
      </c>
      <c r="JX160" s="213" t="str">
        <f t="shared" ref="JX160:KR160" si="619">JX60</f>
        <v>-</v>
      </c>
      <c r="JY160" s="224" t="str">
        <f t="shared" si="619"/>
        <v>-</v>
      </c>
      <c r="JZ160" s="224" t="str">
        <f t="shared" si="619"/>
        <v>-</v>
      </c>
      <c r="KA160" s="224" t="str">
        <f t="shared" si="619"/>
        <v>-</v>
      </c>
      <c r="KB160" s="224" t="str">
        <f t="shared" si="619"/>
        <v>-</v>
      </c>
      <c r="KC160" s="224" t="str">
        <f t="shared" si="619"/>
        <v>-</v>
      </c>
      <c r="KD160" s="224" t="str">
        <f t="shared" si="619"/>
        <v>-</v>
      </c>
      <c r="KE160" s="224" t="str">
        <f t="shared" si="619"/>
        <v>-</v>
      </c>
      <c r="KF160" s="224" t="str">
        <f t="shared" si="619"/>
        <v>-</v>
      </c>
      <c r="KG160" s="224" t="str">
        <f t="shared" si="619"/>
        <v>-</v>
      </c>
      <c r="KH160" s="224" t="str">
        <f t="shared" si="619"/>
        <v>-</v>
      </c>
      <c r="KI160" s="224" t="str">
        <f t="shared" si="619"/>
        <v>-</v>
      </c>
      <c r="KJ160" s="224" t="str">
        <f t="shared" si="619"/>
        <v>-</v>
      </c>
      <c r="KK160" s="224" t="str">
        <f t="shared" si="619"/>
        <v>-</v>
      </c>
      <c r="KL160" s="224" t="str">
        <f t="shared" si="619"/>
        <v>-</v>
      </c>
      <c r="KM160" s="224" t="str">
        <f t="shared" si="619"/>
        <v>-</v>
      </c>
      <c r="KN160" s="224" t="str">
        <f t="shared" si="619"/>
        <v>-</v>
      </c>
      <c r="KO160" s="224" t="str">
        <f t="shared" si="619"/>
        <v>-</v>
      </c>
      <c r="KP160" s="224" t="str">
        <f t="shared" si="619"/>
        <v>-</v>
      </c>
      <c r="KQ160" s="224" t="str">
        <f t="shared" si="619"/>
        <v>-</v>
      </c>
      <c r="KR160" s="224" t="str">
        <f t="shared" si="619"/>
        <v>39</v>
      </c>
      <c r="KS160" s="232" t="s">
        <v>275</v>
      </c>
      <c r="KT160" s="232" t="s">
        <v>275</v>
      </c>
      <c r="KU160" s="213" t="str">
        <f t="shared" ref="KU160:LO160" si="620">KU60</f>
        <v>-</v>
      </c>
      <c r="KV160" s="224" t="str">
        <f t="shared" si="620"/>
        <v>-</v>
      </c>
      <c r="KW160" s="224" t="str">
        <f t="shared" si="620"/>
        <v>-</v>
      </c>
      <c r="KX160" s="224" t="str">
        <f t="shared" si="620"/>
        <v>-</v>
      </c>
      <c r="KY160" s="224" t="str">
        <f t="shared" si="620"/>
        <v>-</v>
      </c>
      <c r="KZ160" s="224" t="str">
        <f t="shared" si="620"/>
        <v>-</v>
      </c>
      <c r="LA160" s="224" t="str">
        <f t="shared" si="620"/>
        <v>-</v>
      </c>
      <c r="LB160" s="224" t="str">
        <f t="shared" si="620"/>
        <v>-</v>
      </c>
      <c r="LC160" s="224" t="str">
        <f t="shared" si="620"/>
        <v>-</v>
      </c>
      <c r="LD160" s="224" t="str">
        <f t="shared" si="620"/>
        <v>-</v>
      </c>
      <c r="LE160" s="224" t="str">
        <f t="shared" si="620"/>
        <v>-</v>
      </c>
      <c r="LF160" s="224" t="str">
        <f t="shared" si="620"/>
        <v>-</v>
      </c>
      <c r="LG160" s="224" t="str">
        <f t="shared" si="620"/>
        <v>-</v>
      </c>
      <c r="LH160" s="224" t="str">
        <f t="shared" si="620"/>
        <v>-</v>
      </c>
      <c r="LI160" s="224" t="str">
        <f t="shared" si="620"/>
        <v>-</v>
      </c>
      <c r="LJ160" s="224" t="str">
        <f t="shared" si="620"/>
        <v>-</v>
      </c>
      <c r="LK160" s="224" t="str">
        <f t="shared" si="620"/>
        <v>-</v>
      </c>
      <c r="LL160" s="224" t="str">
        <f t="shared" si="620"/>
        <v>-</v>
      </c>
      <c r="LM160" s="224" t="str">
        <f t="shared" si="620"/>
        <v>-</v>
      </c>
      <c r="LN160" s="224" t="str">
        <f t="shared" si="620"/>
        <v>-</v>
      </c>
      <c r="LO160" s="224" t="str">
        <f t="shared" si="620"/>
        <v>-31</v>
      </c>
      <c r="LP160" s="232"/>
      <c r="LQ160" s="232"/>
      <c r="LR160" s="213" t="str">
        <f t="shared" ref="LR160:ML160" si="621">LR60</f>
        <v>-</v>
      </c>
      <c r="LS160" s="224" t="str">
        <f t="shared" si="621"/>
        <v>-</v>
      </c>
      <c r="LT160" s="224" t="str">
        <f t="shared" si="621"/>
        <v>-</v>
      </c>
      <c r="LU160" s="224" t="str">
        <f t="shared" si="621"/>
        <v>-</v>
      </c>
      <c r="LV160" s="224" t="str">
        <f t="shared" si="621"/>
        <v>-</v>
      </c>
      <c r="LW160" s="224" t="str">
        <f t="shared" si="621"/>
        <v>-</v>
      </c>
      <c r="LX160" s="224" t="str">
        <f t="shared" si="621"/>
        <v>-</v>
      </c>
      <c r="LY160" s="224" t="str">
        <f t="shared" si="621"/>
        <v>-</v>
      </c>
      <c r="LZ160" s="224" t="str">
        <f t="shared" si="621"/>
        <v>-</v>
      </c>
      <c r="MA160" s="224" t="str">
        <f t="shared" si="621"/>
        <v>-</v>
      </c>
      <c r="MB160" s="224" t="str">
        <f t="shared" si="621"/>
        <v>-</v>
      </c>
      <c r="MC160" s="224" t="str">
        <f t="shared" si="621"/>
        <v>-</v>
      </c>
      <c r="MD160" s="224" t="str">
        <f t="shared" si="621"/>
        <v>-</v>
      </c>
      <c r="ME160" s="224" t="str">
        <f t="shared" si="621"/>
        <v>-</v>
      </c>
      <c r="MF160" s="224" t="str">
        <f t="shared" si="621"/>
        <v>-</v>
      </c>
      <c r="MG160" s="224" t="str">
        <f t="shared" si="621"/>
        <v>-</v>
      </c>
      <c r="MH160" s="224" t="str">
        <f t="shared" si="621"/>
        <v>-</v>
      </c>
      <c r="MI160" s="224" t="str">
        <f t="shared" si="621"/>
        <v>-</v>
      </c>
      <c r="MJ160" s="224" t="str">
        <f t="shared" si="621"/>
        <v>-</v>
      </c>
      <c r="MK160" s="224" t="str">
        <f t="shared" si="621"/>
        <v>-</v>
      </c>
      <c r="ML160" s="224" t="str">
        <f t="shared" si="621"/>
        <v>-24</v>
      </c>
      <c r="MM160" s="232"/>
      <c r="MN160" s="232"/>
      <c r="MO160" s="213" t="str">
        <f t="shared" ref="MO160:NI160" si="622">MO60</f>
        <v>-</v>
      </c>
      <c r="MP160" s="224" t="str">
        <f t="shared" si="622"/>
        <v>-</v>
      </c>
      <c r="MQ160" s="224" t="str">
        <f t="shared" si="622"/>
        <v>-</v>
      </c>
      <c r="MR160" s="224" t="str">
        <f t="shared" si="622"/>
        <v>-</v>
      </c>
      <c r="MS160" s="224" t="str">
        <f t="shared" si="622"/>
        <v>-</v>
      </c>
      <c r="MT160" s="224" t="str">
        <f t="shared" si="622"/>
        <v>-</v>
      </c>
      <c r="MU160" s="224" t="str">
        <f t="shared" si="622"/>
        <v>-</v>
      </c>
      <c r="MV160" s="224" t="str">
        <f t="shared" si="622"/>
        <v>-</v>
      </c>
      <c r="MW160" s="224" t="str">
        <f t="shared" si="622"/>
        <v>-</v>
      </c>
      <c r="MX160" s="224" t="str">
        <f t="shared" si="622"/>
        <v>-</v>
      </c>
      <c r="MY160" s="224" t="str">
        <f t="shared" si="622"/>
        <v>-</v>
      </c>
      <c r="MZ160" s="224" t="str">
        <f t="shared" si="622"/>
        <v>-</v>
      </c>
      <c r="NA160" s="224" t="str">
        <f t="shared" si="622"/>
        <v>-</v>
      </c>
      <c r="NB160" s="224" t="str">
        <f t="shared" si="622"/>
        <v>-</v>
      </c>
      <c r="NC160" s="224" t="str">
        <f t="shared" si="622"/>
        <v>-</v>
      </c>
      <c r="ND160" s="224" t="str">
        <f t="shared" si="622"/>
        <v>-</v>
      </c>
      <c r="NE160" s="224" t="str">
        <f t="shared" si="622"/>
        <v>-</v>
      </c>
      <c r="NF160" s="224" t="str">
        <f t="shared" si="622"/>
        <v>-</v>
      </c>
      <c r="NG160" s="224" t="str">
        <f t="shared" si="622"/>
        <v>-</v>
      </c>
      <c r="NH160" s="224" t="str">
        <f t="shared" si="622"/>
        <v>-</v>
      </c>
      <c r="NI160" s="224" t="str">
        <f t="shared" si="622"/>
        <v>66</v>
      </c>
    </row>
    <row r="161" spans="1:373" s="2" customFormat="1" ht="12.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213" t="s">
        <v>141</v>
      </c>
      <c r="AD161" s="222" t="str">
        <f t="shared" ca="1" si="195"/>
        <v>$86.43</v>
      </c>
      <c r="AE161" s="224" t="str">
        <f t="shared" si="229"/>
        <v>33,808</v>
      </c>
      <c r="AF161" s="224" t="str">
        <f t="shared" ref="AF161:AS161" si="623">AF61</f>
        <v>2,607</v>
      </c>
      <c r="AG161" s="224" t="str">
        <f t="shared" si="623"/>
        <v>216</v>
      </c>
      <c r="AH161" s="224" t="str">
        <f t="shared" si="623"/>
        <v>1,580</v>
      </c>
      <c r="AI161" s="224" t="str">
        <f t="shared" si="623"/>
        <v>85</v>
      </c>
      <c r="AJ161" s="224" t="str">
        <f t="shared" si="623"/>
        <v>2</v>
      </c>
      <c r="AK161" s="224" t="str">
        <f t="shared" si="623"/>
        <v>180</v>
      </c>
      <c r="AL161" s="224" t="str">
        <f t="shared" si="623"/>
        <v>326,000</v>
      </c>
      <c r="AM161" s="224" t="str">
        <f t="shared" si="623"/>
        <v>170</v>
      </c>
      <c r="AN161" s="224" t="str">
        <f t="shared" si="623"/>
        <v>170,000</v>
      </c>
      <c r="AO161" s="224" t="str">
        <f t="shared" si="623"/>
        <v>80,037</v>
      </c>
      <c r="AP161" s="224" t="str">
        <f t="shared" si="623"/>
        <v>80,098</v>
      </c>
      <c r="AQ161" s="224" t="str">
        <f t="shared" si="623"/>
        <v>80,037</v>
      </c>
      <c r="AR161" s="224" t="str">
        <f t="shared" si="623"/>
        <v>918,780</v>
      </c>
      <c r="AS161" s="224" t="str">
        <f t="shared" si="623"/>
        <v>1,068,780</v>
      </c>
      <c r="AT161" s="224" t="str">
        <f t="shared" si="572"/>
        <v>$15,215,715</v>
      </c>
      <c r="AU161" s="224" t="str">
        <f t="shared" si="572"/>
        <v>$6,913,309</v>
      </c>
      <c r="AV161" s="224" t="str">
        <f t="shared" si="572"/>
        <v>$6,991,437</v>
      </c>
      <c r="AW161" s="224" t="str">
        <f t="shared" si="572"/>
        <v>$42,670,100</v>
      </c>
      <c r="AX161" s="224" t="str">
        <f t="shared" si="572"/>
        <v>$86.43</v>
      </c>
      <c r="AY161" s="224" t="str">
        <f t="shared" ref="AY161" si="624">AY61</f>
        <v>226</v>
      </c>
      <c r="AZ161" s="232" t="s">
        <v>275</v>
      </c>
      <c r="BA161" s="232"/>
      <c r="BB161" s="213" t="str">
        <f t="shared" ref="BB161:BU161" si="625">BB61</f>
        <v>33,808</v>
      </c>
      <c r="BC161" s="224" t="str">
        <f t="shared" si="625"/>
        <v>2,180</v>
      </c>
      <c r="BD161" s="224" t="str">
        <f t="shared" si="625"/>
        <v>417</v>
      </c>
      <c r="BE161" s="224" t="str">
        <f t="shared" si="625"/>
        <v>1,580</v>
      </c>
      <c r="BF161" s="224" t="str">
        <f t="shared" si="625"/>
        <v>85</v>
      </c>
      <c r="BG161" s="224" t="str">
        <f t="shared" si="625"/>
        <v>2</v>
      </c>
      <c r="BH161" s="224" t="str">
        <f t="shared" si="625"/>
        <v>180</v>
      </c>
      <c r="BI161" s="224" t="str">
        <f t="shared" si="625"/>
        <v>326,000</v>
      </c>
      <c r="BJ161" s="224" t="str">
        <f t="shared" si="625"/>
        <v>170</v>
      </c>
      <c r="BK161" s="224" t="str">
        <f t="shared" si="625"/>
        <v>1,700,000</v>
      </c>
      <c r="BL161" s="224" t="str">
        <f t="shared" si="625"/>
        <v>63,000</v>
      </c>
      <c r="BM161" s="224" t="str">
        <f t="shared" si="625"/>
        <v>63,123</v>
      </c>
      <c r="BN161" s="224" t="str">
        <f t="shared" si="625"/>
        <v>44,196</v>
      </c>
      <c r="BO161" s="224" t="str">
        <f t="shared" si="625"/>
        <v>957,085</v>
      </c>
      <c r="BP161" s="224" t="str">
        <f t="shared" si="625"/>
        <v>1,411,285</v>
      </c>
      <c r="BQ161" s="224" t="str">
        <f t="shared" si="625"/>
        <v>$11,330,492</v>
      </c>
      <c r="BR161" s="224" t="str">
        <f t="shared" si="625"/>
        <v>$4,425,526</v>
      </c>
      <c r="BS161" s="224" t="str">
        <f t="shared" si="625"/>
        <v>$5,932,797</v>
      </c>
      <c r="BT161" s="224" t="str">
        <f t="shared" si="625"/>
        <v>$31,747,628</v>
      </c>
      <c r="BU161" s="224" t="str">
        <f t="shared" si="625"/>
        <v>$68.84</v>
      </c>
      <c r="BV161" s="224" t="str">
        <f t="shared" si="437"/>
        <v>224</v>
      </c>
      <c r="BW161" s="232" t="s">
        <v>275</v>
      </c>
      <c r="BX161" s="232" t="s">
        <v>275</v>
      </c>
      <c r="BY161" s="213" t="str">
        <f t="shared" ref="BY161:CR161" si="626">BY61</f>
        <v>77,541</v>
      </c>
      <c r="BZ161" s="224" t="str">
        <f t="shared" si="626"/>
        <v>2,768</v>
      </c>
      <c r="CA161" s="224" t="str">
        <f t="shared" si="626"/>
        <v>220</v>
      </c>
      <c r="CB161" s="224" t="str">
        <f t="shared" si="626"/>
        <v>1,580</v>
      </c>
      <c r="CC161" s="224" t="str">
        <f t="shared" si="626"/>
        <v>85</v>
      </c>
      <c r="CD161" s="224" t="str">
        <f t="shared" si="626"/>
        <v>2</v>
      </c>
      <c r="CE161" s="224" t="str">
        <f t="shared" si="626"/>
        <v>180</v>
      </c>
      <c r="CF161" s="224" t="str">
        <f t="shared" si="626"/>
        <v>326,000</v>
      </c>
      <c r="CG161" s="224" t="str">
        <f t="shared" si="626"/>
        <v>170</v>
      </c>
      <c r="CH161" s="224" t="str">
        <f t="shared" si="626"/>
        <v>1,700,000</v>
      </c>
      <c r="CI161" s="224" t="str">
        <f t="shared" si="626"/>
        <v>125,588</v>
      </c>
      <c r="CJ161" s="224" t="str">
        <f t="shared" si="626"/>
        <v>152,013</v>
      </c>
      <c r="CK161" s="224" t="str">
        <f t="shared" si="626"/>
        <v>105,079</v>
      </c>
      <c r="CL161" s="224" t="str">
        <f t="shared" si="626"/>
        <v>2,379,869</v>
      </c>
      <c r="CM161" s="224" t="str">
        <f t="shared" si="626"/>
        <v>2,834,069</v>
      </c>
      <c r="CN161" s="224" t="str">
        <f t="shared" si="626"/>
        <v>$18,119,912</v>
      </c>
      <c r="CO161" s="224" t="str">
        <f t="shared" si="626"/>
        <v>$9,617,557</v>
      </c>
      <c r="CP161" s="224" t="str">
        <f t="shared" si="626"/>
        <v>$3,790,074</v>
      </c>
      <c r="CQ161" s="224" t="str">
        <f t="shared" si="626"/>
        <v>$53,023,730</v>
      </c>
      <c r="CR161" s="224" t="str">
        <f t="shared" si="626"/>
        <v>$68</v>
      </c>
      <c r="CS161" s="224" t="str">
        <f t="shared" si="438"/>
        <v>332</v>
      </c>
      <c r="CT161" s="232" t="s">
        <v>275</v>
      </c>
      <c r="CU161" s="232" t="s">
        <v>275</v>
      </c>
      <c r="CV161" s="213" t="str">
        <f t="shared" ref="CV161:DP161" si="627">CV61</f>
        <v>77,541</v>
      </c>
      <c r="CW161" s="224" t="str">
        <f t="shared" si="627"/>
        <v>2,768</v>
      </c>
      <c r="CX161" s="224" t="str">
        <f t="shared" si="627"/>
        <v>74</v>
      </c>
      <c r="CY161" s="224" t="str">
        <f t="shared" si="627"/>
        <v>1,580</v>
      </c>
      <c r="CZ161" s="224" t="str">
        <f t="shared" si="627"/>
        <v>86</v>
      </c>
      <c r="DA161" s="224" t="str">
        <f t="shared" si="627"/>
        <v>2</v>
      </c>
      <c r="DB161" s="224" t="str">
        <f t="shared" si="627"/>
        <v>180</v>
      </c>
      <c r="DC161" s="224" t="str">
        <f t="shared" si="627"/>
        <v>326,000</v>
      </c>
      <c r="DD161" s="224" t="str">
        <f t="shared" si="627"/>
        <v>170</v>
      </c>
      <c r="DE161" s="224" t="str">
        <f t="shared" si="627"/>
        <v>1,700,000</v>
      </c>
      <c r="DF161" s="224" t="str">
        <f t="shared" si="627"/>
        <v>138,920</v>
      </c>
      <c r="DG161" s="224" t="str">
        <f t="shared" si="627"/>
        <v>139,280</v>
      </c>
      <c r="DH161" s="224" t="str">
        <f t="shared" si="627"/>
        <v>120,000</v>
      </c>
      <c r="DI161" s="224" t="str">
        <f t="shared" si="627"/>
        <v>2,764,721</v>
      </c>
      <c r="DJ161" s="224" t="str">
        <f t="shared" si="627"/>
        <v>3,408,972</v>
      </c>
      <c r="DK161" s="224" t="str">
        <f t="shared" si="627"/>
        <v>$29,023,322</v>
      </c>
      <c r="DL161" s="224" t="str">
        <f t="shared" si="627"/>
        <v>$11,946,732</v>
      </c>
      <c r="DM161" s="224" t="str">
        <f t="shared" si="627"/>
        <v>$16,792,197</v>
      </c>
      <c r="DN161" s="224" t="str">
        <f t="shared" si="627"/>
        <v>$57,762,251</v>
      </c>
      <c r="DO161" s="224" t="str">
        <f t="shared" si="627"/>
        <v>$69</v>
      </c>
      <c r="DP161" s="224" t="str">
        <f t="shared" si="627"/>
        <v>358</v>
      </c>
      <c r="DQ161" s="232" t="s">
        <v>275</v>
      </c>
      <c r="DR161" s="232" t="s">
        <v>275</v>
      </c>
      <c r="DS161" s="213" t="str">
        <f t="shared" ref="DS161:EM161" si="628">DS61</f>
        <v>77,541</v>
      </c>
      <c r="DT161" s="224" t="str">
        <f t="shared" si="628"/>
        <v>3,041</v>
      </c>
      <c r="DU161" s="224" t="str">
        <f t="shared" si="628"/>
        <v>90</v>
      </c>
      <c r="DV161" s="224" t="str">
        <f t="shared" si="628"/>
        <v>1,510</v>
      </c>
      <c r="DW161" s="224" t="str">
        <f t="shared" si="628"/>
        <v>92</v>
      </c>
      <c r="DX161" s="224" t="str">
        <f t="shared" si="628"/>
        <v>2</v>
      </c>
      <c r="DY161" s="224" t="str">
        <f t="shared" si="628"/>
        <v>180</v>
      </c>
      <c r="DZ161" s="224" t="str">
        <f t="shared" si="628"/>
        <v>326,000</v>
      </c>
      <c r="EA161" s="224" t="str">
        <f t="shared" si="628"/>
        <v>170</v>
      </c>
      <c r="EB161" s="224" t="str">
        <f t="shared" si="628"/>
        <v>1,700,000</v>
      </c>
      <c r="EC161" s="224" t="str">
        <f t="shared" si="628"/>
        <v>127,096</v>
      </c>
      <c r="ED161" s="224" t="str">
        <f t="shared" si="628"/>
        <v>127,453</v>
      </c>
      <c r="EE161" s="224" t="str">
        <f t="shared" si="628"/>
        <v>128,357</v>
      </c>
      <c r="EF161" s="224" t="str">
        <f t="shared" si="628"/>
        <v>3,309,594</v>
      </c>
      <c r="EG161" s="224" t="str">
        <f t="shared" si="628"/>
        <v>3,786,073</v>
      </c>
      <c r="EH161" s="224" t="str">
        <f t="shared" si="628"/>
        <v>$27,280,661</v>
      </c>
      <c r="EI161" s="224" t="str">
        <f t="shared" si="628"/>
        <v>$10,859,494</v>
      </c>
      <c r="EJ161" s="224" t="str">
        <f t="shared" si="628"/>
        <v>$17,208,492</v>
      </c>
      <c r="EK161" s="224" t="str">
        <f t="shared" si="628"/>
        <v>$55,348,647</v>
      </c>
      <c r="EL161" s="224" t="str">
        <f t="shared" si="628"/>
        <v>$72</v>
      </c>
      <c r="EM161" s="224" t="str">
        <f t="shared" si="628"/>
        <v>251</v>
      </c>
      <c r="EN161" s="232" t="s">
        <v>275</v>
      </c>
      <c r="EO161" s="232" t="s">
        <v>275</v>
      </c>
      <c r="EP161" s="213" t="str">
        <f t="shared" ref="EP161:FJ161" si="629">EP61</f>
        <v>77,541</v>
      </c>
      <c r="EQ161" s="224" t="str">
        <f t="shared" si="629"/>
        <v>2,652</v>
      </c>
      <c r="ER161" s="224" t="str">
        <f t="shared" si="629"/>
        <v>408</v>
      </c>
      <c r="ES161" s="224" t="str">
        <f t="shared" si="629"/>
        <v>1,550</v>
      </c>
      <c r="ET161" s="224" t="str">
        <f t="shared" si="629"/>
        <v>95</v>
      </c>
      <c r="EU161" s="224" t="str">
        <f t="shared" si="629"/>
        <v>2</v>
      </c>
      <c r="EV161" s="224" t="str">
        <f t="shared" si="629"/>
        <v>150</v>
      </c>
      <c r="EW161" s="224" t="str">
        <f t="shared" si="629"/>
        <v>313,800</v>
      </c>
      <c r="EX161" s="224" t="str">
        <f t="shared" si="629"/>
        <v>44</v>
      </c>
      <c r="EY161" s="224" t="str">
        <f t="shared" si="629"/>
        <v>4,000,000</v>
      </c>
      <c r="EZ161" s="224" t="str">
        <f t="shared" si="629"/>
        <v>183,000</v>
      </c>
      <c r="FA161" s="224" t="str">
        <f t="shared" si="629"/>
        <v>183,000</v>
      </c>
      <c r="FB161" s="224" t="str">
        <f t="shared" si="629"/>
        <v>154,000</v>
      </c>
      <c r="FC161" s="224" t="str">
        <f t="shared" si="629"/>
        <v>4,400,000</v>
      </c>
      <c r="FD161" s="224" t="str">
        <f t="shared" si="629"/>
        <v>5,380,000</v>
      </c>
      <c r="FE161" s="224" t="str">
        <f t="shared" si="629"/>
        <v>$32,000,000</v>
      </c>
      <c r="FF161" s="224" t="str">
        <f t="shared" si="629"/>
        <v>$14,000,000</v>
      </c>
      <c r="FG161" s="224" t="str">
        <f t="shared" si="629"/>
        <v>$19,000,000</v>
      </c>
      <c r="FH161" s="224" t="str">
        <f t="shared" si="629"/>
        <v>$65,000,000</v>
      </c>
      <c r="FI161" s="224" t="str">
        <f t="shared" si="629"/>
        <v>$58</v>
      </c>
      <c r="FJ161" s="224" t="str">
        <f t="shared" si="629"/>
        <v>397</v>
      </c>
      <c r="FK161" s="232" t="s">
        <v>275</v>
      </c>
      <c r="FL161" s="232" t="s">
        <v>275</v>
      </c>
      <c r="FM161" s="213" t="str">
        <f t="shared" ref="FM161:GG161" si="630">FM61</f>
        <v>77,570</v>
      </c>
      <c r="FN161" s="224" t="str">
        <f t="shared" si="630"/>
        <v>2,435</v>
      </c>
      <c r="FO161" s="224" t="str">
        <f t="shared" si="630"/>
        <v>557</v>
      </c>
      <c r="FP161" s="224" t="str">
        <f t="shared" si="630"/>
        <v>1,500</v>
      </c>
      <c r="FQ161" s="224" t="str">
        <f t="shared" si="630"/>
        <v>22</v>
      </c>
      <c r="FR161" s="224" t="str">
        <f t="shared" si="630"/>
        <v>2</v>
      </c>
      <c r="FS161" s="224" t="str">
        <f t="shared" si="630"/>
        <v>150</v>
      </c>
      <c r="FT161" s="224" t="str">
        <f t="shared" si="630"/>
        <v>220,000</v>
      </c>
      <c r="FU161" s="224" t="str">
        <f t="shared" si="630"/>
        <v>44</v>
      </c>
      <c r="FV161" s="224" t="str">
        <f t="shared" si="630"/>
        <v>4,000,000</v>
      </c>
      <c r="FW161" s="224" t="str">
        <f t="shared" si="630"/>
        <v>145,000</v>
      </c>
      <c r="FX161" s="224" t="str">
        <f t="shared" si="630"/>
        <v>145,000</v>
      </c>
      <c r="FY161" s="224" t="str">
        <f t="shared" si="630"/>
        <v>89,000</v>
      </c>
      <c r="FZ161" s="224" t="str">
        <f t="shared" si="630"/>
        <v>3,371,000</v>
      </c>
      <c r="GA161" s="224" t="str">
        <f t="shared" si="630"/>
        <v>4,574,000</v>
      </c>
      <c r="GB161" s="224" t="str">
        <f t="shared" si="630"/>
        <v>$17,559,000</v>
      </c>
      <c r="GC161" s="224" t="str">
        <f t="shared" si="630"/>
        <v>$8,743,000</v>
      </c>
      <c r="GD161" s="224" t="str">
        <f t="shared" si="630"/>
        <v>$15,082,000</v>
      </c>
      <c r="GE161" s="224" t="str">
        <f t="shared" si="630"/>
        <v>$41,384,000</v>
      </c>
      <c r="GF161" s="224" t="str">
        <f t="shared" si="630"/>
        <v>$52</v>
      </c>
      <c r="GG161" s="224" t="str">
        <f t="shared" si="630"/>
        <v>369</v>
      </c>
      <c r="GH161" s="232" t="s">
        <v>275</v>
      </c>
      <c r="GI161" s="232" t="s">
        <v>275</v>
      </c>
      <c r="GJ161" s="213" t="str">
        <f t="shared" ref="GJ161:HD161" si="631">GJ61</f>
        <v>77,000</v>
      </c>
      <c r="GK161" s="224" t="str">
        <f t="shared" si="631"/>
        <v>2,483</v>
      </c>
      <c r="GL161" s="224" t="str">
        <f t="shared" si="631"/>
        <v>530</v>
      </c>
      <c r="GM161" s="224" t="str">
        <f t="shared" si="631"/>
        <v>1,538</v>
      </c>
      <c r="GN161" s="224" t="str">
        <f t="shared" si="631"/>
        <v>109</v>
      </c>
      <c r="GO161" s="224" t="str">
        <f t="shared" si="631"/>
        <v>2</v>
      </c>
      <c r="GP161" s="224" t="str">
        <f t="shared" si="631"/>
        <v>180</v>
      </c>
      <c r="GQ161" s="224" t="str">
        <f t="shared" si="631"/>
        <v>265,000</v>
      </c>
      <c r="GR161" s="224" t="str">
        <f t="shared" si="631"/>
        <v>173</v>
      </c>
      <c r="GS161" s="224" t="str">
        <f t="shared" si="631"/>
        <v>2,800,000</v>
      </c>
      <c r="GT161" s="224" t="str">
        <f t="shared" si="631"/>
        <v>70,000</v>
      </c>
      <c r="GU161" s="224" t="str">
        <f t="shared" si="631"/>
        <v>70,300</v>
      </c>
      <c r="GV161" s="224" t="str">
        <f t="shared" si="631"/>
        <v>38,000</v>
      </c>
      <c r="GW161" s="224" t="str">
        <f t="shared" si="631"/>
        <v>1,400,000</v>
      </c>
      <c r="GX161" s="224" t="str">
        <f t="shared" si="631"/>
        <v>1,540,000</v>
      </c>
      <c r="GY161" s="224" t="str">
        <f t="shared" si="631"/>
        <v>$11,000,000</v>
      </c>
      <c r="GZ161" s="224" t="str">
        <f t="shared" si="631"/>
        <v>$5,600,000</v>
      </c>
      <c r="HA161" s="224" t="str">
        <f t="shared" si="631"/>
        <v>$11,500,000</v>
      </c>
      <c r="HB161" s="224" t="str">
        <f t="shared" si="631"/>
        <v>$28,350,000</v>
      </c>
      <c r="HC161" s="224" t="str">
        <f t="shared" ref="HC161" si="632">HC61</f>
        <v>$69</v>
      </c>
      <c r="HD161" s="224" t="str">
        <f t="shared" si="631"/>
        <v>213</v>
      </c>
      <c r="HE161" s="232" t="s">
        <v>275</v>
      </c>
      <c r="HF161" s="232" t="s">
        <v>275</v>
      </c>
      <c r="HG161" s="213" t="str">
        <f t="shared" ref="HG161:IA161" si="633">HG61</f>
        <v>77,000</v>
      </c>
      <c r="HH161" s="224" t="str">
        <f t="shared" si="633"/>
        <v>2,700</v>
      </c>
      <c r="HI161" s="224" t="str">
        <f t="shared" si="633"/>
        <v>500</v>
      </c>
      <c r="HJ161" s="224" t="str">
        <f t="shared" si="633"/>
        <v>1,563</v>
      </c>
      <c r="HK161" s="224" t="str">
        <f t="shared" si="633"/>
        <v>109</v>
      </c>
      <c r="HL161" s="224" t="str">
        <f t="shared" si="633"/>
        <v>3</v>
      </c>
      <c r="HM161" s="224" t="str">
        <f t="shared" si="633"/>
        <v>180</v>
      </c>
      <c r="HN161" s="224" t="str">
        <f t="shared" si="633"/>
        <v>265,000</v>
      </c>
      <c r="HO161" s="224" t="str">
        <f t="shared" si="633"/>
        <v>173</v>
      </c>
      <c r="HP161" s="224" t="str">
        <f t="shared" si="633"/>
        <v>2,800,000</v>
      </c>
      <c r="HQ161" s="224" t="str">
        <f t="shared" si="633"/>
        <v>69,900</v>
      </c>
      <c r="HR161" s="224" t="str">
        <f t="shared" si="633"/>
        <v>70,200</v>
      </c>
      <c r="HS161" s="224" t="str">
        <f t="shared" si="633"/>
        <v>60,400</v>
      </c>
      <c r="HT161" s="224" t="str">
        <f t="shared" si="633"/>
        <v>1,467,000</v>
      </c>
      <c r="HU161" s="224" t="str">
        <f t="shared" si="633"/>
        <v>1,876,400</v>
      </c>
      <c r="HV161" s="224" t="str">
        <f t="shared" si="633"/>
        <v>$10,100,000</v>
      </c>
      <c r="HW161" s="224" t="str">
        <f t="shared" si="633"/>
        <v>$5,200,000</v>
      </c>
      <c r="HX161" s="224" t="str">
        <f t="shared" si="633"/>
        <v>$9,600,000</v>
      </c>
      <c r="HY161" s="224" t="str">
        <f t="shared" si="633"/>
        <v>$25,000,000</v>
      </c>
      <c r="HZ161" s="224" t="str">
        <f t="shared" si="633"/>
        <v>$73</v>
      </c>
      <c r="IA161" s="224" t="str">
        <f t="shared" si="633"/>
        <v>199</v>
      </c>
      <c r="IB161" s="232" t="s">
        <v>275</v>
      </c>
      <c r="IC161" s="232" t="s">
        <v>275</v>
      </c>
      <c r="ID161" s="213" t="str">
        <f t="shared" ref="ID161:IX161" si="634">ID61</f>
        <v>77,000</v>
      </c>
      <c r="IE161" s="224" t="str">
        <f t="shared" si="634"/>
        <v>3,000</v>
      </c>
      <c r="IF161" s="224" t="str">
        <f t="shared" si="634"/>
        <v>500</v>
      </c>
      <c r="IG161" s="224" t="str">
        <f t="shared" si="634"/>
        <v>1,617</v>
      </c>
      <c r="IH161" s="224" t="str">
        <f t="shared" si="634"/>
        <v>111</v>
      </c>
      <c r="II161" s="224" t="str">
        <f t="shared" si="634"/>
        <v>3</v>
      </c>
      <c r="IJ161" s="224" t="str">
        <f t="shared" si="634"/>
        <v>180</v>
      </c>
      <c r="IK161" s="224" t="str">
        <f t="shared" si="634"/>
        <v>265,000</v>
      </c>
      <c r="IL161" s="224" t="str">
        <f t="shared" si="634"/>
        <v>173</v>
      </c>
      <c r="IM161" s="224" t="str">
        <f t="shared" si="634"/>
        <v>2,800,000</v>
      </c>
      <c r="IN161" s="224" t="str">
        <f t="shared" si="634"/>
        <v>120,000</v>
      </c>
      <c r="IO161" s="224" t="str">
        <f t="shared" si="634"/>
        <v>120,700</v>
      </c>
      <c r="IP161" s="224" t="str">
        <f t="shared" si="634"/>
        <v>74,000</v>
      </c>
      <c r="IQ161" s="224" t="str">
        <f t="shared" si="634"/>
        <v>3,200,000</v>
      </c>
      <c r="IR161" s="224" t="str">
        <f t="shared" si="634"/>
        <v>3,900,000</v>
      </c>
      <c r="IS161" s="224" t="str">
        <f t="shared" si="634"/>
        <v>$21,800,000</v>
      </c>
      <c r="IT161" s="224" t="str">
        <f t="shared" si="634"/>
        <v>$12,300,000</v>
      </c>
      <c r="IU161" s="224" t="str">
        <f t="shared" si="634"/>
        <v>$15,900,000</v>
      </c>
      <c r="IV161" s="224" t="str">
        <f t="shared" si="634"/>
        <v>$50,000,000</v>
      </c>
      <c r="IW161" s="224" t="str">
        <f t="shared" si="634"/>
        <v>$80</v>
      </c>
      <c r="IX161" s="224" t="str">
        <f t="shared" si="634"/>
        <v>422</v>
      </c>
      <c r="IY161" s="232" t="s">
        <v>275</v>
      </c>
      <c r="IZ161" s="232" t="s">
        <v>275</v>
      </c>
      <c r="JA161" s="213" t="str">
        <f t="shared" ref="JA161:JU161" si="635">JA61</f>
        <v>60,048</v>
      </c>
      <c r="JB161" s="224" t="str">
        <f t="shared" si="635"/>
        <v>2,673</v>
      </c>
      <c r="JC161" s="224" t="str">
        <f t="shared" si="635"/>
        <v>203</v>
      </c>
      <c r="JD161" s="224" t="str">
        <f t="shared" si="635"/>
        <v>4,284</v>
      </c>
      <c r="JE161" s="224" t="str">
        <f t="shared" si="635"/>
        <v>87</v>
      </c>
      <c r="JF161" s="224" t="str">
        <f t="shared" si="635"/>
        <v>2</v>
      </c>
      <c r="JG161" s="224" t="str">
        <f t="shared" si="635"/>
        <v>180</v>
      </c>
      <c r="JH161" s="224" t="str">
        <f t="shared" si="635"/>
        <v>326,000</v>
      </c>
      <c r="JI161" s="224" t="str">
        <f t="shared" si="635"/>
        <v>170</v>
      </c>
      <c r="JJ161" s="224" t="str">
        <f t="shared" si="635"/>
        <v>1,394,000</v>
      </c>
      <c r="JK161" s="224" t="str">
        <f t="shared" si="635"/>
        <v>106,928</v>
      </c>
      <c r="JL161" s="224" t="str">
        <f t="shared" si="635"/>
        <v>125,343</v>
      </c>
      <c r="JM161" s="224" t="str">
        <f t="shared" si="635"/>
        <v>95,534</v>
      </c>
      <c r="JN161" s="224" t="str">
        <f t="shared" si="635"/>
        <v>2,066,010</v>
      </c>
      <c r="JO161" s="224" t="str">
        <f t="shared" si="635"/>
        <v>2,509,616</v>
      </c>
      <c r="JP161" s="224" t="str">
        <f t="shared" si="635"/>
        <v>$20,194,020</v>
      </c>
      <c r="JQ161" s="224" t="str">
        <f t="shared" si="635"/>
        <v>$8,752,524</v>
      </c>
      <c r="JR161" s="224" t="str">
        <f t="shared" si="635"/>
        <v>$10,142,999</v>
      </c>
      <c r="JS161" s="224" t="str">
        <f t="shared" si="635"/>
        <v>$48,110,471</v>
      </c>
      <c r="JT161" s="224" t="str">
        <f t="shared" si="635"/>
        <v>$72.83</v>
      </c>
      <c r="JU161" s="224" t="str">
        <f t="shared" si="635"/>
        <v>278</v>
      </c>
      <c r="JV161" s="232" t="s">
        <v>275</v>
      </c>
      <c r="JW161" s="232" t="s">
        <v>275</v>
      </c>
      <c r="JX161" s="213" t="str">
        <f t="shared" ref="JX161:KR161" si="636">JX61</f>
        <v>0</v>
      </c>
      <c r="JY161" s="224" t="str">
        <f t="shared" si="636"/>
        <v>427</v>
      </c>
      <c r="JZ161" s="224" t="str">
        <f t="shared" si="636"/>
        <v>-201</v>
      </c>
      <c r="KA161" s="224" t="str">
        <f t="shared" si="636"/>
        <v>0</v>
      </c>
      <c r="KB161" s="224" t="str">
        <f t="shared" si="636"/>
        <v>0</v>
      </c>
      <c r="KC161" s="224" t="str">
        <f t="shared" si="636"/>
        <v>0</v>
      </c>
      <c r="KD161" s="224" t="str">
        <f t="shared" si="636"/>
        <v>0</v>
      </c>
      <c r="KE161" s="224" t="str">
        <f t="shared" si="636"/>
        <v>0</v>
      </c>
      <c r="KF161" s="224" t="str">
        <f t="shared" si="636"/>
        <v>0</v>
      </c>
      <c r="KG161" s="224" t="str">
        <f t="shared" si="636"/>
        <v>-1,530,000</v>
      </c>
      <c r="KH161" s="224" t="str">
        <f t="shared" si="636"/>
        <v>17,037</v>
      </c>
      <c r="KI161" s="224" t="str">
        <f t="shared" si="636"/>
        <v>16,975</v>
      </c>
      <c r="KJ161" s="224" t="str">
        <f t="shared" si="636"/>
        <v>35,841</v>
      </c>
      <c r="KK161" s="224" t="str">
        <f t="shared" si="636"/>
        <v>-38,305</v>
      </c>
      <c r="KL161" s="224" t="str">
        <f t="shared" si="636"/>
        <v>-342,505</v>
      </c>
      <c r="KM161" s="224" t="str">
        <f t="shared" si="636"/>
        <v>$3,885,223</v>
      </c>
      <c r="KN161" s="224" t="str">
        <f t="shared" si="636"/>
        <v>$2,487,783</v>
      </c>
      <c r="KO161" s="224" t="str">
        <f t="shared" si="636"/>
        <v>$1,058,640</v>
      </c>
      <c r="KP161" s="224" t="str">
        <f t="shared" si="636"/>
        <v>$10,922,472</v>
      </c>
      <c r="KQ161" s="224" t="str">
        <f t="shared" si="636"/>
        <v>$17.59</v>
      </c>
      <c r="KR161" s="224" t="str">
        <f t="shared" si="636"/>
        <v>2</v>
      </c>
      <c r="KS161" s="232" t="s">
        <v>275</v>
      </c>
      <c r="KT161" s="232" t="s">
        <v>275</v>
      </c>
      <c r="KU161" s="213" t="str">
        <f t="shared" ref="KU161:LO161" si="637">KU61</f>
        <v>-43,733</v>
      </c>
      <c r="KV161" s="224" t="str">
        <f t="shared" si="637"/>
        <v>-588</v>
      </c>
      <c r="KW161" s="224" t="str">
        <f t="shared" si="637"/>
        <v>197</v>
      </c>
      <c r="KX161" s="224" t="str">
        <f t="shared" si="637"/>
        <v>0</v>
      </c>
      <c r="KY161" s="224" t="str">
        <f t="shared" si="637"/>
        <v>0</v>
      </c>
      <c r="KZ161" s="224" t="str">
        <f t="shared" si="637"/>
        <v>0</v>
      </c>
      <c r="LA161" s="224" t="str">
        <f t="shared" si="637"/>
        <v>0</v>
      </c>
      <c r="LB161" s="224" t="str">
        <f t="shared" si="637"/>
        <v>0</v>
      </c>
      <c r="LC161" s="224" t="str">
        <f t="shared" si="637"/>
        <v>0</v>
      </c>
      <c r="LD161" s="224" t="str">
        <f t="shared" si="637"/>
        <v>0</v>
      </c>
      <c r="LE161" s="224" t="str">
        <f t="shared" si="637"/>
        <v>-62,588</v>
      </c>
      <c r="LF161" s="224" t="str">
        <f t="shared" si="637"/>
        <v>-62,761</v>
      </c>
      <c r="LG161" s="224" t="str">
        <f t="shared" si="637"/>
        <v>-60,883</v>
      </c>
      <c r="LH161" s="224" t="str">
        <f t="shared" si="637"/>
        <v>-1,422,784</v>
      </c>
      <c r="LI161" s="224" t="str">
        <f t="shared" si="637"/>
        <v>-1,422,784</v>
      </c>
      <c r="LJ161" s="224" t="str">
        <f t="shared" si="637"/>
        <v>-$6,789,420</v>
      </c>
      <c r="LK161" s="224" t="str">
        <f t="shared" si="637"/>
        <v>-$5,192,031</v>
      </c>
      <c r="LL161" s="224" t="str">
        <f t="shared" si="637"/>
        <v>$2,142,723</v>
      </c>
      <c r="LM161" s="224" t="str">
        <f t="shared" si="637"/>
        <v>-$21,276,102</v>
      </c>
      <c r="LN161" s="224" t="str">
        <f t="shared" si="637"/>
        <v>$0.44</v>
      </c>
      <c r="LO161" s="224" t="str">
        <f t="shared" si="637"/>
        <v>-108</v>
      </c>
      <c r="LP161" s="232"/>
      <c r="LQ161" s="232"/>
      <c r="LR161" s="213" t="str">
        <f t="shared" ref="LR161:ML161" si="638">LR61</f>
        <v>0</v>
      </c>
      <c r="LS161" s="224" t="str">
        <f t="shared" si="638"/>
        <v>0</v>
      </c>
      <c r="LT161" s="224" t="str">
        <f t="shared" si="638"/>
        <v>146</v>
      </c>
      <c r="LU161" s="224" t="str">
        <f t="shared" si="638"/>
        <v>0</v>
      </c>
      <c r="LV161" s="224" t="str">
        <f t="shared" si="638"/>
        <v>-1</v>
      </c>
      <c r="LW161" s="224" t="str">
        <f t="shared" si="638"/>
        <v>0</v>
      </c>
      <c r="LX161" s="224" t="str">
        <f t="shared" si="638"/>
        <v>0</v>
      </c>
      <c r="LY161" s="224" t="str">
        <f t="shared" si="638"/>
        <v>0</v>
      </c>
      <c r="LZ161" s="224" t="str">
        <f t="shared" si="638"/>
        <v>0</v>
      </c>
      <c r="MA161" s="224" t="str">
        <f t="shared" si="638"/>
        <v>0</v>
      </c>
      <c r="MB161" s="224" t="str">
        <f t="shared" si="638"/>
        <v>-13,332</v>
      </c>
      <c r="MC161" s="224" t="str">
        <f t="shared" si="638"/>
        <v>12,733</v>
      </c>
      <c r="MD161" s="224" t="str">
        <f t="shared" si="638"/>
        <v>-14,921</v>
      </c>
      <c r="ME161" s="224" t="str">
        <f t="shared" si="638"/>
        <v>-384,852</v>
      </c>
      <c r="MF161" s="224" t="str">
        <f t="shared" si="638"/>
        <v>-574,903</v>
      </c>
      <c r="MG161" s="224" t="str">
        <f t="shared" si="638"/>
        <v>-$10,903,410</v>
      </c>
      <c r="MH161" s="224" t="str">
        <f t="shared" si="638"/>
        <v>-$2,329,175</v>
      </c>
      <c r="MI161" s="224" t="str">
        <f t="shared" si="638"/>
        <v>-$13,002,123</v>
      </c>
      <c r="MJ161" s="224" t="str">
        <f t="shared" si="638"/>
        <v>-$4,738,521</v>
      </c>
      <c r="MK161" s="224" t="str">
        <f t="shared" si="638"/>
        <v>-$1</v>
      </c>
      <c r="ML161" s="224" t="str">
        <f t="shared" si="638"/>
        <v>-26</v>
      </c>
      <c r="MM161" s="232"/>
      <c r="MN161" s="232"/>
      <c r="MO161" s="213" t="str">
        <f t="shared" ref="MO161:NI161" si="639">MO61</f>
        <v>0</v>
      </c>
      <c r="MP161" s="224" t="str">
        <f t="shared" si="639"/>
        <v>-273</v>
      </c>
      <c r="MQ161" s="224" t="str">
        <f t="shared" si="639"/>
        <v>-16</v>
      </c>
      <c r="MR161" s="224" t="str">
        <f t="shared" si="639"/>
        <v>70</v>
      </c>
      <c r="MS161" s="224" t="str">
        <f t="shared" si="639"/>
        <v>-6</v>
      </c>
      <c r="MT161" s="224" t="str">
        <f t="shared" si="639"/>
        <v>0</v>
      </c>
      <c r="MU161" s="224" t="str">
        <f t="shared" si="639"/>
        <v>0</v>
      </c>
      <c r="MV161" s="224" t="str">
        <f t="shared" si="639"/>
        <v>0</v>
      </c>
      <c r="MW161" s="224" t="str">
        <f t="shared" si="639"/>
        <v>0</v>
      </c>
      <c r="MX161" s="224" t="str">
        <f t="shared" si="639"/>
        <v>0</v>
      </c>
      <c r="MY161" s="224" t="str">
        <f t="shared" si="639"/>
        <v>11,824</v>
      </c>
      <c r="MZ161" s="224" t="str">
        <f t="shared" si="639"/>
        <v>11,827</v>
      </c>
      <c r="NA161" s="224" t="str">
        <f t="shared" si="639"/>
        <v>-8,357</v>
      </c>
      <c r="NB161" s="224" t="str">
        <f t="shared" si="639"/>
        <v>-544,873</v>
      </c>
      <c r="NC161" s="224" t="str">
        <f t="shared" si="639"/>
        <v>-377,101</v>
      </c>
      <c r="ND161" s="224" t="str">
        <f t="shared" si="639"/>
        <v>$1,742,661</v>
      </c>
      <c r="NE161" s="224" t="str">
        <f t="shared" si="639"/>
        <v>$1,087,238</v>
      </c>
      <c r="NF161" s="224" t="str">
        <f t="shared" si="639"/>
        <v>-$416,295</v>
      </c>
      <c r="NG161" s="224" t="str">
        <f t="shared" si="639"/>
        <v>$2,413,604</v>
      </c>
      <c r="NH161" s="224" t="str">
        <f t="shared" si="639"/>
        <v>-$3</v>
      </c>
      <c r="NI161" s="224" t="str">
        <f t="shared" si="639"/>
        <v>107</v>
      </c>
    </row>
    <row r="162" spans="1:373" s="2" customFormat="1" ht="12.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213" t="s">
        <v>142</v>
      </c>
      <c r="AD162" s="222" t="str">
        <f t="shared" ca="1" si="195"/>
        <v>$113.00</v>
      </c>
      <c r="AE162" s="224" t="str">
        <f t="shared" si="229"/>
        <v>25,190</v>
      </c>
      <c r="AF162" s="224" t="str">
        <f t="shared" ref="AF162:AS162" si="640">AF62</f>
        <v>565</v>
      </c>
      <c r="AG162" s="224" t="str">
        <f t="shared" si="640"/>
        <v>164</v>
      </c>
      <c r="AH162" s="224" t="str">
        <f t="shared" si="640"/>
        <v>591</v>
      </c>
      <c r="AI162" s="224" t="str">
        <f t="shared" si="640"/>
        <v>65</v>
      </c>
      <c r="AJ162" s="224" t="str">
        <f t="shared" si="640"/>
        <v>38</v>
      </c>
      <c r="AK162" s="224" t="str">
        <f t="shared" si="640"/>
        <v>12</v>
      </c>
      <c r="AL162" s="224" t="str">
        <f t="shared" si="640"/>
        <v>3,350</v>
      </c>
      <c r="AM162" s="224" t="str">
        <f t="shared" si="640"/>
        <v>175</v>
      </c>
      <c r="AN162" s="224" t="str">
        <f t="shared" si="640"/>
        <v>1,750,000</v>
      </c>
      <c r="AO162" s="224" t="str">
        <f t="shared" si="640"/>
        <v>21,685</v>
      </c>
      <c r="AP162" s="224" t="str">
        <f t="shared" si="640"/>
        <v>22,957</v>
      </c>
      <c r="AQ162" s="224" t="str">
        <f t="shared" si="640"/>
        <v>144,993</v>
      </c>
      <c r="AR162" s="224" t="str">
        <f t="shared" si="640"/>
        <v>4,384,098</v>
      </c>
      <c r="AS162" s="224" t="str">
        <f t="shared" si="640"/>
        <v>6,329,443</v>
      </c>
      <c r="AT162" s="224" t="str">
        <f t="shared" si="572"/>
        <v>$9,776,335</v>
      </c>
      <c r="AU162" s="224" t="str">
        <f t="shared" si="572"/>
        <v>$7,556,618</v>
      </c>
      <c r="AV162" s="224" t="str">
        <f t="shared" si="572"/>
        <v>$12,072,989</v>
      </c>
      <c r="AW162" s="224" t="str">
        <f t="shared" si="572"/>
        <v>$29,509,505</v>
      </c>
      <c r="AX162" s="224" t="str">
        <f t="shared" si="572"/>
        <v>$113.00</v>
      </c>
      <c r="AY162" s="224" t="str">
        <f t="shared" ref="AY162" si="641">AY62</f>
        <v>775</v>
      </c>
      <c r="AZ162" s="232" t="s">
        <v>275</v>
      </c>
      <c r="BA162" s="232"/>
      <c r="BB162" s="213" t="str">
        <f t="shared" ref="BB162:BU162" si="642">BB62</f>
        <v>25,190</v>
      </c>
      <c r="BC162" s="224" t="str">
        <f t="shared" si="642"/>
        <v>565</v>
      </c>
      <c r="BD162" s="224" t="str">
        <f t="shared" si="642"/>
        <v>164</v>
      </c>
      <c r="BE162" s="224" t="str">
        <f t="shared" si="642"/>
        <v>591</v>
      </c>
      <c r="BF162" s="224" t="str">
        <f t="shared" si="642"/>
        <v>65</v>
      </c>
      <c r="BG162" s="224" t="str">
        <f t="shared" si="642"/>
        <v>38</v>
      </c>
      <c r="BH162" s="224" t="str">
        <f t="shared" si="642"/>
        <v>12</v>
      </c>
      <c r="BI162" s="224" t="str">
        <f t="shared" si="642"/>
        <v>3,350</v>
      </c>
      <c r="BJ162" s="224" t="str">
        <f t="shared" si="642"/>
        <v>175</v>
      </c>
      <c r="BK162" s="224" t="str">
        <f t="shared" si="642"/>
        <v>1,750,000</v>
      </c>
      <c r="BL162" s="224" t="str">
        <f t="shared" si="642"/>
        <v>29,233</v>
      </c>
      <c r="BM162" s="224" t="str">
        <f t="shared" si="642"/>
        <v>29,233</v>
      </c>
      <c r="BN162" s="224" t="str">
        <f t="shared" si="642"/>
        <v>267,093</v>
      </c>
      <c r="BO162" s="224" t="str">
        <f t="shared" si="642"/>
        <v>5,064,044</v>
      </c>
      <c r="BP162" s="224" t="str">
        <f t="shared" si="642"/>
        <v>7,231,841</v>
      </c>
      <c r="BQ162" s="224" t="str">
        <f t="shared" si="642"/>
        <v>$12,881,984</v>
      </c>
      <c r="BR162" s="224" t="str">
        <f t="shared" si="642"/>
        <v>$8,851,047</v>
      </c>
      <c r="BS162" s="224" t="str">
        <f t="shared" si="642"/>
        <v>$13,551,915</v>
      </c>
      <c r="BT162" s="224" t="str">
        <f t="shared" si="642"/>
        <v>$35,347,362</v>
      </c>
      <c r="BU162" s="224" t="str">
        <f t="shared" si="642"/>
        <v>$91.16</v>
      </c>
      <c r="BV162" s="224" t="str">
        <f t="shared" si="437"/>
        <v>1,368</v>
      </c>
      <c r="BW162" s="232" t="s">
        <v>275</v>
      </c>
      <c r="BX162" s="232" t="s">
        <v>275</v>
      </c>
      <c r="BY162" s="213" t="str">
        <f t="shared" ref="BY162:CR162" si="643">BY62</f>
        <v>25,205</v>
      </c>
      <c r="BZ162" s="224" t="str">
        <f t="shared" si="643"/>
        <v>568</v>
      </c>
      <c r="CA162" s="224" t="str">
        <f t="shared" si="643"/>
        <v>199</v>
      </c>
      <c r="CB162" s="224" t="str">
        <f t="shared" si="643"/>
        <v>593</v>
      </c>
      <c r="CC162" s="224" t="str">
        <f t="shared" si="643"/>
        <v>67</v>
      </c>
      <c r="CD162" s="224" t="str">
        <f t="shared" si="643"/>
        <v>38</v>
      </c>
      <c r="CE162" s="224" t="str">
        <f t="shared" si="643"/>
        <v>12</v>
      </c>
      <c r="CF162" s="224" t="str">
        <f t="shared" si="643"/>
        <v>3,350</v>
      </c>
      <c r="CG162" s="224" t="str">
        <f t="shared" si="643"/>
        <v>176</v>
      </c>
      <c r="CH162" s="224" t="str">
        <f t="shared" si="643"/>
        <v>1,760,000</v>
      </c>
      <c r="CI162" s="224" t="str">
        <f t="shared" si="643"/>
        <v>23,971</v>
      </c>
      <c r="CJ162" s="224" t="str">
        <f t="shared" si="643"/>
        <v>23,971</v>
      </c>
      <c r="CK162" s="224" t="str">
        <f t="shared" si="643"/>
        <v>222,950</v>
      </c>
      <c r="CL162" s="224" t="str">
        <f t="shared" si="643"/>
        <v>4,433,850</v>
      </c>
      <c r="CM162" s="224" t="str">
        <f t="shared" si="643"/>
        <v>6,402,128</v>
      </c>
      <c r="CN162" s="224" t="str">
        <f t="shared" si="643"/>
        <v>$9,509,651</v>
      </c>
      <c r="CO162" s="224" t="str">
        <f t="shared" si="643"/>
        <v>$5,820,163</v>
      </c>
      <c r="CP162" s="224" t="str">
        <f t="shared" si="643"/>
        <v>$10,557,468</v>
      </c>
      <c r="CQ162" s="224" t="str">
        <f t="shared" si="643"/>
        <v>$25,949,107</v>
      </c>
      <c r="CR162" s="224" t="str">
        <f t="shared" si="643"/>
        <v>$87</v>
      </c>
      <c r="CS162" s="224" t="str">
        <f t="shared" si="438"/>
        <v>954</v>
      </c>
      <c r="CT162" s="232" t="s">
        <v>275</v>
      </c>
      <c r="CU162" s="232" t="s">
        <v>275</v>
      </c>
      <c r="CV162" s="213" t="str">
        <f t="shared" ref="CV162:DP162" si="644">CV62</f>
        <v>25,190</v>
      </c>
      <c r="CW162" s="224" t="str">
        <f t="shared" si="644"/>
        <v>565</v>
      </c>
      <c r="CX162" s="224" t="str">
        <f t="shared" si="644"/>
        <v>164</v>
      </c>
      <c r="CY162" s="224" t="str">
        <f t="shared" si="644"/>
        <v>594</v>
      </c>
      <c r="CZ162" s="224" t="str">
        <f t="shared" si="644"/>
        <v>67</v>
      </c>
      <c r="DA162" s="224" t="str">
        <f t="shared" si="644"/>
        <v>35</v>
      </c>
      <c r="DB162" s="224" t="str">
        <f t="shared" si="644"/>
        <v>12</v>
      </c>
      <c r="DC162" s="224" t="str">
        <f t="shared" si="644"/>
        <v>3,350</v>
      </c>
      <c r="DD162" s="224" t="str">
        <f t="shared" si="644"/>
        <v>175</v>
      </c>
      <c r="DE162" s="224" t="str">
        <f t="shared" si="644"/>
        <v>1,750,000</v>
      </c>
      <c r="DF162" s="224" t="str">
        <f t="shared" si="644"/>
        <v>23,335</v>
      </c>
      <c r="DG162" s="224" t="str">
        <f t="shared" si="644"/>
        <v>23,335</v>
      </c>
      <c r="DH162" s="224" t="str">
        <f t="shared" si="644"/>
        <v>221,102</v>
      </c>
      <c r="DI162" s="224" t="str">
        <f t="shared" si="644"/>
        <v>4,820,451</v>
      </c>
      <c r="DJ162" s="224" t="str">
        <f t="shared" si="644"/>
        <v>7,142,037</v>
      </c>
      <c r="DK162" s="224" t="str">
        <f t="shared" si="644"/>
        <v>$9,021,639</v>
      </c>
      <c r="DL162" s="224" t="str">
        <f t="shared" si="644"/>
        <v>$5,069,586</v>
      </c>
      <c r="DM162" s="224" t="str">
        <f t="shared" si="644"/>
        <v>$9,910,102</v>
      </c>
      <c r="DN162" s="224" t="str">
        <f t="shared" si="644"/>
        <v>$27,071,108</v>
      </c>
      <c r="DO162" s="224" t="str">
        <f t="shared" si="644"/>
        <v>$87</v>
      </c>
      <c r="DP162" s="224" t="str">
        <f t="shared" si="644"/>
        <v>835</v>
      </c>
      <c r="DQ162" s="232" t="s">
        <v>275</v>
      </c>
      <c r="DR162" s="232" t="s">
        <v>275</v>
      </c>
      <c r="DS162" s="213" t="str">
        <f t="shared" ref="DS162:EM162" si="645">DS62</f>
        <v>25,000</v>
      </c>
      <c r="DT162" s="224" t="str">
        <f t="shared" si="645"/>
        <v>565</v>
      </c>
      <c r="DU162" s="224" t="str">
        <f t="shared" si="645"/>
        <v>164</v>
      </c>
      <c r="DV162" s="224" t="str">
        <f t="shared" si="645"/>
        <v>595</v>
      </c>
      <c r="DW162" s="224" t="str">
        <f t="shared" si="645"/>
        <v>67</v>
      </c>
      <c r="DX162" s="224" t="str">
        <f t="shared" si="645"/>
        <v>35</v>
      </c>
      <c r="DY162" s="224" t="str">
        <f t="shared" si="645"/>
        <v>12</v>
      </c>
      <c r="DZ162" s="224" t="str">
        <f t="shared" si="645"/>
        <v>3,350</v>
      </c>
      <c r="EA162" s="224" t="str">
        <f t="shared" si="645"/>
        <v>175</v>
      </c>
      <c r="EB162" s="224" t="str">
        <f t="shared" si="645"/>
        <v>1,750,000</v>
      </c>
      <c r="EC162" s="224" t="str">
        <f t="shared" si="645"/>
        <v>27,125</v>
      </c>
      <c r="ED162" s="224" t="str">
        <f t="shared" si="645"/>
        <v>27,125</v>
      </c>
      <c r="EE162" s="224" t="str">
        <f t="shared" si="645"/>
        <v>257,909</v>
      </c>
      <c r="EF162" s="224" t="str">
        <f t="shared" si="645"/>
        <v>4,970,863</v>
      </c>
      <c r="EG162" s="224" t="str">
        <f t="shared" si="645"/>
        <v>7,943,738</v>
      </c>
      <c r="EH162" s="224" t="str">
        <f t="shared" si="645"/>
        <v>$9,881,038</v>
      </c>
      <c r="EI162" s="224" t="str">
        <f t="shared" si="645"/>
        <v>$6,024,298</v>
      </c>
      <c r="EJ162" s="224" t="str">
        <f t="shared" si="645"/>
        <v>$11,342,673</v>
      </c>
      <c r="EK162" s="224" t="str">
        <f t="shared" si="645"/>
        <v>$27,316,800</v>
      </c>
      <c r="EL162" s="224" t="str">
        <f t="shared" si="645"/>
        <v>$78</v>
      </c>
      <c r="EM162" s="224" t="str">
        <f t="shared" si="645"/>
        <v>829</v>
      </c>
      <c r="EN162" s="232" t="s">
        <v>275</v>
      </c>
      <c r="EO162" s="232" t="s">
        <v>275</v>
      </c>
      <c r="EP162" s="213" t="str">
        <f t="shared" ref="EP162:FJ162" si="646">EP62</f>
        <v>25,000</v>
      </c>
      <c r="EQ162" s="224" t="str">
        <f t="shared" si="646"/>
        <v>565</v>
      </c>
      <c r="ER162" s="224" t="str">
        <f t="shared" si="646"/>
        <v>164</v>
      </c>
      <c r="ES162" s="224" t="str">
        <f t="shared" si="646"/>
        <v>594</v>
      </c>
      <c r="ET162" s="224" t="str">
        <f t="shared" si="646"/>
        <v>67</v>
      </c>
      <c r="EU162" s="224" t="str">
        <f t="shared" si="646"/>
        <v>35</v>
      </c>
      <c r="EV162" s="224" t="str">
        <f t="shared" si="646"/>
        <v>12</v>
      </c>
      <c r="EW162" s="224" t="str">
        <f t="shared" si="646"/>
        <v>3,350</v>
      </c>
      <c r="EX162" s="224" t="str">
        <f t="shared" si="646"/>
        <v>175</v>
      </c>
      <c r="EY162" s="224" t="str">
        <f t="shared" si="646"/>
        <v>1,750,000</v>
      </c>
      <c r="EZ162" s="224" t="str">
        <f t="shared" si="646"/>
        <v>27,850</v>
      </c>
      <c r="FA162" s="224" t="str">
        <f t="shared" si="646"/>
        <v>27,850</v>
      </c>
      <c r="FB162" s="224" t="str">
        <f t="shared" si="646"/>
        <v>251,422</v>
      </c>
      <c r="FC162" s="224" t="str">
        <f t="shared" si="646"/>
        <v>6,665,305</v>
      </c>
      <c r="FD162" s="224" t="str">
        <f t="shared" si="646"/>
        <v>9,080,866</v>
      </c>
      <c r="FE162" s="224" t="str">
        <f t="shared" si="646"/>
        <v>$10,701,048</v>
      </c>
      <c r="FF162" s="224" t="str">
        <f t="shared" si="646"/>
        <v>$6,501,601</v>
      </c>
      <c r="FG162" s="224" t="str">
        <f t="shared" si="646"/>
        <v>$11,144,798</v>
      </c>
      <c r="FH162" s="224" t="str">
        <f t="shared" si="646"/>
        <v>$28,347,447</v>
      </c>
      <c r="FI162" s="224" t="str">
        <f t="shared" si="646"/>
        <v>$78</v>
      </c>
      <c r="FJ162" s="224" t="str">
        <f t="shared" si="646"/>
        <v>1,268</v>
      </c>
      <c r="FK162" s="232" t="s">
        <v>275</v>
      </c>
      <c r="FL162" s="232" t="s">
        <v>275</v>
      </c>
      <c r="FM162" s="213" t="str">
        <f t="shared" ref="FM162:GG162" si="647">FM62</f>
        <v>25,000</v>
      </c>
      <c r="FN162" s="224" t="str">
        <f t="shared" si="647"/>
        <v>563</v>
      </c>
      <c r="FO162" s="224" t="str">
        <f t="shared" si="647"/>
        <v>145</v>
      </c>
      <c r="FP162" s="224" t="str">
        <f t="shared" si="647"/>
        <v>570</v>
      </c>
      <c r="FQ162" s="224" t="str">
        <f t="shared" si="647"/>
        <v>60</v>
      </c>
      <c r="FR162" s="224" t="str">
        <f t="shared" si="647"/>
        <v>36</v>
      </c>
      <c r="FS162" s="224" t="str">
        <f t="shared" si="647"/>
        <v>12</v>
      </c>
      <c r="FT162" s="224" t="str">
        <f t="shared" si="647"/>
        <v>3,350</v>
      </c>
      <c r="FU162" s="224" t="str">
        <f t="shared" si="647"/>
        <v>175</v>
      </c>
      <c r="FV162" s="224" t="str">
        <f t="shared" si="647"/>
        <v>1,750,000</v>
      </c>
      <c r="FW162" s="224" t="str">
        <f t="shared" si="647"/>
        <v>1,858</v>
      </c>
      <c r="FX162" s="224" t="str">
        <f t="shared" si="647"/>
        <v>1,858</v>
      </c>
      <c r="FY162" s="224" t="str">
        <f t="shared" si="647"/>
        <v>282,800</v>
      </c>
      <c r="FZ162" s="224" t="str">
        <f t="shared" si="647"/>
        <v>7,089,690</v>
      </c>
      <c r="GA162" s="224" t="str">
        <f t="shared" si="647"/>
        <v>10,177,885</v>
      </c>
      <c r="GB162" s="224" t="str">
        <f t="shared" si="647"/>
        <v>$12,438,267</v>
      </c>
      <c r="GC162" s="224" t="str">
        <f t="shared" si="647"/>
        <v>$7,216,189</v>
      </c>
      <c r="GD162" s="224" t="str">
        <f t="shared" si="647"/>
        <v>$11,658,285</v>
      </c>
      <c r="GE162" s="224" t="str">
        <f t="shared" si="647"/>
        <v>$31,368,486</v>
      </c>
      <c r="GF162" s="224" t="str">
        <f t="shared" si="647"/>
        <v>$83</v>
      </c>
      <c r="GG162" s="224" t="str">
        <f t="shared" si="647"/>
        <v>1,433</v>
      </c>
      <c r="GH162" s="232" t="s">
        <v>275</v>
      </c>
      <c r="GI162" s="232" t="s">
        <v>275</v>
      </c>
      <c r="GJ162" s="213" t="str">
        <f t="shared" ref="GJ162:HD162" si="648">GJ62</f>
        <v>25,000</v>
      </c>
      <c r="GK162" s="224" t="str">
        <f t="shared" si="648"/>
        <v>563</v>
      </c>
      <c r="GL162" s="224" t="str">
        <f t="shared" si="648"/>
        <v>145</v>
      </c>
      <c r="GM162" s="224" t="str">
        <f t="shared" si="648"/>
        <v>570</v>
      </c>
      <c r="GN162" s="224" t="str">
        <f t="shared" si="648"/>
        <v>60</v>
      </c>
      <c r="GO162" s="224" t="str">
        <f t="shared" si="648"/>
        <v>36</v>
      </c>
      <c r="GP162" s="224" t="str">
        <f t="shared" si="648"/>
        <v>12</v>
      </c>
      <c r="GQ162" s="224" t="str">
        <f t="shared" si="648"/>
        <v>3,350</v>
      </c>
      <c r="GR162" s="224" t="str">
        <f t="shared" si="648"/>
        <v>175</v>
      </c>
      <c r="GS162" s="224" t="str">
        <f t="shared" si="648"/>
        <v>1,750,000</v>
      </c>
      <c r="GT162" s="224" t="str">
        <f t="shared" si="648"/>
        <v>1,389</v>
      </c>
      <c r="GU162" s="224" t="str">
        <f t="shared" si="648"/>
        <v>1,389</v>
      </c>
      <c r="GV162" s="224" t="str">
        <f t="shared" si="648"/>
        <v>255,871</v>
      </c>
      <c r="GW162" s="224" t="str">
        <f t="shared" si="648"/>
        <v>7,137,096</v>
      </c>
      <c r="GX162" s="224" t="str">
        <f t="shared" si="648"/>
        <v>9,187,701</v>
      </c>
      <c r="GY162" s="224" t="str">
        <f t="shared" si="648"/>
        <v>$9,476,524</v>
      </c>
      <c r="GZ162" s="224" t="str">
        <f t="shared" si="648"/>
        <v>$6,196,519</v>
      </c>
      <c r="HA162" s="224" t="str">
        <f t="shared" si="648"/>
        <v>$10,130,053</v>
      </c>
      <c r="HB162" s="224" t="str">
        <f t="shared" si="648"/>
        <v>$25,916,548</v>
      </c>
      <c r="HC162" s="224" t="str">
        <f t="shared" ref="HC162" si="649">HC62</f>
        <v>$83</v>
      </c>
      <c r="HD162" s="224" t="str">
        <f t="shared" si="648"/>
        <v>1,177</v>
      </c>
      <c r="HE162" s="232" t="s">
        <v>275</v>
      </c>
      <c r="HF162" s="232" t="s">
        <v>275</v>
      </c>
      <c r="HG162" s="213" t="str">
        <f t="shared" ref="HG162:IA162" si="650">HG62</f>
        <v>25,000</v>
      </c>
      <c r="HH162" s="224" t="str">
        <f t="shared" si="650"/>
        <v>563</v>
      </c>
      <c r="HI162" s="224" t="str">
        <f t="shared" si="650"/>
        <v>145</v>
      </c>
      <c r="HJ162" s="224" t="str">
        <f t="shared" si="650"/>
        <v>570</v>
      </c>
      <c r="HK162" s="224" t="str">
        <f t="shared" si="650"/>
        <v>60</v>
      </c>
      <c r="HL162" s="224" t="str">
        <f t="shared" si="650"/>
        <v>36</v>
      </c>
      <c r="HM162" s="224" t="str">
        <f t="shared" si="650"/>
        <v>12</v>
      </c>
      <c r="HN162" s="224" t="str">
        <f t="shared" si="650"/>
        <v>3,350</v>
      </c>
      <c r="HO162" s="224" t="str">
        <f t="shared" si="650"/>
        <v>175</v>
      </c>
      <c r="HP162" s="224" t="str">
        <f t="shared" si="650"/>
        <v>1,750,000</v>
      </c>
      <c r="HQ162" s="224" t="str">
        <f t="shared" si="650"/>
        <v>3,824</v>
      </c>
      <c r="HR162" s="224" t="str">
        <f t="shared" si="650"/>
        <v>3,824</v>
      </c>
      <c r="HS162" s="224" t="str">
        <f t="shared" si="650"/>
        <v>261,878</v>
      </c>
      <c r="HT162" s="224" t="str">
        <f t="shared" si="650"/>
        <v>6,638,314</v>
      </c>
      <c r="HU162" s="224" t="str">
        <f t="shared" si="650"/>
        <v>9,238,314</v>
      </c>
      <c r="HV162" s="224" t="str">
        <f t="shared" si="650"/>
        <v>$6,785,325</v>
      </c>
      <c r="HW162" s="224" t="str">
        <f t="shared" si="650"/>
        <v>$4,456,872</v>
      </c>
      <c r="HX162" s="224" t="str">
        <f t="shared" si="650"/>
        <v>$8,976,913</v>
      </c>
      <c r="HY162" s="224" t="str">
        <f t="shared" si="650"/>
        <v>$20,763,256</v>
      </c>
      <c r="HZ162" s="224" t="str">
        <f t="shared" si="650"/>
        <v>$81</v>
      </c>
      <c r="IA162" s="224" t="str">
        <f t="shared" si="650"/>
        <v>733</v>
      </c>
      <c r="IB162" s="232" t="s">
        <v>275</v>
      </c>
      <c r="IC162" s="232" t="s">
        <v>275</v>
      </c>
      <c r="ID162" s="213" t="str">
        <f t="shared" ref="ID162:IX162" si="651">ID62</f>
        <v>25,000</v>
      </c>
      <c r="IE162" s="224" t="str">
        <f t="shared" si="651"/>
        <v>562</v>
      </c>
      <c r="IF162" s="224" t="str">
        <f t="shared" si="651"/>
        <v>175</v>
      </c>
      <c r="IG162" s="224" t="str">
        <f t="shared" si="651"/>
        <v>565</v>
      </c>
      <c r="IH162" s="224" t="str">
        <f t="shared" si="651"/>
        <v>68</v>
      </c>
      <c r="II162" s="224" t="str">
        <f t="shared" si="651"/>
        <v>37</v>
      </c>
      <c r="IJ162" s="224" t="str">
        <f t="shared" si="651"/>
        <v>12</v>
      </c>
      <c r="IK162" s="224" t="str">
        <f t="shared" si="651"/>
        <v>3,350</v>
      </c>
      <c r="IL162" s="224" t="str">
        <f t="shared" si="651"/>
        <v>175</v>
      </c>
      <c r="IM162" s="224" t="str">
        <f t="shared" si="651"/>
        <v>1,750,000</v>
      </c>
      <c r="IN162" s="224" t="str">
        <f t="shared" si="651"/>
        <v>3,216</v>
      </c>
      <c r="IO162" s="224" t="str">
        <f t="shared" si="651"/>
        <v>3,216</v>
      </c>
      <c r="IP162" s="224" t="str">
        <f t="shared" si="651"/>
        <v>214,443</v>
      </c>
      <c r="IQ162" s="224" t="str">
        <f t="shared" si="651"/>
        <v>5,333,929</v>
      </c>
      <c r="IR162" s="224" t="str">
        <f t="shared" si="651"/>
        <v>7,511,217</v>
      </c>
      <c r="IS162" s="224" t="str">
        <f t="shared" si="651"/>
        <v>$6,675,388</v>
      </c>
      <c r="IT162" s="224" t="str">
        <f t="shared" si="651"/>
        <v>$4,318,351</v>
      </c>
      <c r="IU162" s="224" t="str">
        <f t="shared" si="651"/>
        <v>$8,759,423</v>
      </c>
      <c r="IV162" s="224" t="str">
        <f t="shared" si="651"/>
        <v>$19,853,164</v>
      </c>
      <c r="IW162" s="224" t="str">
        <f t="shared" si="651"/>
        <v>$83</v>
      </c>
      <c r="IX162" s="224" t="str">
        <f t="shared" si="651"/>
        <v>820</v>
      </c>
      <c r="IY162" s="232" t="s">
        <v>275</v>
      </c>
      <c r="IZ162" s="232" t="s">
        <v>275</v>
      </c>
      <c r="JA162" s="213" t="str">
        <f t="shared" ref="JA162:JU162" si="652">JA62</f>
        <v>25,155</v>
      </c>
      <c r="JB162" s="224" t="str">
        <f t="shared" si="652"/>
        <v>566</v>
      </c>
      <c r="JC162" s="224" t="str">
        <f t="shared" si="652"/>
        <v>171</v>
      </c>
      <c r="JD162" s="224" t="str">
        <f t="shared" si="652"/>
        <v>593</v>
      </c>
      <c r="JE162" s="224" t="str">
        <f t="shared" si="652"/>
        <v>66</v>
      </c>
      <c r="JF162" s="224" t="str">
        <f t="shared" si="652"/>
        <v>37</v>
      </c>
      <c r="JG162" s="224" t="str">
        <f t="shared" si="652"/>
        <v>12</v>
      </c>
      <c r="JH162" s="224" t="str">
        <f t="shared" si="652"/>
        <v>3,350</v>
      </c>
      <c r="JI162" s="224" t="str">
        <f t="shared" si="652"/>
        <v>175</v>
      </c>
      <c r="JJ162" s="224" t="str">
        <f t="shared" si="652"/>
        <v>1,752,000</v>
      </c>
      <c r="JK162" s="224" t="str">
        <f t="shared" si="652"/>
        <v>25,070</v>
      </c>
      <c r="JL162" s="224" t="str">
        <f t="shared" si="652"/>
        <v>25,388</v>
      </c>
      <c r="JM162" s="224" t="str">
        <f t="shared" si="652"/>
        <v>222,809</v>
      </c>
      <c r="JN162" s="224" t="str">
        <f t="shared" si="652"/>
        <v>4,734,661</v>
      </c>
      <c r="JO162" s="224" t="str">
        <f t="shared" si="652"/>
        <v>7,009,837</v>
      </c>
      <c r="JP162" s="224" t="str">
        <f t="shared" si="652"/>
        <v>$10,214,129</v>
      </c>
      <c r="JQ162" s="224" t="str">
        <f t="shared" si="652"/>
        <v>$6,664,342</v>
      </c>
      <c r="JR162" s="224" t="str">
        <f t="shared" si="652"/>
        <v>$11,487,029</v>
      </c>
      <c r="JS162" s="224" t="str">
        <f t="shared" si="652"/>
        <v>$29,038,776</v>
      </c>
      <c r="JT162" s="224" t="str">
        <f t="shared" si="652"/>
        <v>$91.27</v>
      </c>
      <c r="JU162" s="224" t="str">
        <f t="shared" si="652"/>
        <v>952</v>
      </c>
      <c r="JV162" s="232" t="s">
        <v>275</v>
      </c>
      <c r="JW162" s="232" t="s">
        <v>275</v>
      </c>
      <c r="JX162" s="213" t="str">
        <f t="shared" ref="JX162:KR162" si="653">JX62</f>
        <v>0</v>
      </c>
      <c r="JY162" s="224" t="str">
        <f t="shared" si="653"/>
        <v>0</v>
      </c>
      <c r="JZ162" s="224" t="str">
        <f t="shared" si="653"/>
        <v>0</v>
      </c>
      <c r="KA162" s="224" t="str">
        <f t="shared" si="653"/>
        <v>0</v>
      </c>
      <c r="KB162" s="224" t="str">
        <f t="shared" si="653"/>
        <v>0</v>
      </c>
      <c r="KC162" s="224" t="str">
        <f t="shared" si="653"/>
        <v>0</v>
      </c>
      <c r="KD162" s="224" t="str">
        <f t="shared" si="653"/>
        <v>0</v>
      </c>
      <c r="KE162" s="224" t="str">
        <f t="shared" si="653"/>
        <v>0</v>
      </c>
      <c r="KF162" s="224" t="str">
        <f t="shared" si="653"/>
        <v>0</v>
      </c>
      <c r="KG162" s="224" t="str">
        <f t="shared" si="653"/>
        <v>0</v>
      </c>
      <c r="KH162" s="224" t="str">
        <f t="shared" si="653"/>
        <v>-7,548</v>
      </c>
      <c r="KI162" s="224" t="str">
        <f t="shared" si="653"/>
        <v>-6,276</v>
      </c>
      <c r="KJ162" s="224" t="str">
        <f t="shared" si="653"/>
        <v>-122,100</v>
      </c>
      <c r="KK162" s="224" t="str">
        <f t="shared" si="653"/>
        <v>-679,946</v>
      </c>
      <c r="KL162" s="224" t="str">
        <f t="shared" si="653"/>
        <v>-902,398</v>
      </c>
      <c r="KM162" s="224" t="str">
        <f t="shared" si="653"/>
        <v>-$3,105,649</v>
      </c>
      <c r="KN162" s="224" t="str">
        <f t="shared" si="653"/>
        <v>-$1,294,429</v>
      </c>
      <c r="KO162" s="224" t="str">
        <f t="shared" si="653"/>
        <v>-$1,478,926</v>
      </c>
      <c r="KP162" s="224" t="str">
        <f t="shared" si="653"/>
        <v>-$5,837,857</v>
      </c>
      <c r="KQ162" s="224" t="str">
        <f t="shared" si="653"/>
        <v>$21.84</v>
      </c>
      <c r="KR162" s="224" t="str">
        <f t="shared" si="653"/>
        <v>-593</v>
      </c>
      <c r="KS162" s="232" t="s">
        <v>275</v>
      </c>
      <c r="KT162" s="232" t="s">
        <v>275</v>
      </c>
      <c r="KU162" s="213" t="str">
        <f t="shared" ref="KU162:LO162" si="654">KU62</f>
        <v>-15</v>
      </c>
      <c r="KV162" s="224" t="str">
        <f t="shared" si="654"/>
        <v>-3</v>
      </c>
      <c r="KW162" s="224" t="str">
        <f t="shared" si="654"/>
        <v>-35</v>
      </c>
      <c r="KX162" s="224" t="str">
        <f t="shared" si="654"/>
        <v>-2</v>
      </c>
      <c r="KY162" s="224" t="str">
        <f t="shared" si="654"/>
        <v>-2</v>
      </c>
      <c r="KZ162" s="224" t="str">
        <f t="shared" si="654"/>
        <v>0</v>
      </c>
      <c r="LA162" s="224" t="str">
        <f t="shared" si="654"/>
        <v>0</v>
      </c>
      <c r="LB162" s="224" t="str">
        <f t="shared" si="654"/>
        <v>0</v>
      </c>
      <c r="LC162" s="224" t="str">
        <f t="shared" si="654"/>
        <v>-1</v>
      </c>
      <c r="LD162" s="224" t="str">
        <f t="shared" si="654"/>
        <v>-10,000</v>
      </c>
      <c r="LE162" s="224" t="str">
        <f t="shared" si="654"/>
        <v>5,262</v>
      </c>
      <c r="LF162" s="224" t="str">
        <f t="shared" si="654"/>
        <v>5,262</v>
      </c>
      <c r="LG162" s="224" t="str">
        <f t="shared" si="654"/>
        <v>44,143</v>
      </c>
      <c r="LH162" s="224" t="str">
        <f t="shared" si="654"/>
        <v>630,194</v>
      </c>
      <c r="LI162" s="224" t="str">
        <f t="shared" si="654"/>
        <v>829,713</v>
      </c>
      <c r="LJ162" s="224" t="str">
        <f t="shared" si="654"/>
        <v>$3,372,333</v>
      </c>
      <c r="LK162" s="224" t="str">
        <f t="shared" si="654"/>
        <v>$3,030,884</v>
      </c>
      <c r="LL162" s="224" t="str">
        <f t="shared" si="654"/>
        <v>$2,994,447</v>
      </c>
      <c r="LM162" s="224" t="str">
        <f t="shared" si="654"/>
        <v>$9,398,255</v>
      </c>
      <c r="LN162" s="224" t="str">
        <f t="shared" si="654"/>
        <v>$3.81</v>
      </c>
      <c r="LO162" s="224" t="str">
        <f t="shared" si="654"/>
        <v>414</v>
      </c>
      <c r="LP162" s="232"/>
      <c r="LQ162" s="232"/>
      <c r="LR162" s="213" t="str">
        <f t="shared" ref="LR162:ML162" si="655">LR62</f>
        <v>15</v>
      </c>
      <c r="LS162" s="224" t="str">
        <f t="shared" si="655"/>
        <v>3</v>
      </c>
      <c r="LT162" s="224" t="str">
        <f t="shared" si="655"/>
        <v>35</v>
      </c>
      <c r="LU162" s="224" t="str">
        <f t="shared" si="655"/>
        <v>-1</v>
      </c>
      <c r="LV162" s="224" t="str">
        <f t="shared" si="655"/>
        <v>0</v>
      </c>
      <c r="LW162" s="224" t="str">
        <f t="shared" si="655"/>
        <v>3</v>
      </c>
      <c r="LX162" s="224" t="str">
        <f t="shared" si="655"/>
        <v>0</v>
      </c>
      <c r="LY162" s="224" t="str">
        <f t="shared" si="655"/>
        <v>0</v>
      </c>
      <c r="LZ162" s="224" t="str">
        <f t="shared" si="655"/>
        <v>1</v>
      </c>
      <c r="MA162" s="224" t="str">
        <f t="shared" si="655"/>
        <v>10,000</v>
      </c>
      <c r="MB162" s="224" t="str">
        <f t="shared" si="655"/>
        <v>636</v>
      </c>
      <c r="MC162" s="224" t="str">
        <f t="shared" si="655"/>
        <v>636</v>
      </c>
      <c r="MD162" s="224" t="str">
        <f t="shared" si="655"/>
        <v>1,848</v>
      </c>
      <c r="ME162" s="224" t="str">
        <f t="shared" si="655"/>
        <v>-386,601</v>
      </c>
      <c r="MF162" s="224" t="str">
        <f t="shared" si="655"/>
        <v>-739,909</v>
      </c>
      <c r="MG162" s="224" t="str">
        <f t="shared" si="655"/>
        <v>$488,012</v>
      </c>
      <c r="MH162" s="224" t="str">
        <f t="shared" si="655"/>
        <v>$750,577</v>
      </c>
      <c r="MI162" s="224" t="str">
        <f t="shared" si="655"/>
        <v>$647,366</v>
      </c>
      <c r="MJ162" s="224" t="str">
        <f t="shared" si="655"/>
        <v>-$1,122,001</v>
      </c>
      <c r="MK162" s="224" t="str">
        <f t="shared" si="655"/>
        <v>$0</v>
      </c>
      <c r="ML162" s="224" t="str">
        <f t="shared" si="655"/>
        <v>119</v>
      </c>
      <c r="MM162" s="232"/>
      <c r="MN162" s="232"/>
      <c r="MO162" s="213" t="str">
        <f t="shared" ref="MO162:NI162" si="656">MO62</f>
        <v>190</v>
      </c>
      <c r="MP162" s="224" t="str">
        <f t="shared" si="656"/>
        <v>0</v>
      </c>
      <c r="MQ162" s="224" t="str">
        <f t="shared" si="656"/>
        <v>0</v>
      </c>
      <c r="MR162" s="224" t="str">
        <f t="shared" si="656"/>
        <v>-1</v>
      </c>
      <c r="MS162" s="224" t="str">
        <f t="shared" si="656"/>
        <v>0</v>
      </c>
      <c r="MT162" s="224" t="str">
        <f t="shared" si="656"/>
        <v>0</v>
      </c>
      <c r="MU162" s="224" t="str">
        <f t="shared" si="656"/>
        <v>0</v>
      </c>
      <c r="MV162" s="224" t="str">
        <f t="shared" si="656"/>
        <v>0</v>
      </c>
      <c r="MW162" s="224" t="str">
        <f t="shared" si="656"/>
        <v>0</v>
      </c>
      <c r="MX162" s="224" t="str">
        <f t="shared" si="656"/>
        <v>0</v>
      </c>
      <c r="MY162" s="224" t="str">
        <f t="shared" si="656"/>
        <v>-3,790</v>
      </c>
      <c r="MZ162" s="224" t="str">
        <f t="shared" si="656"/>
        <v>-3,790</v>
      </c>
      <c r="NA162" s="224" t="str">
        <f t="shared" si="656"/>
        <v>-36,807</v>
      </c>
      <c r="NB162" s="224" t="str">
        <f t="shared" si="656"/>
        <v>-150,412</v>
      </c>
      <c r="NC162" s="224" t="str">
        <f t="shared" si="656"/>
        <v>-801,701</v>
      </c>
      <c r="ND162" s="224" t="str">
        <f t="shared" si="656"/>
        <v>-$859,399</v>
      </c>
      <c r="NE162" s="224" t="str">
        <f t="shared" si="656"/>
        <v>-$954,712</v>
      </c>
      <c r="NF162" s="224" t="str">
        <f t="shared" si="656"/>
        <v>-$1,432,571</v>
      </c>
      <c r="NG162" s="224" t="str">
        <f t="shared" si="656"/>
        <v>-$245,692</v>
      </c>
      <c r="NH162" s="224" t="str">
        <f t="shared" si="656"/>
        <v>$9</v>
      </c>
      <c r="NI162" s="224" t="str">
        <f t="shared" si="656"/>
        <v>6</v>
      </c>
    </row>
    <row r="163" spans="1:373" s="2" customFormat="1"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213" t="s">
        <v>64</v>
      </c>
      <c r="AD163" s="222" t="str">
        <f t="shared" ca="1" si="195"/>
        <v>$65.00</v>
      </c>
      <c r="AE163" s="224" t="str">
        <f t="shared" si="229"/>
        <v>23,604</v>
      </c>
      <c r="AF163" s="224" t="str">
        <f t="shared" ref="AF163:AS163" si="657">AF63</f>
        <v>1,025</v>
      </c>
      <c r="AG163" s="224" t="str">
        <f t="shared" si="657"/>
        <v>50</v>
      </c>
      <c r="AH163" s="224" t="str">
        <f t="shared" si="657"/>
        <v>730</v>
      </c>
      <c r="AI163" s="224" t="str">
        <f t="shared" si="657"/>
        <v>122</v>
      </c>
      <c r="AJ163" s="224" t="str">
        <f t="shared" si="657"/>
        <v>27</v>
      </c>
      <c r="AK163" s="224" t="str">
        <f t="shared" si="657"/>
        <v>130</v>
      </c>
      <c r="AL163" s="224" t="str">
        <f t="shared" si="657"/>
        <v>238,110</v>
      </c>
      <c r="AM163" s="224" t="str">
        <f t="shared" si="657"/>
        <v>103</v>
      </c>
      <c r="AN163" s="224" t="str">
        <f t="shared" si="657"/>
        <v>7,800,000</v>
      </c>
      <c r="AO163" s="224" t="str">
        <f t="shared" si="657"/>
        <v>101,700</v>
      </c>
      <c r="AP163" s="224" t="str">
        <f t="shared" si="657"/>
        <v>105,000</v>
      </c>
      <c r="AQ163" s="224" t="str">
        <f t="shared" si="657"/>
        <v>6,900</v>
      </c>
      <c r="AR163" s="224" t="str">
        <f t="shared" si="657"/>
        <v>11,700,000</v>
      </c>
      <c r="AS163" s="224" t="str">
        <f t="shared" si="657"/>
        <v>14,897,000</v>
      </c>
      <c r="AT163" s="224" t="str">
        <f t="shared" si="572"/>
        <v>$9,670,000</v>
      </c>
      <c r="AU163" s="224" t="str">
        <f t="shared" si="572"/>
        <v>$14,900,000</v>
      </c>
      <c r="AV163" s="224" t="str">
        <f t="shared" si="572"/>
        <v>$11,500,000</v>
      </c>
      <c r="AW163" s="224" t="str">
        <f t="shared" si="572"/>
        <v>$36,000,000</v>
      </c>
      <c r="AX163" s="224" t="str">
        <f t="shared" si="572"/>
        <v>$65.00</v>
      </c>
      <c r="AY163" s="224" t="str">
        <f t="shared" ref="AY163" si="658">AY63</f>
        <v>543</v>
      </c>
      <c r="AZ163" s="232" t="s">
        <v>275</v>
      </c>
      <c r="BA163" s="232"/>
      <c r="BB163" s="213" t="str">
        <f t="shared" ref="BB163:BU163" si="659">BB63</f>
        <v>10,001</v>
      </c>
      <c r="BC163" s="224" t="str">
        <f t="shared" si="659"/>
        <v>783</v>
      </c>
      <c r="BD163" s="224" t="str">
        <f t="shared" si="659"/>
        <v>50</v>
      </c>
      <c r="BE163" s="224" t="str">
        <f t="shared" si="659"/>
        <v>713</v>
      </c>
      <c r="BF163" s="224" t="str">
        <f t="shared" si="659"/>
        <v>123</v>
      </c>
      <c r="BG163" s="224" t="str">
        <f t="shared" si="659"/>
        <v>28</v>
      </c>
      <c r="BH163" s="224" t="str">
        <f t="shared" si="659"/>
        <v>129</v>
      </c>
      <c r="BI163" s="224" t="str">
        <f t="shared" si="659"/>
        <v>232,610</v>
      </c>
      <c r="BJ163" s="224" t="str">
        <f t="shared" si="659"/>
        <v>103</v>
      </c>
      <c r="BK163" s="224" t="str">
        <f t="shared" si="659"/>
        <v>7,800,000</v>
      </c>
      <c r="BL163" s="224" t="str">
        <f t="shared" si="659"/>
        <v>82,045</v>
      </c>
      <c r="BM163" s="224" t="str">
        <f t="shared" si="659"/>
        <v>86,245</v>
      </c>
      <c r="BN163" s="224" t="str">
        <f t="shared" si="659"/>
        <v>7,300</v>
      </c>
      <c r="BO163" s="224" t="str">
        <f t="shared" si="659"/>
        <v>7,036,000</v>
      </c>
      <c r="BP163" s="224" t="str">
        <f t="shared" si="659"/>
        <v>9,035,400</v>
      </c>
      <c r="BQ163" s="224" t="str">
        <f t="shared" si="659"/>
        <v>$12,004,000</v>
      </c>
      <c r="BR163" s="224" t="str">
        <f t="shared" si="659"/>
        <v>$12,939,000</v>
      </c>
      <c r="BS163" s="224" t="str">
        <f t="shared" si="659"/>
        <v>$9,581,000</v>
      </c>
      <c r="BT163" s="224" t="str">
        <f t="shared" si="659"/>
        <v>$37,420,000</v>
      </c>
      <c r="BU163" s="224" t="str">
        <f t="shared" si="659"/>
        <v>$63.00</v>
      </c>
      <c r="BV163" s="224" t="str">
        <f t="shared" si="437"/>
        <v>726</v>
      </c>
      <c r="BW163" s="232" t="s">
        <v>275</v>
      </c>
      <c r="BX163" s="232" t="s">
        <v>275</v>
      </c>
      <c r="BY163" s="213" t="str">
        <f t="shared" ref="BY163:CR163" si="660">BY63</f>
        <v>22,699</v>
      </c>
      <c r="BZ163" s="224" t="str">
        <f t="shared" si="660"/>
        <v>1,096</v>
      </c>
      <c r="CA163" s="224" t="str">
        <f t="shared" si="660"/>
        <v>38</v>
      </c>
      <c r="CB163" s="224" t="str">
        <f t="shared" si="660"/>
        <v>716</v>
      </c>
      <c r="CC163" s="224" t="str">
        <f t="shared" si="660"/>
        <v>121</v>
      </c>
      <c r="CD163" s="224" t="str">
        <f t="shared" si="660"/>
        <v>26</v>
      </c>
      <c r="CE163" s="224" t="str">
        <f t="shared" si="660"/>
        <v>132</v>
      </c>
      <c r="CF163" s="224" t="str">
        <f t="shared" si="660"/>
        <v>237,060</v>
      </c>
      <c r="CG163" s="224" t="str">
        <f t="shared" si="660"/>
        <v>98</v>
      </c>
      <c r="CH163" s="224" t="str">
        <f t="shared" si="660"/>
        <v>8,550,000</v>
      </c>
      <c r="CI163" s="224" t="str">
        <f t="shared" si="660"/>
        <v>-</v>
      </c>
      <c r="CJ163" s="224" t="str">
        <f t="shared" si="660"/>
        <v>0</v>
      </c>
      <c r="CK163" s="224" t="str">
        <f t="shared" si="660"/>
        <v>-</v>
      </c>
      <c r="CL163" s="224" t="str">
        <f t="shared" si="660"/>
        <v>-</v>
      </c>
      <c r="CM163" s="224" t="str">
        <f t="shared" si="660"/>
        <v>0</v>
      </c>
      <c r="CN163" s="224" t="str">
        <f t="shared" si="660"/>
        <v>$3,957,263</v>
      </c>
      <c r="CO163" s="224" t="str">
        <f t="shared" si="660"/>
        <v>$4,897,812</v>
      </c>
      <c r="CP163" s="224" t="str">
        <f t="shared" si="660"/>
        <v>$8,665,293</v>
      </c>
      <c r="CQ163" s="224" t="str">
        <f t="shared" si="660"/>
        <v>$18,615,383</v>
      </c>
      <c r="CR163" s="224" t="str">
        <f t="shared" si="660"/>
        <v>$63</v>
      </c>
      <c r="CS163" s="224" t="str">
        <f t="shared" si="438"/>
        <v>503</v>
      </c>
      <c r="CT163" s="232" t="s">
        <v>275</v>
      </c>
      <c r="CU163" s="232" t="s">
        <v>275</v>
      </c>
      <c r="CV163" s="213" t="str">
        <f t="shared" ref="CV163:DP163" si="661">CV63</f>
        <v>22,908</v>
      </c>
      <c r="CW163" s="224" t="str">
        <f t="shared" si="661"/>
        <v>1,126</v>
      </c>
      <c r="CX163" s="224" t="str">
        <f t="shared" si="661"/>
        <v>25</v>
      </c>
      <c r="CY163" s="224" t="str">
        <f t="shared" si="661"/>
        <v>708</v>
      </c>
      <c r="CZ163" s="224" t="str">
        <f t="shared" si="661"/>
        <v>125</v>
      </c>
      <c r="DA163" s="224" t="str">
        <f t="shared" si="661"/>
        <v>26</v>
      </c>
      <c r="DB163" s="224" t="str">
        <f t="shared" si="661"/>
        <v>127</v>
      </c>
      <c r="DC163" s="224" t="str">
        <f t="shared" si="661"/>
        <v>205,870</v>
      </c>
      <c r="DD163" s="224" t="str">
        <f t="shared" si="661"/>
        <v>98</v>
      </c>
      <c r="DE163" s="224" t="str">
        <f t="shared" si="661"/>
        <v>9,212,700</v>
      </c>
      <c r="DF163" s="224" t="str">
        <f t="shared" si="661"/>
        <v>-</v>
      </c>
      <c r="DG163" s="224" t="str">
        <f t="shared" si="661"/>
        <v>-</v>
      </c>
      <c r="DH163" s="224" t="str">
        <f t="shared" si="661"/>
        <v>-</v>
      </c>
      <c r="DI163" s="224" t="str">
        <f t="shared" si="661"/>
        <v>-</v>
      </c>
      <c r="DJ163" s="224" t="str">
        <f t="shared" si="661"/>
        <v>-</v>
      </c>
      <c r="DK163" s="224" t="str">
        <f t="shared" si="661"/>
        <v>$8,617,186</v>
      </c>
      <c r="DL163" s="224" t="str">
        <f t="shared" si="661"/>
        <v>$12,857,789</v>
      </c>
      <c r="DM163" s="224" t="str">
        <f t="shared" si="661"/>
        <v>$15,461,555</v>
      </c>
      <c r="DN163" s="224" t="str">
        <f t="shared" si="661"/>
        <v>$38,177,847</v>
      </c>
      <c r="DO163" s="224" t="str">
        <f t="shared" si="661"/>
        <v>$57</v>
      </c>
      <c r="DP163" s="224" t="str">
        <f t="shared" si="661"/>
        <v>759</v>
      </c>
      <c r="DQ163" s="232" t="s">
        <v>275</v>
      </c>
      <c r="DR163" s="232" t="s">
        <v>275</v>
      </c>
      <c r="DS163" s="213" t="str">
        <f t="shared" ref="DS163:EM163" si="662">DS63</f>
        <v>22,908</v>
      </c>
      <c r="DT163" s="224" t="str">
        <f t="shared" si="662"/>
        <v>955</v>
      </c>
      <c r="DU163" s="224" t="str">
        <f t="shared" si="662"/>
        <v>0</v>
      </c>
      <c r="DV163" s="224" t="str">
        <f t="shared" si="662"/>
        <v>704</v>
      </c>
      <c r="DW163" s="224" t="str">
        <f t="shared" si="662"/>
        <v>125</v>
      </c>
      <c r="DX163" s="224" t="str">
        <f t="shared" si="662"/>
        <v>26</v>
      </c>
      <c r="DY163" s="224" t="str">
        <f t="shared" si="662"/>
        <v>127</v>
      </c>
      <c r="DZ163" s="224" t="str">
        <f t="shared" si="662"/>
        <v>203,675</v>
      </c>
      <c r="EA163" s="224" t="str">
        <f t="shared" si="662"/>
        <v>98</v>
      </c>
      <c r="EB163" s="224" t="str">
        <f t="shared" si="662"/>
        <v>9,212,700</v>
      </c>
      <c r="EC163" s="224" t="str">
        <f t="shared" si="662"/>
        <v>102,887</v>
      </c>
      <c r="ED163" s="224" t="str">
        <f t="shared" si="662"/>
        <v>102,887</v>
      </c>
      <c r="EE163" s="224" t="str">
        <f t="shared" si="662"/>
        <v>-</v>
      </c>
      <c r="EF163" s="224" t="str">
        <f t="shared" si="662"/>
        <v>-</v>
      </c>
      <c r="EG163" s="224" t="str">
        <f t="shared" si="662"/>
        <v>2,954,595</v>
      </c>
      <c r="EH163" s="224" t="str">
        <f t="shared" si="662"/>
        <v>$9,179,067</v>
      </c>
      <c r="EI163" s="224" t="str">
        <f t="shared" si="662"/>
        <v>$13,087,802</v>
      </c>
      <c r="EJ163" s="224" t="str">
        <f t="shared" si="662"/>
        <v>$18,553,059</v>
      </c>
      <c r="EK163" s="224" t="str">
        <f t="shared" si="662"/>
        <v>$40,819,929</v>
      </c>
      <c r="EL163" s="224" t="str">
        <f t="shared" si="662"/>
        <v>$59</v>
      </c>
      <c r="EM163" s="224" t="str">
        <f t="shared" si="662"/>
        <v>541</v>
      </c>
      <c r="EN163" s="232" t="s">
        <v>275</v>
      </c>
      <c r="EO163" s="232" t="s">
        <v>275</v>
      </c>
      <c r="EP163" s="213" t="str">
        <f t="shared" ref="EP163:FJ163" si="663">EP63</f>
        <v>22,883</v>
      </c>
      <c r="EQ163" s="224" t="str">
        <f t="shared" si="663"/>
        <v>962</v>
      </c>
      <c r="ER163" s="224" t="str">
        <f t="shared" si="663"/>
        <v>0</v>
      </c>
      <c r="ES163" s="224" t="str">
        <f t="shared" si="663"/>
        <v>703</v>
      </c>
      <c r="ET163" s="224" t="str">
        <f t="shared" si="663"/>
        <v>134</v>
      </c>
      <c r="EU163" s="224" t="str">
        <f t="shared" si="663"/>
        <v>44</v>
      </c>
      <c r="EV163" s="224" t="str">
        <f t="shared" si="663"/>
        <v>126</v>
      </c>
      <c r="EW163" s="224" t="str">
        <f t="shared" si="663"/>
        <v>191,070</v>
      </c>
      <c r="EX163" s="224" t="str">
        <f t="shared" si="663"/>
        <v>101</v>
      </c>
      <c r="EY163" s="224" t="str">
        <f t="shared" si="663"/>
        <v>9,562,800</v>
      </c>
      <c r="EZ163" s="224" t="str">
        <f t="shared" si="663"/>
        <v>213,050</v>
      </c>
      <c r="FA163" s="224" t="str">
        <f t="shared" si="663"/>
        <v>213,050</v>
      </c>
      <c r="FB163" s="224" t="str">
        <f t="shared" si="663"/>
        <v>-</v>
      </c>
      <c r="FC163" s="224" t="str">
        <f t="shared" si="663"/>
        <v>7,270,915</v>
      </c>
      <c r="FD163" s="224" t="str">
        <f t="shared" si="663"/>
        <v>9,352,205</v>
      </c>
      <c r="FE163" s="224" t="str">
        <f t="shared" si="663"/>
        <v>$11,194,500</v>
      </c>
      <c r="FF163" s="224" t="str">
        <f t="shared" si="663"/>
        <v>$14,109,853</v>
      </c>
      <c r="FG163" s="224" t="str">
        <f t="shared" si="663"/>
        <v>$19,688,822</v>
      </c>
      <c r="FH163" s="224" t="str">
        <f t="shared" si="663"/>
        <v>$44,993,175</v>
      </c>
      <c r="FI163" s="224" t="str">
        <f t="shared" si="663"/>
        <v>$58</v>
      </c>
      <c r="FJ163" s="224" t="str">
        <f t="shared" si="663"/>
        <v>820</v>
      </c>
      <c r="FK163" s="232" t="s">
        <v>275</v>
      </c>
      <c r="FL163" s="232" t="s">
        <v>275</v>
      </c>
      <c r="FM163" s="213" t="str">
        <f t="shared" ref="FM163:GG163" si="664">FM63</f>
        <v>23,168</v>
      </c>
      <c r="FN163" s="224" t="str">
        <f t="shared" si="664"/>
        <v>-</v>
      </c>
      <c r="FO163" s="224" t="str">
        <f t="shared" si="664"/>
        <v>998</v>
      </c>
      <c r="FP163" s="224" t="str">
        <f t="shared" si="664"/>
        <v>697</v>
      </c>
      <c r="FQ163" s="224" t="str">
        <f t="shared" si="664"/>
        <v>131</v>
      </c>
      <c r="FR163" s="224" t="str">
        <f t="shared" si="664"/>
        <v>26</v>
      </c>
      <c r="FS163" s="224" t="str">
        <f t="shared" si="664"/>
        <v>122</v>
      </c>
      <c r="FT163" s="224" t="str">
        <f t="shared" si="664"/>
        <v>187,550</v>
      </c>
      <c r="FU163" s="224" t="str">
        <f t="shared" si="664"/>
        <v>98</v>
      </c>
      <c r="FV163" s="224" t="str">
        <f t="shared" si="664"/>
        <v>7,331,000</v>
      </c>
      <c r="FW163" s="224" t="str">
        <f t="shared" si="664"/>
        <v>104,729</v>
      </c>
      <c r="FX163" s="224" t="str">
        <f t="shared" si="664"/>
        <v>104,729</v>
      </c>
      <c r="FY163" s="224" t="str">
        <f t="shared" si="664"/>
        <v>-</v>
      </c>
      <c r="FZ163" s="224" t="str">
        <f t="shared" si="664"/>
        <v>-</v>
      </c>
      <c r="GA163" s="224" t="str">
        <f t="shared" si="664"/>
        <v>1,545,349</v>
      </c>
      <c r="GB163" s="224" t="str">
        <f t="shared" si="664"/>
        <v>$4,978,149</v>
      </c>
      <c r="GC163" s="224" t="str">
        <f t="shared" si="664"/>
        <v>$13,273,712</v>
      </c>
      <c r="GD163" s="224" t="str">
        <f t="shared" si="664"/>
        <v>$11,446,140</v>
      </c>
      <c r="GE163" s="224" t="str">
        <f t="shared" si="664"/>
        <v>$29,698,002</v>
      </c>
      <c r="GF163" s="224" t="str">
        <f t="shared" si="664"/>
        <v>$55</v>
      </c>
      <c r="GG163" s="224" t="str">
        <f t="shared" si="664"/>
        <v>730</v>
      </c>
      <c r="GH163" s="232" t="s">
        <v>275</v>
      </c>
      <c r="GI163" s="232" t="s">
        <v>275</v>
      </c>
      <c r="GJ163" s="213" t="str">
        <f t="shared" ref="GJ163:HD163" si="665">GJ63</f>
        <v>23,168</v>
      </c>
      <c r="GK163" s="224" t="str">
        <f t="shared" si="665"/>
        <v>998</v>
      </c>
      <c r="GL163" s="224" t="str">
        <f t="shared" si="665"/>
        <v>0</v>
      </c>
      <c r="GM163" s="224" t="str">
        <f t="shared" si="665"/>
        <v>610</v>
      </c>
      <c r="GN163" s="224" t="str">
        <f t="shared" si="665"/>
        <v>130</v>
      </c>
      <c r="GO163" s="224" t="str">
        <f t="shared" si="665"/>
        <v>25</v>
      </c>
      <c r="GP163" s="224" t="str">
        <f t="shared" si="665"/>
        <v>125</v>
      </c>
      <c r="GQ163" s="224" t="str">
        <f t="shared" si="665"/>
        <v>175,325</v>
      </c>
      <c r="GR163" s="224" t="str">
        <f t="shared" si="665"/>
        <v>97</v>
      </c>
      <c r="GS163" s="224" t="str">
        <f t="shared" si="665"/>
        <v>7,330,000</v>
      </c>
      <c r="GT163" s="224" t="str">
        <f t="shared" si="665"/>
        <v>-</v>
      </c>
      <c r="GU163" s="224" t="str">
        <f t="shared" si="665"/>
        <v>-</v>
      </c>
      <c r="GV163" s="224" t="str">
        <f t="shared" si="665"/>
        <v>-</v>
      </c>
      <c r="GW163" s="224">
        <f t="shared" si="665"/>
        <v>0</v>
      </c>
      <c r="GX163" s="224" t="str">
        <f t="shared" si="665"/>
        <v>0</v>
      </c>
      <c r="GY163" s="224" t="str">
        <f t="shared" si="665"/>
        <v>$3,036,677</v>
      </c>
      <c r="GZ163" s="224" t="str">
        <f t="shared" si="665"/>
        <v>$6,707,167</v>
      </c>
      <c r="HA163" s="224" t="str">
        <f t="shared" si="665"/>
        <v>$11,977,138</v>
      </c>
      <c r="HB163" s="224" t="str">
        <f t="shared" si="665"/>
        <v>$21,720,982</v>
      </c>
      <c r="HC163" s="224" t="str">
        <f t="shared" ref="HC163" si="666">HC63</f>
        <v>$55</v>
      </c>
      <c r="HD163" s="224" t="str">
        <f t="shared" si="665"/>
        <v>482</v>
      </c>
      <c r="HE163" s="232" t="s">
        <v>275</v>
      </c>
      <c r="HF163" s="232" t="s">
        <v>275</v>
      </c>
      <c r="HG163" s="213" t="str">
        <f t="shared" ref="HG163:IA163" si="667">HG63</f>
        <v>23,168</v>
      </c>
      <c r="HH163" s="224" t="str">
        <f t="shared" si="667"/>
        <v>878</v>
      </c>
      <c r="HI163" s="224" t="str">
        <f t="shared" si="667"/>
        <v>-</v>
      </c>
      <c r="HJ163" s="224" t="str">
        <f t="shared" si="667"/>
        <v>707</v>
      </c>
      <c r="HK163" s="224" t="str">
        <f t="shared" si="667"/>
        <v>133</v>
      </c>
      <c r="HL163" s="224" t="str">
        <f t="shared" si="667"/>
        <v>26</v>
      </c>
      <c r="HM163" s="224" t="str">
        <f t="shared" si="667"/>
        <v>128</v>
      </c>
      <c r="HN163" s="224" t="str">
        <f t="shared" si="667"/>
        <v>170,000</v>
      </c>
      <c r="HO163" s="224" t="str">
        <f t="shared" si="667"/>
        <v>138</v>
      </c>
      <c r="HP163" s="224" t="str">
        <f t="shared" si="667"/>
        <v>6,650,000</v>
      </c>
      <c r="HQ163" s="224" t="str">
        <f t="shared" si="667"/>
        <v>-</v>
      </c>
      <c r="HR163" s="224" t="str">
        <f t="shared" si="667"/>
        <v>-</v>
      </c>
      <c r="HS163" s="224" t="str">
        <f t="shared" si="667"/>
        <v>-</v>
      </c>
      <c r="HT163" s="224" t="str">
        <f t="shared" si="667"/>
        <v>-</v>
      </c>
      <c r="HU163" s="224" t="str">
        <f t="shared" si="667"/>
        <v>-</v>
      </c>
      <c r="HV163" s="224" t="str">
        <f t="shared" si="667"/>
        <v>$4,556,686</v>
      </c>
      <c r="HW163" s="224" t="str">
        <f t="shared" si="667"/>
        <v>$10,495,981</v>
      </c>
      <c r="HX163" s="224" t="str">
        <f t="shared" si="667"/>
        <v>$4,769,149</v>
      </c>
      <c r="HY163" s="224" t="str">
        <f t="shared" si="667"/>
        <v>$31,727,369</v>
      </c>
      <c r="HZ163" s="224" t="str">
        <f t="shared" si="667"/>
        <v>$61</v>
      </c>
      <c r="IA163" s="224" t="str">
        <f t="shared" si="667"/>
        <v>501</v>
      </c>
      <c r="IB163" s="232" t="s">
        <v>275</v>
      </c>
      <c r="IC163" s="232" t="s">
        <v>275</v>
      </c>
      <c r="ID163" s="213" t="str">
        <f t="shared" ref="ID163:IX163" si="668">ID63</f>
        <v>24,000</v>
      </c>
      <c r="IE163" s="224" t="str">
        <f t="shared" si="668"/>
        <v>839</v>
      </c>
      <c r="IF163" s="224">
        <f t="shared" si="668"/>
        <v>0</v>
      </c>
      <c r="IG163" s="224" t="str">
        <f t="shared" si="668"/>
        <v>698</v>
      </c>
      <c r="IH163" s="224" t="str">
        <f t="shared" si="668"/>
        <v>135</v>
      </c>
      <c r="II163" s="224" t="str">
        <f t="shared" si="668"/>
        <v>26</v>
      </c>
      <c r="IJ163" s="224" t="str">
        <f t="shared" si="668"/>
        <v>131</v>
      </c>
      <c r="IK163" s="224" t="str">
        <f t="shared" si="668"/>
        <v>162,000</v>
      </c>
      <c r="IL163" s="224" t="str">
        <f t="shared" si="668"/>
        <v>130</v>
      </c>
      <c r="IM163" s="224" t="str">
        <f t="shared" si="668"/>
        <v>6,650,000</v>
      </c>
      <c r="IN163" s="224" t="str">
        <f t="shared" si="668"/>
        <v>111,000</v>
      </c>
      <c r="IO163" s="224" t="str">
        <f t="shared" si="668"/>
        <v>120,022</v>
      </c>
      <c r="IP163" s="224" t="str">
        <f t="shared" si="668"/>
        <v>45,000</v>
      </c>
      <c r="IQ163" s="224">
        <f t="shared" si="668"/>
        <v>0</v>
      </c>
      <c r="IR163" s="224" t="str">
        <f t="shared" si="668"/>
        <v>2,397,000</v>
      </c>
      <c r="IS163" s="224" t="str">
        <f t="shared" si="668"/>
        <v>$3,400,000</v>
      </c>
      <c r="IT163" s="224" t="str">
        <f t="shared" si="668"/>
        <v>$7,900,000</v>
      </c>
      <c r="IU163" s="224" t="str">
        <f t="shared" si="668"/>
        <v>$11,000,000</v>
      </c>
      <c r="IV163" s="224" t="str">
        <f t="shared" si="668"/>
        <v>$22,300,000</v>
      </c>
      <c r="IW163" s="224" t="str">
        <f t="shared" si="668"/>
        <v>$52</v>
      </c>
      <c r="IX163" s="224" t="str">
        <f t="shared" si="668"/>
        <v>613</v>
      </c>
      <c r="IY163" s="232" t="s">
        <v>275</v>
      </c>
      <c r="IZ163" s="232" t="s">
        <v>275</v>
      </c>
      <c r="JA163" s="213" t="str">
        <f t="shared" ref="JA163:JU163" si="669">JA63</f>
        <v>20,424</v>
      </c>
      <c r="JB163" s="224" t="str">
        <f t="shared" si="669"/>
        <v>997</v>
      </c>
      <c r="JC163" s="224" t="str">
        <f t="shared" si="669"/>
        <v>33</v>
      </c>
      <c r="JD163" s="224" t="str">
        <f t="shared" si="669"/>
        <v>714</v>
      </c>
      <c r="JE163" s="224" t="str">
        <f t="shared" si="669"/>
        <v>123</v>
      </c>
      <c r="JF163" s="224" t="str">
        <f t="shared" si="669"/>
        <v>27</v>
      </c>
      <c r="JG163" s="224" t="str">
        <f t="shared" si="669"/>
        <v>129</v>
      </c>
      <c r="JH163" s="224" t="str">
        <f t="shared" si="669"/>
        <v>223,465</v>
      </c>
      <c r="JI163" s="224" t="str">
        <f t="shared" si="669"/>
        <v>100</v>
      </c>
      <c r="JJ163" s="224" t="str">
        <f t="shared" si="669"/>
        <v>8,515,080</v>
      </c>
      <c r="JK163" s="224" t="str">
        <f t="shared" si="669"/>
        <v>95,544</v>
      </c>
      <c r="JL163" s="224" t="str">
        <f t="shared" si="669"/>
        <v>99,294</v>
      </c>
      <c r="JM163" s="224" t="str">
        <f t="shared" si="669"/>
        <v>7,100</v>
      </c>
      <c r="JN163" s="224" t="str">
        <f t="shared" si="669"/>
        <v>9,368,000</v>
      </c>
      <c r="JO163" s="224" t="str">
        <f t="shared" si="669"/>
        <v>12,084,998</v>
      </c>
      <c r="JP163" s="224" t="str">
        <f t="shared" si="669"/>
        <v>$8,685,503</v>
      </c>
      <c r="JQ163" s="224" t="str">
        <f t="shared" si="669"/>
        <v>$11,736,481</v>
      </c>
      <c r="JR163" s="224" t="str">
        <f t="shared" si="669"/>
        <v>$12,752,181</v>
      </c>
      <c r="JS163" s="224" t="str">
        <f t="shared" si="669"/>
        <v>$34,206,632</v>
      </c>
      <c r="JT163" s="224" t="str">
        <f t="shared" si="669"/>
        <v>$61.49</v>
      </c>
      <c r="JU163" s="224" t="str">
        <f t="shared" si="669"/>
        <v>614</v>
      </c>
      <c r="JV163" s="232" t="s">
        <v>275</v>
      </c>
      <c r="JW163" s="232" t="s">
        <v>275</v>
      </c>
      <c r="JX163" s="213" t="str">
        <f t="shared" ref="JX163:KR163" si="670">JX63</f>
        <v>13,603</v>
      </c>
      <c r="JY163" s="224" t="str">
        <f t="shared" si="670"/>
        <v>242</v>
      </c>
      <c r="JZ163" s="224" t="str">
        <f t="shared" si="670"/>
        <v>0</v>
      </c>
      <c r="KA163" s="224" t="str">
        <f t="shared" si="670"/>
        <v>17</v>
      </c>
      <c r="KB163" s="224" t="str">
        <f t="shared" si="670"/>
        <v>-1</v>
      </c>
      <c r="KC163" s="224" t="str">
        <f t="shared" si="670"/>
        <v>-1</v>
      </c>
      <c r="KD163" s="224" t="str">
        <f t="shared" si="670"/>
        <v>1</v>
      </c>
      <c r="KE163" s="224" t="str">
        <f t="shared" si="670"/>
        <v>5,500</v>
      </c>
      <c r="KF163" s="224" t="str">
        <f t="shared" si="670"/>
        <v>0</v>
      </c>
      <c r="KG163" s="224" t="str">
        <f t="shared" si="670"/>
        <v>0</v>
      </c>
      <c r="KH163" s="224" t="str">
        <f t="shared" si="670"/>
        <v>19,655</v>
      </c>
      <c r="KI163" s="224" t="str">
        <f t="shared" si="670"/>
        <v>18,755</v>
      </c>
      <c r="KJ163" s="224" t="str">
        <f t="shared" si="670"/>
        <v>-400</v>
      </c>
      <c r="KK163" s="224" t="str">
        <f t="shared" si="670"/>
        <v>4,664,000</v>
      </c>
      <c r="KL163" s="224" t="str">
        <f t="shared" si="670"/>
        <v>5,861,600</v>
      </c>
      <c r="KM163" s="224" t="str">
        <f t="shared" si="670"/>
        <v>-$2,334,000</v>
      </c>
      <c r="KN163" s="224" t="str">
        <f t="shared" si="670"/>
        <v>$1,961,000</v>
      </c>
      <c r="KO163" s="224" t="str">
        <f t="shared" si="670"/>
        <v>$1,919,000</v>
      </c>
      <c r="KP163" s="224" t="str">
        <f t="shared" si="670"/>
        <v>-$1,420,000</v>
      </c>
      <c r="KQ163" s="224" t="str">
        <f t="shared" si="670"/>
        <v>$2.00</v>
      </c>
      <c r="KR163" s="224" t="str">
        <f t="shared" si="670"/>
        <v>-183</v>
      </c>
      <c r="KS163" s="232" t="s">
        <v>275</v>
      </c>
      <c r="KT163" s="232" t="s">
        <v>275</v>
      </c>
      <c r="KU163" s="213" t="str">
        <f t="shared" ref="KU163:LO163" si="671">KU63</f>
        <v>-12,698</v>
      </c>
      <c r="KV163" s="224" t="str">
        <f t="shared" si="671"/>
        <v>-313</v>
      </c>
      <c r="KW163" s="224" t="str">
        <f t="shared" si="671"/>
        <v>12</v>
      </c>
      <c r="KX163" s="224" t="str">
        <f t="shared" si="671"/>
        <v>-3</v>
      </c>
      <c r="KY163" s="224" t="str">
        <f t="shared" si="671"/>
        <v>2</v>
      </c>
      <c r="KZ163" s="224" t="str">
        <f t="shared" si="671"/>
        <v>2</v>
      </c>
      <c r="LA163" s="224" t="str">
        <f t="shared" si="671"/>
        <v>-3</v>
      </c>
      <c r="LB163" s="224" t="str">
        <f t="shared" si="671"/>
        <v>-4,450</v>
      </c>
      <c r="LC163" s="224" t="str">
        <f t="shared" si="671"/>
        <v>5</v>
      </c>
      <c r="LD163" s="224" t="str">
        <f t="shared" si="671"/>
        <v>-750,000</v>
      </c>
      <c r="LE163" s="224" t="str">
        <f t="shared" si="671"/>
        <v>-</v>
      </c>
      <c r="LF163" s="224" t="str">
        <f t="shared" si="671"/>
        <v>-</v>
      </c>
      <c r="LG163" s="224" t="str">
        <f t="shared" si="671"/>
        <v>-</v>
      </c>
      <c r="LH163" s="224" t="str">
        <f t="shared" si="671"/>
        <v>-</v>
      </c>
      <c r="LI163" s="224" t="str">
        <f t="shared" si="671"/>
        <v>-</v>
      </c>
      <c r="LJ163" s="224" t="str">
        <f t="shared" si="671"/>
        <v>$8,046,737</v>
      </c>
      <c r="LK163" s="224" t="str">
        <f t="shared" si="671"/>
        <v>$8,041,188</v>
      </c>
      <c r="LL163" s="224" t="str">
        <f t="shared" si="671"/>
        <v>$915,707</v>
      </c>
      <c r="LM163" s="224" t="str">
        <f t="shared" si="671"/>
        <v>$18,804,617</v>
      </c>
      <c r="LN163" s="224" t="str">
        <f t="shared" si="671"/>
        <v>-$0.03</v>
      </c>
      <c r="LO163" s="224" t="str">
        <f t="shared" si="671"/>
        <v>223</v>
      </c>
      <c r="LP163" s="232"/>
      <c r="LQ163" s="232"/>
      <c r="LR163" s="213" t="str">
        <f t="shared" ref="LR163:ML163" si="672">LR63</f>
        <v>-209</v>
      </c>
      <c r="LS163" s="224" t="str">
        <f t="shared" si="672"/>
        <v>-30</v>
      </c>
      <c r="LT163" s="224" t="str">
        <f t="shared" si="672"/>
        <v>13</v>
      </c>
      <c r="LU163" s="224" t="str">
        <f t="shared" si="672"/>
        <v>8</v>
      </c>
      <c r="LV163" s="224" t="str">
        <f t="shared" si="672"/>
        <v>-4</v>
      </c>
      <c r="LW163" s="224" t="str">
        <f t="shared" si="672"/>
        <v>0</v>
      </c>
      <c r="LX163" s="224" t="str">
        <f t="shared" si="672"/>
        <v>5</v>
      </c>
      <c r="LY163" s="224" t="str">
        <f t="shared" si="672"/>
        <v>31,190</v>
      </c>
      <c r="LZ163" s="224" t="str">
        <f t="shared" si="672"/>
        <v>0</v>
      </c>
      <c r="MA163" s="224" t="str">
        <f t="shared" si="672"/>
        <v>-662,700</v>
      </c>
      <c r="MB163" s="224" t="str">
        <f t="shared" si="672"/>
        <v>-</v>
      </c>
      <c r="MC163" s="224" t="str">
        <f t="shared" si="672"/>
        <v>-</v>
      </c>
      <c r="MD163" s="224" t="str">
        <f t="shared" si="672"/>
        <v>-</v>
      </c>
      <c r="ME163" s="224" t="str">
        <f t="shared" si="672"/>
        <v>-</v>
      </c>
      <c r="MF163" s="224" t="str">
        <f t="shared" si="672"/>
        <v>-</v>
      </c>
      <c r="MG163" s="224" t="str">
        <f t="shared" si="672"/>
        <v>-$4,659,923</v>
      </c>
      <c r="MH163" s="224" t="str">
        <f t="shared" si="672"/>
        <v>-$7,959,977</v>
      </c>
      <c r="MI163" s="224" t="str">
        <f t="shared" si="672"/>
        <v>-$6,796,262</v>
      </c>
      <c r="MJ163" s="224" t="str">
        <f t="shared" si="672"/>
        <v>-$19,562,464</v>
      </c>
      <c r="MK163" s="224" t="str">
        <f t="shared" si="672"/>
        <v>$6</v>
      </c>
      <c r="ML163" s="224" t="str">
        <f t="shared" si="672"/>
        <v>-256</v>
      </c>
      <c r="MM163" s="232"/>
      <c r="MN163" s="232"/>
      <c r="MO163" s="213" t="str">
        <f t="shared" ref="MO163:NI163" si="673">MO63</f>
        <v>0</v>
      </c>
      <c r="MP163" s="224" t="str">
        <f t="shared" si="673"/>
        <v>171</v>
      </c>
      <c r="MQ163" s="224" t="str">
        <f t="shared" si="673"/>
        <v>25</v>
      </c>
      <c r="MR163" s="224" t="str">
        <f t="shared" si="673"/>
        <v>4</v>
      </c>
      <c r="MS163" s="224" t="str">
        <f t="shared" si="673"/>
        <v>0</v>
      </c>
      <c r="MT163" s="224" t="str">
        <f t="shared" si="673"/>
        <v>0</v>
      </c>
      <c r="MU163" s="224" t="str">
        <f t="shared" si="673"/>
        <v>0</v>
      </c>
      <c r="MV163" s="224" t="str">
        <f t="shared" si="673"/>
        <v>2,195</v>
      </c>
      <c r="MW163" s="224" t="str">
        <f t="shared" si="673"/>
        <v>0</v>
      </c>
      <c r="MX163" s="224" t="str">
        <f t="shared" si="673"/>
        <v>0</v>
      </c>
      <c r="MY163" s="224" t="str">
        <f t="shared" si="673"/>
        <v>-</v>
      </c>
      <c r="MZ163" s="224" t="str">
        <f t="shared" si="673"/>
        <v>-</v>
      </c>
      <c r="NA163" s="224" t="str">
        <f t="shared" si="673"/>
        <v>-</v>
      </c>
      <c r="NB163" s="224" t="str">
        <f t="shared" si="673"/>
        <v>-</v>
      </c>
      <c r="NC163" s="224" t="str">
        <f t="shared" si="673"/>
        <v>-</v>
      </c>
      <c r="ND163" s="224" t="str">
        <f t="shared" si="673"/>
        <v>-$561,881</v>
      </c>
      <c r="NE163" s="224" t="str">
        <f t="shared" si="673"/>
        <v>-$230,013</v>
      </c>
      <c r="NF163" s="224" t="str">
        <f t="shared" si="673"/>
        <v>-$3,091,504</v>
      </c>
      <c r="NG163" s="224" t="str">
        <f t="shared" si="673"/>
        <v>-$2,642,082</v>
      </c>
      <c r="NH163" s="224" t="str">
        <f t="shared" si="673"/>
        <v>-$2</v>
      </c>
      <c r="NI163" s="224" t="str">
        <f t="shared" si="673"/>
        <v>218</v>
      </c>
    </row>
    <row r="164" spans="1:373" s="2" customFormat="1" ht="12.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213" t="s">
        <v>156</v>
      </c>
      <c r="AD164" s="222" t="str">
        <f t="shared" ca="1" si="195"/>
        <v>$85.00</v>
      </c>
      <c r="AE164" s="224" t="str">
        <f t="shared" si="229"/>
        <v>13,463</v>
      </c>
      <c r="AF164" s="224" t="str">
        <f t="shared" ref="AF164:AS164" si="674">AF64</f>
        <v>431</v>
      </c>
      <c r="AG164" s="224" t="str">
        <f t="shared" si="674"/>
        <v>3</v>
      </c>
      <c r="AH164" s="224" t="str">
        <f t="shared" si="674"/>
        <v>332</v>
      </c>
      <c r="AI164" s="224" t="str">
        <f t="shared" si="674"/>
        <v>49</v>
      </c>
      <c r="AJ164" s="224" t="str">
        <f t="shared" si="674"/>
        <v>11</v>
      </c>
      <c r="AK164" s="224" t="str">
        <f t="shared" si="674"/>
        <v>41</v>
      </c>
      <c r="AL164" s="224" t="str">
        <f t="shared" si="674"/>
        <v>7,692</v>
      </c>
      <c r="AM164" s="224" t="str">
        <f t="shared" si="674"/>
        <v>14</v>
      </c>
      <c r="AN164" s="224" t="str">
        <f t="shared" si="674"/>
        <v>363,000</v>
      </c>
      <c r="AO164" s="224" t="str">
        <f t="shared" si="674"/>
        <v>3,846</v>
      </c>
      <c r="AP164" s="224" t="str">
        <f t="shared" si="674"/>
        <v>85,462</v>
      </c>
      <c r="AQ164" s="224" t="str">
        <f t="shared" si="674"/>
        <v>-</v>
      </c>
      <c r="AR164" s="224" t="str">
        <f t="shared" si="674"/>
        <v>402,913</v>
      </c>
      <c r="AS164" s="224" t="str">
        <f t="shared" si="674"/>
        <v>406,140</v>
      </c>
      <c r="AT164" s="224" t="str">
        <f t="shared" si="572"/>
        <v>$2,881,248</v>
      </c>
      <c r="AU164" s="224" t="str">
        <f t="shared" si="572"/>
        <v>$3,672,275</v>
      </c>
      <c r="AV164" s="224" t="str">
        <f t="shared" si="572"/>
        <v>$4,252,160</v>
      </c>
      <c r="AW164" s="224" t="str">
        <f t="shared" si="572"/>
        <v>$10,857,106</v>
      </c>
      <c r="AX164" s="224" t="str">
        <f t="shared" si="572"/>
        <v>$85.00</v>
      </c>
      <c r="AY164" s="224" t="str">
        <f t="shared" ref="AY164" si="675">AY64</f>
        <v>321</v>
      </c>
      <c r="AZ164" s="232" t="s">
        <v>275</v>
      </c>
      <c r="BA164" s="232"/>
      <c r="BB164" s="213" t="str">
        <f t="shared" ref="BB164:BU164" si="676">BB64</f>
        <v>13,463</v>
      </c>
      <c r="BC164" s="224" t="str">
        <f t="shared" si="676"/>
        <v>431</v>
      </c>
      <c r="BD164" s="224" t="str">
        <f t="shared" si="676"/>
        <v>3</v>
      </c>
      <c r="BE164" s="224" t="str">
        <f t="shared" si="676"/>
        <v>332</v>
      </c>
      <c r="BF164" s="224" t="str">
        <f t="shared" si="676"/>
        <v>49</v>
      </c>
      <c r="BG164" s="224" t="str">
        <f t="shared" si="676"/>
        <v>11</v>
      </c>
      <c r="BH164" s="224" t="str">
        <f t="shared" si="676"/>
        <v>41</v>
      </c>
      <c r="BI164" s="224" t="str">
        <f t="shared" si="676"/>
        <v>7,692</v>
      </c>
      <c r="BJ164" s="224" t="str">
        <f t="shared" si="676"/>
        <v>14</v>
      </c>
      <c r="BK164" s="224" t="str">
        <f t="shared" si="676"/>
        <v>363,000</v>
      </c>
      <c r="BL164" s="224" t="str">
        <f t="shared" si="676"/>
        <v>15,148</v>
      </c>
      <c r="BM164" s="224" t="str">
        <f t="shared" si="676"/>
        <v>169,933</v>
      </c>
      <c r="BN164" s="224" t="str">
        <f t="shared" si="676"/>
        <v>-</v>
      </c>
      <c r="BO164" s="224" t="str">
        <f t="shared" si="676"/>
        <v>1,180,103</v>
      </c>
      <c r="BP164" s="224" t="str">
        <f t="shared" si="676"/>
        <v>1,182,061</v>
      </c>
      <c r="BQ164" s="224" t="str">
        <f t="shared" si="676"/>
        <v>$7,703,521</v>
      </c>
      <c r="BR164" s="224" t="str">
        <f t="shared" si="676"/>
        <v>$7,263,937</v>
      </c>
      <c r="BS164" s="224" t="str">
        <f t="shared" si="676"/>
        <v>$7,088,123</v>
      </c>
      <c r="BT164" s="224" t="str">
        <f t="shared" si="676"/>
        <v>$22,055,582</v>
      </c>
      <c r="BU164" s="224" t="str">
        <f t="shared" si="676"/>
        <v>$80.00</v>
      </c>
      <c r="BV164" s="224" t="str">
        <f t="shared" si="437"/>
        <v>801</v>
      </c>
      <c r="BW164" s="232" t="s">
        <v>275</v>
      </c>
      <c r="BX164" s="232" t="s">
        <v>275</v>
      </c>
      <c r="BY164" s="213" t="str">
        <f t="shared" ref="BY164:CR164" si="677">BY64</f>
        <v>13,463</v>
      </c>
      <c r="BZ164" s="224" t="str">
        <f t="shared" si="677"/>
        <v>426</v>
      </c>
      <c r="CA164" s="224" t="str">
        <f t="shared" si="677"/>
        <v>4</v>
      </c>
      <c r="CB164" s="224" t="str">
        <f t="shared" si="677"/>
        <v>332</v>
      </c>
      <c r="CC164" s="224" t="str">
        <f t="shared" si="677"/>
        <v>48</v>
      </c>
      <c r="CD164" s="224" t="str">
        <f t="shared" si="677"/>
        <v>10</v>
      </c>
      <c r="CE164" s="224" t="str">
        <f t="shared" si="677"/>
        <v>41</v>
      </c>
      <c r="CF164" s="224" t="str">
        <f t="shared" si="677"/>
        <v>7,692</v>
      </c>
      <c r="CG164" s="224" t="str">
        <f t="shared" si="677"/>
        <v>14</v>
      </c>
      <c r="CH164" s="224" t="str">
        <f t="shared" si="677"/>
        <v>363,000</v>
      </c>
      <c r="CI164" s="224" t="str">
        <f t="shared" si="677"/>
        <v>5,054</v>
      </c>
      <c r="CJ164" s="224" t="str">
        <f t="shared" si="677"/>
        <v>86,329</v>
      </c>
      <c r="CK164" s="224" t="str">
        <f t="shared" si="677"/>
        <v>-</v>
      </c>
      <c r="CL164" s="224" t="str">
        <f t="shared" si="677"/>
        <v>784,477</v>
      </c>
      <c r="CM164" s="224" t="str">
        <f t="shared" si="677"/>
        <v>800,077</v>
      </c>
      <c r="CN164" s="224" t="str">
        <f t="shared" si="677"/>
        <v>$3,089,597</v>
      </c>
      <c r="CO164" s="224" t="str">
        <f t="shared" si="677"/>
        <v>$4,769,244</v>
      </c>
      <c r="CP164" s="224" t="str">
        <f t="shared" si="677"/>
        <v>$4,228,200</v>
      </c>
      <c r="CQ164" s="224" t="str">
        <f t="shared" si="677"/>
        <v>$12,136,701</v>
      </c>
      <c r="CR164" s="224" t="str">
        <f t="shared" si="677"/>
        <v>-</v>
      </c>
      <c r="CS164" s="224" t="str">
        <f t="shared" si="438"/>
        <v>460</v>
      </c>
      <c r="CT164" s="232" t="s">
        <v>275</v>
      </c>
      <c r="CU164" s="232" t="s">
        <v>275</v>
      </c>
      <c r="CV164" s="213" t="str">
        <f t="shared" ref="CV164:DP164" si="678">CV64</f>
        <v>13,463</v>
      </c>
      <c r="CW164" s="224" t="str">
        <f t="shared" si="678"/>
        <v>692</v>
      </c>
      <c r="CX164" s="224" t="str">
        <f t="shared" si="678"/>
        <v>90</v>
      </c>
      <c r="CY164" s="224" t="str">
        <f t="shared" si="678"/>
        <v>318</v>
      </c>
      <c r="CZ164" s="224" t="str">
        <f t="shared" si="678"/>
        <v>50</v>
      </c>
      <c r="DA164" s="224" t="str">
        <f t="shared" si="678"/>
        <v>17</v>
      </c>
      <c r="DB164" s="224" t="str">
        <f t="shared" si="678"/>
        <v>41</v>
      </c>
      <c r="DC164" s="224" t="str">
        <f t="shared" si="678"/>
        <v>7,692</v>
      </c>
      <c r="DD164" s="224" t="str">
        <f t="shared" si="678"/>
        <v>14</v>
      </c>
      <c r="DE164" s="224" t="str">
        <f t="shared" si="678"/>
        <v>363,000</v>
      </c>
      <c r="DF164" s="224" t="str">
        <f t="shared" si="678"/>
        <v>6,480</v>
      </c>
      <c r="DG164" s="224" t="str">
        <f t="shared" si="678"/>
        <v>6,480</v>
      </c>
      <c r="DH164" s="224" t="str">
        <f t="shared" si="678"/>
        <v>0</v>
      </c>
      <c r="DI164" s="224" t="str">
        <f t="shared" si="678"/>
        <v>1,076,046</v>
      </c>
      <c r="DJ164" s="224" t="str">
        <f t="shared" si="678"/>
        <v>1,096,161</v>
      </c>
      <c r="DK164" s="224" t="str">
        <f t="shared" si="678"/>
        <v>$6,781,547</v>
      </c>
      <c r="DL164" s="224" t="str">
        <f t="shared" si="678"/>
        <v>$5,733,193</v>
      </c>
      <c r="DM164" s="224" t="str">
        <f t="shared" si="678"/>
        <v>$1,993,813</v>
      </c>
      <c r="DN164" s="224" t="str">
        <f t="shared" si="678"/>
        <v>$14,508,552</v>
      </c>
      <c r="DO164" s="224" t="str">
        <f t="shared" si="678"/>
        <v>$60</v>
      </c>
      <c r="DP164" s="224" t="str">
        <f t="shared" si="678"/>
        <v>371</v>
      </c>
      <c r="DQ164" s="232" t="s">
        <v>275</v>
      </c>
      <c r="DR164" s="232" t="s">
        <v>275</v>
      </c>
      <c r="DS164" s="213" t="str">
        <f t="shared" ref="DS164:EM164" si="679">DS64</f>
        <v>13,463</v>
      </c>
      <c r="DT164" s="224" t="str">
        <f t="shared" si="679"/>
        <v>692</v>
      </c>
      <c r="DU164" s="224" t="str">
        <f t="shared" si="679"/>
        <v>-</v>
      </c>
      <c r="DV164" s="224" t="str">
        <f t="shared" si="679"/>
        <v>318</v>
      </c>
      <c r="DW164" s="224" t="str">
        <f t="shared" si="679"/>
        <v>4</v>
      </c>
      <c r="DX164" s="224" t="str">
        <f t="shared" si="679"/>
        <v>13</v>
      </c>
      <c r="DY164" s="224" t="str">
        <f t="shared" si="679"/>
        <v>41</v>
      </c>
      <c r="DZ164" s="224" t="str">
        <f t="shared" si="679"/>
        <v>7,692</v>
      </c>
      <c r="EA164" s="224" t="str">
        <f t="shared" si="679"/>
        <v>14</v>
      </c>
      <c r="EB164" s="224" t="str">
        <f t="shared" si="679"/>
        <v>363,000</v>
      </c>
      <c r="EC164" s="224" t="str">
        <f t="shared" si="679"/>
        <v>1,926</v>
      </c>
      <c r="ED164" s="224" t="str">
        <f t="shared" si="679"/>
        <v>1,926</v>
      </c>
      <c r="EE164" s="224" t="str">
        <f t="shared" si="679"/>
        <v>96,671</v>
      </c>
      <c r="EF164" s="224" t="str">
        <f t="shared" si="679"/>
        <v>377,511</v>
      </c>
      <c r="EG164" s="224" t="str">
        <f t="shared" si="679"/>
        <v>377,511</v>
      </c>
      <c r="EH164" s="224" t="str">
        <f t="shared" si="679"/>
        <v>$2,191,944</v>
      </c>
      <c r="EI164" s="224" t="str">
        <f t="shared" si="679"/>
        <v>$2,927,383</v>
      </c>
      <c r="EJ164" s="224" t="str">
        <f t="shared" si="679"/>
        <v>-</v>
      </c>
      <c r="EK164" s="224" t="str">
        <f t="shared" si="679"/>
        <v>$8,940,524</v>
      </c>
      <c r="EL164" s="224" t="str">
        <f t="shared" si="679"/>
        <v>$50</v>
      </c>
      <c r="EM164" s="224" t="str">
        <f t="shared" si="679"/>
        <v>315</v>
      </c>
      <c r="EN164" s="232" t="s">
        <v>275</v>
      </c>
      <c r="EO164" s="232" t="s">
        <v>275</v>
      </c>
      <c r="EP164" s="213" t="str">
        <f t="shared" ref="EP164:FJ164" si="680">EP64</f>
        <v>14,083</v>
      </c>
      <c r="EQ164" s="224" t="str">
        <f t="shared" si="680"/>
        <v>551</v>
      </c>
      <c r="ER164" s="224" t="str">
        <f t="shared" si="680"/>
        <v>0</v>
      </c>
      <c r="ES164" s="224" t="str">
        <f t="shared" si="680"/>
        <v>321</v>
      </c>
      <c r="ET164" s="224" t="str">
        <f t="shared" si="680"/>
        <v>50</v>
      </c>
      <c r="EU164" s="224" t="str">
        <f t="shared" si="680"/>
        <v>13</v>
      </c>
      <c r="EV164" s="224" t="str">
        <f t="shared" si="680"/>
        <v>-</v>
      </c>
      <c r="EW164" s="224" t="str">
        <f t="shared" si="680"/>
        <v>-</v>
      </c>
      <c r="EX164" s="224" t="str">
        <f t="shared" si="680"/>
        <v>16</v>
      </c>
      <c r="EY164" s="224" t="str">
        <f t="shared" si="680"/>
        <v>528,000</v>
      </c>
      <c r="EZ164" s="224" t="str">
        <f t="shared" si="680"/>
        <v>1,927</v>
      </c>
      <c r="FA164" s="224" t="str">
        <f t="shared" si="680"/>
        <v>1,927</v>
      </c>
      <c r="FB164" s="224" t="str">
        <f t="shared" si="680"/>
        <v>133,508</v>
      </c>
      <c r="FC164" s="224" t="str">
        <f t="shared" si="680"/>
        <v>1,206,552</v>
      </c>
      <c r="FD164" s="224" t="str">
        <f t="shared" si="680"/>
        <v>1,220,238</v>
      </c>
      <c r="FE164" s="224" t="str">
        <f t="shared" si="680"/>
        <v>$3,052,872</v>
      </c>
      <c r="FF164" s="224" t="str">
        <f t="shared" si="680"/>
        <v>$5,044,031</v>
      </c>
      <c r="FG164" s="224" t="str">
        <f t="shared" si="680"/>
        <v>$4,702,432</v>
      </c>
      <c r="FH164" s="224" t="str">
        <f t="shared" si="680"/>
        <v>$12,803,170</v>
      </c>
      <c r="FI164" s="224" t="str">
        <f t="shared" si="680"/>
        <v>$53</v>
      </c>
      <c r="FJ164" s="224" t="str">
        <f t="shared" si="680"/>
        <v>391</v>
      </c>
      <c r="FK164" s="232" t="s">
        <v>275</v>
      </c>
      <c r="FL164" s="232" t="s">
        <v>275</v>
      </c>
      <c r="FM164" s="213" t="str">
        <f t="shared" ref="FM164:GG164" si="681">FM64</f>
        <v>-</v>
      </c>
      <c r="FN164" s="224" t="str">
        <f t="shared" si="681"/>
        <v>-</v>
      </c>
      <c r="FO164" s="224" t="str">
        <f t="shared" si="681"/>
        <v>-</v>
      </c>
      <c r="FP164" s="224" t="str">
        <f t="shared" si="681"/>
        <v>-</v>
      </c>
      <c r="FQ164" s="224" t="str">
        <f t="shared" si="681"/>
        <v>-</v>
      </c>
      <c r="FR164" s="224" t="str">
        <f t="shared" si="681"/>
        <v>-</v>
      </c>
      <c r="FS164" s="224" t="str">
        <f t="shared" si="681"/>
        <v>-</v>
      </c>
      <c r="FT164" s="224" t="str">
        <f t="shared" si="681"/>
        <v>-</v>
      </c>
      <c r="FU164" s="224" t="str">
        <f t="shared" si="681"/>
        <v>-</v>
      </c>
      <c r="FV164" s="224" t="str">
        <f t="shared" si="681"/>
        <v>-</v>
      </c>
      <c r="FW164" s="224" t="str">
        <f t="shared" si="681"/>
        <v>-</v>
      </c>
      <c r="FX164" s="224" t="str">
        <f t="shared" si="681"/>
        <v>-</v>
      </c>
      <c r="FY164" s="224" t="str">
        <f t="shared" si="681"/>
        <v>-</v>
      </c>
      <c r="FZ164" s="224" t="str">
        <f t="shared" si="681"/>
        <v>-</v>
      </c>
      <c r="GA164" s="224" t="str">
        <f t="shared" si="681"/>
        <v>-</v>
      </c>
      <c r="GB164" s="224" t="str">
        <f t="shared" si="681"/>
        <v>-</v>
      </c>
      <c r="GC164" s="224" t="str">
        <f t="shared" si="681"/>
        <v>-</v>
      </c>
      <c r="GD164" s="224" t="str">
        <f t="shared" si="681"/>
        <v>-</v>
      </c>
      <c r="GE164" s="224" t="str">
        <f t="shared" si="681"/>
        <v>-</v>
      </c>
      <c r="GF164" s="224" t="str">
        <f t="shared" si="681"/>
        <v>-</v>
      </c>
      <c r="GG164" s="224" t="str">
        <f t="shared" si="681"/>
        <v>342</v>
      </c>
      <c r="GH164" s="232" t="s">
        <v>275</v>
      </c>
      <c r="GI164" s="232" t="s">
        <v>275</v>
      </c>
      <c r="GJ164" s="213" t="str">
        <f t="shared" ref="GJ164:HD164" si="682">GJ64</f>
        <v>-</v>
      </c>
      <c r="GK164" s="224" t="str">
        <f t="shared" si="682"/>
        <v>-</v>
      </c>
      <c r="GL164" s="224" t="str">
        <f t="shared" si="682"/>
        <v>-</v>
      </c>
      <c r="GM164" s="224" t="str">
        <f t="shared" si="682"/>
        <v>-</v>
      </c>
      <c r="GN164" s="224" t="str">
        <f t="shared" si="682"/>
        <v>-</v>
      </c>
      <c r="GO164" s="224" t="str">
        <f t="shared" si="682"/>
        <v>-</v>
      </c>
      <c r="GP164" s="224" t="str">
        <f t="shared" si="682"/>
        <v>-</v>
      </c>
      <c r="GQ164" s="224" t="str">
        <f t="shared" si="682"/>
        <v>-</v>
      </c>
      <c r="GR164" s="224" t="str">
        <f t="shared" si="682"/>
        <v>-</v>
      </c>
      <c r="GS164" s="224" t="str">
        <f t="shared" si="682"/>
        <v>-</v>
      </c>
      <c r="GT164" s="224" t="str">
        <f t="shared" si="682"/>
        <v>-</v>
      </c>
      <c r="GU164" s="224" t="str">
        <f t="shared" si="682"/>
        <v>-</v>
      </c>
      <c r="GV164" s="224" t="str">
        <f t="shared" si="682"/>
        <v>-</v>
      </c>
      <c r="GW164" s="224" t="str">
        <f t="shared" si="682"/>
        <v>-</v>
      </c>
      <c r="GX164" s="224" t="str">
        <f t="shared" si="682"/>
        <v>-</v>
      </c>
      <c r="GY164" s="224" t="str">
        <f t="shared" si="682"/>
        <v>-</v>
      </c>
      <c r="GZ164" s="224" t="str">
        <f t="shared" si="682"/>
        <v>-</v>
      </c>
      <c r="HA164" s="224" t="str">
        <f t="shared" si="682"/>
        <v>-</v>
      </c>
      <c r="HB164" s="224" t="str">
        <f t="shared" si="682"/>
        <v>-</v>
      </c>
      <c r="HC164" s="224" t="str">
        <f t="shared" ref="HC164" si="683">HC64</f>
        <v>-</v>
      </c>
      <c r="HD164" s="224" t="str">
        <f t="shared" si="682"/>
        <v>424</v>
      </c>
      <c r="HE164" s="232" t="s">
        <v>275</v>
      </c>
      <c r="HF164" s="232" t="s">
        <v>275</v>
      </c>
      <c r="HG164" s="213" t="str">
        <f t="shared" ref="HG164:IA164" si="684">HG64</f>
        <v>-</v>
      </c>
      <c r="HH164" s="224" t="str">
        <f t="shared" si="684"/>
        <v>-</v>
      </c>
      <c r="HI164" s="224" t="str">
        <f t="shared" si="684"/>
        <v>-</v>
      </c>
      <c r="HJ164" s="224" t="str">
        <f t="shared" si="684"/>
        <v>-</v>
      </c>
      <c r="HK164" s="224" t="str">
        <f t="shared" si="684"/>
        <v>-</v>
      </c>
      <c r="HL164" s="224" t="str">
        <f t="shared" si="684"/>
        <v>-</v>
      </c>
      <c r="HM164" s="224" t="str">
        <f t="shared" si="684"/>
        <v>-</v>
      </c>
      <c r="HN164" s="224" t="str">
        <f t="shared" si="684"/>
        <v>-</v>
      </c>
      <c r="HO164" s="224" t="str">
        <f t="shared" si="684"/>
        <v>-</v>
      </c>
      <c r="HP164" s="224" t="str">
        <f t="shared" si="684"/>
        <v>-</v>
      </c>
      <c r="HQ164" s="224" t="str">
        <f t="shared" si="684"/>
        <v>-</v>
      </c>
      <c r="HR164" s="224" t="str">
        <f t="shared" si="684"/>
        <v>-</v>
      </c>
      <c r="HS164" s="224" t="str">
        <f t="shared" si="684"/>
        <v>-</v>
      </c>
      <c r="HT164" s="224" t="str">
        <f t="shared" si="684"/>
        <v>-</v>
      </c>
      <c r="HU164" s="224" t="str">
        <f t="shared" si="684"/>
        <v>-</v>
      </c>
      <c r="HV164" s="224" t="str">
        <f t="shared" si="684"/>
        <v>-</v>
      </c>
      <c r="HW164" s="224" t="str">
        <f t="shared" si="684"/>
        <v>-</v>
      </c>
      <c r="HX164" s="224" t="str">
        <f t="shared" si="684"/>
        <v>-</v>
      </c>
      <c r="HY164" s="224" t="str">
        <f t="shared" si="684"/>
        <v>-</v>
      </c>
      <c r="HZ164" s="224" t="str">
        <f t="shared" si="684"/>
        <v>-</v>
      </c>
      <c r="IA164" s="224" t="str">
        <f t="shared" si="684"/>
        <v>572</v>
      </c>
      <c r="IB164" s="232" t="s">
        <v>275</v>
      </c>
      <c r="IC164" s="232" t="s">
        <v>275</v>
      </c>
      <c r="ID164" s="213" t="str">
        <f t="shared" ref="ID164:IX164" si="685">ID64</f>
        <v>13,706</v>
      </c>
      <c r="IE164" s="224" t="str">
        <f t="shared" si="685"/>
        <v>429</v>
      </c>
      <c r="IF164" s="224" t="str">
        <f t="shared" si="685"/>
        <v>37</v>
      </c>
      <c r="IG164" s="224" t="str">
        <f t="shared" si="685"/>
        <v>319</v>
      </c>
      <c r="IH164" s="224" t="str">
        <f t="shared" si="685"/>
        <v>50</v>
      </c>
      <c r="II164" s="224" t="str">
        <f t="shared" si="685"/>
        <v>13</v>
      </c>
      <c r="IJ164" s="224" t="str">
        <f t="shared" si="685"/>
        <v>8</v>
      </c>
      <c r="IK164" s="224" t="str">
        <f t="shared" si="685"/>
        <v>3,000</v>
      </c>
      <c r="IL164" s="224" t="str">
        <f t="shared" si="685"/>
        <v>15</v>
      </c>
      <c r="IM164" s="224" t="str">
        <f t="shared" si="685"/>
        <v>568,000</v>
      </c>
      <c r="IN164" s="224" t="str">
        <f t="shared" si="685"/>
        <v>859</v>
      </c>
      <c r="IO164" s="224" t="str">
        <f t="shared" si="685"/>
        <v>859</v>
      </c>
      <c r="IP164" s="224" t="str">
        <f t="shared" si="685"/>
        <v>59,111</v>
      </c>
      <c r="IQ164" s="224" t="str">
        <f t="shared" si="685"/>
        <v>263,246</v>
      </c>
      <c r="IR164" s="224" t="str">
        <f t="shared" si="685"/>
        <v>290,563</v>
      </c>
      <c r="IS164" s="224" t="str">
        <f t="shared" si="685"/>
        <v>$913,484</v>
      </c>
      <c r="IT164" s="224" t="str">
        <f t="shared" si="685"/>
        <v>$2,351,597</v>
      </c>
      <c r="IU164" s="224" t="str">
        <f t="shared" si="685"/>
        <v>$1,809,527</v>
      </c>
      <c r="IV164" s="224" t="str">
        <f t="shared" si="685"/>
        <v>$5,074,608</v>
      </c>
      <c r="IW164" s="224" t="str">
        <f t="shared" si="685"/>
        <v>$51</v>
      </c>
      <c r="IX164" s="224" t="str">
        <f t="shared" si="685"/>
        <v>228</v>
      </c>
      <c r="IY164" s="232" t="s">
        <v>275</v>
      </c>
      <c r="IZ164" s="232" t="s">
        <v>275</v>
      </c>
      <c r="JA164" s="213" t="str">
        <f t="shared" ref="JA164:JU164" si="686">JA64</f>
        <v>13,463</v>
      </c>
      <c r="JB164" s="224" t="str">
        <f t="shared" si="686"/>
        <v>534</v>
      </c>
      <c r="JC164" s="224" t="str">
        <f t="shared" si="686"/>
        <v>25</v>
      </c>
      <c r="JD164" s="224" t="str">
        <f t="shared" si="686"/>
        <v>326</v>
      </c>
      <c r="JE164" s="224" t="str">
        <f t="shared" si="686"/>
        <v>40</v>
      </c>
      <c r="JF164" s="224" t="str">
        <f t="shared" si="686"/>
        <v>12</v>
      </c>
      <c r="JG164" s="224" t="str">
        <f t="shared" si="686"/>
        <v>41</v>
      </c>
      <c r="JH164" s="224" t="str">
        <f t="shared" si="686"/>
        <v>7,692</v>
      </c>
      <c r="JI164" s="224" t="str">
        <f t="shared" si="686"/>
        <v>14</v>
      </c>
      <c r="JJ164" s="224" t="str">
        <f t="shared" si="686"/>
        <v>363,000</v>
      </c>
      <c r="JK164" s="224" t="str">
        <f t="shared" si="686"/>
        <v>6,491</v>
      </c>
      <c r="JL164" s="224" t="str">
        <f t="shared" si="686"/>
        <v>106,626</v>
      </c>
      <c r="JM164" s="224" t="str">
        <f t="shared" si="686"/>
        <v>48,336</v>
      </c>
      <c r="JN164" s="224" t="str">
        <f t="shared" si="686"/>
        <v>764,210</v>
      </c>
      <c r="JO164" s="224" t="str">
        <f t="shared" si="686"/>
        <v>777,843</v>
      </c>
      <c r="JP164" s="224" t="str">
        <f t="shared" si="686"/>
        <v>$4,529,571</v>
      </c>
      <c r="JQ164" s="224" t="str">
        <f t="shared" si="686"/>
        <v>$4,873,206</v>
      </c>
      <c r="JR164" s="224" t="str">
        <f t="shared" si="686"/>
        <v>$4,390,574</v>
      </c>
      <c r="JS164" s="224" t="str">
        <f t="shared" si="686"/>
        <v>$13,699,693</v>
      </c>
      <c r="JT164" s="224" t="str">
        <f t="shared" si="686"/>
        <v>$68.75</v>
      </c>
      <c r="JU164" s="224" t="str">
        <f t="shared" si="686"/>
        <v>454</v>
      </c>
      <c r="JV164" s="232" t="s">
        <v>275</v>
      </c>
      <c r="JW164" s="232" t="s">
        <v>275</v>
      </c>
      <c r="JX164" s="213" t="str">
        <f t="shared" ref="JX164:KR164" si="687">JX64</f>
        <v>0</v>
      </c>
      <c r="JY164" s="224" t="str">
        <f t="shared" si="687"/>
        <v>0</v>
      </c>
      <c r="JZ164" s="224" t="str">
        <f t="shared" si="687"/>
        <v>0</v>
      </c>
      <c r="KA164" s="224" t="str">
        <f t="shared" si="687"/>
        <v>0</v>
      </c>
      <c r="KB164" s="224" t="str">
        <f t="shared" si="687"/>
        <v>0</v>
      </c>
      <c r="KC164" s="224" t="str">
        <f t="shared" si="687"/>
        <v>0</v>
      </c>
      <c r="KD164" s="224" t="str">
        <f t="shared" si="687"/>
        <v>0</v>
      </c>
      <c r="KE164" s="224" t="str">
        <f t="shared" si="687"/>
        <v>0</v>
      </c>
      <c r="KF164" s="224" t="str">
        <f t="shared" si="687"/>
        <v>0</v>
      </c>
      <c r="KG164" s="224" t="str">
        <f t="shared" si="687"/>
        <v>0</v>
      </c>
      <c r="KH164" s="224" t="str">
        <f t="shared" si="687"/>
        <v>-11,302</v>
      </c>
      <c r="KI164" s="224" t="str">
        <f t="shared" si="687"/>
        <v>-84,471</v>
      </c>
      <c r="KJ164" s="224" t="str">
        <f t="shared" si="687"/>
        <v>-</v>
      </c>
      <c r="KK164" s="224" t="str">
        <f t="shared" si="687"/>
        <v>-777,190</v>
      </c>
      <c r="KL164" s="224" t="str">
        <f t="shared" si="687"/>
        <v>-777,190</v>
      </c>
      <c r="KM164" s="224" t="str">
        <f t="shared" si="687"/>
        <v>-$4,822,273</v>
      </c>
      <c r="KN164" s="224" t="str">
        <f t="shared" si="687"/>
        <v>-$3,591,662</v>
      </c>
      <c r="KO164" s="224" t="str">
        <f t="shared" si="687"/>
        <v>-$2,835,963</v>
      </c>
      <c r="KP164" s="224" t="str">
        <f t="shared" si="687"/>
        <v>-$11,198,476</v>
      </c>
      <c r="KQ164" s="224" t="str">
        <f t="shared" si="687"/>
        <v>$5.00</v>
      </c>
      <c r="KR164" s="224" t="str">
        <f t="shared" si="687"/>
        <v>-480</v>
      </c>
      <c r="KS164" s="232" t="s">
        <v>275</v>
      </c>
      <c r="KT164" s="232" t="s">
        <v>275</v>
      </c>
      <c r="KU164" s="213" t="str">
        <f t="shared" ref="KU164:LO164" si="688">KU64</f>
        <v>0</v>
      </c>
      <c r="KV164" s="224" t="str">
        <f t="shared" si="688"/>
        <v>5</v>
      </c>
      <c r="KW164" s="224" t="str">
        <f t="shared" si="688"/>
        <v>-1</v>
      </c>
      <c r="KX164" s="224" t="str">
        <f t="shared" si="688"/>
        <v>0</v>
      </c>
      <c r="KY164" s="224" t="str">
        <f t="shared" si="688"/>
        <v>1</v>
      </c>
      <c r="KZ164" s="224" t="str">
        <f t="shared" si="688"/>
        <v>1</v>
      </c>
      <c r="LA164" s="224" t="str">
        <f t="shared" si="688"/>
        <v>0</v>
      </c>
      <c r="LB164" s="224" t="str">
        <f t="shared" si="688"/>
        <v>0</v>
      </c>
      <c r="LC164" s="224" t="str">
        <f t="shared" si="688"/>
        <v>0</v>
      </c>
      <c r="LD164" s="224" t="str">
        <f t="shared" si="688"/>
        <v>0</v>
      </c>
      <c r="LE164" s="224" t="str">
        <f t="shared" si="688"/>
        <v>10,094</v>
      </c>
      <c r="LF164" s="224" t="str">
        <f t="shared" si="688"/>
        <v>83,604</v>
      </c>
      <c r="LG164" s="224" t="str">
        <f t="shared" si="688"/>
        <v>-</v>
      </c>
      <c r="LH164" s="224" t="str">
        <f t="shared" si="688"/>
        <v>395,626</v>
      </c>
      <c r="LI164" s="224" t="str">
        <f t="shared" si="688"/>
        <v>395,984</v>
      </c>
      <c r="LJ164" s="224" t="str">
        <f t="shared" si="688"/>
        <v>$4,613,924</v>
      </c>
      <c r="LK164" s="224" t="str">
        <f t="shared" si="688"/>
        <v>$2,494,693</v>
      </c>
      <c r="LL164" s="224" t="str">
        <f t="shared" si="688"/>
        <v>$2,859,923</v>
      </c>
      <c r="LM164" s="224" t="str">
        <f t="shared" si="688"/>
        <v>$9,918,881</v>
      </c>
      <c r="LN164" s="224" t="str">
        <f t="shared" si="688"/>
        <v>-</v>
      </c>
      <c r="LO164" s="224" t="str">
        <f t="shared" si="688"/>
        <v>341</v>
      </c>
      <c r="LP164" s="232"/>
      <c r="LQ164" s="232"/>
      <c r="LR164" s="213" t="str">
        <f t="shared" ref="LR164:ML164" si="689">LR64</f>
        <v>0</v>
      </c>
      <c r="LS164" s="224" t="str">
        <f t="shared" si="689"/>
        <v>-266</v>
      </c>
      <c r="LT164" s="224" t="str">
        <f t="shared" si="689"/>
        <v>-86</v>
      </c>
      <c r="LU164" s="224" t="str">
        <f t="shared" si="689"/>
        <v>14</v>
      </c>
      <c r="LV164" s="224" t="str">
        <f t="shared" si="689"/>
        <v>-2</v>
      </c>
      <c r="LW164" s="224" t="str">
        <f t="shared" si="689"/>
        <v>-7</v>
      </c>
      <c r="LX164" s="224" t="str">
        <f t="shared" si="689"/>
        <v>0</v>
      </c>
      <c r="LY164" s="224" t="str">
        <f t="shared" si="689"/>
        <v>0</v>
      </c>
      <c r="LZ164" s="224" t="str">
        <f t="shared" si="689"/>
        <v>0</v>
      </c>
      <c r="MA164" s="224" t="str">
        <f t="shared" si="689"/>
        <v>0</v>
      </c>
      <c r="MB164" s="224" t="str">
        <f t="shared" si="689"/>
        <v>-1,426</v>
      </c>
      <c r="MC164" s="224" t="str">
        <f t="shared" si="689"/>
        <v>79,849</v>
      </c>
      <c r="MD164" s="224" t="str">
        <f t="shared" si="689"/>
        <v>-</v>
      </c>
      <c r="ME164" s="224" t="str">
        <f t="shared" si="689"/>
        <v>-291,569</v>
      </c>
      <c r="MF164" s="224" t="str">
        <f t="shared" si="689"/>
        <v>-296,084</v>
      </c>
      <c r="MG164" s="224" t="str">
        <f t="shared" si="689"/>
        <v>-$3,691,950</v>
      </c>
      <c r="MH164" s="224" t="str">
        <f t="shared" si="689"/>
        <v>-$963,949</v>
      </c>
      <c r="MI164" s="224" t="str">
        <f t="shared" si="689"/>
        <v>$2,234,387</v>
      </c>
      <c r="MJ164" s="224" t="str">
        <f t="shared" si="689"/>
        <v>-$2,371,851</v>
      </c>
      <c r="MK164" s="224" t="str">
        <f t="shared" si="689"/>
        <v>-</v>
      </c>
      <c r="ML164" s="224" t="str">
        <f t="shared" si="689"/>
        <v>89</v>
      </c>
      <c r="MM164" s="232"/>
      <c r="MN164" s="232"/>
      <c r="MO164" s="213" t="str">
        <f t="shared" ref="MO164:NI164" si="690">MO64</f>
        <v>0</v>
      </c>
      <c r="MP164" s="224" t="str">
        <f t="shared" si="690"/>
        <v>0</v>
      </c>
      <c r="MQ164" s="224" t="str">
        <f t="shared" si="690"/>
        <v>-</v>
      </c>
      <c r="MR164" s="224" t="str">
        <f t="shared" si="690"/>
        <v>0</v>
      </c>
      <c r="MS164" s="224" t="str">
        <f t="shared" si="690"/>
        <v>46</v>
      </c>
      <c r="MT164" s="224" t="str">
        <f t="shared" si="690"/>
        <v>4</v>
      </c>
      <c r="MU164" s="224" t="str">
        <f t="shared" si="690"/>
        <v>0</v>
      </c>
      <c r="MV164" s="224" t="str">
        <f t="shared" si="690"/>
        <v>0</v>
      </c>
      <c r="MW164" s="224" t="str">
        <f t="shared" si="690"/>
        <v>0</v>
      </c>
      <c r="MX164" s="224" t="str">
        <f t="shared" si="690"/>
        <v>0</v>
      </c>
      <c r="MY164" s="224" t="str">
        <f t="shared" si="690"/>
        <v>4,554</v>
      </c>
      <c r="MZ164" s="224" t="str">
        <f t="shared" si="690"/>
        <v>4,554</v>
      </c>
      <c r="NA164" s="224" t="str">
        <f t="shared" si="690"/>
        <v>-96,671</v>
      </c>
      <c r="NB164" s="224" t="str">
        <f t="shared" si="690"/>
        <v>698,535</v>
      </c>
      <c r="NC164" s="224" t="str">
        <f t="shared" si="690"/>
        <v>718,650</v>
      </c>
      <c r="ND164" s="224" t="str">
        <f t="shared" si="690"/>
        <v>$4,589,603</v>
      </c>
      <c r="NE164" s="224" t="str">
        <f t="shared" si="690"/>
        <v>$2,805,810</v>
      </c>
      <c r="NF164" s="224" t="str">
        <f t="shared" si="690"/>
        <v>-</v>
      </c>
      <c r="NG164" s="224" t="str">
        <f t="shared" si="690"/>
        <v>$5,568,028</v>
      </c>
      <c r="NH164" s="224" t="str">
        <f t="shared" si="690"/>
        <v>$10</v>
      </c>
      <c r="NI164" s="224" t="str">
        <f t="shared" si="690"/>
        <v>56</v>
      </c>
    </row>
    <row r="165" spans="1:373" s="2" customFormat="1" ht="12.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213" t="s">
        <v>334</v>
      </c>
      <c r="AD165" s="222" t="str">
        <f t="shared" ca="1" si="195"/>
        <v>$82.58</v>
      </c>
      <c r="AE165" s="224" t="str">
        <f t="shared" si="229"/>
        <v>9,366</v>
      </c>
      <c r="AF165" s="224" t="str">
        <f t="shared" ref="AF165:AS165" si="691">AF65</f>
        <v>489</v>
      </c>
      <c r="AG165" s="224" t="str">
        <f t="shared" si="691"/>
        <v>93</v>
      </c>
      <c r="AH165" s="224" t="str">
        <f t="shared" si="691"/>
        <v>673</v>
      </c>
      <c r="AI165" s="224" t="str">
        <f t="shared" si="691"/>
        <v>16</v>
      </c>
      <c r="AJ165" s="224" t="str">
        <f t="shared" si="691"/>
        <v>2</v>
      </c>
      <c r="AK165" s="224" t="str">
        <f t="shared" si="691"/>
        <v>107</v>
      </c>
      <c r="AL165" s="224" t="str">
        <f t="shared" si="691"/>
        <v>217,580</v>
      </c>
      <c r="AM165" s="224" t="str">
        <f t="shared" si="691"/>
        <v>44</v>
      </c>
      <c r="AN165" s="224" t="str">
        <f t="shared" si="691"/>
        <v>232,000</v>
      </c>
      <c r="AO165" s="224" t="str">
        <f t="shared" si="691"/>
        <v>172,080</v>
      </c>
      <c r="AP165" s="224" t="str">
        <f t="shared" si="691"/>
        <v>180,497</v>
      </c>
      <c r="AQ165" s="224" t="str">
        <f t="shared" si="691"/>
        <v>6,814</v>
      </c>
      <c r="AR165" s="224" t="str">
        <f t="shared" si="691"/>
        <v>108,368</v>
      </c>
      <c r="AS165" s="224" t="str">
        <f t="shared" si="691"/>
        <v>139,293</v>
      </c>
      <c r="AT165" s="224" t="str">
        <f t="shared" si="572"/>
        <v>$20,207,063</v>
      </c>
      <c r="AU165" s="224" t="str">
        <f t="shared" si="572"/>
        <v>$11,892,556</v>
      </c>
      <c r="AV165" s="224" t="str">
        <f t="shared" si="572"/>
        <v>$14,917,499</v>
      </c>
      <c r="AW165" s="224" t="str">
        <f t="shared" si="572"/>
        <v>$48,522,069</v>
      </c>
      <c r="AX165" s="224" t="str">
        <f t="shared" si="572"/>
        <v>$82.58</v>
      </c>
      <c r="AY165" s="224" t="str">
        <f t="shared" ref="AY165" si="692">AY65</f>
        <v>1,058</v>
      </c>
      <c r="AZ165" s="232" t="s">
        <v>275</v>
      </c>
      <c r="BA165" s="232"/>
      <c r="BB165" s="213" t="str">
        <f t="shared" ref="BB165:BU165" si="693">BB65</f>
        <v>9,366</v>
      </c>
      <c r="BC165" s="224" t="str">
        <f t="shared" si="693"/>
        <v>680</v>
      </c>
      <c r="BD165" s="224" t="str">
        <f t="shared" si="693"/>
        <v>0</v>
      </c>
      <c r="BE165" s="224" t="str">
        <f t="shared" si="693"/>
        <v>618</v>
      </c>
      <c r="BF165" s="224" t="str">
        <f t="shared" si="693"/>
        <v>17</v>
      </c>
      <c r="BG165" s="224" t="str">
        <f t="shared" si="693"/>
        <v>2</v>
      </c>
      <c r="BH165" s="224" t="str">
        <f t="shared" si="693"/>
        <v>107</v>
      </c>
      <c r="BI165" s="224" t="str">
        <f t="shared" si="693"/>
        <v>217,580</v>
      </c>
      <c r="BJ165" s="224" t="str">
        <f t="shared" si="693"/>
        <v>44</v>
      </c>
      <c r="BK165" s="224" t="str">
        <f t="shared" si="693"/>
        <v>232,000</v>
      </c>
      <c r="BL165" s="224" t="str">
        <f t="shared" si="693"/>
        <v>220,248</v>
      </c>
      <c r="BM165" s="224" t="str">
        <f t="shared" si="693"/>
        <v>220,258</v>
      </c>
      <c r="BN165" s="224" t="str">
        <f t="shared" si="693"/>
        <v>10,971</v>
      </c>
      <c r="BO165" s="224" t="str">
        <f t="shared" si="693"/>
        <v>105,428</v>
      </c>
      <c r="BP165" s="224" t="str">
        <f t="shared" si="693"/>
        <v>143,118</v>
      </c>
      <c r="BQ165" s="224" t="str">
        <f t="shared" si="693"/>
        <v>$20,417,422</v>
      </c>
      <c r="BR165" s="224" t="str">
        <f t="shared" si="693"/>
        <v>$13,514,840</v>
      </c>
      <c r="BS165" s="224" t="str">
        <f t="shared" si="693"/>
        <v>$19,807,814</v>
      </c>
      <c r="BT165" s="224" t="str">
        <f t="shared" si="693"/>
        <v>$54,044,136</v>
      </c>
      <c r="BU165" s="224" t="str">
        <f t="shared" si="693"/>
        <v>$84.58</v>
      </c>
      <c r="BV165" s="224" t="str">
        <f t="shared" si="437"/>
        <v>916</v>
      </c>
      <c r="BW165" s="232" t="s">
        <v>275</v>
      </c>
      <c r="BX165" s="232" t="s">
        <v>275</v>
      </c>
      <c r="BY165" s="213" t="str">
        <f t="shared" ref="BY165:CR165" si="694">BY65</f>
        <v>9,366</v>
      </c>
      <c r="BZ165" s="224" t="str">
        <f t="shared" si="694"/>
        <v>680</v>
      </c>
      <c r="CA165" s="224" t="str">
        <f t="shared" si="694"/>
        <v>0</v>
      </c>
      <c r="CB165" s="224" t="str">
        <f t="shared" si="694"/>
        <v>618</v>
      </c>
      <c r="CC165" s="224" t="str">
        <f t="shared" si="694"/>
        <v>17</v>
      </c>
      <c r="CD165" s="224" t="str">
        <f t="shared" si="694"/>
        <v>2</v>
      </c>
      <c r="CE165" s="224" t="str">
        <f t="shared" si="694"/>
        <v>107</v>
      </c>
      <c r="CF165" s="224" t="str">
        <f t="shared" si="694"/>
        <v>220,380</v>
      </c>
      <c r="CG165" s="224" t="str">
        <f t="shared" si="694"/>
        <v>44</v>
      </c>
      <c r="CH165" s="224" t="str">
        <f t="shared" si="694"/>
        <v>232,000</v>
      </c>
      <c r="CI165" s="224" t="str">
        <f t="shared" si="694"/>
        <v>211,911</v>
      </c>
      <c r="CJ165" s="224" t="str">
        <f t="shared" si="694"/>
        <v>211,929</v>
      </c>
      <c r="CK165" s="224" t="str">
        <f t="shared" si="694"/>
        <v>20,918</v>
      </c>
      <c r="CL165" s="224" t="str">
        <f t="shared" si="694"/>
        <v>52,225</v>
      </c>
      <c r="CM165" s="224" t="str">
        <f t="shared" si="694"/>
        <v>85,768</v>
      </c>
      <c r="CN165" s="224" t="str">
        <f t="shared" si="694"/>
        <v>$18,599,140</v>
      </c>
      <c r="CO165" s="224" t="str">
        <f t="shared" si="694"/>
        <v>$10,982,893</v>
      </c>
      <c r="CP165" s="224" t="str">
        <f t="shared" si="694"/>
        <v>$12,933,926</v>
      </c>
      <c r="CQ165" s="224" t="str">
        <f t="shared" si="694"/>
        <v>$41,475,154</v>
      </c>
      <c r="CR165" s="224" t="str">
        <f t="shared" si="694"/>
        <v>$70</v>
      </c>
      <c r="CS165" s="224" t="str">
        <f t="shared" si="438"/>
        <v>923</v>
      </c>
      <c r="CT165" s="232" t="s">
        <v>275</v>
      </c>
      <c r="CU165" s="232" t="s">
        <v>275</v>
      </c>
      <c r="CV165" s="213" t="str">
        <f t="shared" ref="CV165:DP165" si="695">CV65</f>
        <v>9,366</v>
      </c>
      <c r="CW165" s="224" t="str">
        <f t="shared" si="695"/>
        <v>664</v>
      </c>
      <c r="CX165" s="224" t="str">
        <f t="shared" si="695"/>
        <v>0</v>
      </c>
      <c r="CY165" s="224" t="str">
        <f t="shared" si="695"/>
        <v>756</v>
      </c>
      <c r="CZ165" s="224" t="str">
        <f t="shared" si="695"/>
        <v>23</v>
      </c>
      <c r="DA165" s="224" t="str">
        <f t="shared" si="695"/>
        <v>1</v>
      </c>
      <c r="DB165" s="224" t="str">
        <f t="shared" si="695"/>
        <v>107</v>
      </c>
      <c r="DC165" s="224" t="str">
        <f t="shared" si="695"/>
        <v>209,630</v>
      </c>
      <c r="DD165" s="224" t="str">
        <f t="shared" si="695"/>
        <v>44</v>
      </c>
      <c r="DE165" s="224" t="str">
        <f t="shared" si="695"/>
        <v>232,000</v>
      </c>
      <c r="DF165" s="224" t="str">
        <f t="shared" si="695"/>
        <v>164,476</v>
      </c>
      <c r="DG165" s="224" t="str">
        <f t="shared" si="695"/>
        <v>164,476</v>
      </c>
      <c r="DH165" s="224" t="str">
        <f t="shared" si="695"/>
        <v>12,641</v>
      </c>
      <c r="DI165" s="224" t="str">
        <f t="shared" si="695"/>
        <v>80,009</v>
      </c>
      <c r="DJ165" s="224" t="str">
        <f t="shared" si="695"/>
        <v>111,524</v>
      </c>
      <c r="DK165" s="224" t="str">
        <f t="shared" si="695"/>
        <v>$11,164,667</v>
      </c>
      <c r="DL165" s="224" t="str">
        <f t="shared" si="695"/>
        <v>$8,337,558</v>
      </c>
      <c r="DM165" s="224" t="str">
        <f t="shared" si="695"/>
        <v>$10,052,804</v>
      </c>
      <c r="DN165" s="224" t="str">
        <f t="shared" si="695"/>
        <v>$44,660,781</v>
      </c>
      <c r="DO165" s="224" t="str">
        <f t="shared" si="695"/>
        <v>$55</v>
      </c>
      <c r="DP165" s="224" t="str">
        <f t="shared" si="695"/>
        <v>1,200</v>
      </c>
      <c r="DQ165" s="232" t="s">
        <v>275</v>
      </c>
      <c r="DR165" s="232" t="s">
        <v>275</v>
      </c>
      <c r="DS165" s="213" t="str">
        <f t="shared" ref="DS165:EM165" si="696">DS65</f>
        <v>9,366</v>
      </c>
      <c r="DT165" s="224" t="str">
        <f t="shared" si="696"/>
        <v>664</v>
      </c>
      <c r="DU165" s="224" t="str">
        <f t="shared" si="696"/>
        <v>0</v>
      </c>
      <c r="DV165" s="224" t="str">
        <f t="shared" si="696"/>
        <v>756</v>
      </c>
      <c r="DW165" s="224" t="str">
        <f t="shared" si="696"/>
        <v>23</v>
      </c>
      <c r="DX165" s="224" t="str">
        <f t="shared" si="696"/>
        <v>0</v>
      </c>
      <c r="DY165" s="224" t="str">
        <f t="shared" si="696"/>
        <v>107</v>
      </c>
      <c r="DZ165" s="224" t="str">
        <f t="shared" si="696"/>
        <v>209,630</v>
      </c>
      <c r="EA165" s="224" t="str">
        <f t="shared" si="696"/>
        <v>44</v>
      </c>
      <c r="EB165" s="224" t="str">
        <f t="shared" si="696"/>
        <v>232,000</v>
      </c>
      <c r="EC165" s="224" t="str">
        <f t="shared" si="696"/>
        <v>202,242</v>
      </c>
      <c r="ED165" s="224" t="str">
        <f t="shared" si="696"/>
        <v>202,242</v>
      </c>
      <c r="EE165" s="224" t="str">
        <f t="shared" si="696"/>
        <v>14,984</v>
      </c>
      <c r="EF165" s="224" t="str">
        <f t="shared" si="696"/>
        <v>199,839</v>
      </c>
      <c r="EG165" s="224" t="str">
        <f t="shared" si="696"/>
        <v>250,414</v>
      </c>
      <c r="EH165" s="224" t="str">
        <f t="shared" si="696"/>
        <v>$15,964,750</v>
      </c>
      <c r="EI165" s="224" t="str">
        <f t="shared" si="696"/>
        <v>$9,713,411</v>
      </c>
      <c r="EJ165" s="224" t="str">
        <f t="shared" si="696"/>
        <v>$13,752,437</v>
      </c>
      <c r="EK165" s="224" t="str">
        <f t="shared" si="696"/>
        <v>$53,858,736</v>
      </c>
      <c r="EL165" s="224" t="str">
        <f t="shared" si="696"/>
        <v>$56</v>
      </c>
      <c r="EM165" s="224" t="str">
        <f t="shared" si="696"/>
        <v>1,313</v>
      </c>
      <c r="EN165" s="232" t="s">
        <v>275</v>
      </c>
      <c r="EO165" s="232" t="s">
        <v>275</v>
      </c>
      <c r="EP165" s="213" t="str">
        <f t="shared" ref="EP165:FJ165" si="697">EP65</f>
        <v>9,366</v>
      </c>
      <c r="EQ165" s="224" t="str">
        <f t="shared" si="697"/>
        <v>695</v>
      </c>
      <c r="ER165" s="224" t="str">
        <f t="shared" si="697"/>
        <v>0</v>
      </c>
      <c r="ES165" s="224" t="str">
        <f t="shared" si="697"/>
        <v>763</v>
      </c>
      <c r="ET165" s="224" t="str">
        <f t="shared" si="697"/>
        <v>17</v>
      </c>
      <c r="EU165" s="224" t="str">
        <f t="shared" si="697"/>
        <v>2</v>
      </c>
      <c r="EV165" s="224" t="str">
        <f t="shared" si="697"/>
        <v>107</v>
      </c>
      <c r="EW165" s="224" t="str">
        <f t="shared" si="697"/>
        <v>212,730</v>
      </c>
      <c r="EX165" s="224" t="str">
        <f t="shared" si="697"/>
        <v>44</v>
      </c>
      <c r="EY165" s="224" t="str">
        <f t="shared" si="697"/>
        <v>232,000</v>
      </c>
      <c r="EZ165" s="224" t="str">
        <f t="shared" si="697"/>
        <v>239,746</v>
      </c>
      <c r="FA165" s="224" t="str">
        <f t="shared" si="697"/>
        <v>239,746</v>
      </c>
      <c r="FB165" s="224" t="str">
        <f t="shared" si="697"/>
        <v>19,582</v>
      </c>
      <c r="FC165" s="224" t="str">
        <f t="shared" si="697"/>
        <v>0</v>
      </c>
      <c r="FD165" s="224" t="str">
        <f t="shared" si="697"/>
        <v>46,235</v>
      </c>
      <c r="FE165" s="224" t="str">
        <f t="shared" si="697"/>
        <v>$17,881,956</v>
      </c>
      <c r="FF165" s="224" t="str">
        <f t="shared" si="697"/>
        <v>$9,334,031</v>
      </c>
      <c r="FG165" s="224" t="str">
        <f t="shared" si="697"/>
        <v>$17,389,562</v>
      </c>
      <c r="FH165" s="224" t="str">
        <f t="shared" si="697"/>
        <v>$58,608,749</v>
      </c>
      <c r="FI165" s="224" t="str">
        <f t="shared" si="697"/>
        <v>$58</v>
      </c>
      <c r="FJ165" s="224" t="str">
        <f t="shared" si="697"/>
        <v>1,641</v>
      </c>
      <c r="FK165" s="232" t="s">
        <v>275</v>
      </c>
      <c r="FL165" s="232" t="s">
        <v>275</v>
      </c>
      <c r="FM165" s="213" t="str">
        <f t="shared" ref="FM165:GG165" si="698">FM65</f>
        <v>9,366</v>
      </c>
      <c r="FN165" s="224" t="str">
        <f t="shared" si="698"/>
        <v>664</v>
      </c>
      <c r="FO165" s="224" t="str">
        <f t="shared" si="698"/>
        <v>0</v>
      </c>
      <c r="FP165" s="224" t="str">
        <f t="shared" si="698"/>
        <v>756</v>
      </c>
      <c r="FQ165" s="224" t="str">
        <f t="shared" si="698"/>
        <v>23</v>
      </c>
      <c r="FR165" s="224" t="str">
        <f t="shared" si="698"/>
        <v>2</v>
      </c>
      <c r="FS165" s="224" t="str">
        <f t="shared" si="698"/>
        <v>107</v>
      </c>
      <c r="FT165" s="224" t="str">
        <f t="shared" si="698"/>
        <v>209,630</v>
      </c>
      <c r="FU165" s="224" t="str">
        <f t="shared" si="698"/>
        <v>44</v>
      </c>
      <c r="FV165" s="224" t="str">
        <f t="shared" si="698"/>
        <v>232,000</v>
      </c>
      <c r="FW165" s="224" t="str">
        <f t="shared" si="698"/>
        <v>231,257</v>
      </c>
      <c r="FX165" s="224" t="str">
        <f t="shared" si="698"/>
        <v>231,257</v>
      </c>
      <c r="FY165" s="224" t="str">
        <f t="shared" si="698"/>
        <v>32,664</v>
      </c>
      <c r="FZ165" s="224" t="str">
        <f t="shared" si="698"/>
        <v>315,760</v>
      </c>
      <c r="GA165" s="224" t="str">
        <f t="shared" si="698"/>
        <v>386,011</v>
      </c>
      <c r="GB165" s="224" t="str">
        <f t="shared" si="698"/>
        <v>$16,560,603</v>
      </c>
      <c r="GC165" s="224" t="str">
        <f t="shared" si="698"/>
        <v>$4,385,532</v>
      </c>
      <c r="GD165" s="224" t="str">
        <f t="shared" si="698"/>
        <v>$16,560,603</v>
      </c>
      <c r="GE165" s="224" t="str">
        <f t="shared" si="698"/>
        <v>$57,462,811</v>
      </c>
      <c r="GF165" s="224" t="str">
        <f t="shared" si="698"/>
        <v>$60</v>
      </c>
      <c r="GG165" s="224" t="str">
        <f t="shared" si="698"/>
        <v>1,554</v>
      </c>
      <c r="GH165" s="232" t="s">
        <v>275</v>
      </c>
      <c r="GI165" s="232" t="s">
        <v>275</v>
      </c>
      <c r="GJ165" s="213" t="str">
        <f t="shared" ref="GJ165:HD165" si="699">GJ65</f>
        <v>9,366</v>
      </c>
      <c r="GK165" s="224" t="str">
        <f t="shared" si="699"/>
        <v>664</v>
      </c>
      <c r="GL165" s="224" t="str">
        <f t="shared" si="699"/>
        <v>0</v>
      </c>
      <c r="GM165" s="224" t="str">
        <f t="shared" si="699"/>
        <v>335</v>
      </c>
      <c r="GN165" s="224" t="str">
        <f t="shared" si="699"/>
        <v>22</v>
      </c>
      <c r="GO165" s="224" t="str">
        <f t="shared" si="699"/>
        <v>2</v>
      </c>
      <c r="GP165" s="224" t="str">
        <f t="shared" si="699"/>
        <v>107</v>
      </c>
      <c r="GQ165" s="224" t="str">
        <f t="shared" si="699"/>
        <v>209,630</v>
      </c>
      <c r="GR165" s="224" t="str">
        <f t="shared" si="699"/>
        <v>44</v>
      </c>
      <c r="GS165" s="224" t="str">
        <f t="shared" si="699"/>
        <v>232,000</v>
      </c>
      <c r="GT165" s="224" t="str">
        <f t="shared" si="699"/>
        <v>226,280</v>
      </c>
      <c r="GU165" s="224" t="str">
        <f t="shared" si="699"/>
        <v>226,280</v>
      </c>
      <c r="GV165" s="224" t="str">
        <f t="shared" si="699"/>
        <v>19,667</v>
      </c>
      <c r="GW165" s="224" t="str">
        <f t="shared" si="699"/>
        <v>11,081</v>
      </c>
      <c r="GX165" s="224" t="str">
        <f t="shared" si="699"/>
        <v>87,030</v>
      </c>
      <c r="GY165" s="224" t="str">
        <f t="shared" si="699"/>
        <v>$21,290,073</v>
      </c>
      <c r="GZ165" s="224" t="str">
        <f t="shared" si="699"/>
        <v>$17,729,685</v>
      </c>
      <c r="HA165" s="224" t="str">
        <f t="shared" si="699"/>
        <v>$17,279,889</v>
      </c>
      <c r="HB165" s="224" t="str">
        <f t="shared" si="699"/>
        <v>$57,237,630</v>
      </c>
      <c r="HC165" s="224" t="str">
        <f t="shared" ref="HC165" si="700">HC65</f>
        <v>$61</v>
      </c>
      <c r="HD165" s="224" t="str">
        <f t="shared" si="699"/>
        <v>1,700</v>
      </c>
      <c r="HE165" s="232" t="s">
        <v>275</v>
      </c>
      <c r="HF165" s="232" t="s">
        <v>275</v>
      </c>
      <c r="HG165" s="213" t="str">
        <f t="shared" ref="HG165:IA165" si="701">HG65</f>
        <v>9,336</v>
      </c>
      <c r="HH165" s="224" t="str">
        <f t="shared" si="701"/>
        <v>664</v>
      </c>
      <c r="HI165" s="224">
        <f t="shared" si="701"/>
        <v>0</v>
      </c>
      <c r="HJ165" s="224" t="str">
        <f t="shared" si="701"/>
        <v>736</v>
      </c>
      <c r="HK165" s="224" t="str">
        <f t="shared" si="701"/>
        <v>23</v>
      </c>
      <c r="HL165" s="224" t="str">
        <f t="shared" si="701"/>
        <v>2</v>
      </c>
      <c r="HM165" s="224" t="str">
        <f t="shared" si="701"/>
        <v>107</v>
      </c>
      <c r="HN165" s="224" t="str">
        <f t="shared" si="701"/>
        <v>209,630</v>
      </c>
      <c r="HO165" s="224" t="str">
        <f t="shared" si="701"/>
        <v>44</v>
      </c>
      <c r="HP165" s="224" t="str">
        <f t="shared" si="701"/>
        <v>232,000</v>
      </c>
      <c r="HQ165" s="224" t="str">
        <f t="shared" si="701"/>
        <v>124,561</v>
      </c>
      <c r="HR165" s="224" t="str">
        <f t="shared" si="701"/>
        <v>124,561</v>
      </c>
      <c r="HS165" s="224" t="str">
        <f t="shared" si="701"/>
        <v>11,926</v>
      </c>
      <c r="HT165" s="224">
        <f t="shared" si="701"/>
        <v>0</v>
      </c>
      <c r="HU165" s="224" t="str">
        <f t="shared" si="701"/>
        <v>209,098</v>
      </c>
      <c r="HV165" s="224" t="str">
        <f t="shared" si="701"/>
        <v>$10,229,575</v>
      </c>
      <c r="HW165" s="224" t="str">
        <f t="shared" si="701"/>
        <v>$3,758,664</v>
      </c>
      <c r="HX165" s="224" t="str">
        <f t="shared" si="701"/>
        <v>$7,405,220</v>
      </c>
      <c r="HY165" s="224" t="str">
        <f t="shared" si="701"/>
        <v>$36,396,279</v>
      </c>
      <c r="HZ165" s="224" t="str">
        <f t="shared" si="701"/>
        <v>$60</v>
      </c>
      <c r="IA165" s="224" t="str">
        <f t="shared" si="701"/>
        <v>884</v>
      </c>
      <c r="IB165" s="232" t="s">
        <v>275</v>
      </c>
      <c r="IC165" s="232" t="s">
        <v>275</v>
      </c>
      <c r="ID165" s="213" t="str">
        <f t="shared" ref="ID165:IX165" si="702">ID65</f>
        <v>9,366</v>
      </c>
      <c r="IE165" s="224" t="str">
        <f t="shared" si="702"/>
        <v>664</v>
      </c>
      <c r="IF165" s="224" t="str">
        <f t="shared" si="702"/>
        <v>-</v>
      </c>
      <c r="IG165" s="224" t="str">
        <f t="shared" si="702"/>
        <v>736</v>
      </c>
      <c r="IH165" s="224" t="str">
        <f t="shared" si="702"/>
        <v>23</v>
      </c>
      <c r="II165" s="224" t="str">
        <f t="shared" si="702"/>
        <v>2</v>
      </c>
      <c r="IJ165" s="224" t="str">
        <f t="shared" si="702"/>
        <v>107</v>
      </c>
      <c r="IK165" s="224" t="str">
        <f t="shared" si="702"/>
        <v>209,630</v>
      </c>
      <c r="IL165" s="224" t="str">
        <f t="shared" si="702"/>
        <v>44</v>
      </c>
      <c r="IM165" s="224" t="str">
        <f t="shared" si="702"/>
        <v>232,000</v>
      </c>
      <c r="IN165" s="224" t="str">
        <f t="shared" si="702"/>
        <v>-</v>
      </c>
      <c r="IO165" s="224" t="str">
        <f t="shared" si="702"/>
        <v>201,293</v>
      </c>
      <c r="IP165" s="224" t="str">
        <f t="shared" si="702"/>
        <v>75,727</v>
      </c>
      <c r="IQ165" s="224">
        <f t="shared" si="702"/>
        <v>0</v>
      </c>
      <c r="IR165" s="224" t="str">
        <f t="shared" si="702"/>
        <v>292,193</v>
      </c>
      <c r="IS165" s="224" t="str">
        <f t="shared" si="702"/>
        <v>$10,805,041</v>
      </c>
      <c r="IT165" s="224" t="str">
        <f t="shared" si="702"/>
        <v>$5,978,000</v>
      </c>
      <c r="IU165" s="224" t="str">
        <f t="shared" si="702"/>
        <v>$12,123,843</v>
      </c>
      <c r="IV165" s="224" t="str">
        <f t="shared" si="702"/>
        <v>$29,162,864</v>
      </c>
      <c r="IW165" s="224" t="str">
        <f t="shared" si="702"/>
        <v>$57</v>
      </c>
      <c r="IX165" s="224" t="str">
        <f t="shared" si="702"/>
        <v>1,879</v>
      </c>
      <c r="IY165" s="232" t="s">
        <v>275</v>
      </c>
      <c r="IZ165" s="232" t="s">
        <v>275</v>
      </c>
      <c r="JA165" s="213" t="str">
        <f t="shared" ref="JA165:JU165" si="703">JA65</f>
        <v>9,366</v>
      </c>
      <c r="JB165" s="224" t="str">
        <f t="shared" si="703"/>
        <v>635</v>
      </c>
      <c r="JC165" s="224" t="str">
        <f t="shared" si="703"/>
        <v>19</v>
      </c>
      <c r="JD165" s="224" t="str">
        <f t="shared" si="703"/>
        <v>684</v>
      </c>
      <c r="JE165" s="224" t="str">
        <f t="shared" si="703"/>
        <v>19</v>
      </c>
      <c r="JF165" s="224" t="str">
        <f t="shared" si="703"/>
        <v>1</v>
      </c>
      <c r="JG165" s="224" t="str">
        <f t="shared" si="703"/>
        <v>107</v>
      </c>
      <c r="JH165" s="224" t="str">
        <f t="shared" si="703"/>
        <v>214,960</v>
      </c>
      <c r="JI165" s="224" t="str">
        <f t="shared" si="703"/>
        <v>44</v>
      </c>
      <c r="JJ165" s="224" t="str">
        <f t="shared" si="703"/>
        <v>232,000</v>
      </c>
      <c r="JK165" s="224" t="str">
        <f t="shared" si="703"/>
        <v>194,191</v>
      </c>
      <c r="JL165" s="224" t="str">
        <f t="shared" si="703"/>
        <v>195,886</v>
      </c>
      <c r="JM165" s="224" t="str">
        <f t="shared" si="703"/>
        <v>13,266</v>
      </c>
      <c r="JN165" s="224" t="str">
        <f t="shared" si="703"/>
        <v>109,174</v>
      </c>
      <c r="JO165" s="224" t="str">
        <f t="shared" si="703"/>
        <v>146,023</v>
      </c>
      <c r="JP165" s="224" t="str">
        <f t="shared" si="703"/>
        <v>$17,270,608</v>
      </c>
      <c r="JQ165" s="224" t="str">
        <f t="shared" si="703"/>
        <v>$10,888,252</v>
      </c>
      <c r="JR165" s="224" t="str">
        <f t="shared" si="703"/>
        <v>$14,292,896</v>
      </c>
      <c r="JS165" s="224" t="str">
        <f t="shared" si="703"/>
        <v>$48,512,175</v>
      </c>
      <c r="JT165" s="224" t="str">
        <f t="shared" si="703"/>
        <v>$69.72</v>
      </c>
      <c r="JU165" s="224" t="str">
        <f t="shared" si="703"/>
        <v>1,082</v>
      </c>
      <c r="JV165" s="232" t="s">
        <v>275</v>
      </c>
      <c r="JW165" s="232" t="s">
        <v>275</v>
      </c>
      <c r="JX165" s="213" t="str">
        <f t="shared" ref="JX165:KR165" si="704">JX65</f>
        <v>0</v>
      </c>
      <c r="JY165" s="224" t="str">
        <f t="shared" si="704"/>
        <v>-191</v>
      </c>
      <c r="JZ165" s="224" t="str">
        <f t="shared" si="704"/>
        <v>93</v>
      </c>
      <c r="KA165" s="224" t="str">
        <f t="shared" si="704"/>
        <v>55</v>
      </c>
      <c r="KB165" s="224" t="str">
        <f t="shared" si="704"/>
        <v>-1</v>
      </c>
      <c r="KC165" s="224" t="str">
        <f t="shared" si="704"/>
        <v>0</v>
      </c>
      <c r="KD165" s="224" t="str">
        <f t="shared" si="704"/>
        <v>0</v>
      </c>
      <c r="KE165" s="224" t="str">
        <f t="shared" si="704"/>
        <v>0</v>
      </c>
      <c r="KF165" s="224" t="str">
        <f t="shared" si="704"/>
        <v>0</v>
      </c>
      <c r="KG165" s="224" t="str">
        <f t="shared" si="704"/>
        <v>0</v>
      </c>
      <c r="KH165" s="224" t="str">
        <f t="shared" si="704"/>
        <v>-48,168</v>
      </c>
      <c r="KI165" s="224" t="str">
        <f t="shared" si="704"/>
        <v>-39,761</v>
      </c>
      <c r="KJ165" s="224" t="str">
        <f t="shared" si="704"/>
        <v>-4,157</v>
      </c>
      <c r="KK165" s="224" t="str">
        <f t="shared" si="704"/>
        <v>2,940</v>
      </c>
      <c r="KL165" s="224" t="str">
        <f t="shared" si="704"/>
        <v>-3,825</v>
      </c>
      <c r="KM165" s="224" t="str">
        <f t="shared" si="704"/>
        <v>-$210,359</v>
      </c>
      <c r="KN165" s="224" t="str">
        <f t="shared" si="704"/>
        <v>-$1,622,284</v>
      </c>
      <c r="KO165" s="224" t="str">
        <f t="shared" si="704"/>
        <v>-$4,890,315</v>
      </c>
      <c r="KP165" s="224" t="str">
        <f t="shared" si="704"/>
        <v>-$5,522,067</v>
      </c>
      <c r="KQ165" s="224" t="str">
        <f t="shared" si="704"/>
        <v>-$2.00</v>
      </c>
      <c r="KR165" s="224" t="str">
        <f t="shared" si="704"/>
        <v>142</v>
      </c>
      <c r="KS165" s="232" t="s">
        <v>275</v>
      </c>
      <c r="KT165" s="232" t="s">
        <v>275</v>
      </c>
      <c r="KU165" s="213" t="str">
        <f t="shared" ref="KU165:LO165" si="705">KU65</f>
        <v>0</v>
      </c>
      <c r="KV165" s="224" t="str">
        <f t="shared" si="705"/>
        <v>0</v>
      </c>
      <c r="KW165" s="224" t="str">
        <f t="shared" si="705"/>
        <v>0</v>
      </c>
      <c r="KX165" s="224" t="str">
        <f t="shared" si="705"/>
        <v>0</v>
      </c>
      <c r="KY165" s="224" t="str">
        <f t="shared" si="705"/>
        <v>0</v>
      </c>
      <c r="KZ165" s="224" t="str">
        <f t="shared" si="705"/>
        <v>0</v>
      </c>
      <c r="LA165" s="224" t="str">
        <f t="shared" si="705"/>
        <v>0</v>
      </c>
      <c r="LB165" s="224" t="str">
        <f t="shared" si="705"/>
        <v>-2,800</v>
      </c>
      <c r="LC165" s="224" t="str">
        <f t="shared" si="705"/>
        <v>0</v>
      </c>
      <c r="LD165" s="224" t="str">
        <f t="shared" si="705"/>
        <v>0</v>
      </c>
      <c r="LE165" s="224" t="str">
        <f t="shared" si="705"/>
        <v>8,337</v>
      </c>
      <c r="LF165" s="224" t="str">
        <f t="shared" si="705"/>
        <v>8,329</v>
      </c>
      <c r="LG165" s="224" t="str">
        <f t="shared" si="705"/>
        <v>-9,947</v>
      </c>
      <c r="LH165" s="224" t="str">
        <f t="shared" si="705"/>
        <v>53,203</v>
      </c>
      <c r="LI165" s="224" t="str">
        <f t="shared" si="705"/>
        <v>57,350</v>
      </c>
      <c r="LJ165" s="224" t="str">
        <f t="shared" si="705"/>
        <v>$1,818,282</v>
      </c>
      <c r="LK165" s="224" t="str">
        <f t="shared" si="705"/>
        <v>$2,531,947</v>
      </c>
      <c r="LL165" s="224" t="str">
        <f t="shared" si="705"/>
        <v>$6,873,888</v>
      </c>
      <c r="LM165" s="224" t="str">
        <f t="shared" si="705"/>
        <v>$12,568,982</v>
      </c>
      <c r="LN165" s="224" t="str">
        <f t="shared" si="705"/>
        <v>$14.22</v>
      </c>
      <c r="LO165" s="224" t="str">
        <f t="shared" si="705"/>
        <v>-7</v>
      </c>
      <c r="LP165" s="232"/>
      <c r="LQ165" s="232"/>
      <c r="LR165" s="213" t="str">
        <f t="shared" ref="LR165:ML165" si="706">LR65</f>
        <v>0</v>
      </c>
      <c r="LS165" s="224" t="str">
        <f t="shared" si="706"/>
        <v>16</v>
      </c>
      <c r="LT165" s="224" t="str">
        <f t="shared" si="706"/>
        <v>0</v>
      </c>
      <c r="LU165" s="224" t="str">
        <f t="shared" si="706"/>
        <v>-138</v>
      </c>
      <c r="LV165" s="224" t="str">
        <f t="shared" si="706"/>
        <v>-6</v>
      </c>
      <c r="LW165" s="224" t="str">
        <f t="shared" si="706"/>
        <v>1</v>
      </c>
      <c r="LX165" s="224" t="str">
        <f t="shared" si="706"/>
        <v>0</v>
      </c>
      <c r="LY165" s="224" t="str">
        <f t="shared" si="706"/>
        <v>10,750</v>
      </c>
      <c r="LZ165" s="224" t="str">
        <f t="shared" si="706"/>
        <v>0</v>
      </c>
      <c r="MA165" s="224" t="str">
        <f t="shared" si="706"/>
        <v>0</v>
      </c>
      <c r="MB165" s="224" t="str">
        <f t="shared" si="706"/>
        <v>47,435</v>
      </c>
      <c r="MC165" s="224" t="str">
        <f t="shared" si="706"/>
        <v>47,453</v>
      </c>
      <c r="MD165" s="224" t="str">
        <f t="shared" si="706"/>
        <v>8,277</v>
      </c>
      <c r="ME165" s="224" t="str">
        <f t="shared" si="706"/>
        <v>-27,784</v>
      </c>
      <c r="MF165" s="224" t="str">
        <f t="shared" si="706"/>
        <v>-25,756</v>
      </c>
      <c r="MG165" s="224" t="str">
        <f t="shared" si="706"/>
        <v>$7,434,473</v>
      </c>
      <c r="MH165" s="224" t="str">
        <f t="shared" si="706"/>
        <v>$2,645,335</v>
      </c>
      <c r="MI165" s="224" t="str">
        <f t="shared" si="706"/>
        <v>$2,881,122</v>
      </c>
      <c r="MJ165" s="224" t="str">
        <f t="shared" si="706"/>
        <v>-$3,185,627</v>
      </c>
      <c r="MK165" s="224" t="str">
        <f t="shared" si="706"/>
        <v>$15</v>
      </c>
      <c r="ML165" s="224" t="str">
        <f t="shared" si="706"/>
        <v>-277</v>
      </c>
      <c r="MM165" s="232"/>
      <c r="MN165" s="232"/>
      <c r="MO165" s="213" t="str">
        <f t="shared" ref="MO165:NI165" si="707">MO65</f>
        <v>0</v>
      </c>
      <c r="MP165" s="224" t="str">
        <f t="shared" si="707"/>
        <v>0</v>
      </c>
      <c r="MQ165" s="224" t="str">
        <f t="shared" si="707"/>
        <v>0</v>
      </c>
      <c r="MR165" s="224" t="str">
        <f t="shared" si="707"/>
        <v>0</v>
      </c>
      <c r="MS165" s="224" t="str">
        <f t="shared" si="707"/>
        <v>0</v>
      </c>
      <c r="MT165" s="224" t="str">
        <f t="shared" si="707"/>
        <v>1</v>
      </c>
      <c r="MU165" s="224" t="str">
        <f t="shared" si="707"/>
        <v>0</v>
      </c>
      <c r="MV165" s="224" t="str">
        <f t="shared" si="707"/>
        <v>0</v>
      </c>
      <c r="MW165" s="224" t="str">
        <f t="shared" si="707"/>
        <v>0</v>
      </c>
      <c r="MX165" s="224" t="str">
        <f t="shared" si="707"/>
        <v>0</v>
      </c>
      <c r="MY165" s="224" t="str">
        <f t="shared" si="707"/>
        <v>-37,766</v>
      </c>
      <c r="MZ165" s="224" t="str">
        <f t="shared" si="707"/>
        <v>-37,766</v>
      </c>
      <c r="NA165" s="224" t="str">
        <f t="shared" si="707"/>
        <v>-2,343</v>
      </c>
      <c r="NB165" s="224" t="str">
        <f t="shared" si="707"/>
        <v>-119,830</v>
      </c>
      <c r="NC165" s="224" t="str">
        <f t="shared" si="707"/>
        <v>-138,890</v>
      </c>
      <c r="ND165" s="224" t="str">
        <f t="shared" si="707"/>
        <v>-$4,800,083</v>
      </c>
      <c r="NE165" s="224" t="str">
        <f t="shared" si="707"/>
        <v>-$1,375,853</v>
      </c>
      <c r="NF165" s="224" t="str">
        <f t="shared" si="707"/>
        <v>-$3,699,633</v>
      </c>
      <c r="NG165" s="224" t="str">
        <f t="shared" si="707"/>
        <v>-$9,197,955</v>
      </c>
      <c r="NH165" s="224" t="str">
        <f t="shared" si="707"/>
        <v>-$1</v>
      </c>
      <c r="NI165" s="224" t="str">
        <f t="shared" si="707"/>
        <v>-113</v>
      </c>
    </row>
    <row r="166" spans="1:373" s="2" customFormat="1"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213" t="s">
        <v>157</v>
      </c>
      <c r="AD166" s="222" t="str">
        <f t="shared" ca="1" si="195"/>
        <v>$59.83</v>
      </c>
      <c r="AE166" s="224" t="str">
        <f t="shared" si="229"/>
        <v>13,341</v>
      </c>
      <c r="AF166" s="224" t="str">
        <f t="shared" ref="AF166:AS166" si="708">AF66</f>
        <v>723</v>
      </c>
      <c r="AG166" s="224" t="str">
        <f t="shared" si="708"/>
        <v>820</v>
      </c>
      <c r="AH166" s="224" t="str">
        <f t="shared" si="708"/>
        <v>2,956</v>
      </c>
      <c r="AI166" s="224" t="str">
        <f t="shared" si="708"/>
        <v>8</v>
      </c>
      <c r="AJ166" s="224" t="str">
        <f t="shared" si="708"/>
        <v>155</v>
      </c>
      <c r="AK166" s="224" t="str">
        <f t="shared" si="708"/>
        <v>70</v>
      </c>
      <c r="AL166" s="224" t="str">
        <f t="shared" si="708"/>
        <v>332,000</v>
      </c>
      <c r="AM166" s="224" t="str">
        <f t="shared" si="708"/>
        <v>66</v>
      </c>
      <c r="AN166" s="224" t="str">
        <f t="shared" si="708"/>
        <v>802,000</v>
      </c>
      <c r="AO166" s="224" t="str">
        <f t="shared" si="708"/>
        <v>148,000</v>
      </c>
      <c r="AP166" s="224" t="str">
        <f t="shared" si="708"/>
        <v>148,000</v>
      </c>
      <c r="AQ166" s="224" t="str">
        <f t="shared" si="708"/>
        <v>5,000</v>
      </c>
      <c r="AR166" s="224" t="str">
        <f t="shared" si="708"/>
        <v>127,000</v>
      </c>
      <c r="AS166" s="224" t="str">
        <f t="shared" si="708"/>
        <v>360,000</v>
      </c>
      <c r="AT166" s="224" t="str">
        <f t="shared" si="572"/>
        <v>$5,600,000</v>
      </c>
      <c r="AU166" s="224" t="str">
        <f t="shared" si="572"/>
        <v>$5,700,000</v>
      </c>
      <c r="AV166" s="224" t="str">
        <f t="shared" si="572"/>
        <v>$8,400,000</v>
      </c>
      <c r="AW166" s="224" t="str">
        <f t="shared" si="572"/>
        <v>$62,000,000</v>
      </c>
      <c r="AX166" s="224" t="str">
        <f t="shared" si="572"/>
        <v>$59.83</v>
      </c>
      <c r="AY166" s="224" t="str">
        <f t="shared" ref="AY166" si="709">AY66</f>
        <v>109</v>
      </c>
      <c r="AZ166" s="232" t="s">
        <v>275</v>
      </c>
      <c r="BA166" s="232"/>
      <c r="BB166" s="213" t="str">
        <f t="shared" ref="BB166:BV181" si="710">BB66</f>
        <v>13,341</v>
      </c>
      <c r="BC166" s="224" t="str">
        <f t="shared" si="710"/>
        <v>542</v>
      </c>
      <c r="BD166" s="224" t="str">
        <f t="shared" si="710"/>
        <v>850</v>
      </c>
      <c r="BE166" s="224" t="str">
        <f t="shared" si="710"/>
        <v>2,897</v>
      </c>
      <c r="BF166" s="224" t="str">
        <f t="shared" si="710"/>
        <v>8</v>
      </c>
      <c r="BG166" s="224" t="str">
        <f t="shared" si="710"/>
        <v>154</v>
      </c>
      <c r="BH166" s="224" t="str">
        <f t="shared" si="710"/>
        <v>70</v>
      </c>
      <c r="BI166" s="224" t="str">
        <f t="shared" si="710"/>
        <v>335,000</v>
      </c>
      <c r="BJ166" s="224" t="str">
        <f t="shared" si="710"/>
        <v>66</v>
      </c>
      <c r="BK166" s="224" t="str">
        <f t="shared" si="710"/>
        <v>802,000</v>
      </c>
      <c r="BL166" s="224" t="str">
        <f t="shared" si="710"/>
        <v>420,000</v>
      </c>
      <c r="BM166" s="224" t="str">
        <f t="shared" si="710"/>
        <v>1,040,000</v>
      </c>
      <c r="BN166" s="224" t="str">
        <f t="shared" si="710"/>
        <v>5,000</v>
      </c>
      <c r="BO166" s="224" t="str">
        <f t="shared" si="710"/>
        <v>0</v>
      </c>
      <c r="BP166" s="224" t="str">
        <f t="shared" si="710"/>
        <v>847,000</v>
      </c>
      <c r="BQ166" s="224" t="str">
        <f t="shared" si="710"/>
        <v>$3,200,000</v>
      </c>
      <c r="BR166" s="224" t="str">
        <f t="shared" si="710"/>
        <v>$3,900,000</v>
      </c>
      <c r="BS166" s="224" t="str">
        <f t="shared" si="710"/>
        <v>$4,400,000</v>
      </c>
      <c r="BT166" s="224" t="str">
        <f t="shared" si="710"/>
        <v>$11,500,000</v>
      </c>
      <c r="BU166" s="224" t="str">
        <f t="shared" si="710"/>
        <v>$62.50</v>
      </c>
      <c r="BV166" s="224" t="str">
        <f t="shared" si="710"/>
        <v>90</v>
      </c>
      <c r="BW166" s="232" t="s">
        <v>275</v>
      </c>
      <c r="BX166" s="232" t="s">
        <v>275</v>
      </c>
      <c r="BY166" s="213" t="str">
        <f t="shared" ref="BY166:CS181" si="711">BY66</f>
        <v>38,000</v>
      </c>
      <c r="BZ166" s="224" t="str">
        <f t="shared" si="711"/>
        <v>794</v>
      </c>
      <c r="CA166" s="224" t="str">
        <f t="shared" si="711"/>
        <v>180</v>
      </c>
      <c r="CB166" s="224" t="str">
        <f t="shared" si="711"/>
        <v>2,950</v>
      </c>
      <c r="CC166" s="224" t="str">
        <f t="shared" si="711"/>
        <v>7</v>
      </c>
      <c r="CD166" s="224" t="str">
        <f t="shared" si="711"/>
        <v>7</v>
      </c>
      <c r="CE166" s="224" t="str">
        <f t="shared" si="711"/>
        <v>66</v>
      </c>
      <c r="CF166" s="224" t="str">
        <f t="shared" si="711"/>
        <v>159,000</v>
      </c>
      <c r="CG166" s="224" t="str">
        <f t="shared" si="711"/>
        <v>66</v>
      </c>
      <c r="CH166" s="224" t="str">
        <f t="shared" si="711"/>
        <v>802,000</v>
      </c>
      <c r="CI166" s="224" t="str">
        <f t="shared" si="711"/>
        <v>195,000</v>
      </c>
      <c r="CJ166" s="224" t="str">
        <f t="shared" si="711"/>
        <v>195,000</v>
      </c>
      <c r="CK166" s="224" t="str">
        <f t="shared" si="711"/>
        <v>5,000</v>
      </c>
      <c r="CL166" s="224" t="str">
        <f t="shared" si="711"/>
        <v>0</v>
      </c>
      <c r="CM166" s="224" t="str">
        <f t="shared" si="711"/>
        <v>526,000</v>
      </c>
      <c r="CN166" s="224" t="str">
        <f t="shared" si="711"/>
        <v>$11,000,000</v>
      </c>
      <c r="CO166" s="224" t="str">
        <f t="shared" si="711"/>
        <v>-</v>
      </c>
      <c r="CP166" s="224" t="str">
        <f t="shared" si="711"/>
        <v>$11,000,000</v>
      </c>
      <c r="CQ166" s="224" t="str">
        <f t="shared" si="711"/>
        <v>$71,000,000</v>
      </c>
      <c r="CR166" s="224" t="str">
        <f t="shared" si="711"/>
        <v>$60</v>
      </c>
      <c r="CS166" s="224" t="str">
        <f t="shared" si="711"/>
        <v>223</v>
      </c>
      <c r="CT166" s="232" t="s">
        <v>275</v>
      </c>
      <c r="CU166" s="232" t="s">
        <v>275</v>
      </c>
      <c r="CV166" s="213" t="str">
        <f t="shared" ref="CV166:DP166" si="712">CV66</f>
        <v>-</v>
      </c>
      <c r="CW166" s="224" t="str">
        <f t="shared" si="712"/>
        <v>-</v>
      </c>
      <c r="CX166" s="224" t="str">
        <f t="shared" si="712"/>
        <v>-</v>
      </c>
      <c r="CY166" s="224" t="str">
        <f t="shared" si="712"/>
        <v>-</v>
      </c>
      <c r="CZ166" s="224" t="str">
        <f t="shared" si="712"/>
        <v>-</v>
      </c>
      <c r="DA166" s="224" t="str">
        <f t="shared" si="712"/>
        <v>-</v>
      </c>
      <c r="DB166" s="224" t="str">
        <f t="shared" si="712"/>
        <v>-</v>
      </c>
      <c r="DC166" s="224" t="str">
        <f t="shared" si="712"/>
        <v>-</v>
      </c>
      <c r="DD166" s="224" t="str">
        <f t="shared" si="712"/>
        <v>-</v>
      </c>
      <c r="DE166" s="224" t="str">
        <f t="shared" si="712"/>
        <v>-</v>
      </c>
      <c r="DF166" s="224" t="str">
        <f t="shared" si="712"/>
        <v>-</v>
      </c>
      <c r="DG166" s="224" t="str">
        <f t="shared" si="712"/>
        <v>-</v>
      </c>
      <c r="DH166" s="224" t="str">
        <f t="shared" si="712"/>
        <v>-</v>
      </c>
      <c r="DI166" s="224" t="str">
        <f t="shared" si="712"/>
        <v>-</v>
      </c>
      <c r="DJ166" s="224" t="str">
        <f t="shared" si="712"/>
        <v>-</v>
      </c>
      <c r="DK166" s="224" t="str">
        <f t="shared" si="712"/>
        <v>-</v>
      </c>
      <c r="DL166" s="224" t="str">
        <f t="shared" si="712"/>
        <v>-</v>
      </c>
      <c r="DM166" s="224" t="str">
        <f t="shared" si="712"/>
        <v>-</v>
      </c>
      <c r="DN166" s="224" t="str">
        <f t="shared" si="712"/>
        <v>-</v>
      </c>
      <c r="DO166" s="224" t="str">
        <f t="shared" si="712"/>
        <v>-</v>
      </c>
      <c r="DP166" s="224" t="str">
        <f t="shared" si="712"/>
        <v>225</v>
      </c>
      <c r="DQ166" s="232" t="s">
        <v>275</v>
      </c>
      <c r="DR166" s="232" t="s">
        <v>275</v>
      </c>
      <c r="DS166" s="213" t="str">
        <f t="shared" ref="DS166:EM166" si="713">DS66</f>
        <v>-</v>
      </c>
      <c r="DT166" s="224" t="str">
        <f t="shared" si="713"/>
        <v>-</v>
      </c>
      <c r="DU166" s="224" t="str">
        <f t="shared" si="713"/>
        <v>-</v>
      </c>
      <c r="DV166" s="224" t="str">
        <f t="shared" si="713"/>
        <v>-</v>
      </c>
      <c r="DW166" s="224" t="str">
        <f t="shared" si="713"/>
        <v>-</v>
      </c>
      <c r="DX166" s="224" t="str">
        <f t="shared" si="713"/>
        <v>-</v>
      </c>
      <c r="DY166" s="224" t="str">
        <f t="shared" si="713"/>
        <v>-</v>
      </c>
      <c r="DZ166" s="224" t="str">
        <f t="shared" si="713"/>
        <v>-</v>
      </c>
      <c r="EA166" s="224" t="str">
        <f t="shared" si="713"/>
        <v>-</v>
      </c>
      <c r="EB166" s="224" t="str">
        <f t="shared" si="713"/>
        <v>-</v>
      </c>
      <c r="EC166" s="224" t="str">
        <f t="shared" si="713"/>
        <v>-</v>
      </c>
      <c r="ED166" s="224" t="str">
        <f t="shared" si="713"/>
        <v>-</v>
      </c>
      <c r="EE166" s="224" t="str">
        <f t="shared" si="713"/>
        <v>-</v>
      </c>
      <c r="EF166" s="224" t="str">
        <f t="shared" si="713"/>
        <v>-</v>
      </c>
      <c r="EG166" s="224" t="str">
        <f t="shared" si="713"/>
        <v>-</v>
      </c>
      <c r="EH166" s="224" t="str">
        <f t="shared" si="713"/>
        <v>-</v>
      </c>
      <c r="EI166" s="224" t="str">
        <f t="shared" si="713"/>
        <v>-</v>
      </c>
      <c r="EJ166" s="224" t="str">
        <f t="shared" si="713"/>
        <v>-</v>
      </c>
      <c r="EK166" s="224" t="str">
        <f t="shared" si="713"/>
        <v>-</v>
      </c>
      <c r="EL166" s="224" t="str">
        <f t="shared" si="713"/>
        <v>-</v>
      </c>
      <c r="EM166" s="224" t="str">
        <f t="shared" si="713"/>
        <v>88</v>
      </c>
      <c r="EN166" s="232" t="s">
        <v>275</v>
      </c>
      <c r="EO166" s="232" t="s">
        <v>275</v>
      </c>
      <c r="EP166" s="213" t="str">
        <f t="shared" ref="EP166:FJ166" si="714">EP66</f>
        <v>-</v>
      </c>
      <c r="EQ166" s="224" t="str">
        <f t="shared" si="714"/>
        <v>-</v>
      </c>
      <c r="ER166" s="224" t="str">
        <f t="shared" si="714"/>
        <v>-</v>
      </c>
      <c r="ES166" s="224" t="str">
        <f t="shared" si="714"/>
        <v>-</v>
      </c>
      <c r="ET166" s="224" t="str">
        <f t="shared" si="714"/>
        <v>-</v>
      </c>
      <c r="EU166" s="224" t="str">
        <f t="shared" si="714"/>
        <v>-</v>
      </c>
      <c r="EV166" s="224" t="str">
        <f t="shared" si="714"/>
        <v>-</v>
      </c>
      <c r="EW166" s="224" t="str">
        <f t="shared" si="714"/>
        <v>-</v>
      </c>
      <c r="EX166" s="224" t="str">
        <f t="shared" si="714"/>
        <v>-</v>
      </c>
      <c r="EY166" s="224" t="str">
        <f t="shared" si="714"/>
        <v>-</v>
      </c>
      <c r="EZ166" s="224" t="str">
        <f t="shared" si="714"/>
        <v>-</v>
      </c>
      <c r="FA166" s="224" t="str">
        <f t="shared" si="714"/>
        <v>-</v>
      </c>
      <c r="FB166" s="224" t="str">
        <f t="shared" si="714"/>
        <v>-</v>
      </c>
      <c r="FC166" s="224" t="str">
        <f t="shared" si="714"/>
        <v>-</v>
      </c>
      <c r="FD166" s="224" t="str">
        <f t="shared" si="714"/>
        <v>-</v>
      </c>
      <c r="FE166" s="224" t="str">
        <f t="shared" si="714"/>
        <v>-</v>
      </c>
      <c r="FF166" s="224" t="str">
        <f t="shared" si="714"/>
        <v>-</v>
      </c>
      <c r="FG166" s="224" t="str">
        <f t="shared" si="714"/>
        <v>-</v>
      </c>
      <c r="FH166" s="224" t="str">
        <f t="shared" si="714"/>
        <v>-</v>
      </c>
      <c r="FI166" s="224" t="str">
        <f t="shared" si="714"/>
        <v>-</v>
      </c>
      <c r="FJ166" s="224" t="str">
        <f t="shared" si="714"/>
        <v>181</v>
      </c>
      <c r="FK166" s="232" t="s">
        <v>275</v>
      </c>
      <c r="FL166" s="232" t="s">
        <v>275</v>
      </c>
      <c r="FM166" s="213" t="str">
        <f t="shared" ref="FM166:GG166" si="715">FM66</f>
        <v>-</v>
      </c>
      <c r="FN166" s="224" t="str">
        <f t="shared" si="715"/>
        <v>-</v>
      </c>
      <c r="FO166" s="224" t="str">
        <f t="shared" si="715"/>
        <v>-</v>
      </c>
      <c r="FP166" s="224" t="str">
        <f t="shared" si="715"/>
        <v>-</v>
      </c>
      <c r="FQ166" s="224" t="str">
        <f t="shared" si="715"/>
        <v>-</v>
      </c>
      <c r="FR166" s="224" t="str">
        <f t="shared" si="715"/>
        <v>-</v>
      </c>
      <c r="FS166" s="224" t="str">
        <f t="shared" si="715"/>
        <v>-</v>
      </c>
      <c r="FT166" s="224" t="str">
        <f t="shared" si="715"/>
        <v>-</v>
      </c>
      <c r="FU166" s="224" t="str">
        <f t="shared" si="715"/>
        <v>-</v>
      </c>
      <c r="FV166" s="224" t="str">
        <f t="shared" si="715"/>
        <v>-</v>
      </c>
      <c r="FW166" s="224" t="str">
        <f t="shared" si="715"/>
        <v>-</v>
      </c>
      <c r="FX166" s="224" t="str">
        <f t="shared" si="715"/>
        <v>-</v>
      </c>
      <c r="FY166" s="224" t="str">
        <f t="shared" si="715"/>
        <v>-</v>
      </c>
      <c r="FZ166" s="224" t="str">
        <f t="shared" si="715"/>
        <v>-</v>
      </c>
      <c r="GA166" s="224" t="str">
        <f t="shared" si="715"/>
        <v>-</v>
      </c>
      <c r="GB166" s="224" t="str">
        <f t="shared" si="715"/>
        <v>-</v>
      </c>
      <c r="GC166" s="224" t="str">
        <f t="shared" si="715"/>
        <v>-</v>
      </c>
      <c r="GD166" s="224" t="str">
        <f t="shared" si="715"/>
        <v>-</v>
      </c>
      <c r="GE166" s="224" t="str">
        <f t="shared" si="715"/>
        <v>-</v>
      </c>
      <c r="GF166" s="224" t="str">
        <f t="shared" si="715"/>
        <v>-</v>
      </c>
      <c r="GG166" s="224" t="str">
        <f t="shared" si="715"/>
        <v>295</v>
      </c>
      <c r="GH166" s="232" t="s">
        <v>275</v>
      </c>
      <c r="GI166" s="232" t="s">
        <v>275</v>
      </c>
      <c r="GJ166" s="213" t="str">
        <f t="shared" ref="GJ166:HD166" si="716">GJ66</f>
        <v>-</v>
      </c>
      <c r="GK166" s="224" t="str">
        <f t="shared" si="716"/>
        <v>-</v>
      </c>
      <c r="GL166" s="224" t="str">
        <f t="shared" si="716"/>
        <v>-</v>
      </c>
      <c r="GM166" s="224" t="str">
        <f t="shared" si="716"/>
        <v>-</v>
      </c>
      <c r="GN166" s="224" t="str">
        <f t="shared" si="716"/>
        <v>-</v>
      </c>
      <c r="GO166" s="224" t="str">
        <f t="shared" si="716"/>
        <v>-</v>
      </c>
      <c r="GP166" s="224" t="str">
        <f t="shared" si="716"/>
        <v>-</v>
      </c>
      <c r="GQ166" s="224" t="str">
        <f t="shared" si="716"/>
        <v>-</v>
      </c>
      <c r="GR166" s="224" t="str">
        <f t="shared" si="716"/>
        <v>-</v>
      </c>
      <c r="GS166" s="224" t="str">
        <f t="shared" si="716"/>
        <v>-</v>
      </c>
      <c r="GT166" s="224" t="str">
        <f t="shared" si="716"/>
        <v>-</v>
      </c>
      <c r="GU166" s="224" t="str">
        <f t="shared" si="716"/>
        <v>-</v>
      </c>
      <c r="GV166" s="224" t="str">
        <f t="shared" si="716"/>
        <v>-</v>
      </c>
      <c r="GW166" s="224" t="str">
        <f t="shared" si="716"/>
        <v>-</v>
      </c>
      <c r="GX166" s="224" t="str">
        <f t="shared" si="716"/>
        <v>-</v>
      </c>
      <c r="GY166" s="224" t="str">
        <f t="shared" si="716"/>
        <v>-</v>
      </c>
      <c r="GZ166" s="224" t="str">
        <f t="shared" si="716"/>
        <v>-</v>
      </c>
      <c r="HA166" s="224" t="str">
        <f t="shared" si="716"/>
        <v>-</v>
      </c>
      <c r="HB166" s="224" t="str">
        <f t="shared" si="716"/>
        <v>-</v>
      </c>
      <c r="HC166" s="224" t="str">
        <f t="shared" ref="HC166" si="717">HC66</f>
        <v>-</v>
      </c>
      <c r="HD166" s="224" t="str">
        <f t="shared" si="716"/>
        <v>176</v>
      </c>
      <c r="HE166" s="232" t="s">
        <v>275</v>
      </c>
      <c r="HF166" s="232" t="s">
        <v>275</v>
      </c>
      <c r="HG166" s="213" t="str">
        <f t="shared" ref="HG166:IA166" si="718">HG66</f>
        <v>-</v>
      </c>
      <c r="HH166" s="224" t="str">
        <f t="shared" si="718"/>
        <v>-</v>
      </c>
      <c r="HI166" s="224" t="str">
        <f t="shared" si="718"/>
        <v>-</v>
      </c>
      <c r="HJ166" s="224" t="str">
        <f t="shared" si="718"/>
        <v>-</v>
      </c>
      <c r="HK166" s="224" t="str">
        <f t="shared" si="718"/>
        <v>-</v>
      </c>
      <c r="HL166" s="224" t="str">
        <f t="shared" si="718"/>
        <v>-</v>
      </c>
      <c r="HM166" s="224" t="str">
        <f t="shared" si="718"/>
        <v>-</v>
      </c>
      <c r="HN166" s="224" t="str">
        <f t="shared" si="718"/>
        <v>-</v>
      </c>
      <c r="HO166" s="224" t="str">
        <f t="shared" si="718"/>
        <v>-</v>
      </c>
      <c r="HP166" s="224" t="str">
        <f t="shared" si="718"/>
        <v>-</v>
      </c>
      <c r="HQ166" s="224" t="str">
        <f t="shared" si="718"/>
        <v>-</v>
      </c>
      <c r="HR166" s="224" t="str">
        <f t="shared" si="718"/>
        <v>-</v>
      </c>
      <c r="HS166" s="224" t="str">
        <f t="shared" si="718"/>
        <v>-</v>
      </c>
      <c r="HT166" s="224" t="str">
        <f t="shared" si="718"/>
        <v>-</v>
      </c>
      <c r="HU166" s="224" t="str">
        <f t="shared" si="718"/>
        <v>-</v>
      </c>
      <c r="HV166" s="224" t="str">
        <f t="shared" si="718"/>
        <v>-</v>
      </c>
      <c r="HW166" s="224" t="str">
        <f t="shared" si="718"/>
        <v>-</v>
      </c>
      <c r="HX166" s="224" t="str">
        <f t="shared" si="718"/>
        <v>-</v>
      </c>
      <c r="HY166" s="224" t="str">
        <f t="shared" si="718"/>
        <v>-</v>
      </c>
      <c r="HZ166" s="224" t="str">
        <f t="shared" si="718"/>
        <v>-</v>
      </c>
      <c r="IA166" s="224" t="str">
        <f t="shared" si="718"/>
        <v>212</v>
      </c>
      <c r="IB166" s="232" t="s">
        <v>275</v>
      </c>
      <c r="IC166" s="232" t="s">
        <v>275</v>
      </c>
      <c r="ID166" s="213" t="str">
        <f t="shared" ref="ID166:IX166" si="719">ID66</f>
        <v>13,295</v>
      </c>
      <c r="IE166" s="224" t="str">
        <f t="shared" si="719"/>
        <v>700</v>
      </c>
      <c r="IF166" s="224" t="str">
        <f t="shared" si="719"/>
        <v>150</v>
      </c>
      <c r="IG166" s="224" t="str">
        <f t="shared" si="719"/>
        <v>2,342</v>
      </c>
      <c r="IH166" s="224" t="str">
        <f t="shared" si="719"/>
        <v>5</v>
      </c>
      <c r="II166" s="224" t="str">
        <f t="shared" si="719"/>
        <v>3</v>
      </c>
      <c r="IJ166" s="224" t="str">
        <f t="shared" si="719"/>
        <v>66</v>
      </c>
      <c r="IK166" s="224" t="str">
        <f t="shared" si="719"/>
        <v>228,585</v>
      </c>
      <c r="IL166" s="224" t="str">
        <f t="shared" si="719"/>
        <v>66</v>
      </c>
      <c r="IM166" s="224" t="str">
        <f t="shared" si="719"/>
        <v>858,810</v>
      </c>
      <c r="IN166" s="224" t="str">
        <f t="shared" si="719"/>
        <v>470,973</v>
      </c>
      <c r="IO166" s="224" t="str">
        <f t="shared" si="719"/>
        <v>470,973</v>
      </c>
      <c r="IP166" s="224" t="str">
        <f t="shared" si="719"/>
        <v>2,514</v>
      </c>
      <c r="IQ166" s="224" t="str">
        <f t="shared" si="719"/>
        <v>938,953</v>
      </c>
      <c r="IR166" s="224" t="str">
        <f t="shared" si="719"/>
        <v>2,105,971</v>
      </c>
      <c r="IS166" s="224" t="str">
        <f t="shared" si="719"/>
        <v>-</v>
      </c>
      <c r="IT166" s="224" t="str">
        <f t="shared" si="719"/>
        <v>-</v>
      </c>
      <c r="IU166" s="224" t="str">
        <f t="shared" si="719"/>
        <v>$26,023,573</v>
      </c>
      <c r="IV166" s="224" t="str">
        <f t="shared" si="719"/>
        <v>$127,928,431</v>
      </c>
      <c r="IW166" s="224" t="str">
        <f t="shared" si="719"/>
        <v>$62</v>
      </c>
      <c r="IX166" s="224" t="str">
        <f t="shared" si="719"/>
        <v>430</v>
      </c>
      <c r="IY166" s="232" t="s">
        <v>275</v>
      </c>
      <c r="IZ166" s="232" t="s">
        <v>275</v>
      </c>
      <c r="JA166" s="213" t="str">
        <f t="shared" ref="JA166:JU166" si="720">JA66</f>
        <v>21,561</v>
      </c>
      <c r="JB166" s="224" t="str">
        <f t="shared" si="720"/>
        <v>686</v>
      </c>
      <c r="JC166" s="224" t="str">
        <f t="shared" si="720"/>
        <v>617</v>
      </c>
      <c r="JD166" s="224" t="str">
        <f t="shared" si="720"/>
        <v>2,934</v>
      </c>
      <c r="JE166" s="224" t="str">
        <f t="shared" si="720"/>
        <v>8</v>
      </c>
      <c r="JF166" s="224" t="str">
        <f t="shared" si="720"/>
        <v>105</v>
      </c>
      <c r="JG166" s="224" t="str">
        <f t="shared" si="720"/>
        <v>69</v>
      </c>
      <c r="JH166" s="224" t="str">
        <f t="shared" si="720"/>
        <v>275,333</v>
      </c>
      <c r="JI166" s="224" t="str">
        <f t="shared" si="720"/>
        <v>66</v>
      </c>
      <c r="JJ166" s="224" t="str">
        <f t="shared" si="720"/>
        <v>802,000</v>
      </c>
      <c r="JK166" s="224" t="str">
        <f t="shared" si="720"/>
        <v>254,333</v>
      </c>
      <c r="JL166" s="224" t="str">
        <f t="shared" si="720"/>
        <v>461,000</v>
      </c>
      <c r="JM166" s="224" t="str">
        <f t="shared" si="720"/>
        <v>5,000</v>
      </c>
      <c r="JN166" s="224" t="str">
        <f t="shared" si="720"/>
        <v>42,333</v>
      </c>
      <c r="JO166" s="224" t="str">
        <f t="shared" si="720"/>
        <v>577,667</v>
      </c>
      <c r="JP166" s="224" t="str">
        <f t="shared" si="720"/>
        <v>$6,600,000</v>
      </c>
      <c r="JQ166" s="224" t="str">
        <f t="shared" si="720"/>
        <v>$4,800,000</v>
      </c>
      <c r="JR166" s="224" t="str">
        <f t="shared" si="720"/>
        <v>$7,933,333</v>
      </c>
      <c r="JS166" s="224" t="str">
        <f t="shared" si="720"/>
        <v>$48,166,667</v>
      </c>
      <c r="JT166" s="224" t="str">
        <f t="shared" si="720"/>
        <v>$60.77</v>
      </c>
      <c r="JU166" s="224" t="str">
        <f t="shared" si="720"/>
        <v>147</v>
      </c>
      <c r="JV166" s="232" t="s">
        <v>275</v>
      </c>
      <c r="JW166" s="232" t="s">
        <v>275</v>
      </c>
      <c r="JX166" s="213" t="str">
        <f t="shared" ref="JX166:KR166" si="721">JX66</f>
        <v>0</v>
      </c>
      <c r="JY166" s="224" t="str">
        <f t="shared" si="721"/>
        <v>181</v>
      </c>
      <c r="JZ166" s="224" t="str">
        <f t="shared" si="721"/>
        <v>-30</v>
      </c>
      <c r="KA166" s="224" t="str">
        <f t="shared" si="721"/>
        <v>59</v>
      </c>
      <c r="KB166" s="224" t="str">
        <f t="shared" si="721"/>
        <v>0</v>
      </c>
      <c r="KC166" s="224" t="str">
        <f t="shared" si="721"/>
        <v>1</v>
      </c>
      <c r="KD166" s="224" t="str">
        <f t="shared" si="721"/>
        <v>0</v>
      </c>
      <c r="KE166" s="224" t="str">
        <f t="shared" si="721"/>
        <v>-3,000</v>
      </c>
      <c r="KF166" s="224" t="str">
        <f t="shared" si="721"/>
        <v>0</v>
      </c>
      <c r="KG166" s="224" t="str">
        <f t="shared" si="721"/>
        <v>0</v>
      </c>
      <c r="KH166" s="224" t="str">
        <f t="shared" si="721"/>
        <v>-272,000</v>
      </c>
      <c r="KI166" s="224" t="str">
        <f t="shared" si="721"/>
        <v>-892,000</v>
      </c>
      <c r="KJ166" s="224" t="str">
        <f t="shared" si="721"/>
        <v>0</v>
      </c>
      <c r="KK166" s="224" t="str">
        <f t="shared" si="721"/>
        <v>127,000</v>
      </c>
      <c r="KL166" s="224" t="str">
        <f t="shared" si="721"/>
        <v>-487,000</v>
      </c>
      <c r="KM166" s="224" t="str">
        <f t="shared" si="721"/>
        <v>$2,400,000</v>
      </c>
      <c r="KN166" s="224" t="str">
        <f t="shared" si="721"/>
        <v>$1,800,000</v>
      </c>
      <c r="KO166" s="224" t="str">
        <f t="shared" si="721"/>
        <v>$4,000,000</v>
      </c>
      <c r="KP166" s="224" t="str">
        <f t="shared" si="721"/>
        <v>$50,500,000</v>
      </c>
      <c r="KQ166" s="224" t="str">
        <f t="shared" si="721"/>
        <v>-$2.67</v>
      </c>
      <c r="KR166" s="224" t="str">
        <f t="shared" si="721"/>
        <v>19</v>
      </c>
      <c r="KS166" s="232" t="s">
        <v>275</v>
      </c>
      <c r="KT166" s="232" t="s">
        <v>275</v>
      </c>
      <c r="KU166" s="213" t="str">
        <f t="shared" ref="KU166:LO166" si="722">KU66</f>
        <v>-24,659</v>
      </c>
      <c r="KV166" s="224" t="str">
        <f t="shared" si="722"/>
        <v>-252</v>
      </c>
      <c r="KW166" s="224" t="str">
        <f t="shared" si="722"/>
        <v>670</v>
      </c>
      <c r="KX166" s="224" t="str">
        <f t="shared" si="722"/>
        <v>-53</v>
      </c>
      <c r="KY166" s="224" t="str">
        <f t="shared" si="722"/>
        <v>1</v>
      </c>
      <c r="KZ166" s="224" t="str">
        <f t="shared" si="722"/>
        <v>147</v>
      </c>
      <c r="LA166" s="224" t="str">
        <f t="shared" si="722"/>
        <v>4</v>
      </c>
      <c r="LB166" s="224" t="str">
        <f t="shared" si="722"/>
        <v>176,000</v>
      </c>
      <c r="LC166" s="224" t="str">
        <f t="shared" si="722"/>
        <v>0</v>
      </c>
      <c r="LD166" s="224" t="str">
        <f t="shared" si="722"/>
        <v>0</v>
      </c>
      <c r="LE166" s="224" t="str">
        <f t="shared" si="722"/>
        <v>225,000</v>
      </c>
      <c r="LF166" s="224" t="str">
        <f t="shared" si="722"/>
        <v>845,000</v>
      </c>
      <c r="LG166" s="224" t="str">
        <f t="shared" si="722"/>
        <v>0</v>
      </c>
      <c r="LH166" s="224" t="str">
        <f t="shared" si="722"/>
        <v>0</v>
      </c>
      <c r="LI166" s="224" t="str">
        <f t="shared" si="722"/>
        <v>321,000</v>
      </c>
      <c r="LJ166" s="224" t="str">
        <f t="shared" si="722"/>
        <v>-$7,800,000</v>
      </c>
      <c r="LK166" s="224" t="str">
        <f t="shared" si="722"/>
        <v>-</v>
      </c>
      <c r="LL166" s="224" t="str">
        <f t="shared" si="722"/>
        <v>-$6,600,000</v>
      </c>
      <c r="LM166" s="224" t="str">
        <f t="shared" si="722"/>
        <v>-$59,500,000</v>
      </c>
      <c r="LN166" s="224" t="str">
        <f t="shared" si="722"/>
        <v>$2.51</v>
      </c>
      <c r="LO166" s="224" t="str">
        <f t="shared" si="722"/>
        <v>-133</v>
      </c>
      <c r="LP166" s="232"/>
      <c r="LQ166" s="232"/>
      <c r="LR166" s="213" t="str">
        <f t="shared" ref="LR166:ML166" si="723">LR66</f>
        <v>-</v>
      </c>
      <c r="LS166" s="224" t="str">
        <f t="shared" si="723"/>
        <v>-</v>
      </c>
      <c r="LT166" s="224" t="str">
        <f t="shared" si="723"/>
        <v>-</v>
      </c>
      <c r="LU166" s="224" t="str">
        <f t="shared" si="723"/>
        <v>-</v>
      </c>
      <c r="LV166" s="224" t="str">
        <f t="shared" si="723"/>
        <v>-</v>
      </c>
      <c r="LW166" s="224" t="str">
        <f t="shared" si="723"/>
        <v>-</v>
      </c>
      <c r="LX166" s="224" t="str">
        <f t="shared" si="723"/>
        <v>-</v>
      </c>
      <c r="LY166" s="224" t="str">
        <f t="shared" si="723"/>
        <v>-</v>
      </c>
      <c r="LZ166" s="224" t="str">
        <f t="shared" si="723"/>
        <v>-</v>
      </c>
      <c r="MA166" s="224" t="str">
        <f t="shared" si="723"/>
        <v>-</v>
      </c>
      <c r="MB166" s="224" t="str">
        <f t="shared" si="723"/>
        <v>-</v>
      </c>
      <c r="MC166" s="224" t="str">
        <f t="shared" si="723"/>
        <v>-</v>
      </c>
      <c r="MD166" s="224" t="str">
        <f t="shared" si="723"/>
        <v>-</v>
      </c>
      <c r="ME166" s="224" t="str">
        <f t="shared" si="723"/>
        <v>-</v>
      </c>
      <c r="MF166" s="224" t="str">
        <f t="shared" si="723"/>
        <v>-</v>
      </c>
      <c r="MG166" s="224" t="str">
        <f t="shared" si="723"/>
        <v>-</v>
      </c>
      <c r="MH166" s="224" t="str">
        <f t="shared" si="723"/>
        <v>-</v>
      </c>
      <c r="MI166" s="224" t="str">
        <f t="shared" si="723"/>
        <v>-</v>
      </c>
      <c r="MJ166" s="224" t="str">
        <f t="shared" si="723"/>
        <v>-</v>
      </c>
      <c r="MK166" s="224" t="str">
        <f t="shared" si="723"/>
        <v>-</v>
      </c>
      <c r="ML166" s="224" t="str">
        <f t="shared" si="723"/>
        <v>-2</v>
      </c>
      <c r="MM166" s="232"/>
      <c r="MN166" s="232"/>
      <c r="MO166" s="213" t="str">
        <f t="shared" ref="MO166:NI166" si="724">MO66</f>
        <v>-</v>
      </c>
      <c r="MP166" s="224" t="str">
        <f t="shared" si="724"/>
        <v>-</v>
      </c>
      <c r="MQ166" s="224" t="str">
        <f t="shared" si="724"/>
        <v>-</v>
      </c>
      <c r="MR166" s="224" t="str">
        <f t="shared" si="724"/>
        <v>-</v>
      </c>
      <c r="MS166" s="224" t="str">
        <f t="shared" si="724"/>
        <v>-</v>
      </c>
      <c r="MT166" s="224" t="str">
        <f t="shared" si="724"/>
        <v>-</v>
      </c>
      <c r="MU166" s="224" t="str">
        <f t="shared" si="724"/>
        <v>-</v>
      </c>
      <c r="MV166" s="224" t="str">
        <f t="shared" si="724"/>
        <v>-</v>
      </c>
      <c r="MW166" s="224" t="str">
        <f t="shared" si="724"/>
        <v>-</v>
      </c>
      <c r="MX166" s="224" t="str">
        <f t="shared" si="724"/>
        <v>-</v>
      </c>
      <c r="MY166" s="224" t="str">
        <f t="shared" si="724"/>
        <v>-</v>
      </c>
      <c r="MZ166" s="224" t="str">
        <f t="shared" si="724"/>
        <v>-</v>
      </c>
      <c r="NA166" s="224" t="str">
        <f t="shared" si="724"/>
        <v>-</v>
      </c>
      <c r="NB166" s="224" t="str">
        <f t="shared" si="724"/>
        <v>-</v>
      </c>
      <c r="NC166" s="224" t="str">
        <f t="shared" si="724"/>
        <v>-</v>
      </c>
      <c r="ND166" s="224" t="str">
        <f t="shared" si="724"/>
        <v>-</v>
      </c>
      <c r="NE166" s="224" t="str">
        <f t="shared" si="724"/>
        <v>-</v>
      </c>
      <c r="NF166" s="224" t="str">
        <f t="shared" si="724"/>
        <v>-</v>
      </c>
      <c r="NG166" s="224" t="str">
        <f t="shared" si="724"/>
        <v>-</v>
      </c>
      <c r="NH166" s="224" t="str">
        <f t="shared" si="724"/>
        <v>-</v>
      </c>
      <c r="NI166" s="224" t="str">
        <f t="shared" si="724"/>
        <v>137</v>
      </c>
    </row>
    <row r="167" spans="1:373" s="2" customFormat="1" ht="12.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213" t="s">
        <v>355</v>
      </c>
      <c r="AD167" s="222" t="str">
        <f t="shared" ca="1" si="195"/>
        <v>-</v>
      </c>
      <c r="AE167" s="224" t="str">
        <f t="shared" si="229"/>
        <v>-</v>
      </c>
      <c r="AF167" s="224" t="str">
        <f t="shared" ref="AF167:AS167" si="725">AF67</f>
        <v>-</v>
      </c>
      <c r="AG167" s="224" t="str">
        <f t="shared" si="725"/>
        <v>-</v>
      </c>
      <c r="AH167" s="224" t="str">
        <f t="shared" si="725"/>
        <v>-</v>
      </c>
      <c r="AI167" s="224" t="str">
        <f t="shared" si="725"/>
        <v>-</v>
      </c>
      <c r="AJ167" s="224" t="str">
        <f t="shared" si="725"/>
        <v>-</v>
      </c>
      <c r="AK167" s="224" t="str">
        <f t="shared" si="725"/>
        <v>-</v>
      </c>
      <c r="AL167" s="224" t="str">
        <f t="shared" si="725"/>
        <v>-</v>
      </c>
      <c r="AM167" s="224" t="str">
        <f t="shared" si="725"/>
        <v>-</v>
      </c>
      <c r="AN167" s="224" t="str">
        <f t="shared" si="725"/>
        <v>-</v>
      </c>
      <c r="AO167" s="224" t="str">
        <f t="shared" si="725"/>
        <v>-</v>
      </c>
      <c r="AP167" s="224" t="str">
        <f t="shared" si="725"/>
        <v>-</v>
      </c>
      <c r="AQ167" s="224" t="str">
        <f t="shared" si="725"/>
        <v>-</v>
      </c>
      <c r="AR167" s="224" t="str">
        <f t="shared" si="725"/>
        <v>-</v>
      </c>
      <c r="AS167" s="224" t="str">
        <f t="shared" si="725"/>
        <v>-</v>
      </c>
      <c r="AT167" s="224" t="str">
        <f t="shared" si="572"/>
        <v>-</v>
      </c>
      <c r="AU167" s="224" t="str">
        <f t="shared" si="572"/>
        <v>-</v>
      </c>
      <c r="AV167" s="224" t="str">
        <f t="shared" si="572"/>
        <v>-</v>
      </c>
      <c r="AW167" s="224" t="str">
        <f t="shared" si="572"/>
        <v>-</v>
      </c>
      <c r="AX167" s="224" t="str">
        <f t="shared" si="572"/>
        <v>-</v>
      </c>
      <c r="AY167" s="224" t="str">
        <f t="shared" ref="AY167" si="726">AY67</f>
        <v>221</v>
      </c>
      <c r="AZ167" s="232" t="s">
        <v>275</v>
      </c>
      <c r="BA167" s="232"/>
      <c r="BB167" s="213" t="str">
        <f t="shared" ref="BB167:BU167" si="727">BB67</f>
        <v>-</v>
      </c>
      <c r="BC167" s="224" t="str">
        <f t="shared" si="727"/>
        <v>-</v>
      </c>
      <c r="BD167" s="224" t="str">
        <f t="shared" si="727"/>
        <v>-</v>
      </c>
      <c r="BE167" s="224" t="str">
        <f t="shared" si="727"/>
        <v>-</v>
      </c>
      <c r="BF167" s="224" t="str">
        <f t="shared" si="727"/>
        <v>-</v>
      </c>
      <c r="BG167" s="224" t="str">
        <f t="shared" si="727"/>
        <v>-</v>
      </c>
      <c r="BH167" s="224" t="str">
        <f t="shared" si="727"/>
        <v>-</v>
      </c>
      <c r="BI167" s="224" t="str">
        <f t="shared" si="727"/>
        <v>-</v>
      </c>
      <c r="BJ167" s="224" t="str">
        <f t="shared" si="727"/>
        <v>-</v>
      </c>
      <c r="BK167" s="224" t="str">
        <f t="shared" si="727"/>
        <v>-</v>
      </c>
      <c r="BL167" s="224" t="str">
        <f t="shared" si="727"/>
        <v>-</v>
      </c>
      <c r="BM167" s="224" t="str">
        <f t="shared" si="727"/>
        <v>-</v>
      </c>
      <c r="BN167" s="224" t="str">
        <f t="shared" si="727"/>
        <v>-</v>
      </c>
      <c r="BO167" s="224" t="str">
        <f t="shared" si="727"/>
        <v>-</v>
      </c>
      <c r="BP167" s="224" t="str">
        <f t="shared" si="727"/>
        <v>-</v>
      </c>
      <c r="BQ167" s="224" t="str">
        <f t="shared" si="727"/>
        <v>-</v>
      </c>
      <c r="BR167" s="224" t="str">
        <f t="shared" si="727"/>
        <v>-</v>
      </c>
      <c r="BS167" s="224" t="str">
        <f t="shared" si="727"/>
        <v>-</v>
      </c>
      <c r="BT167" s="224" t="str">
        <f t="shared" si="727"/>
        <v>-</v>
      </c>
      <c r="BU167" s="224" t="str">
        <f t="shared" si="727"/>
        <v>-</v>
      </c>
      <c r="BV167" s="224" t="str">
        <f t="shared" si="710"/>
        <v>231</v>
      </c>
      <c r="BW167" s="232" t="s">
        <v>275</v>
      </c>
      <c r="BX167" s="232" t="s">
        <v>275</v>
      </c>
      <c r="BY167" s="213" t="str">
        <f t="shared" ref="BY167:CR167" si="728">BY67</f>
        <v>30,000</v>
      </c>
      <c r="BZ167" s="224" t="str">
        <f t="shared" si="728"/>
        <v>800</v>
      </c>
      <c r="CA167" s="224" t="str">
        <f t="shared" si="728"/>
        <v>-</v>
      </c>
      <c r="CB167" s="224" t="str">
        <f t="shared" si="728"/>
        <v>580</v>
      </c>
      <c r="CC167" s="224" t="str">
        <f t="shared" si="728"/>
        <v>125</v>
      </c>
      <c r="CD167" s="224" t="str">
        <f t="shared" si="728"/>
        <v>7</v>
      </c>
      <c r="CE167" s="224" t="str">
        <f t="shared" si="728"/>
        <v>-</v>
      </c>
      <c r="CF167" s="224" t="str">
        <f t="shared" si="728"/>
        <v>20,000</v>
      </c>
      <c r="CG167" s="224" t="str">
        <f t="shared" si="728"/>
        <v>-</v>
      </c>
      <c r="CH167" s="224" t="str">
        <f t="shared" si="728"/>
        <v>-</v>
      </c>
      <c r="CI167" s="224" t="str">
        <f t="shared" si="728"/>
        <v>19,800</v>
      </c>
      <c r="CJ167" s="224" t="str">
        <f t="shared" si="728"/>
        <v>22,478</v>
      </c>
      <c r="CK167" s="224" t="str">
        <f t="shared" si="728"/>
        <v>63,000</v>
      </c>
      <c r="CL167" s="224" t="str">
        <f t="shared" si="728"/>
        <v>-</v>
      </c>
      <c r="CM167" s="224" t="str">
        <f t="shared" si="728"/>
        <v>500</v>
      </c>
      <c r="CN167" s="224" t="str">
        <f t="shared" si="728"/>
        <v>$2,300,000</v>
      </c>
      <c r="CO167" s="224" t="str">
        <f t="shared" si="728"/>
        <v>$8,500,000</v>
      </c>
      <c r="CP167" s="224" t="str">
        <f t="shared" si="728"/>
        <v>$7,000,000</v>
      </c>
      <c r="CQ167" s="224" t="str">
        <f t="shared" si="728"/>
        <v>$19,000,000</v>
      </c>
      <c r="CR167" s="224" t="str">
        <f t="shared" si="728"/>
        <v>$116</v>
      </c>
      <c r="CS167" s="224" t="str">
        <f t="shared" si="711"/>
        <v>239</v>
      </c>
      <c r="CT167" s="232" t="s">
        <v>275</v>
      </c>
      <c r="CU167" s="232" t="s">
        <v>275</v>
      </c>
      <c r="CV167" s="213" t="str">
        <f t="shared" ref="CV167:DP167" si="729">CV67</f>
        <v>-</v>
      </c>
      <c r="CW167" s="224" t="str">
        <f t="shared" si="729"/>
        <v>-</v>
      </c>
      <c r="CX167" s="224" t="str">
        <f t="shared" si="729"/>
        <v>-</v>
      </c>
      <c r="CY167" s="224" t="str">
        <f t="shared" si="729"/>
        <v>-</v>
      </c>
      <c r="CZ167" s="224" t="str">
        <f t="shared" si="729"/>
        <v>-</v>
      </c>
      <c r="DA167" s="224" t="str">
        <f t="shared" si="729"/>
        <v>-</v>
      </c>
      <c r="DB167" s="224" t="str">
        <f t="shared" si="729"/>
        <v>-</v>
      </c>
      <c r="DC167" s="224" t="str">
        <f t="shared" si="729"/>
        <v>-</v>
      </c>
      <c r="DD167" s="224" t="str">
        <f t="shared" si="729"/>
        <v>-</v>
      </c>
      <c r="DE167" s="224" t="str">
        <f t="shared" si="729"/>
        <v>-</v>
      </c>
      <c r="DF167" s="224" t="str">
        <f t="shared" si="729"/>
        <v>-</v>
      </c>
      <c r="DG167" s="224" t="str">
        <f t="shared" si="729"/>
        <v>-</v>
      </c>
      <c r="DH167" s="224" t="str">
        <f t="shared" si="729"/>
        <v>-</v>
      </c>
      <c r="DI167" s="224" t="str">
        <f t="shared" si="729"/>
        <v>-</v>
      </c>
      <c r="DJ167" s="224" t="str">
        <f t="shared" si="729"/>
        <v>-</v>
      </c>
      <c r="DK167" s="224" t="str">
        <f t="shared" si="729"/>
        <v>-</v>
      </c>
      <c r="DL167" s="224" t="str">
        <f t="shared" si="729"/>
        <v>-</v>
      </c>
      <c r="DM167" s="224" t="str">
        <f t="shared" si="729"/>
        <v>-</v>
      </c>
      <c r="DN167" s="224" t="str">
        <f t="shared" si="729"/>
        <v>-</v>
      </c>
      <c r="DO167" s="224" t="str">
        <f t="shared" si="729"/>
        <v>-</v>
      </c>
      <c r="DP167" s="224" t="str">
        <f t="shared" si="729"/>
        <v>295</v>
      </c>
      <c r="DQ167" s="232" t="s">
        <v>275</v>
      </c>
      <c r="DR167" s="232" t="s">
        <v>275</v>
      </c>
      <c r="DS167" s="213" t="str">
        <f t="shared" ref="DS167:EM167" si="730">DS67</f>
        <v>-</v>
      </c>
      <c r="DT167" s="224" t="str">
        <f t="shared" si="730"/>
        <v>-</v>
      </c>
      <c r="DU167" s="224" t="str">
        <f t="shared" si="730"/>
        <v>-</v>
      </c>
      <c r="DV167" s="224" t="str">
        <f t="shared" si="730"/>
        <v>-</v>
      </c>
      <c r="DW167" s="224" t="str">
        <f t="shared" si="730"/>
        <v>-</v>
      </c>
      <c r="DX167" s="224" t="str">
        <f t="shared" si="730"/>
        <v>-</v>
      </c>
      <c r="DY167" s="224" t="str">
        <f t="shared" si="730"/>
        <v>-</v>
      </c>
      <c r="DZ167" s="224" t="str">
        <f t="shared" si="730"/>
        <v>-</v>
      </c>
      <c r="EA167" s="224" t="str">
        <f t="shared" si="730"/>
        <v>-</v>
      </c>
      <c r="EB167" s="224" t="str">
        <f t="shared" si="730"/>
        <v>-</v>
      </c>
      <c r="EC167" s="224" t="str">
        <f t="shared" si="730"/>
        <v>-</v>
      </c>
      <c r="ED167" s="224" t="str">
        <f t="shared" si="730"/>
        <v>-</v>
      </c>
      <c r="EE167" s="224" t="str">
        <f t="shared" si="730"/>
        <v>-</v>
      </c>
      <c r="EF167" s="224" t="str">
        <f t="shared" si="730"/>
        <v>-</v>
      </c>
      <c r="EG167" s="224" t="str">
        <f t="shared" si="730"/>
        <v>-</v>
      </c>
      <c r="EH167" s="224" t="str">
        <f t="shared" si="730"/>
        <v>-</v>
      </c>
      <c r="EI167" s="224" t="str">
        <f t="shared" si="730"/>
        <v>-</v>
      </c>
      <c r="EJ167" s="224" t="str">
        <f t="shared" si="730"/>
        <v>-</v>
      </c>
      <c r="EK167" s="224" t="str">
        <f t="shared" si="730"/>
        <v>-</v>
      </c>
      <c r="EL167" s="224" t="str">
        <f t="shared" si="730"/>
        <v>-</v>
      </c>
      <c r="EM167" s="224" t="str">
        <f t="shared" si="730"/>
        <v>233</v>
      </c>
      <c r="EN167" s="232" t="s">
        <v>275</v>
      </c>
      <c r="EO167" s="232" t="s">
        <v>275</v>
      </c>
      <c r="EP167" s="213" t="str">
        <f t="shared" ref="EP167:FJ167" si="731">EP67</f>
        <v>-</v>
      </c>
      <c r="EQ167" s="224" t="str">
        <f t="shared" si="731"/>
        <v>-</v>
      </c>
      <c r="ER167" s="224" t="str">
        <f t="shared" si="731"/>
        <v>-</v>
      </c>
      <c r="ES167" s="224" t="str">
        <f t="shared" si="731"/>
        <v>-</v>
      </c>
      <c r="ET167" s="224" t="str">
        <f t="shared" si="731"/>
        <v>-</v>
      </c>
      <c r="EU167" s="224" t="str">
        <f t="shared" si="731"/>
        <v>-</v>
      </c>
      <c r="EV167" s="224" t="str">
        <f t="shared" si="731"/>
        <v>-</v>
      </c>
      <c r="EW167" s="224" t="str">
        <f t="shared" si="731"/>
        <v>-</v>
      </c>
      <c r="EX167" s="224" t="str">
        <f t="shared" si="731"/>
        <v>-</v>
      </c>
      <c r="EY167" s="224" t="str">
        <f t="shared" si="731"/>
        <v>-</v>
      </c>
      <c r="EZ167" s="224" t="str">
        <f t="shared" si="731"/>
        <v>-</v>
      </c>
      <c r="FA167" s="224" t="str">
        <f t="shared" si="731"/>
        <v>-</v>
      </c>
      <c r="FB167" s="224" t="str">
        <f t="shared" si="731"/>
        <v>-</v>
      </c>
      <c r="FC167" s="224" t="str">
        <f t="shared" si="731"/>
        <v>-</v>
      </c>
      <c r="FD167" s="224" t="str">
        <f t="shared" si="731"/>
        <v>-</v>
      </c>
      <c r="FE167" s="224" t="str">
        <f t="shared" si="731"/>
        <v>-</v>
      </c>
      <c r="FF167" s="224" t="str">
        <f t="shared" si="731"/>
        <v>-</v>
      </c>
      <c r="FG167" s="224" t="str">
        <f t="shared" si="731"/>
        <v>-</v>
      </c>
      <c r="FH167" s="224" t="str">
        <f t="shared" si="731"/>
        <v>-</v>
      </c>
      <c r="FI167" s="224" t="str">
        <f t="shared" si="731"/>
        <v>-</v>
      </c>
      <c r="FJ167" s="224" t="str">
        <f t="shared" si="731"/>
        <v>352</v>
      </c>
      <c r="FK167" s="232" t="s">
        <v>275</v>
      </c>
      <c r="FL167" s="232" t="s">
        <v>275</v>
      </c>
      <c r="FM167" s="213" t="str">
        <f t="shared" ref="FM167:GG167" si="732">FM67</f>
        <v>30,942</v>
      </c>
      <c r="FN167" s="224" t="str">
        <f t="shared" si="732"/>
        <v>852</v>
      </c>
      <c r="FO167" s="224" t="str">
        <f t="shared" si="732"/>
        <v>-</v>
      </c>
      <c r="FP167" s="224" t="str">
        <f t="shared" si="732"/>
        <v>430</v>
      </c>
      <c r="FQ167" s="224" t="str">
        <f t="shared" si="732"/>
        <v>116</v>
      </c>
      <c r="FR167" s="224" t="str">
        <f t="shared" si="732"/>
        <v>2</v>
      </c>
      <c r="FS167" s="224" t="str">
        <f t="shared" si="732"/>
        <v>25</v>
      </c>
      <c r="FT167" s="224" t="str">
        <f t="shared" si="732"/>
        <v>-</v>
      </c>
      <c r="FU167" s="224" t="str">
        <f t="shared" si="732"/>
        <v>-</v>
      </c>
      <c r="FV167" s="224" t="str">
        <f t="shared" si="732"/>
        <v>500</v>
      </c>
      <c r="FW167" s="224" t="str">
        <f t="shared" si="732"/>
        <v>-</v>
      </c>
      <c r="FX167" s="224" t="str">
        <f t="shared" si="732"/>
        <v>-</v>
      </c>
      <c r="FY167" s="224" t="str">
        <f t="shared" si="732"/>
        <v>-</v>
      </c>
      <c r="FZ167" s="224">
        <f t="shared" si="732"/>
        <v>0</v>
      </c>
      <c r="GA167" s="224" t="str">
        <f t="shared" si="732"/>
        <v>-</v>
      </c>
      <c r="GB167" s="224" t="str">
        <f t="shared" si="732"/>
        <v>-</v>
      </c>
      <c r="GC167" s="224" t="str">
        <f t="shared" si="732"/>
        <v>-</v>
      </c>
      <c r="GD167" s="224" t="str">
        <f t="shared" si="732"/>
        <v>-</v>
      </c>
      <c r="GE167" s="224" t="str">
        <f t="shared" si="732"/>
        <v>$5,500,000</v>
      </c>
      <c r="GF167" s="224" t="str">
        <f t="shared" si="732"/>
        <v>$75</v>
      </c>
      <c r="GG167" s="224" t="str">
        <f t="shared" si="732"/>
        <v>170</v>
      </c>
      <c r="GH167" s="232" t="s">
        <v>275</v>
      </c>
      <c r="GI167" s="232" t="s">
        <v>275</v>
      </c>
      <c r="GJ167" s="213" t="str">
        <f t="shared" ref="GJ167:HD167" si="733">GJ67</f>
        <v>-</v>
      </c>
      <c r="GK167" s="224" t="str">
        <f t="shared" si="733"/>
        <v>-</v>
      </c>
      <c r="GL167" s="224" t="str">
        <f t="shared" si="733"/>
        <v>-</v>
      </c>
      <c r="GM167" s="224" t="str">
        <f t="shared" si="733"/>
        <v>-</v>
      </c>
      <c r="GN167" s="224" t="str">
        <f t="shared" si="733"/>
        <v>-</v>
      </c>
      <c r="GO167" s="224" t="str">
        <f t="shared" si="733"/>
        <v>-</v>
      </c>
      <c r="GP167" s="224" t="str">
        <f t="shared" si="733"/>
        <v>-</v>
      </c>
      <c r="GQ167" s="224" t="str">
        <f t="shared" si="733"/>
        <v>-</v>
      </c>
      <c r="GR167" s="224" t="str">
        <f t="shared" si="733"/>
        <v>-</v>
      </c>
      <c r="GS167" s="224" t="str">
        <f t="shared" si="733"/>
        <v>-</v>
      </c>
      <c r="GT167" s="224" t="str">
        <f t="shared" si="733"/>
        <v>-</v>
      </c>
      <c r="GU167" s="224" t="str">
        <f t="shared" si="733"/>
        <v>-</v>
      </c>
      <c r="GV167" s="224" t="str">
        <f t="shared" si="733"/>
        <v>-</v>
      </c>
      <c r="GW167" s="224" t="str">
        <f t="shared" si="733"/>
        <v>-</v>
      </c>
      <c r="GX167" s="224" t="str">
        <f t="shared" si="733"/>
        <v>-</v>
      </c>
      <c r="GY167" s="224" t="str">
        <f t="shared" si="733"/>
        <v>-</v>
      </c>
      <c r="GZ167" s="224" t="str">
        <f t="shared" si="733"/>
        <v>-</v>
      </c>
      <c r="HA167" s="224" t="str">
        <f t="shared" si="733"/>
        <v>-</v>
      </c>
      <c r="HB167" s="224" t="str">
        <f t="shared" si="733"/>
        <v>-</v>
      </c>
      <c r="HC167" s="224" t="str">
        <f t="shared" ref="HC167" si="734">HC67</f>
        <v>-</v>
      </c>
      <c r="HD167" s="224" t="str">
        <f t="shared" si="733"/>
        <v>210</v>
      </c>
      <c r="HE167" s="232" t="s">
        <v>275</v>
      </c>
      <c r="HF167" s="232" t="s">
        <v>275</v>
      </c>
      <c r="HG167" s="213" t="str">
        <f t="shared" ref="HG167:IA167" si="735">HG67</f>
        <v>-</v>
      </c>
      <c r="HH167" s="224" t="str">
        <f t="shared" si="735"/>
        <v>-</v>
      </c>
      <c r="HI167" s="224" t="str">
        <f t="shared" si="735"/>
        <v>-</v>
      </c>
      <c r="HJ167" s="224" t="str">
        <f t="shared" si="735"/>
        <v>-</v>
      </c>
      <c r="HK167" s="224" t="str">
        <f t="shared" si="735"/>
        <v>-</v>
      </c>
      <c r="HL167" s="224" t="str">
        <f t="shared" si="735"/>
        <v>-</v>
      </c>
      <c r="HM167" s="224" t="str">
        <f t="shared" si="735"/>
        <v>-</v>
      </c>
      <c r="HN167" s="224" t="str">
        <f t="shared" si="735"/>
        <v>-</v>
      </c>
      <c r="HO167" s="224" t="str">
        <f t="shared" si="735"/>
        <v>-</v>
      </c>
      <c r="HP167" s="224" t="str">
        <f t="shared" si="735"/>
        <v>-</v>
      </c>
      <c r="HQ167" s="224" t="str">
        <f t="shared" si="735"/>
        <v>-</v>
      </c>
      <c r="HR167" s="224" t="str">
        <f t="shared" si="735"/>
        <v>-</v>
      </c>
      <c r="HS167" s="224" t="str">
        <f t="shared" si="735"/>
        <v>-</v>
      </c>
      <c r="HT167" s="224" t="str">
        <f t="shared" si="735"/>
        <v>-</v>
      </c>
      <c r="HU167" s="224" t="str">
        <f t="shared" si="735"/>
        <v>-</v>
      </c>
      <c r="HV167" s="224" t="str">
        <f t="shared" si="735"/>
        <v>-</v>
      </c>
      <c r="HW167" s="224" t="str">
        <f t="shared" si="735"/>
        <v>-</v>
      </c>
      <c r="HX167" s="224" t="str">
        <f t="shared" si="735"/>
        <v>-</v>
      </c>
      <c r="HY167" s="224" t="str">
        <f t="shared" si="735"/>
        <v>-</v>
      </c>
      <c r="HZ167" s="224" t="str">
        <f t="shared" si="735"/>
        <v>-</v>
      </c>
      <c r="IA167" s="224" t="str">
        <f t="shared" si="735"/>
        <v>293</v>
      </c>
      <c r="IB167" s="232" t="s">
        <v>275</v>
      </c>
      <c r="IC167" s="232" t="s">
        <v>275</v>
      </c>
      <c r="ID167" s="213" t="str">
        <f t="shared" ref="ID167:IX167" si="736">ID67</f>
        <v>-</v>
      </c>
      <c r="IE167" s="224" t="str">
        <f t="shared" si="736"/>
        <v>-</v>
      </c>
      <c r="IF167" s="224" t="str">
        <f t="shared" si="736"/>
        <v>-</v>
      </c>
      <c r="IG167" s="224" t="str">
        <f t="shared" si="736"/>
        <v>-</v>
      </c>
      <c r="IH167" s="224" t="str">
        <f t="shared" si="736"/>
        <v>-</v>
      </c>
      <c r="II167" s="224" t="str">
        <f t="shared" si="736"/>
        <v>-</v>
      </c>
      <c r="IJ167" s="224" t="str">
        <f t="shared" si="736"/>
        <v>-</v>
      </c>
      <c r="IK167" s="224" t="str">
        <f t="shared" si="736"/>
        <v>-</v>
      </c>
      <c r="IL167" s="224" t="str">
        <f t="shared" si="736"/>
        <v>-</v>
      </c>
      <c r="IM167" s="224" t="str">
        <f t="shared" si="736"/>
        <v>-</v>
      </c>
      <c r="IN167" s="224" t="str">
        <f t="shared" si="736"/>
        <v>-</v>
      </c>
      <c r="IO167" s="224" t="str">
        <f t="shared" si="736"/>
        <v>-</v>
      </c>
      <c r="IP167" s="224" t="str">
        <f t="shared" si="736"/>
        <v>-</v>
      </c>
      <c r="IQ167" s="224" t="str">
        <f t="shared" si="736"/>
        <v>-</v>
      </c>
      <c r="IR167" s="224" t="str">
        <f t="shared" si="736"/>
        <v>-</v>
      </c>
      <c r="IS167" s="224" t="str">
        <f t="shared" si="736"/>
        <v>-</v>
      </c>
      <c r="IT167" s="224" t="str">
        <f t="shared" si="736"/>
        <v>-</v>
      </c>
      <c r="IU167" s="224" t="str">
        <f t="shared" si="736"/>
        <v>-</v>
      </c>
      <c r="IV167" s="224" t="str">
        <f t="shared" si="736"/>
        <v>-</v>
      </c>
      <c r="IW167" s="224" t="str">
        <f t="shared" si="736"/>
        <v>-</v>
      </c>
      <c r="IX167" s="224" t="str">
        <f t="shared" si="736"/>
        <v>261</v>
      </c>
      <c r="IY167" s="232" t="s">
        <v>275</v>
      </c>
      <c r="IZ167" s="232" t="s">
        <v>275</v>
      </c>
      <c r="JA167" s="213" t="str">
        <f t="shared" ref="JA167:JU167" si="737">JA67</f>
        <v>-</v>
      </c>
      <c r="JB167" s="224" t="str">
        <f t="shared" si="737"/>
        <v>-</v>
      </c>
      <c r="JC167" s="224" t="str">
        <f t="shared" si="737"/>
        <v>-</v>
      </c>
      <c r="JD167" s="224" t="str">
        <f t="shared" si="737"/>
        <v>-</v>
      </c>
      <c r="JE167" s="224" t="str">
        <f t="shared" si="737"/>
        <v>-</v>
      </c>
      <c r="JF167" s="224" t="str">
        <f t="shared" si="737"/>
        <v>-</v>
      </c>
      <c r="JG167" s="224" t="str">
        <f t="shared" si="737"/>
        <v>-</v>
      </c>
      <c r="JH167" s="224" t="str">
        <f t="shared" si="737"/>
        <v>-</v>
      </c>
      <c r="JI167" s="224" t="str">
        <f t="shared" si="737"/>
        <v>-</v>
      </c>
      <c r="JJ167" s="224" t="str">
        <f t="shared" si="737"/>
        <v>-</v>
      </c>
      <c r="JK167" s="224" t="str">
        <f t="shared" si="737"/>
        <v>-</v>
      </c>
      <c r="JL167" s="224" t="str">
        <f t="shared" si="737"/>
        <v>-</v>
      </c>
      <c r="JM167" s="224" t="str">
        <f t="shared" si="737"/>
        <v>-</v>
      </c>
      <c r="JN167" s="224" t="str">
        <f t="shared" si="737"/>
        <v>-</v>
      </c>
      <c r="JO167" s="224" t="str">
        <f t="shared" si="737"/>
        <v>-</v>
      </c>
      <c r="JP167" s="224" t="str">
        <f t="shared" si="737"/>
        <v>-</v>
      </c>
      <c r="JQ167" s="224" t="str">
        <f t="shared" si="737"/>
        <v>-</v>
      </c>
      <c r="JR167" s="224" t="str">
        <f t="shared" si="737"/>
        <v>-</v>
      </c>
      <c r="JS167" s="224" t="str">
        <f t="shared" si="737"/>
        <v>-</v>
      </c>
      <c r="JT167" s="224" t="str">
        <f t="shared" si="737"/>
        <v>-</v>
      </c>
      <c r="JU167" s="224" t="str">
        <f t="shared" si="737"/>
        <v>244</v>
      </c>
      <c r="JV167" s="232" t="s">
        <v>275</v>
      </c>
      <c r="JW167" s="232" t="s">
        <v>275</v>
      </c>
      <c r="JX167" s="213" t="str">
        <f t="shared" ref="JX167:KR167" si="738">JX67</f>
        <v>-</v>
      </c>
      <c r="JY167" s="224" t="str">
        <f t="shared" si="738"/>
        <v>-</v>
      </c>
      <c r="JZ167" s="224" t="str">
        <f t="shared" si="738"/>
        <v>-</v>
      </c>
      <c r="KA167" s="224" t="str">
        <f t="shared" si="738"/>
        <v>-</v>
      </c>
      <c r="KB167" s="224" t="str">
        <f t="shared" si="738"/>
        <v>-</v>
      </c>
      <c r="KC167" s="224" t="str">
        <f t="shared" si="738"/>
        <v>-</v>
      </c>
      <c r="KD167" s="224" t="str">
        <f t="shared" si="738"/>
        <v>-</v>
      </c>
      <c r="KE167" s="224" t="str">
        <f t="shared" si="738"/>
        <v>-</v>
      </c>
      <c r="KF167" s="224" t="str">
        <f t="shared" si="738"/>
        <v>-</v>
      </c>
      <c r="KG167" s="224" t="str">
        <f t="shared" si="738"/>
        <v>-</v>
      </c>
      <c r="KH167" s="224" t="str">
        <f t="shared" si="738"/>
        <v>-</v>
      </c>
      <c r="KI167" s="224" t="str">
        <f t="shared" si="738"/>
        <v>-</v>
      </c>
      <c r="KJ167" s="224" t="str">
        <f t="shared" si="738"/>
        <v>-</v>
      </c>
      <c r="KK167" s="224" t="str">
        <f t="shared" si="738"/>
        <v>-</v>
      </c>
      <c r="KL167" s="224" t="str">
        <f t="shared" si="738"/>
        <v>-</v>
      </c>
      <c r="KM167" s="224" t="str">
        <f t="shared" si="738"/>
        <v>-</v>
      </c>
      <c r="KN167" s="224" t="str">
        <f t="shared" si="738"/>
        <v>-</v>
      </c>
      <c r="KO167" s="224" t="str">
        <f t="shared" si="738"/>
        <v>-</v>
      </c>
      <c r="KP167" s="224" t="str">
        <f t="shared" si="738"/>
        <v>-</v>
      </c>
      <c r="KQ167" s="224" t="str">
        <f t="shared" si="738"/>
        <v>-</v>
      </c>
      <c r="KR167" s="224" t="str">
        <f t="shared" si="738"/>
        <v>-10</v>
      </c>
      <c r="KS167" s="232" t="s">
        <v>275</v>
      </c>
      <c r="KT167" s="232" t="s">
        <v>275</v>
      </c>
      <c r="KU167" s="213" t="str">
        <f t="shared" ref="KU167:LO167" si="739">KU67</f>
        <v>-</v>
      </c>
      <c r="KV167" s="224" t="str">
        <f t="shared" si="739"/>
        <v>-</v>
      </c>
      <c r="KW167" s="224" t="str">
        <f t="shared" si="739"/>
        <v>-</v>
      </c>
      <c r="KX167" s="224" t="str">
        <f t="shared" si="739"/>
        <v>-</v>
      </c>
      <c r="KY167" s="224" t="str">
        <f t="shared" si="739"/>
        <v>-</v>
      </c>
      <c r="KZ167" s="224" t="str">
        <f t="shared" si="739"/>
        <v>-</v>
      </c>
      <c r="LA167" s="224" t="str">
        <f t="shared" si="739"/>
        <v>-</v>
      </c>
      <c r="LB167" s="224" t="str">
        <f t="shared" si="739"/>
        <v>-</v>
      </c>
      <c r="LC167" s="224" t="str">
        <f t="shared" si="739"/>
        <v>-</v>
      </c>
      <c r="LD167" s="224" t="str">
        <f t="shared" si="739"/>
        <v>-</v>
      </c>
      <c r="LE167" s="224" t="str">
        <f t="shared" si="739"/>
        <v>-</v>
      </c>
      <c r="LF167" s="224" t="str">
        <f t="shared" si="739"/>
        <v>-</v>
      </c>
      <c r="LG167" s="224" t="str">
        <f t="shared" si="739"/>
        <v>-</v>
      </c>
      <c r="LH167" s="224" t="str">
        <f t="shared" si="739"/>
        <v>-</v>
      </c>
      <c r="LI167" s="224" t="str">
        <f t="shared" si="739"/>
        <v>-</v>
      </c>
      <c r="LJ167" s="224" t="str">
        <f t="shared" si="739"/>
        <v>-</v>
      </c>
      <c r="LK167" s="224" t="str">
        <f t="shared" si="739"/>
        <v>-</v>
      </c>
      <c r="LL167" s="224" t="str">
        <f t="shared" si="739"/>
        <v>-</v>
      </c>
      <c r="LM167" s="224" t="str">
        <f t="shared" si="739"/>
        <v>-</v>
      </c>
      <c r="LN167" s="224" t="str">
        <f t="shared" si="739"/>
        <v>-</v>
      </c>
      <c r="LO167" s="224" t="str">
        <f t="shared" si="739"/>
        <v>-8</v>
      </c>
      <c r="LP167" s="232"/>
      <c r="LQ167" s="232"/>
      <c r="LR167" s="213" t="str">
        <f t="shared" ref="LR167:ML167" si="740">LR67</f>
        <v>-</v>
      </c>
      <c r="LS167" s="224" t="str">
        <f t="shared" si="740"/>
        <v>-</v>
      </c>
      <c r="LT167" s="224" t="str">
        <f t="shared" si="740"/>
        <v>-</v>
      </c>
      <c r="LU167" s="224" t="str">
        <f t="shared" si="740"/>
        <v>-</v>
      </c>
      <c r="LV167" s="224" t="str">
        <f t="shared" si="740"/>
        <v>-</v>
      </c>
      <c r="LW167" s="224" t="str">
        <f t="shared" si="740"/>
        <v>-</v>
      </c>
      <c r="LX167" s="224" t="str">
        <f t="shared" si="740"/>
        <v>-</v>
      </c>
      <c r="LY167" s="224" t="str">
        <f t="shared" si="740"/>
        <v>-</v>
      </c>
      <c r="LZ167" s="224" t="str">
        <f t="shared" si="740"/>
        <v>-</v>
      </c>
      <c r="MA167" s="224" t="str">
        <f t="shared" si="740"/>
        <v>-</v>
      </c>
      <c r="MB167" s="224" t="str">
        <f t="shared" si="740"/>
        <v>-</v>
      </c>
      <c r="MC167" s="224" t="str">
        <f t="shared" si="740"/>
        <v>-</v>
      </c>
      <c r="MD167" s="224" t="str">
        <f t="shared" si="740"/>
        <v>-</v>
      </c>
      <c r="ME167" s="224" t="str">
        <f t="shared" si="740"/>
        <v>-</v>
      </c>
      <c r="MF167" s="224" t="str">
        <f t="shared" si="740"/>
        <v>-</v>
      </c>
      <c r="MG167" s="224" t="str">
        <f t="shared" si="740"/>
        <v>-</v>
      </c>
      <c r="MH167" s="224" t="str">
        <f t="shared" si="740"/>
        <v>-</v>
      </c>
      <c r="MI167" s="224" t="str">
        <f t="shared" si="740"/>
        <v>-</v>
      </c>
      <c r="MJ167" s="224" t="str">
        <f t="shared" si="740"/>
        <v>-</v>
      </c>
      <c r="MK167" s="224" t="str">
        <f t="shared" si="740"/>
        <v>-</v>
      </c>
      <c r="ML167" s="224" t="str">
        <f t="shared" si="740"/>
        <v>-56</v>
      </c>
      <c r="MM167" s="232"/>
      <c r="MN167" s="232"/>
      <c r="MO167" s="213" t="str">
        <f t="shared" ref="MO167:NI167" si="741">MO67</f>
        <v>-</v>
      </c>
      <c r="MP167" s="224" t="str">
        <f t="shared" si="741"/>
        <v>-</v>
      </c>
      <c r="MQ167" s="224" t="str">
        <f t="shared" si="741"/>
        <v>-</v>
      </c>
      <c r="MR167" s="224" t="str">
        <f t="shared" si="741"/>
        <v>-</v>
      </c>
      <c r="MS167" s="224" t="str">
        <f t="shared" si="741"/>
        <v>-</v>
      </c>
      <c r="MT167" s="224" t="str">
        <f t="shared" si="741"/>
        <v>-</v>
      </c>
      <c r="MU167" s="224" t="str">
        <f t="shared" si="741"/>
        <v>-</v>
      </c>
      <c r="MV167" s="224" t="str">
        <f t="shared" si="741"/>
        <v>-</v>
      </c>
      <c r="MW167" s="224" t="str">
        <f t="shared" si="741"/>
        <v>-</v>
      </c>
      <c r="MX167" s="224" t="str">
        <f t="shared" si="741"/>
        <v>-</v>
      </c>
      <c r="MY167" s="224" t="str">
        <f t="shared" si="741"/>
        <v>-</v>
      </c>
      <c r="MZ167" s="224" t="str">
        <f t="shared" si="741"/>
        <v>-</v>
      </c>
      <c r="NA167" s="224" t="str">
        <f t="shared" si="741"/>
        <v>-</v>
      </c>
      <c r="NB167" s="224" t="str">
        <f t="shared" si="741"/>
        <v>-</v>
      </c>
      <c r="NC167" s="224" t="str">
        <f t="shared" si="741"/>
        <v>-</v>
      </c>
      <c r="ND167" s="224" t="str">
        <f t="shared" si="741"/>
        <v>-</v>
      </c>
      <c r="NE167" s="224" t="str">
        <f t="shared" si="741"/>
        <v>-</v>
      </c>
      <c r="NF167" s="224" t="str">
        <f t="shared" si="741"/>
        <v>-</v>
      </c>
      <c r="NG167" s="224" t="str">
        <f t="shared" si="741"/>
        <v>-</v>
      </c>
      <c r="NH167" s="224" t="str">
        <f t="shared" si="741"/>
        <v>-</v>
      </c>
      <c r="NI167" s="224" t="str">
        <f t="shared" si="741"/>
        <v>62</v>
      </c>
    </row>
    <row r="168" spans="1:373" s="2" customFormat="1" ht="12.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213" t="s">
        <v>100</v>
      </c>
      <c r="AD168" s="222" t="str">
        <f t="shared" ref="AD168:AD186" ca="1" si="742">IF(ISBLANK(OFFSET(AC168,0,$AG$106)),"-",OFFSET(AC168,0,$AG$106))</f>
        <v>$68.69</v>
      </c>
      <c r="AE168" s="224" t="str">
        <f t="shared" si="229"/>
        <v>43,534</v>
      </c>
      <c r="AF168" s="224" t="str">
        <f t="shared" ref="AF168:AS168" si="743">AF68</f>
        <v>3,500</v>
      </c>
      <c r="AG168" s="224" t="str">
        <f t="shared" si="743"/>
        <v>365</v>
      </c>
      <c r="AH168" s="224" t="str">
        <f t="shared" si="743"/>
        <v>2,605</v>
      </c>
      <c r="AI168" s="224" t="str">
        <f t="shared" si="743"/>
        <v>174</v>
      </c>
      <c r="AJ168" s="224" t="str">
        <f t="shared" si="743"/>
        <v>109</v>
      </c>
      <c r="AK168" s="224" t="str">
        <f t="shared" si="743"/>
        <v>257</v>
      </c>
      <c r="AL168" s="224" t="str">
        <f t="shared" si="743"/>
        <v>500,000</v>
      </c>
      <c r="AM168" s="224" t="str">
        <f t="shared" si="743"/>
        <v>115</v>
      </c>
      <c r="AN168" s="224" t="str">
        <f t="shared" si="743"/>
        <v>1,350,000</v>
      </c>
      <c r="AO168" s="224" t="str">
        <f t="shared" si="743"/>
        <v>681,569</v>
      </c>
      <c r="AP168" s="224" t="str">
        <f t="shared" si="743"/>
        <v>741,541</v>
      </c>
      <c r="AQ168" s="224" t="str">
        <f t="shared" si="743"/>
        <v>3,100</v>
      </c>
      <c r="AR168" s="224" t="str">
        <f t="shared" si="743"/>
        <v>13,000,000</v>
      </c>
      <c r="AS168" s="224" t="str">
        <f t="shared" si="743"/>
        <v>13,104,867</v>
      </c>
      <c r="AT168" s="224" t="str">
        <f t="shared" ref="AT168:AX177" si="744">AT68</f>
        <v>-</v>
      </c>
      <c r="AU168" s="224" t="str">
        <f t="shared" si="744"/>
        <v>-</v>
      </c>
      <c r="AV168" s="224" t="str">
        <f t="shared" si="744"/>
        <v>-</v>
      </c>
      <c r="AW168" s="224" t="str">
        <f t="shared" si="744"/>
        <v>-</v>
      </c>
      <c r="AX168" s="224" t="str">
        <f t="shared" si="744"/>
        <v>$68.69</v>
      </c>
      <c r="AY168" s="224" t="str">
        <f t="shared" ref="AY168" si="745">AY68</f>
        <v>327</v>
      </c>
      <c r="AZ168" s="232" t="s">
        <v>275</v>
      </c>
      <c r="BA168" s="232"/>
      <c r="BB168" s="213" t="str">
        <f t="shared" ref="BB168:BU168" si="746">BB68</f>
        <v>43,534</v>
      </c>
      <c r="BC168" s="224" t="str">
        <f t="shared" si="746"/>
        <v>3,500</v>
      </c>
      <c r="BD168" s="224" t="str">
        <f t="shared" si="746"/>
        <v>365</v>
      </c>
      <c r="BE168" s="224" t="str">
        <f t="shared" si="746"/>
        <v>2,488</v>
      </c>
      <c r="BF168" s="224" t="str">
        <f t="shared" si="746"/>
        <v>174</v>
      </c>
      <c r="BG168" s="224" t="str">
        <f t="shared" si="746"/>
        <v>109</v>
      </c>
      <c r="BH168" s="224" t="str">
        <f t="shared" si="746"/>
        <v>257</v>
      </c>
      <c r="BI168" s="224" t="str">
        <f t="shared" si="746"/>
        <v>500,000</v>
      </c>
      <c r="BJ168" s="224" t="str">
        <f t="shared" si="746"/>
        <v>113</v>
      </c>
      <c r="BK168" s="224" t="str">
        <f t="shared" si="746"/>
        <v>1,250,000</v>
      </c>
      <c r="BL168" s="224" t="str">
        <f t="shared" si="746"/>
        <v>840,295</v>
      </c>
      <c r="BM168" s="224" t="str">
        <f t="shared" si="746"/>
        <v>840,295</v>
      </c>
      <c r="BN168" s="224" t="str">
        <f t="shared" si="746"/>
        <v>3,245</v>
      </c>
      <c r="BO168" s="224" t="str">
        <f t="shared" si="746"/>
        <v>1,263,987</v>
      </c>
      <c r="BP168" s="224" t="str">
        <f t="shared" si="746"/>
        <v>1,383,888</v>
      </c>
      <c r="BQ168" s="224" t="str">
        <f t="shared" si="746"/>
        <v>-</v>
      </c>
      <c r="BR168" s="224" t="str">
        <f t="shared" si="746"/>
        <v>-</v>
      </c>
      <c r="BS168" s="224" t="str">
        <f t="shared" si="746"/>
        <v>-</v>
      </c>
      <c r="BT168" s="224" t="str">
        <f t="shared" si="746"/>
        <v>-</v>
      </c>
      <c r="BU168" s="224" t="str">
        <f t="shared" si="746"/>
        <v>$73.97</v>
      </c>
      <c r="BV168" s="224" t="str">
        <f t="shared" si="710"/>
        <v>462</v>
      </c>
      <c r="BW168" s="232" t="s">
        <v>275</v>
      </c>
      <c r="BX168" s="232" t="s">
        <v>275</v>
      </c>
      <c r="BY168" s="213" t="str">
        <f t="shared" ref="BY168:CR168" si="747">BY68</f>
        <v>43,534</v>
      </c>
      <c r="BZ168" s="224" t="str">
        <f t="shared" si="747"/>
        <v>3,576</v>
      </c>
      <c r="CA168" s="224" t="str">
        <f t="shared" si="747"/>
        <v>365</v>
      </c>
      <c r="CB168" s="224" t="str">
        <f t="shared" si="747"/>
        <v>2,487</v>
      </c>
      <c r="CC168" s="224" t="str">
        <f t="shared" si="747"/>
        <v>174</v>
      </c>
      <c r="CD168" s="224" t="str">
        <f t="shared" si="747"/>
        <v>109</v>
      </c>
      <c r="CE168" s="224" t="str">
        <f t="shared" si="747"/>
        <v>257</v>
      </c>
      <c r="CF168" s="224" t="str">
        <f t="shared" si="747"/>
        <v>500,000</v>
      </c>
      <c r="CG168" s="224" t="str">
        <f t="shared" si="747"/>
        <v>112</v>
      </c>
      <c r="CH168" s="224" t="str">
        <f t="shared" si="747"/>
        <v>1,225,460</v>
      </c>
      <c r="CI168" s="224" t="str">
        <f t="shared" si="747"/>
        <v>844,296</v>
      </c>
      <c r="CJ168" s="224" t="str">
        <f t="shared" si="747"/>
        <v>913,223</v>
      </c>
      <c r="CK168" s="224" t="str">
        <f t="shared" si="747"/>
        <v>2,875</v>
      </c>
      <c r="CL168" s="224" t="str">
        <f t="shared" si="747"/>
        <v>1,117,525</v>
      </c>
      <c r="CM168" s="224" t="str">
        <f t="shared" si="747"/>
        <v>1,229,533</v>
      </c>
      <c r="CN168" s="224" t="str">
        <f t="shared" si="747"/>
        <v>-</v>
      </c>
      <c r="CO168" s="224" t="str">
        <f t="shared" si="747"/>
        <v>-</v>
      </c>
      <c r="CP168" s="224" t="str">
        <f t="shared" si="747"/>
        <v>-</v>
      </c>
      <c r="CQ168" s="224" t="str">
        <f t="shared" si="747"/>
        <v>-</v>
      </c>
      <c r="CR168" s="224" t="str">
        <f t="shared" si="747"/>
        <v>$63</v>
      </c>
      <c r="CS168" s="224" t="str">
        <f t="shared" si="711"/>
        <v>647</v>
      </c>
      <c r="CT168" s="232" t="s">
        <v>275</v>
      </c>
      <c r="CU168" s="232" t="s">
        <v>275</v>
      </c>
      <c r="CV168" s="213" t="str">
        <f t="shared" ref="CV168:DP168" si="748">CV68</f>
        <v>43,534</v>
      </c>
      <c r="CW168" s="224" t="str">
        <f t="shared" si="748"/>
        <v>3,576</v>
      </c>
      <c r="CX168" s="224" t="str">
        <f t="shared" si="748"/>
        <v>365</v>
      </c>
      <c r="CY168" s="224" t="str">
        <f t="shared" si="748"/>
        <v>1,487</v>
      </c>
      <c r="CZ168" s="224" t="str">
        <f t="shared" si="748"/>
        <v>20</v>
      </c>
      <c r="DA168" s="224" t="str">
        <f t="shared" si="748"/>
        <v>34</v>
      </c>
      <c r="DB168" s="224" t="str">
        <f t="shared" si="748"/>
        <v>257</v>
      </c>
      <c r="DC168" s="224" t="str">
        <f t="shared" si="748"/>
        <v>500,000</v>
      </c>
      <c r="DD168" s="224" t="str">
        <f t="shared" si="748"/>
        <v>112</v>
      </c>
      <c r="DE168" s="224" t="str">
        <f t="shared" si="748"/>
        <v>1,225,460</v>
      </c>
      <c r="DF168" s="224" t="str">
        <f t="shared" si="748"/>
        <v>911,537</v>
      </c>
      <c r="DG168" s="224" t="str">
        <f t="shared" si="748"/>
        <v>911,537</v>
      </c>
      <c r="DH168" s="224" t="str">
        <f t="shared" si="748"/>
        <v>2,621</v>
      </c>
      <c r="DI168" s="224" t="str">
        <f t="shared" si="748"/>
        <v>905,363</v>
      </c>
      <c r="DJ168" s="224" t="str">
        <f t="shared" si="748"/>
        <v>1,015,970</v>
      </c>
      <c r="DK168" s="224" t="str">
        <f t="shared" si="748"/>
        <v>-</v>
      </c>
      <c r="DL168" s="224" t="str">
        <f t="shared" si="748"/>
        <v>-</v>
      </c>
      <c r="DM168" s="224" t="str">
        <f t="shared" si="748"/>
        <v>-</v>
      </c>
      <c r="DN168" s="224" t="str">
        <f t="shared" si="748"/>
        <v>-</v>
      </c>
      <c r="DO168" s="224" t="str">
        <f t="shared" si="748"/>
        <v>$63</v>
      </c>
      <c r="DP168" s="224" t="str">
        <f t="shared" si="748"/>
        <v>659</v>
      </c>
      <c r="DQ168" s="232" t="s">
        <v>275</v>
      </c>
      <c r="DR168" s="232" t="s">
        <v>275</v>
      </c>
      <c r="DS168" s="213" t="str">
        <f t="shared" ref="DS168:EM168" si="749">DS68</f>
        <v>43,591</v>
      </c>
      <c r="DT168" s="224" t="str">
        <f t="shared" si="749"/>
        <v>3,576</v>
      </c>
      <c r="DU168" s="224" t="str">
        <f t="shared" si="749"/>
        <v>365</v>
      </c>
      <c r="DV168" s="224" t="str">
        <f t="shared" si="749"/>
        <v>1,482</v>
      </c>
      <c r="DW168" s="224" t="str">
        <f t="shared" si="749"/>
        <v>20</v>
      </c>
      <c r="DX168" s="224" t="str">
        <f t="shared" si="749"/>
        <v>39</v>
      </c>
      <c r="DY168" s="224" t="str">
        <f t="shared" si="749"/>
        <v>257</v>
      </c>
      <c r="DZ168" s="224" t="str">
        <f t="shared" si="749"/>
        <v>500,000</v>
      </c>
      <c r="EA168" s="224" t="str">
        <f t="shared" si="749"/>
        <v>112</v>
      </c>
      <c r="EB168" s="224" t="str">
        <f t="shared" si="749"/>
        <v>1,225,460</v>
      </c>
      <c r="EC168" s="224" t="str">
        <f t="shared" si="749"/>
        <v>874,334</v>
      </c>
      <c r="ED168" s="224" t="str">
        <f t="shared" si="749"/>
        <v>874,334</v>
      </c>
      <c r="EE168" s="224" t="str">
        <f t="shared" si="749"/>
        <v>3,307</v>
      </c>
      <c r="EF168" s="224" t="str">
        <f t="shared" si="749"/>
        <v>1,213,130</v>
      </c>
      <c r="EG168" s="224" t="str">
        <f t="shared" si="749"/>
        <v>1,318,010</v>
      </c>
      <c r="EH168" s="224" t="str">
        <f t="shared" si="749"/>
        <v>-</v>
      </c>
      <c r="EI168" s="224" t="str">
        <f t="shared" si="749"/>
        <v>-</v>
      </c>
      <c r="EJ168" s="224" t="str">
        <f t="shared" si="749"/>
        <v>-</v>
      </c>
      <c r="EK168" s="224" t="str">
        <f t="shared" si="749"/>
        <v>-</v>
      </c>
      <c r="EL168" s="224" t="str">
        <f t="shared" si="749"/>
        <v>$66</v>
      </c>
      <c r="EM168" s="224" t="str">
        <f t="shared" si="749"/>
        <v>512</v>
      </c>
      <c r="EN168" s="232" t="s">
        <v>275</v>
      </c>
      <c r="EO168" s="232" t="s">
        <v>275</v>
      </c>
      <c r="EP168" s="213" t="str">
        <f t="shared" ref="EP168:FJ168" si="750">EP68</f>
        <v>43,591</v>
      </c>
      <c r="EQ168" s="224" t="str">
        <f t="shared" si="750"/>
        <v>3,576</v>
      </c>
      <c r="ER168" s="224" t="str">
        <f t="shared" si="750"/>
        <v>365</v>
      </c>
      <c r="ES168" s="224" t="str">
        <f t="shared" si="750"/>
        <v>1,480</v>
      </c>
      <c r="ET168" s="224" t="str">
        <f t="shared" si="750"/>
        <v>0</v>
      </c>
      <c r="EU168" s="224" t="str">
        <f t="shared" si="750"/>
        <v>39</v>
      </c>
      <c r="EV168" s="224" t="str">
        <f t="shared" si="750"/>
        <v>257</v>
      </c>
      <c r="EW168" s="224" t="str">
        <f t="shared" si="750"/>
        <v>500,000</v>
      </c>
      <c r="EX168" s="224" t="str">
        <f t="shared" si="750"/>
        <v>-</v>
      </c>
      <c r="EY168" s="224" t="str">
        <f t="shared" si="750"/>
        <v>-</v>
      </c>
      <c r="EZ168" s="224" t="str">
        <f t="shared" si="750"/>
        <v>1,214,119</v>
      </c>
      <c r="FA168" s="224" t="str">
        <f t="shared" si="750"/>
        <v>1,214,119</v>
      </c>
      <c r="FB168" s="224" t="str">
        <f t="shared" si="750"/>
        <v>12,757</v>
      </c>
      <c r="FC168" s="224" t="str">
        <f t="shared" si="750"/>
        <v>1,109,115</v>
      </c>
      <c r="FD168" s="224" t="str">
        <f t="shared" si="750"/>
        <v>1,296,622</v>
      </c>
      <c r="FE168" s="224" t="str">
        <f t="shared" si="750"/>
        <v>-</v>
      </c>
      <c r="FF168" s="224" t="str">
        <f t="shared" si="750"/>
        <v>-</v>
      </c>
      <c r="FG168" s="224" t="str">
        <f t="shared" si="750"/>
        <v>-</v>
      </c>
      <c r="FH168" s="224" t="str">
        <f t="shared" si="750"/>
        <v>-</v>
      </c>
      <c r="FI168" s="224" t="str">
        <f t="shared" si="750"/>
        <v>$64</v>
      </c>
      <c r="FJ168" s="224" t="str">
        <f t="shared" si="750"/>
        <v>707</v>
      </c>
      <c r="FK168" s="232" t="s">
        <v>275</v>
      </c>
      <c r="FL168" s="232" t="s">
        <v>275</v>
      </c>
      <c r="FM168" s="213" t="str">
        <f t="shared" ref="FM168:GG168" si="751">FM68</f>
        <v>44,472</v>
      </c>
      <c r="FN168" s="224" t="str">
        <f t="shared" si="751"/>
        <v>3,576</v>
      </c>
      <c r="FO168" s="224" t="str">
        <f t="shared" si="751"/>
        <v>365</v>
      </c>
      <c r="FP168" s="224" t="str">
        <f t="shared" si="751"/>
        <v>1,474</v>
      </c>
      <c r="FQ168" s="224" t="str">
        <f t="shared" si="751"/>
        <v>-</v>
      </c>
      <c r="FR168" s="224" t="str">
        <f t="shared" si="751"/>
        <v>41</v>
      </c>
      <c r="FS168" s="224" t="str">
        <f t="shared" si="751"/>
        <v>257</v>
      </c>
      <c r="FT168" s="224" t="str">
        <f t="shared" si="751"/>
        <v>500,000</v>
      </c>
      <c r="FU168" s="224" t="str">
        <f t="shared" si="751"/>
        <v>257</v>
      </c>
      <c r="FV168" s="224" t="str">
        <f t="shared" si="751"/>
        <v>-</v>
      </c>
      <c r="FW168" s="224" t="str">
        <f t="shared" si="751"/>
        <v>1,280,000</v>
      </c>
      <c r="FX168" s="224" t="str">
        <f t="shared" si="751"/>
        <v>1,280,000</v>
      </c>
      <c r="FY168" s="224" t="str">
        <f t="shared" si="751"/>
        <v>18,195</v>
      </c>
      <c r="FZ168" s="224" t="str">
        <f t="shared" si="751"/>
        <v>939,000</v>
      </c>
      <c r="GA168" s="224" t="str">
        <f t="shared" si="751"/>
        <v>1,115,360</v>
      </c>
      <c r="GB168" s="224" t="str">
        <f t="shared" si="751"/>
        <v>-</v>
      </c>
      <c r="GC168" s="224" t="str">
        <f t="shared" si="751"/>
        <v>-</v>
      </c>
      <c r="GD168" s="224" t="str">
        <f t="shared" si="751"/>
        <v>-</v>
      </c>
      <c r="GE168" s="224" t="str">
        <f t="shared" si="751"/>
        <v>-</v>
      </c>
      <c r="GF168" s="224" t="str">
        <f t="shared" si="751"/>
        <v>$60</v>
      </c>
      <c r="GG168" s="224" t="str">
        <f t="shared" si="751"/>
        <v>779</v>
      </c>
      <c r="GH168" s="232" t="s">
        <v>275</v>
      </c>
      <c r="GI168" s="232" t="s">
        <v>275</v>
      </c>
      <c r="GJ168" s="213" t="str">
        <f t="shared" ref="GJ168:HD168" si="752">GJ68</f>
        <v>43,716</v>
      </c>
      <c r="GK168" s="224" t="str">
        <f t="shared" si="752"/>
        <v>-</v>
      </c>
      <c r="GL168" s="224" t="str">
        <f t="shared" si="752"/>
        <v>-</v>
      </c>
      <c r="GM168" s="224" t="str">
        <f t="shared" si="752"/>
        <v>1,469</v>
      </c>
      <c r="GN168" s="224" t="str">
        <f t="shared" si="752"/>
        <v>20</v>
      </c>
      <c r="GO168" s="224" t="str">
        <f t="shared" si="752"/>
        <v>41</v>
      </c>
      <c r="GP168" s="224" t="str">
        <f t="shared" si="752"/>
        <v>256</v>
      </c>
      <c r="GQ168" s="224" t="str">
        <f t="shared" si="752"/>
        <v>500,000</v>
      </c>
      <c r="GR168" s="224" t="str">
        <f t="shared" si="752"/>
        <v>256</v>
      </c>
      <c r="GS168" s="224" t="str">
        <f t="shared" si="752"/>
        <v>1,000,000</v>
      </c>
      <c r="GT168" s="224" t="str">
        <f t="shared" si="752"/>
        <v>1,090,000</v>
      </c>
      <c r="GU168" s="224" t="str">
        <f t="shared" si="752"/>
        <v>1,090,000</v>
      </c>
      <c r="GV168" s="224" t="str">
        <f t="shared" si="752"/>
        <v>4,975</v>
      </c>
      <c r="GW168" s="224" t="str">
        <f t="shared" si="752"/>
        <v>1,406,000</v>
      </c>
      <c r="GX168" s="224" t="str">
        <f t="shared" si="752"/>
        <v>1,537,170</v>
      </c>
      <c r="GY168" s="224" t="str">
        <f t="shared" si="752"/>
        <v>$227,000,000</v>
      </c>
      <c r="GZ168" s="224" t="str">
        <f t="shared" si="752"/>
        <v>$47,000,000</v>
      </c>
      <c r="HA168" s="224" t="str">
        <f t="shared" si="752"/>
        <v>$60,000,000</v>
      </c>
      <c r="HB168" s="224" t="str">
        <f t="shared" si="752"/>
        <v>$381,000,000</v>
      </c>
      <c r="HC168" s="224" t="str">
        <f t="shared" ref="HC168" si="753">HC68</f>
        <v>$56</v>
      </c>
      <c r="HD168" s="224" t="str">
        <f t="shared" si="752"/>
        <v>596</v>
      </c>
      <c r="HE168" s="232" t="s">
        <v>275</v>
      </c>
      <c r="HF168" s="232" t="s">
        <v>275</v>
      </c>
      <c r="HG168" s="213" t="str">
        <f t="shared" ref="HG168:IA168" si="754">HG68</f>
        <v>43,546</v>
      </c>
      <c r="HH168" s="224" t="str">
        <f t="shared" si="754"/>
        <v>3,500</v>
      </c>
      <c r="HI168" s="224" t="str">
        <f t="shared" si="754"/>
        <v>225</v>
      </c>
      <c r="HJ168" s="224" t="str">
        <f t="shared" si="754"/>
        <v>1,466</v>
      </c>
      <c r="HK168" s="224" t="str">
        <f t="shared" si="754"/>
        <v>60</v>
      </c>
      <c r="HL168" s="224" t="str">
        <f t="shared" si="754"/>
        <v>62</v>
      </c>
      <c r="HM168" s="224" t="str">
        <f t="shared" si="754"/>
        <v>256</v>
      </c>
      <c r="HN168" s="224" t="str">
        <f t="shared" si="754"/>
        <v>500,000</v>
      </c>
      <c r="HO168" s="224" t="str">
        <f t="shared" si="754"/>
        <v>256</v>
      </c>
      <c r="HP168" s="224" t="str">
        <f t="shared" si="754"/>
        <v>1,000,000</v>
      </c>
      <c r="HQ168" s="224" t="str">
        <f t="shared" si="754"/>
        <v>566,412</v>
      </c>
      <c r="HR168" s="224" t="str">
        <f t="shared" si="754"/>
        <v>566,412</v>
      </c>
      <c r="HS168" s="224" t="str">
        <f t="shared" si="754"/>
        <v>6,000</v>
      </c>
      <c r="HT168" s="224" t="str">
        <f t="shared" si="754"/>
        <v>500,000</v>
      </c>
      <c r="HU168" s="224" t="str">
        <f t="shared" si="754"/>
        <v>655,000</v>
      </c>
      <c r="HV168" s="224" t="str">
        <f t="shared" si="754"/>
        <v>$227,000,000</v>
      </c>
      <c r="HW168" s="224" t="str">
        <f t="shared" si="754"/>
        <v>$43,000,000</v>
      </c>
      <c r="HX168" s="224" t="str">
        <f t="shared" si="754"/>
        <v>$72,000,000</v>
      </c>
      <c r="HY168" s="224" t="str">
        <f t="shared" si="754"/>
        <v>$400,000,000</v>
      </c>
      <c r="HZ168" s="224" t="str">
        <f t="shared" si="754"/>
        <v>$56</v>
      </c>
      <c r="IA168" s="224" t="str">
        <f t="shared" si="754"/>
        <v>407</v>
      </c>
      <c r="IB168" s="232" t="s">
        <v>275</v>
      </c>
      <c r="IC168" s="232" t="s">
        <v>275</v>
      </c>
      <c r="ID168" s="213" t="str">
        <f t="shared" ref="ID168:IX168" si="755">ID68</f>
        <v>43,546</v>
      </c>
      <c r="IE168" s="224" t="str">
        <f t="shared" si="755"/>
        <v>3,385</v>
      </c>
      <c r="IF168" s="224" t="str">
        <f t="shared" si="755"/>
        <v>365</v>
      </c>
      <c r="IG168" s="224" t="str">
        <f t="shared" si="755"/>
        <v>1,462</v>
      </c>
      <c r="IH168" s="224" t="str">
        <f t="shared" si="755"/>
        <v>37</v>
      </c>
      <c r="II168" s="224" t="str">
        <f t="shared" si="755"/>
        <v>41</v>
      </c>
      <c r="IJ168" s="224" t="str">
        <f t="shared" si="755"/>
        <v>257</v>
      </c>
      <c r="IK168" s="224" t="str">
        <f t="shared" si="755"/>
        <v>490,180</v>
      </c>
      <c r="IL168" s="224" t="str">
        <f t="shared" si="755"/>
        <v>60</v>
      </c>
      <c r="IM168" s="224" t="str">
        <f t="shared" si="755"/>
        <v>1,100,000</v>
      </c>
      <c r="IN168" s="224" t="str">
        <f t="shared" si="755"/>
        <v>1,106,185</v>
      </c>
      <c r="IO168" s="224" t="str">
        <f t="shared" si="755"/>
        <v>1,106,185</v>
      </c>
      <c r="IP168" s="224" t="str">
        <f t="shared" si="755"/>
        <v>16,725</v>
      </c>
      <c r="IQ168" s="224" t="str">
        <f t="shared" si="755"/>
        <v>1,156,515</v>
      </c>
      <c r="IR168" s="224" t="str">
        <f t="shared" si="755"/>
        <v>1,427,690</v>
      </c>
      <c r="IS168" s="224" t="str">
        <f t="shared" si="755"/>
        <v>$169,000,000</v>
      </c>
      <c r="IT168" s="224" t="str">
        <f t="shared" si="755"/>
        <v>$42,000,000</v>
      </c>
      <c r="IU168" s="224" t="str">
        <f t="shared" si="755"/>
        <v>$57,000,000</v>
      </c>
      <c r="IV168" s="224" t="str">
        <f t="shared" si="755"/>
        <v>$330,000,000</v>
      </c>
      <c r="IW168" s="224" t="str">
        <f t="shared" si="755"/>
        <v>$58</v>
      </c>
      <c r="IX168" s="224" t="str">
        <f t="shared" si="755"/>
        <v>1,144</v>
      </c>
      <c r="IY168" s="232" t="s">
        <v>275</v>
      </c>
      <c r="IZ168" s="232" t="s">
        <v>275</v>
      </c>
      <c r="JA168" s="213" t="str">
        <f t="shared" ref="JA168:JU168" si="756">JA68</f>
        <v>43,545</v>
      </c>
      <c r="JB168" s="224" t="str">
        <f t="shared" si="756"/>
        <v>3,546</v>
      </c>
      <c r="JC168" s="224" t="str">
        <f t="shared" si="756"/>
        <v>365</v>
      </c>
      <c r="JD168" s="224" t="str">
        <f t="shared" si="756"/>
        <v>2,510</v>
      </c>
      <c r="JE168" s="224" t="str">
        <f t="shared" si="756"/>
        <v>174</v>
      </c>
      <c r="JF168" s="224" t="str">
        <f t="shared" si="756"/>
        <v>110</v>
      </c>
      <c r="JG168" s="224" t="str">
        <f t="shared" si="756"/>
        <v>257</v>
      </c>
      <c r="JH168" s="224" t="str">
        <f t="shared" si="756"/>
        <v>500,000</v>
      </c>
      <c r="JI168" s="224" t="str">
        <f t="shared" si="756"/>
        <v>113</v>
      </c>
      <c r="JJ168" s="224" t="str">
        <f t="shared" si="756"/>
        <v>1,255,276</v>
      </c>
      <c r="JK168" s="224" t="str">
        <f t="shared" si="756"/>
        <v>830,406</v>
      </c>
      <c r="JL168" s="224" t="str">
        <f t="shared" si="756"/>
        <v>896,350</v>
      </c>
      <c r="JM168" s="224" t="str">
        <f t="shared" si="756"/>
        <v>3,030</v>
      </c>
      <c r="JN168" s="224" t="str">
        <f t="shared" si="756"/>
        <v>3,500,001</v>
      </c>
      <c r="JO168" s="224" t="str">
        <f t="shared" si="756"/>
        <v>3,611,122</v>
      </c>
      <c r="JP168" s="224" t="str">
        <f t="shared" si="756"/>
        <v>-</v>
      </c>
      <c r="JQ168" s="224" t="str">
        <f t="shared" si="756"/>
        <v>-</v>
      </c>
      <c r="JR168" s="224" t="str">
        <f t="shared" si="756"/>
        <v>-</v>
      </c>
      <c r="JS168" s="224" t="str">
        <f t="shared" si="756"/>
        <v>-</v>
      </c>
      <c r="JT168" s="224" t="str">
        <f t="shared" si="756"/>
        <v>$66.78</v>
      </c>
      <c r="JU168" s="224" t="str">
        <f t="shared" si="756"/>
        <v>521</v>
      </c>
      <c r="JV168" s="232" t="s">
        <v>275</v>
      </c>
      <c r="JW168" s="232" t="s">
        <v>275</v>
      </c>
      <c r="JX168" s="213" t="str">
        <f t="shared" ref="JX168:KR168" si="757">JX68</f>
        <v>0</v>
      </c>
      <c r="JY168" s="224" t="str">
        <f t="shared" si="757"/>
        <v>0</v>
      </c>
      <c r="JZ168" s="224" t="str">
        <f t="shared" si="757"/>
        <v>0</v>
      </c>
      <c r="KA168" s="224" t="str">
        <f t="shared" si="757"/>
        <v>117</v>
      </c>
      <c r="KB168" s="224" t="str">
        <f t="shared" si="757"/>
        <v>0</v>
      </c>
      <c r="KC168" s="224" t="str">
        <f t="shared" si="757"/>
        <v>0</v>
      </c>
      <c r="KD168" s="224" t="str">
        <f t="shared" si="757"/>
        <v>0</v>
      </c>
      <c r="KE168" s="224" t="str">
        <f t="shared" si="757"/>
        <v>0</v>
      </c>
      <c r="KF168" s="224" t="str">
        <f t="shared" si="757"/>
        <v>2</v>
      </c>
      <c r="KG168" s="224" t="str">
        <f t="shared" si="757"/>
        <v>100,000</v>
      </c>
      <c r="KH168" s="224" t="str">
        <f t="shared" si="757"/>
        <v>-158,726</v>
      </c>
      <c r="KI168" s="224" t="str">
        <f t="shared" si="757"/>
        <v>-158,726</v>
      </c>
      <c r="KJ168" s="224" t="str">
        <f t="shared" si="757"/>
        <v>-145</v>
      </c>
      <c r="KK168" s="224" t="str">
        <f t="shared" si="757"/>
        <v>11,736,013</v>
      </c>
      <c r="KL168" s="224" t="str">
        <f t="shared" si="757"/>
        <v>11,720,979</v>
      </c>
      <c r="KM168" s="224" t="str">
        <f t="shared" si="757"/>
        <v>-</v>
      </c>
      <c r="KN168" s="224" t="str">
        <f t="shared" si="757"/>
        <v>-</v>
      </c>
      <c r="KO168" s="224" t="str">
        <f t="shared" si="757"/>
        <v>-</v>
      </c>
      <c r="KP168" s="224" t="str">
        <f t="shared" si="757"/>
        <v>-</v>
      </c>
      <c r="KQ168" s="224" t="str">
        <f t="shared" si="757"/>
        <v>-$5.28</v>
      </c>
      <c r="KR168" s="224" t="str">
        <f t="shared" si="757"/>
        <v>-135</v>
      </c>
      <c r="KS168" s="232" t="s">
        <v>275</v>
      </c>
      <c r="KT168" s="232" t="s">
        <v>275</v>
      </c>
      <c r="KU168" s="213" t="str">
        <f t="shared" ref="KU168:LO168" si="758">KU68</f>
        <v>0</v>
      </c>
      <c r="KV168" s="224" t="str">
        <f t="shared" si="758"/>
        <v>-76</v>
      </c>
      <c r="KW168" s="224" t="str">
        <f t="shared" si="758"/>
        <v>0</v>
      </c>
      <c r="KX168" s="224" t="str">
        <f t="shared" si="758"/>
        <v>1</v>
      </c>
      <c r="KY168" s="224" t="str">
        <f t="shared" si="758"/>
        <v>0</v>
      </c>
      <c r="KZ168" s="224" t="str">
        <f t="shared" si="758"/>
        <v>0</v>
      </c>
      <c r="LA168" s="224" t="str">
        <f t="shared" si="758"/>
        <v>0</v>
      </c>
      <c r="LB168" s="224" t="str">
        <f t="shared" si="758"/>
        <v>0</v>
      </c>
      <c r="LC168" s="224" t="str">
        <f t="shared" si="758"/>
        <v>1</v>
      </c>
      <c r="LD168" s="224" t="str">
        <f t="shared" si="758"/>
        <v>24,540</v>
      </c>
      <c r="LE168" s="224" t="str">
        <f t="shared" si="758"/>
        <v>-4,001</v>
      </c>
      <c r="LF168" s="224" t="str">
        <f t="shared" si="758"/>
        <v>-4,001</v>
      </c>
      <c r="LG168" s="224" t="str">
        <f t="shared" si="758"/>
        <v>370</v>
      </c>
      <c r="LH168" s="224" t="str">
        <f t="shared" si="758"/>
        <v>146,462</v>
      </c>
      <c r="LI168" s="224" t="str">
        <f t="shared" si="758"/>
        <v>151,839</v>
      </c>
      <c r="LJ168" s="224" t="str">
        <f t="shared" si="758"/>
        <v>-</v>
      </c>
      <c r="LK168" s="224" t="str">
        <f t="shared" si="758"/>
        <v>-</v>
      </c>
      <c r="LL168" s="224" t="str">
        <f t="shared" si="758"/>
        <v>-</v>
      </c>
      <c r="LM168" s="224" t="str">
        <f t="shared" si="758"/>
        <v>-</v>
      </c>
      <c r="LN168" s="224" t="str">
        <f t="shared" si="758"/>
        <v>$11.36</v>
      </c>
      <c r="LO168" s="224" t="str">
        <f t="shared" si="758"/>
        <v>-185</v>
      </c>
      <c r="LP168" s="232"/>
      <c r="LQ168" s="232"/>
      <c r="LR168" s="213" t="str">
        <f t="shared" ref="LR168:ML168" si="759">LR68</f>
        <v>0</v>
      </c>
      <c r="LS168" s="224" t="str">
        <f t="shared" si="759"/>
        <v>0</v>
      </c>
      <c r="LT168" s="224" t="str">
        <f t="shared" si="759"/>
        <v>0</v>
      </c>
      <c r="LU168" s="224" t="str">
        <f t="shared" si="759"/>
        <v>1,000</v>
      </c>
      <c r="LV168" s="224" t="str">
        <f t="shared" si="759"/>
        <v>154</v>
      </c>
      <c r="LW168" s="224" t="str">
        <f t="shared" si="759"/>
        <v>75</v>
      </c>
      <c r="LX168" s="224" t="str">
        <f t="shared" si="759"/>
        <v>0</v>
      </c>
      <c r="LY168" s="224" t="str">
        <f t="shared" si="759"/>
        <v>0</v>
      </c>
      <c r="LZ168" s="224" t="str">
        <f t="shared" si="759"/>
        <v>0</v>
      </c>
      <c r="MA168" s="224" t="str">
        <f t="shared" si="759"/>
        <v>0</v>
      </c>
      <c r="MB168" s="224" t="str">
        <f t="shared" si="759"/>
        <v>-67,241</v>
      </c>
      <c r="MC168" s="224" t="str">
        <f t="shared" si="759"/>
        <v>1,686</v>
      </c>
      <c r="MD168" s="224" t="str">
        <f t="shared" si="759"/>
        <v>254</v>
      </c>
      <c r="ME168" s="224" t="str">
        <f t="shared" si="759"/>
        <v>212,162</v>
      </c>
      <c r="MF168" s="224" t="str">
        <f t="shared" si="759"/>
        <v>213,563</v>
      </c>
      <c r="MG168" s="224" t="str">
        <f t="shared" si="759"/>
        <v>-</v>
      </c>
      <c r="MH168" s="224" t="str">
        <f t="shared" si="759"/>
        <v>-</v>
      </c>
      <c r="MI168" s="224" t="str">
        <f t="shared" si="759"/>
        <v>-</v>
      </c>
      <c r="MJ168" s="224" t="str">
        <f t="shared" si="759"/>
        <v>-</v>
      </c>
      <c r="MK168" s="224" t="str">
        <f t="shared" si="759"/>
        <v>$0</v>
      </c>
      <c r="ML168" s="224" t="str">
        <f t="shared" si="759"/>
        <v>-12</v>
      </c>
      <c r="MM168" s="232"/>
      <c r="MN168" s="232"/>
      <c r="MO168" s="213" t="str">
        <f t="shared" ref="MO168:NI168" si="760">MO68</f>
        <v>-57</v>
      </c>
      <c r="MP168" s="224" t="str">
        <f t="shared" si="760"/>
        <v>0</v>
      </c>
      <c r="MQ168" s="224" t="str">
        <f t="shared" si="760"/>
        <v>0</v>
      </c>
      <c r="MR168" s="224" t="str">
        <f t="shared" si="760"/>
        <v>5</v>
      </c>
      <c r="MS168" s="224" t="str">
        <f t="shared" si="760"/>
        <v>0</v>
      </c>
      <c r="MT168" s="224" t="str">
        <f t="shared" si="760"/>
        <v>-5</v>
      </c>
      <c r="MU168" s="224" t="str">
        <f t="shared" si="760"/>
        <v>0</v>
      </c>
      <c r="MV168" s="224" t="str">
        <f t="shared" si="760"/>
        <v>0</v>
      </c>
      <c r="MW168" s="224" t="str">
        <f t="shared" si="760"/>
        <v>0</v>
      </c>
      <c r="MX168" s="224" t="str">
        <f t="shared" si="760"/>
        <v>0</v>
      </c>
      <c r="MY168" s="224" t="str">
        <f t="shared" si="760"/>
        <v>37,203</v>
      </c>
      <c r="MZ168" s="224" t="str">
        <f t="shared" si="760"/>
        <v>37,203</v>
      </c>
      <c r="NA168" s="224" t="str">
        <f t="shared" si="760"/>
        <v>-686</v>
      </c>
      <c r="NB168" s="224" t="str">
        <f t="shared" si="760"/>
        <v>-307,767</v>
      </c>
      <c r="NC168" s="224" t="str">
        <f t="shared" si="760"/>
        <v>-302,040</v>
      </c>
      <c r="ND168" s="224" t="str">
        <f t="shared" si="760"/>
        <v>-</v>
      </c>
      <c r="NE168" s="224" t="str">
        <f t="shared" si="760"/>
        <v>-</v>
      </c>
      <c r="NF168" s="224" t="str">
        <f t="shared" si="760"/>
        <v>-</v>
      </c>
      <c r="NG168" s="224" t="str">
        <f t="shared" si="760"/>
        <v>-</v>
      </c>
      <c r="NH168" s="224" t="str">
        <f t="shared" si="760"/>
        <v>-$3</v>
      </c>
      <c r="NI168" s="224" t="str">
        <f t="shared" si="760"/>
        <v>147</v>
      </c>
    </row>
    <row r="169" spans="1:373" s="2" customFormat="1" ht="12.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213" t="s">
        <v>356</v>
      </c>
      <c r="AD169" s="222" t="str">
        <f t="shared" ca="1" si="742"/>
        <v>-</v>
      </c>
      <c r="AE169" s="224" t="str">
        <f t="shared" si="229"/>
        <v>-</v>
      </c>
      <c r="AF169" s="224" t="str">
        <f t="shared" ref="AF169:AS169" si="761">AF69</f>
        <v>-</v>
      </c>
      <c r="AG169" s="224" t="str">
        <f t="shared" si="761"/>
        <v>-</v>
      </c>
      <c r="AH169" s="224" t="str">
        <f t="shared" si="761"/>
        <v>-</v>
      </c>
      <c r="AI169" s="224" t="str">
        <f t="shared" si="761"/>
        <v>-</v>
      </c>
      <c r="AJ169" s="224" t="str">
        <f t="shared" si="761"/>
        <v>-</v>
      </c>
      <c r="AK169" s="224" t="str">
        <f t="shared" si="761"/>
        <v>-</v>
      </c>
      <c r="AL169" s="224" t="str">
        <f t="shared" si="761"/>
        <v>-</v>
      </c>
      <c r="AM169" s="224" t="str">
        <f t="shared" si="761"/>
        <v>-</v>
      </c>
      <c r="AN169" s="224" t="str">
        <f t="shared" si="761"/>
        <v>-</v>
      </c>
      <c r="AO169" s="224" t="str">
        <f t="shared" si="761"/>
        <v>-</v>
      </c>
      <c r="AP169" s="224" t="str">
        <f t="shared" si="761"/>
        <v>-</v>
      </c>
      <c r="AQ169" s="224" t="str">
        <f t="shared" si="761"/>
        <v>-</v>
      </c>
      <c r="AR169" s="224" t="str">
        <f t="shared" si="761"/>
        <v>-</v>
      </c>
      <c r="AS169" s="224" t="str">
        <f t="shared" si="761"/>
        <v>-</v>
      </c>
      <c r="AT169" s="224" t="str">
        <f t="shared" si="744"/>
        <v>-</v>
      </c>
      <c r="AU169" s="224" t="str">
        <f t="shared" si="744"/>
        <v>-</v>
      </c>
      <c r="AV169" s="224" t="str">
        <f t="shared" si="744"/>
        <v>-</v>
      </c>
      <c r="AW169" s="224" t="str">
        <f t="shared" si="744"/>
        <v>-</v>
      </c>
      <c r="AX169" s="224" t="str">
        <f t="shared" si="744"/>
        <v>-</v>
      </c>
      <c r="AY169" s="224" t="str">
        <f t="shared" ref="AY169" si="762">AY69</f>
        <v>51</v>
      </c>
      <c r="AZ169" s="232" t="s">
        <v>275</v>
      </c>
      <c r="BA169" s="232"/>
      <c r="BB169" s="213" t="str">
        <f t="shared" ref="BB169:BU169" si="763">BB69</f>
        <v>-</v>
      </c>
      <c r="BC169" s="224" t="str">
        <f t="shared" si="763"/>
        <v>-</v>
      </c>
      <c r="BD169" s="224" t="str">
        <f t="shared" si="763"/>
        <v>-</v>
      </c>
      <c r="BE169" s="224" t="str">
        <f t="shared" si="763"/>
        <v>-</v>
      </c>
      <c r="BF169" s="224" t="str">
        <f t="shared" si="763"/>
        <v>-</v>
      </c>
      <c r="BG169" s="224" t="str">
        <f t="shared" si="763"/>
        <v>-</v>
      </c>
      <c r="BH169" s="224" t="str">
        <f t="shared" si="763"/>
        <v>-</v>
      </c>
      <c r="BI169" s="224" t="str">
        <f t="shared" si="763"/>
        <v>-</v>
      </c>
      <c r="BJ169" s="224" t="str">
        <f t="shared" si="763"/>
        <v>-</v>
      </c>
      <c r="BK169" s="224" t="str">
        <f t="shared" si="763"/>
        <v>-</v>
      </c>
      <c r="BL169" s="224" t="str">
        <f t="shared" si="763"/>
        <v>-</v>
      </c>
      <c r="BM169" s="224" t="str">
        <f t="shared" si="763"/>
        <v>-</v>
      </c>
      <c r="BN169" s="224" t="str">
        <f t="shared" si="763"/>
        <v>-</v>
      </c>
      <c r="BO169" s="224" t="str">
        <f t="shared" si="763"/>
        <v>-</v>
      </c>
      <c r="BP169" s="224" t="str">
        <f t="shared" si="763"/>
        <v>-</v>
      </c>
      <c r="BQ169" s="224" t="str">
        <f t="shared" si="763"/>
        <v>-</v>
      </c>
      <c r="BR169" s="224" t="str">
        <f t="shared" si="763"/>
        <v>-</v>
      </c>
      <c r="BS169" s="224" t="str">
        <f t="shared" si="763"/>
        <v>-</v>
      </c>
      <c r="BT169" s="224" t="str">
        <f t="shared" si="763"/>
        <v>-</v>
      </c>
      <c r="BU169" s="224" t="str">
        <f t="shared" si="763"/>
        <v>-</v>
      </c>
      <c r="BV169" s="224" t="str">
        <f t="shared" si="710"/>
        <v>42</v>
      </c>
      <c r="BW169" s="232" t="s">
        <v>275</v>
      </c>
      <c r="BX169" s="232" t="s">
        <v>275</v>
      </c>
      <c r="BY169" s="213" t="str">
        <f t="shared" ref="BY169:CR169" si="764">BY69</f>
        <v>-</v>
      </c>
      <c r="BZ169" s="224" t="str">
        <f t="shared" si="764"/>
        <v>-</v>
      </c>
      <c r="CA169" s="224" t="str">
        <f t="shared" si="764"/>
        <v>-</v>
      </c>
      <c r="CB169" s="224" t="str">
        <f t="shared" si="764"/>
        <v>-</v>
      </c>
      <c r="CC169" s="224" t="str">
        <f t="shared" si="764"/>
        <v>-</v>
      </c>
      <c r="CD169" s="224" t="str">
        <f t="shared" si="764"/>
        <v>-</v>
      </c>
      <c r="CE169" s="224" t="str">
        <f t="shared" si="764"/>
        <v>-</v>
      </c>
      <c r="CF169" s="224" t="str">
        <f t="shared" si="764"/>
        <v>-</v>
      </c>
      <c r="CG169" s="224" t="str">
        <f t="shared" si="764"/>
        <v>-</v>
      </c>
      <c r="CH169" s="224" t="str">
        <f t="shared" si="764"/>
        <v>-</v>
      </c>
      <c r="CI169" s="224" t="str">
        <f t="shared" si="764"/>
        <v>-</v>
      </c>
      <c r="CJ169" s="224" t="str">
        <f t="shared" si="764"/>
        <v>-</v>
      </c>
      <c r="CK169" s="224" t="str">
        <f t="shared" si="764"/>
        <v>-</v>
      </c>
      <c r="CL169" s="224" t="str">
        <f t="shared" si="764"/>
        <v>-</v>
      </c>
      <c r="CM169" s="224" t="str">
        <f t="shared" si="764"/>
        <v>-</v>
      </c>
      <c r="CN169" s="224" t="str">
        <f t="shared" si="764"/>
        <v>-</v>
      </c>
      <c r="CO169" s="224" t="str">
        <f t="shared" si="764"/>
        <v>-</v>
      </c>
      <c r="CP169" s="224" t="str">
        <f t="shared" si="764"/>
        <v>-</v>
      </c>
      <c r="CQ169" s="224" t="str">
        <f t="shared" si="764"/>
        <v>-</v>
      </c>
      <c r="CR169" s="224" t="str">
        <f t="shared" si="764"/>
        <v>-</v>
      </c>
      <c r="CS169" s="224" t="str">
        <f t="shared" si="711"/>
        <v>76</v>
      </c>
      <c r="CT169" s="232" t="s">
        <v>275</v>
      </c>
      <c r="CU169" s="232" t="s">
        <v>275</v>
      </c>
      <c r="CV169" s="213" t="str">
        <f t="shared" ref="CV169:DP169" si="765">CV69</f>
        <v>-</v>
      </c>
      <c r="CW169" s="224" t="str">
        <f t="shared" si="765"/>
        <v>-</v>
      </c>
      <c r="CX169" s="224" t="str">
        <f t="shared" si="765"/>
        <v>-</v>
      </c>
      <c r="CY169" s="224" t="str">
        <f t="shared" si="765"/>
        <v>0</v>
      </c>
      <c r="CZ169" s="224" t="str">
        <f t="shared" si="765"/>
        <v>0</v>
      </c>
      <c r="DA169" s="224" t="str">
        <f t="shared" si="765"/>
        <v>0</v>
      </c>
      <c r="DB169" s="224" t="str">
        <f t="shared" si="765"/>
        <v>-</v>
      </c>
      <c r="DC169" s="224" t="str">
        <f t="shared" si="765"/>
        <v>-</v>
      </c>
      <c r="DD169" s="224" t="str">
        <f t="shared" si="765"/>
        <v>-</v>
      </c>
      <c r="DE169" s="224" t="str">
        <f t="shared" si="765"/>
        <v>-</v>
      </c>
      <c r="DF169" s="224" t="str">
        <f t="shared" si="765"/>
        <v>-</v>
      </c>
      <c r="DG169" s="224" t="str">
        <f t="shared" si="765"/>
        <v>-</v>
      </c>
      <c r="DH169" s="224" t="str">
        <f t="shared" si="765"/>
        <v>-</v>
      </c>
      <c r="DI169" s="224" t="str">
        <f t="shared" si="765"/>
        <v>-</v>
      </c>
      <c r="DJ169" s="224" t="str">
        <f t="shared" si="765"/>
        <v>-</v>
      </c>
      <c r="DK169" s="224" t="str">
        <f t="shared" si="765"/>
        <v>-</v>
      </c>
      <c r="DL169" s="224" t="str">
        <f t="shared" si="765"/>
        <v>-</v>
      </c>
      <c r="DM169" s="224" t="str">
        <f t="shared" si="765"/>
        <v>-</v>
      </c>
      <c r="DN169" s="224" t="str">
        <f t="shared" si="765"/>
        <v>-</v>
      </c>
      <c r="DO169" s="224" t="str">
        <f t="shared" si="765"/>
        <v>-</v>
      </c>
      <c r="DP169" s="224" t="str">
        <f t="shared" si="765"/>
        <v>56</v>
      </c>
      <c r="DQ169" s="232" t="s">
        <v>275</v>
      </c>
      <c r="DR169" s="232" t="s">
        <v>275</v>
      </c>
      <c r="DS169" s="213" t="str">
        <f t="shared" ref="DS169:EM169" si="766">DS69</f>
        <v>-</v>
      </c>
      <c r="DT169" s="224" t="str">
        <f t="shared" si="766"/>
        <v>-</v>
      </c>
      <c r="DU169" s="224" t="str">
        <f t="shared" si="766"/>
        <v>-</v>
      </c>
      <c r="DV169" s="224" t="str">
        <f t="shared" si="766"/>
        <v>-</v>
      </c>
      <c r="DW169" s="224" t="str">
        <f t="shared" si="766"/>
        <v>-</v>
      </c>
      <c r="DX169" s="224" t="str">
        <f t="shared" si="766"/>
        <v>-</v>
      </c>
      <c r="DY169" s="224" t="str">
        <f t="shared" si="766"/>
        <v>-</v>
      </c>
      <c r="DZ169" s="224" t="str">
        <f t="shared" si="766"/>
        <v>-</v>
      </c>
      <c r="EA169" s="224" t="str">
        <f t="shared" si="766"/>
        <v>-</v>
      </c>
      <c r="EB169" s="224" t="str">
        <f t="shared" si="766"/>
        <v>-</v>
      </c>
      <c r="EC169" s="224" t="str">
        <f t="shared" si="766"/>
        <v>-</v>
      </c>
      <c r="ED169" s="224" t="str">
        <f t="shared" si="766"/>
        <v>-</v>
      </c>
      <c r="EE169" s="224" t="str">
        <f t="shared" si="766"/>
        <v>-</v>
      </c>
      <c r="EF169" s="224" t="str">
        <f t="shared" si="766"/>
        <v>-</v>
      </c>
      <c r="EG169" s="224" t="str">
        <f t="shared" si="766"/>
        <v>-</v>
      </c>
      <c r="EH169" s="224" t="str">
        <f t="shared" si="766"/>
        <v>-</v>
      </c>
      <c r="EI169" s="224" t="str">
        <f t="shared" si="766"/>
        <v>-</v>
      </c>
      <c r="EJ169" s="224" t="str">
        <f t="shared" si="766"/>
        <v>-</v>
      </c>
      <c r="EK169" s="224" t="str">
        <f t="shared" si="766"/>
        <v>-</v>
      </c>
      <c r="EL169" s="224" t="str">
        <f t="shared" si="766"/>
        <v>-</v>
      </c>
      <c r="EM169" s="224" t="str">
        <f t="shared" si="766"/>
        <v>38</v>
      </c>
      <c r="EN169" s="232" t="s">
        <v>275</v>
      </c>
      <c r="EO169" s="232" t="s">
        <v>275</v>
      </c>
      <c r="EP169" s="213" t="str">
        <f t="shared" ref="EP169:FJ169" si="767">EP69</f>
        <v>-</v>
      </c>
      <c r="EQ169" s="224" t="str">
        <f t="shared" si="767"/>
        <v>-</v>
      </c>
      <c r="ER169" s="224" t="str">
        <f t="shared" si="767"/>
        <v>-</v>
      </c>
      <c r="ES169" s="224" t="str">
        <f t="shared" si="767"/>
        <v>-</v>
      </c>
      <c r="ET169" s="224" t="str">
        <f t="shared" si="767"/>
        <v>-</v>
      </c>
      <c r="EU169" s="224" t="str">
        <f t="shared" si="767"/>
        <v>-</v>
      </c>
      <c r="EV169" s="224" t="str">
        <f t="shared" si="767"/>
        <v>-</v>
      </c>
      <c r="EW169" s="224" t="str">
        <f t="shared" si="767"/>
        <v>-</v>
      </c>
      <c r="EX169" s="224" t="str">
        <f t="shared" si="767"/>
        <v>-</v>
      </c>
      <c r="EY169" s="224" t="str">
        <f t="shared" si="767"/>
        <v>-</v>
      </c>
      <c r="EZ169" s="224" t="str">
        <f t="shared" si="767"/>
        <v>-</v>
      </c>
      <c r="FA169" s="224" t="str">
        <f t="shared" si="767"/>
        <v>-</v>
      </c>
      <c r="FB169" s="224" t="str">
        <f t="shared" si="767"/>
        <v>-</v>
      </c>
      <c r="FC169" s="224" t="str">
        <f t="shared" si="767"/>
        <v>-</v>
      </c>
      <c r="FD169" s="224" t="str">
        <f t="shared" si="767"/>
        <v>-</v>
      </c>
      <c r="FE169" s="224" t="str">
        <f t="shared" si="767"/>
        <v>-</v>
      </c>
      <c r="FF169" s="224" t="str">
        <f t="shared" si="767"/>
        <v>-</v>
      </c>
      <c r="FG169" s="224" t="str">
        <f t="shared" si="767"/>
        <v>-</v>
      </c>
      <c r="FH169" s="224" t="str">
        <f t="shared" si="767"/>
        <v>-</v>
      </c>
      <c r="FI169" s="224" t="str">
        <f t="shared" si="767"/>
        <v>-</v>
      </c>
      <c r="FJ169" s="224" t="str">
        <f t="shared" si="767"/>
        <v>61</v>
      </c>
      <c r="FK169" s="232" t="s">
        <v>275</v>
      </c>
      <c r="FL169" s="232" t="s">
        <v>275</v>
      </c>
      <c r="FM169" s="213" t="str">
        <f t="shared" ref="FM169:GG169" si="768">FM69</f>
        <v>-</v>
      </c>
      <c r="FN169" s="224" t="str">
        <f t="shared" si="768"/>
        <v>-</v>
      </c>
      <c r="FO169" s="224" t="str">
        <f t="shared" si="768"/>
        <v>-</v>
      </c>
      <c r="FP169" s="224" t="str">
        <f t="shared" si="768"/>
        <v>-</v>
      </c>
      <c r="FQ169" s="224" t="str">
        <f t="shared" si="768"/>
        <v>-</v>
      </c>
      <c r="FR169" s="224" t="str">
        <f t="shared" si="768"/>
        <v>-</v>
      </c>
      <c r="FS169" s="224" t="str">
        <f t="shared" si="768"/>
        <v>-</v>
      </c>
      <c r="FT169" s="224" t="str">
        <f t="shared" si="768"/>
        <v>-</v>
      </c>
      <c r="FU169" s="224" t="str">
        <f t="shared" si="768"/>
        <v>-</v>
      </c>
      <c r="FV169" s="224" t="str">
        <f t="shared" si="768"/>
        <v>-</v>
      </c>
      <c r="FW169" s="224" t="str">
        <f t="shared" si="768"/>
        <v>-</v>
      </c>
      <c r="FX169" s="224" t="str">
        <f t="shared" si="768"/>
        <v>-</v>
      </c>
      <c r="FY169" s="224" t="str">
        <f t="shared" si="768"/>
        <v>-</v>
      </c>
      <c r="FZ169" s="224" t="str">
        <f t="shared" si="768"/>
        <v>-</v>
      </c>
      <c r="GA169" s="224" t="str">
        <f t="shared" si="768"/>
        <v>-</v>
      </c>
      <c r="GB169" s="224" t="str">
        <f t="shared" si="768"/>
        <v>-</v>
      </c>
      <c r="GC169" s="224" t="str">
        <f t="shared" si="768"/>
        <v>-</v>
      </c>
      <c r="GD169" s="224" t="str">
        <f t="shared" si="768"/>
        <v>-</v>
      </c>
      <c r="GE169" s="224" t="str">
        <f t="shared" si="768"/>
        <v>-</v>
      </c>
      <c r="GF169" s="224" t="str">
        <f t="shared" si="768"/>
        <v>-</v>
      </c>
      <c r="GG169" s="224" t="str">
        <f t="shared" si="768"/>
        <v>124</v>
      </c>
      <c r="GH169" s="232" t="s">
        <v>275</v>
      </c>
      <c r="GI169" s="232" t="s">
        <v>275</v>
      </c>
      <c r="GJ169" s="213" t="str">
        <f t="shared" ref="GJ169:HD169" si="769">GJ69</f>
        <v>-</v>
      </c>
      <c r="GK169" s="224" t="str">
        <f t="shared" si="769"/>
        <v>-</v>
      </c>
      <c r="GL169" s="224" t="str">
        <f t="shared" si="769"/>
        <v>-</v>
      </c>
      <c r="GM169" s="224" t="str">
        <f t="shared" si="769"/>
        <v>-</v>
      </c>
      <c r="GN169" s="224" t="str">
        <f t="shared" si="769"/>
        <v>-</v>
      </c>
      <c r="GO169" s="224" t="str">
        <f t="shared" si="769"/>
        <v>-</v>
      </c>
      <c r="GP169" s="224" t="str">
        <f t="shared" si="769"/>
        <v>-</v>
      </c>
      <c r="GQ169" s="224" t="str">
        <f t="shared" si="769"/>
        <v>-</v>
      </c>
      <c r="GR169" s="224" t="str">
        <f t="shared" si="769"/>
        <v>-</v>
      </c>
      <c r="GS169" s="224" t="str">
        <f t="shared" si="769"/>
        <v>-</v>
      </c>
      <c r="GT169" s="224" t="str">
        <f t="shared" si="769"/>
        <v>-</v>
      </c>
      <c r="GU169" s="224" t="str">
        <f t="shared" si="769"/>
        <v>-</v>
      </c>
      <c r="GV169" s="224" t="str">
        <f t="shared" si="769"/>
        <v>-</v>
      </c>
      <c r="GW169" s="224" t="str">
        <f t="shared" si="769"/>
        <v>-</v>
      </c>
      <c r="GX169" s="224" t="str">
        <f t="shared" si="769"/>
        <v>-</v>
      </c>
      <c r="GY169" s="224" t="str">
        <f t="shared" si="769"/>
        <v>-</v>
      </c>
      <c r="GZ169" s="224" t="str">
        <f t="shared" si="769"/>
        <v>-</v>
      </c>
      <c r="HA169" s="224" t="str">
        <f t="shared" si="769"/>
        <v>-</v>
      </c>
      <c r="HB169" s="224" t="str">
        <f t="shared" si="769"/>
        <v>-</v>
      </c>
      <c r="HC169" s="224" t="str">
        <f t="shared" ref="HC169" si="770">HC69</f>
        <v>-</v>
      </c>
      <c r="HD169" s="224" t="str">
        <f t="shared" si="769"/>
        <v>64</v>
      </c>
      <c r="HE169" s="232" t="s">
        <v>275</v>
      </c>
      <c r="HF169" s="232" t="s">
        <v>275</v>
      </c>
      <c r="HG169" s="213" t="str">
        <f t="shared" ref="HG169:IA169" si="771">HG69</f>
        <v>-</v>
      </c>
      <c r="HH169" s="224" t="str">
        <f t="shared" si="771"/>
        <v>-</v>
      </c>
      <c r="HI169" s="224" t="str">
        <f t="shared" si="771"/>
        <v>-</v>
      </c>
      <c r="HJ169" s="224" t="str">
        <f t="shared" si="771"/>
        <v>-</v>
      </c>
      <c r="HK169" s="224" t="str">
        <f t="shared" si="771"/>
        <v>-</v>
      </c>
      <c r="HL169" s="224" t="str">
        <f t="shared" si="771"/>
        <v>-</v>
      </c>
      <c r="HM169" s="224" t="str">
        <f t="shared" si="771"/>
        <v>-</v>
      </c>
      <c r="HN169" s="224" t="str">
        <f t="shared" si="771"/>
        <v>-</v>
      </c>
      <c r="HO169" s="224" t="str">
        <f t="shared" si="771"/>
        <v>-</v>
      </c>
      <c r="HP169" s="224" t="str">
        <f t="shared" si="771"/>
        <v>-</v>
      </c>
      <c r="HQ169" s="224" t="str">
        <f t="shared" si="771"/>
        <v>-</v>
      </c>
      <c r="HR169" s="224" t="str">
        <f t="shared" si="771"/>
        <v>-</v>
      </c>
      <c r="HS169" s="224" t="str">
        <f t="shared" si="771"/>
        <v>-</v>
      </c>
      <c r="HT169" s="224" t="str">
        <f t="shared" si="771"/>
        <v>-</v>
      </c>
      <c r="HU169" s="224" t="str">
        <f t="shared" si="771"/>
        <v>-</v>
      </c>
      <c r="HV169" s="224" t="str">
        <f t="shared" si="771"/>
        <v>-</v>
      </c>
      <c r="HW169" s="224" t="str">
        <f t="shared" si="771"/>
        <v>-</v>
      </c>
      <c r="HX169" s="224" t="str">
        <f t="shared" si="771"/>
        <v>-</v>
      </c>
      <c r="HY169" s="224" t="str">
        <f t="shared" si="771"/>
        <v>-</v>
      </c>
      <c r="HZ169" s="224" t="str">
        <f t="shared" si="771"/>
        <v>-</v>
      </c>
      <c r="IA169" s="224" t="str">
        <f t="shared" si="771"/>
        <v>77</v>
      </c>
      <c r="IB169" s="232" t="s">
        <v>275</v>
      </c>
      <c r="IC169" s="232" t="s">
        <v>275</v>
      </c>
      <c r="ID169" s="213" t="str">
        <f t="shared" ref="ID169:IX169" si="772">ID69</f>
        <v>-</v>
      </c>
      <c r="IE169" s="224" t="str">
        <f t="shared" si="772"/>
        <v>-</v>
      </c>
      <c r="IF169" s="224" t="str">
        <f t="shared" si="772"/>
        <v>-</v>
      </c>
      <c r="IG169" s="224" t="str">
        <f t="shared" si="772"/>
        <v>-</v>
      </c>
      <c r="IH169" s="224" t="str">
        <f t="shared" si="772"/>
        <v>-</v>
      </c>
      <c r="II169" s="224" t="str">
        <f t="shared" si="772"/>
        <v>-</v>
      </c>
      <c r="IJ169" s="224" t="str">
        <f t="shared" si="772"/>
        <v>-</v>
      </c>
      <c r="IK169" s="224" t="str">
        <f t="shared" si="772"/>
        <v>-</v>
      </c>
      <c r="IL169" s="224" t="str">
        <f t="shared" si="772"/>
        <v>-</v>
      </c>
      <c r="IM169" s="224" t="str">
        <f t="shared" si="772"/>
        <v>-</v>
      </c>
      <c r="IN169" s="224" t="str">
        <f t="shared" si="772"/>
        <v>-</v>
      </c>
      <c r="IO169" s="224" t="str">
        <f t="shared" si="772"/>
        <v>-</v>
      </c>
      <c r="IP169" s="224" t="str">
        <f t="shared" si="772"/>
        <v>-</v>
      </c>
      <c r="IQ169" s="224" t="str">
        <f t="shared" si="772"/>
        <v>-</v>
      </c>
      <c r="IR169" s="224" t="str">
        <f t="shared" si="772"/>
        <v>-</v>
      </c>
      <c r="IS169" s="224" t="str">
        <f t="shared" si="772"/>
        <v>-</v>
      </c>
      <c r="IT169" s="224" t="str">
        <f t="shared" si="772"/>
        <v>-</v>
      </c>
      <c r="IU169" s="224" t="str">
        <f t="shared" si="772"/>
        <v>-</v>
      </c>
      <c r="IV169" s="224" t="str">
        <f t="shared" si="772"/>
        <v>-</v>
      </c>
      <c r="IW169" s="224" t="str">
        <f t="shared" si="772"/>
        <v>-</v>
      </c>
      <c r="IX169" s="224" t="str">
        <f t="shared" si="772"/>
        <v>119</v>
      </c>
      <c r="IY169" s="232" t="s">
        <v>275</v>
      </c>
      <c r="IZ169" s="232" t="s">
        <v>275</v>
      </c>
      <c r="JA169" s="213" t="str">
        <f t="shared" ref="JA169:JU169" si="773">JA69</f>
        <v>-</v>
      </c>
      <c r="JB169" s="224" t="str">
        <f t="shared" si="773"/>
        <v>-</v>
      </c>
      <c r="JC169" s="224" t="str">
        <f t="shared" si="773"/>
        <v>-</v>
      </c>
      <c r="JD169" s="224" t="str">
        <f t="shared" si="773"/>
        <v>-</v>
      </c>
      <c r="JE169" s="224" t="str">
        <f t="shared" si="773"/>
        <v>-</v>
      </c>
      <c r="JF169" s="224" t="str">
        <f t="shared" si="773"/>
        <v>-</v>
      </c>
      <c r="JG169" s="224" t="str">
        <f t="shared" si="773"/>
        <v>-</v>
      </c>
      <c r="JH169" s="224" t="str">
        <f t="shared" si="773"/>
        <v>-</v>
      </c>
      <c r="JI169" s="224" t="str">
        <f t="shared" si="773"/>
        <v>-</v>
      </c>
      <c r="JJ169" s="224" t="str">
        <f t="shared" si="773"/>
        <v>-</v>
      </c>
      <c r="JK169" s="224" t="str">
        <f t="shared" si="773"/>
        <v>-</v>
      </c>
      <c r="JL169" s="224" t="str">
        <f t="shared" si="773"/>
        <v>-</v>
      </c>
      <c r="JM169" s="224" t="str">
        <f t="shared" si="773"/>
        <v>-</v>
      </c>
      <c r="JN169" s="224" t="str">
        <f t="shared" si="773"/>
        <v>-</v>
      </c>
      <c r="JO169" s="224" t="str">
        <f t="shared" si="773"/>
        <v>-</v>
      </c>
      <c r="JP169" s="224" t="str">
        <f t="shared" si="773"/>
        <v>-</v>
      </c>
      <c r="JQ169" s="224" t="str">
        <f t="shared" si="773"/>
        <v>-</v>
      </c>
      <c r="JR169" s="224" t="str">
        <f t="shared" si="773"/>
        <v>-</v>
      </c>
      <c r="JS169" s="224" t="str">
        <f t="shared" si="773"/>
        <v>-</v>
      </c>
      <c r="JT169" s="224" t="str">
        <f t="shared" si="773"/>
        <v>-</v>
      </c>
      <c r="JU169" s="224" t="str">
        <f t="shared" si="773"/>
        <v>53</v>
      </c>
      <c r="JV169" s="232" t="s">
        <v>275</v>
      </c>
      <c r="JW169" s="232" t="s">
        <v>275</v>
      </c>
      <c r="JX169" s="213" t="str">
        <f t="shared" ref="JX169:KR169" si="774">JX69</f>
        <v>-</v>
      </c>
      <c r="JY169" s="224" t="str">
        <f t="shared" si="774"/>
        <v>-</v>
      </c>
      <c r="JZ169" s="224" t="str">
        <f t="shared" si="774"/>
        <v>-</v>
      </c>
      <c r="KA169" s="224" t="str">
        <f t="shared" si="774"/>
        <v>-</v>
      </c>
      <c r="KB169" s="224" t="str">
        <f t="shared" si="774"/>
        <v>-</v>
      </c>
      <c r="KC169" s="224" t="str">
        <f t="shared" si="774"/>
        <v>-</v>
      </c>
      <c r="KD169" s="224" t="str">
        <f t="shared" si="774"/>
        <v>-</v>
      </c>
      <c r="KE169" s="224" t="str">
        <f t="shared" si="774"/>
        <v>-</v>
      </c>
      <c r="KF169" s="224" t="str">
        <f t="shared" si="774"/>
        <v>-</v>
      </c>
      <c r="KG169" s="224" t="str">
        <f t="shared" si="774"/>
        <v>-</v>
      </c>
      <c r="KH169" s="224" t="str">
        <f t="shared" si="774"/>
        <v>-</v>
      </c>
      <c r="KI169" s="224" t="str">
        <f t="shared" si="774"/>
        <v>-</v>
      </c>
      <c r="KJ169" s="224" t="str">
        <f t="shared" si="774"/>
        <v>-</v>
      </c>
      <c r="KK169" s="224" t="str">
        <f t="shared" si="774"/>
        <v>-</v>
      </c>
      <c r="KL169" s="224" t="str">
        <f t="shared" si="774"/>
        <v>-</v>
      </c>
      <c r="KM169" s="224" t="str">
        <f t="shared" si="774"/>
        <v>-</v>
      </c>
      <c r="KN169" s="224" t="str">
        <f t="shared" si="774"/>
        <v>-</v>
      </c>
      <c r="KO169" s="224" t="str">
        <f t="shared" si="774"/>
        <v>-</v>
      </c>
      <c r="KP169" s="224" t="str">
        <f t="shared" si="774"/>
        <v>-</v>
      </c>
      <c r="KQ169" s="224" t="str">
        <f t="shared" si="774"/>
        <v>-</v>
      </c>
      <c r="KR169" s="224" t="str">
        <f t="shared" si="774"/>
        <v>9</v>
      </c>
      <c r="KS169" s="232" t="s">
        <v>275</v>
      </c>
      <c r="KT169" s="232" t="s">
        <v>275</v>
      </c>
      <c r="KU169" s="213" t="str">
        <f t="shared" ref="KU169:LO169" si="775">KU69</f>
        <v>-</v>
      </c>
      <c r="KV169" s="224" t="str">
        <f t="shared" si="775"/>
        <v>-</v>
      </c>
      <c r="KW169" s="224" t="str">
        <f t="shared" si="775"/>
        <v>-</v>
      </c>
      <c r="KX169" s="224" t="str">
        <f t="shared" si="775"/>
        <v>-</v>
      </c>
      <c r="KY169" s="224" t="str">
        <f t="shared" si="775"/>
        <v>-</v>
      </c>
      <c r="KZ169" s="224" t="str">
        <f t="shared" si="775"/>
        <v>-</v>
      </c>
      <c r="LA169" s="224" t="str">
        <f t="shared" si="775"/>
        <v>-</v>
      </c>
      <c r="LB169" s="224" t="str">
        <f t="shared" si="775"/>
        <v>-</v>
      </c>
      <c r="LC169" s="224" t="str">
        <f t="shared" si="775"/>
        <v>-</v>
      </c>
      <c r="LD169" s="224" t="str">
        <f t="shared" si="775"/>
        <v>-</v>
      </c>
      <c r="LE169" s="224" t="str">
        <f t="shared" si="775"/>
        <v>-</v>
      </c>
      <c r="LF169" s="224" t="str">
        <f t="shared" si="775"/>
        <v>-</v>
      </c>
      <c r="LG169" s="224" t="str">
        <f t="shared" si="775"/>
        <v>-</v>
      </c>
      <c r="LH169" s="224" t="str">
        <f t="shared" si="775"/>
        <v>-</v>
      </c>
      <c r="LI169" s="224" t="str">
        <f t="shared" si="775"/>
        <v>-</v>
      </c>
      <c r="LJ169" s="224" t="str">
        <f t="shared" si="775"/>
        <v>-</v>
      </c>
      <c r="LK169" s="224" t="str">
        <f t="shared" si="775"/>
        <v>-</v>
      </c>
      <c r="LL169" s="224" t="str">
        <f t="shared" si="775"/>
        <v>-</v>
      </c>
      <c r="LM169" s="224" t="str">
        <f t="shared" si="775"/>
        <v>-</v>
      </c>
      <c r="LN169" s="224" t="str">
        <f t="shared" si="775"/>
        <v>-</v>
      </c>
      <c r="LO169" s="224" t="str">
        <f t="shared" si="775"/>
        <v>-34</v>
      </c>
      <c r="LP169" s="232"/>
      <c r="LQ169" s="232"/>
      <c r="LR169" s="213" t="str">
        <f t="shared" ref="LR169:ML169" si="776">LR69</f>
        <v>-</v>
      </c>
      <c r="LS169" s="224" t="str">
        <f t="shared" si="776"/>
        <v>-</v>
      </c>
      <c r="LT169" s="224" t="str">
        <f t="shared" si="776"/>
        <v>-</v>
      </c>
      <c r="LU169" s="224" t="str">
        <f t="shared" si="776"/>
        <v>-</v>
      </c>
      <c r="LV169" s="224" t="str">
        <f t="shared" si="776"/>
        <v>-</v>
      </c>
      <c r="LW169" s="224" t="str">
        <f t="shared" si="776"/>
        <v>-</v>
      </c>
      <c r="LX169" s="224" t="str">
        <f t="shared" si="776"/>
        <v>-</v>
      </c>
      <c r="LY169" s="224" t="str">
        <f t="shared" si="776"/>
        <v>-</v>
      </c>
      <c r="LZ169" s="224" t="str">
        <f t="shared" si="776"/>
        <v>-</v>
      </c>
      <c r="MA169" s="224" t="str">
        <f t="shared" si="776"/>
        <v>-</v>
      </c>
      <c r="MB169" s="224" t="str">
        <f t="shared" si="776"/>
        <v>-</v>
      </c>
      <c r="MC169" s="224" t="str">
        <f t="shared" si="776"/>
        <v>-</v>
      </c>
      <c r="MD169" s="224" t="str">
        <f t="shared" si="776"/>
        <v>-</v>
      </c>
      <c r="ME169" s="224" t="str">
        <f t="shared" si="776"/>
        <v>-</v>
      </c>
      <c r="MF169" s="224" t="str">
        <f t="shared" si="776"/>
        <v>-</v>
      </c>
      <c r="MG169" s="224" t="str">
        <f t="shared" si="776"/>
        <v>-</v>
      </c>
      <c r="MH169" s="224" t="str">
        <f t="shared" si="776"/>
        <v>-</v>
      </c>
      <c r="MI169" s="224" t="str">
        <f t="shared" si="776"/>
        <v>-</v>
      </c>
      <c r="MJ169" s="224" t="str">
        <f t="shared" si="776"/>
        <v>-</v>
      </c>
      <c r="MK169" s="224" t="str">
        <f t="shared" si="776"/>
        <v>-</v>
      </c>
      <c r="ML169" s="224" t="str">
        <f t="shared" si="776"/>
        <v>20</v>
      </c>
      <c r="MM169" s="232"/>
      <c r="MN169" s="232"/>
      <c r="MO169" s="213" t="str">
        <f t="shared" ref="MO169:NI169" si="777">MO69</f>
        <v>-</v>
      </c>
      <c r="MP169" s="224" t="str">
        <f t="shared" si="777"/>
        <v>-</v>
      </c>
      <c r="MQ169" s="224" t="str">
        <f t="shared" si="777"/>
        <v>-</v>
      </c>
      <c r="MR169" s="224" t="str">
        <f t="shared" si="777"/>
        <v>-</v>
      </c>
      <c r="MS169" s="224" t="str">
        <f t="shared" si="777"/>
        <v>-</v>
      </c>
      <c r="MT169" s="224" t="str">
        <f t="shared" si="777"/>
        <v>-</v>
      </c>
      <c r="MU169" s="224" t="str">
        <f t="shared" si="777"/>
        <v>-</v>
      </c>
      <c r="MV169" s="224" t="str">
        <f t="shared" si="777"/>
        <v>-</v>
      </c>
      <c r="MW169" s="224" t="str">
        <f t="shared" si="777"/>
        <v>-</v>
      </c>
      <c r="MX169" s="224" t="str">
        <f t="shared" si="777"/>
        <v>-</v>
      </c>
      <c r="MY169" s="224" t="str">
        <f t="shared" si="777"/>
        <v>-</v>
      </c>
      <c r="MZ169" s="224" t="str">
        <f t="shared" si="777"/>
        <v>-</v>
      </c>
      <c r="NA169" s="224" t="str">
        <f t="shared" si="777"/>
        <v>-</v>
      </c>
      <c r="NB169" s="224" t="str">
        <f t="shared" si="777"/>
        <v>-</v>
      </c>
      <c r="NC169" s="224" t="str">
        <f t="shared" si="777"/>
        <v>-</v>
      </c>
      <c r="ND169" s="224" t="str">
        <f t="shared" si="777"/>
        <v>-</v>
      </c>
      <c r="NE169" s="224" t="str">
        <f t="shared" si="777"/>
        <v>-</v>
      </c>
      <c r="NF169" s="224" t="str">
        <f t="shared" si="777"/>
        <v>-</v>
      </c>
      <c r="NG169" s="224" t="str">
        <f t="shared" si="777"/>
        <v>-</v>
      </c>
      <c r="NH169" s="224" t="str">
        <f t="shared" si="777"/>
        <v>-</v>
      </c>
      <c r="NI169" s="224" t="str">
        <f t="shared" si="777"/>
        <v>18</v>
      </c>
    </row>
    <row r="170" spans="1:373" s="2" customFormat="1" ht="12.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213" t="s">
        <v>143</v>
      </c>
      <c r="AD170" s="222" t="str">
        <f t="shared" ca="1" si="742"/>
        <v>$106.74</v>
      </c>
      <c r="AE170" s="224" t="str">
        <f t="shared" ref="AE170:AE186" si="778">AE70</f>
        <v>17,256</v>
      </c>
      <c r="AF170" s="224" t="str">
        <f t="shared" ref="AF170:AS170" si="779">AF70</f>
        <v>372</v>
      </c>
      <c r="AG170" s="224" t="str">
        <f t="shared" si="779"/>
        <v>0</v>
      </c>
      <c r="AH170" s="224" t="str">
        <f t="shared" si="779"/>
        <v>359</v>
      </c>
      <c r="AI170" s="224" t="str">
        <f t="shared" si="779"/>
        <v>16</v>
      </c>
      <c r="AJ170" s="224" t="str">
        <f t="shared" si="779"/>
        <v>19</v>
      </c>
      <c r="AK170" s="224" t="str">
        <f t="shared" si="779"/>
        <v>67</v>
      </c>
      <c r="AL170" s="224" t="str">
        <f t="shared" si="779"/>
        <v>94,150</v>
      </c>
      <c r="AM170" s="224" t="str">
        <f t="shared" si="779"/>
        <v>87</v>
      </c>
      <c r="AN170" s="224" t="str">
        <f t="shared" si="779"/>
        <v>1,840,500</v>
      </c>
      <c r="AO170" s="224" t="str">
        <f t="shared" si="779"/>
        <v>50,393</v>
      </c>
      <c r="AP170" s="224" t="str">
        <f t="shared" si="779"/>
        <v>50,393</v>
      </c>
      <c r="AQ170" s="224" t="str">
        <f t="shared" si="779"/>
        <v>1,132</v>
      </c>
      <c r="AR170" s="224" t="str">
        <f t="shared" si="779"/>
        <v>3,848,186</v>
      </c>
      <c r="AS170" s="224" t="str">
        <f t="shared" si="779"/>
        <v>4,660,761</v>
      </c>
      <c r="AT170" s="224" t="str">
        <f t="shared" si="744"/>
        <v>$15,283,403</v>
      </c>
      <c r="AU170" s="224" t="str">
        <f t="shared" si="744"/>
        <v>$438,195</v>
      </c>
      <c r="AV170" s="224" t="str">
        <f t="shared" si="744"/>
        <v>$6,749,226</v>
      </c>
      <c r="AW170" s="224" t="str">
        <f t="shared" si="744"/>
        <v>$24,961,075</v>
      </c>
      <c r="AX170" s="224" t="str">
        <f t="shared" si="744"/>
        <v>$106.74</v>
      </c>
      <c r="AY170" s="224" t="str">
        <f t="shared" ref="AY170" si="780">AY70</f>
        <v>866</v>
      </c>
      <c r="AZ170" s="232" t="s">
        <v>275</v>
      </c>
      <c r="BA170" s="232"/>
      <c r="BB170" s="213" t="str">
        <f t="shared" ref="BB170:BU170" si="781">BB70</f>
        <v>17,256</v>
      </c>
      <c r="BC170" s="224" t="str">
        <f t="shared" si="781"/>
        <v>372</v>
      </c>
      <c r="BD170" s="224" t="str">
        <f t="shared" si="781"/>
        <v>0</v>
      </c>
      <c r="BE170" s="224" t="str">
        <f t="shared" si="781"/>
        <v>359</v>
      </c>
      <c r="BF170" s="224" t="str">
        <f t="shared" si="781"/>
        <v>16</v>
      </c>
      <c r="BG170" s="224" t="str">
        <f t="shared" si="781"/>
        <v>19</v>
      </c>
      <c r="BH170" s="224" t="str">
        <f t="shared" si="781"/>
        <v>67</v>
      </c>
      <c r="BI170" s="224" t="str">
        <f t="shared" si="781"/>
        <v>94,150</v>
      </c>
      <c r="BJ170" s="224" t="str">
        <f t="shared" si="781"/>
        <v>87</v>
      </c>
      <c r="BK170" s="224" t="str">
        <f t="shared" si="781"/>
        <v>1,840,500</v>
      </c>
      <c r="BL170" s="224" t="str">
        <f t="shared" si="781"/>
        <v>45,976</v>
      </c>
      <c r="BM170" s="224" t="str">
        <f t="shared" si="781"/>
        <v>45,976</v>
      </c>
      <c r="BN170" s="224" t="str">
        <f t="shared" si="781"/>
        <v>972</v>
      </c>
      <c r="BO170" s="224" t="str">
        <f t="shared" si="781"/>
        <v>3,172,799</v>
      </c>
      <c r="BP170" s="224" t="str">
        <f t="shared" si="781"/>
        <v>3,772,555</v>
      </c>
      <c r="BQ170" s="224" t="str">
        <f t="shared" si="781"/>
        <v>$16,753,415</v>
      </c>
      <c r="BR170" s="224" t="str">
        <f t="shared" si="781"/>
        <v>$1,503,992</v>
      </c>
      <c r="BS170" s="224" t="str">
        <f t="shared" si="781"/>
        <v>$5,902,611</v>
      </c>
      <c r="BT170" s="224" t="str">
        <f t="shared" si="781"/>
        <v>$40,635,664</v>
      </c>
      <c r="BU170" s="224" t="str">
        <f t="shared" si="781"/>
        <v>$104.99</v>
      </c>
      <c r="BV170" s="224" t="str">
        <f t="shared" si="710"/>
        <v>2,272</v>
      </c>
      <c r="BW170" s="232" t="s">
        <v>275</v>
      </c>
      <c r="BX170" s="232" t="s">
        <v>275</v>
      </c>
      <c r="BY170" s="213" t="str">
        <f t="shared" ref="BY170:CR170" si="782">BY70</f>
        <v>17,267</v>
      </c>
      <c r="BZ170" s="224" t="str">
        <f t="shared" si="782"/>
        <v>366</v>
      </c>
      <c r="CA170" s="224" t="str">
        <f t="shared" si="782"/>
        <v>0</v>
      </c>
      <c r="CB170" s="224" t="str">
        <f t="shared" si="782"/>
        <v>358</v>
      </c>
      <c r="CC170" s="224" t="str">
        <f t="shared" si="782"/>
        <v>21</v>
      </c>
      <c r="CD170" s="224" t="str">
        <f t="shared" si="782"/>
        <v>17</v>
      </c>
      <c r="CE170" s="224" t="str">
        <f t="shared" si="782"/>
        <v>67</v>
      </c>
      <c r="CF170" s="224" t="str">
        <f t="shared" si="782"/>
        <v>94,150</v>
      </c>
      <c r="CG170" s="224" t="str">
        <f t="shared" si="782"/>
        <v>87</v>
      </c>
      <c r="CH170" s="224" t="str">
        <f t="shared" si="782"/>
        <v>1,840,500</v>
      </c>
      <c r="CI170" s="224" t="str">
        <f t="shared" si="782"/>
        <v>39,113</v>
      </c>
      <c r="CJ170" s="224" t="str">
        <f t="shared" si="782"/>
        <v>39,113</v>
      </c>
      <c r="CK170" s="224" t="str">
        <f t="shared" si="782"/>
        <v>23,737</v>
      </c>
      <c r="CL170" s="224" t="str">
        <f t="shared" si="782"/>
        <v>2,840,114</v>
      </c>
      <c r="CM170" s="224" t="str">
        <f t="shared" si="782"/>
        <v>3,360,079</v>
      </c>
      <c r="CN170" s="224" t="str">
        <f t="shared" si="782"/>
        <v>$11,884,995</v>
      </c>
      <c r="CO170" s="224" t="str">
        <f t="shared" si="782"/>
        <v>$14,740,454</v>
      </c>
      <c r="CP170" s="224" t="str">
        <f t="shared" si="782"/>
        <v>$4,447,006</v>
      </c>
      <c r="CQ170" s="224" t="str">
        <f t="shared" si="782"/>
        <v>$31,072,455</v>
      </c>
      <c r="CR170" s="224" t="str">
        <f t="shared" si="782"/>
        <v>$91</v>
      </c>
      <c r="CS170" s="224" t="str">
        <f t="shared" si="711"/>
        <v>1,720</v>
      </c>
      <c r="CT170" s="232" t="s">
        <v>275</v>
      </c>
      <c r="CU170" s="232" t="s">
        <v>275</v>
      </c>
      <c r="CV170" s="213" t="str">
        <f t="shared" ref="CV170:DP170" si="783">CV70</f>
        <v>17,267</v>
      </c>
      <c r="CW170" s="224" t="str">
        <f t="shared" si="783"/>
        <v>366</v>
      </c>
      <c r="CX170" s="224" t="str">
        <f t="shared" si="783"/>
        <v>0</v>
      </c>
      <c r="CY170" s="224" t="str">
        <f t="shared" si="783"/>
        <v>358</v>
      </c>
      <c r="CZ170" s="224" t="str">
        <f t="shared" si="783"/>
        <v>21</v>
      </c>
      <c r="DA170" s="224" t="str">
        <f t="shared" si="783"/>
        <v>17</v>
      </c>
      <c r="DB170" s="224" t="str">
        <f t="shared" si="783"/>
        <v>67</v>
      </c>
      <c r="DC170" s="224" t="str">
        <f t="shared" si="783"/>
        <v>94,150</v>
      </c>
      <c r="DD170" s="224" t="str">
        <f t="shared" si="783"/>
        <v>87</v>
      </c>
      <c r="DE170" s="224" t="str">
        <f t="shared" si="783"/>
        <v>1,840,500</v>
      </c>
      <c r="DF170" s="224" t="str">
        <f t="shared" si="783"/>
        <v>27,022</v>
      </c>
      <c r="DG170" s="224" t="str">
        <f t="shared" si="783"/>
        <v>27,022</v>
      </c>
      <c r="DH170" s="224" t="str">
        <f t="shared" si="783"/>
        <v>7,303</v>
      </c>
      <c r="DI170" s="224" t="str">
        <f t="shared" si="783"/>
        <v>2,358,189</v>
      </c>
      <c r="DJ170" s="224" t="str">
        <f t="shared" si="783"/>
        <v>2,848,592</v>
      </c>
      <c r="DK170" s="224" t="str">
        <f t="shared" si="783"/>
        <v>$6,601,082</v>
      </c>
      <c r="DL170" s="224" t="str">
        <f t="shared" si="783"/>
        <v>$6,546,740</v>
      </c>
      <c r="DM170" s="224" t="str">
        <f t="shared" si="783"/>
        <v>$3,276,913</v>
      </c>
      <c r="DN170" s="224" t="str">
        <f t="shared" si="783"/>
        <v>$16,426,938</v>
      </c>
      <c r="DO170" s="224" t="str">
        <f t="shared" si="783"/>
        <v>$91</v>
      </c>
      <c r="DP170" s="224" t="str">
        <f t="shared" si="783"/>
        <v>974</v>
      </c>
      <c r="DQ170" s="232" t="s">
        <v>275</v>
      </c>
      <c r="DR170" s="232" t="s">
        <v>275</v>
      </c>
      <c r="DS170" s="213" t="str">
        <f t="shared" ref="DS170:EM170" si="784">DS70</f>
        <v>17,267</v>
      </c>
      <c r="DT170" s="224" t="str">
        <f t="shared" si="784"/>
        <v>366</v>
      </c>
      <c r="DU170" s="224" t="str">
        <f t="shared" si="784"/>
        <v>0</v>
      </c>
      <c r="DV170" s="224" t="str">
        <f t="shared" si="784"/>
        <v>368</v>
      </c>
      <c r="DW170" s="224" t="str">
        <f t="shared" si="784"/>
        <v>16</v>
      </c>
      <c r="DX170" s="224" t="str">
        <f t="shared" si="784"/>
        <v>14</v>
      </c>
      <c r="DY170" s="224" t="str">
        <f t="shared" si="784"/>
        <v>67</v>
      </c>
      <c r="DZ170" s="224" t="str">
        <f t="shared" si="784"/>
        <v>94,150</v>
      </c>
      <c r="EA170" s="224" t="str">
        <f t="shared" si="784"/>
        <v>87</v>
      </c>
      <c r="EB170" s="224" t="str">
        <f t="shared" si="784"/>
        <v>1,840,500</v>
      </c>
      <c r="EC170" s="224" t="str">
        <f t="shared" si="784"/>
        <v>43,393</v>
      </c>
      <c r="ED170" s="224" t="str">
        <f t="shared" si="784"/>
        <v>43,393</v>
      </c>
      <c r="EE170" s="224" t="str">
        <f t="shared" si="784"/>
        <v>13,364</v>
      </c>
      <c r="EF170" s="224" t="str">
        <f t="shared" si="784"/>
        <v>3,159,129</v>
      </c>
      <c r="EG170" s="224" t="str">
        <f t="shared" si="784"/>
        <v>3,943,921</v>
      </c>
      <c r="EH170" s="224" t="str">
        <f t="shared" si="784"/>
        <v>$10,259,297</v>
      </c>
      <c r="EI170" s="224" t="str">
        <f t="shared" si="784"/>
        <v>$7,412,038</v>
      </c>
      <c r="EJ170" s="224" t="str">
        <f t="shared" si="784"/>
        <v>$5,017,326</v>
      </c>
      <c r="EK170" s="224" t="str">
        <f t="shared" si="784"/>
        <v>$22,702,893</v>
      </c>
      <c r="EL170" s="224" t="str">
        <f t="shared" si="784"/>
        <v>$91</v>
      </c>
      <c r="EM170" s="224" t="str">
        <f t="shared" si="784"/>
        <v>1,564</v>
      </c>
      <c r="EN170" s="232" t="s">
        <v>275</v>
      </c>
      <c r="EO170" s="232" t="s">
        <v>275</v>
      </c>
      <c r="EP170" s="213" t="str">
        <f t="shared" ref="EP170:FJ170" si="785">EP70</f>
        <v>17,256</v>
      </c>
      <c r="EQ170" s="224" t="str">
        <f t="shared" si="785"/>
        <v>366</v>
      </c>
      <c r="ER170" s="224" t="str">
        <f t="shared" si="785"/>
        <v>0</v>
      </c>
      <c r="ES170" s="224" t="str">
        <f t="shared" si="785"/>
        <v>352</v>
      </c>
      <c r="ET170" s="224" t="str">
        <f t="shared" si="785"/>
        <v>19</v>
      </c>
      <c r="EU170" s="224" t="str">
        <f t="shared" si="785"/>
        <v>13</v>
      </c>
      <c r="EV170" s="224" t="str">
        <f t="shared" si="785"/>
        <v>67</v>
      </c>
      <c r="EW170" s="224" t="str">
        <f t="shared" si="785"/>
        <v>94,150</v>
      </c>
      <c r="EX170" s="224" t="str">
        <f t="shared" si="785"/>
        <v>87</v>
      </c>
      <c r="EY170" s="224" t="str">
        <f t="shared" si="785"/>
        <v>1,840,500</v>
      </c>
      <c r="EZ170" s="224" t="str">
        <f t="shared" si="785"/>
        <v>33,684</v>
      </c>
      <c r="FA170" s="224" t="str">
        <f t="shared" si="785"/>
        <v>33,684</v>
      </c>
      <c r="FB170" s="224" t="str">
        <f t="shared" si="785"/>
        <v>12,131</v>
      </c>
      <c r="FC170" s="224" t="str">
        <f t="shared" si="785"/>
        <v>1,962,458</v>
      </c>
      <c r="FD170" s="224" t="str">
        <f t="shared" si="785"/>
        <v>2,441,699</v>
      </c>
      <c r="FE170" s="224" t="str">
        <f t="shared" si="785"/>
        <v>$11,200,380</v>
      </c>
      <c r="FF170" s="224" t="str">
        <f t="shared" si="785"/>
        <v>$9,182,151</v>
      </c>
      <c r="FG170" s="224" t="str">
        <f t="shared" si="785"/>
        <v>$3,627,299</v>
      </c>
      <c r="FH170" s="224" t="str">
        <f t="shared" si="785"/>
        <v>$24,160,194</v>
      </c>
      <c r="FI170" s="224" t="str">
        <f t="shared" si="785"/>
        <v>$85</v>
      </c>
      <c r="FJ170" s="224" t="str">
        <f t="shared" si="785"/>
        <v>2,033</v>
      </c>
      <c r="FK170" s="232" t="s">
        <v>275</v>
      </c>
      <c r="FL170" s="232" t="s">
        <v>275</v>
      </c>
      <c r="FM170" s="213" t="str">
        <f t="shared" ref="FM170:GG170" si="786">FM70</f>
        <v>17,256</v>
      </c>
      <c r="FN170" s="224" t="str">
        <f t="shared" si="786"/>
        <v>366</v>
      </c>
      <c r="FO170" s="224" t="str">
        <f t="shared" si="786"/>
        <v>0</v>
      </c>
      <c r="FP170" s="224" t="str">
        <f t="shared" si="786"/>
        <v>354</v>
      </c>
      <c r="FQ170" s="224" t="str">
        <f t="shared" si="786"/>
        <v>21</v>
      </c>
      <c r="FR170" s="224" t="str">
        <f t="shared" si="786"/>
        <v>15</v>
      </c>
      <c r="FS170" s="224" t="str">
        <f t="shared" si="786"/>
        <v>67</v>
      </c>
      <c r="FT170" s="224" t="str">
        <f t="shared" si="786"/>
        <v>94,150</v>
      </c>
      <c r="FU170" s="224" t="str">
        <f t="shared" si="786"/>
        <v>88</v>
      </c>
      <c r="FV170" s="224" t="str">
        <f t="shared" si="786"/>
        <v>1,840,500</v>
      </c>
      <c r="FW170" s="224" t="str">
        <f t="shared" si="786"/>
        <v>43,865</v>
      </c>
      <c r="FX170" s="224" t="str">
        <f t="shared" si="786"/>
        <v>43,865</v>
      </c>
      <c r="FY170" s="224" t="str">
        <f t="shared" si="786"/>
        <v>20,437</v>
      </c>
      <c r="FZ170" s="224" t="str">
        <f t="shared" si="786"/>
        <v>2,562,457</v>
      </c>
      <c r="GA170" s="224" t="str">
        <f t="shared" si="786"/>
        <v>3,232,629</v>
      </c>
      <c r="GB170" s="224" t="str">
        <f t="shared" si="786"/>
        <v>$10,231,764</v>
      </c>
      <c r="GC170" s="224" t="str">
        <f t="shared" si="786"/>
        <v>$8,964,264</v>
      </c>
      <c r="GD170" s="224" t="str">
        <f t="shared" si="786"/>
        <v>$4,994,937</v>
      </c>
      <c r="GE170" s="224" t="str">
        <f t="shared" si="786"/>
        <v>$23,467,844</v>
      </c>
      <c r="GF170" s="224" t="str">
        <f t="shared" si="786"/>
        <v>$81</v>
      </c>
      <c r="GG170" s="224" t="str">
        <f t="shared" si="786"/>
        <v>1,699</v>
      </c>
      <c r="GH170" s="232" t="s">
        <v>275</v>
      </c>
      <c r="GI170" s="232" t="s">
        <v>275</v>
      </c>
      <c r="GJ170" s="213" t="str">
        <f t="shared" ref="GJ170:HD170" si="787">GJ70</f>
        <v>17,255</v>
      </c>
      <c r="GK170" s="224" t="str">
        <f t="shared" si="787"/>
        <v>353</v>
      </c>
      <c r="GL170" s="224" t="str">
        <f t="shared" si="787"/>
        <v>0</v>
      </c>
      <c r="GM170" s="224" t="str">
        <f t="shared" si="787"/>
        <v>355</v>
      </c>
      <c r="GN170" s="224" t="str">
        <f t="shared" si="787"/>
        <v>20</v>
      </c>
      <c r="GO170" s="224" t="str">
        <f t="shared" si="787"/>
        <v>15</v>
      </c>
      <c r="GP170" s="224" t="str">
        <f t="shared" si="787"/>
        <v>69</v>
      </c>
      <c r="GQ170" s="224" t="str">
        <f t="shared" si="787"/>
        <v>91,400</v>
      </c>
      <c r="GR170" s="224" t="str">
        <f t="shared" si="787"/>
        <v>84</v>
      </c>
      <c r="GS170" s="224" t="str">
        <f t="shared" si="787"/>
        <v>1,840,500</v>
      </c>
      <c r="GT170" s="224" t="str">
        <f t="shared" si="787"/>
        <v>32,022</v>
      </c>
      <c r="GU170" s="224" t="str">
        <f t="shared" si="787"/>
        <v>32,022</v>
      </c>
      <c r="GV170" s="224" t="str">
        <f t="shared" si="787"/>
        <v>23,944</v>
      </c>
      <c r="GW170" s="224" t="str">
        <f t="shared" si="787"/>
        <v>1,264,680</v>
      </c>
      <c r="GX170" s="224" t="str">
        <f t="shared" si="787"/>
        <v>1,594,036</v>
      </c>
      <c r="GY170" s="224" t="str">
        <f t="shared" si="787"/>
        <v>$10,702,515</v>
      </c>
      <c r="GZ170" s="224" t="str">
        <f t="shared" si="787"/>
        <v>$4,482,132</v>
      </c>
      <c r="HA170" s="224" t="str">
        <f t="shared" si="787"/>
        <v>$3,713,167</v>
      </c>
      <c r="HB170" s="224" t="str">
        <f t="shared" si="787"/>
        <v>$24,256,197</v>
      </c>
      <c r="HC170" s="224" t="str">
        <f t="shared" ref="HC170" si="788">HC70</f>
        <v>$82</v>
      </c>
      <c r="HD170" s="224" t="str">
        <f t="shared" si="787"/>
        <v>1,579</v>
      </c>
      <c r="HE170" s="232" t="s">
        <v>275</v>
      </c>
      <c r="HF170" s="232" t="s">
        <v>275</v>
      </c>
      <c r="HG170" s="213" t="str">
        <f t="shared" ref="HG170:IA170" si="789">HG70</f>
        <v>17,062</v>
      </c>
      <c r="HH170" s="224" t="str">
        <f t="shared" si="789"/>
        <v>371</v>
      </c>
      <c r="HI170" s="224">
        <f t="shared" si="789"/>
        <v>0</v>
      </c>
      <c r="HJ170" s="224" t="str">
        <f t="shared" si="789"/>
        <v>360</v>
      </c>
      <c r="HK170" s="224" t="str">
        <f t="shared" si="789"/>
        <v>21</v>
      </c>
      <c r="HL170" s="224" t="str">
        <f t="shared" si="789"/>
        <v>15</v>
      </c>
      <c r="HM170" s="224" t="str">
        <f t="shared" si="789"/>
        <v>67</v>
      </c>
      <c r="HN170" s="224" t="str">
        <f t="shared" si="789"/>
        <v>94,150</v>
      </c>
      <c r="HO170" s="224" t="str">
        <f t="shared" si="789"/>
        <v>85</v>
      </c>
      <c r="HP170" s="224" t="str">
        <f t="shared" si="789"/>
        <v>1,840,500</v>
      </c>
      <c r="HQ170" s="224" t="str">
        <f t="shared" si="789"/>
        <v>32,054</v>
      </c>
      <c r="HR170" s="224" t="str">
        <f t="shared" si="789"/>
        <v>32,054</v>
      </c>
      <c r="HS170" s="224" t="str">
        <f t="shared" si="789"/>
        <v>34,082</v>
      </c>
      <c r="HT170" s="224" t="str">
        <f t="shared" si="789"/>
        <v>1,671,361</v>
      </c>
      <c r="HU170" s="224" t="str">
        <f t="shared" si="789"/>
        <v>2,085,093</v>
      </c>
      <c r="HV170" s="224" t="str">
        <f t="shared" si="789"/>
        <v>$7,696,826</v>
      </c>
      <c r="HW170" s="224" t="str">
        <f t="shared" si="789"/>
        <v>$6,340,808</v>
      </c>
      <c r="HX170" s="224" t="str">
        <f t="shared" si="789"/>
        <v>$3,203,995</v>
      </c>
      <c r="HY170" s="224" t="str">
        <f t="shared" si="789"/>
        <v>$17,508,007</v>
      </c>
      <c r="HZ170" s="224" t="str">
        <f t="shared" si="789"/>
        <v>$79</v>
      </c>
      <c r="IA170" s="224" t="str">
        <f t="shared" si="789"/>
        <v>894</v>
      </c>
      <c r="IB170" s="232" t="s">
        <v>275</v>
      </c>
      <c r="IC170" s="232" t="s">
        <v>275</v>
      </c>
      <c r="ID170" s="213" t="str">
        <f t="shared" ref="ID170:IX170" si="790">ID70</f>
        <v>17,049</v>
      </c>
      <c r="IE170" s="224" t="str">
        <f t="shared" si="790"/>
        <v>371</v>
      </c>
      <c r="IF170" s="224">
        <f t="shared" si="790"/>
        <v>0</v>
      </c>
      <c r="IG170" s="224" t="str">
        <f t="shared" si="790"/>
        <v>361</v>
      </c>
      <c r="IH170" s="224" t="str">
        <f t="shared" si="790"/>
        <v>25</v>
      </c>
      <c r="II170" s="224" t="str">
        <f t="shared" si="790"/>
        <v>63</v>
      </c>
      <c r="IJ170" s="224" t="str">
        <f t="shared" si="790"/>
        <v>70</v>
      </c>
      <c r="IK170" s="224" t="str">
        <f t="shared" si="790"/>
        <v>91,150</v>
      </c>
      <c r="IL170" s="224" t="str">
        <f t="shared" si="790"/>
        <v>84</v>
      </c>
      <c r="IM170" s="224" t="str">
        <f t="shared" si="790"/>
        <v>1,435,000</v>
      </c>
      <c r="IN170" s="224" t="str">
        <f t="shared" si="790"/>
        <v>42,256</v>
      </c>
      <c r="IO170" s="224" t="str">
        <f t="shared" si="790"/>
        <v>42,256</v>
      </c>
      <c r="IP170" s="224" t="str">
        <f t="shared" si="790"/>
        <v>51,549</v>
      </c>
      <c r="IQ170" s="224" t="str">
        <f t="shared" si="790"/>
        <v>1,818,415</v>
      </c>
      <c r="IR170" s="224" t="str">
        <f t="shared" si="790"/>
        <v>2,293,134</v>
      </c>
      <c r="IS170" s="224" t="str">
        <f t="shared" si="790"/>
        <v>$9,000,932</v>
      </c>
      <c r="IT170" s="224" t="str">
        <f t="shared" si="790"/>
        <v>$7,316,181</v>
      </c>
      <c r="IU170" s="224" t="str">
        <f t="shared" si="790"/>
        <v>$4,195,364</v>
      </c>
      <c r="IV170" s="224" t="str">
        <f t="shared" si="790"/>
        <v>$20,710,725</v>
      </c>
      <c r="IW170" s="224" t="str">
        <f t="shared" si="790"/>
        <v>$82</v>
      </c>
      <c r="IX170" s="224" t="str">
        <f t="shared" si="790"/>
        <v>1,279</v>
      </c>
      <c r="IY170" s="232" t="s">
        <v>275</v>
      </c>
      <c r="IZ170" s="232" t="s">
        <v>275</v>
      </c>
      <c r="JA170" s="213" t="str">
        <f t="shared" ref="JA170:JU170" si="791">JA70</f>
        <v>17,263</v>
      </c>
      <c r="JB170" s="224" t="str">
        <f t="shared" si="791"/>
        <v>368</v>
      </c>
      <c r="JC170" s="224" t="str">
        <f t="shared" si="791"/>
        <v>0</v>
      </c>
      <c r="JD170" s="224" t="str">
        <f t="shared" si="791"/>
        <v>360</v>
      </c>
      <c r="JE170" s="224" t="str">
        <f t="shared" si="791"/>
        <v>18</v>
      </c>
      <c r="JF170" s="224" t="str">
        <f t="shared" si="791"/>
        <v>17</v>
      </c>
      <c r="JG170" s="224" t="str">
        <f t="shared" si="791"/>
        <v>67</v>
      </c>
      <c r="JH170" s="224" t="str">
        <f t="shared" si="791"/>
        <v>94,150</v>
      </c>
      <c r="JI170" s="224" t="str">
        <f t="shared" si="791"/>
        <v>87</v>
      </c>
      <c r="JJ170" s="224" t="str">
        <f t="shared" si="791"/>
        <v>1,840,500</v>
      </c>
      <c r="JK170" s="224" t="str">
        <f t="shared" si="791"/>
        <v>41,179</v>
      </c>
      <c r="JL170" s="224" t="str">
        <f t="shared" si="791"/>
        <v>41,179</v>
      </c>
      <c r="JM170" s="224" t="str">
        <f t="shared" si="791"/>
        <v>9,302</v>
      </c>
      <c r="JN170" s="224" t="str">
        <f t="shared" si="791"/>
        <v>3,075,683</v>
      </c>
      <c r="JO170" s="224" t="str">
        <f t="shared" si="791"/>
        <v>3,717,182</v>
      </c>
      <c r="JP170" s="224" t="str">
        <f t="shared" si="791"/>
        <v>$12,156,438</v>
      </c>
      <c r="JQ170" s="224" t="str">
        <f t="shared" si="791"/>
        <v>$6,128,284</v>
      </c>
      <c r="JR170" s="224" t="str">
        <f t="shared" si="791"/>
        <v>$5,078,616</v>
      </c>
      <c r="JS170" s="224" t="str">
        <f t="shared" si="791"/>
        <v>$27,159,805</v>
      </c>
      <c r="JT170" s="224" t="str">
        <f t="shared" si="791"/>
        <v>$97.17</v>
      </c>
      <c r="JU170" s="224" t="str">
        <f t="shared" si="791"/>
        <v>1,479</v>
      </c>
      <c r="JV170" s="232" t="s">
        <v>275</v>
      </c>
      <c r="JW170" s="232" t="s">
        <v>275</v>
      </c>
      <c r="JX170" s="213" t="str">
        <f t="shared" ref="JX170:KR170" si="792">JX70</f>
        <v>0</v>
      </c>
      <c r="JY170" s="224" t="str">
        <f t="shared" si="792"/>
        <v>0</v>
      </c>
      <c r="JZ170" s="224" t="str">
        <f t="shared" si="792"/>
        <v>0</v>
      </c>
      <c r="KA170" s="224" t="str">
        <f t="shared" si="792"/>
        <v>0</v>
      </c>
      <c r="KB170" s="224" t="str">
        <f t="shared" si="792"/>
        <v>0</v>
      </c>
      <c r="KC170" s="224" t="str">
        <f t="shared" si="792"/>
        <v>0</v>
      </c>
      <c r="KD170" s="224" t="str">
        <f t="shared" si="792"/>
        <v>0</v>
      </c>
      <c r="KE170" s="224" t="str">
        <f t="shared" si="792"/>
        <v>0</v>
      </c>
      <c r="KF170" s="224" t="str">
        <f t="shared" si="792"/>
        <v>0</v>
      </c>
      <c r="KG170" s="224" t="str">
        <f t="shared" si="792"/>
        <v>0</v>
      </c>
      <c r="KH170" s="224" t="str">
        <f t="shared" si="792"/>
        <v>4,417</v>
      </c>
      <c r="KI170" s="224" t="str">
        <f t="shared" si="792"/>
        <v>4,417</v>
      </c>
      <c r="KJ170" s="224" t="str">
        <f t="shared" si="792"/>
        <v>160</v>
      </c>
      <c r="KK170" s="224" t="str">
        <f t="shared" si="792"/>
        <v>675,387</v>
      </c>
      <c r="KL170" s="224" t="str">
        <f t="shared" si="792"/>
        <v>888,206</v>
      </c>
      <c r="KM170" s="224" t="str">
        <f t="shared" si="792"/>
        <v>-$1,470,012</v>
      </c>
      <c r="KN170" s="224" t="str">
        <f t="shared" si="792"/>
        <v>-$1,065,797</v>
      </c>
      <c r="KO170" s="224" t="str">
        <f t="shared" si="792"/>
        <v>$846,615</v>
      </c>
      <c r="KP170" s="224" t="str">
        <f t="shared" si="792"/>
        <v>-$15,674,589</v>
      </c>
      <c r="KQ170" s="224" t="str">
        <f t="shared" si="792"/>
        <v>$1.75</v>
      </c>
      <c r="KR170" s="224" t="str">
        <f t="shared" si="792"/>
        <v>-1,406</v>
      </c>
      <c r="KS170" s="232" t="s">
        <v>275</v>
      </c>
      <c r="KT170" s="232" t="s">
        <v>275</v>
      </c>
      <c r="KU170" s="213" t="str">
        <f t="shared" ref="KU170:LO170" si="793">KU70</f>
        <v>-11</v>
      </c>
      <c r="KV170" s="224" t="str">
        <f t="shared" si="793"/>
        <v>6</v>
      </c>
      <c r="KW170" s="224" t="str">
        <f t="shared" si="793"/>
        <v>0</v>
      </c>
      <c r="KX170" s="224" t="str">
        <f t="shared" si="793"/>
        <v>1</v>
      </c>
      <c r="KY170" s="224" t="str">
        <f t="shared" si="793"/>
        <v>-5</v>
      </c>
      <c r="KZ170" s="224" t="str">
        <f t="shared" si="793"/>
        <v>2</v>
      </c>
      <c r="LA170" s="224" t="str">
        <f t="shared" si="793"/>
        <v>0</v>
      </c>
      <c r="LB170" s="224" t="str">
        <f t="shared" si="793"/>
        <v>0</v>
      </c>
      <c r="LC170" s="224" t="str">
        <f t="shared" si="793"/>
        <v>0</v>
      </c>
      <c r="LD170" s="224" t="str">
        <f t="shared" si="793"/>
        <v>0</v>
      </c>
      <c r="LE170" s="224" t="str">
        <f t="shared" si="793"/>
        <v>6,863</v>
      </c>
      <c r="LF170" s="224" t="str">
        <f t="shared" si="793"/>
        <v>6,863</v>
      </c>
      <c r="LG170" s="224" t="str">
        <f t="shared" si="793"/>
        <v>-22,765</v>
      </c>
      <c r="LH170" s="224" t="str">
        <f t="shared" si="793"/>
        <v>332,685</v>
      </c>
      <c r="LI170" s="224" t="str">
        <f t="shared" si="793"/>
        <v>412,476</v>
      </c>
      <c r="LJ170" s="224" t="str">
        <f t="shared" si="793"/>
        <v>$4,868,420</v>
      </c>
      <c r="LK170" s="224" t="str">
        <f t="shared" si="793"/>
        <v>-$13,236,462</v>
      </c>
      <c r="LL170" s="224" t="str">
        <f t="shared" si="793"/>
        <v>$1,455,605</v>
      </c>
      <c r="LM170" s="224" t="str">
        <f t="shared" si="793"/>
        <v>$9,563,209</v>
      </c>
      <c r="LN170" s="224" t="str">
        <f t="shared" si="793"/>
        <v>$13.62</v>
      </c>
      <c r="LO170" s="224" t="str">
        <f t="shared" si="793"/>
        <v>552</v>
      </c>
      <c r="LP170" s="232"/>
      <c r="LQ170" s="232"/>
      <c r="LR170" s="213" t="str">
        <f t="shared" ref="LR170:ML170" si="794">LR70</f>
        <v>0</v>
      </c>
      <c r="LS170" s="224" t="str">
        <f t="shared" si="794"/>
        <v>0</v>
      </c>
      <c r="LT170" s="224" t="str">
        <f t="shared" si="794"/>
        <v>0</v>
      </c>
      <c r="LU170" s="224" t="str">
        <f t="shared" si="794"/>
        <v>0</v>
      </c>
      <c r="LV170" s="224" t="str">
        <f t="shared" si="794"/>
        <v>0</v>
      </c>
      <c r="LW170" s="224" t="str">
        <f t="shared" si="794"/>
        <v>0</v>
      </c>
      <c r="LX170" s="224" t="str">
        <f t="shared" si="794"/>
        <v>0</v>
      </c>
      <c r="LY170" s="224" t="str">
        <f t="shared" si="794"/>
        <v>0</v>
      </c>
      <c r="LZ170" s="224" t="str">
        <f t="shared" si="794"/>
        <v>0</v>
      </c>
      <c r="MA170" s="224" t="str">
        <f t="shared" si="794"/>
        <v>0</v>
      </c>
      <c r="MB170" s="224" t="str">
        <f t="shared" si="794"/>
        <v>12,091</v>
      </c>
      <c r="MC170" s="224" t="str">
        <f t="shared" si="794"/>
        <v>12,091</v>
      </c>
      <c r="MD170" s="224" t="str">
        <f t="shared" si="794"/>
        <v>16,434</v>
      </c>
      <c r="ME170" s="224" t="str">
        <f t="shared" si="794"/>
        <v>481,925</v>
      </c>
      <c r="MF170" s="224" t="str">
        <f t="shared" si="794"/>
        <v>511,487</v>
      </c>
      <c r="MG170" s="224" t="str">
        <f t="shared" si="794"/>
        <v>$5,283,913</v>
      </c>
      <c r="MH170" s="224" t="str">
        <f t="shared" si="794"/>
        <v>$8,193,714</v>
      </c>
      <c r="MI170" s="224" t="str">
        <f t="shared" si="794"/>
        <v>$1,170,093</v>
      </c>
      <c r="MJ170" s="224" t="str">
        <f t="shared" si="794"/>
        <v>$14,645,517</v>
      </c>
      <c r="MK170" s="224" t="str">
        <f t="shared" si="794"/>
        <v>$0</v>
      </c>
      <c r="ML170" s="224" t="str">
        <f t="shared" si="794"/>
        <v>746</v>
      </c>
      <c r="MM170" s="232"/>
      <c r="MN170" s="232"/>
      <c r="MO170" s="213" t="str">
        <f t="shared" ref="MO170:NI170" si="795">MO70</f>
        <v>0</v>
      </c>
      <c r="MP170" s="224" t="str">
        <f t="shared" si="795"/>
        <v>0</v>
      </c>
      <c r="MQ170" s="224" t="str">
        <f t="shared" si="795"/>
        <v>0</v>
      </c>
      <c r="MR170" s="224" t="str">
        <f t="shared" si="795"/>
        <v>-10</v>
      </c>
      <c r="MS170" s="224" t="str">
        <f t="shared" si="795"/>
        <v>5</v>
      </c>
      <c r="MT170" s="224" t="str">
        <f t="shared" si="795"/>
        <v>3</v>
      </c>
      <c r="MU170" s="224" t="str">
        <f t="shared" si="795"/>
        <v>0</v>
      </c>
      <c r="MV170" s="224" t="str">
        <f t="shared" si="795"/>
        <v>0</v>
      </c>
      <c r="MW170" s="224" t="str">
        <f t="shared" si="795"/>
        <v>0</v>
      </c>
      <c r="MX170" s="224" t="str">
        <f t="shared" si="795"/>
        <v>0</v>
      </c>
      <c r="MY170" s="224" t="str">
        <f t="shared" si="795"/>
        <v>-16,371</v>
      </c>
      <c r="MZ170" s="224" t="str">
        <f t="shared" si="795"/>
        <v>-16,371</v>
      </c>
      <c r="NA170" s="224" t="str">
        <f t="shared" si="795"/>
        <v>-6,061</v>
      </c>
      <c r="NB170" s="224" t="str">
        <f t="shared" si="795"/>
        <v>-800,940</v>
      </c>
      <c r="NC170" s="224" t="str">
        <f t="shared" si="795"/>
        <v>-1,095,329</v>
      </c>
      <c r="ND170" s="224" t="str">
        <f t="shared" si="795"/>
        <v>-$3,658,215</v>
      </c>
      <c r="NE170" s="224" t="str">
        <f t="shared" si="795"/>
        <v>-$865,298</v>
      </c>
      <c r="NF170" s="224" t="str">
        <f t="shared" si="795"/>
        <v>-$1,740,413</v>
      </c>
      <c r="NG170" s="224" t="str">
        <f t="shared" si="795"/>
        <v>-$6,275,955</v>
      </c>
      <c r="NH170" s="224" t="str">
        <f t="shared" si="795"/>
        <v>$0</v>
      </c>
      <c r="NI170" s="224" t="str">
        <f t="shared" si="795"/>
        <v>-590</v>
      </c>
    </row>
    <row r="171" spans="1:373" s="2" customFormat="1" ht="12.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213" t="s">
        <v>116</v>
      </c>
      <c r="AD171" s="222" t="str">
        <f t="shared" ca="1" si="742"/>
        <v>$63.78</v>
      </c>
      <c r="AE171" s="224" t="str">
        <f t="shared" si="778"/>
        <v>42,382</v>
      </c>
      <c r="AF171" s="224" t="str">
        <f t="shared" ref="AF171:AS171" si="796">AF71</f>
        <v>2,316</v>
      </c>
      <c r="AG171" s="224" t="str">
        <f t="shared" si="796"/>
        <v>348</v>
      </c>
      <c r="AH171" s="224" t="str">
        <f t="shared" si="796"/>
        <v>1,719</v>
      </c>
      <c r="AI171" s="224" t="str">
        <f t="shared" si="796"/>
        <v>0</v>
      </c>
      <c r="AJ171" s="224" t="str">
        <f t="shared" si="796"/>
        <v>0</v>
      </c>
      <c r="AK171" s="224" t="str">
        <f t="shared" si="796"/>
        <v>233</v>
      </c>
      <c r="AL171" s="224" t="str">
        <f t="shared" si="796"/>
        <v>857,000</v>
      </c>
      <c r="AM171" s="224" t="str">
        <f t="shared" si="796"/>
        <v>233</v>
      </c>
      <c r="AN171" s="224" t="str">
        <f t="shared" si="796"/>
        <v>8,294,500</v>
      </c>
      <c r="AO171" s="224" t="str">
        <f t="shared" si="796"/>
        <v>362,341</v>
      </c>
      <c r="AP171" s="224" t="str">
        <f t="shared" si="796"/>
        <v>362,823</v>
      </c>
      <c r="AQ171" s="224" t="str">
        <f t="shared" si="796"/>
        <v>59</v>
      </c>
      <c r="AR171" s="224" t="str">
        <f t="shared" si="796"/>
        <v>8,400,646</v>
      </c>
      <c r="AS171" s="224" t="str">
        <f t="shared" si="796"/>
        <v>9,453,878</v>
      </c>
      <c r="AT171" s="224" t="str">
        <f t="shared" si="744"/>
        <v>$18,134,873</v>
      </c>
      <c r="AU171" s="224" t="str">
        <f t="shared" si="744"/>
        <v>$24,349,936</v>
      </c>
      <c r="AV171" s="224" t="str">
        <f t="shared" si="744"/>
        <v>$24,539,548</v>
      </c>
      <c r="AW171" s="224" t="str">
        <f t="shared" si="744"/>
        <v>$67,024,357</v>
      </c>
      <c r="AX171" s="224" t="str">
        <f t="shared" si="744"/>
        <v>$63.78</v>
      </c>
      <c r="AY171" s="224" t="str">
        <f t="shared" ref="AY171" si="797">AY71</f>
        <v>207</v>
      </c>
      <c r="AZ171" s="232" t="s">
        <v>275</v>
      </c>
      <c r="BA171" s="232"/>
      <c r="BB171" s="213" t="str">
        <f t="shared" ref="BB171:BU171" si="798">BB71</f>
        <v>42,667</v>
      </c>
      <c r="BC171" s="224" t="str">
        <f t="shared" si="798"/>
        <v>2,357</v>
      </c>
      <c r="BD171" s="224" t="str">
        <f t="shared" si="798"/>
        <v>352</v>
      </c>
      <c r="BE171" s="224" t="str">
        <f t="shared" si="798"/>
        <v>1,708</v>
      </c>
      <c r="BF171" s="224" t="str">
        <f t="shared" si="798"/>
        <v>0</v>
      </c>
      <c r="BG171" s="224" t="str">
        <f t="shared" si="798"/>
        <v>0</v>
      </c>
      <c r="BH171" s="224" t="str">
        <f t="shared" si="798"/>
        <v>234</v>
      </c>
      <c r="BI171" s="224" t="str">
        <f t="shared" si="798"/>
        <v>845,803</v>
      </c>
      <c r="BJ171" s="224" t="str">
        <f t="shared" si="798"/>
        <v>234</v>
      </c>
      <c r="BK171" s="224" t="str">
        <f t="shared" si="798"/>
        <v>7,881,950</v>
      </c>
      <c r="BL171" s="224" t="str">
        <f t="shared" si="798"/>
        <v>403,762</v>
      </c>
      <c r="BM171" s="224" t="str">
        <f t="shared" si="798"/>
        <v>405,044</v>
      </c>
      <c r="BN171" s="224" t="str">
        <f t="shared" si="798"/>
        <v>437</v>
      </c>
      <c r="BO171" s="224" t="str">
        <f t="shared" si="798"/>
        <v>8,917,077</v>
      </c>
      <c r="BP171" s="224" t="str">
        <f t="shared" si="798"/>
        <v>10,014,217</v>
      </c>
      <c r="BQ171" s="224" t="str">
        <f t="shared" si="798"/>
        <v>$26,139,729</v>
      </c>
      <c r="BR171" s="224" t="str">
        <f t="shared" si="798"/>
        <v>$24,152,222</v>
      </c>
      <c r="BS171" s="224" t="str">
        <f t="shared" si="798"/>
        <v>$25,021,860</v>
      </c>
      <c r="BT171" s="224" t="str">
        <f t="shared" si="798"/>
        <v>$75,313,811</v>
      </c>
      <c r="BU171" s="224" t="str">
        <f t="shared" si="798"/>
        <v>$60.20</v>
      </c>
      <c r="BV171" s="224" t="str">
        <f t="shared" si="710"/>
        <v>238</v>
      </c>
      <c r="BW171" s="232" t="s">
        <v>275</v>
      </c>
      <c r="BX171" s="232" t="s">
        <v>275</v>
      </c>
      <c r="BY171" s="213" t="str">
        <f t="shared" ref="BY171:CR171" si="799">BY71</f>
        <v>42,667</v>
      </c>
      <c r="BZ171" s="224" t="str">
        <f t="shared" si="799"/>
        <v>2,397</v>
      </c>
      <c r="CA171" s="224" t="str">
        <f t="shared" si="799"/>
        <v>430</v>
      </c>
      <c r="CB171" s="224" t="str">
        <f t="shared" si="799"/>
        <v>1,773</v>
      </c>
      <c r="CC171" s="224" t="str">
        <f t="shared" si="799"/>
        <v>32</v>
      </c>
      <c r="CD171" s="224" t="str">
        <f t="shared" si="799"/>
        <v>1</v>
      </c>
      <c r="CE171" s="224" t="str">
        <f t="shared" si="799"/>
        <v>231</v>
      </c>
      <c r="CF171" s="224" t="str">
        <f t="shared" si="799"/>
        <v>847,427</v>
      </c>
      <c r="CG171" s="224" t="str">
        <f t="shared" si="799"/>
        <v>236</v>
      </c>
      <c r="CH171" s="224" t="str">
        <f t="shared" si="799"/>
        <v>7,399,633</v>
      </c>
      <c r="CI171" s="224" t="str">
        <f t="shared" si="799"/>
        <v>608,282</v>
      </c>
      <c r="CJ171" s="224" t="str">
        <f t="shared" si="799"/>
        <v>609,778</v>
      </c>
      <c r="CK171" s="224" t="str">
        <f t="shared" si="799"/>
        <v>1,160</v>
      </c>
      <c r="CL171" s="224" t="str">
        <f t="shared" si="799"/>
        <v>12,995,415</v>
      </c>
      <c r="CM171" s="224" t="str">
        <f t="shared" si="799"/>
        <v>14,952,091</v>
      </c>
      <c r="CN171" s="224" t="str">
        <f t="shared" si="799"/>
        <v>$34,493,269</v>
      </c>
      <c r="CO171" s="224" t="str">
        <f t="shared" si="799"/>
        <v>$29,966,947</v>
      </c>
      <c r="CP171" s="224" t="str">
        <f t="shared" si="799"/>
        <v>$39,726,554</v>
      </c>
      <c r="CQ171" s="224" t="str">
        <f t="shared" si="799"/>
        <v>$104,186,770</v>
      </c>
      <c r="CR171" s="224" t="str">
        <f t="shared" si="799"/>
        <v>$54</v>
      </c>
      <c r="CS171" s="224" t="str">
        <f t="shared" si="711"/>
        <v>422</v>
      </c>
      <c r="CT171" s="232" t="s">
        <v>275</v>
      </c>
      <c r="CU171" s="232" t="s">
        <v>275</v>
      </c>
      <c r="CV171" s="213" t="str">
        <f t="shared" ref="CV171:DP171" si="800">CV71</f>
        <v>41,551</v>
      </c>
      <c r="CW171" s="224" t="str">
        <f t="shared" si="800"/>
        <v>2,392</v>
      </c>
      <c r="CX171" s="224" t="str">
        <f t="shared" si="800"/>
        <v>733</v>
      </c>
      <c r="CY171" s="224" t="str">
        <f t="shared" si="800"/>
        <v>1,648</v>
      </c>
      <c r="CZ171" s="224" t="str">
        <f t="shared" si="800"/>
        <v>40</v>
      </c>
      <c r="DA171" s="224" t="str">
        <f t="shared" si="800"/>
        <v>2</v>
      </c>
      <c r="DB171" s="224" t="str">
        <f t="shared" si="800"/>
        <v>236</v>
      </c>
      <c r="DC171" s="224" t="str">
        <f t="shared" si="800"/>
        <v>858,302</v>
      </c>
      <c r="DD171" s="224" t="str">
        <f t="shared" si="800"/>
        <v>239</v>
      </c>
      <c r="DE171" s="224" t="str">
        <f t="shared" si="800"/>
        <v>7,133,796</v>
      </c>
      <c r="DF171" s="224" t="str">
        <f t="shared" si="800"/>
        <v>740,150</v>
      </c>
      <c r="DG171" s="224" t="str">
        <f t="shared" si="800"/>
        <v>740,150</v>
      </c>
      <c r="DH171" s="224" t="str">
        <f t="shared" si="800"/>
        <v>351</v>
      </c>
      <c r="DI171" s="224" t="str">
        <f t="shared" si="800"/>
        <v>18,006,654</v>
      </c>
      <c r="DJ171" s="224" t="str">
        <f t="shared" si="800"/>
        <v>19,209,084</v>
      </c>
      <c r="DK171" s="224" t="str">
        <f t="shared" si="800"/>
        <v>$39,528,592</v>
      </c>
      <c r="DL171" s="224" t="str">
        <f t="shared" si="800"/>
        <v>$39,397,535</v>
      </c>
      <c r="DM171" s="224" t="str">
        <f t="shared" si="800"/>
        <v>$56,387,632</v>
      </c>
      <c r="DN171" s="224" t="str">
        <f t="shared" si="800"/>
        <v>$135,313,759</v>
      </c>
      <c r="DO171" s="224" t="str">
        <f t="shared" si="800"/>
        <v>$57</v>
      </c>
      <c r="DP171" s="224" t="str">
        <f t="shared" si="800"/>
        <v>412</v>
      </c>
      <c r="DQ171" s="232" t="s">
        <v>275</v>
      </c>
      <c r="DR171" s="232" t="s">
        <v>275</v>
      </c>
      <c r="DS171" s="213" t="str">
        <f t="shared" ref="DS171:EM171" si="801">DS71</f>
        <v>43,549</v>
      </c>
      <c r="DT171" s="224" t="str">
        <f t="shared" si="801"/>
        <v>2,723</v>
      </c>
      <c r="DU171" s="224" t="str">
        <f t="shared" si="801"/>
        <v>519</v>
      </c>
      <c r="DV171" s="224" t="str">
        <f t="shared" si="801"/>
        <v>1,584</v>
      </c>
      <c r="DW171" s="224" t="str">
        <f t="shared" si="801"/>
        <v>43</v>
      </c>
      <c r="DX171" s="224" t="str">
        <f t="shared" si="801"/>
        <v>0</v>
      </c>
      <c r="DY171" s="224" t="str">
        <f t="shared" si="801"/>
        <v>236</v>
      </c>
      <c r="DZ171" s="224" t="str">
        <f t="shared" si="801"/>
        <v>848,202</v>
      </c>
      <c r="EA171" s="224" t="str">
        <f t="shared" si="801"/>
        <v>187</v>
      </c>
      <c r="EB171" s="224" t="str">
        <f t="shared" si="801"/>
        <v>4,216,534</v>
      </c>
      <c r="EC171" s="224" t="str">
        <f t="shared" si="801"/>
        <v>423,640</v>
      </c>
      <c r="ED171" s="224" t="str">
        <f t="shared" si="801"/>
        <v>423,650</v>
      </c>
      <c r="EE171" s="224" t="str">
        <f t="shared" si="801"/>
        <v>544</v>
      </c>
      <c r="EF171" s="224" t="str">
        <f t="shared" si="801"/>
        <v>12,714,593</v>
      </c>
      <c r="EG171" s="224" t="str">
        <f t="shared" si="801"/>
        <v>12,877,053</v>
      </c>
      <c r="EH171" s="224" t="str">
        <f t="shared" si="801"/>
        <v>$27,284,266</v>
      </c>
      <c r="EI171" s="224" t="str">
        <f t="shared" si="801"/>
        <v>$24,145,233</v>
      </c>
      <c r="EJ171" s="224" t="str">
        <f t="shared" si="801"/>
        <v>$30,769,144</v>
      </c>
      <c r="EK171" s="224" t="str">
        <f t="shared" si="801"/>
        <v>$82,198,643</v>
      </c>
      <c r="EL171" s="224" t="str">
        <f t="shared" si="801"/>
        <v>$77</v>
      </c>
      <c r="EM171" s="224" t="str">
        <f t="shared" si="801"/>
        <v>252</v>
      </c>
      <c r="EN171" s="232" t="s">
        <v>275</v>
      </c>
      <c r="EO171" s="232" t="s">
        <v>275</v>
      </c>
      <c r="EP171" s="213" t="str">
        <f t="shared" ref="EP171:FJ171" si="802">EP71</f>
        <v>43,461</v>
      </c>
      <c r="EQ171" s="224" t="str">
        <f t="shared" si="802"/>
        <v>2,765</v>
      </c>
      <c r="ER171" s="224" t="str">
        <f t="shared" si="802"/>
        <v>517</v>
      </c>
      <c r="ES171" s="224" t="str">
        <f t="shared" si="802"/>
        <v>1,634</v>
      </c>
      <c r="ET171" s="224" t="str">
        <f t="shared" si="802"/>
        <v>43</v>
      </c>
      <c r="EU171" s="224" t="str">
        <f t="shared" si="802"/>
        <v>2</v>
      </c>
      <c r="EV171" s="224" t="str">
        <f t="shared" si="802"/>
        <v>231</v>
      </c>
      <c r="EW171" s="224" t="str">
        <f t="shared" si="802"/>
        <v>816,902</v>
      </c>
      <c r="EX171" s="224" t="str">
        <f t="shared" si="802"/>
        <v>187</v>
      </c>
      <c r="EY171" s="224" t="str">
        <f t="shared" si="802"/>
        <v>6,088,351</v>
      </c>
      <c r="EZ171" s="224" t="str">
        <f t="shared" si="802"/>
        <v>747,945</v>
      </c>
      <c r="FA171" s="224" t="str">
        <f t="shared" si="802"/>
        <v>748,020</v>
      </c>
      <c r="FB171" s="224" t="str">
        <f t="shared" si="802"/>
        <v>2,424</v>
      </c>
      <c r="FC171" s="224" t="str">
        <f t="shared" si="802"/>
        <v>9,851,921</v>
      </c>
      <c r="FD171" s="224" t="str">
        <f t="shared" si="802"/>
        <v>12,903,412</v>
      </c>
      <c r="FE171" s="224" t="str">
        <f t="shared" si="802"/>
        <v>$38,654,768</v>
      </c>
      <c r="FF171" s="224" t="str">
        <f t="shared" si="802"/>
        <v>$33,582,990</v>
      </c>
      <c r="FG171" s="224" t="str">
        <f t="shared" si="802"/>
        <v>$49,661,296</v>
      </c>
      <c r="FH171" s="224" t="str">
        <f t="shared" si="802"/>
        <v>$121,974,722</v>
      </c>
      <c r="FI171" s="224" t="str">
        <f t="shared" si="802"/>
        <v>$66</v>
      </c>
      <c r="FJ171" s="224" t="str">
        <f t="shared" si="802"/>
        <v>393</v>
      </c>
      <c r="FK171" s="232" t="s">
        <v>275</v>
      </c>
      <c r="FL171" s="232" t="s">
        <v>275</v>
      </c>
      <c r="FM171" s="213" t="str">
        <f t="shared" ref="FM171:GG171" si="803">FM71</f>
        <v>43,304</v>
      </c>
      <c r="FN171" s="224" t="str">
        <f t="shared" si="803"/>
        <v>2,665</v>
      </c>
      <c r="FO171" s="224" t="str">
        <f t="shared" si="803"/>
        <v>410</v>
      </c>
      <c r="FP171" s="224" t="str">
        <f t="shared" si="803"/>
        <v>1,635</v>
      </c>
      <c r="FQ171" s="224" t="str">
        <f t="shared" si="803"/>
        <v>41</v>
      </c>
      <c r="FR171" s="224" t="str">
        <f t="shared" si="803"/>
        <v>9</v>
      </c>
      <c r="FS171" s="224" t="str">
        <f t="shared" si="803"/>
        <v>231</v>
      </c>
      <c r="FT171" s="224" t="str">
        <f t="shared" si="803"/>
        <v>777,247</v>
      </c>
      <c r="FU171" s="224" t="str">
        <f t="shared" si="803"/>
        <v>187</v>
      </c>
      <c r="FV171" s="224" t="str">
        <f t="shared" si="803"/>
        <v>3,112,989</v>
      </c>
      <c r="FW171" s="224" t="str">
        <f t="shared" si="803"/>
        <v>955,051</v>
      </c>
      <c r="FX171" s="224" t="str">
        <f t="shared" si="803"/>
        <v>955,133</v>
      </c>
      <c r="FY171" s="224" t="str">
        <f t="shared" si="803"/>
        <v>3,640</v>
      </c>
      <c r="FZ171" s="224" t="str">
        <f t="shared" si="803"/>
        <v>10,628,625</v>
      </c>
      <c r="GA171" s="224" t="str">
        <f t="shared" si="803"/>
        <v>13,012,009</v>
      </c>
      <c r="GB171" s="224" t="str">
        <f t="shared" si="803"/>
        <v>$27,300,000</v>
      </c>
      <c r="GC171" s="224" t="str">
        <f t="shared" si="803"/>
        <v>$38,200,000</v>
      </c>
      <c r="GD171" s="224" t="str">
        <f t="shared" si="803"/>
        <v>$49,800,000</v>
      </c>
      <c r="GE171" s="224" t="str">
        <f t="shared" si="803"/>
        <v>$115,563,467</v>
      </c>
      <c r="GF171" s="224" t="str">
        <f t="shared" si="803"/>
        <v>$40</v>
      </c>
      <c r="GG171" s="224" t="str">
        <f t="shared" si="803"/>
        <v>513</v>
      </c>
      <c r="GH171" s="232" t="s">
        <v>275</v>
      </c>
      <c r="GI171" s="232" t="s">
        <v>275</v>
      </c>
      <c r="GJ171" s="213" t="str">
        <f t="shared" ref="GJ171:HD171" si="804">GJ71</f>
        <v>43,304</v>
      </c>
      <c r="GK171" s="224" t="str">
        <f t="shared" si="804"/>
        <v>2,665</v>
      </c>
      <c r="GL171" s="224" t="str">
        <f t="shared" si="804"/>
        <v>415</v>
      </c>
      <c r="GM171" s="224" t="str">
        <f t="shared" si="804"/>
        <v>1,698</v>
      </c>
      <c r="GN171" s="224" t="str">
        <f t="shared" si="804"/>
        <v>47</v>
      </c>
      <c r="GO171" s="224" t="str">
        <f t="shared" si="804"/>
        <v>5</v>
      </c>
      <c r="GP171" s="224" t="str">
        <f t="shared" si="804"/>
        <v>229</v>
      </c>
      <c r="GQ171" s="224" t="str">
        <f t="shared" si="804"/>
        <v>752,000</v>
      </c>
      <c r="GR171" s="224" t="str">
        <f t="shared" si="804"/>
        <v>187</v>
      </c>
      <c r="GS171" s="224" t="str">
        <f t="shared" si="804"/>
        <v>3,112,989</v>
      </c>
      <c r="GT171" s="224" t="str">
        <f t="shared" si="804"/>
        <v>595,525</v>
      </c>
      <c r="GU171" s="224" t="str">
        <f t="shared" si="804"/>
        <v>595,525</v>
      </c>
      <c r="GV171" s="224" t="str">
        <f t="shared" si="804"/>
        <v>1,100</v>
      </c>
      <c r="GW171" s="224" t="str">
        <f t="shared" si="804"/>
        <v>9,643,164</v>
      </c>
      <c r="GX171" s="224" t="str">
        <f t="shared" si="804"/>
        <v>11,054,844</v>
      </c>
      <c r="GY171" s="224" t="str">
        <f t="shared" si="804"/>
        <v>$17,774,000</v>
      </c>
      <c r="GZ171" s="224" t="str">
        <f t="shared" si="804"/>
        <v>$20,950,000</v>
      </c>
      <c r="HA171" s="224" t="str">
        <f t="shared" si="804"/>
        <v>$37,626,000</v>
      </c>
      <c r="HB171" s="224" t="str">
        <f t="shared" si="804"/>
        <v>$76,513,000</v>
      </c>
      <c r="HC171" s="224" t="str">
        <f t="shared" ref="HC171" si="805">HC71</f>
        <v>$43</v>
      </c>
      <c r="HD171" s="224" t="str">
        <f t="shared" si="804"/>
        <v>294</v>
      </c>
      <c r="HE171" s="232" t="s">
        <v>275</v>
      </c>
      <c r="HF171" s="232" t="s">
        <v>275</v>
      </c>
      <c r="HG171" s="213" t="str">
        <f t="shared" ref="HG171:IA171" si="806">HG71</f>
        <v>43,337</v>
      </c>
      <c r="HH171" s="224" t="str">
        <f t="shared" si="806"/>
        <v>2,066</v>
      </c>
      <c r="HI171" s="224" t="str">
        <f t="shared" si="806"/>
        <v>250</v>
      </c>
      <c r="HJ171" s="224" t="str">
        <f t="shared" si="806"/>
        <v>1,638</v>
      </c>
      <c r="HK171" s="224" t="str">
        <f t="shared" si="806"/>
        <v>57</v>
      </c>
      <c r="HL171" s="224" t="str">
        <f t="shared" si="806"/>
        <v>15</v>
      </c>
      <c r="HM171" s="224" t="str">
        <f t="shared" si="806"/>
        <v>239</v>
      </c>
      <c r="HN171" s="224" t="str">
        <f t="shared" si="806"/>
        <v>700,000</v>
      </c>
      <c r="HO171" s="224" t="str">
        <f t="shared" si="806"/>
        <v>206</v>
      </c>
      <c r="HP171" s="224" t="str">
        <f t="shared" si="806"/>
        <v>2,812,000</v>
      </c>
      <c r="HQ171" s="224" t="str">
        <f t="shared" si="806"/>
        <v>577,960</v>
      </c>
      <c r="HR171" s="224" t="str">
        <f t="shared" si="806"/>
        <v>577,960</v>
      </c>
      <c r="HS171" s="224">
        <f t="shared" si="806"/>
        <v>0</v>
      </c>
      <c r="HT171" s="224" t="str">
        <f t="shared" si="806"/>
        <v>7,338,039</v>
      </c>
      <c r="HU171" s="224" t="str">
        <f t="shared" si="806"/>
        <v>9,283,769</v>
      </c>
      <c r="HV171" s="224" t="str">
        <f t="shared" si="806"/>
        <v>$17,274,630</v>
      </c>
      <c r="HW171" s="224" t="str">
        <f t="shared" si="806"/>
        <v>$2,249,366</v>
      </c>
      <c r="HX171" s="224" t="str">
        <f t="shared" si="806"/>
        <v>$41,005,014</v>
      </c>
      <c r="HY171" s="224" t="str">
        <f t="shared" si="806"/>
        <v>$80,606,491</v>
      </c>
      <c r="HZ171" s="224" t="str">
        <f t="shared" si="806"/>
        <v>$62</v>
      </c>
      <c r="IA171" s="224" t="str">
        <f t="shared" si="806"/>
        <v>307</v>
      </c>
      <c r="IB171" s="232" t="s">
        <v>275</v>
      </c>
      <c r="IC171" s="232" t="s">
        <v>275</v>
      </c>
      <c r="ID171" s="213" t="str">
        <f t="shared" ref="ID171:IX171" si="807">ID71</f>
        <v>43,337</v>
      </c>
      <c r="IE171" s="224" t="str">
        <f t="shared" si="807"/>
        <v>2,668</v>
      </c>
      <c r="IF171" s="224" t="str">
        <f t="shared" si="807"/>
        <v>420</v>
      </c>
      <c r="IG171" s="224" t="str">
        <f t="shared" si="807"/>
        <v>1,622</v>
      </c>
      <c r="IH171" s="224" t="str">
        <f t="shared" si="807"/>
        <v>57</v>
      </c>
      <c r="II171" s="224" t="str">
        <f t="shared" si="807"/>
        <v>9</v>
      </c>
      <c r="IJ171" s="224" t="str">
        <f t="shared" si="807"/>
        <v>233</v>
      </c>
      <c r="IK171" s="224" t="str">
        <f t="shared" si="807"/>
        <v>738,098</v>
      </c>
      <c r="IL171" s="224" t="str">
        <f t="shared" si="807"/>
        <v>206</v>
      </c>
      <c r="IM171" s="224" t="str">
        <f t="shared" si="807"/>
        <v>2,812,000</v>
      </c>
      <c r="IN171" s="224" t="str">
        <f t="shared" si="807"/>
        <v>949,313</v>
      </c>
      <c r="IO171" s="224" t="str">
        <f t="shared" si="807"/>
        <v>949,313</v>
      </c>
      <c r="IP171" s="224" t="str">
        <f t="shared" si="807"/>
        <v>16,754</v>
      </c>
      <c r="IQ171" s="224" t="str">
        <f t="shared" si="807"/>
        <v>8,394,084</v>
      </c>
      <c r="IR171" s="224" t="str">
        <f t="shared" si="807"/>
        <v>11,005,628</v>
      </c>
      <c r="IS171" s="224" t="str">
        <f t="shared" si="807"/>
        <v>$21,412,761</v>
      </c>
      <c r="IT171" s="224" t="str">
        <f t="shared" si="807"/>
        <v>$36,161,515</v>
      </c>
      <c r="IU171" s="224" t="str">
        <f t="shared" si="807"/>
        <v>$63,272,939</v>
      </c>
      <c r="IV171" s="224" t="str">
        <f t="shared" si="807"/>
        <v>$120,847,215</v>
      </c>
      <c r="IW171" s="224" t="str">
        <f t="shared" si="807"/>
        <v>$76</v>
      </c>
      <c r="IX171" s="224" t="str">
        <f t="shared" si="807"/>
        <v>721</v>
      </c>
      <c r="IY171" s="232" t="s">
        <v>275</v>
      </c>
      <c r="IZ171" s="232" t="s">
        <v>275</v>
      </c>
      <c r="JA171" s="213" t="str">
        <f t="shared" ref="JA171:JU171" si="808">JA71</f>
        <v>42,563</v>
      </c>
      <c r="JB171" s="224" t="str">
        <f t="shared" si="808"/>
        <v>2,437</v>
      </c>
      <c r="JC171" s="224" t="str">
        <f t="shared" si="808"/>
        <v>476</v>
      </c>
      <c r="JD171" s="224" t="str">
        <f t="shared" si="808"/>
        <v>1,686</v>
      </c>
      <c r="JE171" s="224" t="str">
        <f t="shared" si="808"/>
        <v>29</v>
      </c>
      <c r="JF171" s="224" t="str">
        <f t="shared" si="808"/>
        <v>1</v>
      </c>
      <c r="JG171" s="224" t="str">
        <f t="shared" si="808"/>
        <v>234</v>
      </c>
      <c r="JH171" s="224" t="str">
        <f t="shared" si="808"/>
        <v>851,347</v>
      </c>
      <c r="JI171" s="224" t="str">
        <f t="shared" si="808"/>
        <v>226</v>
      </c>
      <c r="JJ171" s="224" t="str">
        <f t="shared" si="808"/>
        <v>6,985,283</v>
      </c>
      <c r="JK171" s="224" t="str">
        <f t="shared" si="808"/>
        <v>507,635</v>
      </c>
      <c r="JL171" s="224" t="str">
        <f t="shared" si="808"/>
        <v>508,289</v>
      </c>
      <c r="JM171" s="224" t="str">
        <f t="shared" si="808"/>
        <v>510</v>
      </c>
      <c r="JN171" s="224" t="str">
        <f t="shared" si="808"/>
        <v>12,206,877</v>
      </c>
      <c r="JO171" s="224" t="str">
        <f t="shared" si="808"/>
        <v>13,496,117</v>
      </c>
      <c r="JP171" s="224" t="str">
        <f t="shared" si="808"/>
        <v>$29,116,146</v>
      </c>
      <c r="JQ171" s="224" t="str">
        <f t="shared" si="808"/>
        <v>$28,402,375</v>
      </c>
      <c r="JR171" s="224" t="str">
        <f t="shared" si="808"/>
        <v>$35,288,948</v>
      </c>
      <c r="JS171" s="224" t="str">
        <f t="shared" si="808"/>
        <v>$92,807,468</v>
      </c>
      <c r="JT171" s="224" t="str">
        <f t="shared" si="808"/>
        <v>$62.25</v>
      </c>
      <c r="JU171" s="224" t="str">
        <f t="shared" si="808"/>
        <v>306</v>
      </c>
      <c r="JV171" s="232" t="s">
        <v>275</v>
      </c>
      <c r="JW171" s="232" t="s">
        <v>275</v>
      </c>
      <c r="JX171" s="213" t="str">
        <f t="shared" ref="JX171:KR171" si="809">JX71</f>
        <v>-285</v>
      </c>
      <c r="JY171" s="224" t="str">
        <f t="shared" si="809"/>
        <v>-41</v>
      </c>
      <c r="JZ171" s="224" t="str">
        <f t="shared" si="809"/>
        <v>-4</v>
      </c>
      <c r="KA171" s="224" t="str">
        <f t="shared" si="809"/>
        <v>11</v>
      </c>
      <c r="KB171" s="224" t="str">
        <f t="shared" si="809"/>
        <v>0</v>
      </c>
      <c r="KC171" s="224" t="str">
        <f t="shared" si="809"/>
        <v>0</v>
      </c>
      <c r="KD171" s="224" t="str">
        <f t="shared" si="809"/>
        <v>-1</v>
      </c>
      <c r="KE171" s="224" t="str">
        <f t="shared" si="809"/>
        <v>11,197</v>
      </c>
      <c r="KF171" s="224" t="str">
        <f t="shared" si="809"/>
        <v>-1</v>
      </c>
      <c r="KG171" s="224" t="str">
        <f t="shared" si="809"/>
        <v>412,550</v>
      </c>
      <c r="KH171" s="224" t="str">
        <f t="shared" si="809"/>
        <v>-41,421</v>
      </c>
      <c r="KI171" s="224" t="str">
        <f t="shared" si="809"/>
        <v>-42,221</v>
      </c>
      <c r="KJ171" s="224" t="str">
        <f t="shared" si="809"/>
        <v>-378</v>
      </c>
      <c r="KK171" s="224" t="str">
        <f t="shared" si="809"/>
        <v>-516,431</v>
      </c>
      <c r="KL171" s="224" t="str">
        <f t="shared" si="809"/>
        <v>-560,339</v>
      </c>
      <c r="KM171" s="224" t="str">
        <f t="shared" si="809"/>
        <v>-$8,004,856</v>
      </c>
      <c r="KN171" s="224" t="str">
        <f t="shared" si="809"/>
        <v>$197,714</v>
      </c>
      <c r="KO171" s="224" t="str">
        <f t="shared" si="809"/>
        <v>-$482,312</v>
      </c>
      <c r="KP171" s="224" t="str">
        <f t="shared" si="809"/>
        <v>-$8,289,454</v>
      </c>
      <c r="KQ171" s="224" t="str">
        <f t="shared" si="809"/>
        <v>$3.58</v>
      </c>
      <c r="KR171" s="224" t="str">
        <f t="shared" si="809"/>
        <v>-31</v>
      </c>
      <c r="KS171" s="232" t="s">
        <v>275</v>
      </c>
      <c r="KT171" s="232" t="s">
        <v>275</v>
      </c>
      <c r="KU171" s="213" t="str">
        <f t="shared" ref="KU171:LO171" si="810">KU71</f>
        <v>0</v>
      </c>
      <c r="KV171" s="224" t="str">
        <f t="shared" si="810"/>
        <v>-40</v>
      </c>
      <c r="KW171" s="224" t="str">
        <f t="shared" si="810"/>
        <v>-78</v>
      </c>
      <c r="KX171" s="224" t="str">
        <f t="shared" si="810"/>
        <v>-65</v>
      </c>
      <c r="KY171" s="224" t="str">
        <f t="shared" si="810"/>
        <v>0</v>
      </c>
      <c r="KZ171" s="224" t="str">
        <f t="shared" si="810"/>
        <v>-1</v>
      </c>
      <c r="LA171" s="224" t="str">
        <f t="shared" si="810"/>
        <v>3</v>
      </c>
      <c r="LB171" s="224" t="str">
        <f t="shared" si="810"/>
        <v>-1,624</v>
      </c>
      <c r="LC171" s="224" t="str">
        <f t="shared" si="810"/>
        <v>-2</v>
      </c>
      <c r="LD171" s="224" t="str">
        <f t="shared" si="810"/>
        <v>482,317</v>
      </c>
      <c r="LE171" s="224" t="str">
        <f t="shared" si="810"/>
        <v>-204,520</v>
      </c>
      <c r="LF171" s="224" t="str">
        <f t="shared" si="810"/>
        <v>-204,734</v>
      </c>
      <c r="LG171" s="224" t="str">
        <f t="shared" si="810"/>
        <v>-723</v>
      </c>
      <c r="LH171" s="224" t="str">
        <f t="shared" si="810"/>
        <v>-4,078,338</v>
      </c>
      <c r="LI171" s="224" t="str">
        <f t="shared" si="810"/>
        <v>-4,937,874</v>
      </c>
      <c r="LJ171" s="224" t="str">
        <f t="shared" si="810"/>
        <v>-$8,353,540</v>
      </c>
      <c r="LK171" s="224" t="str">
        <f t="shared" si="810"/>
        <v>-$5,814,725</v>
      </c>
      <c r="LL171" s="224" t="str">
        <f t="shared" si="810"/>
        <v>-$14,704,694</v>
      </c>
      <c r="LM171" s="224" t="str">
        <f t="shared" si="810"/>
        <v>-$28,872,959</v>
      </c>
      <c r="LN171" s="224" t="str">
        <f t="shared" si="810"/>
        <v>$6.46</v>
      </c>
      <c r="LO171" s="224" t="str">
        <f t="shared" si="810"/>
        <v>-184</v>
      </c>
      <c r="LP171" s="232"/>
      <c r="LQ171" s="232"/>
      <c r="LR171" s="213" t="str">
        <f t="shared" ref="LR171:ML171" si="811">LR71</f>
        <v>1,116</v>
      </c>
      <c r="LS171" s="224" t="str">
        <f t="shared" si="811"/>
        <v>5</v>
      </c>
      <c r="LT171" s="224" t="str">
        <f t="shared" si="811"/>
        <v>-303</v>
      </c>
      <c r="LU171" s="224" t="str">
        <f t="shared" si="811"/>
        <v>125</v>
      </c>
      <c r="LV171" s="224" t="str">
        <f t="shared" si="811"/>
        <v>-8</v>
      </c>
      <c r="LW171" s="224" t="str">
        <f t="shared" si="811"/>
        <v>-1</v>
      </c>
      <c r="LX171" s="224" t="str">
        <f t="shared" si="811"/>
        <v>-5</v>
      </c>
      <c r="LY171" s="224" t="str">
        <f t="shared" si="811"/>
        <v>-10,875</v>
      </c>
      <c r="LZ171" s="224" t="str">
        <f t="shared" si="811"/>
        <v>-3</v>
      </c>
      <c r="MA171" s="224" t="str">
        <f t="shared" si="811"/>
        <v>265,837</v>
      </c>
      <c r="MB171" s="224" t="str">
        <f t="shared" si="811"/>
        <v>-131,868</v>
      </c>
      <c r="MC171" s="224" t="str">
        <f t="shared" si="811"/>
        <v>-130,372</v>
      </c>
      <c r="MD171" s="224" t="str">
        <f t="shared" si="811"/>
        <v>809</v>
      </c>
      <c r="ME171" s="224" t="str">
        <f t="shared" si="811"/>
        <v>-5,011,239</v>
      </c>
      <c r="MF171" s="224" t="str">
        <f t="shared" si="811"/>
        <v>-4,256,993</v>
      </c>
      <c r="MG171" s="224" t="str">
        <f t="shared" si="811"/>
        <v>-$5,035,323</v>
      </c>
      <c r="MH171" s="224" t="str">
        <f t="shared" si="811"/>
        <v>-$9,430,588</v>
      </c>
      <c r="MI171" s="224" t="str">
        <f t="shared" si="811"/>
        <v>-$16,661,078</v>
      </c>
      <c r="MJ171" s="224" t="str">
        <f t="shared" si="811"/>
        <v>-$31,126,989</v>
      </c>
      <c r="MK171" s="224" t="str">
        <f t="shared" si="811"/>
        <v>-$3</v>
      </c>
      <c r="ML171" s="224" t="str">
        <f t="shared" si="811"/>
        <v>10</v>
      </c>
      <c r="MM171" s="232"/>
      <c r="MN171" s="232"/>
      <c r="MO171" s="213" t="str">
        <f t="shared" ref="MO171:NI171" si="812">MO71</f>
        <v>-1,998</v>
      </c>
      <c r="MP171" s="224" t="str">
        <f t="shared" si="812"/>
        <v>-331</v>
      </c>
      <c r="MQ171" s="224" t="str">
        <f t="shared" si="812"/>
        <v>214</v>
      </c>
      <c r="MR171" s="224" t="str">
        <f t="shared" si="812"/>
        <v>64</v>
      </c>
      <c r="MS171" s="224" t="str">
        <f t="shared" si="812"/>
        <v>-3</v>
      </c>
      <c r="MT171" s="224" t="str">
        <f t="shared" si="812"/>
        <v>2</v>
      </c>
      <c r="MU171" s="224" t="str">
        <f t="shared" si="812"/>
        <v>0</v>
      </c>
      <c r="MV171" s="224" t="str">
        <f t="shared" si="812"/>
        <v>10,100</v>
      </c>
      <c r="MW171" s="224" t="str">
        <f t="shared" si="812"/>
        <v>52</v>
      </c>
      <c r="MX171" s="224" t="str">
        <f t="shared" si="812"/>
        <v>2,917,262</v>
      </c>
      <c r="MY171" s="224" t="str">
        <f t="shared" si="812"/>
        <v>316,510</v>
      </c>
      <c r="MZ171" s="224" t="str">
        <f t="shared" si="812"/>
        <v>316,500</v>
      </c>
      <c r="NA171" s="224" t="str">
        <f t="shared" si="812"/>
        <v>-193</v>
      </c>
      <c r="NB171" s="224" t="str">
        <f t="shared" si="812"/>
        <v>5,292,061</v>
      </c>
      <c r="NC171" s="224" t="str">
        <f t="shared" si="812"/>
        <v>6,332,031</v>
      </c>
      <c r="ND171" s="224" t="str">
        <f t="shared" si="812"/>
        <v>$12,244,326</v>
      </c>
      <c r="NE171" s="224" t="str">
        <f t="shared" si="812"/>
        <v>$15,252,302</v>
      </c>
      <c r="NF171" s="224" t="str">
        <f t="shared" si="812"/>
        <v>$25,618,488</v>
      </c>
      <c r="NG171" s="224" t="str">
        <f t="shared" si="812"/>
        <v>$53,115,116</v>
      </c>
      <c r="NH171" s="224" t="str">
        <f t="shared" si="812"/>
        <v>-$20</v>
      </c>
      <c r="NI171" s="224" t="str">
        <f t="shared" si="812"/>
        <v>160</v>
      </c>
    </row>
    <row r="172" spans="1:373" s="2" customFormat="1" ht="12.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213" t="s">
        <v>357</v>
      </c>
      <c r="AD172" s="222" t="str">
        <f t="shared" ca="1" si="742"/>
        <v>$90.00</v>
      </c>
      <c r="AE172" s="224" t="str">
        <f t="shared" si="778"/>
        <v>31,000</v>
      </c>
      <c r="AF172" s="224" t="str">
        <f t="shared" ref="AF172:AS172" si="813">AF72</f>
        <v>1,800</v>
      </c>
      <c r="AG172" s="224" t="str">
        <f t="shared" si="813"/>
        <v>0</v>
      </c>
      <c r="AH172" s="224" t="str">
        <f t="shared" si="813"/>
        <v>978</v>
      </c>
      <c r="AI172" s="224" t="str">
        <f t="shared" si="813"/>
        <v>274</v>
      </c>
      <c r="AJ172" s="224" t="str">
        <f t="shared" si="813"/>
        <v>0</v>
      </c>
      <c r="AK172" s="224" t="str">
        <f t="shared" si="813"/>
        <v>151</v>
      </c>
      <c r="AL172" s="224" t="str">
        <f t="shared" si="813"/>
        <v>250,000</v>
      </c>
      <c r="AM172" s="224" t="str">
        <f t="shared" si="813"/>
        <v>77</v>
      </c>
      <c r="AN172" s="224" t="str">
        <f t="shared" si="813"/>
        <v>-</v>
      </c>
      <c r="AO172" s="224" t="str">
        <f t="shared" si="813"/>
        <v>-</v>
      </c>
      <c r="AP172" s="224" t="str">
        <f t="shared" si="813"/>
        <v>-</v>
      </c>
      <c r="AQ172" s="224" t="str">
        <f t="shared" si="813"/>
        <v>-</v>
      </c>
      <c r="AR172" s="224" t="str">
        <f t="shared" si="813"/>
        <v>800,000</v>
      </c>
      <c r="AS172" s="224" t="str">
        <f t="shared" si="813"/>
        <v>800,000</v>
      </c>
      <c r="AT172" s="224" t="str">
        <f t="shared" si="744"/>
        <v>$2,749,827</v>
      </c>
      <c r="AU172" s="224" t="str">
        <f t="shared" si="744"/>
        <v>$1,278,958</v>
      </c>
      <c r="AV172" s="224" t="str">
        <f t="shared" si="744"/>
        <v>$2,235,201</v>
      </c>
      <c r="AW172" s="224" t="str">
        <f t="shared" si="744"/>
        <v>$11,893,964</v>
      </c>
      <c r="AX172" s="224" t="str">
        <f t="shared" si="744"/>
        <v>$90.00</v>
      </c>
      <c r="AY172" s="224" t="str">
        <f t="shared" ref="AY172" si="814">AY72</f>
        <v>118</v>
      </c>
      <c r="AZ172" s="232" t="s">
        <v>275</v>
      </c>
      <c r="BA172" s="232"/>
      <c r="BB172" s="213" t="str">
        <f t="shared" ref="BB172:BU172" si="815">BB72</f>
        <v>30,473</v>
      </c>
      <c r="BC172" s="224" t="str">
        <f t="shared" si="815"/>
        <v>1,000</v>
      </c>
      <c r="BD172" s="224" t="str">
        <f t="shared" si="815"/>
        <v>100</v>
      </c>
      <c r="BE172" s="224" t="str">
        <f t="shared" si="815"/>
        <v>574</v>
      </c>
      <c r="BF172" s="224" t="str">
        <f t="shared" si="815"/>
        <v>161</v>
      </c>
      <c r="BG172" s="224" t="str">
        <f t="shared" si="815"/>
        <v>0</v>
      </c>
      <c r="BH172" s="224" t="str">
        <f t="shared" si="815"/>
        <v>90</v>
      </c>
      <c r="BI172" s="224" t="str">
        <f t="shared" si="815"/>
        <v>175,900</v>
      </c>
      <c r="BJ172" s="224" t="str">
        <f t="shared" si="815"/>
        <v>62</v>
      </c>
      <c r="BK172" s="224" t="str">
        <f t="shared" si="815"/>
        <v>350,000</v>
      </c>
      <c r="BL172" s="224" t="str">
        <f t="shared" si="815"/>
        <v>0</v>
      </c>
      <c r="BM172" s="224" t="str">
        <f t="shared" si="815"/>
        <v>25,550</v>
      </c>
      <c r="BN172" s="224" t="str">
        <f t="shared" si="815"/>
        <v>0</v>
      </c>
      <c r="BO172" s="224" t="str">
        <f t="shared" si="815"/>
        <v>1,200,000</v>
      </c>
      <c r="BP172" s="224" t="str">
        <f t="shared" si="815"/>
        <v>1,200,000</v>
      </c>
      <c r="BQ172" s="224" t="str">
        <f t="shared" si="815"/>
        <v>$3,202,065</v>
      </c>
      <c r="BR172" s="224" t="str">
        <f t="shared" si="815"/>
        <v>$1,458,985</v>
      </c>
      <c r="BS172" s="224" t="str">
        <f t="shared" si="815"/>
        <v>$2,889,958</v>
      </c>
      <c r="BT172" s="224" t="str">
        <f t="shared" si="815"/>
        <v>$8,650,117</v>
      </c>
      <c r="BU172" s="224" t="str">
        <f t="shared" si="815"/>
        <v>$45.00</v>
      </c>
      <c r="BV172" s="224" t="str">
        <f t="shared" si="710"/>
        <v>121</v>
      </c>
      <c r="BW172" s="232" t="s">
        <v>275</v>
      </c>
      <c r="BX172" s="232" t="s">
        <v>275</v>
      </c>
      <c r="BY172" s="213" t="str">
        <f t="shared" ref="BY172:CR172" si="816">BY72</f>
        <v>-</v>
      </c>
      <c r="BZ172" s="224" t="str">
        <f t="shared" si="816"/>
        <v>-</v>
      </c>
      <c r="CA172" s="224" t="str">
        <f t="shared" si="816"/>
        <v>-</v>
      </c>
      <c r="CB172" s="224" t="str">
        <f t="shared" si="816"/>
        <v>-</v>
      </c>
      <c r="CC172" s="224" t="str">
        <f t="shared" si="816"/>
        <v>-</v>
      </c>
      <c r="CD172" s="224" t="str">
        <f t="shared" si="816"/>
        <v>-</v>
      </c>
      <c r="CE172" s="224" t="str">
        <f t="shared" si="816"/>
        <v>-</v>
      </c>
      <c r="CF172" s="224" t="str">
        <f t="shared" si="816"/>
        <v>-</v>
      </c>
      <c r="CG172" s="224" t="str">
        <f t="shared" si="816"/>
        <v>-</v>
      </c>
      <c r="CH172" s="224" t="str">
        <f t="shared" si="816"/>
        <v>-</v>
      </c>
      <c r="CI172" s="224" t="str">
        <f t="shared" si="816"/>
        <v>-</v>
      </c>
      <c r="CJ172" s="224" t="str">
        <f t="shared" si="816"/>
        <v>-</v>
      </c>
      <c r="CK172" s="224" t="str">
        <f t="shared" si="816"/>
        <v>-</v>
      </c>
      <c r="CL172" s="224" t="str">
        <f t="shared" si="816"/>
        <v>-</v>
      </c>
      <c r="CM172" s="224" t="str">
        <f t="shared" si="816"/>
        <v>-</v>
      </c>
      <c r="CN172" s="224" t="str">
        <f t="shared" si="816"/>
        <v>-</v>
      </c>
      <c r="CO172" s="224" t="str">
        <f t="shared" si="816"/>
        <v>-</v>
      </c>
      <c r="CP172" s="224" t="str">
        <f t="shared" si="816"/>
        <v>-</v>
      </c>
      <c r="CQ172" s="224" t="str">
        <f t="shared" si="816"/>
        <v>-</v>
      </c>
      <c r="CR172" s="224" t="str">
        <f t="shared" si="816"/>
        <v>-</v>
      </c>
      <c r="CS172" s="224" t="str">
        <f t="shared" si="711"/>
        <v>206</v>
      </c>
      <c r="CT172" s="232" t="s">
        <v>275</v>
      </c>
      <c r="CU172" s="232" t="s">
        <v>275</v>
      </c>
      <c r="CV172" s="213" t="str">
        <f t="shared" ref="CV172:DP172" si="817">CV72</f>
        <v>-</v>
      </c>
      <c r="CW172" s="224" t="str">
        <f t="shared" si="817"/>
        <v>-</v>
      </c>
      <c r="CX172" s="224" t="str">
        <f t="shared" si="817"/>
        <v>-</v>
      </c>
      <c r="CY172" s="224" t="str">
        <f t="shared" si="817"/>
        <v>-</v>
      </c>
      <c r="CZ172" s="224" t="str">
        <f t="shared" si="817"/>
        <v>-</v>
      </c>
      <c r="DA172" s="224" t="str">
        <f t="shared" si="817"/>
        <v>-</v>
      </c>
      <c r="DB172" s="224" t="str">
        <f t="shared" si="817"/>
        <v>-</v>
      </c>
      <c r="DC172" s="224" t="str">
        <f t="shared" si="817"/>
        <v>-</v>
      </c>
      <c r="DD172" s="224" t="str">
        <f t="shared" si="817"/>
        <v>-</v>
      </c>
      <c r="DE172" s="224" t="str">
        <f t="shared" si="817"/>
        <v>-</v>
      </c>
      <c r="DF172" s="224" t="str">
        <f t="shared" si="817"/>
        <v>-</v>
      </c>
      <c r="DG172" s="224" t="str">
        <f t="shared" si="817"/>
        <v>-</v>
      </c>
      <c r="DH172" s="224" t="str">
        <f t="shared" si="817"/>
        <v>-</v>
      </c>
      <c r="DI172" s="224" t="str">
        <f t="shared" si="817"/>
        <v>-</v>
      </c>
      <c r="DJ172" s="224" t="str">
        <f t="shared" si="817"/>
        <v>-</v>
      </c>
      <c r="DK172" s="224" t="str">
        <f t="shared" si="817"/>
        <v>-</v>
      </c>
      <c r="DL172" s="224" t="str">
        <f t="shared" si="817"/>
        <v>-</v>
      </c>
      <c r="DM172" s="224" t="str">
        <f t="shared" si="817"/>
        <v>-</v>
      </c>
      <c r="DN172" s="224" t="str">
        <f t="shared" si="817"/>
        <v>-</v>
      </c>
      <c r="DO172" s="224" t="str">
        <f t="shared" si="817"/>
        <v>-</v>
      </c>
      <c r="DP172" s="224" t="str">
        <f t="shared" si="817"/>
        <v>265</v>
      </c>
      <c r="DQ172" s="232" t="s">
        <v>275</v>
      </c>
      <c r="DR172" s="232" t="s">
        <v>275</v>
      </c>
      <c r="DS172" s="213" t="str">
        <f t="shared" ref="DS172:EM172" si="818">DS72</f>
        <v>-</v>
      </c>
      <c r="DT172" s="224" t="str">
        <f t="shared" si="818"/>
        <v>-</v>
      </c>
      <c r="DU172" s="224" t="str">
        <f t="shared" si="818"/>
        <v>-</v>
      </c>
      <c r="DV172" s="224" t="str">
        <f t="shared" si="818"/>
        <v>-</v>
      </c>
      <c r="DW172" s="224" t="str">
        <f t="shared" si="818"/>
        <v>-</v>
      </c>
      <c r="DX172" s="224" t="str">
        <f t="shared" si="818"/>
        <v>-</v>
      </c>
      <c r="DY172" s="224" t="str">
        <f t="shared" si="818"/>
        <v>-</v>
      </c>
      <c r="DZ172" s="224" t="str">
        <f t="shared" si="818"/>
        <v>-</v>
      </c>
      <c r="EA172" s="224" t="str">
        <f t="shared" si="818"/>
        <v>-</v>
      </c>
      <c r="EB172" s="224" t="str">
        <f t="shared" si="818"/>
        <v>-</v>
      </c>
      <c r="EC172" s="224" t="str">
        <f t="shared" si="818"/>
        <v>-</v>
      </c>
      <c r="ED172" s="224" t="str">
        <f t="shared" si="818"/>
        <v>-</v>
      </c>
      <c r="EE172" s="224" t="str">
        <f t="shared" si="818"/>
        <v>-</v>
      </c>
      <c r="EF172" s="224" t="str">
        <f t="shared" si="818"/>
        <v>-</v>
      </c>
      <c r="EG172" s="224" t="str">
        <f t="shared" si="818"/>
        <v>-</v>
      </c>
      <c r="EH172" s="224" t="str">
        <f t="shared" si="818"/>
        <v>-</v>
      </c>
      <c r="EI172" s="224" t="str">
        <f t="shared" si="818"/>
        <v>-</v>
      </c>
      <c r="EJ172" s="224" t="str">
        <f t="shared" si="818"/>
        <v>-</v>
      </c>
      <c r="EK172" s="224" t="str">
        <f t="shared" si="818"/>
        <v>-</v>
      </c>
      <c r="EL172" s="224" t="str">
        <f t="shared" si="818"/>
        <v>-</v>
      </c>
      <c r="EM172" s="224" t="str">
        <f t="shared" si="818"/>
        <v>129</v>
      </c>
      <c r="EN172" s="232" t="s">
        <v>275</v>
      </c>
      <c r="EO172" s="232" t="s">
        <v>275</v>
      </c>
      <c r="EP172" s="213" t="str">
        <f t="shared" ref="EP172:FJ172" si="819">EP72</f>
        <v>-</v>
      </c>
      <c r="EQ172" s="224" t="str">
        <f t="shared" si="819"/>
        <v>-</v>
      </c>
      <c r="ER172" s="224" t="str">
        <f t="shared" si="819"/>
        <v>-</v>
      </c>
      <c r="ES172" s="224" t="str">
        <f t="shared" si="819"/>
        <v>-</v>
      </c>
      <c r="ET172" s="224" t="str">
        <f t="shared" si="819"/>
        <v>-</v>
      </c>
      <c r="EU172" s="224" t="str">
        <f t="shared" si="819"/>
        <v>-</v>
      </c>
      <c r="EV172" s="224" t="str">
        <f t="shared" si="819"/>
        <v>-</v>
      </c>
      <c r="EW172" s="224" t="str">
        <f t="shared" si="819"/>
        <v>-</v>
      </c>
      <c r="EX172" s="224" t="str">
        <f t="shared" si="819"/>
        <v>-</v>
      </c>
      <c r="EY172" s="224" t="str">
        <f t="shared" si="819"/>
        <v>-</v>
      </c>
      <c r="EZ172" s="224" t="str">
        <f t="shared" si="819"/>
        <v>-</v>
      </c>
      <c r="FA172" s="224" t="str">
        <f t="shared" si="819"/>
        <v>-</v>
      </c>
      <c r="FB172" s="224" t="str">
        <f t="shared" si="819"/>
        <v>-</v>
      </c>
      <c r="FC172" s="224" t="str">
        <f t="shared" si="819"/>
        <v>-</v>
      </c>
      <c r="FD172" s="224" t="str">
        <f t="shared" si="819"/>
        <v>-</v>
      </c>
      <c r="FE172" s="224" t="str">
        <f t="shared" si="819"/>
        <v>-</v>
      </c>
      <c r="FF172" s="224" t="str">
        <f t="shared" si="819"/>
        <v>-</v>
      </c>
      <c r="FG172" s="224" t="str">
        <f t="shared" si="819"/>
        <v>-</v>
      </c>
      <c r="FH172" s="224" t="str">
        <f t="shared" si="819"/>
        <v>-</v>
      </c>
      <c r="FI172" s="224" t="str">
        <f t="shared" si="819"/>
        <v>-</v>
      </c>
      <c r="FJ172" s="224" t="str">
        <f t="shared" si="819"/>
        <v>168</v>
      </c>
      <c r="FK172" s="232" t="s">
        <v>275</v>
      </c>
      <c r="FL172" s="232" t="s">
        <v>275</v>
      </c>
      <c r="FM172" s="213" t="str">
        <f t="shared" ref="FM172:GG172" si="820">FM72</f>
        <v>-</v>
      </c>
      <c r="FN172" s="224" t="str">
        <f t="shared" si="820"/>
        <v>-</v>
      </c>
      <c r="FO172" s="224" t="str">
        <f t="shared" si="820"/>
        <v>-</v>
      </c>
      <c r="FP172" s="224" t="str">
        <f t="shared" si="820"/>
        <v>-</v>
      </c>
      <c r="FQ172" s="224" t="str">
        <f t="shared" si="820"/>
        <v>-</v>
      </c>
      <c r="FR172" s="224" t="str">
        <f t="shared" si="820"/>
        <v>-</v>
      </c>
      <c r="FS172" s="224" t="str">
        <f t="shared" si="820"/>
        <v>-</v>
      </c>
      <c r="FT172" s="224" t="str">
        <f t="shared" si="820"/>
        <v>-</v>
      </c>
      <c r="FU172" s="224" t="str">
        <f t="shared" si="820"/>
        <v>-</v>
      </c>
      <c r="FV172" s="224" t="str">
        <f t="shared" si="820"/>
        <v>-</v>
      </c>
      <c r="FW172" s="224" t="str">
        <f t="shared" si="820"/>
        <v>-</v>
      </c>
      <c r="FX172" s="224" t="str">
        <f t="shared" si="820"/>
        <v>-</v>
      </c>
      <c r="FY172" s="224" t="str">
        <f t="shared" si="820"/>
        <v>-</v>
      </c>
      <c r="FZ172" s="224" t="str">
        <f t="shared" si="820"/>
        <v>-</v>
      </c>
      <c r="GA172" s="224" t="str">
        <f t="shared" si="820"/>
        <v>-</v>
      </c>
      <c r="GB172" s="224" t="str">
        <f t="shared" si="820"/>
        <v>-</v>
      </c>
      <c r="GC172" s="224" t="str">
        <f t="shared" si="820"/>
        <v>-</v>
      </c>
      <c r="GD172" s="224" t="str">
        <f t="shared" si="820"/>
        <v>-</v>
      </c>
      <c r="GE172" s="224" t="str">
        <f t="shared" si="820"/>
        <v>-</v>
      </c>
      <c r="GF172" s="224" t="str">
        <f t="shared" si="820"/>
        <v>-</v>
      </c>
      <c r="GG172" s="224" t="str">
        <f t="shared" si="820"/>
        <v>198</v>
      </c>
      <c r="GH172" s="232" t="s">
        <v>275</v>
      </c>
      <c r="GI172" s="232" t="s">
        <v>275</v>
      </c>
      <c r="GJ172" s="213" t="str">
        <f t="shared" ref="GJ172:HD172" si="821">GJ72</f>
        <v>-</v>
      </c>
      <c r="GK172" s="224" t="str">
        <f t="shared" si="821"/>
        <v>-</v>
      </c>
      <c r="GL172" s="224" t="str">
        <f t="shared" si="821"/>
        <v>-</v>
      </c>
      <c r="GM172" s="224" t="str">
        <f t="shared" si="821"/>
        <v>-</v>
      </c>
      <c r="GN172" s="224" t="str">
        <f t="shared" si="821"/>
        <v>-</v>
      </c>
      <c r="GO172" s="224" t="str">
        <f t="shared" si="821"/>
        <v>-</v>
      </c>
      <c r="GP172" s="224" t="str">
        <f t="shared" si="821"/>
        <v>-</v>
      </c>
      <c r="GQ172" s="224" t="str">
        <f t="shared" si="821"/>
        <v>-</v>
      </c>
      <c r="GR172" s="224" t="str">
        <f t="shared" si="821"/>
        <v>-</v>
      </c>
      <c r="GS172" s="224" t="str">
        <f t="shared" si="821"/>
        <v>-</v>
      </c>
      <c r="GT172" s="224" t="str">
        <f t="shared" si="821"/>
        <v>-</v>
      </c>
      <c r="GU172" s="224" t="str">
        <f t="shared" si="821"/>
        <v>-</v>
      </c>
      <c r="GV172" s="224" t="str">
        <f t="shared" si="821"/>
        <v>-</v>
      </c>
      <c r="GW172" s="224" t="str">
        <f t="shared" si="821"/>
        <v>-</v>
      </c>
      <c r="GX172" s="224" t="str">
        <f t="shared" si="821"/>
        <v>-</v>
      </c>
      <c r="GY172" s="224" t="str">
        <f t="shared" si="821"/>
        <v>-</v>
      </c>
      <c r="GZ172" s="224" t="str">
        <f t="shared" si="821"/>
        <v>-</v>
      </c>
      <c r="HA172" s="224" t="str">
        <f t="shared" si="821"/>
        <v>-</v>
      </c>
      <c r="HB172" s="224" t="str">
        <f t="shared" si="821"/>
        <v>-</v>
      </c>
      <c r="HC172" s="224" t="str">
        <f t="shared" ref="HC172" si="822">HC72</f>
        <v>-</v>
      </c>
      <c r="HD172" s="224" t="str">
        <f t="shared" si="821"/>
        <v>123</v>
      </c>
      <c r="HE172" s="232" t="s">
        <v>275</v>
      </c>
      <c r="HF172" s="232" t="s">
        <v>275</v>
      </c>
      <c r="HG172" s="213" t="str">
        <f t="shared" ref="HG172:IA172" si="823">HG72</f>
        <v>-</v>
      </c>
      <c r="HH172" s="224" t="str">
        <f t="shared" si="823"/>
        <v>-</v>
      </c>
      <c r="HI172" s="224" t="str">
        <f t="shared" si="823"/>
        <v>-</v>
      </c>
      <c r="HJ172" s="224" t="str">
        <f t="shared" si="823"/>
        <v>-</v>
      </c>
      <c r="HK172" s="224" t="str">
        <f t="shared" si="823"/>
        <v>-</v>
      </c>
      <c r="HL172" s="224" t="str">
        <f t="shared" si="823"/>
        <v>-</v>
      </c>
      <c r="HM172" s="224" t="str">
        <f t="shared" si="823"/>
        <v>-</v>
      </c>
      <c r="HN172" s="224" t="str">
        <f t="shared" si="823"/>
        <v>-</v>
      </c>
      <c r="HO172" s="224" t="str">
        <f t="shared" si="823"/>
        <v>-</v>
      </c>
      <c r="HP172" s="224" t="str">
        <f t="shared" si="823"/>
        <v>-</v>
      </c>
      <c r="HQ172" s="224" t="str">
        <f t="shared" si="823"/>
        <v>-</v>
      </c>
      <c r="HR172" s="224" t="str">
        <f t="shared" si="823"/>
        <v>-</v>
      </c>
      <c r="HS172" s="224" t="str">
        <f t="shared" si="823"/>
        <v>-</v>
      </c>
      <c r="HT172" s="224" t="str">
        <f t="shared" si="823"/>
        <v>-</v>
      </c>
      <c r="HU172" s="224" t="str">
        <f t="shared" si="823"/>
        <v>-</v>
      </c>
      <c r="HV172" s="224" t="str">
        <f t="shared" si="823"/>
        <v>-</v>
      </c>
      <c r="HW172" s="224" t="str">
        <f t="shared" si="823"/>
        <v>-</v>
      </c>
      <c r="HX172" s="224" t="str">
        <f t="shared" si="823"/>
        <v>-</v>
      </c>
      <c r="HY172" s="224" t="str">
        <f t="shared" si="823"/>
        <v>-</v>
      </c>
      <c r="HZ172" s="224" t="str">
        <f t="shared" si="823"/>
        <v>-</v>
      </c>
      <c r="IA172" s="224" t="str">
        <f t="shared" si="823"/>
        <v>114</v>
      </c>
      <c r="IB172" s="232" t="s">
        <v>275</v>
      </c>
      <c r="IC172" s="232" t="s">
        <v>275</v>
      </c>
      <c r="ID172" s="213" t="str">
        <f t="shared" ref="ID172:IX172" si="824">ID72</f>
        <v>-</v>
      </c>
      <c r="IE172" s="224" t="str">
        <f t="shared" si="824"/>
        <v>-</v>
      </c>
      <c r="IF172" s="224" t="str">
        <f t="shared" si="824"/>
        <v>-</v>
      </c>
      <c r="IG172" s="224" t="str">
        <f t="shared" si="824"/>
        <v>-</v>
      </c>
      <c r="IH172" s="224" t="str">
        <f t="shared" si="824"/>
        <v>-</v>
      </c>
      <c r="II172" s="224" t="str">
        <f t="shared" si="824"/>
        <v>-</v>
      </c>
      <c r="IJ172" s="224" t="str">
        <f t="shared" si="824"/>
        <v>-</v>
      </c>
      <c r="IK172" s="224" t="str">
        <f t="shared" si="824"/>
        <v>-</v>
      </c>
      <c r="IL172" s="224" t="str">
        <f t="shared" si="824"/>
        <v>-</v>
      </c>
      <c r="IM172" s="224" t="str">
        <f t="shared" si="824"/>
        <v>-</v>
      </c>
      <c r="IN172" s="224" t="str">
        <f t="shared" si="824"/>
        <v>-</v>
      </c>
      <c r="IO172" s="224" t="str">
        <f t="shared" si="824"/>
        <v>-</v>
      </c>
      <c r="IP172" s="224" t="str">
        <f t="shared" si="824"/>
        <v>-</v>
      </c>
      <c r="IQ172" s="224" t="str">
        <f t="shared" si="824"/>
        <v>-</v>
      </c>
      <c r="IR172" s="224" t="str">
        <f t="shared" si="824"/>
        <v>-</v>
      </c>
      <c r="IS172" s="224" t="str">
        <f t="shared" si="824"/>
        <v>-</v>
      </c>
      <c r="IT172" s="224" t="str">
        <f t="shared" si="824"/>
        <v>-</v>
      </c>
      <c r="IU172" s="224" t="str">
        <f t="shared" si="824"/>
        <v>-</v>
      </c>
      <c r="IV172" s="224" t="str">
        <f t="shared" si="824"/>
        <v>-</v>
      </c>
      <c r="IW172" s="224" t="str">
        <f t="shared" si="824"/>
        <v>-</v>
      </c>
      <c r="IX172" s="224" t="str">
        <f t="shared" si="824"/>
        <v>186</v>
      </c>
      <c r="IY172" s="232" t="s">
        <v>275</v>
      </c>
      <c r="IZ172" s="232" t="s">
        <v>275</v>
      </c>
      <c r="JA172" s="213" t="str">
        <f t="shared" ref="JA172:JU172" si="825">JA72</f>
        <v>30,737</v>
      </c>
      <c r="JB172" s="224" t="str">
        <f t="shared" si="825"/>
        <v>1,400</v>
      </c>
      <c r="JC172" s="224" t="str">
        <f t="shared" si="825"/>
        <v>50</v>
      </c>
      <c r="JD172" s="224" t="str">
        <f t="shared" si="825"/>
        <v>776</v>
      </c>
      <c r="JE172" s="224" t="str">
        <f t="shared" si="825"/>
        <v>218</v>
      </c>
      <c r="JF172" s="224" t="str">
        <f t="shared" si="825"/>
        <v>0</v>
      </c>
      <c r="JG172" s="224" t="str">
        <f t="shared" si="825"/>
        <v>121</v>
      </c>
      <c r="JH172" s="224" t="str">
        <f t="shared" si="825"/>
        <v>212,950</v>
      </c>
      <c r="JI172" s="224" t="str">
        <f t="shared" si="825"/>
        <v>70</v>
      </c>
      <c r="JJ172" s="224" t="str">
        <f t="shared" si="825"/>
        <v>-</v>
      </c>
      <c r="JK172" s="224" t="str">
        <f t="shared" si="825"/>
        <v>-</v>
      </c>
      <c r="JL172" s="224" t="str">
        <f t="shared" si="825"/>
        <v>-</v>
      </c>
      <c r="JM172" s="224" t="str">
        <f t="shared" si="825"/>
        <v>-</v>
      </c>
      <c r="JN172" s="224" t="str">
        <f t="shared" si="825"/>
        <v>1,000,000</v>
      </c>
      <c r="JO172" s="224" t="str">
        <f t="shared" si="825"/>
        <v>1,000,000</v>
      </c>
      <c r="JP172" s="224" t="str">
        <f t="shared" si="825"/>
        <v>$2,975,946</v>
      </c>
      <c r="JQ172" s="224" t="str">
        <f t="shared" si="825"/>
        <v>$1,368,972</v>
      </c>
      <c r="JR172" s="224" t="str">
        <f t="shared" si="825"/>
        <v>$2,562,580</v>
      </c>
      <c r="JS172" s="224" t="str">
        <f t="shared" si="825"/>
        <v>$10,272,041</v>
      </c>
      <c r="JT172" s="224" t="str">
        <f t="shared" si="825"/>
        <v>$67.50</v>
      </c>
      <c r="JU172" s="224" t="str">
        <f t="shared" si="825"/>
        <v>168</v>
      </c>
      <c r="JV172" s="232" t="s">
        <v>275</v>
      </c>
      <c r="JW172" s="232" t="s">
        <v>275</v>
      </c>
      <c r="JX172" s="213" t="str">
        <f t="shared" ref="JX172:KR172" si="826">JX72</f>
        <v>527</v>
      </c>
      <c r="JY172" s="224" t="str">
        <f t="shared" si="826"/>
        <v>800</v>
      </c>
      <c r="JZ172" s="224" t="str">
        <f t="shared" si="826"/>
        <v>-100</v>
      </c>
      <c r="KA172" s="224" t="str">
        <f t="shared" si="826"/>
        <v>404</v>
      </c>
      <c r="KB172" s="224" t="str">
        <f t="shared" si="826"/>
        <v>113</v>
      </c>
      <c r="KC172" s="224" t="str">
        <f t="shared" si="826"/>
        <v>0</v>
      </c>
      <c r="KD172" s="224" t="str">
        <f t="shared" si="826"/>
        <v>61</v>
      </c>
      <c r="KE172" s="224" t="str">
        <f t="shared" si="826"/>
        <v>74,100</v>
      </c>
      <c r="KF172" s="224" t="str">
        <f t="shared" si="826"/>
        <v>15</v>
      </c>
      <c r="KG172" s="224" t="str">
        <f t="shared" si="826"/>
        <v>-</v>
      </c>
      <c r="KH172" s="224" t="str">
        <f t="shared" si="826"/>
        <v>-</v>
      </c>
      <c r="KI172" s="224" t="str">
        <f t="shared" si="826"/>
        <v>-</v>
      </c>
      <c r="KJ172" s="224" t="str">
        <f t="shared" si="826"/>
        <v>-</v>
      </c>
      <c r="KK172" s="224" t="str">
        <f t="shared" si="826"/>
        <v>-400,000</v>
      </c>
      <c r="KL172" s="224" t="str">
        <f t="shared" si="826"/>
        <v>-400,000</v>
      </c>
      <c r="KM172" s="224" t="str">
        <f t="shared" si="826"/>
        <v>-$452,238</v>
      </c>
      <c r="KN172" s="224" t="str">
        <f t="shared" si="826"/>
        <v>-$180,027</v>
      </c>
      <c r="KO172" s="224" t="str">
        <f t="shared" si="826"/>
        <v>-$654,757</v>
      </c>
      <c r="KP172" s="224" t="str">
        <f t="shared" si="826"/>
        <v>$3,243,847</v>
      </c>
      <c r="KQ172" s="224" t="str">
        <f t="shared" si="826"/>
        <v>$45.00</v>
      </c>
      <c r="KR172" s="224" t="str">
        <f t="shared" si="826"/>
        <v>-3</v>
      </c>
      <c r="KS172" s="232" t="s">
        <v>275</v>
      </c>
      <c r="KT172" s="232" t="s">
        <v>275</v>
      </c>
      <c r="KU172" s="213" t="str">
        <f t="shared" ref="KU172:LO172" si="827">KU72</f>
        <v>-</v>
      </c>
      <c r="KV172" s="224" t="str">
        <f t="shared" si="827"/>
        <v>-</v>
      </c>
      <c r="KW172" s="224" t="str">
        <f t="shared" si="827"/>
        <v>-</v>
      </c>
      <c r="KX172" s="224" t="str">
        <f t="shared" si="827"/>
        <v>-</v>
      </c>
      <c r="KY172" s="224" t="str">
        <f t="shared" si="827"/>
        <v>-</v>
      </c>
      <c r="KZ172" s="224" t="str">
        <f t="shared" si="827"/>
        <v>-</v>
      </c>
      <c r="LA172" s="224" t="str">
        <f t="shared" si="827"/>
        <v>-</v>
      </c>
      <c r="LB172" s="224" t="str">
        <f t="shared" si="827"/>
        <v>-</v>
      </c>
      <c r="LC172" s="224" t="str">
        <f t="shared" si="827"/>
        <v>-</v>
      </c>
      <c r="LD172" s="224" t="str">
        <f t="shared" si="827"/>
        <v>-</v>
      </c>
      <c r="LE172" s="224" t="str">
        <f t="shared" si="827"/>
        <v>-</v>
      </c>
      <c r="LF172" s="224" t="str">
        <f t="shared" si="827"/>
        <v>-</v>
      </c>
      <c r="LG172" s="224" t="str">
        <f t="shared" si="827"/>
        <v>-</v>
      </c>
      <c r="LH172" s="224" t="str">
        <f t="shared" si="827"/>
        <v>-</v>
      </c>
      <c r="LI172" s="224" t="str">
        <f t="shared" si="827"/>
        <v>-</v>
      </c>
      <c r="LJ172" s="224" t="str">
        <f t="shared" si="827"/>
        <v>-</v>
      </c>
      <c r="LK172" s="224" t="str">
        <f t="shared" si="827"/>
        <v>-</v>
      </c>
      <c r="LL172" s="224" t="str">
        <f t="shared" si="827"/>
        <v>-</v>
      </c>
      <c r="LM172" s="224" t="str">
        <f t="shared" si="827"/>
        <v>-</v>
      </c>
      <c r="LN172" s="224" t="str">
        <f t="shared" si="827"/>
        <v>-</v>
      </c>
      <c r="LO172" s="224" t="str">
        <f t="shared" si="827"/>
        <v>-85</v>
      </c>
      <c r="LP172" s="232"/>
      <c r="LQ172" s="232"/>
      <c r="LR172" s="213" t="str">
        <f t="shared" ref="LR172:ML172" si="828">LR72</f>
        <v>-</v>
      </c>
      <c r="LS172" s="224" t="str">
        <f t="shared" si="828"/>
        <v>-</v>
      </c>
      <c r="LT172" s="224" t="str">
        <f t="shared" si="828"/>
        <v>-</v>
      </c>
      <c r="LU172" s="224" t="str">
        <f t="shared" si="828"/>
        <v>-</v>
      </c>
      <c r="LV172" s="224" t="str">
        <f t="shared" si="828"/>
        <v>-</v>
      </c>
      <c r="LW172" s="224" t="str">
        <f t="shared" si="828"/>
        <v>-</v>
      </c>
      <c r="LX172" s="224" t="str">
        <f t="shared" si="828"/>
        <v>-</v>
      </c>
      <c r="LY172" s="224" t="str">
        <f t="shared" si="828"/>
        <v>-</v>
      </c>
      <c r="LZ172" s="224" t="str">
        <f t="shared" si="828"/>
        <v>-</v>
      </c>
      <c r="MA172" s="224" t="str">
        <f t="shared" si="828"/>
        <v>-</v>
      </c>
      <c r="MB172" s="224" t="str">
        <f t="shared" si="828"/>
        <v>-</v>
      </c>
      <c r="MC172" s="224" t="str">
        <f t="shared" si="828"/>
        <v>-</v>
      </c>
      <c r="MD172" s="224" t="str">
        <f t="shared" si="828"/>
        <v>-</v>
      </c>
      <c r="ME172" s="224" t="str">
        <f t="shared" si="828"/>
        <v>-</v>
      </c>
      <c r="MF172" s="224" t="str">
        <f t="shared" si="828"/>
        <v>-</v>
      </c>
      <c r="MG172" s="224" t="str">
        <f t="shared" si="828"/>
        <v>-</v>
      </c>
      <c r="MH172" s="224" t="str">
        <f t="shared" si="828"/>
        <v>-</v>
      </c>
      <c r="MI172" s="224" t="str">
        <f t="shared" si="828"/>
        <v>-</v>
      </c>
      <c r="MJ172" s="224" t="str">
        <f t="shared" si="828"/>
        <v>-</v>
      </c>
      <c r="MK172" s="224" t="str">
        <f t="shared" si="828"/>
        <v>-</v>
      </c>
      <c r="ML172" s="224" t="str">
        <f t="shared" si="828"/>
        <v>-59</v>
      </c>
      <c r="MM172" s="232"/>
      <c r="MN172" s="232"/>
      <c r="MO172" s="213" t="str">
        <f t="shared" ref="MO172:NI172" si="829">MO72</f>
        <v>-</v>
      </c>
      <c r="MP172" s="224" t="str">
        <f t="shared" si="829"/>
        <v>-</v>
      </c>
      <c r="MQ172" s="224" t="str">
        <f t="shared" si="829"/>
        <v>-</v>
      </c>
      <c r="MR172" s="224" t="str">
        <f t="shared" si="829"/>
        <v>-</v>
      </c>
      <c r="MS172" s="224" t="str">
        <f t="shared" si="829"/>
        <v>-</v>
      </c>
      <c r="MT172" s="224" t="str">
        <f t="shared" si="829"/>
        <v>-</v>
      </c>
      <c r="MU172" s="224" t="str">
        <f t="shared" si="829"/>
        <v>-</v>
      </c>
      <c r="MV172" s="224" t="str">
        <f t="shared" si="829"/>
        <v>-</v>
      </c>
      <c r="MW172" s="224" t="str">
        <f t="shared" si="829"/>
        <v>-</v>
      </c>
      <c r="MX172" s="224" t="str">
        <f t="shared" si="829"/>
        <v>-</v>
      </c>
      <c r="MY172" s="224" t="str">
        <f t="shared" si="829"/>
        <v>-</v>
      </c>
      <c r="MZ172" s="224" t="str">
        <f t="shared" si="829"/>
        <v>-</v>
      </c>
      <c r="NA172" s="224" t="str">
        <f t="shared" si="829"/>
        <v>-</v>
      </c>
      <c r="NB172" s="224" t="str">
        <f t="shared" si="829"/>
        <v>-</v>
      </c>
      <c r="NC172" s="224" t="str">
        <f t="shared" si="829"/>
        <v>-</v>
      </c>
      <c r="ND172" s="224" t="str">
        <f t="shared" si="829"/>
        <v>-</v>
      </c>
      <c r="NE172" s="224" t="str">
        <f t="shared" si="829"/>
        <v>-</v>
      </c>
      <c r="NF172" s="224" t="str">
        <f t="shared" si="829"/>
        <v>-</v>
      </c>
      <c r="NG172" s="224" t="str">
        <f t="shared" si="829"/>
        <v>-</v>
      </c>
      <c r="NH172" s="224" t="str">
        <f t="shared" si="829"/>
        <v>-</v>
      </c>
      <c r="NI172" s="224" t="str">
        <f t="shared" si="829"/>
        <v>136</v>
      </c>
    </row>
    <row r="173" spans="1:373" s="2" customFormat="1"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213" t="s">
        <v>144</v>
      </c>
      <c r="AD173" s="222" t="str">
        <f t="shared" ca="1" si="742"/>
        <v>$104.87</v>
      </c>
      <c r="AE173" s="224" t="str">
        <f t="shared" si="778"/>
        <v>19,090</v>
      </c>
      <c r="AF173" s="224" t="str">
        <f t="shared" ref="AF173:AS173" si="830">AF73</f>
        <v>950</v>
      </c>
      <c r="AG173" s="224" t="str">
        <f t="shared" si="830"/>
        <v>85</v>
      </c>
      <c r="AH173" s="224" t="str">
        <f t="shared" si="830"/>
        <v>506</v>
      </c>
      <c r="AI173" s="224" t="str">
        <f t="shared" si="830"/>
        <v>64</v>
      </c>
      <c r="AJ173" s="224" t="str">
        <f t="shared" si="830"/>
        <v>31</v>
      </c>
      <c r="AK173" s="224" t="str">
        <f t="shared" si="830"/>
        <v>28</v>
      </c>
      <c r="AL173" s="224" t="str">
        <f t="shared" si="830"/>
        <v>20,000</v>
      </c>
      <c r="AM173" s="224" t="str">
        <f t="shared" si="830"/>
        <v>104</v>
      </c>
      <c r="AN173" s="224" t="str">
        <f t="shared" si="830"/>
        <v>2,300,000</v>
      </c>
      <c r="AO173" s="224" t="str">
        <f t="shared" si="830"/>
        <v>8,950</v>
      </c>
      <c r="AP173" s="224" t="str">
        <f t="shared" si="830"/>
        <v>8,950</v>
      </c>
      <c r="AQ173" s="224" t="str">
        <f t="shared" si="830"/>
        <v>149,083</v>
      </c>
      <c r="AR173" s="224" t="str">
        <f t="shared" si="830"/>
        <v>0</v>
      </c>
      <c r="AS173" s="224" t="str">
        <f t="shared" si="830"/>
        <v>34,004</v>
      </c>
      <c r="AT173" s="224" t="str">
        <f t="shared" si="744"/>
        <v>$31,869,507</v>
      </c>
      <c r="AU173" s="224" t="str">
        <f t="shared" si="744"/>
        <v>$3,067,107</v>
      </c>
      <c r="AV173" s="224" t="str">
        <f t="shared" si="744"/>
        <v>$638,236</v>
      </c>
      <c r="AW173" s="224" t="str">
        <f t="shared" si="744"/>
        <v>$36,858,390</v>
      </c>
      <c r="AX173" s="224" t="str">
        <f t="shared" si="744"/>
        <v>$104.87</v>
      </c>
      <c r="AY173" s="224" t="str">
        <f t="shared" ref="AY173" si="831">AY73</f>
        <v>134</v>
      </c>
      <c r="AZ173" s="232" t="s">
        <v>275</v>
      </c>
      <c r="BA173" s="232"/>
      <c r="BB173" s="213" t="str">
        <f t="shared" ref="BB173:BU173" si="832">BB73</f>
        <v>19,090</v>
      </c>
      <c r="BC173" s="224" t="str">
        <f t="shared" si="832"/>
        <v>1,035</v>
      </c>
      <c r="BD173" s="224" t="str">
        <f t="shared" si="832"/>
        <v>1,035</v>
      </c>
      <c r="BE173" s="224" t="str">
        <f t="shared" si="832"/>
        <v>506</v>
      </c>
      <c r="BF173" s="224" t="str">
        <f t="shared" si="832"/>
        <v>64</v>
      </c>
      <c r="BG173" s="224" t="str">
        <f t="shared" si="832"/>
        <v>31</v>
      </c>
      <c r="BH173" s="224" t="str">
        <f t="shared" si="832"/>
        <v>28</v>
      </c>
      <c r="BI173" s="224" t="str">
        <f t="shared" si="832"/>
        <v>21,600</v>
      </c>
      <c r="BJ173" s="224" t="str">
        <f t="shared" si="832"/>
        <v>105</v>
      </c>
      <c r="BK173" s="224" t="str">
        <f t="shared" si="832"/>
        <v>2,269,600</v>
      </c>
      <c r="BL173" s="224" t="str">
        <f t="shared" si="832"/>
        <v>10,864</v>
      </c>
      <c r="BM173" s="224" t="str">
        <f t="shared" si="832"/>
        <v>10,864</v>
      </c>
      <c r="BN173" s="224" t="str">
        <f t="shared" si="832"/>
        <v>195,481</v>
      </c>
      <c r="BO173" s="224" t="str">
        <f t="shared" si="832"/>
        <v>0</v>
      </c>
      <c r="BP173" s="224" t="str">
        <f t="shared" si="832"/>
        <v>5,387,773</v>
      </c>
      <c r="BQ173" s="224" t="str">
        <f t="shared" si="832"/>
        <v>$20,403,399</v>
      </c>
      <c r="BR173" s="224" t="str">
        <f t="shared" si="832"/>
        <v>$23,938,708</v>
      </c>
      <c r="BS173" s="224" t="str">
        <f t="shared" si="832"/>
        <v>$9,995,910</v>
      </c>
      <c r="BT173" s="224" t="str">
        <f t="shared" si="832"/>
        <v>$56,473,752</v>
      </c>
      <c r="BU173" s="224" t="str">
        <f t="shared" si="832"/>
        <v>$132.65</v>
      </c>
      <c r="BV173" s="224" t="str">
        <f t="shared" si="710"/>
        <v>836</v>
      </c>
      <c r="BW173" s="232" t="s">
        <v>275</v>
      </c>
      <c r="BX173" s="232" t="s">
        <v>275</v>
      </c>
      <c r="BY173" s="213" t="str">
        <f t="shared" ref="BY173:CR173" si="833">BY73</f>
        <v>19,090</v>
      </c>
      <c r="BZ173" s="224" t="str">
        <f t="shared" si="833"/>
        <v>950</v>
      </c>
      <c r="CA173" s="224" t="str">
        <f t="shared" si="833"/>
        <v>85</v>
      </c>
      <c r="CB173" s="224" t="str">
        <f t="shared" si="833"/>
        <v>512</v>
      </c>
      <c r="CC173" s="224" t="str">
        <f t="shared" si="833"/>
        <v>64</v>
      </c>
      <c r="CD173" s="224" t="str">
        <f t="shared" si="833"/>
        <v>30</v>
      </c>
      <c r="CE173" s="224" t="str">
        <f t="shared" si="833"/>
        <v>21</v>
      </c>
      <c r="CF173" s="224" t="str">
        <f t="shared" si="833"/>
        <v>20,200</v>
      </c>
      <c r="CG173" s="224" t="str">
        <f t="shared" si="833"/>
        <v>104</v>
      </c>
      <c r="CH173" s="224" t="str">
        <f t="shared" si="833"/>
        <v>2,251,500</v>
      </c>
      <c r="CI173" s="224" t="str">
        <f t="shared" si="833"/>
        <v>7,363</v>
      </c>
      <c r="CJ173" s="224" t="str">
        <f t="shared" si="833"/>
        <v>7,363</v>
      </c>
      <c r="CK173" s="224" t="str">
        <f t="shared" si="833"/>
        <v>141,981</v>
      </c>
      <c r="CL173" s="224" t="str">
        <f t="shared" si="833"/>
        <v>0</v>
      </c>
      <c r="CM173" s="224" t="str">
        <f t="shared" si="833"/>
        <v>3,937,102</v>
      </c>
      <c r="CN173" s="224" t="str">
        <f t="shared" si="833"/>
        <v>$12,612,955</v>
      </c>
      <c r="CO173" s="224" t="str">
        <f t="shared" si="833"/>
        <v>$3,461,087</v>
      </c>
      <c r="CP173" s="224" t="str">
        <f t="shared" si="833"/>
        <v>$9,077,373</v>
      </c>
      <c r="CQ173" s="224" t="str">
        <f t="shared" si="833"/>
        <v>$33,082,485</v>
      </c>
      <c r="CR173" s="224" t="str">
        <f t="shared" si="833"/>
        <v>$97</v>
      </c>
      <c r="CS173" s="224" t="str">
        <f t="shared" si="711"/>
        <v>894</v>
      </c>
      <c r="CT173" s="232" t="s">
        <v>275</v>
      </c>
      <c r="CU173" s="232" t="s">
        <v>275</v>
      </c>
      <c r="CV173" s="213" t="str">
        <f t="shared" ref="CV173:DP173" si="834">CV73</f>
        <v>19,090</v>
      </c>
      <c r="CW173" s="224" t="str">
        <f t="shared" si="834"/>
        <v>950</v>
      </c>
      <c r="CX173" s="224" t="str">
        <f t="shared" si="834"/>
        <v>85</v>
      </c>
      <c r="CY173" s="224" t="str">
        <f t="shared" si="834"/>
        <v>523</v>
      </c>
      <c r="CZ173" s="224" t="str">
        <f t="shared" si="834"/>
        <v>69</v>
      </c>
      <c r="DA173" s="224" t="str">
        <f t="shared" si="834"/>
        <v>35</v>
      </c>
      <c r="DB173" s="224" t="str">
        <f t="shared" si="834"/>
        <v>18</v>
      </c>
      <c r="DC173" s="224" t="str">
        <f t="shared" si="834"/>
        <v>17,600</v>
      </c>
      <c r="DD173" s="224" t="str">
        <f t="shared" si="834"/>
        <v>108</v>
      </c>
      <c r="DE173" s="224" t="str">
        <f t="shared" si="834"/>
        <v>2,044,800</v>
      </c>
      <c r="DF173" s="224" t="str">
        <f t="shared" si="834"/>
        <v>7,363</v>
      </c>
      <c r="DG173" s="224" t="str">
        <f t="shared" si="834"/>
        <v>7,363</v>
      </c>
      <c r="DH173" s="224" t="str">
        <f t="shared" si="834"/>
        <v>141,981</v>
      </c>
      <c r="DI173" s="224" t="str">
        <f t="shared" si="834"/>
        <v>0</v>
      </c>
      <c r="DJ173" s="224" t="str">
        <f t="shared" si="834"/>
        <v>3,937,102</v>
      </c>
      <c r="DK173" s="224" t="str">
        <f t="shared" si="834"/>
        <v>$15,101,114</v>
      </c>
      <c r="DL173" s="224" t="str">
        <f t="shared" si="834"/>
        <v>$9,366,870</v>
      </c>
      <c r="DM173" s="224" t="str">
        <f t="shared" si="834"/>
        <v>$12,526,411</v>
      </c>
      <c r="DN173" s="224" t="str">
        <f t="shared" si="834"/>
        <v>$39,414,117</v>
      </c>
      <c r="DO173" s="224" t="str">
        <f t="shared" si="834"/>
        <v>$97</v>
      </c>
      <c r="DP173" s="224" t="str">
        <f t="shared" si="834"/>
        <v>654</v>
      </c>
      <c r="DQ173" s="232" t="s">
        <v>275</v>
      </c>
      <c r="DR173" s="232" t="s">
        <v>275</v>
      </c>
      <c r="DS173" s="213" t="str">
        <f t="shared" ref="DS173:EM173" si="835">DS73</f>
        <v>19,090</v>
      </c>
      <c r="DT173" s="224" t="str">
        <f t="shared" si="835"/>
        <v>950</v>
      </c>
      <c r="DU173" s="224" t="str">
        <f t="shared" si="835"/>
        <v>85</v>
      </c>
      <c r="DV173" s="224" t="str">
        <f t="shared" si="835"/>
        <v>546</v>
      </c>
      <c r="DW173" s="224" t="str">
        <f t="shared" si="835"/>
        <v>66</v>
      </c>
      <c r="DX173" s="224" t="str">
        <f t="shared" si="835"/>
        <v>31</v>
      </c>
      <c r="DY173" s="224" t="str">
        <f t="shared" si="835"/>
        <v>18</v>
      </c>
      <c r="DZ173" s="224" t="str">
        <f t="shared" si="835"/>
        <v>15,750</v>
      </c>
      <c r="EA173" s="224" t="str">
        <f t="shared" si="835"/>
        <v>108</v>
      </c>
      <c r="EB173" s="224" t="str">
        <f t="shared" si="835"/>
        <v>2,077,800</v>
      </c>
      <c r="EC173" s="224" t="str">
        <f t="shared" si="835"/>
        <v>7,560</v>
      </c>
      <c r="ED173" s="224" t="str">
        <f t="shared" si="835"/>
        <v>7,560</v>
      </c>
      <c r="EE173" s="224" t="str">
        <f t="shared" si="835"/>
        <v>140,912</v>
      </c>
      <c r="EF173" s="224" t="str">
        <f t="shared" si="835"/>
        <v>0</v>
      </c>
      <c r="EG173" s="224" t="str">
        <f t="shared" si="835"/>
        <v>3,641,911</v>
      </c>
      <c r="EH173" s="224" t="str">
        <f t="shared" si="835"/>
        <v>$13,044,746</v>
      </c>
      <c r="EI173" s="224" t="str">
        <f t="shared" si="835"/>
        <v>$10,691,087</v>
      </c>
      <c r="EJ173" s="224" t="str">
        <f t="shared" si="835"/>
        <v>$10,226,895</v>
      </c>
      <c r="EK173" s="224" t="str">
        <f t="shared" si="835"/>
        <v>$37,656,772</v>
      </c>
      <c r="EL173" s="224" t="str">
        <f t="shared" si="835"/>
        <v>$97</v>
      </c>
      <c r="EM173" s="224" t="str">
        <f t="shared" si="835"/>
        <v>629</v>
      </c>
      <c r="EN173" s="232" t="s">
        <v>275</v>
      </c>
      <c r="EO173" s="232" t="s">
        <v>275</v>
      </c>
      <c r="EP173" s="213" t="str">
        <f t="shared" ref="EP173:FJ173" si="836">EP73</f>
        <v>19,090</v>
      </c>
      <c r="EQ173" s="224" t="str">
        <f t="shared" si="836"/>
        <v>950</v>
      </c>
      <c r="ER173" s="224" t="str">
        <f t="shared" si="836"/>
        <v>85</v>
      </c>
      <c r="ES173" s="224" t="str">
        <f t="shared" si="836"/>
        <v>476</v>
      </c>
      <c r="ET173" s="224" t="str">
        <f t="shared" si="836"/>
        <v>59</v>
      </c>
      <c r="EU173" s="224" t="str">
        <f t="shared" si="836"/>
        <v>32</v>
      </c>
      <c r="EV173" s="224" t="str">
        <f t="shared" si="836"/>
        <v>16</v>
      </c>
      <c r="EW173" s="224" t="str">
        <f t="shared" si="836"/>
        <v>14,000</v>
      </c>
      <c r="EX173" s="224" t="str">
        <f t="shared" si="836"/>
        <v>108</v>
      </c>
      <c r="EY173" s="224" t="str">
        <f t="shared" si="836"/>
        <v>2,077,800</v>
      </c>
      <c r="EZ173" s="224" t="str">
        <f t="shared" si="836"/>
        <v>5,500</v>
      </c>
      <c r="FA173" s="224" t="str">
        <f t="shared" si="836"/>
        <v>5,500</v>
      </c>
      <c r="FB173" s="224" t="str">
        <f t="shared" si="836"/>
        <v>430,000</v>
      </c>
      <c r="FC173" s="224" t="str">
        <f t="shared" si="836"/>
        <v>0</v>
      </c>
      <c r="FD173" s="224" t="str">
        <f t="shared" si="836"/>
        <v>4,500,000</v>
      </c>
      <c r="FE173" s="224" t="str">
        <f t="shared" si="836"/>
        <v>$15,804,683</v>
      </c>
      <c r="FF173" s="224" t="str">
        <f t="shared" si="836"/>
        <v>$14,367,047</v>
      </c>
      <c r="FG173" s="224" t="str">
        <f t="shared" si="836"/>
        <v>$11,231,682</v>
      </c>
      <c r="FH173" s="224" t="str">
        <f t="shared" si="836"/>
        <v>$41,403,413</v>
      </c>
      <c r="FI173" s="224" t="str">
        <f t="shared" si="836"/>
        <v>$97</v>
      </c>
      <c r="FJ173" s="224" t="str">
        <f t="shared" si="836"/>
        <v>289</v>
      </c>
      <c r="FK173" s="232" t="s">
        <v>275</v>
      </c>
      <c r="FL173" s="232" t="s">
        <v>275</v>
      </c>
      <c r="FM173" s="213" t="str">
        <f t="shared" ref="FM173:GG173" si="837">FM73</f>
        <v>19,090</v>
      </c>
      <c r="FN173" s="224" t="str">
        <f t="shared" si="837"/>
        <v>950</v>
      </c>
      <c r="FO173" s="224" t="str">
        <f t="shared" si="837"/>
        <v>85</v>
      </c>
      <c r="FP173" s="224" t="str">
        <f t="shared" si="837"/>
        <v>510</v>
      </c>
      <c r="FQ173" s="224" t="str">
        <f t="shared" si="837"/>
        <v>59</v>
      </c>
      <c r="FR173" s="224" t="str">
        <f t="shared" si="837"/>
        <v>29</v>
      </c>
      <c r="FS173" s="224" t="str">
        <f t="shared" si="837"/>
        <v>9</v>
      </c>
      <c r="FT173" s="224" t="str">
        <f t="shared" si="837"/>
        <v>13,600</v>
      </c>
      <c r="FU173" s="224" t="str">
        <f t="shared" si="837"/>
        <v>106</v>
      </c>
      <c r="FV173" s="224" t="str">
        <f t="shared" si="837"/>
        <v>2,043,000</v>
      </c>
      <c r="FW173" s="224" t="str">
        <f t="shared" si="837"/>
        <v>4,558</v>
      </c>
      <c r="FX173" s="224" t="str">
        <f t="shared" si="837"/>
        <v>4,558</v>
      </c>
      <c r="FY173" s="224" t="str">
        <f t="shared" si="837"/>
        <v>0</v>
      </c>
      <c r="FZ173" s="224" t="str">
        <f t="shared" si="837"/>
        <v>0</v>
      </c>
      <c r="GA173" s="224" t="str">
        <f t="shared" si="837"/>
        <v>7,600,000</v>
      </c>
      <c r="GB173" s="224" t="str">
        <f t="shared" si="837"/>
        <v>$13,159,725</v>
      </c>
      <c r="GC173" s="224" t="str">
        <f t="shared" si="837"/>
        <v>$4,243,924</v>
      </c>
      <c r="GD173" s="224" t="str">
        <f t="shared" si="837"/>
        <v>$7,987,146</v>
      </c>
      <c r="GE173" s="224" t="str">
        <f t="shared" si="837"/>
        <v>$25,390,795</v>
      </c>
      <c r="GF173" s="224" t="str">
        <f t="shared" si="837"/>
        <v>$74</v>
      </c>
      <c r="GG173" s="224" t="str">
        <f t="shared" si="837"/>
        <v>603</v>
      </c>
      <c r="GH173" s="232" t="s">
        <v>275</v>
      </c>
      <c r="GI173" s="232" t="s">
        <v>275</v>
      </c>
      <c r="GJ173" s="213" t="str">
        <f t="shared" ref="GJ173:HD173" si="838">GJ73</f>
        <v>19,090</v>
      </c>
      <c r="GK173" s="224" t="str">
        <f t="shared" si="838"/>
        <v>950</v>
      </c>
      <c r="GL173" s="224" t="str">
        <f t="shared" si="838"/>
        <v>85</v>
      </c>
      <c r="GM173" s="224" t="str">
        <f t="shared" si="838"/>
        <v>519</v>
      </c>
      <c r="GN173" s="224" t="str">
        <f t="shared" si="838"/>
        <v>68</v>
      </c>
      <c r="GO173" s="224" t="str">
        <f t="shared" si="838"/>
        <v>29</v>
      </c>
      <c r="GP173" s="224" t="str">
        <f t="shared" si="838"/>
        <v>3</v>
      </c>
      <c r="GQ173" s="224" t="str">
        <f t="shared" si="838"/>
        <v>1,000</v>
      </c>
      <c r="GR173" s="224" t="str">
        <f t="shared" si="838"/>
        <v>105</v>
      </c>
      <c r="GS173" s="224" t="str">
        <f t="shared" si="838"/>
        <v>2,031,900</v>
      </c>
      <c r="GT173" s="224" t="str">
        <f t="shared" si="838"/>
        <v>1,218</v>
      </c>
      <c r="GU173" s="224" t="str">
        <f t="shared" si="838"/>
        <v>1,218</v>
      </c>
      <c r="GV173" s="224" t="str">
        <f t="shared" si="838"/>
        <v>434,243</v>
      </c>
      <c r="GW173" s="224" t="str">
        <f t="shared" si="838"/>
        <v>0</v>
      </c>
      <c r="GX173" s="224" t="str">
        <f t="shared" si="838"/>
        <v>5,400,000</v>
      </c>
      <c r="GY173" s="224" t="str">
        <f t="shared" si="838"/>
        <v>$19,153,425</v>
      </c>
      <c r="GZ173" s="224" t="str">
        <f t="shared" si="838"/>
        <v>$17,680,084</v>
      </c>
      <c r="HA173" s="224" t="str">
        <f t="shared" si="838"/>
        <v>$10,683,195</v>
      </c>
      <c r="HB173" s="224" t="str">
        <f t="shared" si="838"/>
        <v>$47,516,704</v>
      </c>
      <c r="HC173" s="224" t="str">
        <f t="shared" ref="HC173" si="839">HC73</f>
        <v>$80</v>
      </c>
      <c r="HD173" s="224" t="str">
        <f t="shared" si="838"/>
        <v>966</v>
      </c>
      <c r="HE173" s="232" t="s">
        <v>275</v>
      </c>
      <c r="HF173" s="232" t="s">
        <v>275</v>
      </c>
      <c r="HG173" s="213" t="str">
        <f t="shared" ref="HG173:IA173" si="840">HG73</f>
        <v>19,090</v>
      </c>
      <c r="HH173" s="224" t="str">
        <f t="shared" si="840"/>
        <v>950</v>
      </c>
      <c r="HI173" s="224" t="str">
        <f t="shared" si="840"/>
        <v>85</v>
      </c>
      <c r="HJ173" s="224" t="str">
        <f t="shared" si="840"/>
        <v>491</v>
      </c>
      <c r="HK173" s="224" t="str">
        <f t="shared" si="840"/>
        <v>60</v>
      </c>
      <c r="HL173" s="224" t="str">
        <f t="shared" si="840"/>
        <v>29</v>
      </c>
      <c r="HM173" s="224" t="str">
        <f t="shared" si="840"/>
        <v>3</v>
      </c>
      <c r="HN173" s="224" t="str">
        <f t="shared" si="840"/>
        <v>1,000</v>
      </c>
      <c r="HO173" s="224" t="str">
        <f t="shared" si="840"/>
        <v>101</v>
      </c>
      <c r="HP173" s="224" t="str">
        <f t="shared" si="840"/>
        <v>2,031,900</v>
      </c>
      <c r="HQ173" s="224" t="str">
        <f t="shared" si="840"/>
        <v>785</v>
      </c>
      <c r="HR173" s="224" t="str">
        <f t="shared" si="840"/>
        <v>785</v>
      </c>
      <c r="HS173" s="224" t="str">
        <f t="shared" si="840"/>
        <v>292,565</v>
      </c>
      <c r="HT173" s="224">
        <f t="shared" si="840"/>
        <v>0</v>
      </c>
      <c r="HU173" s="224" t="str">
        <f t="shared" si="840"/>
        <v>4,788,170</v>
      </c>
      <c r="HV173" s="224" t="str">
        <f t="shared" si="840"/>
        <v>$11,904,102</v>
      </c>
      <c r="HW173" s="224" t="str">
        <f t="shared" si="840"/>
        <v>$8,502,930</v>
      </c>
      <c r="HX173" s="224" t="str">
        <f t="shared" si="840"/>
        <v>$7,652,637</v>
      </c>
      <c r="HY173" s="224" t="str">
        <f t="shared" si="840"/>
        <v>$28,343,100</v>
      </c>
      <c r="HZ173" s="224" t="str">
        <f t="shared" si="840"/>
        <v>$80</v>
      </c>
      <c r="IA173" s="224" t="str">
        <f t="shared" si="840"/>
        <v>227</v>
      </c>
      <c r="IB173" s="232" t="s">
        <v>275</v>
      </c>
      <c r="IC173" s="232" t="s">
        <v>275</v>
      </c>
      <c r="ID173" s="213" t="str">
        <f t="shared" ref="ID173:IX173" si="841">ID73</f>
        <v>19,090</v>
      </c>
      <c r="IE173" s="224" t="str">
        <f t="shared" si="841"/>
        <v>950</v>
      </c>
      <c r="IF173" s="224" t="str">
        <f t="shared" si="841"/>
        <v>46</v>
      </c>
      <c r="IG173" s="224" t="str">
        <f t="shared" si="841"/>
        <v>437</v>
      </c>
      <c r="IH173" s="224" t="str">
        <f t="shared" si="841"/>
        <v>63</v>
      </c>
      <c r="II173" s="224" t="str">
        <f t="shared" si="841"/>
        <v>29</v>
      </c>
      <c r="IJ173" s="224" t="str">
        <f t="shared" si="841"/>
        <v>3</v>
      </c>
      <c r="IK173" s="224" t="str">
        <f t="shared" si="841"/>
        <v>1,000</v>
      </c>
      <c r="IL173" s="224" t="str">
        <f t="shared" si="841"/>
        <v>101</v>
      </c>
      <c r="IM173" s="224" t="str">
        <f t="shared" si="841"/>
        <v>2,031,900</v>
      </c>
      <c r="IN173" s="224" t="str">
        <f t="shared" si="841"/>
        <v>187</v>
      </c>
      <c r="IO173" s="224" t="str">
        <f t="shared" si="841"/>
        <v>187</v>
      </c>
      <c r="IP173" s="224" t="str">
        <f t="shared" si="841"/>
        <v>136,862</v>
      </c>
      <c r="IQ173" s="224">
        <f t="shared" si="841"/>
        <v>0</v>
      </c>
      <c r="IR173" s="224" t="str">
        <f t="shared" si="841"/>
        <v>2,884,705</v>
      </c>
      <c r="IS173" s="224" t="str">
        <f t="shared" si="841"/>
        <v>$8,224,516</v>
      </c>
      <c r="IT173" s="224" t="str">
        <f t="shared" si="841"/>
        <v>$6,094,848</v>
      </c>
      <c r="IU173" s="224" t="str">
        <f t="shared" si="841"/>
        <v>$4,625,139</v>
      </c>
      <c r="IV173" s="224" t="str">
        <f t="shared" si="841"/>
        <v>$19,326,648</v>
      </c>
      <c r="IW173" s="224" t="str">
        <f t="shared" si="841"/>
        <v>$105</v>
      </c>
      <c r="IX173" s="224" t="str">
        <f t="shared" si="841"/>
        <v>162</v>
      </c>
      <c r="IY173" s="232" t="s">
        <v>275</v>
      </c>
      <c r="IZ173" s="232" t="s">
        <v>275</v>
      </c>
      <c r="JA173" s="213" t="str">
        <f t="shared" ref="JA173:JU173" si="842">JA73</f>
        <v>19,090</v>
      </c>
      <c r="JB173" s="224" t="str">
        <f t="shared" si="842"/>
        <v>967</v>
      </c>
      <c r="JC173" s="224" t="str">
        <f t="shared" si="842"/>
        <v>275</v>
      </c>
      <c r="JD173" s="224" t="str">
        <f t="shared" si="842"/>
        <v>519</v>
      </c>
      <c r="JE173" s="224" t="str">
        <f t="shared" si="842"/>
        <v>65</v>
      </c>
      <c r="JF173" s="224" t="str">
        <f t="shared" si="842"/>
        <v>32</v>
      </c>
      <c r="JG173" s="224" t="str">
        <f t="shared" si="842"/>
        <v>23</v>
      </c>
      <c r="JH173" s="224" t="str">
        <f t="shared" si="842"/>
        <v>19,030</v>
      </c>
      <c r="JI173" s="224" t="str">
        <f t="shared" si="842"/>
        <v>106</v>
      </c>
      <c r="JJ173" s="224" t="str">
        <f t="shared" si="842"/>
        <v>2,188,740</v>
      </c>
      <c r="JK173" s="224" t="str">
        <f t="shared" si="842"/>
        <v>8,420</v>
      </c>
      <c r="JL173" s="224" t="str">
        <f t="shared" si="842"/>
        <v>8,420</v>
      </c>
      <c r="JM173" s="224" t="str">
        <f t="shared" si="842"/>
        <v>153,888</v>
      </c>
      <c r="JN173" s="224" t="str">
        <f t="shared" si="842"/>
        <v>0</v>
      </c>
      <c r="JO173" s="224" t="str">
        <f t="shared" si="842"/>
        <v>3,387,578</v>
      </c>
      <c r="JP173" s="224" t="str">
        <f t="shared" si="842"/>
        <v>$18,606,344</v>
      </c>
      <c r="JQ173" s="224" t="str">
        <f t="shared" si="842"/>
        <v>$10,104,972</v>
      </c>
      <c r="JR173" s="224" t="str">
        <f t="shared" si="842"/>
        <v>$8,492,965</v>
      </c>
      <c r="JS173" s="224" t="str">
        <f t="shared" si="842"/>
        <v>$40,697,103</v>
      </c>
      <c r="JT173" s="224" t="str">
        <f t="shared" si="842"/>
        <v>$105.42</v>
      </c>
      <c r="JU173" s="224" t="str">
        <f t="shared" si="842"/>
        <v>629</v>
      </c>
      <c r="JV173" s="232" t="s">
        <v>275</v>
      </c>
      <c r="JW173" s="232" t="s">
        <v>275</v>
      </c>
      <c r="JX173" s="213" t="str">
        <f t="shared" ref="JX173:KR173" si="843">JX73</f>
        <v>0</v>
      </c>
      <c r="JY173" s="224" t="str">
        <f t="shared" si="843"/>
        <v>-85</v>
      </c>
      <c r="JZ173" s="224" t="str">
        <f t="shared" si="843"/>
        <v>-950</v>
      </c>
      <c r="KA173" s="224" t="str">
        <f t="shared" si="843"/>
        <v>0</v>
      </c>
      <c r="KB173" s="224" t="str">
        <f t="shared" si="843"/>
        <v>0</v>
      </c>
      <c r="KC173" s="224" t="str">
        <f t="shared" si="843"/>
        <v>0</v>
      </c>
      <c r="KD173" s="224" t="str">
        <f t="shared" si="843"/>
        <v>0</v>
      </c>
      <c r="KE173" s="224" t="str">
        <f t="shared" si="843"/>
        <v>-1,600</v>
      </c>
      <c r="KF173" s="224" t="str">
        <f t="shared" si="843"/>
        <v>-1</v>
      </c>
      <c r="KG173" s="224" t="str">
        <f t="shared" si="843"/>
        <v>30,400</v>
      </c>
      <c r="KH173" s="224" t="str">
        <f t="shared" si="843"/>
        <v>-1,914</v>
      </c>
      <c r="KI173" s="224" t="str">
        <f t="shared" si="843"/>
        <v>-1,914</v>
      </c>
      <c r="KJ173" s="224" t="str">
        <f t="shared" si="843"/>
        <v>-46,398</v>
      </c>
      <c r="KK173" s="224" t="str">
        <f t="shared" si="843"/>
        <v>0</v>
      </c>
      <c r="KL173" s="224" t="str">
        <f t="shared" si="843"/>
        <v>-5,353,769</v>
      </c>
      <c r="KM173" s="224" t="str">
        <f t="shared" si="843"/>
        <v>$11,466,108</v>
      </c>
      <c r="KN173" s="224" t="str">
        <f t="shared" si="843"/>
        <v>-$20,871,601</v>
      </c>
      <c r="KO173" s="224" t="str">
        <f t="shared" si="843"/>
        <v>-$9,357,674</v>
      </c>
      <c r="KP173" s="224" t="str">
        <f t="shared" si="843"/>
        <v>-$19,615,362</v>
      </c>
      <c r="KQ173" s="224" t="str">
        <f t="shared" si="843"/>
        <v>-$27.78</v>
      </c>
      <c r="KR173" s="224" t="str">
        <f t="shared" si="843"/>
        <v>-702</v>
      </c>
      <c r="KS173" s="232" t="s">
        <v>275</v>
      </c>
      <c r="KT173" s="232" t="s">
        <v>275</v>
      </c>
      <c r="KU173" s="213" t="str">
        <f t="shared" ref="KU173:LO173" si="844">KU73</f>
        <v>0</v>
      </c>
      <c r="KV173" s="224" t="str">
        <f t="shared" si="844"/>
        <v>85</v>
      </c>
      <c r="KW173" s="224" t="str">
        <f t="shared" si="844"/>
        <v>950</v>
      </c>
      <c r="KX173" s="224" t="str">
        <f t="shared" si="844"/>
        <v>-6</v>
      </c>
      <c r="KY173" s="224" t="str">
        <f t="shared" si="844"/>
        <v>0</v>
      </c>
      <c r="KZ173" s="224" t="str">
        <f t="shared" si="844"/>
        <v>1</v>
      </c>
      <c r="LA173" s="224" t="str">
        <f t="shared" si="844"/>
        <v>7</v>
      </c>
      <c r="LB173" s="224" t="str">
        <f t="shared" si="844"/>
        <v>1,400</v>
      </c>
      <c r="LC173" s="224" t="str">
        <f t="shared" si="844"/>
        <v>1</v>
      </c>
      <c r="LD173" s="224" t="str">
        <f t="shared" si="844"/>
        <v>18,100</v>
      </c>
      <c r="LE173" s="224" t="str">
        <f t="shared" si="844"/>
        <v>3,501</v>
      </c>
      <c r="LF173" s="224" t="str">
        <f t="shared" si="844"/>
        <v>3,501</v>
      </c>
      <c r="LG173" s="224" t="str">
        <f t="shared" si="844"/>
        <v>53,500</v>
      </c>
      <c r="LH173" s="224" t="str">
        <f t="shared" si="844"/>
        <v>0</v>
      </c>
      <c r="LI173" s="224" t="str">
        <f t="shared" si="844"/>
        <v>1,450,671</v>
      </c>
      <c r="LJ173" s="224" t="str">
        <f t="shared" si="844"/>
        <v>$7,790,444</v>
      </c>
      <c r="LK173" s="224" t="str">
        <f t="shared" si="844"/>
        <v>$20,477,621</v>
      </c>
      <c r="LL173" s="224" t="str">
        <f t="shared" si="844"/>
        <v>$918,537</v>
      </c>
      <c r="LM173" s="224" t="str">
        <f t="shared" si="844"/>
        <v>$23,391,267</v>
      </c>
      <c r="LN173" s="224" t="str">
        <f t="shared" si="844"/>
        <v>$36.13</v>
      </c>
      <c r="LO173" s="224" t="str">
        <f t="shared" si="844"/>
        <v>-58</v>
      </c>
      <c r="LP173" s="232"/>
      <c r="LQ173" s="232"/>
      <c r="LR173" s="213" t="str">
        <f t="shared" ref="LR173:ML173" si="845">LR73</f>
        <v>0</v>
      </c>
      <c r="LS173" s="224" t="str">
        <f t="shared" si="845"/>
        <v>0</v>
      </c>
      <c r="LT173" s="224" t="str">
        <f t="shared" si="845"/>
        <v>0</v>
      </c>
      <c r="LU173" s="224" t="str">
        <f t="shared" si="845"/>
        <v>-11</v>
      </c>
      <c r="LV173" s="224" t="str">
        <f t="shared" si="845"/>
        <v>-5</v>
      </c>
      <c r="LW173" s="224" t="str">
        <f t="shared" si="845"/>
        <v>-5</v>
      </c>
      <c r="LX173" s="224" t="str">
        <f t="shared" si="845"/>
        <v>3</v>
      </c>
      <c r="LY173" s="224" t="str">
        <f t="shared" si="845"/>
        <v>2,600</v>
      </c>
      <c r="LZ173" s="224" t="str">
        <f t="shared" si="845"/>
        <v>-4</v>
      </c>
      <c r="MA173" s="224" t="str">
        <f t="shared" si="845"/>
        <v>206,700</v>
      </c>
      <c r="MB173" s="224" t="str">
        <f t="shared" si="845"/>
        <v>0</v>
      </c>
      <c r="MC173" s="224" t="str">
        <f t="shared" si="845"/>
        <v>0</v>
      </c>
      <c r="MD173" s="224" t="str">
        <f t="shared" si="845"/>
        <v>0</v>
      </c>
      <c r="ME173" s="224" t="str">
        <f t="shared" si="845"/>
        <v>0</v>
      </c>
      <c r="MF173" s="224" t="str">
        <f t="shared" si="845"/>
        <v>0</v>
      </c>
      <c r="MG173" s="224" t="str">
        <f t="shared" si="845"/>
        <v>-$2,488,159</v>
      </c>
      <c r="MH173" s="224" t="str">
        <f t="shared" si="845"/>
        <v>-$5,905,783</v>
      </c>
      <c r="MI173" s="224" t="str">
        <f t="shared" si="845"/>
        <v>-$3,449,038</v>
      </c>
      <c r="MJ173" s="224" t="str">
        <f t="shared" si="845"/>
        <v>-$6,331,632</v>
      </c>
      <c r="MK173" s="224" t="str">
        <f t="shared" si="845"/>
        <v>$0</v>
      </c>
      <c r="ML173" s="224" t="str">
        <f t="shared" si="845"/>
        <v>240</v>
      </c>
      <c r="MM173" s="232"/>
      <c r="MN173" s="232"/>
      <c r="MO173" s="213" t="str">
        <f t="shared" ref="MO173:NI173" si="846">MO73</f>
        <v>0</v>
      </c>
      <c r="MP173" s="224" t="str">
        <f t="shared" si="846"/>
        <v>0</v>
      </c>
      <c r="MQ173" s="224" t="str">
        <f t="shared" si="846"/>
        <v>0</v>
      </c>
      <c r="MR173" s="224" t="str">
        <f t="shared" si="846"/>
        <v>-23</v>
      </c>
      <c r="MS173" s="224" t="str">
        <f t="shared" si="846"/>
        <v>3</v>
      </c>
      <c r="MT173" s="224" t="str">
        <f t="shared" si="846"/>
        <v>4</v>
      </c>
      <c r="MU173" s="224" t="str">
        <f t="shared" si="846"/>
        <v>0</v>
      </c>
      <c r="MV173" s="224" t="str">
        <f t="shared" si="846"/>
        <v>1,850</v>
      </c>
      <c r="MW173" s="224" t="str">
        <f t="shared" si="846"/>
        <v>0</v>
      </c>
      <c r="MX173" s="224" t="str">
        <f t="shared" si="846"/>
        <v>-33,000</v>
      </c>
      <c r="MY173" s="224" t="str">
        <f t="shared" si="846"/>
        <v>-197</v>
      </c>
      <c r="MZ173" s="224" t="str">
        <f t="shared" si="846"/>
        <v>-197</v>
      </c>
      <c r="NA173" s="224" t="str">
        <f t="shared" si="846"/>
        <v>1,069</v>
      </c>
      <c r="NB173" s="224" t="str">
        <f t="shared" si="846"/>
        <v>0</v>
      </c>
      <c r="NC173" s="224" t="str">
        <f t="shared" si="846"/>
        <v>295,191</v>
      </c>
      <c r="ND173" s="224" t="str">
        <f t="shared" si="846"/>
        <v>$2,056,368</v>
      </c>
      <c r="NE173" s="224" t="str">
        <f t="shared" si="846"/>
        <v>-$1,324,217</v>
      </c>
      <c r="NF173" s="224" t="str">
        <f t="shared" si="846"/>
        <v>$2,299,516</v>
      </c>
      <c r="NG173" s="224" t="str">
        <f t="shared" si="846"/>
        <v>$1,757,345</v>
      </c>
      <c r="NH173" s="224" t="str">
        <f t="shared" si="846"/>
        <v>$0</v>
      </c>
      <c r="NI173" s="224" t="str">
        <f t="shared" si="846"/>
        <v>25</v>
      </c>
    </row>
    <row r="174" spans="1:373" s="2" customFormat="1" ht="12.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213" t="s">
        <v>145</v>
      </c>
      <c r="AD174" s="222" t="str">
        <f t="shared" ca="1" si="742"/>
        <v>$80.10</v>
      </c>
      <c r="AE174" s="224" t="str">
        <f t="shared" si="778"/>
        <v>96,062</v>
      </c>
      <c r="AF174" s="224" t="str">
        <f t="shared" ref="AF174:AS174" si="847">AF74</f>
        <v>4,700</v>
      </c>
      <c r="AG174" s="224" t="str">
        <f t="shared" si="847"/>
        <v>852</v>
      </c>
      <c r="AH174" s="224" t="str">
        <f t="shared" si="847"/>
        <v>2,105</v>
      </c>
      <c r="AI174" s="224" t="str">
        <f t="shared" si="847"/>
        <v>102</v>
      </c>
      <c r="AJ174" s="224" t="str">
        <f t="shared" si="847"/>
        <v>47</v>
      </c>
      <c r="AK174" s="224" t="str">
        <f t="shared" si="847"/>
        <v>458</v>
      </c>
      <c r="AL174" s="224" t="str">
        <f t="shared" si="847"/>
        <v>817,224</v>
      </c>
      <c r="AM174" s="224" t="str">
        <f t="shared" si="847"/>
        <v>73</v>
      </c>
      <c r="AN174" s="224" t="str">
        <f t="shared" si="847"/>
        <v>-</v>
      </c>
      <c r="AO174" s="224" t="str">
        <f t="shared" si="847"/>
        <v>459,045</v>
      </c>
      <c r="AP174" s="224" t="str">
        <f t="shared" si="847"/>
        <v>459,045</v>
      </c>
      <c r="AQ174" s="224" t="str">
        <f t="shared" si="847"/>
        <v>-</v>
      </c>
      <c r="AR174" s="224" t="str">
        <f t="shared" si="847"/>
        <v>4,793,298</v>
      </c>
      <c r="AS174" s="224" t="str">
        <f t="shared" si="847"/>
        <v>4,793,298</v>
      </c>
      <c r="AT174" s="224" t="str">
        <f t="shared" si="744"/>
        <v>$84,261,466</v>
      </c>
      <c r="AU174" s="224" t="str">
        <f t="shared" si="744"/>
        <v>$54,232,845</v>
      </c>
      <c r="AV174" s="224" t="str">
        <f t="shared" si="744"/>
        <v>$44,083,785</v>
      </c>
      <c r="AW174" s="224" t="str">
        <f t="shared" si="744"/>
        <v>$208,974,056</v>
      </c>
      <c r="AX174" s="224" t="str">
        <f t="shared" si="744"/>
        <v>$80.10</v>
      </c>
      <c r="AY174" s="224" t="str">
        <f t="shared" ref="AY174" si="848">AY74</f>
        <v>265</v>
      </c>
      <c r="AZ174" s="232" t="s">
        <v>275</v>
      </c>
      <c r="BA174" s="232"/>
      <c r="BB174" s="213" t="str">
        <f t="shared" ref="BB174:BU174" si="849">BB74</f>
        <v>95,476</v>
      </c>
      <c r="BC174" s="224" t="str">
        <f t="shared" si="849"/>
        <v>4,700</v>
      </c>
      <c r="BD174" s="224" t="str">
        <f t="shared" si="849"/>
        <v>-</v>
      </c>
      <c r="BE174" s="224" t="str">
        <f t="shared" si="849"/>
        <v>2,663</v>
      </c>
      <c r="BF174" s="224" t="str">
        <f t="shared" si="849"/>
        <v>-</v>
      </c>
      <c r="BG174" s="224" t="str">
        <f t="shared" si="849"/>
        <v>47</v>
      </c>
      <c r="BH174" s="224" t="str">
        <f t="shared" si="849"/>
        <v>445</v>
      </c>
      <c r="BI174" s="224" t="str">
        <f t="shared" si="849"/>
        <v>866,102</v>
      </c>
      <c r="BJ174" s="224" t="str">
        <f t="shared" si="849"/>
        <v>65</v>
      </c>
      <c r="BK174" s="224" t="str">
        <f t="shared" si="849"/>
        <v>-</v>
      </c>
      <c r="BL174" s="224" t="str">
        <f t="shared" si="849"/>
        <v>446,991</v>
      </c>
      <c r="BM174" s="224" t="str">
        <f t="shared" si="849"/>
        <v>446,991</v>
      </c>
      <c r="BN174" s="224" t="str">
        <f t="shared" si="849"/>
        <v>-</v>
      </c>
      <c r="BO174" s="224" t="str">
        <f t="shared" si="849"/>
        <v>9,100,000</v>
      </c>
      <c r="BP174" s="224" t="str">
        <f t="shared" si="849"/>
        <v>9,100,000</v>
      </c>
      <c r="BQ174" s="224" t="str">
        <f t="shared" si="849"/>
        <v>$95,300,000</v>
      </c>
      <c r="BR174" s="224" t="str">
        <f t="shared" si="849"/>
        <v>$54,600,000</v>
      </c>
      <c r="BS174" s="224" t="str">
        <f t="shared" si="849"/>
        <v>$42,300,000</v>
      </c>
      <c r="BT174" s="224" t="str">
        <f t="shared" si="849"/>
        <v>-</v>
      </c>
      <c r="BU174" s="224" t="str">
        <f t="shared" si="849"/>
        <v>$76.17</v>
      </c>
      <c r="BV174" s="224" t="str">
        <f t="shared" si="710"/>
        <v>281</v>
      </c>
      <c r="BW174" s="232" t="s">
        <v>275</v>
      </c>
      <c r="BX174" s="232" t="s">
        <v>275</v>
      </c>
      <c r="BY174" s="213" t="str">
        <f t="shared" ref="BY174:CR174" si="850">BY74</f>
        <v>95,476</v>
      </c>
      <c r="BZ174" s="224" t="str">
        <f t="shared" si="850"/>
        <v>4,700</v>
      </c>
      <c r="CA174" s="224" t="str">
        <f t="shared" si="850"/>
        <v>-</v>
      </c>
      <c r="CB174" s="224" t="str">
        <f t="shared" si="850"/>
        <v>2,569</v>
      </c>
      <c r="CC174" s="224" t="str">
        <f t="shared" si="850"/>
        <v>0</v>
      </c>
      <c r="CD174" s="224" t="str">
        <f t="shared" si="850"/>
        <v>47</v>
      </c>
      <c r="CE174" s="224" t="str">
        <f t="shared" si="850"/>
        <v>445</v>
      </c>
      <c r="CF174" s="224" t="str">
        <f t="shared" si="850"/>
        <v>810,943</v>
      </c>
      <c r="CG174" s="224" t="str">
        <f t="shared" si="850"/>
        <v>65</v>
      </c>
      <c r="CH174" s="224" t="str">
        <f t="shared" si="850"/>
        <v>-</v>
      </c>
      <c r="CI174" s="224" t="str">
        <f t="shared" si="850"/>
        <v>700,017</v>
      </c>
      <c r="CJ174" s="224" t="str">
        <f t="shared" si="850"/>
        <v>700,017</v>
      </c>
      <c r="CK174" s="224" t="str">
        <f t="shared" si="850"/>
        <v>-</v>
      </c>
      <c r="CL174" s="224" t="str">
        <f t="shared" si="850"/>
        <v>10,600,000</v>
      </c>
      <c r="CM174" s="224" t="str">
        <f t="shared" si="850"/>
        <v>10,600,000</v>
      </c>
      <c r="CN174" s="224" t="str">
        <f t="shared" si="850"/>
        <v>-</v>
      </c>
      <c r="CO174" s="224" t="str">
        <f t="shared" si="850"/>
        <v>-</v>
      </c>
      <c r="CP174" s="224" t="str">
        <f t="shared" si="850"/>
        <v>-</v>
      </c>
      <c r="CQ174" s="224" t="str">
        <f t="shared" si="850"/>
        <v>$298,000,000</v>
      </c>
      <c r="CR174" s="224" t="str">
        <f t="shared" si="850"/>
        <v>$66</v>
      </c>
      <c r="CS174" s="224" t="str">
        <f t="shared" si="711"/>
        <v>471</v>
      </c>
      <c r="CT174" s="232" t="s">
        <v>275</v>
      </c>
      <c r="CU174" s="232" t="s">
        <v>275</v>
      </c>
      <c r="CV174" s="213" t="str">
        <f t="shared" ref="CV174:DP174" si="851">CV74</f>
        <v>96,000</v>
      </c>
      <c r="CW174" s="224" t="str">
        <f t="shared" si="851"/>
        <v>3,881</v>
      </c>
      <c r="CX174" s="224" t="str">
        <f t="shared" si="851"/>
        <v>600</v>
      </c>
      <c r="CY174" s="224" t="str">
        <f t="shared" si="851"/>
        <v>2,619</v>
      </c>
      <c r="CZ174" s="224" t="str">
        <f t="shared" si="851"/>
        <v>140</v>
      </c>
      <c r="DA174" s="224" t="str">
        <f t="shared" si="851"/>
        <v>47</v>
      </c>
      <c r="DB174" s="224" t="str">
        <f t="shared" si="851"/>
        <v>447</v>
      </c>
      <c r="DC174" s="224" t="str">
        <f t="shared" si="851"/>
        <v>857,000</v>
      </c>
      <c r="DD174" s="224" t="str">
        <f t="shared" si="851"/>
        <v>65</v>
      </c>
      <c r="DE174" s="224" t="str">
        <f t="shared" si="851"/>
        <v>3,000,000</v>
      </c>
      <c r="DF174" s="224" t="str">
        <f t="shared" si="851"/>
        <v>896,000</v>
      </c>
      <c r="DG174" s="224" t="str">
        <f t="shared" si="851"/>
        <v>896,000</v>
      </c>
      <c r="DH174" s="224" t="str">
        <f t="shared" si="851"/>
        <v>525,331</v>
      </c>
      <c r="DI174" s="224" t="str">
        <f t="shared" si="851"/>
        <v>12,260,957</v>
      </c>
      <c r="DJ174" s="224" t="str">
        <f t="shared" si="851"/>
        <v>12,260,957</v>
      </c>
      <c r="DK174" s="224" t="str">
        <f t="shared" si="851"/>
        <v>$120,000,000</v>
      </c>
      <c r="DL174" s="224" t="str">
        <f t="shared" si="851"/>
        <v>$70,000,000</v>
      </c>
      <c r="DM174" s="224" t="str">
        <f t="shared" si="851"/>
        <v>$75,000,000</v>
      </c>
      <c r="DN174" s="224" t="str">
        <f t="shared" si="851"/>
        <v>$300,000,000</v>
      </c>
      <c r="DO174" s="224" t="str">
        <f t="shared" si="851"/>
        <v>$68</v>
      </c>
      <c r="DP174" s="224" t="str">
        <f t="shared" si="851"/>
        <v>510</v>
      </c>
      <c r="DQ174" s="232" t="s">
        <v>275</v>
      </c>
      <c r="DR174" s="232" t="s">
        <v>275</v>
      </c>
      <c r="DS174" s="213" t="str">
        <f t="shared" ref="DS174:EM174" si="852">DS74</f>
        <v>96,000</v>
      </c>
      <c r="DT174" s="224" t="str">
        <f t="shared" si="852"/>
        <v>3,840</v>
      </c>
      <c r="DU174" s="224" t="str">
        <f t="shared" si="852"/>
        <v>891</v>
      </c>
      <c r="DV174" s="224" t="str">
        <f t="shared" si="852"/>
        <v>2,519</v>
      </c>
      <c r="DW174" s="224" t="str">
        <f t="shared" si="852"/>
        <v>140</v>
      </c>
      <c r="DX174" s="224" t="str">
        <f t="shared" si="852"/>
        <v>47</v>
      </c>
      <c r="DY174" s="224" t="str">
        <f t="shared" si="852"/>
        <v>447</v>
      </c>
      <c r="DZ174" s="224" t="str">
        <f t="shared" si="852"/>
        <v>857,000</v>
      </c>
      <c r="EA174" s="224" t="str">
        <f t="shared" si="852"/>
        <v>65</v>
      </c>
      <c r="EB174" s="224" t="str">
        <f t="shared" si="852"/>
        <v>3,000,000</v>
      </c>
      <c r="EC174" s="224" t="str">
        <f t="shared" si="852"/>
        <v>486,000</v>
      </c>
      <c r="ED174" s="224" t="str">
        <f t="shared" si="852"/>
        <v>486,000</v>
      </c>
      <c r="EE174" s="224" t="str">
        <f t="shared" si="852"/>
        <v>374,000</v>
      </c>
      <c r="EF174" s="224" t="str">
        <f t="shared" si="852"/>
        <v>8,000,000</v>
      </c>
      <c r="EG174" s="224" t="str">
        <f t="shared" si="852"/>
        <v>8,000,000</v>
      </c>
      <c r="EH174" s="224" t="str">
        <f t="shared" si="852"/>
        <v>$93,000,000</v>
      </c>
      <c r="EI174" s="224" t="str">
        <f t="shared" si="852"/>
        <v>$54,000,000</v>
      </c>
      <c r="EJ174" s="224" t="str">
        <f t="shared" si="852"/>
        <v>$43,000,000</v>
      </c>
      <c r="EK174" s="224" t="str">
        <f t="shared" si="852"/>
        <v>$212,000,000</v>
      </c>
      <c r="EL174" s="224" t="str">
        <f t="shared" si="852"/>
        <v>$69</v>
      </c>
      <c r="EM174" s="224" t="str">
        <f t="shared" si="852"/>
        <v>298</v>
      </c>
      <c r="EN174" s="232" t="s">
        <v>275</v>
      </c>
      <c r="EO174" s="232" t="s">
        <v>275</v>
      </c>
      <c r="EP174" s="213" t="str">
        <f t="shared" ref="EP174:FJ174" si="853">EP74</f>
        <v>96,000</v>
      </c>
      <c r="EQ174" s="224" t="str">
        <f t="shared" si="853"/>
        <v>3,881</v>
      </c>
      <c r="ER174" s="224" t="str">
        <f t="shared" si="853"/>
        <v>600</v>
      </c>
      <c r="ES174" s="224" t="str">
        <f t="shared" si="853"/>
        <v>2,518</v>
      </c>
      <c r="ET174" s="224" t="str">
        <f t="shared" si="853"/>
        <v>140</v>
      </c>
      <c r="EU174" s="224" t="str">
        <f t="shared" si="853"/>
        <v>47</v>
      </c>
      <c r="EV174" s="224" t="str">
        <f t="shared" si="853"/>
        <v>447</v>
      </c>
      <c r="EW174" s="224" t="str">
        <f t="shared" si="853"/>
        <v>857,000</v>
      </c>
      <c r="EX174" s="224" t="str">
        <f t="shared" si="853"/>
        <v>65</v>
      </c>
      <c r="EY174" s="224" t="str">
        <f t="shared" si="853"/>
        <v>3,000,000</v>
      </c>
      <c r="EZ174" s="224" t="str">
        <f t="shared" si="853"/>
        <v>922,000</v>
      </c>
      <c r="FA174" s="224" t="str">
        <f t="shared" si="853"/>
        <v>922,000</v>
      </c>
      <c r="FB174" s="224" t="str">
        <f t="shared" si="853"/>
        <v>601,000</v>
      </c>
      <c r="FC174" s="224" t="str">
        <f t="shared" si="853"/>
        <v>11,600,000</v>
      </c>
      <c r="FD174" s="224" t="str">
        <f t="shared" si="853"/>
        <v>11,600,000</v>
      </c>
      <c r="FE174" s="224" t="str">
        <f t="shared" si="853"/>
        <v>$125,000,000</v>
      </c>
      <c r="FF174" s="224" t="str">
        <f t="shared" si="853"/>
        <v>$68,000,000</v>
      </c>
      <c r="FG174" s="224" t="str">
        <f t="shared" si="853"/>
        <v>$73,000,000</v>
      </c>
      <c r="FH174" s="224" t="str">
        <f t="shared" si="853"/>
        <v>$298,000,000</v>
      </c>
      <c r="FI174" s="224" t="str">
        <f t="shared" si="853"/>
        <v>$64</v>
      </c>
      <c r="FJ174" s="224" t="str">
        <f t="shared" si="853"/>
        <v>483</v>
      </c>
      <c r="FK174" s="232" t="s">
        <v>275</v>
      </c>
      <c r="FL174" s="232" t="s">
        <v>275</v>
      </c>
      <c r="FM174" s="213" t="str">
        <f t="shared" ref="FM174:GG174" si="854">FM74</f>
        <v>96,000</v>
      </c>
      <c r="FN174" s="224" t="str">
        <f t="shared" si="854"/>
        <v>3,862</v>
      </c>
      <c r="FO174" s="224" t="str">
        <f t="shared" si="854"/>
        <v>614</v>
      </c>
      <c r="FP174" s="224" t="str">
        <f t="shared" si="854"/>
        <v>2,700</v>
      </c>
      <c r="FQ174" s="224" t="str">
        <f t="shared" si="854"/>
        <v>137</v>
      </c>
      <c r="FR174" s="224" t="str">
        <f t="shared" si="854"/>
        <v>47</v>
      </c>
      <c r="FS174" s="224" t="str">
        <f t="shared" si="854"/>
        <v>447</v>
      </c>
      <c r="FT174" s="224" t="str">
        <f t="shared" si="854"/>
        <v>832,230</v>
      </c>
      <c r="FU174" s="224" t="str">
        <f t="shared" si="854"/>
        <v>63</v>
      </c>
      <c r="FV174" s="224" t="str">
        <f t="shared" si="854"/>
        <v>3,200,000</v>
      </c>
      <c r="FW174" s="224" t="str">
        <f t="shared" si="854"/>
        <v>1,000,000</v>
      </c>
      <c r="FX174" s="224" t="str">
        <f t="shared" si="854"/>
        <v>1,000,000</v>
      </c>
      <c r="FY174" s="224" t="str">
        <f t="shared" si="854"/>
        <v>630,000</v>
      </c>
      <c r="FZ174" s="224" t="str">
        <f t="shared" si="854"/>
        <v>11,800,000</v>
      </c>
      <c r="GA174" s="224" t="str">
        <f t="shared" si="854"/>
        <v>11,800,000</v>
      </c>
      <c r="GB174" s="224" t="str">
        <f t="shared" si="854"/>
        <v>$128,000,000</v>
      </c>
      <c r="GC174" s="224" t="str">
        <f t="shared" si="854"/>
        <v>$69,000,000</v>
      </c>
      <c r="GD174" s="224" t="str">
        <f t="shared" si="854"/>
        <v>$77,000,000</v>
      </c>
      <c r="GE174" s="224" t="str">
        <f t="shared" si="854"/>
        <v>$303,000,000</v>
      </c>
      <c r="GF174" s="224" t="str">
        <f t="shared" si="854"/>
        <v>$60</v>
      </c>
      <c r="GG174" s="224" t="str">
        <f t="shared" si="854"/>
        <v>592</v>
      </c>
      <c r="GH174" s="232" t="s">
        <v>275</v>
      </c>
      <c r="GI174" s="232" t="s">
        <v>275</v>
      </c>
      <c r="GJ174" s="213" t="str">
        <f t="shared" ref="GJ174:HD174" si="855">GJ74</f>
        <v>-</v>
      </c>
      <c r="GK174" s="224" t="str">
        <f t="shared" si="855"/>
        <v>4,800</v>
      </c>
      <c r="GL174" s="224" t="str">
        <f t="shared" si="855"/>
        <v>676</v>
      </c>
      <c r="GM174" s="224" t="str">
        <f t="shared" si="855"/>
        <v>2,182</v>
      </c>
      <c r="GN174" s="224" t="str">
        <f t="shared" si="855"/>
        <v>142</v>
      </c>
      <c r="GO174" s="224" t="str">
        <f t="shared" si="855"/>
        <v>38</v>
      </c>
      <c r="GP174" s="224" t="str">
        <f t="shared" si="855"/>
        <v>457</v>
      </c>
      <c r="GQ174" s="224" t="str">
        <f t="shared" si="855"/>
        <v>838,000</v>
      </c>
      <c r="GR174" s="224" t="str">
        <f t="shared" si="855"/>
        <v>62</v>
      </c>
      <c r="GS174" s="224" t="str">
        <f t="shared" si="855"/>
        <v>3,222,000</v>
      </c>
      <c r="GT174" s="224" t="str">
        <f t="shared" si="855"/>
        <v>732,000</v>
      </c>
      <c r="GU174" s="224" t="str">
        <f t="shared" si="855"/>
        <v>732,000</v>
      </c>
      <c r="GV174" s="224" t="str">
        <f t="shared" si="855"/>
        <v>532,000</v>
      </c>
      <c r="GW174" s="224" t="str">
        <f t="shared" si="855"/>
        <v>17,000,000</v>
      </c>
      <c r="GX174" s="224" t="str">
        <f t="shared" si="855"/>
        <v>17,000,000</v>
      </c>
      <c r="GY174" s="224" t="str">
        <f t="shared" si="855"/>
        <v>$112,000,000</v>
      </c>
      <c r="GZ174" s="224" t="str">
        <f t="shared" si="855"/>
        <v>$61,000,000</v>
      </c>
      <c r="HA174" s="224" t="str">
        <f t="shared" si="855"/>
        <v>$12,500,000</v>
      </c>
      <c r="HB174" s="224" t="str">
        <f t="shared" si="855"/>
        <v>$254,000,000</v>
      </c>
      <c r="HC174" s="224" t="str">
        <f t="shared" ref="HC174" si="856">HC74</f>
        <v>$60</v>
      </c>
      <c r="HD174" s="224" t="str">
        <f t="shared" si="855"/>
        <v>380</v>
      </c>
      <c r="HE174" s="232" t="s">
        <v>275</v>
      </c>
      <c r="HF174" s="232" t="s">
        <v>275</v>
      </c>
      <c r="HG174" s="213" t="str">
        <f t="shared" ref="HG174:IA174" si="857">HG74</f>
        <v>96,000</v>
      </c>
      <c r="HH174" s="224" t="str">
        <f t="shared" si="857"/>
        <v>3,924</v>
      </c>
      <c r="HI174" s="224" t="str">
        <f t="shared" si="857"/>
        <v>772</v>
      </c>
      <c r="HJ174" s="224" t="str">
        <f t="shared" si="857"/>
        <v>2,908</v>
      </c>
      <c r="HK174" s="224" t="str">
        <f t="shared" si="857"/>
        <v>237</v>
      </c>
      <c r="HL174" s="224" t="str">
        <f t="shared" si="857"/>
        <v>98</v>
      </c>
      <c r="HM174" s="224" t="str">
        <f t="shared" si="857"/>
        <v>441</v>
      </c>
      <c r="HN174" s="224" t="str">
        <f t="shared" si="857"/>
        <v>800,000</v>
      </c>
      <c r="HO174" s="224" t="str">
        <f t="shared" si="857"/>
        <v>62</v>
      </c>
      <c r="HP174" s="224" t="str">
        <f t="shared" si="857"/>
        <v>3,000,000</v>
      </c>
      <c r="HQ174" s="224" t="str">
        <f t="shared" si="857"/>
        <v>545,000</v>
      </c>
      <c r="HR174" s="224" t="str">
        <f t="shared" si="857"/>
        <v>545,000</v>
      </c>
      <c r="HS174" s="224" t="str">
        <f t="shared" si="857"/>
        <v>375,000</v>
      </c>
      <c r="HT174" s="224" t="str">
        <f t="shared" si="857"/>
        <v>6,000,000</v>
      </c>
      <c r="HU174" s="224" t="str">
        <f t="shared" si="857"/>
        <v>6,000,000</v>
      </c>
      <c r="HV174" s="224" t="str">
        <f t="shared" si="857"/>
        <v>$95,000,000</v>
      </c>
      <c r="HW174" s="224" t="str">
        <f t="shared" si="857"/>
        <v>$50,000,000</v>
      </c>
      <c r="HX174" s="224" t="str">
        <f t="shared" si="857"/>
        <v>$48,000,000</v>
      </c>
      <c r="HY174" s="224" t="str">
        <f t="shared" si="857"/>
        <v>$155,000,000</v>
      </c>
      <c r="HZ174" s="224" t="str">
        <f t="shared" si="857"/>
        <v>$72</v>
      </c>
      <c r="IA174" s="224" t="str">
        <f t="shared" si="857"/>
        <v>388</v>
      </c>
      <c r="IB174" s="232" t="s">
        <v>275</v>
      </c>
      <c r="IC174" s="232" t="s">
        <v>275</v>
      </c>
      <c r="ID174" s="213" t="str">
        <f t="shared" ref="ID174:IX174" si="858">ID74</f>
        <v>96,000</v>
      </c>
      <c r="IE174" s="224" t="str">
        <f t="shared" si="858"/>
        <v>4,880</v>
      </c>
      <c r="IF174" s="224" t="str">
        <f t="shared" si="858"/>
        <v>702</v>
      </c>
      <c r="IG174" s="224" t="str">
        <f t="shared" si="858"/>
        <v>3,113</v>
      </c>
      <c r="IH174" s="224" t="str">
        <f t="shared" si="858"/>
        <v>137</v>
      </c>
      <c r="II174" s="224" t="str">
        <f t="shared" si="858"/>
        <v>24</v>
      </c>
      <c r="IJ174" s="224" t="str">
        <f t="shared" si="858"/>
        <v>449</v>
      </c>
      <c r="IK174" s="224" t="str">
        <f t="shared" si="858"/>
        <v>836,000</v>
      </c>
      <c r="IL174" s="224" t="str">
        <f t="shared" si="858"/>
        <v>62</v>
      </c>
      <c r="IM174" s="224" t="str">
        <f t="shared" si="858"/>
        <v>901,000</v>
      </c>
      <c r="IN174" s="224" t="str">
        <f t="shared" si="858"/>
        <v>1,100,000</v>
      </c>
      <c r="IO174" s="224" t="str">
        <f t="shared" si="858"/>
        <v>1,100,000</v>
      </c>
      <c r="IP174" s="224" t="str">
        <f t="shared" si="858"/>
        <v>858,000</v>
      </c>
      <c r="IQ174" s="224" t="str">
        <f t="shared" si="858"/>
        <v>10,800,000</v>
      </c>
      <c r="IR174" s="224" t="str">
        <f t="shared" si="858"/>
        <v>10,800,000</v>
      </c>
      <c r="IS174" s="224" t="str">
        <f t="shared" si="858"/>
        <v>$118,000,000</v>
      </c>
      <c r="IT174" s="224" t="str">
        <f t="shared" si="858"/>
        <v>$32,900,000</v>
      </c>
      <c r="IU174" s="224" t="str">
        <f t="shared" si="858"/>
        <v>$92,700,000</v>
      </c>
      <c r="IV174" s="224" t="str">
        <f t="shared" si="858"/>
        <v>$275,000,000</v>
      </c>
      <c r="IW174" s="224" t="str">
        <f t="shared" si="858"/>
        <v>$64</v>
      </c>
      <c r="IX174" s="224" t="str">
        <f t="shared" si="858"/>
        <v>811</v>
      </c>
      <c r="IY174" s="232" t="s">
        <v>275</v>
      </c>
      <c r="IZ174" s="232" t="s">
        <v>275</v>
      </c>
      <c r="JA174" s="213" t="str">
        <f t="shared" ref="JA174:JU174" si="859">JA74</f>
        <v>95,803</v>
      </c>
      <c r="JB174" s="224" t="str">
        <f t="shared" si="859"/>
        <v>4,364</v>
      </c>
      <c r="JC174" s="224" t="str">
        <f t="shared" si="859"/>
        <v>781</v>
      </c>
      <c r="JD174" s="224" t="str">
        <f t="shared" si="859"/>
        <v>2,568</v>
      </c>
      <c r="JE174" s="224" t="str">
        <f t="shared" si="859"/>
        <v>131</v>
      </c>
      <c r="JF174" s="224" t="str">
        <f t="shared" si="859"/>
        <v>47</v>
      </c>
      <c r="JG174" s="224" t="str">
        <f t="shared" si="859"/>
        <v>448</v>
      </c>
      <c r="JH174" s="224" t="str">
        <f t="shared" si="859"/>
        <v>841,654</v>
      </c>
      <c r="JI174" s="224" t="str">
        <f t="shared" si="859"/>
        <v>67</v>
      </c>
      <c r="JJ174" s="224" t="str">
        <f t="shared" si="859"/>
        <v>3,000,000</v>
      </c>
      <c r="JK174" s="224" t="str">
        <f t="shared" si="859"/>
        <v>597,611</v>
      </c>
      <c r="JL174" s="224" t="str">
        <f t="shared" si="859"/>
        <v>597,611</v>
      </c>
      <c r="JM174" s="224" t="str">
        <f t="shared" si="859"/>
        <v>449,666</v>
      </c>
      <c r="JN174" s="224" t="str">
        <f t="shared" si="859"/>
        <v>8,950,851</v>
      </c>
      <c r="JO174" s="224" t="str">
        <f t="shared" si="859"/>
        <v>8,950,851</v>
      </c>
      <c r="JP174" s="224" t="str">
        <f t="shared" si="859"/>
        <v>$98,140,367</v>
      </c>
      <c r="JQ174" s="224" t="str">
        <f t="shared" si="859"/>
        <v>$58,208,211</v>
      </c>
      <c r="JR174" s="224" t="str">
        <f t="shared" si="859"/>
        <v>$51,095,946</v>
      </c>
      <c r="JS174" s="224" t="str">
        <f t="shared" si="859"/>
        <v>$254,743,514</v>
      </c>
      <c r="JT174" s="224" t="str">
        <f t="shared" si="859"/>
        <v>$71.84</v>
      </c>
      <c r="JU174" s="224" t="str">
        <f t="shared" si="859"/>
        <v>365</v>
      </c>
      <c r="JV174" s="232" t="s">
        <v>275</v>
      </c>
      <c r="JW174" s="232" t="s">
        <v>275</v>
      </c>
      <c r="JX174" s="213" t="str">
        <f t="shared" ref="JX174:KR174" si="860">JX74</f>
        <v>586</v>
      </c>
      <c r="JY174" s="224" t="str">
        <f t="shared" si="860"/>
        <v>0</v>
      </c>
      <c r="JZ174" s="224" t="str">
        <f t="shared" si="860"/>
        <v>-</v>
      </c>
      <c r="KA174" s="224" t="str">
        <f t="shared" si="860"/>
        <v>-106</v>
      </c>
      <c r="KB174" s="224" t="str">
        <f t="shared" si="860"/>
        <v>-</v>
      </c>
      <c r="KC174" s="224" t="str">
        <f t="shared" si="860"/>
        <v>0</v>
      </c>
      <c r="KD174" s="224" t="str">
        <f t="shared" si="860"/>
        <v>13</v>
      </c>
      <c r="KE174" s="224" t="str">
        <f t="shared" si="860"/>
        <v>-48,878</v>
      </c>
      <c r="KF174" s="224" t="str">
        <f t="shared" si="860"/>
        <v>8</v>
      </c>
      <c r="KG174" s="224" t="str">
        <f t="shared" si="860"/>
        <v>-</v>
      </c>
      <c r="KH174" s="224" t="str">
        <f t="shared" si="860"/>
        <v>12,054</v>
      </c>
      <c r="KI174" s="224" t="str">
        <f t="shared" si="860"/>
        <v>12,054</v>
      </c>
      <c r="KJ174" s="224" t="str">
        <f t="shared" si="860"/>
        <v>-</v>
      </c>
      <c r="KK174" s="224" t="str">
        <f t="shared" si="860"/>
        <v>-4,306,702</v>
      </c>
      <c r="KL174" s="224" t="str">
        <f t="shared" si="860"/>
        <v>-4,306,702</v>
      </c>
      <c r="KM174" s="224" t="str">
        <f t="shared" si="860"/>
        <v>-$11,038,534</v>
      </c>
      <c r="KN174" s="224" t="str">
        <f t="shared" si="860"/>
        <v>-$367,155</v>
      </c>
      <c r="KO174" s="224" t="str">
        <f t="shared" si="860"/>
        <v>$1,783,785</v>
      </c>
      <c r="KP174" s="224" t="str">
        <f t="shared" si="860"/>
        <v>-</v>
      </c>
      <c r="KQ174" s="224" t="str">
        <f t="shared" si="860"/>
        <v>$3.93</v>
      </c>
      <c r="KR174" s="224" t="str">
        <f t="shared" si="860"/>
        <v>-16</v>
      </c>
      <c r="KS174" s="232" t="s">
        <v>275</v>
      </c>
      <c r="KT174" s="232" t="s">
        <v>275</v>
      </c>
      <c r="KU174" s="213" t="str">
        <f t="shared" ref="KU174:LO174" si="861">KU74</f>
        <v>0</v>
      </c>
      <c r="KV174" s="224" t="str">
        <f t="shared" si="861"/>
        <v>0</v>
      </c>
      <c r="KW174" s="224" t="str">
        <f t="shared" si="861"/>
        <v>-</v>
      </c>
      <c r="KX174" s="224" t="str">
        <f t="shared" si="861"/>
        <v>94</v>
      </c>
      <c r="KY174" s="224" t="str">
        <f t="shared" si="861"/>
        <v>0</v>
      </c>
      <c r="KZ174" s="224" t="str">
        <f t="shared" si="861"/>
        <v>0</v>
      </c>
      <c r="LA174" s="224" t="str">
        <f t="shared" si="861"/>
        <v>0</v>
      </c>
      <c r="LB174" s="224" t="str">
        <f t="shared" si="861"/>
        <v>55,159</v>
      </c>
      <c r="LC174" s="224" t="str">
        <f t="shared" si="861"/>
        <v>0</v>
      </c>
      <c r="LD174" s="224" t="str">
        <f t="shared" si="861"/>
        <v>-</v>
      </c>
      <c r="LE174" s="224" t="str">
        <f t="shared" si="861"/>
        <v>-253,026</v>
      </c>
      <c r="LF174" s="224" t="str">
        <f t="shared" si="861"/>
        <v>-253,026</v>
      </c>
      <c r="LG174" s="224" t="str">
        <f t="shared" si="861"/>
        <v>-</v>
      </c>
      <c r="LH174" s="224" t="str">
        <f t="shared" si="861"/>
        <v>-1,500,000</v>
      </c>
      <c r="LI174" s="224" t="str">
        <f t="shared" si="861"/>
        <v>-1,500,000</v>
      </c>
      <c r="LJ174" s="224" t="str">
        <f t="shared" si="861"/>
        <v>-</v>
      </c>
      <c r="LK174" s="224" t="str">
        <f t="shared" si="861"/>
        <v>-</v>
      </c>
      <c r="LL174" s="224" t="str">
        <f t="shared" si="861"/>
        <v>-</v>
      </c>
      <c r="LM174" s="224" t="str">
        <f t="shared" si="861"/>
        <v>-</v>
      </c>
      <c r="LN174" s="224" t="str">
        <f t="shared" si="861"/>
        <v>$10.47</v>
      </c>
      <c r="LO174" s="224" t="str">
        <f t="shared" si="861"/>
        <v>-190</v>
      </c>
      <c r="LP174" s="232"/>
      <c r="LQ174" s="232"/>
      <c r="LR174" s="213" t="str">
        <f t="shared" ref="LR174:ML174" si="862">LR74</f>
        <v>-524</v>
      </c>
      <c r="LS174" s="224" t="str">
        <f t="shared" si="862"/>
        <v>819</v>
      </c>
      <c r="LT174" s="224" t="str">
        <f t="shared" si="862"/>
        <v>-</v>
      </c>
      <c r="LU174" s="224" t="str">
        <f t="shared" si="862"/>
        <v>-50</v>
      </c>
      <c r="LV174" s="224" t="str">
        <f t="shared" si="862"/>
        <v>-140</v>
      </c>
      <c r="LW174" s="224" t="str">
        <f t="shared" si="862"/>
        <v>0</v>
      </c>
      <c r="LX174" s="224" t="str">
        <f t="shared" si="862"/>
        <v>-2</v>
      </c>
      <c r="LY174" s="224" t="str">
        <f t="shared" si="862"/>
        <v>-46,057</v>
      </c>
      <c r="LZ174" s="224" t="str">
        <f t="shared" si="862"/>
        <v>0</v>
      </c>
      <c r="MA174" s="224" t="str">
        <f t="shared" si="862"/>
        <v>-</v>
      </c>
      <c r="MB174" s="224" t="str">
        <f t="shared" si="862"/>
        <v>-195,983</v>
      </c>
      <c r="MC174" s="224" t="str">
        <f t="shared" si="862"/>
        <v>-195,983</v>
      </c>
      <c r="MD174" s="224" t="str">
        <f t="shared" si="862"/>
        <v>-</v>
      </c>
      <c r="ME174" s="224" t="str">
        <f t="shared" si="862"/>
        <v>-1,660,957</v>
      </c>
      <c r="MF174" s="224" t="str">
        <f t="shared" si="862"/>
        <v>-1,660,957</v>
      </c>
      <c r="MG174" s="224" t="str">
        <f t="shared" si="862"/>
        <v>-</v>
      </c>
      <c r="MH174" s="224" t="str">
        <f t="shared" si="862"/>
        <v>-</v>
      </c>
      <c r="MI174" s="224" t="str">
        <f t="shared" si="862"/>
        <v>-</v>
      </c>
      <c r="MJ174" s="224" t="str">
        <f t="shared" si="862"/>
        <v>-$2,000,000</v>
      </c>
      <c r="MK174" s="224" t="str">
        <f t="shared" si="862"/>
        <v>-$2</v>
      </c>
      <c r="ML174" s="224" t="str">
        <f t="shared" si="862"/>
        <v>-39</v>
      </c>
      <c r="MM174" s="232"/>
      <c r="MN174" s="232"/>
      <c r="MO174" s="213" t="str">
        <f t="shared" ref="MO174:NI174" si="863">MO74</f>
        <v>0</v>
      </c>
      <c r="MP174" s="224" t="str">
        <f t="shared" si="863"/>
        <v>41</v>
      </c>
      <c r="MQ174" s="224" t="str">
        <f t="shared" si="863"/>
        <v>-291</v>
      </c>
      <c r="MR174" s="224" t="str">
        <f t="shared" si="863"/>
        <v>100</v>
      </c>
      <c r="MS174" s="224" t="str">
        <f t="shared" si="863"/>
        <v>0</v>
      </c>
      <c r="MT174" s="224" t="str">
        <f t="shared" si="863"/>
        <v>0</v>
      </c>
      <c r="MU174" s="224" t="str">
        <f t="shared" si="863"/>
        <v>0</v>
      </c>
      <c r="MV174" s="224" t="str">
        <f t="shared" si="863"/>
        <v>0</v>
      </c>
      <c r="MW174" s="224" t="str">
        <f t="shared" si="863"/>
        <v>0</v>
      </c>
      <c r="MX174" s="224" t="str">
        <f t="shared" si="863"/>
        <v>0</v>
      </c>
      <c r="MY174" s="224" t="str">
        <f t="shared" si="863"/>
        <v>410,000</v>
      </c>
      <c r="MZ174" s="224" t="str">
        <f t="shared" si="863"/>
        <v>410,000</v>
      </c>
      <c r="NA174" s="224" t="str">
        <f t="shared" si="863"/>
        <v>151,331</v>
      </c>
      <c r="NB174" s="224" t="str">
        <f t="shared" si="863"/>
        <v>4,260,957</v>
      </c>
      <c r="NC174" s="224" t="str">
        <f t="shared" si="863"/>
        <v>4,260,957</v>
      </c>
      <c r="ND174" s="224" t="str">
        <f t="shared" si="863"/>
        <v>$27,000,000</v>
      </c>
      <c r="NE174" s="224" t="str">
        <f t="shared" si="863"/>
        <v>$16,000,000</v>
      </c>
      <c r="NF174" s="224" t="str">
        <f t="shared" si="863"/>
        <v>$32,000,000</v>
      </c>
      <c r="NG174" s="224" t="str">
        <f t="shared" si="863"/>
        <v>$88,000,000</v>
      </c>
      <c r="NH174" s="224" t="str">
        <f t="shared" si="863"/>
        <v>-$1</v>
      </c>
      <c r="NI174" s="224" t="str">
        <f t="shared" si="863"/>
        <v>212</v>
      </c>
    </row>
    <row r="175" spans="1:373" s="2" customFormat="1" ht="12.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213" t="s">
        <v>322</v>
      </c>
      <c r="AD175" s="222" t="str">
        <f t="shared" ca="1" si="742"/>
        <v>$74.31</v>
      </c>
      <c r="AE175" s="224" t="str">
        <f t="shared" si="778"/>
        <v>3,185</v>
      </c>
      <c r="AF175" s="224" t="str">
        <f t="shared" ref="AF175:AS175" si="864">AF75</f>
        <v>200</v>
      </c>
      <c r="AG175" s="224" t="str">
        <f t="shared" si="864"/>
        <v>0</v>
      </c>
      <c r="AH175" s="224" t="str">
        <f t="shared" si="864"/>
        <v>490</v>
      </c>
      <c r="AI175" s="224" t="str">
        <f t="shared" si="864"/>
        <v>0</v>
      </c>
      <c r="AJ175" s="224" t="str">
        <f t="shared" si="864"/>
        <v>1</v>
      </c>
      <c r="AK175" s="224" t="str">
        <f t="shared" si="864"/>
        <v>20</v>
      </c>
      <c r="AL175" s="224" t="str">
        <f t="shared" si="864"/>
        <v>65,000</v>
      </c>
      <c r="AM175" s="224" t="str">
        <f t="shared" si="864"/>
        <v>10</v>
      </c>
      <c r="AN175" s="224" t="str">
        <f t="shared" si="864"/>
        <v>125,000</v>
      </c>
      <c r="AO175" s="224" t="str">
        <f t="shared" si="864"/>
        <v>83,597</v>
      </c>
      <c r="AP175" s="224" t="str">
        <f t="shared" si="864"/>
        <v>83,597</v>
      </c>
      <c r="AQ175" s="224" t="str">
        <f t="shared" si="864"/>
        <v>5,382</v>
      </c>
      <c r="AR175" s="224" t="str">
        <f t="shared" si="864"/>
        <v>14,850</v>
      </c>
      <c r="AS175" s="224" t="str">
        <f t="shared" si="864"/>
        <v>20,495</v>
      </c>
      <c r="AT175" s="224" t="str">
        <f t="shared" si="744"/>
        <v>$2,000,000</v>
      </c>
      <c r="AU175" s="224" t="str">
        <f t="shared" si="744"/>
        <v>$5,250,230</v>
      </c>
      <c r="AV175" s="224" t="str">
        <f t="shared" si="744"/>
        <v>$6,472,707</v>
      </c>
      <c r="AW175" s="224" t="str">
        <f t="shared" si="744"/>
        <v>$13,722,937</v>
      </c>
      <c r="AX175" s="224" t="str">
        <f t="shared" si="744"/>
        <v>$74.31</v>
      </c>
      <c r="AY175" s="224" t="str">
        <f t="shared" ref="AY175" si="865">AY75</f>
        <v>246</v>
      </c>
      <c r="AZ175" s="232" t="s">
        <v>275</v>
      </c>
      <c r="BA175" s="232"/>
      <c r="BB175" s="213" t="str">
        <f t="shared" ref="BB175:BU175" si="866">BB75</f>
        <v>3,185</v>
      </c>
      <c r="BC175" s="224" t="str">
        <f t="shared" si="866"/>
        <v>200</v>
      </c>
      <c r="BD175" s="224" t="str">
        <f t="shared" si="866"/>
        <v>0</v>
      </c>
      <c r="BE175" s="224" t="str">
        <f t="shared" si="866"/>
        <v>433</v>
      </c>
      <c r="BF175" s="224" t="str">
        <f t="shared" si="866"/>
        <v>0</v>
      </c>
      <c r="BG175" s="224" t="str">
        <f t="shared" si="866"/>
        <v>1</v>
      </c>
      <c r="BH175" s="224" t="str">
        <f t="shared" si="866"/>
        <v>20</v>
      </c>
      <c r="BI175" s="224" t="str">
        <f t="shared" si="866"/>
        <v>64,000</v>
      </c>
      <c r="BJ175" s="224" t="str">
        <f t="shared" si="866"/>
        <v>9</v>
      </c>
      <c r="BK175" s="224" t="str">
        <f t="shared" si="866"/>
        <v>115,000</v>
      </c>
      <c r="BL175" s="224" t="str">
        <f t="shared" si="866"/>
        <v>57,000</v>
      </c>
      <c r="BM175" s="224" t="str">
        <f t="shared" si="866"/>
        <v>57,000</v>
      </c>
      <c r="BN175" s="224" t="str">
        <f t="shared" si="866"/>
        <v>3,500</v>
      </c>
      <c r="BO175" s="224" t="str">
        <f t="shared" si="866"/>
        <v>4,250</v>
      </c>
      <c r="BP175" s="224" t="str">
        <f t="shared" si="866"/>
        <v>9,250</v>
      </c>
      <c r="BQ175" s="224" t="str">
        <f t="shared" si="866"/>
        <v>$1,800,000</v>
      </c>
      <c r="BR175" s="224" t="str">
        <f t="shared" si="866"/>
        <v>$2,700,000</v>
      </c>
      <c r="BS175" s="224" t="str">
        <f t="shared" si="866"/>
        <v>$4,300,000</v>
      </c>
      <c r="BT175" s="224" t="str">
        <f t="shared" si="866"/>
        <v>$8,800,000</v>
      </c>
      <c r="BU175" s="224" t="str">
        <f t="shared" si="866"/>
        <v>$74.54</v>
      </c>
      <c r="BV175" s="224" t="str">
        <f t="shared" si="710"/>
        <v>204</v>
      </c>
      <c r="BW175" s="232" t="s">
        <v>275</v>
      </c>
      <c r="BX175" s="232" t="s">
        <v>275</v>
      </c>
      <c r="BY175" s="213" t="str">
        <f t="shared" ref="BY175:CR175" si="867">BY75</f>
        <v>3,161</v>
      </c>
      <c r="BZ175" s="224" t="str">
        <f t="shared" si="867"/>
        <v>170</v>
      </c>
      <c r="CA175" s="224" t="str">
        <f t="shared" si="867"/>
        <v>0</v>
      </c>
      <c r="CB175" s="224" t="str">
        <f t="shared" si="867"/>
        <v>470</v>
      </c>
      <c r="CC175" s="224" t="str">
        <f t="shared" si="867"/>
        <v>0</v>
      </c>
      <c r="CD175" s="224" t="str">
        <f t="shared" si="867"/>
        <v>13</v>
      </c>
      <c r="CE175" s="224" t="str">
        <f t="shared" si="867"/>
        <v>20</v>
      </c>
      <c r="CF175" s="224" t="str">
        <f t="shared" si="867"/>
        <v>64,000</v>
      </c>
      <c r="CG175" s="224" t="str">
        <f t="shared" si="867"/>
        <v>8</v>
      </c>
      <c r="CH175" s="224" t="str">
        <f t="shared" si="867"/>
        <v>95,000</v>
      </c>
      <c r="CI175" s="224" t="str">
        <f t="shared" si="867"/>
        <v>102,435</v>
      </c>
      <c r="CJ175" s="224" t="str">
        <f t="shared" si="867"/>
        <v>102,435</v>
      </c>
      <c r="CK175" s="224" t="str">
        <f t="shared" si="867"/>
        <v>6,827</v>
      </c>
      <c r="CL175" s="224" t="str">
        <f t="shared" si="867"/>
        <v>12,144</v>
      </c>
      <c r="CM175" s="224" t="str">
        <f t="shared" si="867"/>
        <v>30,454</v>
      </c>
      <c r="CN175" s="224" t="str">
        <f t="shared" si="867"/>
        <v>$1,140,669</v>
      </c>
      <c r="CO175" s="224" t="str">
        <f t="shared" si="867"/>
        <v>$4,035,471</v>
      </c>
      <c r="CP175" s="224" t="str">
        <f t="shared" si="867"/>
        <v>$7,562,504</v>
      </c>
      <c r="CQ175" s="224" t="str">
        <f t="shared" si="867"/>
        <v>$12,738,645</v>
      </c>
      <c r="CR175" s="224" t="str">
        <f t="shared" si="867"/>
        <v>$72</v>
      </c>
      <c r="CS175" s="224" t="str">
        <f t="shared" si="711"/>
        <v>406</v>
      </c>
      <c r="CT175" s="232" t="s">
        <v>275</v>
      </c>
      <c r="CU175" s="232" t="s">
        <v>275</v>
      </c>
      <c r="CV175" s="213" t="str">
        <f t="shared" ref="CV175:DP175" si="868">CV75</f>
        <v>3,300</v>
      </c>
      <c r="CW175" s="224" t="str">
        <f t="shared" si="868"/>
        <v>160</v>
      </c>
      <c r="CX175" s="224" t="str">
        <f t="shared" si="868"/>
        <v>0</v>
      </c>
      <c r="CY175" s="224" t="str">
        <f t="shared" si="868"/>
        <v>497</v>
      </c>
      <c r="CZ175" s="224" t="str">
        <f t="shared" si="868"/>
        <v>0</v>
      </c>
      <c r="DA175" s="224" t="str">
        <f t="shared" si="868"/>
        <v>6</v>
      </c>
      <c r="DB175" s="224" t="str">
        <f t="shared" si="868"/>
        <v>20</v>
      </c>
      <c r="DC175" s="224" t="str">
        <f t="shared" si="868"/>
        <v>50,000</v>
      </c>
      <c r="DD175" s="224" t="str">
        <f t="shared" si="868"/>
        <v>8</v>
      </c>
      <c r="DE175" s="224" t="str">
        <f t="shared" si="868"/>
        <v>95,000</v>
      </c>
      <c r="DF175" s="224" t="str">
        <f t="shared" si="868"/>
        <v>100,000</v>
      </c>
      <c r="DG175" s="224" t="str">
        <f t="shared" si="868"/>
        <v>100,000</v>
      </c>
      <c r="DH175" s="224" t="str">
        <f t="shared" si="868"/>
        <v>10,000</v>
      </c>
      <c r="DI175" s="224" t="str">
        <f t="shared" si="868"/>
        <v>22,000</v>
      </c>
      <c r="DJ175" s="224" t="str">
        <f t="shared" si="868"/>
        <v>30,500</v>
      </c>
      <c r="DK175" s="224" t="str">
        <f t="shared" si="868"/>
        <v>$1,100,000</v>
      </c>
      <c r="DL175" s="224" t="str">
        <f t="shared" si="868"/>
        <v>$4,500,000</v>
      </c>
      <c r="DM175" s="224" t="str">
        <f t="shared" si="868"/>
        <v>$5,700,000</v>
      </c>
      <c r="DN175" s="224" t="str">
        <f t="shared" si="868"/>
        <v>$11,300,000</v>
      </c>
      <c r="DO175" s="224" t="str">
        <f t="shared" si="868"/>
        <v>$55</v>
      </c>
      <c r="DP175" s="224" t="str">
        <f t="shared" si="868"/>
        <v>449</v>
      </c>
      <c r="DQ175" s="232" t="s">
        <v>275</v>
      </c>
      <c r="DR175" s="232" t="s">
        <v>275</v>
      </c>
      <c r="DS175" s="213" t="str">
        <f t="shared" ref="DS175:EM175" si="869">DS75</f>
        <v>3,185</v>
      </c>
      <c r="DT175" s="224" t="str">
        <f t="shared" si="869"/>
        <v>230</v>
      </c>
      <c r="DU175" s="224" t="str">
        <f t="shared" si="869"/>
        <v>0</v>
      </c>
      <c r="DV175" s="224" t="str">
        <f t="shared" si="869"/>
        <v>568</v>
      </c>
      <c r="DW175" s="224" t="str">
        <f t="shared" si="869"/>
        <v>0</v>
      </c>
      <c r="DX175" s="224" t="str">
        <f t="shared" si="869"/>
        <v>10</v>
      </c>
      <c r="DY175" s="224" t="str">
        <f t="shared" si="869"/>
        <v>20</v>
      </c>
      <c r="DZ175" s="224" t="str">
        <f t="shared" si="869"/>
        <v>57,500</v>
      </c>
      <c r="EA175" s="224" t="str">
        <f t="shared" si="869"/>
        <v>10</v>
      </c>
      <c r="EB175" s="224" t="str">
        <f t="shared" si="869"/>
        <v>120,000</v>
      </c>
      <c r="EC175" s="224" t="str">
        <f t="shared" si="869"/>
        <v>67,000</v>
      </c>
      <c r="ED175" s="224" t="str">
        <f t="shared" si="869"/>
        <v>67,000</v>
      </c>
      <c r="EE175" s="224" t="str">
        <f t="shared" si="869"/>
        <v>5,400</v>
      </c>
      <c r="EF175" s="224" t="str">
        <f t="shared" si="869"/>
        <v>2,800</v>
      </c>
      <c r="EG175" s="224" t="str">
        <f t="shared" si="869"/>
        <v>11,400</v>
      </c>
      <c r="EH175" s="224" t="str">
        <f t="shared" si="869"/>
        <v>$772,000</v>
      </c>
      <c r="EI175" s="224" t="str">
        <f t="shared" si="869"/>
        <v>$2,550,000</v>
      </c>
      <c r="EJ175" s="224" t="str">
        <f t="shared" si="869"/>
        <v>$3,723,000</v>
      </c>
      <c r="EK175" s="224" t="str">
        <f t="shared" si="869"/>
        <v>$7,100,000</v>
      </c>
      <c r="EL175" s="224" t="str">
        <f t="shared" si="869"/>
        <v>$56</v>
      </c>
      <c r="EM175" s="224" t="str">
        <f t="shared" si="869"/>
        <v>239</v>
      </c>
      <c r="EN175" s="232" t="s">
        <v>275</v>
      </c>
      <c r="EO175" s="232" t="s">
        <v>275</v>
      </c>
      <c r="EP175" s="213" t="str">
        <f t="shared" ref="EP175:FJ175" si="870">EP75</f>
        <v>3,185</v>
      </c>
      <c r="EQ175" s="224" t="str">
        <f t="shared" si="870"/>
        <v>225</v>
      </c>
      <c r="ER175" s="224" t="str">
        <f t="shared" si="870"/>
        <v>0</v>
      </c>
      <c r="ES175" s="224" t="str">
        <f t="shared" si="870"/>
        <v>545</v>
      </c>
      <c r="ET175" s="224" t="str">
        <f t="shared" si="870"/>
        <v>0</v>
      </c>
      <c r="EU175" s="224" t="str">
        <f t="shared" si="870"/>
        <v>10</v>
      </c>
      <c r="EV175" s="224" t="str">
        <f t="shared" si="870"/>
        <v>20</v>
      </c>
      <c r="EW175" s="224" t="str">
        <f t="shared" si="870"/>
        <v>57,500</v>
      </c>
      <c r="EX175" s="224" t="str">
        <f t="shared" si="870"/>
        <v>10</v>
      </c>
      <c r="EY175" s="224" t="str">
        <f t="shared" si="870"/>
        <v>120,000</v>
      </c>
      <c r="EZ175" s="224" t="str">
        <f t="shared" si="870"/>
        <v>115,500</v>
      </c>
      <c r="FA175" s="224" t="str">
        <f t="shared" si="870"/>
        <v>115,500</v>
      </c>
      <c r="FB175" s="224" t="str">
        <f t="shared" si="870"/>
        <v>11,800</v>
      </c>
      <c r="FC175" s="224" t="str">
        <f t="shared" si="870"/>
        <v>15,000</v>
      </c>
      <c r="FD175" s="224" t="str">
        <f t="shared" si="870"/>
        <v>41,500</v>
      </c>
      <c r="FE175" s="224" t="str">
        <f t="shared" si="870"/>
        <v>$1,200,000</v>
      </c>
      <c r="FF175" s="224" t="str">
        <f t="shared" si="870"/>
        <v>$4,000,000</v>
      </c>
      <c r="FG175" s="224" t="str">
        <f t="shared" si="870"/>
        <v>$6,300,000</v>
      </c>
      <c r="FH175" s="224" t="str">
        <f t="shared" si="870"/>
        <v>$11,600,000</v>
      </c>
      <c r="FI175" s="224" t="str">
        <f t="shared" si="870"/>
        <v>$56</v>
      </c>
      <c r="FJ175" s="224" t="str">
        <f t="shared" si="870"/>
        <v>383</v>
      </c>
      <c r="FK175" s="232" t="s">
        <v>275</v>
      </c>
      <c r="FL175" s="232" t="s">
        <v>275</v>
      </c>
      <c r="FM175" s="213" t="str">
        <f t="shared" ref="FM175:GG175" si="871">FM75</f>
        <v>3,185</v>
      </c>
      <c r="FN175" s="224" t="str">
        <f t="shared" si="871"/>
        <v>230</v>
      </c>
      <c r="FO175" s="224" t="str">
        <f t="shared" si="871"/>
        <v>0</v>
      </c>
      <c r="FP175" s="224" t="str">
        <f t="shared" si="871"/>
        <v>485</v>
      </c>
      <c r="FQ175" s="224" t="str">
        <f t="shared" si="871"/>
        <v>0</v>
      </c>
      <c r="FR175" s="224" t="str">
        <f t="shared" si="871"/>
        <v>20</v>
      </c>
      <c r="FS175" s="224" t="str">
        <f t="shared" si="871"/>
        <v>20</v>
      </c>
      <c r="FT175" s="224" t="str">
        <f t="shared" si="871"/>
        <v>50,000</v>
      </c>
      <c r="FU175" s="224" t="str">
        <f t="shared" si="871"/>
        <v>15</v>
      </c>
      <c r="FV175" s="224" t="str">
        <f t="shared" si="871"/>
        <v>80,000</v>
      </c>
      <c r="FW175" s="224" t="str">
        <f t="shared" si="871"/>
        <v>154,000</v>
      </c>
      <c r="FX175" s="224" t="str">
        <f t="shared" si="871"/>
        <v>154,000</v>
      </c>
      <c r="FY175" s="224" t="str">
        <f t="shared" si="871"/>
        <v>16,000</v>
      </c>
      <c r="FZ175" s="224" t="str">
        <f t="shared" si="871"/>
        <v>14,000</v>
      </c>
      <c r="GA175" s="224" t="str">
        <f t="shared" si="871"/>
        <v>14,800</v>
      </c>
      <c r="GB175" s="224" t="str">
        <f t="shared" si="871"/>
        <v>$1,770,000</v>
      </c>
      <c r="GC175" s="224" t="str">
        <f t="shared" si="871"/>
        <v>$6,000,000</v>
      </c>
      <c r="GD175" s="224" t="str">
        <f t="shared" si="871"/>
        <v>$9,700,000</v>
      </c>
      <c r="GE175" s="224" t="str">
        <f t="shared" si="871"/>
        <v>$17,500,000</v>
      </c>
      <c r="GF175" s="224" t="str">
        <f t="shared" si="871"/>
        <v>$56</v>
      </c>
      <c r="GG175" s="224" t="str">
        <f t="shared" si="871"/>
        <v>506</v>
      </c>
      <c r="GH175" s="232" t="s">
        <v>275</v>
      </c>
      <c r="GI175" s="232" t="s">
        <v>275</v>
      </c>
      <c r="GJ175" s="213" t="str">
        <f t="shared" ref="GJ175:HD175" si="872">GJ75</f>
        <v>-</v>
      </c>
      <c r="GK175" s="224" t="str">
        <f t="shared" si="872"/>
        <v>-</v>
      </c>
      <c r="GL175" s="224" t="str">
        <f t="shared" si="872"/>
        <v>-</v>
      </c>
      <c r="GM175" s="224" t="str">
        <f t="shared" si="872"/>
        <v>-</v>
      </c>
      <c r="GN175" s="224" t="str">
        <f t="shared" si="872"/>
        <v>-</v>
      </c>
      <c r="GO175" s="224" t="str">
        <f t="shared" si="872"/>
        <v>-</v>
      </c>
      <c r="GP175" s="224" t="str">
        <f t="shared" si="872"/>
        <v>-</v>
      </c>
      <c r="GQ175" s="224" t="str">
        <f t="shared" si="872"/>
        <v>-</v>
      </c>
      <c r="GR175" s="224" t="str">
        <f t="shared" si="872"/>
        <v>-</v>
      </c>
      <c r="GS175" s="224" t="str">
        <f t="shared" si="872"/>
        <v>-</v>
      </c>
      <c r="GT175" s="224" t="str">
        <f t="shared" si="872"/>
        <v>-</v>
      </c>
      <c r="GU175" s="224" t="str">
        <f t="shared" si="872"/>
        <v>-</v>
      </c>
      <c r="GV175" s="224" t="str">
        <f t="shared" si="872"/>
        <v>-</v>
      </c>
      <c r="GW175" s="224" t="str">
        <f t="shared" si="872"/>
        <v>-</v>
      </c>
      <c r="GX175" s="224" t="str">
        <f t="shared" si="872"/>
        <v>-</v>
      </c>
      <c r="GY175" s="224" t="str">
        <f t="shared" si="872"/>
        <v>-</v>
      </c>
      <c r="GZ175" s="224" t="str">
        <f t="shared" si="872"/>
        <v>-</v>
      </c>
      <c r="HA175" s="224" t="str">
        <f t="shared" si="872"/>
        <v>-</v>
      </c>
      <c r="HB175" s="224" t="str">
        <f t="shared" si="872"/>
        <v>-</v>
      </c>
      <c r="HC175" s="224" t="str">
        <f t="shared" ref="HC175" si="873">HC75</f>
        <v>-</v>
      </c>
      <c r="HD175" s="224" t="str">
        <f t="shared" si="872"/>
        <v>414</v>
      </c>
      <c r="HE175" s="232" t="s">
        <v>275</v>
      </c>
      <c r="HF175" s="232" t="s">
        <v>275</v>
      </c>
      <c r="HG175" s="213" t="str">
        <f t="shared" ref="HG175:IA175" si="874">HG75</f>
        <v>-</v>
      </c>
      <c r="HH175" s="224" t="str">
        <f t="shared" si="874"/>
        <v>-</v>
      </c>
      <c r="HI175" s="224" t="str">
        <f t="shared" si="874"/>
        <v>-</v>
      </c>
      <c r="HJ175" s="224" t="str">
        <f t="shared" si="874"/>
        <v>-</v>
      </c>
      <c r="HK175" s="224" t="str">
        <f t="shared" si="874"/>
        <v>-</v>
      </c>
      <c r="HL175" s="224" t="str">
        <f t="shared" si="874"/>
        <v>-</v>
      </c>
      <c r="HM175" s="224" t="str">
        <f t="shared" si="874"/>
        <v>-</v>
      </c>
      <c r="HN175" s="224" t="str">
        <f t="shared" si="874"/>
        <v>-</v>
      </c>
      <c r="HO175" s="224" t="str">
        <f t="shared" si="874"/>
        <v>-</v>
      </c>
      <c r="HP175" s="224" t="str">
        <f t="shared" si="874"/>
        <v>-</v>
      </c>
      <c r="HQ175" s="224" t="str">
        <f t="shared" si="874"/>
        <v>-</v>
      </c>
      <c r="HR175" s="224" t="str">
        <f t="shared" si="874"/>
        <v>-</v>
      </c>
      <c r="HS175" s="224" t="str">
        <f t="shared" si="874"/>
        <v>-</v>
      </c>
      <c r="HT175" s="224" t="str">
        <f t="shared" si="874"/>
        <v>-</v>
      </c>
      <c r="HU175" s="224" t="str">
        <f t="shared" si="874"/>
        <v>-</v>
      </c>
      <c r="HV175" s="224" t="str">
        <f t="shared" si="874"/>
        <v>-</v>
      </c>
      <c r="HW175" s="224" t="str">
        <f t="shared" si="874"/>
        <v>-</v>
      </c>
      <c r="HX175" s="224" t="str">
        <f t="shared" si="874"/>
        <v>-</v>
      </c>
      <c r="HY175" s="224" t="str">
        <f t="shared" si="874"/>
        <v>-</v>
      </c>
      <c r="HZ175" s="224" t="str">
        <f t="shared" si="874"/>
        <v>-</v>
      </c>
      <c r="IA175" s="224" t="str">
        <f t="shared" si="874"/>
        <v>323</v>
      </c>
      <c r="IB175" s="232" t="s">
        <v>275</v>
      </c>
      <c r="IC175" s="232" t="s">
        <v>275</v>
      </c>
      <c r="ID175" s="213" t="str">
        <f t="shared" ref="ID175:IX175" si="875">ID75</f>
        <v>3,300</v>
      </c>
      <c r="IE175" s="224" t="str">
        <f t="shared" si="875"/>
        <v>150</v>
      </c>
      <c r="IF175" s="224">
        <f t="shared" si="875"/>
        <v>0</v>
      </c>
      <c r="IG175" s="224" t="str">
        <f t="shared" si="875"/>
        <v>460</v>
      </c>
      <c r="IH175" s="224">
        <f t="shared" si="875"/>
        <v>0</v>
      </c>
      <c r="II175" s="224" t="str">
        <f t="shared" si="875"/>
        <v>3</v>
      </c>
      <c r="IJ175" s="224" t="str">
        <f t="shared" si="875"/>
        <v>14</v>
      </c>
      <c r="IK175" s="224" t="str">
        <f t="shared" si="875"/>
        <v>35,000</v>
      </c>
      <c r="IL175" s="224" t="str">
        <f t="shared" si="875"/>
        <v>28</v>
      </c>
      <c r="IM175" s="224" t="str">
        <f t="shared" si="875"/>
        <v>140,000</v>
      </c>
      <c r="IN175" s="224" t="str">
        <f t="shared" si="875"/>
        <v>82,500</v>
      </c>
      <c r="IO175" s="224" t="str">
        <f t="shared" si="875"/>
        <v>82,500</v>
      </c>
      <c r="IP175" s="224" t="str">
        <f t="shared" si="875"/>
        <v>12,000</v>
      </c>
      <c r="IQ175" s="224" t="str">
        <f t="shared" si="875"/>
        <v>10,000</v>
      </c>
      <c r="IR175" s="224" t="str">
        <f t="shared" si="875"/>
        <v>20,000</v>
      </c>
      <c r="IS175" s="224" t="str">
        <f t="shared" si="875"/>
        <v>$700,000</v>
      </c>
      <c r="IT175" s="224" t="str">
        <f t="shared" si="875"/>
        <v>$3,500,000</v>
      </c>
      <c r="IU175" s="224" t="str">
        <f t="shared" si="875"/>
        <v>$5,300,000</v>
      </c>
      <c r="IV175" s="224" t="str">
        <f t="shared" si="875"/>
        <v>$9,400,000</v>
      </c>
      <c r="IW175" s="224" t="str">
        <f t="shared" si="875"/>
        <v>$62</v>
      </c>
      <c r="IX175" s="224" t="str">
        <f t="shared" si="875"/>
        <v>961</v>
      </c>
      <c r="IY175" s="232" t="s">
        <v>275</v>
      </c>
      <c r="IZ175" s="232" t="s">
        <v>275</v>
      </c>
      <c r="JA175" s="213" t="str">
        <f t="shared" ref="JA175:JU175" si="876">JA75</f>
        <v>3,203</v>
      </c>
      <c r="JB175" s="224" t="str">
        <f t="shared" si="876"/>
        <v>192</v>
      </c>
      <c r="JC175" s="224" t="str">
        <f t="shared" si="876"/>
        <v>0</v>
      </c>
      <c r="JD175" s="224" t="str">
        <f t="shared" si="876"/>
        <v>492</v>
      </c>
      <c r="JE175" s="224" t="str">
        <f t="shared" si="876"/>
        <v>0</v>
      </c>
      <c r="JF175" s="224" t="str">
        <f t="shared" si="876"/>
        <v>6</v>
      </c>
      <c r="JG175" s="224" t="str">
        <f t="shared" si="876"/>
        <v>20</v>
      </c>
      <c r="JH175" s="224" t="str">
        <f t="shared" si="876"/>
        <v>60,100</v>
      </c>
      <c r="JI175" s="224" t="str">
        <f t="shared" si="876"/>
        <v>9</v>
      </c>
      <c r="JJ175" s="224" t="str">
        <f t="shared" si="876"/>
        <v>110,000</v>
      </c>
      <c r="JK175" s="224" t="str">
        <f t="shared" si="876"/>
        <v>82,006</v>
      </c>
      <c r="JL175" s="224" t="str">
        <f t="shared" si="876"/>
        <v>82,006</v>
      </c>
      <c r="JM175" s="224" t="str">
        <f t="shared" si="876"/>
        <v>6,222</v>
      </c>
      <c r="JN175" s="224" t="str">
        <f t="shared" si="876"/>
        <v>11,209</v>
      </c>
      <c r="JO175" s="224" t="str">
        <f t="shared" si="876"/>
        <v>20,420</v>
      </c>
      <c r="JP175" s="224" t="str">
        <f t="shared" si="876"/>
        <v>$1,362,534</v>
      </c>
      <c r="JQ175" s="224" t="str">
        <f t="shared" si="876"/>
        <v>$3,807,140</v>
      </c>
      <c r="JR175" s="224" t="str">
        <f t="shared" si="876"/>
        <v>$5,551,642</v>
      </c>
      <c r="JS175" s="224" t="str">
        <f t="shared" si="876"/>
        <v>$10,732,316</v>
      </c>
      <c r="JT175" s="224" t="str">
        <f t="shared" si="876"/>
        <v>$66.40</v>
      </c>
      <c r="JU175" s="224" t="str">
        <f t="shared" si="876"/>
        <v>309</v>
      </c>
      <c r="JV175" s="232" t="s">
        <v>275</v>
      </c>
      <c r="JW175" s="232" t="s">
        <v>275</v>
      </c>
      <c r="JX175" s="213" t="str">
        <f t="shared" ref="JX175:KR175" si="877">JX75</f>
        <v>0</v>
      </c>
      <c r="JY175" s="224" t="str">
        <f t="shared" si="877"/>
        <v>0</v>
      </c>
      <c r="JZ175" s="224" t="str">
        <f t="shared" si="877"/>
        <v>0</v>
      </c>
      <c r="KA175" s="224" t="str">
        <f t="shared" si="877"/>
        <v>57</v>
      </c>
      <c r="KB175" s="224" t="str">
        <f t="shared" si="877"/>
        <v>0</v>
      </c>
      <c r="KC175" s="224" t="str">
        <f t="shared" si="877"/>
        <v>0</v>
      </c>
      <c r="KD175" s="224" t="str">
        <f t="shared" si="877"/>
        <v>0</v>
      </c>
      <c r="KE175" s="224" t="str">
        <f t="shared" si="877"/>
        <v>1,000</v>
      </c>
      <c r="KF175" s="224" t="str">
        <f t="shared" si="877"/>
        <v>1</v>
      </c>
      <c r="KG175" s="224" t="str">
        <f t="shared" si="877"/>
        <v>10,000</v>
      </c>
      <c r="KH175" s="224" t="str">
        <f t="shared" si="877"/>
        <v>26,597</v>
      </c>
      <c r="KI175" s="224" t="str">
        <f t="shared" si="877"/>
        <v>26,597</v>
      </c>
      <c r="KJ175" s="224" t="str">
        <f t="shared" si="877"/>
        <v>1,882</v>
      </c>
      <c r="KK175" s="224" t="str">
        <f t="shared" si="877"/>
        <v>10,600</v>
      </c>
      <c r="KL175" s="224" t="str">
        <f t="shared" si="877"/>
        <v>11,245</v>
      </c>
      <c r="KM175" s="224" t="str">
        <f t="shared" si="877"/>
        <v>$200,000</v>
      </c>
      <c r="KN175" s="224" t="str">
        <f t="shared" si="877"/>
        <v>$2,550,230</v>
      </c>
      <c r="KO175" s="224" t="str">
        <f t="shared" si="877"/>
        <v>$2,172,707</v>
      </c>
      <c r="KP175" s="224" t="str">
        <f t="shared" si="877"/>
        <v>$4,922,937</v>
      </c>
      <c r="KQ175" s="224" t="str">
        <f t="shared" si="877"/>
        <v>-$0.23</v>
      </c>
      <c r="KR175" s="224" t="str">
        <f t="shared" si="877"/>
        <v>42</v>
      </c>
      <c r="KS175" s="232" t="s">
        <v>275</v>
      </c>
      <c r="KT175" s="232" t="s">
        <v>275</v>
      </c>
      <c r="KU175" s="213" t="str">
        <f t="shared" ref="KU175:LO175" si="878">KU75</f>
        <v>24</v>
      </c>
      <c r="KV175" s="224" t="str">
        <f t="shared" si="878"/>
        <v>30</v>
      </c>
      <c r="KW175" s="224" t="str">
        <f t="shared" si="878"/>
        <v>0</v>
      </c>
      <c r="KX175" s="224" t="str">
        <f t="shared" si="878"/>
        <v>-37</v>
      </c>
      <c r="KY175" s="224" t="str">
        <f t="shared" si="878"/>
        <v>0</v>
      </c>
      <c r="KZ175" s="224" t="str">
        <f t="shared" si="878"/>
        <v>-12</v>
      </c>
      <c r="LA175" s="224" t="str">
        <f t="shared" si="878"/>
        <v>0</v>
      </c>
      <c r="LB175" s="224" t="str">
        <f t="shared" si="878"/>
        <v>0</v>
      </c>
      <c r="LC175" s="224" t="str">
        <f t="shared" si="878"/>
        <v>1</v>
      </c>
      <c r="LD175" s="224" t="str">
        <f t="shared" si="878"/>
        <v>20,000</v>
      </c>
      <c r="LE175" s="224" t="str">
        <f t="shared" si="878"/>
        <v>-45,435</v>
      </c>
      <c r="LF175" s="224" t="str">
        <f t="shared" si="878"/>
        <v>-45,435</v>
      </c>
      <c r="LG175" s="224" t="str">
        <f t="shared" si="878"/>
        <v>-3,327</v>
      </c>
      <c r="LH175" s="224" t="str">
        <f t="shared" si="878"/>
        <v>-7,894</v>
      </c>
      <c r="LI175" s="224" t="str">
        <f t="shared" si="878"/>
        <v>-21,204</v>
      </c>
      <c r="LJ175" s="224" t="str">
        <f t="shared" si="878"/>
        <v>$659,331</v>
      </c>
      <c r="LK175" s="224" t="str">
        <f t="shared" si="878"/>
        <v>-$1,335,471</v>
      </c>
      <c r="LL175" s="224" t="str">
        <f t="shared" si="878"/>
        <v>-$3,262,504</v>
      </c>
      <c r="LM175" s="224" t="str">
        <f t="shared" si="878"/>
        <v>-$3,938,645</v>
      </c>
      <c r="LN175" s="224" t="str">
        <f t="shared" si="878"/>
        <v>$2.13</v>
      </c>
      <c r="LO175" s="224" t="str">
        <f t="shared" si="878"/>
        <v>-202</v>
      </c>
      <c r="LP175" s="232"/>
      <c r="LQ175" s="232"/>
      <c r="LR175" s="213" t="str">
        <f t="shared" ref="LR175:ML175" si="879">LR75</f>
        <v>-139</v>
      </c>
      <c r="LS175" s="224" t="str">
        <f t="shared" si="879"/>
        <v>10</v>
      </c>
      <c r="LT175" s="224" t="str">
        <f t="shared" si="879"/>
        <v>0</v>
      </c>
      <c r="LU175" s="224" t="str">
        <f t="shared" si="879"/>
        <v>-27</v>
      </c>
      <c r="LV175" s="224" t="str">
        <f t="shared" si="879"/>
        <v>0</v>
      </c>
      <c r="LW175" s="224" t="str">
        <f t="shared" si="879"/>
        <v>7</v>
      </c>
      <c r="LX175" s="224" t="str">
        <f t="shared" si="879"/>
        <v>0</v>
      </c>
      <c r="LY175" s="224" t="str">
        <f t="shared" si="879"/>
        <v>14,000</v>
      </c>
      <c r="LZ175" s="224" t="str">
        <f t="shared" si="879"/>
        <v>0</v>
      </c>
      <c r="MA175" s="224" t="str">
        <f t="shared" si="879"/>
        <v>0</v>
      </c>
      <c r="MB175" s="224" t="str">
        <f t="shared" si="879"/>
        <v>2,435</v>
      </c>
      <c r="MC175" s="224" t="str">
        <f t="shared" si="879"/>
        <v>2,435</v>
      </c>
      <c r="MD175" s="224" t="str">
        <f t="shared" si="879"/>
        <v>-3,173</v>
      </c>
      <c r="ME175" s="224" t="str">
        <f t="shared" si="879"/>
        <v>-9,856</v>
      </c>
      <c r="MF175" s="224" t="str">
        <f t="shared" si="879"/>
        <v>-46</v>
      </c>
      <c r="MG175" s="224" t="str">
        <f t="shared" si="879"/>
        <v>$40,669</v>
      </c>
      <c r="MH175" s="224" t="str">
        <f t="shared" si="879"/>
        <v>-$464,529</v>
      </c>
      <c r="MI175" s="224" t="str">
        <f t="shared" si="879"/>
        <v>$1,862,504</v>
      </c>
      <c r="MJ175" s="224" t="str">
        <f t="shared" si="879"/>
        <v>$1,438,645</v>
      </c>
      <c r="MK175" s="224" t="str">
        <f t="shared" si="879"/>
        <v>$17</v>
      </c>
      <c r="ML175" s="224" t="str">
        <f t="shared" si="879"/>
        <v>-43</v>
      </c>
      <c r="MM175" s="232"/>
      <c r="MN175" s="232"/>
      <c r="MO175" s="213" t="str">
        <f t="shared" ref="MO175:NI175" si="880">MO75</f>
        <v>115</v>
      </c>
      <c r="MP175" s="224" t="str">
        <f t="shared" si="880"/>
        <v>-70</v>
      </c>
      <c r="MQ175" s="224" t="str">
        <f t="shared" si="880"/>
        <v>0</v>
      </c>
      <c r="MR175" s="224" t="str">
        <f t="shared" si="880"/>
        <v>-71</v>
      </c>
      <c r="MS175" s="224" t="str">
        <f t="shared" si="880"/>
        <v>0</v>
      </c>
      <c r="MT175" s="224" t="str">
        <f t="shared" si="880"/>
        <v>-4</v>
      </c>
      <c r="MU175" s="224" t="str">
        <f t="shared" si="880"/>
        <v>0</v>
      </c>
      <c r="MV175" s="224" t="str">
        <f t="shared" si="880"/>
        <v>-7,500</v>
      </c>
      <c r="MW175" s="224" t="str">
        <f t="shared" si="880"/>
        <v>-2</v>
      </c>
      <c r="MX175" s="224" t="str">
        <f t="shared" si="880"/>
        <v>-25,000</v>
      </c>
      <c r="MY175" s="224" t="str">
        <f t="shared" si="880"/>
        <v>33,000</v>
      </c>
      <c r="MZ175" s="224" t="str">
        <f t="shared" si="880"/>
        <v>33,000</v>
      </c>
      <c r="NA175" s="224" t="str">
        <f t="shared" si="880"/>
        <v>4,600</v>
      </c>
      <c r="NB175" s="224" t="str">
        <f t="shared" si="880"/>
        <v>19,200</v>
      </c>
      <c r="NC175" s="224" t="str">
        <f t="shared" si="880"/>
        <v>19,100</v>
      </c>
      <c r="ND175" s="224" t="str">
        <f t="shared" si="880"/>
        <v>$328,000</v>
      </c>
      <c r="NE175" s="224" t="str">
        <f t="shared" si="880"/>
        <v>$1,950,000</v>
      </c>
      <c r="NF175" s="224" t="str">
        <f t="shared" si="880"/>
        <v>$1,977,000</v>
      </c>
      <c r="NG175" s="224" t="str">
        <f t="shared" si="880"/>
        <v>$4,200,000</v>
      </c>
      <c r="NH175" s="224" t="str">
        <f t="shared" si="880"/>
        <v>-$1</v>
      </c>
      <c r="NI175" s="224" t="str">
        <f t="shared" si="880"/>
        <v>210</v>
      </c>
    </row>
    <row r="176" spans="1:373" s="2" customFormat="1"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213" t="s">
        <v>70</v>
      </c>
      <c r="AD176" s="222" t="str">
        <f t="shared" ca="1" si="742"/>
        <v>-</v>
      </c>
      <c r="AE176" s="224" t="str">
        <f t="shared" si="778"/>
        <v>-</v>
      </c>
      <c r="AF176" s="224" t="str">
        <f t="shared" ref="AF176:AS176" si="881">AF76</f>
        <v>-</v>
      </c>
      <c r="AG176" s="224" t="str">
        <f t="shared" si="881"/>
        <v>-</v>
      </c>
      <c r="AH176" s="224" t="str">
        <f t="shared" si="881"/>
        <v>-</v>
      </c>
      <c r="AI176" s="224" t="str">
        <f t="shared" si="881"/>
        <v>-</v>
      </c>
      <c r="AJ176" s="224" t="str">
        <f t="shared" si="881"/>
        <v>-</v>
      </c>
      <c r="AK176" s="224" t="str">
        <f t="shared" si="881"/>
        <v>-</v>
      </c>
      <c r="AL176" s="224" t="str">
        <f t="shared" si="881"/>
        <v>-</v>
      </c>
      <c r="AM176" s="224" t="str">
        <f t="shared" si="881"/>
        <v>-</v>
      </c>
      <c r="AN176" s="224" t="str">
        <f t="shared" si="881"/>
        <v>-</v>
      </c>
      <c r="AO176" s="224" t="str">
        <f t="shared" si="881"/>
        <v>-</v>
      </c>
      <c r="AP176" s="224" t="str">
        <f t="shared" si="881"/>
        <v>-</v>
      </c>
      <c r="AQ176" s="224" t="str">
        <f t="shared" si="881"/>
        <v>-</v>
      </c>
      <c r="AR176" s="224" t="str">
        <f t="shared" si="881"/>
        <v>-</v>
      </c>
      <c r="AS176" s="224" t="str">
        <f t="shared" si="881"/>
        <v>-</v>
      </c>
      <c r="AT176" s="224" t="str">
        <f t="shared" si="744"/>
        <v>-</v>
      </c>
      <c r="AU176" s="224" t="str">
        <f t="shared" si="744"/>
        <v>-</v>
      </c>
      <c r="AV176" s="224" t="str">
        <f t="shared" si="744"/>
        <v>-</v>
      </c>
      <c r="AW176" s="224" t="str">
        <f t="shared" si="744"/>
        <v>-</v>
      </c>
      <c r="AX176" s="224" t="str">
        <f t="shared" si="744"/>
        <v>-</v>
      </c>
      <c r="AY176" s="224" t="str">
        <f t="shared" ref="AY176" si="882">AY76</f>
        <v>39</v>
      </c>
      <c r="AZ176" s="232" t="s">
        <v>275</v>
      </c>
      <c r="BA176" s="232"/>
      <c r="BB176" s="213" t="str">
        <f t="shared" ref="BB176:BU176" si="883">BB76</f>
        <v>90,700</v>
      </c>
      <c r="BC176" s="224" t="str">
        <f t="shared" si="883"/>
        <v>1,800</v>
      </c>
      <c r="BD176" s="224" t="str">
        <f t="shared" si="883"/>
        <v>0</v>
      </c>
      <c r="BE176" s="224" t="str">
        <f t="shared" si="883"/>
        <v>606</v>
      </c>
      <c r="BF176" s="224" t="str">
        <f t="shared" si="883"/>
        <v>101</v>
      </c>
      <c r="BG176" s="224" t="str">
        <f t="shared" si="883"/>
        <v>0</v>
      </c>
      <c r="BH176" s="224" t="str">
        <f t="shared" si="883"/>
        <v>81</v>
      </c>
      <c r="BI176" s="224" t="str">
        <f t="shared" si="883"/>
        <v>58,800</v>
      </c>
      <c r="BJ176" s="224" t="str">
        <f t="shared" si="883"/>
        <v>81</v>
      </c>
      <c r="BK176" s="224" t="str">
        <f t="shared" si="883"/>
        <v>1,274,000</v>
      </c>
      <c r="BL176" s="224" t="str">
        <f t="shared" si="883"/>
        <v>1,700</v>
      </c>
      <c r="BM176" s="224" t="str">
        <f t="shared" si="883"/>
        <v>1,700</v>
      </c>
      <c r="BN176" s="224" t="str">
        <f t="shared" si="883"/>
        <v>2,220</v>
      </c>
      <c r="BO176" s="224" t="str">
        <f t="shared" si="883"/>
        <v>1,700</v>
      </c>
      <c r="BP176" s="224" t="str">
        <f t="shared" si="883"/>
        <v>3,400</v>
      </c>
      <c r="BQ176" s="224" t="str">
        <f t="shared" si="883"/>
        <v>$988,000</v>
      </c>
      <c r="BR176" s="224" t="str">
        <f t="shared" si="883"/>
        <v>$486,000</v>
      </c>
      <c r="BS176" s="224" t="str">
        <f t="shared" si="883"/>
        <v>$535,000</v>
      </c>
      <c r="BT176" s="224" t="str">
        <f t="shared" si="883"/>
        <v>$2,008,000</v>
      </c>
      <c r="BU176" s="224" t="str">
        <f t="shared" si="883"/>
        <v>$115.00</v>
      </c>
      <c r="BV176" s="224" t="str">
        <f t="shared" si="710"/>
        <v>32</v>
      </c>
      <c r="BW176" s="232" t="s">
        <v>275</v>
      </c>
      <c r="BX176" s="232" t="s">
        <v>275</v>
      </c>
      <c r="BY176" s="213" t="str">
        <f t="shared" ref="BY176:CR176" si="884">BY76</f>
        <v>-</v>
      </c>
      <c r="BZ176" s="224" t="str">
        <f t="shared" si="884"/>
        <v>-</v>
      </c>
      <c r="CA176" s="224" t="str">
        <f t="shared" si="884"/>
        <v>-</v>
      </c>
      <c r="CB176" s="224" t="str">
        <f t="shared" si="884"/>
        <v>-</v>
      </c>
      <c r="CC176" s="224" t="str">
        <f t="shared" si="884"/>
        <v>-</v>
      </c>
      <c r="CD176" s="224" t="str">
        <f t="shared" si="884"/>
        <v>-</v>
      </c>
      <c r="CE176" s="224" t="str">
        <f t="shared" si="884"/>
        <v>-</v>
      </c>
      <c r="CF176" s="224" t="str">
        <f t="shared" si="884"/>
        <v>-</v>
      </c>
      <c r="CG176" s="224" t="str">
        <f t="shared" si="884"/>
        <v>-</v>
      </c>
      <c r="CH176" s="224" t="str">
        <f t="shared" si="884"/>
        <v>-</v>
      </c>
      <c r="CI176" s="224" t="str">
        <f t="shared" si="884"/>
        <v>-</v>
      </c>
      <c r="CJ176" s="224" t="str">
        <f t="shared" si="884"/>
        <v>-</v>
      </c>
      <c r="CK176" s="224" t="str">
        <f t="shared" si="884"/>
        <v>-</v>
      </c>
      <c r="CL176" s="224" t="str">
        <f t="shared" si="884"/>
        <v>-</v>
      </c>
      <c r="CM176" s="224" t="str">
        <f t="shared" si="884"/>
        <v>-</v>
      </c>
      <c r="CN176" s="224" t="str">
        <f t="shared" si="884"/>
        <v>-</v>
      </c>
      <c r="CO176" s="224" t="str">
        <f t="shared" si="884"/>
        <v>-</v>
      </c>
      <c r="CP176" s="224" t="str">
        <f t="shared" si="884"/>
        <v>-</v>
      </c>
      <c r="CQ176" s="224" t="str">
        <f t="shared" si="884"/>
        <v>-</v>
      </c>
      <c r="CR176" s="224" t="str">
        <f t="shared" si="884"/>
        <v>-</v>
      </c>
      <c r="CS176" s="224" t="str">
        <f t="shared" si="711"/>
        <v>46</v>
      </c>
      <c r="CT176" s="232" t="s">
        <v>275</v>
      </c>
      <c r="CU176" s="232" t="s">
        <v>275</v>
      </c>
      <c r="CV176" s="213" t="str">
        <f t="shared" ref="CV176:DP176" si="885">CV76</f>
        <v>-</v>
      </c>
      <c r="CW176" s="224" t="str">
        <f t="shared" si="885"/>
        <v>-</v>
      </c>
      <c r="CX176" s="224" t="str">
        <f t="shared" si="885"/>
        <v>-</v>
      </c>
      <c r="CY176" s="224" t="str">
        <f t="shared" si="885"/>
        <v>-</v>
      </c>
      <c r="CZ176" s="224" t="str">
        <f t="shared" si="885"/>
        <v>-</v>
      </c>
      <c r="DA176" s="224" t="str">
        <f t="shared" si="885"/>
        <v>-</v>
      </c>
      <c r="DB176" s="224" t="str">
        <f t="shared" si="885"/>
        <v>-</v>
      </c>
      <c r="DC176" s="224" t="str">
        <f t="shared" si="885"/>
        <v>-</v>
      </c>
      <c r="DD176" s="224" t="str">
        <f t="shared" si="885"/>
        <v>-</v>
      </c>
      <c r="DE176" s="224" t="str">
        <f t="shared" si="885"/>
        <v>-</v>
      </c>
      <c r="DF176" s="224" t="str">
        <f t="shared" si="885"/>
        <v>-</v>
      </c>
      <c r="DG176" s="224" t="str">
        <f t="shared" si="885"/>
        <v>-</v>
      </c>
      <c r="DH176" s="224" t="str">
        <f t="shared" si="885"/>
        <v>-</v>
      </c>
      <c r="DI176" s="224" t="str">
        <f t="shared" si="885"/>
        <v>-</v>
      </c>
      <c r="DJ176" s="224" t="str">
        <f t="shared" si="885"/>
        <v>-</v>
      </c>
      <c r="DK176" s="224" t="str">
        <f t="shared" si="885"/>
        <v>-</v>
      </c>
      <c r="DL176" s="224" t="str">
        <f t="shared" si="885"/>
        <v>-</v>
      </c>
      <c r="DM176" s="224" t="str">
        <f t="shared" si="885"/>
        <v>-</v>
      </c>
      <c r="DN176" s="224" t="str">
        <f t="shared" si="885"/>
        <v>-</v>
      </c>
      <c r="DO176" s="224" t="str">
        <f t="shared" si="885"/>
        <v>-</v>
      </c>
      <c r="DP176" s="224" t="str">
        <f t="shared" si="885"/>
        <v>36</v>
      </c>
      <c r="DQ176" s="232" t="s">
        <v>275</v>
      </c>
      <c r="DR176" s="232" t="s">
        <v>275</v>
      </c>
      <c r="DS176" s="213" t="str">
        <f t="shared" ref="DS176:EM176" si="886">DS76</f>
        <v>-</v>
      </c>
      <c r="DT176" s="224" t="str">
        <f t="shared" si="886"/>
        <v>-</v>
      </c>
      <c r="DU176" s="224" t="str">
        <f t="shared" si="886"/>
        <v>-</v>
      </c>
      <c r="DV176" s="224" t="str">
        <f t="shared" si="886"/>
        <v>-</v>
      </c>
      <c r="DW176" s="224" t="str">
        <f t="shared" si="886"/>
        <v>-</v>
      </c>
      <c r="DX176" s="224" t="str">
        <f t="shared" si="886"/>
        <v>-</v>
      </c>
      <c r="DY176" s="224" t="str">
        <f t="shared" si="886"/>
        <v>-</v>
      </c>
      <c r="DZ176" s="224" t="str">
        <f t="shared" si="886"/>
        <v>-</v>
      </c>
      <c r="EA176" s="224" t="str">
        <f t="shared" si="886"/>
        <v>-</v>
      </c>
      <c r="EB176" s="224" t="str">
        <f t="shared" si="886"/>
        <v>-</v>
      </c>
      <c r="EC176" s="224" t="str">
        <f t="shared" si="886"/>
        <v>-</v>
      </c>
      <c r="ED176" s="224" t="str">
        <f t="shared" si="886"/>
        <v>-</v>
      </c>
      <c r="EE176" s="224" t="str">
        <f t="shared" si="886"/>
        <v>-</v>
      </c>
      <c r="EF176" s="224" t="str">
        <f t="shared" si="886"/>
        <v>-</v>
      </c>
      <c r="EG176" s="224" t="str">
        <f t="shared" si="886"/>
        <v>-</v>
      </c>
      <c r="EH176" s="224" t="str">
        <f t="shared" si="886"/>
        <v>-</v>
      </c>
      <c r="EI176" s="224" t="str">
        <f t="shared" si="886"/>
        <v>-</v>
      </c>
      <c r="EJ176" s="224" t="str">
        <f t="shared" si="886"/>
        <v>-</v>
      </c>
      <c r="EK176" s="224" t="str">
        <f t="shared" si="886"/>
        <v>-</v>
      </c>
      <c r="EL176" s="224" t="str">
        <f t="shared" si="886"/>
        <v>-</v>
      </c>
      <c r="EM176" s="224" t="str">
        <f t="shared" si="886"/>
        <v>25</v>
      </c>
      <c r="EN176" s="232" t="s">
        <v>275</v>
      </c>
      <c r="EO176" s="232" t="s">
        <v>275</v>
      </c>
      <c r="EP176" s="213" t="str">
        <f t="shared" ref="EP176:FJ176" si="887">EP76</f>
        <v>-</v>
      </c>
      <c r="EQ176" s="224" t="str">
        <f t="shared" si="887"/>
        <v>-</v>
      </c>
      <c r="ER176" s="224" t="str">
        <f t="shared" si="887"/>
        <v>-</v>
      </c>
      <c r="ES176" s="224" t="str">
        <f t="shared" si="887"/>
        <v>-</v>
      </c>
      <c r="ET176" s="224" t="str">
        <f t="shared" si="887"/>
        <v>-</v>
      </c>
      <c r="EU176" s="224" t="str">
        <f t="shared" si="887"/>
        <v>-</v>
      </c>
      <c r="EV176" s="224" t="str">
        <f t="shared" si="887"/>
        <v>-</v>
      </c>
      <c r="EW176" s="224" t="str">
        <f t="shared" si="887"/>
        <v>-</v>
      </c>
      <c r="EX176" s="224" t="str">
        <f t="shared" si="887"/>
        <v>-</v>
      </c>
      <c r="EY176" s="224" t="str">
        <f t="shared" si="887"/>
        <v>-</v>
      </c>
      <c r="EZ176" s="224" t="str">
        <f t="shared" si="887"/>
        <v>-</v>
      </c>
      <c r="FA176" s="224" t="str">
        <f t="shared" si="887"/>
        <v>-</v>
      </c>
      <c r="FB176" s="224" t="str">
        <f t="shared" si="887"/>
        <v>-</v>
      </c>
      <c r="FC176" s="224" t="str">
        <f t="shared" si="887"/>
        <v>-</v>
      </c>
      <c r="FD176" s="224" t="str">
        <f t="shared" si="887"/>
        <v>-</v>
      </c>
      <c r="FE176" s="224" t="str">
        <f t="shared" si="887"/>
        <v>-</v>
      </c>
      <c r="FF176" s="224" t="str">
        <f t="shared" si="887"/>
        <v>-</v>
      </c>
      <c r="FG176" s="224" t="str">
        <f t="shared" si="887"/>
        <v>-</v>
      </c>
      <c r="FH176" s="224" t="str">
        <f t="shared" si="887"/>
        <v>-</v>
      </c>
      <c r="FI176" s="224" t="str">
        <f t="shared" si="887"/>
        <v>-</v>
      </c>
      <c r="FJ176" s="224" t="str">
        <f t="shared" si="887"/>
        <v>30</v>
      </c>
      <c r="FK176" s="232" t="s">
        <v>275</v>
      </c>
      <c r="FL176" s="232" t="s">
        <v>275</v>
      </c>
      <c r="FM176" s="213" t="str">
        <f t="shared" ref="FM176:GG176" si="888">FM76</f>
        <v>-</v>
      </c>
      <c r="FN176" s="224" t="str">
        <f t="shared" si="888"/>
        <v>-</v>
      </c>
      <c r="FO176" s="224" t="str">
        <f t="shared" si="888"/>
        <v>-</v>
      </c>
      <c r="FP176" s="224" t="str">
        <f t="shared" si="888"/>
        <v>-</v>
      </c>
      <c r="FQ176" s="224" t="str">
        <f t="shared" si="888"/>
        <v>-</v>
      </c>
      <c r="FR176" s="224" t="str">
        <f t="shared" si="888"/>
        <v>-</v>
      </c>
      <c r="FS176" s="224" t="str">
        <f t="shared" si="888"/>
        <v>-</v>
      </c>
      <c r="FT176" s="224" t="str">
        <f t="shared" si="888"/>
        <v>-</v>
      </c>
      <c r="FU176" s="224" t="str">
        <f t="shared" si="888"/>
        <v>-</v>
      </c>
      <c r="FV176" s="224" t="str">
        <f t="shared" si="888"/>
        <v>-</v>
      </c>
      <c r="FW176" s="224" t="str">
        <f t="shared" si="888"/>
        <v>-</v>
      </c>
      <c r="FX176" s="224" t="str">
        <f t="shared" si="888"/>
        <v>-</v>
      </c>
      <c r="FY176" s="224" t="str">
        <f t="shared" si="888"/>
        <v>-</v>
      </c>
      <c r="FZ176" s="224" t="str">
        <f t="shared" si="888"/>
        <v>-</v>
      </c>
      <c r="GA176" s="224" t="str">
        <f t="shared" si="888"/>
        <v>-</v>
      </c>
      <c r="GB176" s="224" t="str">
        <f t="shared" si="888"/>
        <v>-</v>
      </c>
      <c r="GC176" s="224" t="str">
        <f t="shared" si="888"/>
        <v>-</v>
      </c>
      <c r="GD176" s="224" t="str">
        <f t="shared" si="888"/>
        <v>-</v>
      </c>
      <c r="GE176" s="224" t="str">
        <f t="shared" si="888"/>
        <v>-</v>
      </c>
      <c r="GF176" s="224" t="str">
        <f t="shared" si="888"/>
        <v>-</v>
      </c>
      <c r="GG176" s="224" t="str">
        <f t="shared" si="888"/>
        <v>66</v>
      </c>
      <c r="GH176" s="232" t="s">
        <v>275</v>
      </c>
      <c r="GI176" s="232" t="s">
        <v>275</v>
      </c>
      <c r="GJ176" s="213" t="str">
        <f t="shared" ref="GJ176:HD176" si="889">GJ76</f>
        <v>90,598</v>
      </c>
      <c r="GK176" s="224" t="str">
        <f t="shared" si="889"/>
        <v>3,200</v>
      </c>
      <c r="GL176" s="224" t="str">
        <f t="shared" si="889"/>
        <v>-</v>
      </c>
      <c r="GM176" s="224" t="str">
        <f t="shared" si="889"/>
        <v>559</v>
      </c>
      <c r="GN176" s="224" t="str">
        <f t="shared" si="889"/>
        <v>112</v>
      </c>
      <c r="GO176" s="224" t="str">
        <f t="shared" si="889"/>
        <v>-</v>
      </c>
      <c r="GP176" s="224" t="str">
        <f t="shared" si="889"/>
        <v>78</v>
      </c>
      <c r="GQ176" s="224" t="str">
        <f t="shared" si="889"/>
        <v>57,000</v>
      </c>
      <c r="GR176" s="224" t="str">
        <f t="shared" si="889"/>
        <v>150</v>
      </c>
      <c r="GS176" s="224" t="str">
        <f t="shared" si="889"/>
        <v>528,000</v>
      </c>
      <c r="GT176" s="224" t="str">
        <f t="shared" si="889"/>
        <v>11,092</v>
      </c>
      <c r="GU176" s="224" t="str">
        <f t="shared" si="889"/>
        <v>11,092</v>
      </c>
      <c r="GV176" s="224" t="str">
        <f t="shared" si="889"/>
        <v>2,663</v>
      </c>
      <c r="GW176" s="224" t="str">
        <f t="shared" si="889"/>
        <v>1,048,914</v>
      </c>
      <c r="GX176" s="224" t="str">
        <f t="shared" si="889"/>
        <v>1,090,819</v>
      </c>
      <c r="GY176" s="224" t="str">
        <f t="shared" si="889"/>
        <v>$925,827</v>
      </c>
      <c r="GZ176" s="224" t="str">
        <f t="shared" si="889"/>
        <v>$376,104</v>
      </c>
      <c r="HA176" s="224" t="str">
        <f t="shared" si="889"/>
        <v>$1,233,642</v>
      </c>
      <c r="HB176" s="224" t="str">
        <f t="shared" si="889"/>
        <v>$2,535,573</v>
      </c>
      <c r="HC176" s="224" t="str">
        <f t="shared" ref="HC176" si="890">HC76</f>
        <v>$88</v>
      </c>
      <c r="HD176" s="224" t="str">
        <f t="shared" si="889"/>
        <v>29</v>
      </c>
      <c r="HE176" s="232" t="s">
        <v>275</v>
      </c>
      <c r="HF176" s="232" t="s">
        <v>275</v>
      </c>
      <c r="HG176" s="213" t="str">
        <f t="shared" ref="HG176:IA176" si="891">HG76</f>
        <v>90,598</v>
      </c>
      <c r="HH176" s="224" t="str">
        <f t="shared" si="891"/>
        <v>3,284</v>
      </c>
      <c r="HI176" s="224">
        <f t="shared" si="891"/>
        <v>0</v>
      </c>
      <c r="HJ176" s="224" t="str">
        <f t="shared" si="891"/>
        <v>559</v>
      </c>
      <c r="HK176" s="224" t="str">
        <f t="shared" si="891"/>
        <v>150</v>
      </c>
      <c r="HL176" s="224">
        <f t="shared" si="891"/>
        <v>0</v>
      </c>
      <c r="HM176" s="224" t="str">
        <f t="shared" si="891"/>
        <v>78</v>
      </c>
      <c r="HN176" s="224" t="str">
        <f t="shared" si="891"/>
        <v>57,000</v>
      </c>
      <c r="HO176" s="224" t="str">
        <f t="shared" si="891"/>
        <v>150</v>
      </c>
      <c r="HP176" s="224" t="str">
        <f t="shared" si="891"/>
        <v>528,000</v>
      </c>
      <c r="HQ176" s="224" t="str">
        <f t="shared" si="891"/>
        <v>15,680</v>
      </c>
      <c r="HR176" s="224" t="str">
        <f t="shared" si="891"/>
        <v>15,680</v>
      </c>
      <c r="HS176" s="224" t="str">
        <f t="shared" si="891"/>
        <v>6,250</v>
      </c>
      <c r="HT176" s="224" t="str">
        <f t="shared" si="891"/>
        <v>1,453,425</v>
      </c>
      <c r="HU176" s="224" t="str">
        <f t="shared" si="891"/>
        <v>1,515,326</v>
      </c>
      <c r="HV176" s="224" t="str">
        <f t="shared" si="891"/>
        <v>$1,176,501</v>
      </c>
      <c r="HW176" s="224" t="str">
        <f t="shared" si="891"/>
        <v>$393,926</v>
      </c>
      <c r="HX176" s="224" t="str">
        <f t="shared" si="891"/>
        <v>$1,757,570</v>
      </c>
      <c r="HY176" s="224" t="str">
        <f t="shared" si="891"/>
        <v>$3,332,997</v>
      </c>
      <c r="HZ176" s="224" t="str">
        <f t="shared" si="891"/>
        <v>$108</v>
      </c>
      <c r="IA176" s="224" t="str">
        <f t="shared" si="891"/>
        <v>38</v>
      </c>
      <c r="IB176" s="232" t="s">
        <v>275</v>
      </c>
      <c r="IC176" s="232" t="s">
        <v>275</v>
      </c>
      <c r="ID176" s="213" t="str">
        <f t="shared" ref="ID176:IX176" si="892">ID76</f>
        <v>90,514</v>
      </c>
      <c r="IE176" s="224" t="str">
        <f t="shared" si="892"/>
        <v>3,107</v>
      </c>
      <c r="IF176" s="224">
        <f t="shared" si="892"/>
        <v>0</v>
      </c>
      <c r="IG176" s="224" t="str">
        <f t="shared" si="892"/>
        <v>593</v>
      </c>
      <c r="IH176" s="224" t="str">
        <f t="shared" si="892"/>
        <v>141</v>
      </c>
      <c r="II176" s="224">
        <f t="shared" si="892"/>
        <v>0</v>
      </c>
      <c r="IJ176" s="224" t="str">
        <f t="shared" si="892"/>
        <v>60</v>
      </c>
      <c r="IK176" s="224" t="str">
        <f t="shared" si="892"/>
        <v>57,000</v>
      </c>
      <c r="IL176" s="224" t="str">
        <f t="shared" si="892"/>
        <v>150</v>
      </c>
      <c r="IM176" s="224" t="str">
        <f t="shared" si="892"/>
        <v>528,000</v>
      </c>
      <c r="IN176" s="224" t="str">
        <f t="shared" si="892"/>
        <v>12,560</v>
      </c>
      <c r="IO176" s="224" t="str">
        <f t="shared" si="892"/>
        <v>12,560</v>
      </c>
      <c r="IP176" s="224" t="str">
        <f t="shared" si="892"/>
        <v>4,000</v>
      </c>
      <c r="IQ176" s="224" t="str">
        <f t="shared" si="892"/>
        <v>1,162,453</v>
      </c>
      <c r="IR176" s="224" t="str">
        <f t="shared" si="892"/>
        <v>1,188,171</v>
      </c>
      <c r="IS176" s="224" t="str">
        <f t="shared" si="892"/>
        <v>$1,272,202</v>
      </c>
      <c r="IT176" s="224" t="str">
        <f t="shared" si="892"/>
        <v>$343,405</v>
      </c>
      <c r="IU176" s="224" t="str">
        <f t="shared" si="892"/>
        <v>$1,356,191</v>
      </c>
      <c r="IV176" s="224" t="str">
        <f t="shared" si="892"/>
        <v>$2,972,438</v>
      </c>
      <c r="IW176" s="224" t="str">
        <f t="shared" si="892"/>
        <v>$104</v>
      </c>
      <c r="IX176" s="224" t="str">
        <f t="shared" si="892"/>
        <v>52</v>
      </c>
      <c r="IY176" s="232" t="s">
        <v>275</v>
      </c>
      <c r="IZ176" s="232" t="s">
        <v>275</v>
      </c>
      <c r="JA176" s="213" t="str">
        <f t="shared" ref="JA176:JU176" si="893">JA76</f>
        <v>-</v>
      </c>
      <c r="JB176" s="224" t="str">
        <f t="shared" si="893"/>
        <v>-</v>
      </c>
      <c r="JC176" s="224" t="str">
        <f t="shared" si="893"/>
        <v>-</v>
      </c>
      <c r="JD176" s="224" t="str">
        <f t="shared" si="893"/>
        <v>-</v>
      </c>
      <c r="JE176" s="224" t="str">
        <f t="shared" si="893"/>
        <v>-</v>
      </c>
      <c r="JF176" s="224" t="str">
        <f t="shared" si="893"/>
        <v>-</v>
      </c>
      <c r="JG176" s="224" t="str">
        <f t="shared" si="893"/>
        <v>-</v>
      </c>
      <c r="JH176" s="224" t="str">
        <f t="shared" si="893"/>
        <v>-</v>
      </c>
      <c r="JI176" s="224" t="str">
        <f t="shared" si="893"/>
        <v>-</v>
      </c>
      <c r="JJ176" s="224" t="str">
        <f t="shared" si="893"/>
        <v>-</v>
      </c>
      <c r="JK176" s="224" t="str">
        <f t="shared" si="893"/>
        <v>-</v>
      </c>
      <c r="JL176" s="224" t="str">
        <f t="shared" si="893"/>
        <v>-</v>
      </c>
      <c r="JM176" s="224" t="str">
        <f t="shared" si="893"/>
        <v>-</v>
      </c>
      <c r="JN176" s="224" t="str">
        <f t="shared" si="893"/>
        <v>-</v>
      </c>
      <c r="JO176" s="224" t="str">
        <f t="shared" si="893"/>
        <v>-</v>
      </c>
      <c r="JP176" s="224" t="str">
        <f t="shared" si="893"/>
        <v>-</v>
      </c>
      <c r="JQ176" s="224" t="str">
        <f t="shared" si="893"/>
        <v>-</v>
      </c>
      <c r="JR176" s="224" t="str">
        <f t="shared" si="893"/>
        <v>-</v>
      </c>
      <c r="JS176" s="224" t="str">
        <f t="shared" si="893"/>
        <v>-</v>
      </c>
      <c r="JT176" s="224" t="str">
        <f t="shared" si="893"/>
        <v>-</v>
      </c>
      <c r="JU176" s="224" t="str">
        <f t="shared" si="893"/>
        <v>36</v>
      </c>
      <c r="JV176" s="232" t="s">
        <v>275</v>
      </c>
      <c r="JW176" s="232" t="s">
        <v>275</v>
      </c>
      <c r="JX176" s="213" t="str">
        <f t="shared" ref="JX176:KR176" si="894">JX76</f>
        <v>-</v>
      </c>
      <c r="JY176" s="224" t="str">
        <f t="shared" si="894"/>
        <v>-</v>
      </c>
      <c r="JZ176" s="224" t="str">
        <f t="shared" si="894"/>
        <v>-</v>
      </c>
      <c r="KA176" s="224" t="str">
        <f t="shared" si="894"/>
        <v>-</v>
      </c>
      <c r="KB176" s="224" t="str">
        <f t="shared" si="894"/>
        <v>-</v>
      </c>
      <c r="KC176" s="224" t="str">
        <f t="shared" si="894"/>
        <v>-</v>
      </c>
      <c r="KD176" s="224" t="str">
        <f t="shared" si="894"/>
        <v>-</v>
      </c>
      <c r="KE176" s="224" t="str">
        <f t="shared" si="894"/>
        <v>-</v>
      </c>
      <c r="KF176" s="224" t="str">
        <f t="shared" si="894"/>
        <v>-</v>
      </c>
      <c r="KG176" s="224" t="str">
        <f t="shared" si="894"/>
        <v>-</v>
      </c>
      <c r="KH176" s="224" t="str">
        <f t="shared" si="894"/>
        <v>-</v>
      </c>
      <c r="KI176" s="224" t="str">
        <f t="shared" si="894"/>
        <v>-</v>
      </c>
      <c r="KJ176" s="224" t="str">
        <f t="shared" si="894"/>
        <v>-</v>
      </c>
      <c r="KK176" s="224" t="str">
        <f t="shared" si="894"/>
        <v>-</v>
      </c>
      <c r="KL176" s="224" t="str">
        <f t="shared" si="894"/>
        <v>-</v>
      </c>
      <c r="KM176" s="224" t="str">
        <f t="shared" si="894"/>
        <v>-</v>
      </c>
      <c r="KN176" s="224" t="str">
        <f t="shared" si="894"/>
        <v>-</v>
      </c>
      <c r="KO176" s="224" t="str">
        <f t="shared" si="894"/>
        <v>-</v>
      </c>
      <c r="KP176" s="224" t="str">
        <f t="shared" si="894"/>
        <v>-</v>
      </c>
      <c r="KQ176" s="224" t="str">
        <f t="shared" si="894"/>
        <v>-</v>
      </c>
      <c r="KR176" s="224" t="str">
        <f t="shared" si="894"/>
        <v>7</v>
      </c>
      <c r="KS176" s="232" t="s">
        <v>275</v>
      </c>
      <c r="KT176" s="232" t="s">
        <v>275</v>
      </c>
      <c r="KU176" s="213" t="str">
        <f t="shared" ref="KU176:LO176" si="895">KU76</f>
        <v>-</v>
      </c>
      <c r="KV176" s="224" t="str">
        <f t="shared" si="895"/>
        <v>-</v>
      </c>
      <c r="KW176" s="224" t="str">
        <f t="shared" si="895"/>
        <v>-</v>
      </c>
      <c r="KX176" s="224" t="str">
        <f t="shared" si="895"/>
        <v>-</v>
      </c>
      <c r="KY176" s="224" t="str">
        <f t="shared" si="895"/>
        <v>-</v>
      </c>
      <c r="KZ176" s="224" t="str">
        <f t="shared" si="895"/>
        <v>-</v>
      </c>
      <c r="LA176" s="224" t="str">
        <f t="shared" si="895"/>
        <v>-</v>
      </c>
      <c r="LB176" s="224" t="str">
        <f t="shared" si="895"/>
        <v>-</v>
      </c>
      <c r="LC176" s="224" t="str">
        <f t="shared" si="895"/>
        <v>-</v>
      </c>
      <c r="LD176" s="224" t="str">
        <f t="shared" si="895"/>
        <v>-</v>
      </c>
      <c r="LE176" s="224" t="str">
        <f t="shared" si="895"/>
        <v>-</v>
      </c>
      <c r="LF176" s="224" t="str">
        <f t="shared" si="895"/>
        <v>-</v>
      </c>
      <c r="LG176" s="224" t="str">
        <f t="shared" si="895"/>
        <v>-</v>
      </c>
      <c r="LH176" s="224" t="str">
        <f t="shared" si="895"/>
        <v>-</v>
      </c>
      <c r="LI176" s="224" t="str">
        <f t="shared" si="895"/>
        <v>-</v>
      </c>
      <c r="LJ176" s="224" t="str">
        <f t="shared" si="895"/>
        <v>-</v>
      </c>
      <c r="LK176" s="224" t="str">
        <f t="shared" si="895"/>
        <v>-</v>
      </c>
      <c r="LL176" s="224" t="str">
        <f t="shared" si="895"/>
        <v>-</v>
      </c>
      <c r="LM176" s="224" t="str">
        <f t="shared" si="895"/>
        <v>-</v>
      </c>
      <c r="LN176" s="224" t="str">
        <f t="shared" si="895"/>
        <v>-</v>
      </c>
      <c r="LO176" s="224" t="str">
        <f t="shared" si="895"/>
        <v>-14</v>
      </c>
      <c r="LP176" s="232"/>
      <c r="LQ176" s="232"/>
      <c r="LR176" s="213" t="str">
        <f t="shared" ref="LR176:ML176" si="896">LR76</f>
        <v>-</v>
      </c>
      <c r="LS176" s="224" t="str">
        <f t="shared" si="896"/>
        <v>-</v>
      </c>
      <c r="LT176" s="224" t="str">
        <f t="shared" si="896"/>
        <v>-</v>
      </c>
      <c r="LU176" s="224" t="str">
        <f t="shared" si="896"/>
        <v>-</v>
      </c>
      <c r="LV176" s="224" t="str">
        <f t="shared" si="896"/>
        <v>-</v>
      </c>
      <c r="LW176" s="224" t="str">
        <f t="shared" si="896"/>
        <v>-</v>
      </c>
      <c r="LX176" s="224" t="str">
        <f t="shared" si="896"/>
        <v>-</v>
      </c>
      <c r="LY176" s="224" t="str">
        <f t="shared" si="896"/>
        <v>-</v>
      </c>
      <c r="LZ176" s="224" t="str">
        <f t="shared" si="896"/>
        <v>-</v>
      </c>
      <c r="MA176" s="224" t="str">
        <f t="shared" si="896"/>
        <v>-</v>
      </c>
      <c r="MB176" s="224" t="str">
        <f t="shared" si="896"/>
        <v>-</v>
      </c>
      <c r="MC176" s="224" t="str">
        <f t="shared" si="896"/>
        <v>-</v>
      </c>
      <c r="MD176" s="224" t="str">
        <f t="shared" si="896"/>
        <v>-</v>
      </c>
      <c r="ME176" s="224" t="str">
        <f t="shared" si="896"/>
        <v>-</v>
      </c>
      <c r="MF176" s="224" t="str">
        <f t="shared" si="896"/>
        <v>-</v>
      </c>
      <c r="MG176" s="224" t="str">
        <f t="shared" si="896"/>
        <v>-</v>
      </c>
      <c r="MH176" s="224" t="str">
        <f t="shared" si="896"/>
        <v>-</v>
      </c>
      <c r="MI176" s="224" t="str">
        <f t="shared" si="896"/>
        <v>-</v>
      </c>
      <c r="MJ176" s="224" t="str">
        <f t="shared" si="896"/>
        <v>-</v>
      </c>
      <c r="MK176" s="224" t="str">
        <f t="shared" si="896"/>
        <v>-</v>
      </c>
      <c r="ML176" s="224" t="str">
        <f t="shared" si="896"/>
        <v>10</v>
      </c>
      <c r="MM176" s="232"/>
      <c r="MN176" s="232"/>
      <c r="MO176" s="213" t="str">
        <f t="shared" ref="MO176:NI176" si="897">MO76</f>
        <v>-</v>
      </c>
      <c r="MP176" s="224" t="str">
        <f t="shared" si="897"/>
        <v>-</v>
      </c>
      <c r="MQ176" s="224" t="str">
        <f t="shared" si="897"/>
        <v>-</v>
      </c>
      <c r="MR176" s="224" t="str">
        <f t="shared" si="897"/>
        <v>-</v>
      </c>
      <c r="MS176" s="224" t="str">
        <f t="shared" si="897"/>
        <v>-</v>
      </c>
      <c r="MT176" s="224" t="str">
        <f t="shared" si="897"/>
        <v>-</v>
      </c>
      <c r="MU176" s="224" t="str">
        <f t="shared" si="897"/>
        <v>-</v>
      </c>
      <c r="MV176" s="224" t="str">
        <f t="shared" si="897"/>
        <v>-</v>
      </c>
      <c r="MW176" s="224" t="str">
        <f t="shared" si="897"/>
        <v>-</v>
      </c>
      <c r="MX176" s="224" t="str">
        <f t="shared" si="897"/>
        <v>-</v>
      </c>
      <c r="MY176" s="224" t="str">
        <f t="shared" si="897"/>
        <v>-</v>
      </c>
      <c r="MZ176" s="224" t="str">
        <f t="shared" si="897"/>
        <v>-</v>
      </c>
      <c r="NA176" s="224" t="str">
        <f t="shared" si="897"/>
        <v>-</v>
      </c>
      <c r="NB176" s="224" t="str">
        <f t="shared" si="897"/>
        <v>-</v>
      </c>
      <c r="NC176" s="224" t="str">
        <f t="shared" si="897"/>
        <v>-</v>
      </c>
      <c r="ND176" s="224" t="str">
        <f t="shared" si="897"/>
        <v>-</v>
      </c>
      <c r="NE176" s="224" t="str">
        <f t="shared" si="897"/>
        <v>-</v>
      </c>
      <c r="NF176" s="224" t="str">
        <f t="shared" si="897"/>
        <v>-</v>
      </c>
      <c r="NG176" s="224" t="str">
        <f t="shared" si="897"/>
        <v>-</v>
      </c>
      <c r="NH176" s="224" t="str">
        <f t="shared" si="897"/>
        <v>-</v>
      </c>
      <c r="NI176" s="224" t="str">
        <f t="shared" si="897"/>
        <v>11</v>
      </c>
    </row>
    <row r="177" spans="1:373" s="2" customFormat="1" ht="12.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213" t="s">
        <v>146</v>
      </c>
      <c r="AD177" s="222" t="str">
        <f t="shared" ca="1" si="742"/>
        <v>$83.32</v>
      </c>
      <c r="AE177" s="224" t="str">
        <f t="shared" si="778"/>
        <v>18,304</v>
      </c>
      <c r="AF177" s="224" t="str">
        <f t="shared" ref="AF177:AS177" si="898">AF77</f>
        <v>357</v>
      </c>
      <c r="AG177" s="224" t="str">
        <f t="shared" si="898"/>
        <v>135</v>
      </c>
      <c r="AH177" s="224" t="str">
        <f t="shared" si="898"/>
        <v>473</v>
      </c>
      <c r="AI177" s="224" t="str">
        <f t="shared" si="898"/>
        <v>23</v>
      </c>
      <c r="AJ177" s="224" t="str">
        <f t="shared" si="898"/>
        <v>105</v>
      </c>
      <c r="AK177" s="224" t="str">
        <f t="shared" si="898"/>
        <v>73</v>
      </c>
      <c r="AL177" s="224" t="str">
        <f t="shared" si="898"/>
        <v>102,200</v>
      </c>
      <c r="AM177" s="224" t="str">
        <f t="shared" si="898"/>
        <v>76</v>
      </c>
      <c r="AN177" s="224" t="str">
        <f t="shared" si="898"/>
        <v>1,794,500</v>
      </c>
      <c r="AO177" s="224" t="str">
        <f t="shared" si="898"/>
        <v>31,117</v>
      </c>
      <c r="AP177" s="224" t="str">
        <f t="shared" si="898"/>
        <v>31,117</v>
      </c>
      <c r="AQ177" s="224" t="str">
        <f t="shared" si="898"/>
        <v>1,667</v>
      </c>
      <c r="AR177" s="224" t="str">
        <f t="shared" si="898"/>
        <v>800,861</v>
      </c>
      <c r="AS177" s="224" t="str">
        <f t="shared" si="898"/>
        <v>948,326</v>
      </c>
      <c r="AT177" s="224" t="str">
        <f t="shared" si="744"/>
        <v>$4,029,425</v>
      </c>
      <c r="AU177" s="224" t="str">
        <f t="shared" si="744"/>
        <v>$9,842,027</v>
      </c>
      <c r="AV177" s="224" t="str">
        <f t="shared" si="744"/>
        <v>$5,027,026</v>
      </c>
      <c r="AW177" s="224" t="str">
        <f t="shared" si="744"/>
        <v>$19,377,707</v>
      </c>
      <c r="AX177" s="224" t="str">
        <f t="shared" si="744"/>
        <v>$83.32</v>
      </c>
      <c r="AY177" s="224" t="str">
        <f t="shared" ref="AY177" si="899">AY77</f>
        <v>689</v>
      </c>
      <c r="AZ177" s="232" t="s">
        <v>275</v>
      </c>
      <c r="BA177" s="232"/>
      <c r="BB177" s="213" t="str">
        <f t="shared" ref="BB177:BU177" si="900">BB77</f>
        <v>18,287</v>
      </c>
      <c r="BC177" s="224" t="str">
        <f t="shared" si="900"/>
        <v>354</v>
      </c>
      <c r="BD177" s="224" t="str">
        <f t="shared" si="900"/>
        <v>113</v>
      </c>
      <c r="BE177" s="224" t="str">
        <f t="shared" si="900"/>
        <v>485</v>
      </c>
      <c r="BF177" s="224" t="str">
        <f t="shared" si="900"/>
        <v>23</v>
      </c>
      <c r="BG177" s="224" t="str">
        <f t="shared" si="900"/>
        <v>90</v>
      </c>
      <c r="BH177" s="224" t="str">
        <f t="shared" si="900"/>
        <v>73</v>
      </c>
      <c r="BI177" s="224" t="str">
        <f t="shared" si="900"/>
        <v>102,200</v>
      </c>
      <c r="BJ177" s="224" t="str">
        <f t="shared" si="900"/>
        <v>75</v>
      </c>
      <c r="BK177" s="224" t="str">
        <f t="shared" si="900"/>
        <v>1,752,000</v>
      </c>
      <c r="BL177" s="224" t="str">
        <f t="shared" si="900"/>
        <v>71,211</v>
      </c>
      <c r="BM177" s="224" t="str">
        <f t="shared" si="900"/>
        <v>71,211</v>
      </c>
      <c r="BN177" s="224" t="str">
        <f t="shared" si="900"/>
        <v>3,873</v>
      </c>
      <c r="BO177" s="224" t="str">
        <f t="shared" si="900"/>
        <v>2,199,929</v>
      </c>
      <c r="BP177" s="224" t="str">
        <f t="shared" si="900"/>
        <v>2,543,548</v>
      </c>
      <c r="BQ177" s="224" t="str">
        <f t="shared" si="900"/>
        <v>$8,069,017</v>
      </c>
      <c r="BR177" s="224" t="str">
        <f t="shared" si="900"/>
        <v>$23,508,518</v>
      </c>
      <c r="BS177" s="224" t="str">
        <f t="shared" si="900"/>
        <v>$8,347,010</v>
      </c>
      <c r="BT177" s="224" t="str">
        <f t="shared" si="900"/>
        <v>$40,984,194</v>
      </c>
      <c r="BU177" s="224" t="str">
        <f t="shared" si="900"/>
        <v>$80.34</v>
      </c>
      <c r="BV177" s="224" t="str">
        <f t="shared" si="710"/>
        <v>1,478</v>
      </c>
      <c r="BW177" s="232" t="s">
        <v>275</v>
      </c>
      <c r="BX177" s="232" t="s">
        <v>275</v>
      </c>
      <c r="BY177" s="213" t="str">
        <f t="shared" ref="BY177:CR177" si="901">BY77</f>
        <v>18,273</v>
      </c>
      <c r="BZ177" s="224" t="str">
        <f t="shared" si="901"/>
        <v>351</v>
      </c>
      <c r="CA177" s="224" t="str">
        <f t="shared" si="901"/>
        <v>106</v>
      </c>
      <c r="CB177" s="224" t="str">
        <f t="shared" si="901"/>
        <v>475</v>
      </c>
      <c r="CC177" s="224" t="str">
        <f t="shared" si="901"/>
        <v>23</v>
      </c>
      <c r="CD177" s="224" t="str">
        <f t="shared" si="901"/>
        <v>85</v>
      </c>
      <c r="CE177" s="224" t="str">
        <f t="shared" si="901"/>
        <v>73</v>
      </c>
      <c r="CF177" s="224" t="str">
        <f t="shared" si="901"/>
        <v>102,200</v>
      </c>
      <c r="CG177" s="224" t="str">
        <f t="shared" si="901"/>
        <v>75</v>
      </c>
      <c r="CH177" s="224" t="str">
        <f t="shared" si="901"/>
        <v>1,752,000</v>
      </c>
      <c r="CI177" s="224" t="str">
        <f t="shared" si="901"/>
        <v>34,234</v>
      </c>
      <c r="CJ177" s="224" t="str">
        <f t="shared" si="901"/>
        <v>34,234</v>
      </c>
      <c r="CK177" s="224" t="str">
        <f t="shared" si="901"/>
        <v>2,423</v>
      </c>
      <c r="CL177" s="224" t="str">
        <f t="shared" si="901"/>
        <v>1,021,300</v>
      </c>
      <c r="CM177" s="224" t="str">
        <f t="shared" si="901"/>
        <v>1,224,430</v>
      </c>
      <c r="CN177" s="224" t="str">
        <f t="shared" si="901"/>
        <v>$3,241,424</v>
      </c>
      <c r="CO177" s="224" t="str">
        <f t="shared" si="901"/>
        <v>$8,983,016</v>
      </c>
      <c r="CP177" s="224" t="str">
        <f t="shared" si="901"/>
        <v>$4,096,240</v>
      </c>
      <c r="CQ177" s="224" t="str">
        <f t="shared" si="901"/>
        <v>$16,320,680</v>
      </c>
      <c r="CR177" s="224" t="str">
        <f t="shared" si="901"/>
        <v>$76</v>
      </c>
      <c r="CS177" s="224" t="str">
        <f t="shared" si="711"/>
        <v>804</v>
      </c>
      <c r="CT177" s="232" t="s">
        <v>275</v>
      </c>
      <c r="CU177" s="232" t="s">
        <v>275</v>
      </c>
      <c r="CV177" s="213" t="str">
        <f t="shared" ref="CV177:DP177" si="902">CV77</f>
        <v>18,284</v>
      </c>
      <c r="CW177" s="224" t="str">
        <f t="shared" si="902"/>
        <v>310</v>
      </c>
      <c r="CX177" s="224" t="str">
        <f t="shared" si="902"/>
        <v>127</v>
      </c>
      <c r="CY177" s="224" t="str">
        <f t="shared" si="902"/>
        <v>454</v>
      </c>
      <c r="CZ177" s="224" t="str">
        <f t="shared" si="902"/>
        <v>25</v>
      </c>
      <c r="DA177" s="224" t="str">
        <f t="shared" si="902"/>
        <v>78</v>
      </c>
      <c r="DB177" s="224" t="str">
        <f t="shared" si="902"/>
        <v>73</v>
      </c>
      <c r="DC177" s="224" t="str">
        <f t="shared" si="902"/>
        <v>102,200</v>
      </c>
      <c r="DD177" s="224" t="str">
        <f t="shared" si="902"/>
        <v>73</v>
      </c>
      <c r="DE177" s="224" t="str">
        <f t="shared" si="902"/>
        <v>1,752,000</v>
      </c>
      <c r="DF177" s="224" t="str">
        <f t="shared" si="902"/>
        <v>47,725</v>
      </c>
      <c r="DG177" s="224" t="str">
        <f t="shared" si="902"/>
        <v>47,725</v>
      </c>
      <c r="DH177" s="224" t="str">
        <f t="shared" si="902"/>
        <v>3,445</v>
      </c>
      <c r="DI177" s="224" t="str">
        <f t="shared" si="902"/>
        <v>1,426,884</v>
      </c>
      <c r="DJ177" s="224" t="str">
        <f t="shared" si="902"/>
        <v>1,650,911</v>
      </c>
      <c r="DK177" s="224" t="str">
        <f t="shared" si="902"/>
        <v>$2,530,596</v>
      </c>
      <c r="DL177" s="224" t="str">
        <f t="shared" si="902"/>
        <v>$8,560,392</v>
      </c>
      <c r="DM177" s="224" t="str">
        <f t="shared" si="902"/>
        <v>$5,092,720</v>
      </c>
      <c r="DN177" s="224" t="str">
        <f t="shared" si="902"/>
        <v>$17,641,241</v>
      </c>
      <c r="DO177" s="224" t="str">
        <f t="shared" si="902"/>
        <v>$78</v>
      </c>
      <c r="DP177" s="224" t="str">
        <f t="shared" si="902"/>
        <v>801</v>
      </c>
      <c r="DQ177" s="232" t="s">
        <v>275</v>
      </c>
      <c r="DR177" s="232" t="s">
        <v>275</v>
      </c>
      <c r="DS177" s="213" t="str">
        <f t="shared" ref="DS177:EM177" si="903">DS77</f>
        <v>18,278</v>
      </c>
      <c r="DT177" s="224" t="str">
        <f t="shared" si="903"/>
        <v>306</v>
      </c>
      <c r="DU177" s="224" t="str">
        <f t="shared" si="903"/>
        <v>101</v>
      </c>
      <c r="DV177" s="224" t="str">
        <f t="shared" si="903"/>
        <v>468</v>
      </c>
      <c r="DW177" s="224" t="str">
        <f t="shared" si="903"/>
        <v>22</v>
      </c>
      <c r="DX177" s="224" t="str">
        <f t="shared" si="903"/>
        <v>76</v>
      </c>
      <c r="DY177" s="224" t="str">
        <f t="shared" si="903"/>
        <v>66</v>
      </c>
      <c r="DZ177" s="224" t="str">
        <f t="shared" si="903"/>
        <v>93,600</v>
      </c>
      <c r="EA177" s="224" t="str">
        <f t="shared" si="903"/>
        <v>66</v>
      </c>
      <c r="EB177" s="224" t="str">
        <f t="shared" si="903"/>
        <v>963,150</v>
      </c>
      <c r="EC177" s="224" t="str">
        <f t="shared" si="903"/>
        <v>61,761</v>
      </c>
      <c r="ED177" s="224" t="str">
        <f t="shared" si="903"/>
        <v>61,761</v>
      </c>
      <c r="EE177" s="224" t="str">
        <f t="shared" si="903"/>
        <v>2,123</v>
      </c>
      <c r="EF177" s="224" t="str">
        <f t="shared" si="903"/>
        <v>1,691,458</v>
      </c>
      <c r="EG177" s="224" t="str">
        <f t="shared" si="903"/>
        <v>1,980,954</v>
      </c>
      <c r="EH177" s="224" t="str">
        <f t="shared" si="903"/>
        <v>$4,588,956</v>
      </c>
      <c r="EI177" s="224" t="str">
        <f t="shared" si="903"/>
        <v>$10,859,434</v>
      </c>
      <c r="EJ177" s="224" t="str">
        <f t="shared" si="903"/>
        <v>$6,828,492</v>
      </c>
      <c r="EK177" s="224" t="str">
        <f t="shared" si="903"/>
        <v>$20,515,248</v>
      </c>
      <c r="EL177" s="224" t="str">
        <f t="shared" si="903"/>
        <v>$82</v>
      </c>
      <c r="EM177" s="224" t="str">
        <f t="shared" si="903"/>
        <v>1,093</v>
      </c>
      <c r="EN177" s="232" t="s">
        <v>275</v>
      </c>
      <c r="EO177" s="232" t="s">
        <v>275</v>
      </c>
      <c r="EP177" s="213" t="str">
        <f t="shared" ref="EP177:FJ177" si="904">EP77</f>
        <v>18,278</v>
      </c>
      <c r="EQ177" s="224" t="str">
        <f t="shared" si="904"/>
        <v>335</v>
      </c>
      <c r="ER177" s="224" t="str">
        <f t="shared" si="904"/>
        <v>60</v>
      </c>
      <c r="ES177" s="224" t="str">
        <f t="shared" si="904"/>
        <v>475</v>
      </c>
      <c r="ET177" s="224" t="str">
        <f t="shared" si="904"/>
        <v>26</v>
      </c>
      <c r="EU177" s="224" t="str">
        <f t="shared" si="904"/>
        <v>69</v>
      </c>
      <c r="EV177" s="224" t="str">
        <f t="shared" si="904"/>
        <v>65</v>
      </c>
      <c r="EW177" s="224" t="str">
        <f t="shared" si="904"/>
        <v>93,600</v>
      </c>
      <c r="EX177" s="224" t="str">
        <f t="shared" si="904"/>
        <v>65</v>
      </c>
      <c r="EY177" s="224" t="str">
        <f t="shared" si="904"/>
        <v>963,150</v>
      </c>
      <c r="EZ177" s="224" t="str">
        <f t="shared" si="904"/>
        <v>56,473</v>
      </c>
      <c r="FA177" s="224" t="str">
        <f t="shared" si="904"/>
        <v>56,473</v>
      </c>
      <c r="FB177" s="224" t="str">
        <f t="shared" si="904"/>
        <v>8,860</v>
      </c>
      <c r="FC177" s="224" t="str">
        <f t="shared" si="904"/>
        <v>1,494,205</v>
      </c>
      <c r="FD177" s="224" t="str">
        <f t="shared" si="904"/>
        <v>1,889,659</v>
      </c>
      <c r="FE177" s="224" t="str">
        <f t="shared" si="904"/>
        <v>$5,958,106</v>
      </c>
      <c r="FF177" s="224" t="str">
        <f t="shared" si="904"/>
        <v>$13,512,536</v>
      </c>
      <c r="FG177" s="224" t="str">
        <f t="shared" si="904"/>
        <v>$4,562,146</v>
      </c>
      <c r="FH177" s="224" t="str">
        <f t="shared" si="904"/>
        <v>$24,032,788</v>
      </c>
      <c r="FI177" s="224" t="str">
        <f t="shared" si="904"/>
        <v>$69</v>
      </c>
      <c r="FJ177" s="224" t="str">
        <f t="shared" si="904"/>
        <v>1,442</v>
      </c>
      <c r="FK177" s="232" t="s">
        <v>275</v>
      </c>
      <c r="FL177" s="232" t="s">
        <v>275</v>
      </c>
      <c r="FM177" s="213" t="str">
        <f t="shared" ref="FM177:GG177" si="905">FM77</f>
        <v>18,612</v>
      </c>
      <c r="FN177" s="224" t="str">
        <f t="shared" si="905"/>
        <v>335</v>
      </c>
      <c r="FO177" s="224" t="str">
        <f t="shared" si="905"/>
        <v>60</v>
      </c>
      <c r="FP177" s="224" t="str">
        <f t="shared" si="905"/>
        <v>483</v>
      </c>
      <c r="FQ177" s="224" t="str">
        <f t="shared" si="905"/>
        <v>23</v>
      </c>
      <c r="FR177" s="224" t="str">
        <f t="shared" si="905"/>
        <v>14</v>
      </c>
      <c r="FS177" s="224" t="str">
        <f t="shared" si="905"/>
        <v>72</v>
      </c>
      <c r="FT177" s="224" t="str">
        <f t="shared" si="905"/>
        <v>93,600</v>
      </c>
      <c r="FU177" s="224" t="str">
        <f t="shared" si="905"/>
        <v>134</v>
      </c>
      <c r="FV177" s="224" t="str">
        <f t="shared" si="905"/>
        <v>927,150</v>
      </c>
      <c r="FW177" s="224" t="str">
        <f t="shared" si="905"/>
        <v>63,558</v>
      </c>
      <c r="FX177" s="224" t="str">
        <f t="shared" si="905"/>
        <v>63,558</v>
      </c>
      <c r="FY177" s="224" t="str">
        <f t="shared" si="905"/>
        <v>7,426</v>
      </c>
      <c r="FZ177" s="224" t="str">
        <f t="shared" si="905"/>
        <v>1,575,146</v>
      </c>
      <c r="GA177" s="224" t="str">
        <f t="shared" si="905"/>
        <v>1,992,040</v>
      </c>
      <c r="GB177" s="224" t="str">
        <f t="shared" si="905"/>
        <v>$3,939,972</v>
      </c>
      <c r="GC177" s="224" t="str">
        <f t="shared" si="905"/>
        <v>$9,638,741</v>
      </c>
      <c r="GD177" s="224" t="str">
        <f t="shared" si="905"/>
        <v>$6,118,631</v>
      </c>
      <c r="GE177" s="224" t="str">
        <f t="shared" si="905"/>
        <v>$19,228,004</v>
      </c>
      <c r="GF177" s="224" t="str">
        <f t="shared" si="905"/>
        <v>$66</v>
      </c>
      <c r="GG177" s="224" t="str">
        <f t="shared" si="905"/>
        <v>1,080</v>
      </c>
      <c r="GH177" s="232" t="s">
        <v>275</v>
      </c>
      <c r="GI177" s="232" t="s">
        <v>275</v>
      </c>
      <c r="GJ177" s="213" t="str">
        <f t="shared" ref="GJ177:HD177" si="906">GJ77</f>
        <v>18,278</v>
      </c>
      <c r="GK177" s="224" t="str">
        <f t="shared" si="906"/>
        <v>335</v>
      </c>
      <c r="GL177" s="224" t="str">
        <f t="shared" si="906"/>
        <v>60</v>
      </c>
      <c r="GM177" s="224" t="str">
        <f t="shared" si="906"/>
        <v>452</v>
      </c>
      <c r="GN177" s="224" t="str">
        <f t="shared" si="906"/>
        <v>26</v>
      </c>
      <c r="GO177" s="224" t="str">
        <f t="shared" si="906"/>
        <v>65</v>
      </c>
      <c r="GP177" s="224" t="str">
        <f t="shared" si="906"/>
        <v>72</v>
      </c>
      <c r="GQ177" s="224" t="str">
        <f t="shared" si="906"/>
        <v>93,600</v>
      </c>
      <c r="GR177" s="224" t="str">
        <f t="shared" si="906"/>
        <v>134</v>
      </c>
      <c r="GS177" s="224" t="str">
        <f t="shared" si="906"/>
        <v>927,150</v>
      </c>
      <c r="GT177" s="224" t="str">
        <f t="shared" si="906"/>
        <v>49,439</v>
      </c>
      <c r="GU177" s="224" t="str">
        <f t="shared" si="906"/>
        <v>49,440</v>
      </c>
      <c r="GV177" s="224" t="str">
        <f t="shared" si="906"/>
        <v>5,944</v>
      </c>
      <c r="GW177" s="224" t="str">
        <f t="shared" si="906"/>
        <v>1,320,883</v>
      </c>
      <c r="GX177" s="224" t="str">
        <f t="shared" si="906"/>
        <v>1,661,046</v>
      </c>
      <c r="GY177" s="224" t="str">
        <f t="shared" si="906"/>
        <v>$2,168,949</v>
      </c>
      <c r="GZ177" s="224" t="str">
        <f t="shared" si="906"/>
        <v>$7,341,708</v>
      </c>
      <c r="HA177" s="224" t="str">
        <f t="shared" si="906"/>
        <v>$4,438,773</v>
      </c>
      <c r="HB177" s="224" t="str">
        <f t="shared" si="906"/>
        <v>$19,827,327</v>
      </c>
      <c r="HC177" s="224" t="str">
        <f t="shared" ref="HC177" si="907">HC77</f>
        <v>$69</v>
      </c>
      <c r="HD177" s="224" t="str">
        <f t="shared" si="906"/>
        <v>945</v>
      </c>
      <c r="HE177" s="232" t="s">
        <v>275</v>
      </c>
      <c r="HF177" s="232" t="s">
        <v>275</v>
      </c>
      <c r="HG177" s="213" t="str">
        <f t="shared" ref="HG177:IA177" si="908">HG77</f>
        <v>18,278</v>
      </c>
      <c r="HH177" s="224" t="str">
        <f t="shared" si="908"/>
        <v>335</v>
      </c>
      <c r="HI177" s="224" t="str">
        <f t="shared" si="908"/>
        <v>60</v>
      </c>
      <c r="HJ177" s="224" t="str">
        <f t="shared" si="908"/>
        <v>509</v>
      </c>
      <c r="HK177" s="224" t="str">
        <f t="shared" si="908"/>
        <v>26</v>
      </c>
      <c r="HL177" s="224" t="str">
        <f t="shared" si="908"/>
        <v>65</v>
      </c>
      <c r="HM177" s="224" t="str">
        <f t="shared" si="908"/>
        <v>72</v>
      </c>
      <c r="HN177" s="224" t="str">
        <f t="shared" si="908"/>
        <v>93,600</v>
      </c>
      <c r="HO177" s="224" t="str">
        <f t="shared" si="908"/>
        <v>134</v>
      </c>
      <c r="HP177" s="224" t="str">
        <f t="shared" si="908"/>
        <v>927,150</v>
      </c>
      <c r="HQ177" s="224" t="str">
        <f t="shared" si="908"/>
        <v>45,742</v>
      </c>
      <c r="HR177" s="224" t="str">
        <f t="shared" si="908"/>
        <v>45,742</v>
      </c>
      <c r="HS177" s="224" t="str">
        <f t="shared" si="908"/>
        <v>1,728</v>
      </c>
      <c r="HT177" s="224" t="str">
        <f t="shared" si="908"/>
        <v>1,113,940</v>
      </c>
      <c r="HU177" s="224" t="str">
        <f t="shared" si="908"/>
        <v>1,420,966</v>
      </c>
      <c r="HV177" s="224" t="str">
        <f t="shared" si="908"/>
        <v>$3,023,579</v>
      </c>
      <c r="HW177" s="224" t="str">
        <f t="shared" si="908"/>
        <v>$7,341,708</v>
      </c>
      <c r="HX177" s="224" t="str">
        <f t="shared" si="908"/>
        <v>$4,438,773</v>
      </c>
      <c r="HY177" s="224" t="str">
        <f t="shared" si="908"/>
        <v>$15,174,848</v>
      </c>
      <c r="HZ177" s="224" t="str">
        <f t="shared" si="908"/>
        <v>$69</v>
      </c>
      <c r="IA177" s="224" t="str">
        <f t="shared" si="908"/>
        <v>679</v>
      </c>
      <c r="IB177" s="232" t="s">
        <v>275</v>
      </c>
      <c r="IC177" s="232" t="s">
        <v>275</v>
      </c>
      <c r="ID177" s="213" t="str">
        <f t="shared" ref="ID177:IX177" si="909">ID77</f>
        <v>18,612</v>
      </c>
      <c r="IE177" s="224" t="str">
        <f t="shared" si="909"/>
        <v>331</v>
      </c>
      <c r="IF177" s="224" t="str">
        <f t="shared" si="909"/>
        <v>55</v>
      </c>
      <c r="IG177" s="224" t="str">
        <f t="shared" si="909"/>
        <v>483</v>
      </c>
      <c r="IH177" s="224" t="str">
        <f t="shared" si="909"/>
        <v>25</v>
      </c>
      <c r="II177" s="224" t="str">
        <f t="shared" si="909"/>
        <v>50</v>
      </c>
      <c r="IJ177" s="224" t="str">
        <f t="shared" si="909"/>
        <v>66</v>
      </c>
      <c r="IK177" s="224" t="str">
        <f t="shared" si="909"/>
        <v>90,000</v>
      </c>
      <c r="IL177" s="224" t="str">
        <f t="shared" si="909"/>
        <v>75</v>
      </c>
      <c r="IM177" s="224" t="str">
        <f t="shared" si="909"/>
        <v>550,000</v>
      </c>
      <c r="IN177" s="224" t="str">
        <f t="shared" si="909"/>
        <v>61,177</v>
      </c>
      <c r="IO177" s="224" t="str">
        <f t="shared" si="909"/>
        <v>61,177</v>
      </c>
      <c r="IP177" s="224" t="str">
        <f t="shared" si="909"/>
        <v>23,053</v>
      </c>
      <c r="IQ177" s="224" t="str">
        <f t="shared" si="909"/>
        <v>897,507</v>
      </c>
      <c r="IR177" s="224" t="str">
        <f t="shared" si="909"/>
        <v>1,341,898</v>
      </c>
      <c r="IS177" s="224" t="str">
        <f t="shared" si="909"/>
        <v>$3,023,579</v>
      </c>
      <c r="IT177" s="224" t="str">
        <f t="shared" si="909"/>
        <v>$7,341,708</v>
      </c>
      <c r="IU177" s="224" t="str">
        <f t="shared" si="909"/>
        <v>$4,438,773</v>
      </c>
      <c r="IV177" s="224" t="str">
        <f t="shared" si="909"/>
        <v>$15,174,848</v>
      </c>
      <c r="IW177" s="224" t="str">
        <f t="shared" si="909"/>
        <v>$68</v>
      </c>
      <c r="IX177" s="224" t="str">
        <f t="shared" si="909"/>
        <v>891</v>
      </c>
      <c r="IY177" s="232" t="s">
        <v>275</v>
      </c>
      <c r="IZ177" s="232" t="s">
        <v>275</v>
      </c>
      <c r="JA177" s="213" t="str">
        <f t="shared" ref="JA177:JU177" si="910">JA77</f>
        <v>18,285</v>
      </c>
      <c r="JB177" s="224" t="str">
        <f t="shared" si="910"/>
        <v>336</v>
      </c>
      <c r="JC177" s="224" t="str">
        <f t="shared" si="910"/>
        <v>116</v>
      </c>
      <c r="JD177" s="224" t="str">
        <f t="shared" si="910"/>
        <v>471</v>
      </c>
      <c r="JE177" s="224" t="str">
        <f t="shared" si="910"/>
        <v>23</v>
      </c>
      <c r="JF177" s="224" t="str">
        <f t="shared" si="910"/>
        <v>87</v>
      </c>
      <c r="JG177" s="224" t="str">
        <f t="shared" si="910"/>
        <v>72</v>
      </c>
      <c r="JH177" s="224" t="str">
        <f t="shared" si="910"/>
        <v>100,480</v>
      </c>
      <c r="JI177" s="224" t="str">
        <f t="shared" si="910"/>
        <v>73</v>
      </c>
      <c r="JJ177" s="224" t="str">
        <f t="shared" si="910"/>
        <v>1,602,730</v>
      </c>
      <c r="JK177" s="224" t="str">
        <f t="shared" si="910"/>
        <v>49,210</v>
      </c>
      <c r="JL177" s="224" t="str">
        <f t="shared" si="910"/>
        <v>49,210</v>
      </c>
      <c r="JM177" s="224" t="str">
        <f t="shared" si="910"/>
        <v>2,706</v>
      </c>
      <c r="JN177" s="224" t="str">
        <f t="shared" si="910"/>
        <v>1,428,086</v>
      </c>
      <c r="JO177" s="224" t="str">
        <f t="shared" si="910"/>
        <v>1,656,413</v>
      </c>
      <c r="JP177" s="224" t="str">
        <f t="shared" si="910"/>
        <v>$4,491,884</v>
      </c>
      <c r="JQ177" s="224" t="str">
        <f t="shared" si="910"/>
        <v>$12,350,677</v>
      </c>
      <c r="JR177" s="224" t="str">
        <f t="shared" si="910"/>
        <v>$5,878,297</v>
      </c>
      <c r="JS177" s="224" t="str">
        <f t="shared" si="910"/>
        <v>$22,967,814</v>
      </c>
      <c r="JT177" s="224" t="str">
        <f t="shared" si="910"/>
        <v>$79.86</v>
      </c>
      <c r="JU177" s="224" t="str">
        <f t="shared" si="910"/>
        <v>973</v>
      </c>
      <c r="JV177" s="232" t="s">
        <v>275</v>
      </c>
      <c r="JW177" s="232" t="s">
        <v>275</v>
      </c>
      <c r="JX177" s="213" t="str">
        <f t="shared" ref="JX177:KR177" si="911">JX77</f>
        <v>17</v>
      </c>
      <c r="JY177" s="224" t="str">
        <f t="shared" si="911"/>
        <v>3</v>
      </c>
      <c r="JZ177" s="224" t="str">
        <f t="shared" si="911"/>
        <v>22</v>
      </c>
      <c r="KA177" s="224" t="str">
        <f t="shared" si="911"/>
        <v>-12</v>
      </c>
      <c r="KB177" s="224" t="str">
        <f t="shared" si="911"/>
        <v>0</v>
      </c>
      <c r="KC177" s="224" t="str">
        <f t="shared" si="911"/>
        <v>15</v>
      </c>
      <c r="KD177" s="224" t="str">
        <f t="shared" si="911"/>
        <v>0</v>
      </c>
      <c r="KE177" s="224" t="str">
        <f t="shared" si="911"/>
        <v>0</v>
      </c>
      <c r="KF177" s="224" t="str">
        <f t="shared" si="911"/>
        <v>1</v>
      </c>
      <c r="KG177" s="224" t="str">
        <f t="shared" si="911"/>
        <v>42,500</v>
      </c>
      <c r="KH177" s="224" t="str">
        <f t="shared" si="911"/>
        <v>-40,094</v>
      </c>
      <c r="KI177" s="224" t="str">
        <f t="shared" si="911"/>
        <v>-40,094</v>
      </c>
      <c r="KJ177" s="224" t="str">
        <f t="shared" si="911"/>
        <v>-2,206</v>
      </c>
      <c r="KK177" s="224" t="str">
        <f t="shared" si="911"/>
        <v>-1,399,068</v>
      </c>
      <c r="KL177" s="224" t="str">
        <f t="shared" si="911"/>
        <v>-1,595,222</v>
      </c>
      <c r="KM177" s="224" t="str">
        <f t="shared" si="911"/>
        <v>-$4,039,592</v>
      </c>
      <c r="KN177" s="224" t="str">
        <f t="shared" si="911"/>
        <v>-$13,666,491</v>
      </c>
      <c r="KO177" s="224" t="str">
        <f t="shared" si="911"/>
        <v>-$3,319,984</v>
      </c>
      <c r="KP177" s="224" t="str">
        <f t="shared" si="911"/>
        <v>-$21,606,487</v>
      </c>
      <c r="KQ177" s="224" t="str">
        <f t="shared" si="911"/>
        <v>$2.98</v>
      </c>
      <c r="KR177" s="224" t="str">
        <f t="shared" si="911"/>
        <v>-789</v>
      </c>
      <c r="KS177" s="232" t="s">
        <v>275</v>
      </c>
      <c r="KT177" s="232" t="s">
        <v>275</v>
      </c>
      <c r="KU177" s="213" t="str">
        <f t="shared" ref="KU177:LO177" si="912">KU77</f>
        <v>14</v>
      </c>
      <c r="KV177" s="224" t="str">
        <f t="shared" si="912"/>
        <v>3</v>
      </c>
      <c r="KW177" s="224" t="str">
        <f t="shared" si="912"/>
        <v>7</v>
      </c>
      <c r="KX177" s="224" t="str">
        <f t="shared" si="912"/>
        <v>10</v>
      </c>
      <c r="KY177" s="224" t="str">
        <f t="shared" si="912"/>
        <v>0</v>
      </c>
      <c r="KZ177" s="224" t="str">
        <f t="shared" si="912"/>
        <v>5</v>
      </c>
      <c r="LA177" s="224" t="str">
        <f t="shared" si="912"/>
        <v>0</v>
      </c>
      <c r="LB177" s="224" t="str">
        <f t="shared" si="912"/>
        <v>0</v>
      </c>
      <c r="LC177" s="224" t="str">
        <f t="shared" si="912"/>
        <v>0</v>
      </c>
      <c r="LD177" s="224" t="str">
        <f t="shared" si="912"/>
        <v>0</v>
      </c>
      <c r="LE177" s="224" t="str">
        <f t="shared" si="912"/>
        <v>36,977</v>
      </c>
      <c r="LF177" s="224" t="str">
        <f t="shared" si="912"/>
        <v>36,977</v>
      </c>
      <c r="LG177" s="224" t="str">
        <f t="shared" si="912"/>
        <v>1,450</v>
      </c>
      <c r="LH177" s="224" t="str">
        <f t="shared" si="912"/>
        <v>1,178,629</v>
      </c>
      <c r="LI177" s="224" t="str">
        <f t="shared" si="912"/>
        <v>1,291,984</v>
      </c>
      <c r="LJ177" s="224" t="str">
        <f t="shared" si="912"/>
        <v>$4,827,593</v>
      </c>
      <c r="LK177" s="224" t="str">
        <f t="shared" si="912"/>
        <v>$14,525,502</v>
      </c>
      <c r="LL177" s="224" t="str">
        <f t="shared" si="912"/>
        <v>$4,250,770</v>
      </c>
      <c r="LM177" s="224" t="str">
        <f t="shared" si="912"/>
        <v>$24,663,514</v>
      </c>
      <c r="LN177" s="224" t="str">
        <f t="shared" si="912"/>
        <v>$4.35</v>
      </c>
      <c r="LO177" s="224" t="str">
        <f t="shared" si="912"/>
        <v>674</v>
      </c>
      <c r="LP177" s="232"/>
      <c r="LQ177" s="232"/>
      <c r="LR177" s="213" t="str">
        <f t="shared" ref="LR177:ML177" si="913">LR77</f>
        <v>-11</v>
      </c>
      <c r="LS177" s="224" t="str">
        <f t="shared" si="913"/>
        <v>41</v>
      </c>
      <c r="LT177" s="224" t="str">
        <f t="shared" si="913"/>
        <v>-21</v>
      </c>
      <c r="LU177" s="224" t="str">
        <f t="shared" si="913"/>
        <v>21</v>
      </c>
      <c r="LV177" s="224" t="str">
        <f t="shared" si="913"/>
        <v>-2</v>
      </c>
      <c r="LW177" s="224" t="str">
        <f t="shared" si="913"/>
        <v>7</v>
      </c>
      <c r="LX177" s="224" t="str">
        <f t="shared" si="913"/>
        <v>0</v>
      </c>
      <c r="LY177" s="224" t="str">
        <f t="shared" si="913"/>
        <v>0</v>
      </c>
      <c r="LZ177" s="224" t="str">
        <f t="shared" si="913"/>
        <v>2</v>
      </c>
      <c r="MA177" s="224" t="str">
        <f t="shared" si="913"/>
        <v>0</v>
      </c>
      <c r="MB177" s="224" t="str">
        <f t="shared" si="913"/>
        <v>-13,491</v>
      </c>
      <c r="MC177" s="224" t="str">
        <f t="shared" si="913"/>
        <v>-13,491</v>
      </c>
      <c r="MD177" s="224" t="str">
        <f t="shared" si="913"/>
        <v>-1,022</v>
      </c>
      <c r="ME177" s="224" t="str">
        <f t="shared" si="913"/>
        <v>-405,584</v>
      </c>
      <c r="MF177" s="224" t="str">
        <f t="shared" si="913"/>
        <v>-426,481</v>
      </c>
      <c r="MG177" s="224" t="str">
        <f t="shared" si="913"/>
        <v>$710,828</v>
      </c>
      <c r="MH177" s="224" t="str">
        <f t="shared" si="913"/>
        <v>$422,624</v>
      </c>
      <c r="MI177" s="224" t="str">
        <f t="shared" si="913"/>
        <v>-$996,480</v>
      </c>
      <c r="MJ177" s="224" t="str">
        <f t="shared" si="913"/>
        <v>-$1,320,561</v>
      </c>
      <c r="MK177" s="224" t="str">
        <f t="shared" si="913"/>
        <v>-$2</v>
      </c>
      <c r="ML177" s="224" t="str">
        <f t="shared" si="913"/>
        <v>3</v>
      </c>
      <c r="MM177" s="232"/>
      <c r="MN177" s="232"/>
      <c r="MO177" s="213" t="str">
        <f t="shared" ref="MO177:NI177" si="914">MO77</f>
        <v>6</v>
      </c>
      <c r="MP177" s="224" t="str">
        <f t="shared" si="914"/>
        <v>4</v>
      </c>
      <c r="MQ177" s="224" t="str">
        <f t="shared" si="914"/>
        <v>26</v>
      </c>
      <c r="MR177" s="224" t="str">
        <f t="shared" si="914"/>
        <v>-14</v>
      </c>
      <c r="MS177" s="224" t="str">
        <f t="shared" si="914"/>
        <v>3</v>
      </c>
      <c r="MT177" s="224" t="str">
        <f t="shared" si="914"/>
        <v>2</v>
      </c>
      <c r="MU177" s="224" t="str">
        <f t="shared" si="914"/>
        <v>7</v>
      </c>
      <c r="MV177" s="224" t="str">
        <f t="shared" si="914"/>
        <v>8,600</v>
      </c>
      <c r="MW177" s="224" t="str">
        <f t="shared" si="914"/>
        <v>7</v>
      </c>
      <c r="MX177" s="224" t="str">
        <f t="shared" si="914"/>
        <v>788,850</v>
      </c>
      <c r="MY177" s="224" t="str">
        <f t="shared" si="914"/>
        <v>-14,036</v>
      </c>
      <c r="MZ177" s="224" t="str">
        <f t="shared" si="914"/>
        <v>-14,036</v>
      </c>
      <c r="NA177" s="224" t="str">
        <f t="shared" si="914"/>
        <v>1,322</v>
      </c>
      <c r="NB177" s="224" t="str">
        <f t="shared" si="914"/>
        <v>-264,574</v>
      </c>
      <c r="NC177" s="224" t="str">
        <f t="shared" si="914"/>
        <v>-330,043</v>
      </c>
      <c r="ND177" s="224" t="str">
        <f t="shared" si="914"/>
        <v>-$2,058,360</v>
      </c>
      <c r="NE177" s="224" t="str">
        <f t="shared" si="914"/>
        <v>-$2,299,042</v>
      </c>
      <c r="NF177" s="224" t="str">
        <f t="shared" si="914"/>
        <v>-$1,735,772</v>
      </c>
      <c r="NG177" s="224" t="str">
        <f t="shared" si="914"/>
        <v>-$2,874,007</v>
      </c>
      <c r="NH177" s="224" t="str">
        <f t="shared" si="914"/>
        <v>-$4</v>
      </c>
      <c r="NI177" s="224" t="str">
        <f t="shared" si="914"/>
        <v>-292</v>
      </c>
    </row>
    <row r="178" spans="1:373" s="2" customFormat="1" ht="12.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213" t="s">
        <v>158</v>
      </c>
      <c r="AD178" s="222" t="str">
        <f t="shared" ca="1" si="742"/>
        <v>-</v>
      </c>
      <c r="AE178" s="224" t="str">
        <f t="shared" si="778"/>
        <v>-</v>
      </c>
      <c r="AF178" s="224" t="str">
        <f t="shared" ref="AF178:AS178" si="915">AF78</f>
        <v>-</v>
      </c>
      <c r="AG178" s="224" t="str">
        <f t="shared" si="915"/>
        <v>-</v>
      </c>
      <c r="AH178" s="224" t="str">
        <f t="shared" si="915"/>
        <v>-</v>
      </c>
      <c r="AI178" s="224" t="str">
        <f t="shared" si="915"/>
        <v>-</v>
      </c>
      <c r="AJ178" s="224" t="str">
        <f t="shared" si="915"/>
        <v>-</v>
      </c>
      <c r="AK178" s="224" t="str">
        <f t="shared" si="915"/>
        <v>-</v>
      </c>
      <c r="AL178" s="224" t="str">
        <f t="shared" si="915"/>
        <v>-</v>
      </c>
      <c r="AM178" s="224" t="str">
        <f t="shared" si="915"/>
        <v>-</v>
      </c>
      <c r="AN178" s="224" t="str">
        <f t="shared" si="915"/>
        <v>-</v>
      </c>
      <c r="AO178" s="224" t="str">
        <f t="shared" si="915"/>
        <v>-</v>
      </c>
      <c r="AP178" s="224" t="str">
        <f t="shared" si="915"/>
        <v>-</v>
      </c>
      <c r="AQ178" s="224" t="str">
        <f t="shared" si="915"/>
        <v>-</v>
      </c>
      <c r="AR178" s="224" t="str">
        <f t="shared" si="915"/>
        <v>-</v>
      </c>
      <c r="AS178" s="224" t="str">
        <f t="shared" si="915"/>
        <v>-</v>
      </c>
      <c r="AT178" s="224" t="str">
        <f t="shared" ref="AT178:AX186" si="916">AT78</f>
        <v>-</v>
      </c>
      <c r="AU178" s="224" t="str">
        <f t="shared" si="916"/>
        <v>-</v>
      </c>
      <c r="AV178" s="224" t="str">
        <f t="shared" si="916"/>
        <v>-</v>
      </c>
      <c r="AW178" s="224" t="str">
        <f t="shared" si="916"/>
        <v>-</v>
      </c>
      <c r="AX178" s="224" t="str">
        <f t="shared" si="916"/>
        <v>-</v>
      </c>
      <c r="AY178" s="224" t="str">
        <f t="shared" ref="AY178" si="917">AY78</f>
        <v>108</v>
      </c>
      <c r="AZ178" s="232" t="s">
        <v>275</v>
      </c>
      <c r="BA178" s="232"/>
      <c r="BB178" s="213" t="str">
        <f t="shared" ref="BB178:BU178" si="918">BB78</f>
        <v>38,329</v>
      </c>
      <c r="BC178" s="224" t="str">
        <f t="shared" si="918"/>
        <v>1,624</v>
      </c>
      <c r="BD178" s="224" t="str">
        <f t="shared" si="918"/>
        <v>0</v>
      </c>
      <c r="BE178" s="224" t="str">
        <f t="shared" si="918"/>
        <v>861</v>
      </c>
      <c r="BF178" s="224" t="str">
        <f t="shared" si="918"/>
        <v>68</v>
      </c>
      <c r="BG178" s="224" t="str">
        <f t="shared" si="918"/>
        <v>0</v>
      </c>
      <c r="BH178" s="224" t="str">
        <f t="shared" si="918"/>
        <v>139</v>
      </c>
      <c r="BI178" s="224" t="str">
        <f t="shared" si="918"/>
        <v>310,472</v>
      </c>
      <c r="BJ178" s="224" t="str">
        <f t="shared" si="918"/>
        <v>-</v>
      </c>
      <c r="BK178" s="224" t="str">
        <f t="shared" si="918"/>
        <v>-</v>
      </c>
      <c r="BL178" s="224" t="str">
        <f t="shared" si="918"/>
        <v>78,040</v>
      </c>
      <c r="BM178" s="224" t="str">
        <f t="shared" si="918"/>
        <v>78,040</v>
      </c>
      <c r="BN178" s="224" t="str">
        <f t="shared" si="918"/>
        <v>-</v>
      </c>
      <c r="BO178" s="224" t="str">
        <f t="shared" si="918"/>
        <v>2,177,623</v>
      </c>
      <c r="BP178" s="224" t="str">
        <f t="shared" si="918"/>
        <v>2,314,793</v>
      </c>
      <c r="BQ178" s="224" t="str">
        <f t="shared" si="918"/>
        <v>-</v>
      </c>
      <c r="BR178" s="224" t="str">
        <f t="shared" si="918"/>
        <v>-</v>
      </c>
      <c r="BS178" s="224" t="str">
        <f t="shared" si="918"/>
        <v>-</v>
      </c>
      <c r="BT178" s="224" t="str">
        <f t="shared" si="918"/>
        <v>$18,659,636</v>
      </c>
      <c r="BU178" s="224" t="str">
        <f t="shared" si="918"/>
        <v>-</v>
      </c>
      <c r="BV178" s="224" t="str">
        <f t="shared" si="710"/>
        <v>64</v>
      </c>
      <c r="BW178" s="232" t="s">
        <v>275</v>
      </c>
      <c r="BX178" s="232" t="s">
        <v>275</v>
      </c>
      <c r="BY178" s="213" t="str">
        <f t="shared" ref="BY178:CR178" si="919">BY78</f>
        <v>-</v>
      </c>
      <c r="BZ178" s="224" t="str">
        <f t="shared" si="919"/>
        <v>-</v>
      </c>
      <c r="CA178" s="224" t="str">
        <f t="shared" si="919"/>
        <v>-</v>
      </c>
      <c r="CB178" s="224" t="str">
        <f t="shared" si="919"/>
        <v>-</v>
      </c>
      <c r="CC178" s="224" t="str">
        <f t="shared" si="919"/>
        <v>-</v>
      </c>
      <c r="CD178" s="224" t="str">
        <f t="shared" si="919"/>
        <v>-</v>
      </c>
      <c r="CE178" s="224" t="str">
        <f t="shared" si="919"/>
        <v>-</v>
      </c>
      <c r="CF178" s="224" t="str">
        <f t="shared" si="919"/>
        <v>-</v>
      </c>
      <c r="CG178" s="224" t="str">
        <f t="shared" si="919"/>
        <v>-</v>
      </c>
      <c r="CH178" s="224" t="str">
        <f t="shared" si="919"/>
        <v>-</v>
      </c>
      <c r="CI178" s="224" t="str">
        <f t="shared" si="919"/>
        <v>-</v>
      </c>
      <c r="CJ178" s="224" t="str">
        <f t="shared" si="919"/>
        <v>-</v>
      </c>
      <c r="CK178" s="224" t="str">
        <f t="shared" si="919"/>
        <v>-</v>
      </c>
      <c r="CL178" s="224" t="str">
        <f t="shared" si="919"/>
        <v>-</v>
      </c>
      <c r="CM178" s="224" t="str">
        <f t="shared" si="919"/>
        <v>-</v>
      </c>
      <c r="CN178" s="224" t="str">
        <f t="shared" si="919"/>
        <v>-</v>
      </c>
      <c r="CO178" s="224" t="str">
        <f t="shared" si="919"/>
        <v>-</v>
      </c>
      <c r="CP178" s="224" t="str">
        <f t="shared" si="919"/>
        <v>-</v>
      </c>
      <c r="CQ178" s="224" t="str">
        <f t="shared" si="919"/>
        <v>-</v>
      </c>
      <c r="CR178" s="224" t="str">
        <f t="shared" si="919"/>
        <v>-</v>
      </c>
      <c r="CS178" s="224" t="str">
        <f t="shared" si="711"/>
        <v>99</v>
      </c>
      <c r="CT178" s="232" t="s">
        <v>275</v>
      </c>
      <c r="CU178" s="232" t="s">
        <v>275</v>
      </c>
      <c r="CV178" s="213" t="str">
        <f t="shared" ref="CV178:DP178" si="920">CV78</f>
        <v>-</v>
      </c>
      <c r="CW178" s="224" t="str">
        <f t="shared" si="920"/>
        <v>-</v>
      </c>
      <c r="CX178" s="224" t="str">
        <f t="shared" si="920"/>
        <v>-</v>
      </c>
      <c r="CY178" s="224" t="str">
        <f t="shared" si="920"/>
        <v>-</v>
      </c>
      <c r="CZ178" s="224" t="str">
        <f t="shared" si="920"/>
        <v>-</v>
      </c>
      <c r="DA178" s="224" t="str">
        <f t="shared" si="920"/>
        <v>-</v>
      </c>
      <c r="DB178" s="224" t="str">
        <f t="shared" si="920"/>
        <v>-</v>
      </c>
      <c r="DC178" s="224" t="str">
        <f t="shared" si="920"/>
        <v>-</v>
      </c>
      <c r="DD178" s="224" t="str">
        <f t="shared" si="920"/>
        <v>-</v>
      </c>
      <c r="DE178" s="224" t="str">
        <f t="shared" si="920"/>
        <v>-</v>
      </c>
      <c r="DF178" s="224" t="str">
        <f t="shared" si="920"/>
        <v>-</v>
      </c>
      <c r="DG178" s="224" t="str">
        <f t="shared" si="920"/>
        <v>-</v>
      </c>
      <c r="DH178" s="224" t="str">
        <f t="shared" si="920"/>
        <v>-</v>
      </c>
      <c r="DI178" s="224" t="str">
        <f t="shared" si="920"/>
        <v>-</v>
      </c>
      <c r="DJ178" s="224" t="str">
        <f t="shared" si="920"/>
        <v>-</v>
      </c>
      <c r="DK178" s="224" t="str">
        <f t="shared" si="920"/>
        <v>-</v>
      </c>
      <c r="DL178" s="224" t="str">
        <f t="shared" si="920"/>
        <v>-</v>
      </c>
      <c r="DM178" s="224" t="str">
        <f t="shared" si="920"/>
        <v>-</v>
      </c>
      <c r="DN178" s="224" t="str">
        <f t="shared" si="920"/>
        <v>-</v>
      </c>
      <c r="DO178" s="224" t="str">
        <f t="shared" si="920"/>
        <v>-</v>
      </c>
      <c r="DP178" s="224" t="str">
        <f t="shared" si="920"/>
        <v>104</v>
      </c>
      <c r="DQ178" s="232" t="s">
        <v>275</v>
      </c>
      <c r="DR178" s="232" t="s">
        <v>275</v>
      </c>
      <c r="DS178" s="213" t="str">
        <f t="shared" ref="DS178:EM178" si="921">DS78</f>
        <v>-</v>
      </c>
      <c r="DT178" s="224" t="str">
        <f t="shared" si="921"/>
        <v>-</v>
      </c>
      <c r="DU178" s="224" t="str">
        <f t="shared" si="921"/>
        <v>-</v>
      </c>
      <c r="DV178" s="224" t="str">
        <f t="shared" si="921"/>
        <v>-</v>
      </c>
      <c r="DW178" s="224" t="str">
        <f t="shared" si="921"/>
        <v>-</v>
      </c>
      <c r="DX178" s="224" t="str">
        <f t="shared" si="921"/>
        <v>-</v>
      </c>
      <c r="DY178" s="224" t="str">
        <f t="shared" si="921"/>
        <v>-</v>
      </c>
      <c r="DZ178" s="224" t="str">
        <f t="shared" si="921"/>
        <v>-</v>
      </c>
      <c r="EA178" s="224" t="str">
        <f t="shared" si="921"/>
        <v>-</v>
      </c>
      <c r="EB178" s="224" t="str">
        <f t="shared" si="921"/>
        <v>-</v>
      </c>
      <c r="EC178" s="224" t="str">
        <f t="shared" si="921"/>
        <v>-</v>
      </c>
      <c r="ED178" s="224" t="str">
        <f t="shared" si="921"/>
        <v>-</v>
      </c>
      <c r="EE178" s="224" t="str">
        <f t="shared" si="921"/>
        <v>-</v>
      </c>
      <c r="EF178" s="224" t="str">
        <f t="shared" si="921"/>
        <v>-</v>
      </c>
      <c r="EG178" s="224" t="str">
        <f t="shared" si="921"/>
        <v>-</v>
      </c>
      <c r="EH178" s="224" t="str">
        <f t="shared" si="921"/>
        <v>-</v>
      </c>
      <c r="EI178" s="224" t="str">
        <f t="shared" si="921"/>
        <v>-</v>
      </c>
      <c r="EJ178" s="224" t="str">
        <f t="shared" si="921"/>
        <v>-</v>
      </c>
      <c r="EK178" s="224" t="str">
        <f t="shared" si="921"/>
        <v>-</v>
      </c>
      <c r="EL178" s="224" t="str">
        <f t="shared" si="921"/>
        <v>-</v>
      </c>
      <c r="EM178" s="224" t="str">
        <f t="shared" si="921"/>
        <v>54</v>
      </c>
      <c r="EN178" s="232" t="s">
        <v>275</v>
      </c>
      <c r="EO178" s="232" t="s">
        <v>275</v>
      </c>
      <c r="EP178" s="213" t="str">
        <f t="shared" ref="EP178:FJ178" si="922">EP78</f>
        <v>-</v>
      </c>
      <c r="EQ178" s="224" t="str">
        <f t="shared" si="922"/>
        <v>-</v>
      </c>
      <c r="ER178" s="224" t="str">
        <f t="shared" si="922"/>
        <v>-</v>
      </c>
      <c r="ES178" s="224" t="str">
        <f t="shared" si="922"/>
        <v>-</v>
      </c>
      <c r="ET178" s="224" t="str">
        <f t="shared" si="922"/>
        <v>-</v>
      </c>
      <c r="EU178" s="224" t="str">
        <f t="shared" si="922"/>
        <v>-</v>
      </c>
      <c r="EV178" s="224" t="str">
        <f t="shared" si="922"/>
        <v>-</v>
      </c>
      <c r="EW178" s="224" t="str">
        <f t="shared" si="922"/>
        <v>-</v>
      </c>
      <c r="EX178" s="224" t="str">
        <f t="shared" si="922"/>
        <v>-</v>
      </c>
      <c r="EY178" s="224" t="str">
        <f t="shared" si="922"/>
        <v>-</v>
      </c>
      <c r="EZ178" s="224" t="str">
        <f t="shared" si="922"/>
        <v>-</v>
      </c>
      <c r="FA178" s="224" t="str">
        <f t="shared" si="922"/>
        <v>-</v>
      </c>
      <c r="FB178" s="224" t="str">
        <f t="shared" si="922"/>
        <v>-</v>
      </c>
      <c r="FC178" s="224" t="str">
        <f t="shared" si="922"/>
        <v>-</v>
      </c>
      <c r="FD178" s="224" t="str">
        <f t="shared" si="922"/>
        <v>-</v>
      </c>
      <c r="FE178" s="224" t="str">
        <f t="shared" si="922"/>
        <v>-</v>
      </c>
      <c r="FF178" s="224" t="str">
        <f t="shared" si="922"/>
        <v>-</v>
      </c>
      <c r="FG178" s="224" t="str">
        <f t="shared" si="922"/>
        <v>-</v>
      </c>
      <c r="FH178" s="224" t="str">
        <f t="shared" si="922"/>
        <v>-</v>
      </c>
      <c r="FI178" s="224" t="str">
        <f t="shared" si="922"/>
        <v>-</v>
      </c>
      <c r="FJ178" s="224" t="str">
        <f t="shared" si="922"/>
        <v>72</v>
      </c>
      <c r="FK178" s="232" t="s">
        <v>275</v>
      </c>
      <c r="FL178" s="232" t="s">
        <v>275</v>
      </c>
      <c r="FM178" s="213" t="str">
        <f t="shared" ref="FM178:GG178" si="923">FM78</f>
        <v>-</v>
      </c>
      <c r="FN178" s="224" t="str">
        <f t="shared" si="923"/>
        <v>-</v>
      </c>
      <c r="FO178" s="224" t="str">
        <f t="shared" si="923"/>
        <v>-</v>
      </c>
      <c r="FP178" s="224" t="str">
        <f t="shared" si="923"/>
        <v>-</v>
      </c>
      <c r="FQ178" s="224" t="str">
        <f t="shared" si="923"/>
        <v>-</v>
      </c>
      <c r="FR178" s="224" t="str">
        <f t="shared" si="923"/>
        <v>-</v>
      </c>
      <c r="FS178" s="224" t="str">
        <f t="shared" si="923"/>
        <v>-</v>
      </c>
      <c r="FT178" s="224" t="str">
        <f t="shared" si="923"/>
        <v>-</v>
      </c>
      <c r="FU178" s="224" t="str">
        <f t="shared" si="923"/>
        <v>-</v>
      </c>
      <c r="FV178" s="224" t="str">
        <f t="shared" si="923"/>
        <v>-</v>
      </c>
      <c r="FW178" s="224" t="str">
        <f t="shared" si="923"/>
        <v>-</v>
      </c>
      <c r="FX178" s="224" t="str">
        <f t="shared" si="923"/>
        <v>-</v>
      </c>
      <c r="FY178" s="224" t="str">
        <f t="shared" si="923"/>
        <v>-</v>
      </c>
      <c r="FZ178" s="224" t="str">
        <f t="shared" si="923"/>
        <v>-</v>
      </c>
      <c r="GA178" s="224" t="str">
        <f t="shared" si="923"/>
        <v>-</v>
      </c>
      <c r="GB178" s="224" t="str">
        <f t="shared" si="923"/>
        <v>-</v>
      </c>
      <c r="GC178" s="224" t="str">
        <f t="shared" si="923"/>
        <v>-</v>
      </c>
      <c r="GD178" s="224" t="str">
        <f t="shared" si="923"/>
        <v>-</v>
      </c>
      <c r="GE178" s="224" t="str">
        <f t="shared" si="923"/>
        <v>-</v>
      </c>
      <c r="GF178" s="224" t="str">
        <f t="shared" si="923"/>
        <v>-</v>
      </c>
      <c r="GG178" s="224" t="str">
        <f t="shared" si="923"/>
        <v>135</v>
      </c>
      <c r="GH178" s="232" t="s">
        <v>275</v>
      </c>
      <c r="GI178" s="232" t="s">
        <v>275</v>
      </c>
      <c r="GJ178" s="213" t="str">
        <f t="shared" ref="GJ178:HD178" si="924">GJ78</f>
        <v>-</v>
      </c>
      <c r="GK178" s="224" t="str">
        <f t="shared" si="924"/>
        <v>-</v>
      </c>
      <c r="GL178" s="224" t="str">
        <f t="shared" si="924"/>
        <v>-</v>
      </c>
      <c r="GM178" s="224" t="str">
        <f t="shared" si="924"/>
        <v>-</v>
      </c>
      <c r="GN178" s="224" t="str">
        <f t="shared" si="924"/>
        <v>-</v>
      </c>
      <c r="GO178" s="224" t="str">
        <f t="shared" si="924"/>
        <v>-</v>
      </c>
      <c r="GP178" s="224" t="str">
        <f t="shared" si="924"/>
        <v>-</v>
      </c>
      <c r="GQ178" s="224" t="str">
        <f t="shared" si="924"/>
        <v>-</v>
      </c>
      <c r="GR178" s="224" t="str">
        <f t="shared" si="924"/>
        <v>-</v>
      </c>
      <c r="GS178" s="224" t="str">
        <f t="shared" si="924"/>
        <v>-</v>
      </c>
      <c r="GT178" s="224" t="str">
        <f t="shared" si="924"/>
        <v>-</v>
      </c>
      <c r="GU178" s="224" t="str">
        <f t="shared" si="924"/>
        <v>-</v>
      </c>
      <c r="GV178" s="224" t="str">
        <f t="shared" si="924"/>
        <v>-</v>
      </c>
      <c r="GW178" s="224" t="str">
        <f t="shared" si="924"/>
        <v>-</v>
      </c>
      <c r="GX178" s="224" t="str">
        <f t="shared" si="924"/>
        <v>-</v>
      </c>
      <c r="GY178" s="224" t="str">
        <f t="shared" si="924"/>
        <v>-</v>
      </c>
      <c r="GZ178" s="224" t="str">
        <f t="shared" si="924"/>
        <v>-</v>
      </c>
      <c r="HA178" s="224" t="str">
        <f t="shared" si="924"/>
        <v>-</v>
      </c>
      <c r="HB178" s="224" t="str">
        <f t="shared" si="924"/>
        <v>-</v>
      </c>
      <c r="HC178" s="224" t="str">
        <f t="shared" ref="HC178" si="925">HC78</f>
        <v>-</v>
      </c>
      <c r="HD178" s="224" t="str">
        <f t="shared" si="924"/>
        <v>71</v>
      </c>
      <c r="HE178" s="232" t="s">
        <v>275</v>
      </c>
      <c r="HF178" s="232" t="s">
        <v>275</v>
      </c>
      <c r="HG178" s="213" t="str">
        <f t="shared" ref="HG178:IA178" si="926">HG78</f>
        <v>37,662</v>
      </c>
      <c r="HH178" s="224" t="str">
        <f t="shared" si="926"/>
        <v>1,600</v>
      </c>
      <c r="HI178" s="224">
        <f t="shared" si="926"/>
        <v>0</v>
      </c>
      <c r="HJ178" s="224" t="str">
        <f t="shared" si="926"/>
        <v>829</v>
      </c>
      <c r="HK178" s="224" t="str">
        <f t="shared" si="926"/>
        <v>70</v>
      </c>
      <c r="HL178" s="224">
        <f t="shared" si="926"/>
        <v>0</v>
      </c>
      <c r="HM178" s="224" t="str">
        <f t="shared" si="926"/>
        <v>136</v>
      </c>
      <c r="HN178" s="224" t="str">
        <f t="shared" si="926"/>
        <v>252,904</v>
      </c>
      <c r="HO178" s="224" t="str">
        <f t="shared" si="926"/>
        <v>100</v>
      </c>
      <c r="HP178" s="224" t="str">
        <f t="shared" si="926"/>
        <v>1,712,397</v>
      </c>
      <c r="HQ178" s="224" t="str">
        <f t="shared" si="926"/>
        <v>903,486</v>
      </c>
      <c r="HR178" s="224" t="str">
        <f t="shared" si="926"/>
        <v>911,462</v>
      </c>
      <c r="HS178" s="224">
        <f t="shared" si="926"/>
        <v>0</v>
      </c>
      <c r="HT178" s="224" t="str">
        <f t="shared" si="926"/>
        <v>775,950</v>
      </c>
      <c r="HU178" s="224" t="str">
        <f t="shared" si="926"/>
        <v>845,317</v>
      </c>
      <c r="HV178" s="224" t="str">
        <f t="shared" si="926"/>
        <v>$6,216,324</v>
      </c>
      <c r="HW178" s="224" t="str">
        <f t="shared" si="926"/>
        <v>$2,858,617</v>
      </c>
      <c r="HX178" s="224" t="str">
        <f t="shared" si="926"/>
        <v>$10,273,863</v>
      </c>
      <c r="HY178" s="224" t="str">
        <f t="shared" si="926"/>
        <v>$19,348,804</v>
      </c>
      <c r="HZ178" s="224" t="str">
        <f t="shared" si="926"/>
        <v>$76</v>
      </c>
      <c r="IA178" s="224" t="str">
        <f t="shared" si="926"/>
        <v>96</v>
      </c>
      <c r="IB178" s="232" t="s">
        <v>275</v>
      </c>
      <c r="IC178" s="232" t="s">
        <v>275</v>
      </c>
      <c r="ID178" s="213" t="str">
        <f t="shared" ref="ID178:IX178" si="927">ID78</f>
        <v>37,662</v>
      </c>
      <c r="IE178" s="224" t="str">
        <f t="shared" si="927"/>
        <v>1,600</v>
      </c>
      <c r="IF178" s="224" t="str">
        <f t="shared" si="927"/>
        <v>-</v>
      </c>
      <c r="IG178" s="224" t="str">
        <f t="shared" si="927"/>
        <v>837</v>
      </c>
      <c r="IH178" s="224" t="str">
        <f t="shared" si="927"/>
        <v>82</v>
      </c>
      <c r="II178" s="224">
        <f t="shared" si="927"/>
        <v>0</v>
      </c>
      <c r="IJ178" s="224" t="str">
        <f t="shared" si="927"/>
        <v>136</v>
      </c>
      <c r="IK178" s="224" t="str">
        <f t="shared" si="927"/>
        <v>252,904</v>
      </c>
      <c r="IL178" s="224" t="str">
        <f t="shared" si="927"/>
        <v>95</v>
      </c>
      <c r="IM178" s="224" t="str">
        <f t="shared" si="927"/>
        <v>1,712,397</v>
      </c>
      <c r="IN178" s="224" t="str">
        <f t="shared" si="927"/>
        <v>160,652</v>
      </c>
      <c r="IO178" s="224" t="str">
        <f t="shared" si="927"/>
        <v>160,652</v>
      </c>
      <c r="IP178" s="224" t="str">
        <f t="shared" si="927"/>
        <v>-</v>
      </c>
      <c r="IQ178" s="224" t="str">
        <f t="shared" si="927"/>
        <v>4,850,346</v>
      </c>
      <c r="IR178" s="224" t="str">
        <f t="shared" si="927"/>
        <v>4,982,861</v>
      </c>
      <c r="IS178" s="224" t="str">
        <f t="shared" si="927"/>
        <v>$7,387,201</v>
      </c>
      <c r="IT178" s="224" t="str">
        <f t="shared" si="927"/>
        <v>$4,518,469</v>
      </c>
      <c r="IU178" s="224" t="str">
        <f t="shared" si="927"/>
        <v>$12,128,030</v>
      </c>
      <c r="IV178" s="224" t="str">
        <f t="shared" si="927"/>
        <v>$24,033,700</v>
      </c>
      <c r="IW178" s="224" t="str">
        <f t="shared" si="927"/>
        <v>$75</v>
      </c>
      <c r="IX178" s="224" t="str">
        <f t="shared" si="927"/>
        <v>163</v>
      </c>
      <c r="IY178" s="232" t="s">
        <v>275</v>
      </c>
      <c r="IZ178" s="232" t="s">
        <v>275</v>
      </c>
      <c r="JA178" s="213" t="str">
        <f t="shared" ref="JA178:JU178" si="928">JA78</f>
        <v>-</v>
      </c>
      <c r="JB178" s="224" t="str">
        <f t="shared" si="928"/>
        <v>-</v>
      </c>
      <c r="JC178" s="224" t="str">
        <f t="shared" si="928"/>
        <v>-</v>
      </c>
      <c r="JD178" s="224" t="str">
        <f t="shared" si="928"/>
        <v>-</v>
      </c>
      <c r="JE178" s="224" t="str">
        <f t="shared" si="928"/>
        <v>-</v>
      </c>
      <c r="JF178" s="224" t="str">
        <f t="shared" si="928"/>
        <v>-</v>
      </c>
      <c r="JG178" s="224" t="str">
        <f t="shared" si="928"/>
        <v>-</v>
      </c>
      <c r="JH178" s="224" t="str">
        <f t="shared" si="928"/>
        <v>-</v>
      </c>
      <c r="JI178" s="224" t="str">
        <f t="shared" si="928"/>
        <v>-</v>
      </c>
      <c r="JJ178" s="224" t="str">
        <f t="shared" si="928"/>
        <v>-</v>
      </c>
      <c r="JK178" s="224" t="str">
        <f t="shared" si="928"/>
        <v>-</v>
      </c>
      <c r="JL178" s="224" t="str">
        <f t="shared" si="928"/>
        <v>-</v>
      </c>
      <c r="JM178" s="224" t="str">
        <f t="shared" si="928"/>
        <v>-</v>
      </c>
      <c r="JN178" s="224" t="str">
        <f t="shared" si="928"/>
        <v>-</v>
      </c>
      <c r="JO178" s="224" t="str">
        <f t="shared" si="928"/>
        <v>-</v>
      </c>
      <c r="JP178" s="224" t="str">
        <f t="shared" si="928"/>
        <v>-</v>
      </c>
      <c r="JQ178" s="224" t="str">
        <f t="shared" si="928"/>
        <v>-</v>
      </c>
      <c r="JR178" s="224" t="str">
        <f t="shared" si="928"/>
        <v>-</v>
      </c>
      <c r="JS178" s="224" t="str">
        <f t="shared" si="928"/>
        <v>-</v>
      </c>
      <c r="JT178" s="224" t="str">
        <f t="shared" si="928"/>
        <v>-</v>
      </c>
      <c r="JU178" s="224" t="str">
        <f t="shared" si="928"/>
        <v>86</v>
      </c>
      <c r="JV178" s="232" t="s">
        <v>275</v>
      </c>
      <c r="JW178" s="232" t="s">
        <v>275</v>
      </c>
      <c r="JX178" s="213" t="str">
        <f t="shared" ref="JX178:KR178" si="929">JX78</f>
        <v>-</v>
      </c>
      <c r="JY178" s="224" t="str">
        <f t="shared" si="929"/>
        <v>-</v>
      </c>
      <c r="JZ178" s="224" t="str">
        <f t="shared" si="929"/>
        <v>-</v>
      </c>
      <c r="KA178" s="224" t="str">
        <f t="shared" si="929"/>
        <v>-</v>
      </c>
      <c r="KB178" s="224" t="str">
        <f t="shared" si="929"/>
        <v>-</v>
      </c>
      <c r="KC178" s="224" t="str">
        <f t="shared" si="929"/>
        <v>-</v>
      </c>
      <c r="KD178" s="224" t="str">
        <f t="shared" si="929"/>
        <v>-</v>
      </c>
      <c r="KE178" s="224" t="str">
        <f t="shared" si="929"/>
        <v>-</v>
      </c>
      <c r="KF178" s="224" t="str">
        <f t="shared" si="929"/>
        <v>-</v>
      </c>
      <c r="KG178" s="224" t="str">
        <f t="shared" si="929"/>
        <v>-</v>
      </c>
      <c r="KH178" s="224" t="str">
        <f t="shared" si="929"/>
        <v>-</v>
      </c>
      <c r="KI178" s="224" t="str">
        <f t="shared" si="929"/>
        <v>-</v>
      </c>
      <c r="KJ178" s="224" t="str">
        <f t="shared" si="929"/>
        <v>-</v>
      </c>
      <c r="KK178" s="224" t="str">
        <f t="shared" si="929"/>
        <v>-</v>
      </c>
      <c r="KL178" s="224" t="str">
        <f t="shared" si="929"/>
        <v>-</v>
      </c>
      <c r="KM178" s="224" t="str">
        <f t="shared" si="929"/>
        <v>-</v>
      </c>
      <c r="KN178" s="224" t="str">
        <f t="shared" si="929"/>
        <v>-</v>
      </c>
      <c r="KO178" s="224" t="str">
        <f t="shared" si="929"/>
        <v>-</v>
      </c>
      <c r="KP178" s="224" t="str">
        <f t="shared" si="929"/>
        <v>-</v>
      </c>
      <c r="KQ178" s="224" t="str">
        <f t="shared" si="929"/>
        <v>-</v>
      </c>
      <c r="KR178" s="224" t="str">
        <f t="shared" si="929"/>
        <v>44</v>
      </c>
      <c r="KS178" s="232" t="s">
        <v>275</v>
      </c>
      <c r="KT178" s="232" t="s">
        <v>275</v>
      </c>
      <c r="KU178" s="213" t="str">
        <f t="shared" ref="KU178:LO178" si="930">KU78</f>
        <v>-</v>
      </c>
      <c r="KV178" s="224" t="str">
        <f t="shared" si="930"/>
        <v>-</v>
      </c>
      <c r="KW178" s="224" t="str">
        <f t="shared" si="930"/>
        <v>-</v>
      </c>
      <c r="KX178" s="224" t="str">
        <f t="shared" si="930"/>
        <v>-</v>
      </c>
      <c r="KY178" s="224" t="str">
        <f t="shared" si="930"/>
        <v>-</v>
      </c>
      <c r="KZ178" s="224" t="str">
        <f t="shared" si="930"/>
        <v>-</v>
      </c>
      <c r="LA178" s="224" t="str">
        <f t="shared" si="930"/>
        <v>-</v>
      </c>
      <c r="LB178" s="224" t="str">
        <f t="shared" si="930"/>
        <v>-</v>
      </c>
      <c r="LC178" s="224" t="str">
        <f t="shared" si="930"/>
        <v>-</v>
      </c>
      <c r="LD178" s="224" t="str">
        <f t="shared" si="930"/>
        <v>-</v>
      </c>
      <c r="LE178" s="224" t="str">
        <f t="shared" si="930"/>
        <v>-</v>
      </c>
      <c r="LF178" s="224" t="str">
        <f t="shared" si="930"/>
        <v>-</v>
      </c>
      <c r="LG178" s="224" t="str">
        <f t="shared" si="930"/>
        <v>-</v>
      </c>
      <c r="LH178" s="224" t="str">
        <f t="shared" si="930"/>
        <v>-</v>
      </c>
      <c r="LI178" s="224" t="str">
        <f t="shared" si="930"/>
        <v>-</v>
      </c>
      <c r="LJ178" s="224" t="str">
        <f t="shared" si="930"/>
        <v>-</v>
      </c>
      <c r="LK178" s="224" t="str">
        <f t="shared" si="930"/>
        <v>-</v>
      </c>
      <c r="LL178" s="224" t="str">
        <f t="shared" si="930"/>
        <v>-</v>
      </c>
      <c r="LM178" s="224" t="str">
        <f t="shared" si="930"/>
        <v>-</v>
      </c>
      <c r="LN178" s="224" t="str">
        <f t="shared" si="930"/>
        <v>-</v>
      </c>
      <c r="LO178" s="224" t="str">
        <f t="shared" si="930"/>
        <v>-35</v>
      </c>
      <c r="LP178" s="232"/>
      <c r="LQ178" s="232"/>
      <c r="LR178" s="213" t="str">
        <f t="shared" ref="LR178:ML178" si="931">LR78</f>
        <v>-</v>
      </c>
      <c r="LS178" s="224" t="str">
        <f t="shared" si="931"/>
        <v>-</v>
      </c>
      <c r="LT178" s="224" t="str">
        <f t="shared" si="931"/>
        <v>-</v>
      </c>
      <c r="LU178" s="224" t="str">
        <f t="shared" si="931"/>
        <v>-</v>
      </c>
      <c r="LV178" s="224" t="str">
        <f t="shared" si="931"/>
        <v>-</v>
      </c>
      <c r="LW178" s="224" t="str">
        <f t="shared" si="931"/>
        <v>-</v>
      </c>
      <c r="LX178" s="224" t="str">
        <f t="shared" si="931"/>
        <v>-</v>
      </c>
      <c r="LY178" s="224" t="str">
        <f t="shared" si="931"/>
        <v>-</v>
      </c>
      <c r="LZ178" s="224" t="str">
        <f t="shared" si="931"/>
        <v>-</v>
      </c>
      <c r="MA178" s="224" t="str">
        <f t="shared" si="931"/>
        <v>-</v>
      </c>
      <c r="MB178" s="224" t="str">
        <f t="shared" si="931"/>
        <v>-</v>
      </c>
      <c r="MC178" s="224" t="str">
        <f t="shared" si="931"/>
        <v>-</v>
      </c>
      <c r="MD178" s="224" t="str">
        <f t="shared" si="931"/>
        <v>-</v>
      </c>
      <c r="ME178" s="224" t="str">
        <f t="shared" si="931"/>
        <v>-</v>
      </c>
      <c r="MF178" s="224" t="str">
        <f t="shared" si="931"/>
        <v>-</v>
      </c>
      <c r="MG178" s="224" t="str">
        <f t="shared" si="931"/>
        <v>-</v>
      </c>
      <c r="MH178" s="224" t="str">
        <f t="shared" si="931"/>
        <v>-</v>
      </c>
      <c r="MI178" s="224" t="str">
        <f t="shared" si="931"/>
        <v>-</v>
      </c>
      <c r="MJ178" s="224" t="str">
        <f t="shared" si="931"/>
        <v>-</v>
      </c>
      <c r="MK178" s="224" t="str">
        <f t="shared" si="931"/>
        <v>-</v>
      </c>
      <c r="ML178" s="224" t="str">
        <f t="shared" si="931"/>
        <v>-5</v>
      </c>
      <c r="MM178" s="232"/>
      <c r="MN178" s="232"/>
      <c r="MO178" s="213" t="str">
        <f t="shared" ref="MO178:NI178" si="932">MO78</f>
        <v>-</v>
      </c>
      <c r="MP178" s="224" t="str">
        <f t="shared" si="932"/>
        <v>-</v>
      </c>
      <c r="MQ178" s="224" t="str">
        <f t="shared" si="932"/>
        <v>-</v>
      </c>
      <c r="MR178" s="224" t="str">
        <f t="shared" si="932"/>
        <v>-</v>
      </c>
      <c r="MS178" s="224" t="str">
        <f t="shared" si="932"/>
        <v>-</v>
      </c>
      <c r="MT178" s="224" t="str">
        <f t="shared" si="932"/>
        <v>-</v>
      </c>
      <c r="MU178" s="224" t="str">
        <f t="shared" si="932"/>
        <v>-</v>
      </c>
      <c r="MV178" s="224" t="str">
        <f t="shared" si="932"/>
        <v>-</v>
      </c>
      <c r="MW178" s="224" t="str">
        <f t="shared" si="932"/>
        <v>-</v>
      </c>
      <c r="MX178" s="224" t="str">
        <f t="shared" si="932"/>
        <v>-</v>
      </c>
      <c r="MY178" s="224" t="str">
        <f t="shared" si="932"/>
        <v>-</v>
      </c>
      <c r="MZ178" s="224" t="str">
        <f t="shared" si="932"/>
        <v>-</v>
      </c>
      <c r="NA178" s="224" t="str">
        <f t="shared" si="932"/>
        <v>-</v>
      </c>
      <c r="NB178" s="224" t="str">
        <f t="shared" si="932"/>
        <v>-</v>
      </c>
      <c r="NC178" s="224" t="str">
        <f t="shared" si="932"/>
        <v>-</v>
      </c>
      <c r="ND178" s="224" t="str">
        <f t="shared" si="932"/>
        <v>-</v>
      </c>
      <c r="NE178" s="224" t="str">
        <f t="shared" si="932"/>
        <v>-</v>
      </c>
      <c r="NF178" s="224" t="str">
        <f t="shared" si="932"/>
        <v>-</v>
      </c>
      <c r="NG178" s="224" t="str">
        <f t="shared" si="932"/>
        <v>-</v>
      </c>
      <c r="NH178" s="224" t="str">
        <f t="shared" si="932"/>
        <v>-</v>
      </c>
      <c r="NI178" s="224" t="str">
        <f t="shared" si="932"/>
        <v>50</v>
      </c>
    </row>
    <row r="179" spans="1:373" s="2" customFormat="1"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213" t="s">
        <v>358</v>
      </c>
      <c r="AD179" s="222" t="str">
        <f t="shared" ca="1" si="742"/>
        <v>$135.00</v>
      </c>
      <c r="AE179" s="224" t="str">
        <f t="shared" si="778"/>
        <v>201,865</v>
      </c>
      <c r="AF179" s="224" t="str">
        <f t="shared" ref="AF179:AS179" si="933">AF79</f>
        <v>6,500</v>
      </c>
      <c r="AG179" s="224" t="str">
        <f t="shared" si="933"/>
        <v>0</v>
      </c>
      <c r="AH179" s="224" t="str">
        <f t="shared" si="933"/>
        <v>638</v>
      </c>
      <c r="AI179" s="224" t="str">
        <f t="shared" si="933"/>
        <v>417</v>
      </c>
      <c r="AJ179" s="224" t="str">
        <f t="shared" si="933"/>
        <v>3</v>
      </c>
      <c r="AK179" s="224" t="str">
        <f t="shared" si="933"/>
        <v>70</v>
      </c>
      <c r="AL179" s="224" t="str">
        <f t="shared" si="933"/>
        <v>20,000</v>
      </c>
      <c r="AM179" s="224" t="str">
        <f t="shared" si="933"/>
        <v>250</v>
      </c>
      <c r="AN179" s="224" t="str">
        <f t="shared" si="933"/>
        <v>2,500,000</v>
      </c>
      <c r="AO179" s="224" t="str">
        <f t="shared" si="933"/>
        <v>9,000</v>
      </c>
      <c r="AP179" s="224" t="str">
        <f t="shared" si="933"/>
        <v>9,878</v>
      </c>
      <c r="AQ179" s="224" t="str">
        <f t="shared" si="933"/>
        <v>4,454</v>
      </c>
      <c r="AR179" s="224" t="str">
        <f t="shared" si="933"/>
        <v>3,650,000</v>
      </c>
      <c r="AS179" s="224" t="str">
        <f t="shared" si="933"/>
        <v>3,650,000</v>
      </c>
      <c r="AT179" s="224" t="str">
        <f t="shared" si="916"/>
        <v>$4,370,000</v>
      </c>
      <c r="AU179" s="224" t="str">
        <f t="shared" si="916"/>
        <v>$3,650,000</v>
      </c>
      <c r="AV179" s="224" t="str">
        <f t="shared" si="916"/>
        <v>$4,137,000</v>
      </c>
      <c r="AW179" s="224" t="str">
        <f t="shared" si="916"/>
        <v>$12,157,000</v>
      </c>
      <c r="AX179" s="224" t="str">
        <f t="shared" si="916"/>
        <v>$135.00</v>
      </c>
      <c r="AY179" s="224" t="str">
        <f t="shared" ref="AY179" si="934">AY79</f>
        <v>53</v>
      </c>
      <c r="AZ179" s="232" t="s">
        <v>275</v>
      </c>
      <c r="BA179" s="232"/>
      <c r="BB179" s="213" t="str">
        <f t="shared" ref="BB179:BU179" si="935">BB79</f>
        <v>200,059</v>
      </c>
      <c r="BC179" s="224" t="str">
        <f t="shared" si="935"/>
        <v>6,500</v>
      </c>
      <c r="BD179" s="224" t="str">
        <f t="shared" si="935"/>
        <v>0</v>
      </c>
      <c r="BE179" s="224" t="str">
        <f t="shared" si="935"/>
        <v>623</v>
      </c>
      <c r="BF179" s="224" t="str">
        <f t="shared" si="935"/>
        <v>417</v>
      </c>
      <c r="BG179" s="224" t="str">
        <f t="shared" si="935"/>
        <v>3</v>
      </c>
      <c r="BH179" s="224" t="str">
        <f t="shared" si="935"/>
        <v>65</v>
      </c>
      <c r="BI179" s="224" t="str">
        <f t="shared" si="935"/>
        <v>19,500</v>
      </c>
      <c r="BJ179" s="224" t="str">
        <f t="shared" si="935"/>
        <v>250</v>
      </c>
      <c r="BK179" s="224" t="str">
        <f t="shared" si="935"/>
        <v>2,500,000</v>
      </c>
      <c r="BL179" s="224" t="str">
        <f t="shared" si="935"/>
        <v>15,979</v>
      </c>
      <c r="BM179" s="224" t="str">
        <f t="shared" si="935"/>
        <v>17,127</v>
      </c>
      <c r="BN179" s="224" t="str">
        <f t="shared" si="935"/>
        <v>-</v>
      </c>
      <c r="BO179" s="224" t="str">
        <f t="shared" si="935"/>
        <v>10,016,995</v>
      </c>
      <c r="BP179" s="224" t="str">
        <f t="shared" si="935"/>
        <v>10,016,995</v>
      </c>
      <c r="BQ179" s="224" t="str">
        <f t="shared" si="935"/>
        <v>$6,497,025</v>
      </c>
      <c r="BR179" s="224" t="str">
        <f t="shared" si="935"/>
        <v>$4,374,604</v>
      </c>
      <c r="BS179" s="224" t="str">
        <f t="shared" si="935"/>
        <v>$7,419,749</v>
      </c>
      <c r="BT179" s="224" t="str">
        <f t="shared" si="935"/>
        <v>$18,701,951</v>
      </c>
      <c r="BU179" s="224" t="str">
        <f t="shared" si="935"/>
        <v>$121.00</v>
      </c>
      <c r="BV179" s="224" t="str">
        <f t="shared" si="710"/>
        <v>60</v>
      </c>
      <c r="BW179" s="232" t="s">
        <v>275</v>
      </c>
      <c r="BX179" s="232" t="s">
        <v>275</v>
      </c>
      <c r="BY179" s="213" t="str">
        <f t="shared" ref="BY179:CR179" si="936">BY79</f>
        <v>201,928</v>
      </c>
      <c r="BZ179" s="224" t="str">
        <f t="shared" si="936"/>
        <v>6,030</v>
      </c>
      <c r="CA179" s="224" t="str">
        <f t="shared" si="936"/>
        <v>0</v>
      </c>
      <c r="CB179" s="224" t="str">
        <f t="shared" si="936"/>
        <v>703</v>
      </c>
      <c r="CC179" s="224" t="str">
        <f t="shared" si="936"/>
        <v>435</v>
      </c>
      <c r="CD179" s="224" t="str">
        <f t="shared" si="936"/>
        <v>7</v>
      </c>
      <c r="CE179" s="224" t="str">
        <f t="shared" si="936"/>
        <v>173</v>
      </c>
      <c r="CF179" s="224" t="str">
        <f t="shared" si="936"/>
        <v>49,720</v>
      </c>
      <c r="CG179" s="224" t="str">
        <f t="shared" si="936"/>
        <v>286</v>
      </c>
      <c r="CH179" s="224" t="str">
        <f t="shared" si="936"/>
        <v>4,341,480</v>
      </c>
      <c r="CI179" s="224" t="str">
        <f t="shared" si="936"/>
        <v>28,092</v>
      </c>
      <c r="CJ179" s="224" t="str">
        <f t="shared" si="936"/>
        <v>31,404</v>
      </c>
      <c r="CK179" s="224" t="str">
        <f t="shared" si="936"/>
        <v>0</v>
      </c>
      <c r="CL179" s="224" t="str">
        <f t="shared" si="936"/>
        <v>13,419,155</v>
      </c>
      <c r="CM179" s="224" t="str">
        <f t="shared" si="936"/>
        <v>13,419,355</v>
      </c>
      <c r="CN179" s="224" t="str">
        <f t="shared" si="936"/>
        <v>$8,126,191</v>
      </c>
      <c r="CO179" s="224" t="str">
        <f t="shared" si="936"/>
        <v>$4,500,468</v>
      </c>
      <c r="CP179" s="224" t="str">
        <f t="shared" si="936"/>
        <v>$8,592,098</v>
      </c>
      <c r="CQ179" s="224" t="str">
        <f t="shared" si="936"/>
        <v>$23,366,473</v>
      </c>
      <c r="CR179" s="224" t="str">
        <f t="shared" si="936"/>
        <v>$168</v>
      </c>
      <c r="CS179" s="224" t="str">
        <f t="shared" si="711"/>
        <v>87</v>
      </c>
      <c r="CT179" s="232" t="s">
        <v>275</v>
      </c>
      <c r="CU179" s="232" t="s">
        <v>275</v>
      </c>
      <c r="CV179" s="213" t="str">
        <f t="shared" ref="CV179:DP179" si="937">CV79</f>
        <v>198,471</v>
      </c>
      <c r="CW179" s="224" t="str">
        <f t="shared" si="937"/>
        <v>6,030</v>
      </c>
      <c r="CX179" s="224" t="str">
        <f t="shared" si="937"/>
        <v>0</v>
      </c>
      <c r="CY179" s="224" t="str">
        <f t="shared" si="937"/>
        <v>673</v>
      </c>
      <c r="CZ179" s="224" t="str">
        <f t="shared" si="937"/>
        <v>435</v>
      </c>
      <c r="DA179" s="224" t="str">
        <f t="shared" si="937"/>
        <v>7</v>
      </c>
      <c r="DB179" s="224" t="str">
        <f t="shared" si="937"/>
        <v>173</v>
      </c>
      <c r="DC179" s="224" t="str">
        <f t="shared" si="937"/>
        <v>49,720</v>
      </c>
      <c r="DD179" s="224" t="str">
        <f t="shared" si="937"/>
        <v>286</v>
      </c>
      <c r="DE179" s="224" t="str">
        <f t="shared" si="937"/>
        <v>4,341,480</v>
      </c>
      <c r="DF179" s="224" t="str">
        <f t="shared" si="937"/>
        <v>33,499</v>
      </c>
      <c r="DG179" s="224" t="str">
        <f t="shared" si="937"/>
        <v>38,091</v>
      </c>
      <c r="DH179" s="224" t="str">
        <f t="shared" si="937"/>
        <v>18,440</v>
      </c>
      <c r="DI179" s="224" t="str">
        <f t="shared" si="937"/>
        <v>17,302,782</v>
      </c>
      <c r="DJ179" s="224" t="str">
        <f t="shared" si="937"/>
        <v>17,353,332</v>
      </c>
      <c r="DK179" s="224" t="str">
        <f t="shared" si="937"/>
        <v>$20,047,068</v>
      </c>
      <c r="DL179" s="224" t="str">
        <f t="shared" si="937"/>
        <v>$8,639,671</v>
      </c>
      <c r="DM179" s="224" t="str">
        <f t="shared" si="937"/>
        <v>$12,629,314</v>
      </c>
      <c r="DN179" s="224" t="str">
        <f t="shared" si="937"/>
        <v>$41,316,053</v>
      </c>
      <c r="DO179" s="224" t="str">
        <f t="shared" si="937"/>
        <v>$133</v>
      </c>
      <c r="DP179" s="224" t="str">
        <f t="shared" si="937"/>
        <v>131</v>
      </c>
      <c r="DQ179" s="232" t="s">
        <v>275</v>
      </c>
      <c r="DR179" s="232" t="s">
        <v>275</v>
      </c>
      <c r="DS179" s="213" t="str">
        <f t="shared" ref="DS179:EM179" si="938">DS79</f>
        <v>80,455</v>
      </c>
      <c r="DT179" s="224" t="str">
        <f t="shared" si="938"/>
        <v>6,030</v>
      </c>
      <c r="DU179" s="224" t="str">
        <f t="shared" si="938"/>
        <v>0</v>
      </c>
      <c r="DV179" s="224" t="str">
        <f t="shared" si="938"/>
        <v>664</v>
      </c>
      <c r="DW179" s="224" t="str">
        <f t="shared" si="938"/>
        <v>435</v>
      </c>
      <c r="DX179" s="224" t="str">
        <f t="shared" si="938"/>
        <v>7</v>
      </c>
      <c r="DY179" s="224" t="str">
        <f t="shared" si="938"/>
        <v>173</v>
      </c>
      <c r="DZ179" s="224" t="str">
        <f t="shared" si="938"/>
        <v>49,720</v>
      </c>
      <c r="EA179" s="224" t="str">
        <f t="shared" si="938"/>
        <v>286</v>
      </c>
      <c r="EB179" s="224" t="str">
        <f t="shared" si="938"/>
        <v>4,341,480</v>
      </c>
      <c r="EC179" s="224" t="str">
        <f t="shared" si="938"/>
        <v>15,073</v>
      </c>
      <c r="ED179" s="224" t="str">
        <f t="shared" si="938"/>
        <v>16,057</v>
      </c>
      <c r="EE179" s="224" t="str">
        <f t="shared" si="938"/>
        <v>8,750</v>
      </c>
      <c r="EF179" s="224" t="str">
        <f t="shared" si="938"/>
        <v>5,544,091</v>
      </c>
      <c r="EG179" s="224" t="str">
        <f t="shared" si="938"/>
        <v>5,544,091</v>
      </c>
      <c r="EH179" s="224" t="str">
        <f t="shared" si="938"/>
        <v>$4,092,982</v>
      </c>
      <c r="EI179" s="224" t="str">
        <f t="shared" si="938"/>
        <v>$2,658,219</v>
      </c>
      <c r="EJ179" s="224" t="str">
        <f t="shared" si="938"/>
        <v>$4,771,271</v>
      </c>
      <c r="EK179" s="224" t="str">
        <f t="shared" si="938"/>
        <v>$12,967,128</v>
      </c>
      <c r="EL179" s="224" t="str">
        <f t="shared" si="938"/>
        <v>$86</v>
      </c>
      <c r="EM179" s="224" t="str">
        <f t="shared" si="938"/>
        <v>54</v>
      </c>
      <c r="EN179" s="232" t="s">
        <v>275</v>
      </c>
      <c r="EO179" s="232" t="s">
        <v>275</v>
      </c>
      <c r="EP179" s="213" t="str">
        <f t="shared" ref="EP179:FJ179" si="939">EP79</f>
        <v>196,539</v>
      </c>
      <c r="EQ179" s="224" t="str">
        <f t="shared" si="939"/>
        <v>5,503</v>
      </c>
      <c r="ER179" s="224" t="str">
        <f t="shared" si="939"/>
        <v>0</v>
      </c>
      <c r="ES179" s="224" t="str">
        <f t="shared" si="939"/>
        <v>670</v>
      </c>
      <c r="ET179" s="224" t="str">
        <f t="shared" si="939"/>
        <v>435</v>
      </c>
      <c r="EU179" s="224" t="str">
        <f t="shared" si="939"/>
        <v>8</v>
      </c>
      <c r="EV179" s="224" t="str">
        <f t="shared" si="939"/>
        <v>173</v>
      </c>
      <c r="EW179" s="224" t="str">
        <f t="shared" si="939"/>
        <v>49,720</v>
      </c>
      <c r="EX179" s="224" t="str">
        <f t="shared" si="939"/>
        <v>286</v>
      </c>
      <c r="EY179" s="224" t="str">
        <f t="shared" si="939"/>
        <v>4,341,480</v>
      </c>
      <c r="EZ179" s="224" t="str">
        <f t="shared" si="939"/>
        <v>11,303</v>
      </c>
      <c r="FA179" s="224" t="str">
        <f t="shared" si="939"/>
        <v>12,689</v>
      </c>
      <c r="FB179" s="224" t="str">
        <f t="shared" si="939"/>
        <v>8,500</v>
      </c>
      <c r="FC179" s="224" t="str">
        <f t="shared" si="939"/>
        <v>6,333,285</v>
      </c>
      <c r="FD179" s="224" t="str">
        <f t="shared" si="939"/>
        <v>6,333,285</v>
      </c>
      <c r="FE179" s="224" t="str">
        <f t="shared" si="939"/>
        <v>$4,553,833</v>
      </c>
      <c r="FF179" s="224" t="str">
        <f t="shared" si="939"/>
        <v>$3,071,752</v>
      </c>
      <c r="FG179" s="224" t="str">
        <f t="shared" si="939"/>
        <v>$3,552,756</v>
      </c>
      <c r="FH179" s="224" t="str">
        <f t="shared" si="939"/>
        <v>$12,762,763</v>
      </c>
      <c r="FI179" s="224" t="str">
        <f t="shared" si="939"/>
        <v>$88</v>
      </c>
      <c r="FJ179" s="224" t="str">
        <f t="shared" si="939"/>
        <v>59</v>
      </c>
      <c r="FK179" s="232" t="s">
        <v>275</v>
      </c>
      <c r="FL179" s="232" t="s">
        <v>275</v>
      </c>
      <c r="FM179" s="213" t="str">
        <f t="shared" ref="FM179:GG179" si="940">FM79</f>
        <v>188,128</v>
      </c>
      <c r="FN179" s="224" t="str">
        <f t="shared" si="940"/>
        <v>-</v>
      </c>
      <c r="FO179" s="224" t="str">
        <f t="shared" si="940"/>
        <v>-</v>
      </c>
      <c r="FP179" s="224" t="str">
        <f t="shared" si="940"/>
        <v>625</v>
      </c>
      <c r="FQ179" s="224" t="str">
        <f t="shared" si="940"/>
        <v>392</v>
      </c>
      <c r="FR179" s="224" t="str">
        <f t="shared" si="940"/>
        <v>4</v>
      </c>
      <c r="FS179" s="224" t="str">
        <f t="shared" si="940"/>
        <v>110</v>
      </c>
      <c r="FT179" s="224" t="str">
        <f t="shared" si="940"/>
        <v>-</v>
      </c>
      <c r="FU179" s="224" t="str">
        <f t="shared" si="940"/>
        <v>105</v>
      </c>
      <c r="FV179" s="224" t="str">
        <f t="shared" si="940"/>
        <v>800,000</v>
      </c>
      <c r="FW179" s="224" t="str">
        <f t="shared" si="940"/>
        <v>20,944</v>
      </c>
      <c r="FX179" s="224" t="str">
        <f t="shared" si="940"/>
        <v>22,230</v>
      </c>
      <c r="FY179" s="224" t="str">
        <f t="shared" si="940"/>
        <v>-</v>
      </c>
      <c r="FZ179" s="224" t="str">
        <f t="shared" si="940"/>
        <v>5,815,454</v>
      </c>
      <c r="GA179" s="224" t="str">
        <f t="shared" si="940"/>
        <v>5,815,454</v>
      </c>
      <c r="GB179" s="224" t="str">
        <f t="shared" si="940"/>
        <v>$6,194,920</v>
      </c>
      <c r="GC179" s="224" t="str">
        <f t="shared" si="940"/>
        <v>$3,312,013</v>
      </c>
      <c r="GD179" s="224" t="str">
        <f t="shared" si="940"/>
        <v>$5,737,959</v>
      </c>
      <c r="GE179" s="224" t="str">
        <f t="shared" si="940"/>
        <v>$17,150,969</v>
      </c>
      <c r="GF179" s="224" t="str">
        <f t="shared" si="940"/>
        <v>$89</v>
      </c>
      <c r="GG179" s="224" t="str">
        <f t="shared" si="940"/>
        <v>78</v>
      </c>
      <c r="GH179" s="232" t="s">
        <v>275</v>
      </c>
      <c r="GI179" s="232" t="s">
        <v>275</v>
      </c>
      <c r="GJ179" s="213" t="str">
        <f t="shared" ref="GJ179:HD179" si="941">GJ79</f>
        <v>-</v>
      </c>
      <c r="GK179" s="224" t="str">
        <f t="shared" si="941"/>
        <v>-</v>
      </c>
      <c r="GL179" s="224" t="str">
        <f t="shared" si="941"/>
        <v>0</v>
      </c>
      <c r="GM179" s="224" t="str">
        <f t="shared" si="941"/>
        <v>628</v>
      </c>
      <c r="GN179" s="224" t="str">
        <f t="shared" si="941"/>
        <v>431</v>
      </c>
      <c r="GO179" s="224" t="str">
        <f t="shared" si="941"/>
        <v>4</v>
      </c>
      <c r="GP179" s="224" t="str">
        <f t="shared" si="941"/>
        <v>105</v>
      </c>
      <c r="GQ179" s="224" t="str">
        <f t="shared" si="941"/>
        <v>-</v>
      </c>
      <c r="GR179" s="224" t="str">
        <f t="shared" si="941"/>
        <v>99</v>
      </c>
      <c r="GS179" s="224" t="str">
        <f t="shared" si="941"/>
        <v>772,000</v>
      </c>
      <c r="GT179" s="224" t="str">
        <f t="shared" si="941"/>
        <v>12,095</v>
      </c>
      <c r="GU179" s="224" t="str">
        <f t="shared" si="941"/>
        <v>12,095</v>
      </c>
      <c r="GV179" s="224" t="str">
        <f t="shared" si="941"/>
        <v>-</v>
      </c>
      <c r="GW179" s="224" t="str">
        <f t="shared" si="941"/>
        <v>-</v>
      </c>
      <c r="GX179" s="224" t="str">
        <f t="shared" si="941"/>
        <v>-</v>
      </c>
      <c r="GY179" s="224" t="str">
        <f t="shared" si="941"/>
        <v>-</v>
      </c>
      <c r="GZ179" s="224" t="str">
        <f t="shared" si="941"/>
        <v>-</v>
      </c>
      <c r="HA179" s="224" t="str">
        <f t="shared" si="941"/>
        <v>-</v>
      </c>
      <c r="HB179" s="224" t="str">
        <f t="shared" si="941"/>
        <v>-</v>
      </c>
      <c r="HC179" s="224" t="str">
        <f t="shared" ref="HC179" si="942">HC79</f>
        <v>-</v>
      </c>
      <c r="HD179" s="224" t="str">
        <f t="shared" si="941"/>
        <v>48</v>
      </c>
      <c r="HE179" s="232" t="s">
        <v>275</v>
      </c>
      <c r="HF179" s="232" t="s">
        <v>275</v>
      </c>
      <c r="HG179" s="213" t="str">
        <f t="shared" ref="HG179:IA179" si="943">HG79</f>
        <v>198,000</v>
      </c>
      <c r="HH179" s="224" t="str">
        <f t="shared" si="943"/>
        <v>2,500</v>
      </c>
      <c r="HI179" s="224">
        <f t="shared" si="943"/>
        <v>0</v>
      </c>
      <c r="HJ179" s="224" t="str">
        <f t="shared" si="943"/>
        <v>1,839</v>
      </c>
      <c r="HK179" s="224" t="str">
        <f t="shared" si="943"/>
        <v>429</v>
      </c>
      <c r="HL179" s="224" t="str">
        <f t="shared" si="943"/>
        <v>7</v>
      </c>
      <c r="HM179" s="224" t="str">
        <f t="shared" si="943"/>
        <v>50</v>
      </c>
      <c r="HN179" s="224" t="str">
        <f t="shared" si="943"/>
        <v>25,000</v>
      </c>
      <c r="HO179" s="224" t="str">
        <f t="shared" si="943"/>
        <v>400</v>
      </c>
      <c r="HP179" s="224" t="str">
        <f t="shared" si="943"/>
        <v>2,000,000</v>
      </c>
      <c r="HQ179" s="224" t="str">
        <f t="shared" si="943"/>
        <v>9,450</v>
      </c>
      <c r="HR179" s="224" t="str">
        <f t="shared" si="943"/>
        <v>9,619</v>
      </c>
      <c r="HS179" s="224">
        <f t="shared" si="943"/>
        <v>0</v>
      </c>
      <c r="HT179" s="224" t="str">
        <f t="shared" si="943"/>
        <v>6,043,236</v>
      </c>
      <c r="HU179" s="224" t="str">
        <f t="shared" si="943"/>
        <v>6,075,236</v>
      </c>
      <c r="HV179" s="224" t="str">
        <f t="shared" si="943"/>
        <v>-</v>
      </c>
      <c r="HW179" s="224" t="str">
        <f t="shared" si="943"/>
        <v>-</v>
      </c>
      <c r="HX179" s="224" t="str">
        <f t="shared" si="943"/>
        <v>-</v>
      </c>
      <c r="HY179" s="224" t="str">
        <f t="shared" si="943"/>
        <v>$6,161,628</v>
      </c>
      <c r="HZ179" s="224" t="str">
        <f t="shared" si="943"/>
        <v>$93</v>
      </c>
      <c r="IA179" s="224" t="str">
        <f t="shared" si="943"/>
        <v>58</v>
      </c>
      <c r="IB179" s="232" t="s">
        <v>275</v>
      </c>
      <c r="IC179" s="232" t="s">
        <v>275</v>
      </c>
      <c r="ID179" s="213" t="str">
        <f t="shared" ref="ID179:IX179" si="944">ID79</f>
        <v>-</v>
      </c>
      <c r="IE179" s="224" t="str">
        <f t="shared" si="944"/>
        <v>-</v>
      </c>
      <c r="IF179" s="224" t="str">
        <f t="shared" si="944"/>
        <v>-</v>
      </c>
      <c r="IG179" s="224" t="str">
        <f t="shared" si="944"/>
        <v>-</v>
      </c>
      <c r="IH179" s="224" t="str">
        <f t="shared" si="944"/>
        <v>-</v>
      </c>
      <c r="II179" s="224" t="str">
        <f t="shared" si="944"/>
        <v>-</v>
      </c>
      <c r="IJ179" s="224" t="str">
        <f t="shared" si="944"/>
        <v>-</v>
      </c>
      <c r="IK179" s="224" t="str">
        <f t="shared" si="944"/>
        <v>-</v>
      </c>
      <c r="IL179" s="224" t="str">
        <f t="shared" si="944"/>
        <v>-</v>
      </c>
      <c r="IM179" s="224" t="str">
        <f t="shared" si="944"/>
        <v>-</v>
      </c>
      <c r="IN179" s="224" t="str">
        <f t="shared" si="944"/>
        <v>-</v>
      </c>
      <c r="IO179" s="224" t="str">
        <f t="shared" si="944"/>
        <v>-</v>
      </c>
      <c r="IP179" s="224" t="str">
        <f t="shared" si="944"/>
        <v>-</v>
      </c>
      <c r="IQ179" s="224" t="str">
        <f t="shared" si="944"/>
        <v>-</v>
      </c>
      <c r="IR179" s="224" t="str">
        <f t="shared" si="944"/>
        <v>-</v>
      </c>
      <c r="IS179" s="224" t="str">
        <f t="shared" si="944"/>
        <v>-</v>
      </c>
      <c r="IT179" s="224" t="str">
        <f t="shared" si="944"/>
        <v>-</v>
      </c>
      <c r="IU179" s="224" t="str">
        <f t="shared" si="944"/>
        <v>-</v>
      </c>
      <c r="IV179" s="224" t="str">
        <f t="shared" si="944"/>
        <v>-</v>
      </c>
      <c r="IW179" s="224" t="str">
        <f t="shared" si="944"/>
        <v>-</v>
      </c>
      <c r="IX179" s="224" t="str">
        <f t="shared" si="944"/>
        <v>84</v>
      </c>
      <c r="IY179" s="232" t="s">
        <v>275</v>
      </c>
      <c r="IZ179" s="232" t="s">
        <v>275</v>
      </c>
      <c r="JA179" s="213" t="str">
        <f t="shared" ref="JA179:JU179" si="945">JA79</f>
        <v>176,556</v>
      </c>
      <c r="JB179" s="224" t="str">
        <f t="shared" si="945"/>
        <v>6,218</v>
      </c>
      <c r="JC179" s="224" t="str">
        <f t="shared" si="945"/>
        <v>0</v>
      </c>
      <c r="JD179" s="224" t="str">
        <f t="shared" si="945"/>
        <v>660</v>
      </c>
      <c r="JE179" s="224" t="str">
        <f t="shared" si="945"/>
        <v>428</v>
      </c>
      <c r="JF179" s="224" t="str">
        <f t="shared" si="945"/>
        <v>5</v>
      </c>
      <c r="JG179" s="224" t="str">
        <f t="shared" si="945"/>
        <v>131</v>
      </c>
      <c r="JH179" s="224" t="str">
        <f t="shared" si="945"/>
        <v>37,732</v>
      </c>
      <c r="JI179" s="224" t="str">
        <f t="shared" si="945"/>
        <v>272</v>
      </c>
      <c r="JJ179" s="224" t="str">
        <f t="shared" si="945"/>
        <v>3,604,888</v>
      </c>
      <c r="JK179" s="224" t="str">
        <f t="shared" si="945"/>
        <v>20,329</v>
      </c>
      <c r="JL179" s="224" t="str">
        <f t="shared" si="945"/>
        <v>22,511</v>
      </c>
      <c r="JM179" s="224" t="str">
        <f t="shared" si="945"/>
        <v>7,911</v>
      </c>
      <c r="JN179" s="224" t="str">
        <f t="shared" si="945"/>
        <v>9,986,605</v>
      </c>
      <c r="JO179" s="224" t="str">
        <f t="shared" si="945"/>
        <v>9,999,292</v>
      </c>
      <c r="JP179" s="224" t="str">
        <f t="shared" si="945"/>
        <v>$8,626,653</v>
      </c>
      <c r="JQ179" s="224" t="str">
        <f t="shared" si="945"/>
        <v>$4,764,592</v>
      </c>
      <c r="JR179" s="224" t="str">
        <f t="shared" si="945"/>
        <v>$7,509,886</v>
      </c>
      <c r="JS179" s="224" t="str">
        <f t="shared" si="945"/>
        <v>$21,701,721</v>
      </c>
      <c r="JT179" s="224" t="str">
        <f t="shared" si="945"/>
        <v>$128.78</v>
      </c>
      <c r="JU179" s="224" t="str">
        <f t="shared" si="945"/>
        <v>77</v>
      </c>
      <c r="JV179" s="232" t="s">
        <v>275</v>
      </c>
      <c r="JW179" s="232" t="s">
        <v>275</v>
      </c>
      <c r="JX179" s="213" t="str">
        <f t="shared" ref="JX179:KR179" si="946">JX79</f>
        <v>1,806</v>
      </c>
      <c r="JY179" s="224" t="str">
        <f t="shared" si="946"/>
        <v>0</v>
      </c>
      <c r="JZ179" s="224" t="str">
        <f t="shared" si="946"/>
        <v>0</v>
      </c>
      <c r="KA179" s="224" t="str">
        <f t="shared" si="946"/>
        <v>15</v>
      </c>
      <c r="KB179" s="224" t="str">
        <f t="shared" si="946"/>
        <v>0</v>
      </c>
      <c r="KC179" s="224" t="str">
        <f t="shared" si="946"/>
        <v>0</v>
      </c>
      <c r="KD179" s="224" t="str">
        <f t="shared" si="946"/>
        <v>5</v>
      </c>
      <c r="KE179" s="224" t="str">
        <f t="shared" si="946"/>
        <v>500</v>
      </c>
      <c r="KF179" s="224" t="str">
        <f t="shared" si="946"/>
        <v>0</v>
      </c>
      <c r="KG179" s="224" t="str">
        <f t="shared" si="946"/>
        <v>0</v>
      </c>
      <c r="KH179" s="224" t="str">
        <f t="shared" si="946"/>
        <v>-6,979</v>
      </c>
      <c r="KI179" s="224" t="str">
        <f t="shared" si="946"/>
        <v>-7,249</v>
      </c>
      <c r="KJ179" s="224" t="str">
        <f t="shared" si="946"/>
        <v>-</v>
      </c>
      <c r="KK179" s="224" t="str">
        <f t="shared" si="946"/>
        <v>-6,366,995</v>
      </c>
      <c r="KL179" s="224" t="str">
        <f t="shared" si="946"/>
        <v>-6,366,995</v>
      </c>
      <c r="KM179" s="224" t="str">
        <f t="shared" si="946"/>
        <v>-$2,127,025</v>
      </c>
      <c r="KN179" s="224" t="str">
        <f t="shared" si="946"/>
        <v>-$724,604</v>
      </c>
      <c r="KO179" s="224" t="str">
        <f t="shared" si="946"/>
        <v>-$3,282,749</v>
      </c>
      <c r="KP179" s="224" t="str">
        <f t="shared" si="946"/>
        <v>-$6,544,951</v>
      </c>
      <c r="KQ179" s="224" t="str">
        <f t="shared" si="946"/>
        <v>$14.00</v>
      </c>
      <c r="KR179" s="224" t="str">
        <f t="shared" si="946"/>
        <v>-7</v>
      </c>
      <c r="KS179" s="232" t="s">
        <v>275</v>
      </c>
      <c r="KT179" s="232" t="s">
        <v>275</v>
      </c>
      <c r="KU179" s="213" t="str">
        <f t="shared" ref="KU179:LO179" si="947">KU79</f>
        <v>-1,869</v>
      </c>
      <c r="KV179" s="224" t="str">
        <f t="shared" si="947"/>
        <v>470</v>
      </c>
      <c r="KW179" s="224" t="str">
        <f t="shared" si="947"/>
        <v>0</v>
      </c>
      <c r="KX179" s="224" t="str">
        <f t="shared" si="947"/>
        <v>-80</v>
      </c>
      <c r="KY179" s="224" t="str">
        <f t="shared" si="947"/>
        <v>-18</v>
      </c>
      <c r="KZ179" s="224" t="str">
        <f t="shared" si="947"/>
        <v>-4</v>
      </c>
      <c r="LA179" s="224" t="str">
        <f t="shared" si="947"/>
        <v>-108</v>
      </c>
      <c r="LB179" s="224" t="str">
        <f t="shared" si="947"/>
        <v>-30,220</v>
      </c>
      <c r="LC179" s="224" t="str">
        <f t="shared" si="947"/>
        <v>-36</v>
      </c>
      <c r="LD179" s="224" t="str">
        <f t="shared" si="947"/>
        <v>-1,841,480</v>
      </c>
      <c r="LE179" s="224" t="str">
        <f t="shared" si="947"/>
        <v>-12,113</v>
      </c>
      <c r="LF179" s="224" t="str">
        <f t="shared" si="947"/>
        <v>-14,277</v>
      </c>
      <c r="LG179" s="224" t="str">
        <f t="shared" si="947"/>
        <v>-</v>
      </c>
      <c r="LH179" s="224" t="str">
        <f t="shared" si="947"/>
        <v>-3,402,160</v>
      </c>
      <c r="LI179" s="224" t="str">
        <f t="shared" si="947"/>
        <v>-3,402,160</v>
      </c>
      <c r="LJ179" s="224" t="str">
        <f t="shared" si="947"/>
        <v>-$1,629,166</v>
      </c>
      <c r="LK179" s="224" t="str">
        <f t="shared" si="947"/>
        <v>-$125,864</v>
      </c>
      <c r="LL179" s="224" t="str">
        <f t="shared" si="947"/>
        <v>-$1,172,349</v>
      </c>
      <c r="LM179" s="224" t="str">
        <f t="shared" si="947"/>
        <v>-$4,664,522</v>
      </c>
      <c r="LN179" s="224" t="str">
        <f t="shared" si="947"/>
        <v>-$47.46</v>
      </c>
      <c r="LO179" s="224" t="str">
        <f t="shared" si="947"/>
        <v>-27</v>
      </c>
      <c r="LP179" s="232"/>
      <c r="LQ179" s="232"/>
      <c r="LR179" s="213" t="str">
        <f t="shared" ref="LR179:ML179" si="948">LR79</f>
        <v>3,457</v>
      </c>
      <c r="LS179" s="224" t="str">
        <f t="shared" si="948"/>
        <v>0</v>
      </c>
      <c r="LT179" s="224" t="str">
        <f t="shared" si="948"/>
        <v>0</v>
      </c>
      <c r="LU179" s="224" t="str">
        <f t="shared" si="948"/>
        <v>30</v>
      </c>
      <c r="LV179" s="224" t="str">
        <f t="shared" si="948"/>
        <v>0</v>
      </c>
      <c r="LW179" s="224" t="str">
        <f t="shared" si="948"/>
        <v>0</v>
      </c>
      <c r="LX179" s="224" t="str">
        <f t="shared" si="948"/>
        <v>0</v>
      </c>
      <c r="LY179" s="224" t="str">
        <f t="shared" si="948"/>
        <v>0</v>
      </c>
      <c r="LZ179" s="224" t="str">
        <f t="shared" si="948"/>
        <v>0</v>
      </c>
      <c r="MA179" s="224" t="str">
        <f t="shared" si="948"/>
        <v>0</v>
      </c>
      <c r="MB179" s="224" t="str">
        <f t="shared" si="948"/>
        <v>-5,407</v>
      </c>
      <c r="MC179" s="224" t="str">
        <f t="shared" si="948"/>
        <v>-6,687</v>
      </c>
      <c r="MD179" s="224" t="str">
        <f t="shared" si="948"/>
        <v>-18,440</v>
      </c>
      <c r="ME179" s="224" t="str">
        <f t="shared" si="948"/>
        <v>-3,883,627</v>
      </c>
      <c r="MF179" s="224" t="str">
        <f t="shared" si="948"/>
        <v>-3,933,977</v>
      </c>
      <c r="MG179" s="224" t="str">
        <f t="shared" si="948"/>
        <v>-$11,920,877</v>
      </c>
      <c r="MH179" s="224" t="str">
        <f t="shared" si="948"/>
        <v>-$4,139,203</v>
      </c>
      <c r="MI179" s="224" t="str">
        <f t="shared" si="948"/>
        <v>-$4,037,216</v>
      </c>
      <c r="MJ179" s="224" t="str">
        <f t="shared" si="948"/>
        <v>-$17,949,580</v>
      </c>
      <c r="MK179" s="224" t="str">
        <f t="shared" si="948"/>
        <v>$35</v>
      </c>
      <c r="ML179" s="224" t="str">
        <f t="shared" si="948"/>
        <v>-44</v>
      </c>
      <c r="MM179" s="232"/>
      <c r="MN179" s="232"/>
      <c r="MO179" s="213" t="str">
        <f t="shared" ref="MO179:NI179" si="949">MO79</f>
        <v>118,016</v>
      </c>
      <c r="MP179" s="224" t="str">
        <f t="shared" si="949"/>
        <v>0</v>
      </c>
      <c r="MQ179" s="224" t="str">
        <f t="shared" si="949"/>
        <v>0</v>
      </c>
      <c r="MR179" s="224" t="str">
        <f t="shared" si="949"/>
        <v>9</v>
      </c>
      <c r="MS179" s="224" t="str">
        <f t="shared" si="949"/>
        <v>0</v>
      </c>
      <c r="MT179" s="224" t="str">
        <f t="shared" si="949"/>
        <v>0</v>
      </c>
      <c r="MU179" s="224" t="str">
        <f t="shared" si="949"/>
        <v>0</v>
      </c>
      <c r="MV179" s="224" t="str">
        <f t="shared" si="949"/>
        <v>0</v>
      </c>
      <c r="MW179" s="224" t="str">
        <f t="shared" si="949"/>
        <v>0</v>
      </c>
      <c r="MX179" s="224" t="str">
        <f t="shared" si="949"/>
        <v>0</v>
      </c>
      <c r="MY179" s="224" t="str">
        <f t="shared" si="949"/>
        <v>18,426</v>
      </c>
      <c r="MZ179" s="224" t="str">
        <f t="shared" si="949"/>
        <v>22,034</v>
      </c>
      <c r="NA179" s="224" t="str">
        <f t="shared" si="949"/>
        <v>9,690</v>
      </c>
      <c r="NB179" s="224" t="str">
        <f t="shared" si="949"/>
        <v>11,758,691</v>
      </c>
      <c r="NC179" s="224" t="str">
        <f t="shared" si="949"/>
        <v>11,809,241</v>
      </c>
      <c r="ND179" s="224" t="str">
        <f t="shared" si="949"/>
        <v>$15,954,086</v>
      </c>
      <c r="NE179" s="224" t="str">
        <f t="shared" si="949"/>
        <v>$5,981,452</v>
      </c>
      <c r="NF179" s="224" t="str">
        <f t="shared" si="949"/>
        <v>$7,858,043</v>
      </c>
      <c r="NG179" s="224" t="str">
        <f t="shared" si="949"/>
        <v>$28,348,925</v>
      </c>
      <c r="NH179" s="224" t="str">
        <f t="shared" si="949"/>
        <v>$47</v>
      </c>
      <c r="NI179" s="224" t="str">
        <f t="shared" si="949"/>
        <v>77</v>
      </c>
    </row>
    <row r="180" spans="1:373" s="2" customFormat="1" ht="12.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213" t="s">
        <v>359</v>
      </c>
      <c r="AD180" s="222" t="str">
        <f t="shared" ca="1" si="742"/>
        <v>$48.44</v>
      </c>
      <c r="AE180" s="224" t="str">
        <f t="shared" si="778"/>
        <v>16,068</v>
      </c>
      <c r="AF180" s="224" t="str">
        <f t="shared" ref="AF180:AS180" si="950">AF80</f>
        <v>650</v>
      </c>
      <c r="AG180" s="224" t="str">
        <f t="shared" si="950"/>
        <v>41</v>
      </c>
      <c r="AH180" s="224" t="str">
        <f t="shared" si="950"/>
        <v>540</v>
      </c>
      <c r="AI180" s="224" t="str">
        <f t="shared" si="950"/>
        <v>51</v>
      </c>
      <c r="AJ180" s="224" t="str">
        <f t="shared" si="950"/>
        <v>27</v>
      </c>
      <c r="AK180" s="224" t="str">
        <f t="shared" si="950"/>
        <v>126</v>
      </c>
      <c r="AL180" s="224" t="str">
        <f t="shared" si="950"/>
        <v>88,794</v>
      </c>
      <c r="AM180" s="224" t="str">
        <f t="shared" si="950"/>
        <v>88</v>
      </c>
      <c r="AN180" s="224" t="str">
        <f t="shared" si="950"/>
        <v>1,350,000</v>
      </c>
      <c r="AO180" s="224" t="str">
        <f t="shared" si="950"/>
        <v>158,000</v>
      </c>
      <c r="AP180" s="224" t="str">
        <f t="shared" si="950"/>
        <v>158,000</v>
      </c>
      <c r="AQ180" s="224" t="str">
        <f t="shared" si="950"/>
        <v>0</v>
      </c>
      <c r="AR180" s="224" t="str">
        <f t="shared" si="950"/>
        <v>0</v>
      </c>
      <c r="AS180" s="224" t="str">
        <f t="shared" si="950"/>
        <v>227,000</v>
      </c>
      <c r="AT180" s="224" t="str">
        <f t="shared" si="916"/>
        <v>$3,990,000</v>
      </c>
      <c r="AU180" s="224" t="str">
        <f t="shared" si="916"/>
        <v>$4,990,000</v>
      </c>
      <c r="AV180" s="224" t="str">
        <f t="shared" si="916"/>
        <v>$4,370,000</v>
      </c>
      <c r="AW180" s="224" t="str">
        <f t="shared" si="916"/>
        <v>$13,350,000</v>
      </c>
      <c r="AX180" s="224" t="str">
        <f t="shared" si="916"/>
        <v>$48.44</v>
      </c>
      <c r="AY180" s="224" t="str">
        <f t="shared" ref="AY180" si="951">AY80</f>
        <v>355</v>
      </c>
      <c r="AZ180" s="232" t="s">
        <v>275</v>
      </c>
      <c r="BA180" s="232"/>
      <c r="BB180" s="213" t="str">
        <f t="shared" ref="BB180:BU180" si="952">BB80</f>
        <v>16,086</v>
      </c>
      <c r="BC180" s="224" t="str">
        <f t="shared" si="952"/>
        <v>650</v>
      </c>
      <c r="BD180" s="224" t="str">
        <f t="shared" si="952"/>
        <v>41</v>
      </c>
      <c r="BE180" s="224" t="str">
        <f t="shared" si="952"/>
        <v>551</v>
      </c>
      <c r="BF180" s="224" t="str">
        <f t="shared" si="952"/>
        <v>49</v>
      </c>
      <c r="BG180" s="224" t="str">
        <f t="shared" si="952"/>
        <v>27</v>
      </c>
      <c r="BH180" s="224" t="str">
        <f t="shared" si="952"/>
        <v>123</v>
      </c>
      <c r="BI180" s="224" t="str">
        <f t="shared" si="952"/>
        <v>86,680</v>
      </c>
      <c r="BJ180" s="224" t="str">
        <f t="shared" si="952"/>
        <v>88</v>
      </c>
      <c r="BK180" s="224" t="str">
        <f t="shared" si="952"/>
        <v>1,350,000</v>
      </c>
      <c r="BL180" s="224" t="str">
        <f t="shared" si="952"/>
        <v>502,500</v>
      </c>
      <c r="BM180" s="224" t="str">
        <f t="shared" si="952"/>
        <v>502,500</v>
      </c>
      <c r="BN180" s="224" t="str">
        <f t="shared" si="952"/>
        <v>0</v>
      </c>
      <c r="BO180" s="224" t="str">
        <f t="shared" si="952"/>
        <v>-</v>
      </c>
      <c r="BP180" s="224" t="str">
        <f t="shared" si="952"/>
        <v>400,270</v>
      </c>
      <c r="BQ180" s="224" t="str">
        <f t="shared" si="952"/>
        <v>$5,646,897</v>
      </c>
      <c r="BR180" s="224" t="str">
        <f t="shared" si="952"/>
        <v>$8,714,348</v>
      </c>
      <c r="BS180" s="224" t="str">
        <f t="shared" si="952"/>
        <v>$21,178,521</v>
      </c>
      <c r="BT180" s="224" t="str">
        <f t="shared" si="952"/>
        <v>$35,539,765</v>
      </c>
      <c r="BU180" s="224" t="str">
        <f t="shared" si="952"/>
        <v>$44.39</v>
      </c>
      <c r="BV180" s="224" t="str">
        <f t="shared" si="710"/>
        <v>795</v>
      </c>
      <c r="BW180" s="232" t="s">
        <v>275</v>
      </c>
      <c r="BX180" s="232" t="s">
        <v>275</v>
      </c>
      <c r="BY180" s="213" t="str">
        <f t="shared" ref="BY180:CR180" si="953">BY80</f>
        <v>102,675</v>
      </c>
      <c r="BZ180" s="224" t="str">
        <f t="shared" si="953"/>
        <v>625</v>
      </c>
      <c r="CA180" s="224" t="str">
        <f t="shared" si="953"/>
        <v>50</v>
      </c>
      <c r="CB180" s="224" t="str">
        <f t="shared" si="953"/>
        <v>563</v>
      </c>
      <c r="CC180" s="224" t="str">
        <f t="shared" si="953"/>
        <v>31</v>
      </c>
      <c r="CD180" s="224" t="str">
        <f t="shared" si="953"/>
        <v>26</v>
      </c>
      <c r="CE180" s="224" t="str">
        <f t="shared" si="953"/>
        <v>130</v>
      </c>
      <c r="CF180" s="224" t="str">
        <f t="shared" si="953"/>
        <v>225,000</v>
      </c>
      <c r="CG180" s="224" t="str">
        <f t="shared" si="953"/>
        <v>88</v>
      </c>
      <c r="CH180" s="224" t="str">
        <f t="shared" si="953"/>
        <v>1,350,000</v>
      </c>
      <c r="CI180" s="224" t="str">
        <f t="shared" si="953"/>
        <v>178,556</v>
      </c>
      <c r="CJ180" s="224" t="str">
        <f t="shared" si="953"/>
        <v>242,264</v>
      </c>
      <c r="CK180" s="224" t="str">
        <f t="shared" si="953"/>
        <v>0</v>
      </c>
      <c r="CL180" s="224" t="str">
        <f t="shared" si="953"/>
        <v>2,985,000</v>
      </c>
      <c r="CM180" s="224" t="str">
        <f t="shared" si="953"/>
        <v>3,207,506</v>
      </c>
      <c r="CN180" s="224" t="str">
        <f t="shared" si="953"/>
        <v>$9,266,500</v>
      </c>
      <c r="CO180" s="224" t="str">
        <f t="shared" si="953"/>
        <v>$8,825,456</v>
      </c>
      <c r="CP180" s="224" t="str">
        <f t="shared" si="953"/>
        <v>$5,908,800</v>
      </c>
      <c r="CQ180" s="224" t="str">
        <f t="shared" si="953"/>
        <v>$23,559,712</v>
      </c>
      <c r="CR180" s="224" t="str">
        <f t="shared" si="953"/>
        <v>$29</v>
      </c>
      <c r="CS180" s="224" t="str">
        <f t="shared" si="711"/>
        <v>380</v>
      </c>
      <c r="CT180" s="232" t="s">
        <v>275</v>
      </c>
      <c r="CU180" s="232" t="s">
        <v>275</v>
      </c>
      <c r="CV180" s="213" t="str">
        <f t="shared" ref="CV180:DP180" si="954">CV80</f>
        <v>24,300</v>
      </c>
      <c r="CW180" s="224" t="str">
        <f t="shared" si="954"/>
        <v>650</v>
      </c>
      <c r="CX180" s="224" t="str">
        <f t="shared" si="954"/>
        <v>70</v>
      </c>
      <c r="CY180" s="224" t="str">
        <f t="shared" si="954"/>
        <v>570</v>
      </c>
      <c r="CZ180" s="224" t="str">
        <f t="shared" si="954"/>
        <v>38</v>
      </c>
      <c r="DA180" s="224" t="str">
        <f t="shared" si="954"/>
        <v>11</v>
      </c>
      <c r="DB180" s="224" t="str">
        <f t="shared" si="954"/>
        <v>130</v>
      </c>
      <c r="DC180" s="224" t="str">
        <f t="shared" si="954"/>
        <v>220,000</v>
      </c>
      <c r="DD180" s="224" t="str">
        <f t="shared" si="954"/>
        <v>88</v>
      </c>
      <c r="DE180" s="224" t="str">
        <f t="shared" si="954"/>
        <v>1,320,000</v>
      </c>
      <c r="DF180" s="224" t="str">
        <f t="shared" si="954"/>
        <v>196,482</v>
      </c>
      <c r="DG180" s="224" t="str">
        <f t="shared" si="954"/>
        <v>265,631</v>
      </c>
      <c r="DH180" s="224" t="str">
        <f t="shared" si="954"/>
        <v>0</v>
      </c>
      <c r="DI180" s="224" t="str">
        <f t="shared" si="954"/>
        <v>3,200,125</v>
      </c>
      <c r="DJ180" s="224" t="str">
        <f t="shared" si="954"/>
        <v>3,406,986</v>
      </c>
      <c r="DK180" s="224" t="str">
        <f t="shared" si="954"/>
        <v>$8,544,399</v>
      </c>
      <c r="DL180" s="224" t="str">
        <f t="shared" si="954"/>
        <v>$8,450,000</v>
      </c>
      <c r="DM180" s="224" t="str">
        <f t="shared" si="954"/>
        <v>$5,775,280</v>
      </c>
      <c r="DN180" s="224" t="str">
        <f t="shared" si="954"/>
        <v>$22,769,679</v>
      </c>
      <c r="DO180" s="224" t="str">
        <f t="shared" si="954"/>
        <v>$31</v>
      </c>
      <c r="DP180" s="224" t="str">
        <f t="shared" si="954"/>
        <v>485</v>
      </c>
      <c r="DQ180" s="232" t="s">
        <v>275</v>
      </c>
      <c r="DR180" s="232" t="s">
        <v>275</v>
      </c>
      <c r="DS180" s="213" t="str">
        <f t="shared" ref="DS180:EM180" si="955">DS80</f>
        <v>24,300</v>
      </c>
      <c r="DT180" s="224" t="str">
        <f t="shared" si="955"/>
        <v>650</v>
      </c>
      <c r="DU180" s="224" t="str">
        <f t="shared" si="955"/>
        <v>80</v>
      </c>
      <c r="DV180" s="224" t="str">
        <f t="shared" si="955"/>
        <v>560</v>
      </c>
      <c r="DW180" s="224" t="str">
        <f t="shared" si="955"/>
        <v>38</v>
      </c>
      <c r="DX180" s="224" t="str">
        <f t="shared" si="955"/>
        <v>11</v>
      </c>
      <c r="DY180" s="224" t="str">
        <f t="shared" si="955"/>
        <v>130</v>
      </c>
      <c r="DZ180" s="224" t="str">
        <f t="shared" si="955"/>
        <v>220,000</v>
      </c>
      <c r="EA180" s="224" t="str">
        <f t="shared" si="955"/>
        <v>88</v>
      </c>
      <c r="EB180" s="224" t="str">
        <f t="shared" si="955"/>
        <v>1,320,000</v>
      </c>
      <c r="EC180" s="224" t="str">
        <f t="shared" si="955"/>
        <v>211,493</v>
      </c>
      <c r="ED180" s="224" t="str">
        <f t="shared" si="955"/>
        <v>211,493</v>
      </c>
      <c r="EE180" s="224" t="str">
        <f t="shared" si="955"/>
        <v>11,051</v>
      </c>
      <c r="EF180" s="224" t="str">
        <f t="shared" si="955"/>
        <v>3,685,039</v>
      </c>
      <c r="EG180" s="224" t="str">
        <f t="shared" si="955"/>
        <v>3,685,039</v>
      </c>
      <c r="EH180" s="224" t="str">
        <f t="shared" si="955"/>
        <v>$8,528,687</v>
      </c>
      <c r="EI180" s="224" t="str">
        <f t="shared" si="955"/>
        <v>$8,817,560</v>
      </c>
      <c r="EJ180" s="224" t="str">
        <f t="shared" si="955"/>
        <v>$7,012,431</v>
      </c>
      <c r="EK180" s="224" t="str">
        <f t="shared" si="955"/>
        <v>$24,367,678</v>
      </c>
      <c r="EL180" s="224" t="str">
        <f t="shared" si="955"/>
        <v>$31</v>
      </c>
      <c r="EM180" s="224" t="str">
        <f t="shared" si="955"/>
        <v>539</v>
      </c>
      <c r="EN180" s="232" t="s">
        <v>275</v>
      </c>
      <c r="EO180" s="232" t="s">
        <v>275</v>
      </c>
      <c r="EP180" s="213" t="str">
        <f t="shared" ref="EP180:FJ180" si="956">EP80</f>
        <v>24,300</v>
      </c>
      <c r="EQ180" s="224" t="str">
        <f t="shared" si="956"/>
        <v>641</v>
      </c>
      <c r="ER180" s="224" t="str">
        <f t="shared" si="956"/>
        <v>80</v>
      </c>
      <c r="ES180" s="224" t="str">
        <f t="shared" si="956"/>
        <v>550</v>
      </c>
      <c r="ET180" s="224" t="str">
        <f t="shared" si="956"/>
        <v>38</v>
      </c>
      <c r="EU180" s="224" t="str">
        <f t="shared" si="956"/>
        <v>11</v>
      </c>
      <c r="EV180" s="224" t="str">
        <f t="shared" si="956"/>
        <v>128</v>
      </c>
      <c r="EW180" s="224" t="str">
        <f t="shared" si="956"/>
        <v>216,000</v>
      </c>
      <c r="EX180" s="224" t="str">
        <f t="shared" si="956"/>
        <v>88</v>
      </c>
      <c r="EY180" s="224" t="str">
        <f t="shared" si="956"/>
        <v>1,320,000</v>
      </c>
      <c r="EZ180" s="224" t="str">
        <f t="shared" si="956"/>
        <v>200,900</v>
      </c>
      <c r="FA180" s="224" t="str">
        <f t="shared" si="956"/>
        <v>200,900</v>
      </c>
      <c r="FB180" s="224" t="str">
        <f t="shared" si="956"/>
        <v>26,100</v>
      </c>
      <c r="FC180" s="224" t="str">
        <f t="shared" si="956"/>
        <v>30,000</v>
      </c>
      <c r="FD180" s="224" t="str">
        <f t="shared" si="956"/>
        <v>316,587</v>
      </c>
      <c r="FE180" s="224" t="str">
        <f t="shared" si="956"/>
        <v>$9,621,589</v>
      </c>
      <c r="FF180" s="224" t="str">
        <f t="shared" si="956"/>
        <v>$8,623,854</v>
      </c>
      <c r="FG180" s="224" t="str">
        <f t="shared" si="956"/>
        <v>$9,213,256</v>
      </c>
      <c r="FH180" s="224" t="str">
        <f t="shared" si="956"/>
        <v>$27,458,699</v>
      </c>
      <c r="FI180" s="224" t="str">
        <f t="shared" si="956"/>
        <v>$35</v>
      </c>
      <c r="FJ180" s="224" t="str">
        <f t="shared" si="956"/>
        <v>580</v>
      </c>
      <c r="FK180" s="232" t="s">
        <v>275</v>
      </c>
      <c r="FL180" s="232" t="s">
        <v>275</v>
      </c>
      <c r="FM180" s="213" t="str">
        <f t="shared" ref="FM180:GG180" si="957">FM80</f>
        <v>24,500</v>
      </c>
      <c r="FN180" s="224" t="str">
        <f t="shared" si="957"/>
        <v>641</v>
      </c>
      <c r="FO180" s="224" t="str">
        <f t="shared" si="957"/>
        <v>80</v>
      </c>
      <c r="FP180" s="224" t="str">
        <f t="shared" si="957"/>
        <v>535</v>
      </c>
      <c r="FQ180" s="224" t="str">
        <f t="shared" si="957"/>
        <v>36</v>
      </c>
      <c r="FR180" s="224" t="str">
        <f t="shared" si="957"/>
        <v>4</v>
      </c>
      <c r="FS180" s="224" t="str">
        <f t="shared" si="957"/>
        <v>128</v>
      </c>
      <c r="FT180" s="224" t="str">
        <f t="shared" si="957"/>
        <v>216,000</v>
      </c>
      <c r="FU180" s="224" t="str">
        <f t="shared" si="957"/>
        <v>88</v>
      </c>
      <c r="FV180" s="224" t="str">
        <f t="shared" si="957"/>
        <v>1,320,000</v>
      </c>
      <c r="FW180" s="224" t="str">
        <f t="shared" si="957"/>
        <v>260,105</v>
      </c>
      <c r="FX180" s="224" t="str">
        <f t="shared" si="957"/>
        <v>260,105</v>
      </c>
      <c r="FY180" s="224" t="str">
        <f t="shared" si="957"/>
        <v>26,351</v>
      </c>
      <c r="FZ180" s="224" t="str">
        <f t="shared" si="957"/>
        <v>0</v>
      </c>
      <c r="GA180" s="224" t="str">
        <f t="shared" si="957"/>
        <v>282,077</v>
      </c>
      <c r="GB180" s="224" t="str">
        <f t="shared" si="957"/>
        <v>$9,713,405</v>
      </c>
      <c r="GC180" s="224" t="str">
        <f t="shared" si="957"/>
        <v>$8,445,692</v>
      </c>
      <c r="GD180" s="224" t="str">
        <f t="shared" si="957"/>
        <v>$9,457,872</v>
      </c>
      <c r="GE180" s="224" t="str">
        <f t="shared" si="957"/>
        <v>$27,616,969</v>
      </c>
      <c r="GF180" s="224" t="str">
        <f t="shared" si="957"/>
        <v>$34</v>
      </c>
      <c r="GG180" s="224" t="str">
        <f t="shared" si="957"/>
        <v>351</v>
      </c>
      <c r="GH180" s="232" t="s">
        <v>275</v>
      </c>
      <c r="GI180" s="232" t="s">
        <v>275</v>
      </c>
      <c r="GJ180" s="213" t="str">
        <f t="shared" ref="GJ180:HD180" si="958">GJ80</f>
        <v>16,000</v>
      </c>
      <c r="GK180" s="224" t="str">
        <f t="shared" si="958"/>
        <v>641</v>
      </c>
      <c r="GL180" s="224" t="str">
        <f t="shared" si="958"/>
        <v>80</v>
      </c>
      <c r="GM180" s="224" t="str">
        <f t="shared" si="958"/>
        <v>505</v>
      </c>
      <c r="GN180" s="224" t="str">
        <f t="shared" si="958"/>
        <v>51</v>
      </c>
      <c r="GO180" s="224" t="str">
        <f t="shared" si="958"/>
        <v>18</v>
      </c>
      <c r="GP180" s="224" t="str">
        <f t="shared" si="958"/>
        <v>128</v>
      </c>
      <c r="GQ180" s="224" t="str">
        <f t="shared" si="958"/>
        <v>216,000</v>
      </c>
      <c r="GR180" s="224" t="str">
        <f t="shared" si="958"/>
        <v>88</v>
      </c>
      <c r="GS180" s="224" t="str">
        <f t="shared" si="958"/>
        <v>1,320,000</v>
      </c>
      <c r="GT180" s="224" t="str">
        <f t="shared" si="958"/>
        <v>281,291</v>
      </c>
      <c r="GU180" s="224" t="str">
        <f t="shared" si="958"/>
        <v>281,291</v>
      </c>
      <c r="GV180" s="224" t="str">
        <f t="shared" si="958"/>
        <v>28,654</v>
      </c>
      <c r="GW180" s="224" t="str">
        <f t="shared" si="958"/>
        <v>0</v>
      </c>
      <c r="GX180" s="224" t="str">
        <f t="shared" si="958"/>
        <v>281,204</v>
      </c>
      <c r="GY180" s="224" t="str">
        <f t="shared" si="958"/>
        <v>$9,958,700</v>
      </c>
      <c r="GZ180" s="224" t="str">
        <f t="shared" si="958"/>
        <v>$8,844,544</v>
      </c>
      <c r="HA180" s="224" t="str">
        <f t="shared" si="958"/>
        <v>$10,089,888</v>
      </c>
      <c r="HB180" s="224" t="str">
        <f t="shared" si="958"/>
        <v>$28,891,483</v>
      </c>
      <c r="HC180" s="224" t="str">
        <f t="shared" ref="HC180" si="959">HC80</f>
        <v>$34</v>
      </c>
      <c r="HD180" s="224" t="str">
        <f t="shared" si="958"/>
        <v>548</v>
      </c>
      <c r="HE180" s="232" t="s">
        <v>275</v>
      </c>
      <c r="HF180" s="232" t="s">
        <v>275</v>
      </c>
      <c r="HG180" s="213" t="str">
        <f t="shared" ref="HG180:IA180" si="960">HG80</f>
        <v>23,500</v>
      </c>
      <c r="HH180" s="224" t="str">
        <f t="shared" si="960"/>
        <v>641</v>
      </c>
      <c r="HI180" s="224" t="str">
        <f t="shared" si="960"/>
        <v>79</v>
      </c>
      <c r="HJ180" s="224" t="str">
        <f t="shared" si="960"/>
        <v>563</v>
      </c>
      <c r="HK180" s="224" t="str">
        <f t="shared" si="960"/>
        <v>51</v>
      </c>
      <c r="HL180" s="224" t="str">
        <f t="shared" si="960"/>
        <v>18</v>
      </c>
      <c r="HM180" s="224" t="str">
        <f t="shared" si="960"/>
        <v>128</v>
      </c>
      <c r="HN180" s="224" t="str">
        <f t="shared" si="960"/>
        <v>216,000</v>
      </c>
      <c r="HO180" s="224" t="str">
        <f t="shared" si="960"/>
        <v>88</v>
      </c>
      <c r="HP180" s="224" t="str">
        <f t="shared" si="960"/>
        <v>1,320,000</v>
      </c>
      <c r="HQ180" s="224" t="str">
        <f t="shared" si="960"/>
        <v>87,241</v>
      </c>
      <c r="HR180" s="224" t="str">
        <f t="shared" si="960"/>
        <v>87,241</v>
      </c>
      <c r="HS180" s="224" t="str">
        <f t="shared" si="960"/>
        <v>19,235</v>
      </c>
      <c r="HT180" s="224">
        <f t="shared" si="960"/>
        <v>0</v>
      </c>
      <c r="HU180" s="224" t="str">
        <f t="shared" si="960"/>
        <v>216,839</v>
      </c>
      <c r="HV180" s="224" t="str">
        <f t="shared" si="960"/>
        <v>$7,744,159</v>
      </c>
      <c r="HW180" s="224" t="str">
        <f t="shared" si="960"/>
        <v>$7,625,249</v>
      </c>
      <c r="HX180" s="224" t="str">
        <f t="shared" si="960"/>
        <v>$7,959,907</v>
      </c>
      <c r="HY180" s="224" t="str">
        <f t="shared" si="960"/>
        <v>$23,329,317</v>
      </c>
      <c r="HZ180" s="224" t="str">
        <f t="shared" si="960"/>
        <v>$32</v>
      </c>
      <c r="IA180" s="224" t="str">
        <f t="shared" si="960"/>
        <v>569</v>
      </c>
      <c r="IB180" s="232" t="s">
        <v>275</v>
      </c>
      <c r="IC180" s="232" t="s">
        <v>275</v>
      </c>
      <c r="ID180" s="213" t="str">
        <f t="shared" ref="ID180:IX180" si="961">ID80</f>
        <v>-</v>
      </c>
      <c r="IE180" s="224" t="str">
        <f t="shared" si="961"/>
        <v>-</v>
      </c>
      <c r="IF180" s="224" t="str">
        <f t="shared" si="961"/>
        <v>-</v>
      </c>
      <c r="IG180" s="224" t="str">
        <f t="shared" si="961"/>
        <v>-</v>
      </c>
      <c r="IH180" s="224" t="str">
        <f t="shared" si="961"/>
        <v>-</v>
      </c>
      <c r="II180" s="224" t="str">
        <f t="shared" si="961"/>
        <v>-</v>
      </c>
      <c r="IJ180" s="224" t="str">
        <f t="shared" si="961"/>
        <v>-</v>
      </c>
      <c r="IK180" s="224" t="str">
        <f t="shared" si="961"/>
        <v>-</v>
      </c>
      <c r="IL180" s="224" t="str">
        <f t="shared" si="961"/>
        <v>-</v>
      </c>
      <c r="IM180" s="224" t="str">
        <f t="shared" si="961"/>
        <v>-</v>
      </c>
      <c r="IN180" s="224" t="str">
        <f t="shared" si="961"/>
        <v>-</v>
      </c>
      <c r="IO180" s="224" t="str">
        <f t="shared" si="961"/>
        <v>-</v>
      </c>
      <c r="IP180" s="224" t="str">
        <f t="shared" si="961"/>
        <v>-</v>
      </c>
      <c r="IQ180" s="224" t="str">
        <f t="shared" si="961"/>
        <v>-</v>
      </c>
      <c r="IR180" s="224" t="str">
        <f t="shared" si="961"/>
        <v>-</v>
      </c>
      <c r="IS180" s="224" t="str">
        <f t="shared" si="961"/>
        <v>-</v>
      </c>
      <c r="IT180" s="224" t="str">
        <f t="shared" si="961"/>
        <v>-</v>
      </c>
      <c r="IU180" s="224" t="str">
        <f t="shared" si="961"/>
        <v>-</v>
      </c>
      <c r="IV180" s="224" t="str">
        <f t="shared" si="961"/>
        <v>-</v>
      </c>
      <c r="IW180" s="224" t="str">
        <f t="shared" si="961"/>
        <v>-</v>
      </c>
      <c r="IX180" s="224" t="str">
        <f t="shared" si="961"/>
        <v>281</v>
      </c>
      <c r="IY180" s="232" t="s">
        <v>275</v>
      </c>
      <c r="IZ180" s="232" t="s">
        <v>275</v>
      </c>
      <c r="JA180" s="213" t="str">
        <f t="shared" ref="JA180:JU180" si="962">JA80</f>
        <v>36,686</v>
      </c>
      <c r="JB180" s="224" t="str">
        <f t="shared" si="962"/>
        <v>645</v>
      </c>
      <c r="JC180" s="224" t="str">
        <f t="shared" si="962"/>
        <v>56</v>
      </c>
      <c r="JD180" s="224" t="str">
        <f t="shared" si="962"/>
        <v>557</v>
      </c>
      <c r="JE180" s="224" t="str">
        <f t="shared" si="962"/>
        <v>41</v>
      </c>
      <c r="JF180" s="224" t="str">
        <f t="shared" si="962"/>
        <v>20</v>
      </c>
      <c r="JG180" s="224" t="str">
        <f t="shared" si="962"/>
        <v>128</v>
      </c>
      <c r="JH180" s="224" t="str">
        <f t="shared" si="962"/>
        <v>168,095</v>
      </c>
      <c r="JI180" s="224" t="str">
        <f t="shared" si="962"/>
        <v>88</v>
      </c>
      <c r="JJ180" s="224" t="str">
        <f t="shared" si="962"/>
        <v>1,338,000</v>
      </c>
      <c r="JK180" s="224" t="str">
        <f t="shared" si="962"/>
        <v>249,406</v>
      </c>
      <c r="JL180" s="224" t="str">
        <f t="shared" si="962"/>
        <v>275,978</v>
      </c>
      <c r="JM180" s="224" t="str">
        <f t="shared" si="962"/>
        <v>2,210</v>
      </c>
      <c r="JN180" s="224" t="str">
        <f t="shared" si="962"/>
        <v>2,467,541</v>
      </c>
      <c r="JO180" s="224" t="str">
        <f t="shared" si="962"/>
        <v>2,678,893</v>
      </c>
      <c r="JP180" s="224" t="str">
        <f t="shared" si="962"/>
        <v>$7,195,297</v>
      </c>
      <c r="JQ180" s="224" t="str">
        <f t="shared" si="962"/>
        <v>$7,959,473</v>
      </c>
      <c r="JR180" s="224" t="str">
        <f t="shared" si="962"/>
        <v>$8,849,006</v>
      </c>
      <c r="JS180" s="224" t="str">
        <f t="shared" si="962"/>
        <v>$23,917,367</v>
      </c>
      <c r="JT180" s="224" t="str">
        <f t="shared" si="962"/>
        <v>$36.88</v>
      </c>
      <c r="JU180" s="224" t="str">
        <f t="shared" si="962"/>
        <v>511</v>
      </c>
      <c r="JV180" s="232" t="s">
        <v>275</v>
      </c>
      <c r="JW180" s="232" t="s">
        <v>275</v>
      </c>
      <c r="JX180" s="213" t="str">
        <f t="shared" ref="JX180:KR180" si="963">JX80</f>
        <v>-18</v>
      </c>
      <c r="JY180" s="224" t="str">
        <f t="shared" si="963"/>
        <v>0</v>
      </c>
      <c r="JZ180" s="224" t="str">
        <f t="shared" si="963"/>
        <v>0</v>
      </c>
      <c r="KA180" s="224" t="str">
        <f t="shared" si="963"/>
        <v>-11</v>
      </c>
      <c r="KB180" s="224" t="str">
        <f t="shared" si="963"/>
        <v>2</v>
      </c>
      <c r="KC180" s="224" t="str">
        <f t="shared" si="963"/>
        <v>0</v>
      </c>
      <c r="KD180" s="224" t="str">
        <f t="shared" si="963"/>
        <v>3</v>
      </c>
      <c r="KE180" s="224" t="str">
        <f t="shared" si="963"/>
        <v>2,114</v>
      </c>
      <c r="KF180" s="224" t="str">
        <f t="shared" si="963"/>
        <v>0</v>
      </c>
      <c r="KG180" s="224" t="str">
        <f t="shared" si="963"/>
        <v>0</v>
      </c>
      <c r="KH180" s="224" t="str">
        <f t="shared" si="963"/>
        <v>-344,500</v>
      </c>
      <c r="KI180" s="224" t="str">
        <f t="shared" si="963"/>
        <v>-344,500</v>
      </c>
      <c r="KJ180" s="224" t="str">
        <f t="shared" si="963"/>
        <v>0</v>
      </c>
      <c r="KK180" s="224" t="str">
        <f t="shared" si="963"/>
        <v>-</v>
      </c>
      <c r="KL180" s="224" t="str">
        <f t="shared" si="963"/>
        <v>-173,270</v>
      </c>
      <c r="KM180" s="224" t="str">
        <f t="shared" si="963"/>
        <v>-$1,656,897</v>
      </c>
      <c r="KN180" s="224" t="str">
        <f t="shared" si="963"/>
        <v>-$3,724,348</v>
      </c>
      <c r="KO180" s="224" t="str">
        <f t="shared" si="963"/>
        <v>-$16,808,521</v>
      </c>
      <c r="KP180" s="224" t="str">
        <f t="shared" si="963"/>
        <v>-$22,189,765</v>
      </c>
      <c r="KQ180" s="224" t="str">
        <f t="shared" si="963"/>
        <v>$4.05</v>
      </c>
      <c r="KR180" s="224" t="str">
        <f t="shared" si="963"/>
        <v>-440</v>
      </c>
      <c r="KS180" s="232" t="s">
        <v>275</v>
      </c>
      <c r="KT180" s="232" t="s">
        <v>275</v>
      </c>
      <c r="KU180" s="213" t="str">
        <f t="shared" ref="KU180:LO180" si="964">KU80</f>
        <v>-86,589</v>
      </c>
      <c r="KV180" s="224" t="str">
        <f t="shared" si="964"/>
        <v>25</v>
      </c>
      <c r="KW180" s="224" t="str">
        <f t="shared" si="964"/>
        <v>-9</v>
      </c>
      <c r="KX180" s="224" t="str">
        <f t="shared" si="964"/>
        <v>-12</v>
      </c>
      <c r="KY180" s="224" t="str">
        <f t="shared" si="964"/>
        <v>18</v>
      </c>
      <c r="KZ180" s="224" t="str">
        <f t="shared" si="964"/>
        <v>1</v>
      </c>
      <c r="LA180" s="224" t="str">
        <f t="shared" si="964"/>
        <v>-7</v>
      </c>
      <c r="LB180" s="224" t="str">
        <f t="shared" si="964"/>
        <v>-138,320</v>
      </c>
      <c r="LC180" s="224" t="str">
        <f t="shared" si="964"/>
        <v>0</v>
      </c>
      <c r="LD180" s="224" t="str">
        <f t="shared" si="964"/>
        <v>0</v>
      </c>
      <c r="LE180" s="224" t="str">
        <f t="shared" si="964"/>
        <v>323,944</v>
      </c>
      <c r="LF180" s="224" t="str">
        <f t="shared" si="964"/>
        <v>260,236</v>
      </c>
      <c r="LG180" s="224" t="str">
        <f t="shared" si="964"/>
        <v>0</v>
      </c>
      <c r="LH180" s="224" t="str">
        <f t="shared" si="964"/>
        <v>-</v>
      </c>
      <c r="LI180" s="224" t="str">
        <f t="shared" si="964"/>
        <v>177,764</v>
      </c>
      <c r="LJ180" s="224" t="str">
        <f t="shared" si="964"/>
        <v>-$3,619,603</v>
      </c>
      <c r="LK180" s="224" t="str">
        <f t="shared" si="964"/>
        <v>-$111,108</v>
      </c>
      <c r="LL180" s="224" t="str">
        <f t="shared" si="964"/>
        <v>$15,269,721</v>
      </c>
      <c r="LM180" s="224" t="str">
        <f t="shared" si="964"/>
        <v>$11,980,053</v>
      </c>
      <c r="LN180" s="224" t="str">
        <f t="shared" si="964"/>
        <v>$15.14</v>
      </c>
      <c r="LO180" s="224" t="str">
        <f t="shared" si="964"/>
        <v>415</v>
      </c>
      <c r="LP180" s="232"/>
      <c r="LQ180" s="232"/>
      <c r="LR180" s="213" t="str">
        <f t="shared" ref="LR180:ML180" si="965">LR80</f>
        <v>78,375</v>
      </c>
      <c r="LS180" s="224" t="str">
        <f t="shared" si="965"/>
        <v>-25</v>
      </c>
      <c r="LT180" s="224" t="str">
        <f t="shared" si="965"/>
        <v>-20</v>
      </c>
      <c r="LU180" s="224" t="str">
        <f t="shared" si="965"/>
        <v>-7</v>
      </c>
      <c r="LV180" s="224" t="str">
        <f t="shared" si="965"/>
        <v>-7</v>
      </c>
      <c r="LW180" s="224" t="str">
        <f t="shared" si="965"/>
        <v>15</v>
      </c>
      <c r="LX180" s="224" t="str">
        <f t="shared" si="965"/>
        <v>0</v>
      </c>
      <c r="LY180" s="224" t="str">
        <f t="shared" si="965"/>
        <v>5,000</v>
      </c>
      <c r="LZ180" s="224" t="str">
        <f t="shared" si="965"/>
        <v>0</v>
      </c>
      <c r="MA180" s="224" t="str">
        <f t="shared" si="965"/>
        <v>30,000</v>
      </c>
      <c r="MB180" s="224" t="str">
        <f t="shared" si="965"/>
        <v>-17,926</v>
      </c>
      <c r="MC180" s="224" t="str">
        <f t="shared" si="965"/>
        <v>-23,367</v>
      </c>
      <c r="MD180" s="224" t="str">
        <f t="shared" si="965"/>
        <v>0</v>
      </c>
      <c r="ME180" s="224" t="str">
        <f t="shared" si="965"/>
        <v>-215,125</v>
      </c>
      <c r="MF180" s="224" t="str">
        <f t="shared" si="965"/>
        <v>-199,480</v>
      </c>
      <c r="MG180" s="224" t="str">
        <f t="shared" si="965"/>
        <v>$722,101</v>
      </c>
      <c r="MH180" s="224" t="str">
        <f t="shared" si="965"/>
        <v>$375,456</v>
      </c>
      <c r="MI180" s="224" t="str">
        <f t="shared" si="965"/>
        <v>$133,520</v>
      </c>
      <c r="MJ180" s="224" t="str">
        <f t="shared" si="965"/>
        <v>$790,033</v>
      </c>
      <c r="MK180" s="224" t="str">
        <f t="shared" si="965"/>
        <v>-$2</v>
      </c>
      <c r="ML180" s="224" t="str">
        <f t="shared" si="965"/>
        <v>-105</v>
      </c>
      <c r="MM180" s="232"/>
      <c r="MN180" s="232"/>
      <c r="MO180" s="213" t="str">
        <f t="shared" ref="MO180:NI180" si="966">MO80</f>
        <v>0</v>
      </c>
      <c r="MP180" s="224" t="str">
        <f t="shared" si="966"/>
        <v>0</v>
      </c>
      <c r="MQ180" s="224" t="str">
        <f t="shared" si="966"/>
        <v>-10</v>
      </c>
      <c r="MR180" s="224" t="str">
        <f t="shared" si="966"/>
        <v>10</v>
      </c>
      <c r="MS180" s="224" t="str">
        <f t="shared" si="966"/>
        <v>0</v>
      </c>
      <c r="MT180" s="224" t="str">
        <f t="shared" si="966"/>
        <v>0</v>
      </c>
      <c r="MU180" s="224" t="str">
        <f t="shared" si="966"/>
        <v>0</v>
      </c>
      <c r="MV180" s="224" t="str">
        <f t="shared" si="966"/>
        <v>0</v>
      </c>
      <c r="MW180" s="224" t="str">
        <f t="shared" si="966"/>
        <v>0</v>
      </c>
      <c r="MX180" s="224" t="str">
        <f t="shared" si="966"/>
        <v>0</v>
      </c>
      <c r="MY180" s="224" t="str">
        <f t="shared" si="966"/>
        <v>-15,011</v>
      </c>
      <c r="MZ180" s="224" t="str">
        <f t="shared" si="966"/>
        <v>54,138</v>
      </c>
      <c r="NA180" s="224" t="str">
        <f t="shared" si="966"/>
        <v>-11,051</v>
      </c>
      <c r="NB180" s="224" t="str">
        <f t="shared" si="966"/>
        <v>-484,914</v>
      </c>
      <c r="NC180" s="224" t="str">
        <f t="shared" si="966"/>
        <v>-278,053</v>
      </c>
      <c r="ND180" s="224" t="str">
        <f t="shared" si="966"/>
        <v>$15,712</v>
      </c>
      <c r="NE180" s="224" t="str">
        <f t="shared" si="966"/>
        <v>-$367,560</v>
      </c>
      <c r="NF180" s="224" t="str">
        <f t="shared" si="966"/>
        <v>-$1,237,151</v>
      </c>
      <c r="NG180" s="224" t="str">
        <f t="shared" si="966"/>
        <v>-$1,597,999</v>
      </c>
      <c r="NH180" s="224" t="str">
        <f t="shared" si="966"/>
        <v>$0</v>
      </c>
      <c r="NI180" s="224" t="str">
        <f t="shared" si="966"/>
        <v>-54</v>
      </c>
    </row>
    <row r="181" spans="1:373" s="2" customFormat="1" ht="12.7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213" t="s">
        <v>147</v>
      </c>
      <c r="AD181" s="222" t="str">
        <f t="shared" ca="1" si="742"/>
        <v>$85.53</v>
      </c>
      <c r="AE181" s="224" t="str">
        <f t="shared" si="778"/>
        <v>6,511</v>
      </c>
      <c r="AF181" s="224" t="str">
        <f t="shared" ref="AF181:AS181" si="967">AF81</f>
        <v>289</v>
      </c>
      <c r="AG181" s="224" t="str">
        <f t="shared" si="967"/>
        <v>60</v>
      </c>
      <c r="AH181" s="224" t="str">
        <f t="shared" si="967"/>
        <v>276</v>
      </c>
      <c r="AI181" s="224" t="str">
        <f t="shared" si="967"/>
        <v>6</v>
      </c>
      <c r="AJ181" s="224" t="str">
        <f t="shared" si="967"/>
        <v>4</v>
      </c>
      <c r="AK181" s="224" t="str">
        <f t="shared" si="967"/>
        <v>67</v>
      </c>
      <c r="AL181" s="224" t="str">
        <f t="shared" si="967"/>
        <v>115,000</v>
      </c>
      <c r="AM181" s="224" t="str">
        <f t="shared" si="967"/>
        <v>63</v>
      </c>
      <c r="AN181" s="224" t="str">
        <f t="shared" si="967"/>
        <v>180,000</v>
      </c>
      <c r="AO181" s="224" t="str">
        <f t="shared" si="967"/>
        <v>109,157</v>
      </c>
      <c r="AP181" s="224" t="str">
        <f t="shared" si="967"/>
        <v>109,157</v>
      </c>
      <c r="AQ181" s="224" t="str">
        <f t="shared" si="967"/>
        <v>1,663</v>
      </c>
      <c r="AR181" s="224" t="str">
        <f t="shared" si="967"/>
        <v>1,014,848</v>
      </c>
      <c r="AS181" s="224" t="str">
        <f t="shared" si="967"/>
        <v>1,072,351</v>
      </c>
      <c r="AT181" s="224" t="str">
        <f t="shared" si="916"/>
        <v>$12,755,305</v>
      </c>
      <c r="AU181" s="224" t="str">
        <f t="shared" si="916"/>
        <v>$12,476,582</v>
      </c>
      <c r="AV181" s="224" t="str">
        <f t="shared" si="916"/>
        <v>$8,957,144</v>
      </c>
      <c r="AW181" s="224" t="str">
        <f t="shared" si="916"/>
        <v>$18,967,097</v>
      </c>
      <c r="AX181" s="224" t="str">
        <f t="shared" si="916"/>
        <v>$85.53</v>
      </c>
      <c r="AY181" s="224" t="str">
        <f t="shared" ref="AY181" si="968">AY81</f>
        <v>642</v>
      </c>
      <c r="AZ181" s="232" t="s">
        <v>275</v>
      </c>
      <c r="BA181" s="232"/>
      <c r="BB181" s="213" t="str">
        <f t="shared" ref="BB181:BU181" si="969">BB81</f>
        <v>6,511</v>
      </c>
      <c r="BC181" s="224" t="str">
        <f t="shared" si="969"/>
        <v>289</v>
      </c>
      <c r="BD181" s="224" t="str">
        <f t="shared" si="969"/>
        <v>50</v>
      </c>
      <c r="BE181" s="224" t="str">
        <f t="shared" si="969"/>
        <v>275</v>
      </c>
      <c r="BF181" s="224" t="str">
        <f t="shared" si="969"/>
        <v>5</v>
      </c>
      <c r="BG181" s="224" t="str">
        <f t="shared" si="969"/>
        <v>0</v>
      </c>
      <c r="BH181" s="224" t="str">
        <f t="shared" si="969"/>
        <v>67</v>
      </c>
      <c r="BI181" s="224" t="str">
        <f t="shared" si="969"/>
        <v>115,000</v>
      </c>
      <c r="BJ181" s="224" t="str">
        <f t="shared" si="969"/>
        <v>63</v>
      </c>
      <c r="BK181" s="224" t="str">
        <f t="shared" si="969"/>
        <v>180,000</v>
      </c>
      <c r="BL181" s="224" t="str">
        <f t="shared" si="969"/>
        <v>113,852</v>
      </c>
      <c r="BM181" s="224" t="str">
        <f t="shared" si="969"/>
        <v>113,852</v>
      </c>
      <c r="BN181" s="224" t="str">
        <f t="shared" si="969"/>
        <v>2,470</v>
      </c>
      <c r="BO181" s="224" t="str">
        <f t="shared" si="969"/>
        <v>1,558,699</v>
      </c>
      <c r="BP181" s="224" t="str">
        <f t="shared" si="969"/>
        <v>1,633,307</v>
      </c>
      <c r="BQ181" s="224" t="str">
        <f t="shared" si="969"/>
        <v>$12,700,000</v>
      </c>
      <c r="BR181" s="224" t="str">
        <f t="shared" si="969"/>
        <v>$10,485,625</v>
      </c>
      <c r="BS181" s="224" t="str">
        <f t="shared" si="969"/>
        <v>$8,382,796</v>
      </c>
      <c r="BT181" s="224" t="str">
        <f t="shared" si="969"/>
        <v>$28,563,079</v>
      </c>
      <c r="BU181" s="224" t="str">
        <f t="shared" si="969"/>
        <v>$84.50</v>
      </c>
      <c r="BV181" s="224" t="str">
        <f t="shared" si="710"/>
        <v>847</v>
      </c>
      <c r="BW181" s="232" t="s">
        <v>275</v>
      </c>
      <c r="BX181" s="232" t="s">
        <v>275</v>
      </c>
      <c r="BY181" s="213" t="str">
        <f t="shared" ref="BY181:CR181" si="970">BY81</f>
        <v>6,511</v>
      </c>
      <c r="BZ181" s="224" t="str">
        <f t="shared" si="970"/>
        <v>244</v>
      </c>
      <c r="CA181" s="224" t="str">
        <f t="shared" si="970"/>
        <v>50</v>
      </c>
      <c r="CB181" s="224" t="str">
        <f t="shared" si="970"/>
        <v>275</v>
      </c>
      <c r="CC181" s="224" t="str">
        <f t="shared" si="970"/>
        <v>8</v>
      </c>
      <c r="CD181" s="224" t="str">
        <f t="shared" si="970"/>
        <v>0</v>
      </c>
      <c r="CE181" s="224" t="str">
        <f t="shared" si="970"/>
        <v>67</v>
      </c>
      <c r="CF181" s="224" t="str">
        <f t="shared" si="970"/>
        <v>115,000</v>
      </c>
      <c r="CG181" s="224" t="str">
        <f t="shared" si="970"/>
        <v>63</v>
      </c>
      <c r="CH181" s="224" t="str">
        <f t="shared" si="970"/>
        <v>180,000</v>
      </c>
      <c r="CI181" s="224" t="str">
        <f t="shared" si="970"/>
        <v>123,325</v>
      </c>
      <c r="CJ181" s="224" t="str">
        <f t="shared" si="970"/>
        <v>123,325</v>
      </c>
      <c r="CK181" s="224" t="str">
        <f t="shared" si="970"/>
        <v>3,067</v>
      </c>
      <c r="CL181" s="224" t="str">
        <f t="shared" si="970"/>
        <v>1,430,635</v>
      </c>
      <c r="CM181" s="224" t="str">
        <f t="shared" si="970"/>
        <v>1,480,881</v>
      </c>
      <c r="CN181" s="224" t="str">
        <f t="shared" si="970"/>
        <v>$9,471,375</v>
      </c>
      <c r="CO181" s="224" t="str">
        <f t="shared" si="970"/>
        <v>$12,545,065</v>
      </c>
      <c r="CP181" s="224" t="str">
        <f t="shared" si="970"/>
        <v>$7,901,605</v>
      </c>
      <c r="CQ181" s="224" t="str">
        <f t="shared" si="970"/>
        <v>$29,918,045</v>
      </c>
      <c r="CR181" s="224" t="str">
        <f t="shared" si="970"/>
        <v>$61</v>
      </c>
      <c r="CS181" s="224" t="str">
        <f t="shared" si="711"/>
        <v>1,021</v>
      </c>
      <c r="CT181" s="232" t="s">
        <v>275</v>
      </c>
      <c r="CU181" s="232" t="s">
        <v>275</v>
      </c>
      <c r="CV181" s="213" t="str">
        <f t="shared" ref="CV181:DP181" si="971">CV81</f>
        <v>6,511</v>
      </c>
      <c r="CW181" s="224" t="str">
        <f t="shared" si="971"/>
        <v>300</v>
      </c>
      <c r="CX181" s="224" t="str">
        <f t="shared" si="971"/>
        <v>50</v>
      </c>
      <c r="CY181" s="224" t="str">
        <f t="shared" si="971"/>
        <v>275</v>
      </c>
      <c r="CZ181" s="224" t="str">
        <f t="shared" si="971"/>
        <v>9</v>
      </c>
      <c r="DA181" s="224" t="str">
        <f t="shared" si="971"/>
        <v>0</v>
      </c>
      <c r="DB181" s="224" t="str">
        <f t="shared" si="971"/>
        <v>65</v>
      </c>
      <c r="DC181" s="224" t="str">
        <f t="shared" si="971"/>
        <v>115,000</v>
      </c>
      <c r="DD181" s="224" t="str">
        <f t="shared" si="971"/>
        <v>63</v>
      </c>
      <c r="DE181" s="224" t="str">
        <f t="shared" si="971"/>
        <v>180,000</v>
      </c>
      <c r="DF181" s="224" t="str">
        <f t="shared" si="971"/>
        <v>105,343</v>
      </c>
      <c r="DG181" s="224" t="str">
        <f t="shared" si="971"/>
        <v>105,343</v>
      </c>
      <c r="DH181" s="224" t="str">
        <f t="shared" si="971"/>
        <v>2,120</v>
      </c>
      <c r="DI181" s="224" t="str">
        <f t="shared" si="971"/>
        <v>1,453,180</v>
      </c>
      <c r="DJ181" s="224" t="str">
        <f t="shared" si="971"/>
        <v>1,488,176</v>
      </c>
      <c r="DK181" s="224" t="str">
        <f t="shared" si="971"/>
        <v>$9,068,329</v>
      </c>
      <c r="DL181" s="224" t="str">
        <f t="shared" si="971"/>
        <v>$11,394,184</v>
      </c>
      <c r="DM181" s="224" t="str">
        <f t="shared" si="971"/>
        <v>$7,693,517</v>
      </c>
      <c r="DN181" s="224" t="str">
        <f t="shared" si="971"/>
        <v>$28,156,030</v>
      </c>
      <c r="DO181" s="224" t="str">
        <f t="shared" si="971"/>
        <v>$54</v>
      </c>
      <c r="DP181" s="224" t="str">
        <f t="shared" si="971"/>
        <v>999</v>
      </c>
      <c r="DQ181" s="232" t="s">
        <v>275</v>
      </c>
      <c r="DR181" s="232" t="s">
        <v>275</v>
      </c>
      <c r="DS181" s="213" t="str">
        <f t="shared" ref="DS181:EM181" si="972">DS81</f>
        <v>6,511</v>
      </c>
      <c r="DT181" s="224" t="str">
        <f t="shared" si="972"/>
        <v>300</v>
      </c>
      <c r="DU181" s="224" t="str">
        <f t="shared" si="972"/>
        <v>50</v>
      </c>
      <c r="DV181" s="224" t="str">
        <f t="shared" si="972"/>
        <v>281</v>
      </c>
      <c r="DW181" s="224" t="str">
        <f t="shared" si="972"/>
        <v>9</v>
      </c>
      <c r="DX181" s="224" t="str">
        <f t="shared" si="972"/>
        <v>0</v>
      </c>
      <c r="DY181" s="224" t="str">
        <f t="shared" si="972"/>
        <v>65</v>
      </c>
      <c r="DZ181" s="224" t="str">
        <f t="shared" si="972"/>
        <v>115,000</v>
      </c>
      <c r="EA181" s="224" t="str">
        <f t="shared" si="972"/>
        <v>63</v>
      </c>
      <c r="EB181" s="224" t="str">
        <f t="shared" si="972"/>
        <v>180,000</v>
      </c>
      <c r="EC181" s="224" t="str">
        <f t="shared" si="972"/>
        <v>140,463</v>
      </c>
      <c r="ED181" s="224" t="str">
        <f t="shared" si="972"/>
        <v>140,463</v>
      </c>
      <c r="EE181" s="224" t="str">
        <f t="shared" si="972"/>
        <v>2,177</v>
      </c>
      <c r="EF181" s="224" t="str">
        <f t="shared" si="972"/>
        <v>1,849,360</v>
      </c>
      <c r="EG181" s="224" t="str">
        <f t="shared" si="972"/>
        <v>1,977,452</v>
      </c>
      <c r="EH181" s="224" t="str">
        <f t="shared" si="972"/>
        <v>$21,925,923</v>
      </c>
      <c r="EI181" s="224" t="str">
        <f t="shared" si="972"/>
        <v>$14,115,441</v>
      </c>
      <c r="EJ181" s="224" t="str">
        <f t="shared" si="972"/>
        <v>$11,424,000</v>
      </c>
      <c r="EK181" s="224" t="str">
        <f t="shared" si="972"/>
        <v>$21,925,923</v>
      </c>
      <c r="EL181" s="224" t="str">
        <f t="shared" si="972"/>
        <v>$78</v>
      </c>
      <c r="EM181" s="224" t="str">
        <f t="shared" si="972"/>
        <v>975</v>
      </c>
      <c r="EN181" s="232" t="s">
        <v>275</v>
      </c>
      <c r="EO181" s="232" t="s">
        <v>275</v>
      </c>
      <c r="EP181" s="213" t="str">
        <f t="shared" ref="EP181:FJ181" si="973">EP81</f>
        <v>6,511</v>
      </c>
      <c r="EQ181" s="224" t="str">
        <f t="shared" si="973"/>
        <v>300</v>
      </c>
      <c r="ER181" s="224" t="str">
        <f t="shared" si="973"/>
        <v>50</v>
      </c>
      <c r="ES181" s="224" t="str">
        <f t="shared" si="973"/>
        <v>276</v>
      </c>
      <c r="ET181" s="224" t="str">
        <f t="shared" si="973"/>
        <v>9</v>
      </c>
      <c r="EU181" s="224" t="str">
        <f t="shared" si="973"/>
        <v>0</v>
      </c>
      <c r="EV181" s="224" t="str">
        <f t="shared" si="973"/>
        <v>65</v>
      </c>
      <c r="EW181" s="224" t="str">
        <f t="shared" si="973"/>
        <v>130,000</v>
      </c>
      <c r="EX181" s="224" t="str">
        <f t="shared" si="973"/>
        <v>63</v>
      </c>
      <c r="EY181" s="224" t="str">
        <f t="shared" si="973"/>
        <v>180,000</v>
      </c>
      <c r="EZ181" s="224" t="str">
        <f t="shared" si="973"/>
        <v>209,004</v>
      </c>
      <c r="FA181" s="224" t="str">
        <f t="shared" si="973"/>
        <v>209,004</v>
      </c>
      <c r="FB181" s="224" t="str">
        <f t="shared" si="973"/>
        <v>6,858</v>
      </c>
      <c r="FC181" s="224" t="str">
        <f t="shared" si="973"/>
        <v>2,919,595</v>
      </c>
      <c r="FD181" s="224" t="str">
        <f t="shared" si="973"/>
        <v>3,111,122</v>
      </c>
      <c r="FE181" s="224" t="str">
        <f t="shared" si="973"/>
        <v>$12,233,757</v>
      </c>
      <c r="FF181" s="224" t="str">
        <f t="shared" si="973"/>
        <v>$18,170,969</v>
      </c>
      <c r="FG181" s="224" t="str">
        <f t="shared" si="973"/>
        <v>$17,031,132</v>
      </c>
      <c r="FH181" s="224" t="str">
        <f t="shared" si="973"/>
        <v>$47,435,858</v>
      </c>
      <c r="FI181" s="224" t="str">
        <f t="shared" si="973"/>
        <v>$78</v>
      </c>
      <c r="FJ181" s="224" t="str">
        <f t="shared" si="973"/>
        <v>1,353</v>
      </c>
      <c r="FK181" s="232" t="s">
        <v>275</v>
      </c>
      <c r="FL181" s="232" t="s">
        <v>275</v>
      </c>
      <c r="FM181" s="213" t="str">
        <f t="shared" ref="FM181:GG181" si="974">FM81</f>
        <v>6,511</v>
      </c>
      <c r="FN181" s="224" t="str">
        <f t="shared" si="974"/>
        <v>300</v>
      </c>
      <c r="FO181" s="224" t="str">
        <f t="shared" si="974"/>
        <v>50</v>
      </c>
      <c r="FP181" s="224" t="str">
        <f t="shared" si="974"/>
        <v>276</v>
      </c>
      <c r="FQ181" s="224" t="str">
        <f t="shared" si="974"/>
        <v>9</v>
      </c>
      <c r="FR181" s="224" t="str">
        <f t="shared" si="974"/>
        <v>0</v>
      </c>
      <c r="FS181" s="224" t="str">
        <f t="shared" si="974"/>
        <v>65</v>
      </c>
      <c r="FT181" s="224" t="str">
        <f t="shared" si="974"/>
        <v>130,000</v>
      </c>
      <c r="FU181" s="224" t="str">
        <f t="shared" si="974"/>
        <v>63</v>
      </c>
      <c r="FV181" s="224" t="str">
        <f t="shared" si="974"/>
        <v>180,000</v>
      </c>
      <c r="FW181" s="224" t="str">
        <f t="shared" si="974"/>
        <v>173,365</v>
      </c>
      <c r="FX181" s="224" t="str">
        <f t="shared" si="974"/>
        <v>173,365</v>
      </c>
      <c r="FY181" s="224" t="str">
        <f t="shared" si="974"/>
        <v>8,565</v>
      </c>
      <c r="FZ181" s="224" t="str">
        <f t="shared" si="974"/>
        <v>2,639,940</v>
      </c>
      <c r="GA181" s="224" t="str">
        <f t="shared" si="974"/>
        <v>2,853,974</v>
      </c>
      <c r="GB181" s="224" t="str">
        <f t="shared" si="974"/>
        <v>$11,321,183</v>
      </c>
      <c r="GC181" s="224" t="str">
        <f t="shared" si="974"/>
        <v>$15,407,599</v>
      </c>
      <c r="GD181" s="224" t="str">
        <f t="shared" si="974"/>
        <v>$13,819,332</v>
      </c>
      <c r="GE181" s="224" t="str">
        <f t="shared" si="974"/>
        <v>$40,548,114</v>
      </c>
      <c r="GF181" s="224" t="str">
        <f t="shared" si="974"/>
        <v>$69</v>
      </c>
      <c r="GG181" s="224" t="str">
        <f t="shared" si="974"/>
        <v>1,217</v>
      </c>
      <c r="GH181" s="232" t="s">
        <v>275</v>
      </c>
      <c r="GI181" s="232" t="s">
        <v>275</v>
      </c>
      <c r="GJ181" s="213" t="str">
        <f t="shared" ref="GJ181:HD181" si="975">GJ81</f>
        <v>6,511</v>
      </c>
      <c r="GK181" s="224" t="str">
        <f t="shared" si="975"/>
        <v>300</v>
      </c>
      <c r="GL181" s="224" t="str">
        <f t="shared" si="975"/>
        <v>25</v>
      </c>
      <c r="GM181" s="224" t="str">
        <f t="shared" si="975"/>
        <v>275</v>
      </c>
      <c r="GN181" s="224" t="str">
        <f t="shared" si="975"/>
        <v>8</v>
      </c>
      <c r="GO181" s="224" t="str">
        <f t="shared" si="975"/>
        <v>0</v>
      </c>
      <c r="GP181" s="224" t="str">
        <f t="shared" si="975"/>
        <v>64</v>
      </c>
      <c r="GQ181" s="224" t="str">
        <f t="shared" si="975"/>
        <v>128,000</v>
      </c>
      <c r="GR181" s="224" t="str">
        <f t="shared" si="975"/>
        <v>63</v>
      </c>
      <c r="GS181" s="224" t="str">
        <f t="shared" si="975"/>
        <v>180,000</v>
      </c>
      <c r="GT181" s="224" t="str">
        <f t="shared" si="975"/>
        <v>127,382</v>
      </c>
      <c r="GU181" s="224" t="str">
        <f t="shared" si="975"/>
        <v>127,382</v>
      </c>
      <c r="GV181" s="224" t="str">
        <f t="shared" si="975"/>
        <v>6,062</v>
      </c>
      <c r="GW181" s="224" t="str">
        <f t="shared" si="975"/>
        <v>2,714,068</v>
      </c>
      <c r="GX181" s="224" t="str">
        <f t="shared" si="975"/>
        <v>2,833,669</v>
      </c>
      <c r="GY181" s="224" t="str">
        <f t="shared" si="975"/>
        <v>$10,552,582</v>
      </c>
      <c r="GZ181" s="224" t="str">
        <f t="shared" si="975"/>
        <v>$14,838,798</v>
      </c>
      <c r="HA181" s="224" t="str">
        <f t="shared" si="975"/>
        <v>$10,996,965</v>
      </c>
      <c r="HB181" s="224" t="str">
        <f t="shared" si="975"/>
        <v>$36,388,355</v>
      </c>
      <c r="HC181" s="224" t="str">
        <f t="shared" ref="HC181" si="976">HC81</f>
        <v>$78</v>
      </c>
      <c r="HD181" s="224" t="str">
        <f t="shared" si="975"/>
        <v>909</v>
      </c>
      <c r="HE181" s="232" t="s">
        <v>275</v>
      </c>
      <c r="HF181" s="232" t="s">
        <v>275</v>
      </c>
      <c r="HG181" s="213" t="str">
        <f t="shared" ref="HG181:IA181" si="977">HG81</f>
        <v>6,511</v>
      </c>
      <c r="HH181" s="224" t="str">
        <f t="shared" si="977"/>
        <v>300</v>
      </c>
      <c r="HI181" s="224" t="str">
        <f t="shared" si="977"/>
        <v>25</v>
      </c>
      <c r="HJ181" s="224" t="str">
        <f t="shared" si="977"/>
        <v>276</v>
      </c>
      <c r="HK181" s="224" t="str">
        <f t="shared" si="977"/>
        <v>9</v>
      </c>
      <c r="HL181" s="224">
        <f t="shared" si="977"/>
        <v>0</v>
      </c>
      <c r="HM181" s="224" t="str">
        <f t="shared" si="977"/>
        <v>64</v>
      </c>
      <c r="HN181" s="224" t="str">
        <f t="shared" si="977"/>
        <v>128,000</v>
      </c>
      <c r="HO181" s="224" t="str">
        <f t="shared" si="977"/>
        <v>63</v>
      </c>
      <c r="HP181" s="224" t="str">
        <f t="shared" si="977"/>
        <v>180,000</v>
      </c>
      <c r="HQ181" s="224" t="str">
        <f t="shared" si="977"/>
        <v>66,821</v>
      </c>
      <c r="HR181" s="224" t="str">
        <f t="shared" si="977"/>
        <v>66,821</v>
      </c>
      <c r="HS181" s="224" t="str">
        <f t="shared" si="977"/>
        <v>2,496</v>
      </c>
      <c r="HT181" s="224" t="str">
        <f t="shared" si="977"/>
        <v>1,579,628</v>
      </c>
      <c r="HU181" s="224" t="str">
        <f t="shared" si="977"/>
        <v>1,643,540</v>
      </c>
      <c r="HV181" s="224" t="str">
        <f t="shared" si="977"/>
        <v>$7,458,691</v>
      </c>
      <c r="HW181" s="224" t="str">
        <f t="shared" si="977"/>
        <v>$8,571,707</v>
      </c>
      <c r="HX181" s="224" t="str">
        <f t="shared" si="977"/>
        <v>$5,525,377</v>
      </c>
      <c r="HY181" s="224" t="str">
        <f t="shared" si="977"/>
        <v>$21,555,776</v>
      </c>
      <c r="HZ181" s="224" t="str">
        <f t="shared" si="977"/>
        <v>$79</v>
      </c>
      <c r="IA181" s="224" t="str">
        <f t="shared" si="977"/>
        <v>552</v>
      </c>
      <c r="IB181" s="232" t="s">
        <v>275</v>
      </c>
      <c r="IC181" s="232" t="s">
        <v>275</v>
      </c>
      <c r="ID181" s="213" t="str">
        <f t="shared" ref="ID181:IX181" si="978">ID81</f>
        <v>6,522</v>
      </c>
      <c r="IE181" s="224" t="str">
        <f t="shared" si="978"/>
        <v>300</v>
      </c>
      <c r="IF181" s="224" t="str">
        <f t="shared" si="978"/>
        <v>25</v>
      </c>
      <c r="IG181" s="224" t="str">
        <f t="shared" si="978"/>
        <v>276</v>
      </c>
      <c r="IH181" s="224" t="str">
        <f t="shared" si="978"/>
        <v>9</v>
      </c>
      <c r="II181" s="224">
        <f t="shared" si="978"/>
        <v>0</v>
      </c>
      <c r="IJ181" s="224" t="str">
        <f t="shared" si="978"/>
        <v>64</v>
      </c>
      <c r="IK181" s="224" t="str">
        <f t="shared" si="978"/>
        <v>128,000</v>
      </c>
      <c r="IL181" s="224" t="str">
        <f t="shared" si="978"/>
        <v>63</v>
      </c>
      <c r="IM181" s="224" t="str">
        <f t="shared" si="978"/>
        <v>180,000</v>
      </c>
      <c r="IN181" s="224" t="str">
        <f t="shared" si="978"/>
        <v>132,271</v>
      </c>
      <c r="IO181" s="224" t="str">
        <f t="shared" si="978"/>
        <v>132,271</v>
      </c>
      <c r="IP181" s="224" t="str">
        <f t="shared" si="978"/>
        <v>7,430</v>
      </c>
      <c r="IQ181" s="224" t="str">
        <f t="shared" si="978"/>
        <v>2,274,378</v>
      </c>
      <c r="IR181" s="224" t="str">
        <f t="shared" si="978"/>
        <v>2,433,662</v>
      </c>
      <c r="IS181" s="224" t="str">
        <f t="shared" si="978"/>
        <v>$9,927,972</v>
      </c>
      <c r="IT181" s="224" t="str">
        <f t="shared" si="978"/>
        <v>$11,050,538</v>
      </c>
      <c r="IU181" s="224" t="str">
        <f t="shared" si="978"/>
        <v>$9,959,052</v>
      </c>
      <c r="IV181" s="224" t="str">
        <f t="shared" si="978"/>
        <v>$30,937,562</v>
      </c>
      <c r="IW181" s="224" t="str">
        <f t="shared" si="978"/>
        <v>$77</v>
      </c>
      <c r="IX181" s="224" t="str">
        <f t="shared" si="978"/>
        <v>1,449</v>
      </c>
      <c r="IY181" s="232" t="s">
        <v>275</v>
      </c>
      <c r="IZ181" s="232" t="s">
        <v>275</v>
      </c>
      <c r="JA181" s="213" t="str">
        <f t="shared" ref="JA181:JU181" si="979">JA81</f>
        <v>6,511</v>
      </c>
      <c r="JB181" s="224" t="str">
        <f t="shared" si="979"/>
        <v>284</v>
      </c>
      <c r="JC181" s="224" t="str">
        <f t="shared" si="979"/>
        <v>52</v>
      </c>
      <c r="JD181" s="224" t="str">
        <f t="shared" si="979"/>
        <v>276</v>
      </c>
      <c r="JE181" s="224" t="str">
        <f t="shared" si="979"/>
        <v>7</v>
      </c>
      <c r="JF181" s="224" t="str">
        <f t="shared" si="979"/>
        <v>1</v>
      </c>
      <c r="JG181" s="224" t="str">
        <f t="shared" si="979"/>
        <v>66</v>
      </c>
      <c r="JH181" s="224" t="str">
        <f t="shared" si="979"/>
        <v>115,000</v>
      </c>
      <c r="JI181" s="224" t="str">
        <f t="shared" si="979"/>
        <v>63</v>
      </c>
      <c r="JJ181" s="224" t="str">
        <f t="shared" si="979"/>
        <v>180,000</v>
      </c>
      <c r="JK181" s="224" t="str">
        <f t="shared" si="979"/>
        <v>118,428</v>
      </c>
      <c r="JL181" s="224" t="str">
        <f t="shared" si="979"/>
        <v>118,428</v>
      </c>
      <c r="JM181" s="224" t="str">
        <f t="shared" si="979"/>
        <v>2,299</v>
      </c>
      <c r="JN181" s="224" t="str">
        <f t="shared" si="979"/>
        <v>1,461,344</v>
      </c>
      <c r="JO181" s="224" t="str">
        <f t="shared" si="979"/>
        <v>1,530,433</v>
      </c>
      <c r="JP181" s="224" t="str">
        <f t="shared" si="979"/>
        <v>$13,184,186</v>
      </c>
      <c r="JQ181" s="224" t="str">
        <f t="shared" si="979"/>
        <v>$12,203,379</v>
      </c>
      <c r="JR181" s="224" t="str">
        <f t="shared" si="979"/>
        <v>$8,871,812</v>
      </c>
      <c r="JS181" s="224" t="str">
        <f t="shared" si="979"/>
        <v>$25,506,035</v>
      </c>
      <c r="JT181" s="224" t="str">
        <f t="shared" si="979"/>
        <v>$72.48</v>
      </c>
      <c r="JU181" s="224" t="str">
        <f t="shared" si="979"/>
        <v>897</v>
      </c>
      <c r="JV181" s="232" t="s">
        <v>275</v>
      </c>
      <c r="JW181" s="232" t="s">
        <v>275</v>
      </c>
      <c r="JX181" s="213" t="str">
        <f t="shared" ref="JX181:KR181" si="980">JX81</f>
        <v>0</v>
      </c>
      <c r="JY181" s="224" t="str">
        <f t="shared" si="980"/>
        <v>0</v>
      </c>
      <c r="JZ181" s="224" t="str">
        <f t="shared" si="980"/>
        <v>10</v>
      </c>
      <c r="KA181" s="224" t="str">
        <f t="shared" si="980"/>
        <v>1</v>
      </c>
      <c r="KB181" s="224" t="str">
        <f t="shared" si="980"/>
        <v>1</v>
      </c>
      <c r="KC181" s="224" t="str">
        <f t="shared" si="980"/>
        <v>4</v>
      </c>
      <c r="KD181" s="224" t="str">
        <f t="shared" si="980"/>
        <v>0</v>
      </c>
      <c r="KE181" s="224" t="str">
        <f t="shared" si="980"/>
        <v>0</v>
      </c>
      <c r="KF181" s="224" t="str">
        <f t="shared" si="980"/>
        <v>0</v>
      </c>
      <c r="KG181" s="224" t="str">
        <f t="shared" si="980"/>
        <v>0</v>
      </c>
      <c r="KH181" s="224" t="str">
        <f t="shared" si="980"/>
        <v>-4,695</v>
      </c>
      <c r="KI181" s="224" t="str">
        <f t="shared" si="980"/>
        <v>-4,695</v>
      </c>
      <c r="KJ181" s="224" t="str">
        <f t="shared" si="980"/>
        <v>-807</v>
      </c>
      <c r="KK181" s="224" t="str">
        <f t="shared" si="980"/>
        <v>-543,851</v>
      </c>
      <c r="KL181" s="224" t="str">
        <f t="shared" si="980"/>
        <v>-560,956</v>
      </c>
      <c r="KM181" s="224" t="str">
        <f t="shared" si="980"/>
        <v>$55,305</v>
      </c>
      <c r="KN181" s="224" t="str">
        <f t="shared" si="980"/>
        <v>$1,990,957</v>
      </c>
      <c r="KO181" s="224" t="str">
        <f t="shared" si="980"/>
        <v>$574,348</v>
      </c>
      <c r="KP181" s="224" t="str">
        <f t="shared" si="980"/>
        <v>-$9,595,982</v>
      </c>
      <c r="KQ181" s="224" t="str">
        <f t="shared" si="980"/>
        <v>$1.03</v>
      </c>
      <c r="KR181" s="224" t="str">
        <f t="shared" si="980"/>
        <v>-205</v>
      </c>
      <c r="KS181" s="232" t="s">
        <v>275</v>
      </c>
      <c r="KT181" s="232" t="s">
        <v>275</v>
      </c>
      <c r="KU181" s="213" t="str">
        <f t="shared" ref="KU181:LO181" si="981">KU81</f>
        <v>0</v>
      </c>
      <c r="KV181" s="224" t="str">
        <f t="shared" si="981"/>
        <v>45</v>
      </c>
      <c r="KW181" s="224" t="str">
        <f t="shared" si="981"/>
        <v>0</v>
      </c>
      <c r="KX181" s="224" t="str">
        <f t="shared" si="981"/>
        <v>0</v>
      </c>
      <c r="KY181" s="224" t="str">
        <f t="shared" si="981"/>
        <v>-3</v>
      </c>
      <c r="KZ181" s="224" t="str">
        <f t="shared" si="981"/>
        <v>0</v>
      </c>
      <c r="LA181" s="224" t="str">
        <f t="shared" si="981"/>
        <v>0</v>
      </c>
      <c r="LB181" s="224" t="str">
        <f t="shared" si="981"/>
        <v>0</v>
      </c>
      <c r="LC181" s="224" t="str">
        <f t="shared" si="981"/>
        <v>0</v>
      </c>
      <c r="LD181" s="224" t="str">
        <f t="shared" si="981"/>
        <v>0</v>
      </c>
      <c r="LE181" s="224" t="str">
        <f t="shared" si="981"/>
        <v>-9,473</v>
      </c>
      <c r="LF181" s="224" t="str">
        <f t="shared" si="981"/>
        <v>-9,473</v>
      </c>
      <c r="LG181" s="224" t="str">
        <f t="shared" si="981"/>
        <v>-597</v>
      </c>
      <c r="LH181" s="224" t="str">
        <f t="shared" si="981"/>
        <v>128,064</v>
      </c>
      <c r="LI181" s="224" t="str">
        <f t="shared" si="981"/>
        <v>152,426</v>
      </c>
      <c r="LJ181" s="224" t="str">
        <f t="shared" si="981"/>
        <v>$3,228,625</v>
      </c>
      <c r="LK181" s="224" t="str">
        <f t="shared" si="981"/>
        <v>-$2,059,440</v>
      </c>
      <c r="LL181" s="224" t="str">
        <f t="shared" si="981"/>
        <v>$481,191</v>
      </c>
      <c r="LM181" s="224" t="str">
        <f t="shared" si="981"/>
        <v>-$1,354,966</v>
      </c>
      <c r="LN181" s="224" t="str">
        <f t="shared" si="981"/>
        <v>$23.89</v>
      </c>
      <c r="LO181" s="224" t="str">
        <f t="shared" si="981"/>
        <v>-174</v>
      </c>
      <c r="LP181" s="232"/>
      <c r="LQ181" s="232"/>
      <c r="LR181" s="213" t="str">
        <f t="shared" ref="LR181:ML181" si="982">LR81</f>
        <v>0</v>
      </c>
      <c r="LS181" s="224" t="str">
        <f t="shared" si="982"/>
        <v>-56</v>
      </c>
      <c r="LT181" s="224" t="str">
        <f t="shared" si="982"/>
        <v>0</v>
      </c>
      <c r="LU181" s="224" t="str">
        <f t="shared" si="982"/>
        <v>0</v>
      </c>
      <c r="LV181" s="224" t="str">
        <f t="shared" si="982"/>
        <v>-1</v>
      </c>
      <c r="LW181" s="224" t="str">
        <f t="shared" si="982"/>
        <v>0</v>
      </c>
      <c r="LX181" s="224" t="str">
        <f t="shared" si="982"/>
        <v>2</v>
      </c>
      <c r="LY181" s="224" t="str">
        <f t="shared" si="982"/>
        <v>0</v>
      </c>
      <c r="LZ181" s="224" t="str">
        <f t="shared" si="982"/>
        <v>0</v>
      </c>
      <c r="MA181" s="224" t="str">
        <f t="shared" si="982"/>
        <v>0</v>
      </c>
      <c r="MB181" s="224" t="str">
        <f t="shared" si="982"/>
        <v>17,982</v>
      </c>
      <c r="MC181" s="224" t="str">
        <f t="shared" si="982"/>
        <v>17,982</v>
      </c>
      <c r="MD181" s="224" t="str">
        <f t="shared" si="982"/>
        <v>947</v>
      </c>
      <c r="ME181" s="224" t="str">
        <f t="shared" si="982"/>
        <v>-22,545</v>
      </c>
      <c r="MF181" s="224" t="str">
        <f t="shared" si="982"/>
        <v>-7,295</v>
      </c>
      <c r="MG181" s="224" t="str">
        <f t="shared" si="982"/>
        <v>$403,046</v>
      </c>
      <c r="MH181" s="224" t="str">
        <f t="shared" si="982"/>
        <v>$1,150,881</v>
      </c>
      <c r="MI181" s="224" t="str">
        <f t="shared" si="982"/>
        <v>$208,088</v>
      </c>
      <c r="MJ181" s="224" t="str">
        <f t="shared" si="982"/>
        <v>$1,762,015</v>
      </c>
      <c r="MK181" s="224" t="str">
        <f t="shared" si="982"/>
        <v>$7</v>
      </c>
      <c r="ML181" s="224" t="str">
        <f t="shared" si="982"/>
        <v>22</v>
      </c>
      <c r="MM181" s="232"/>
      <c r="MN181" s="232"/>
      <c r="MO181" s="213" t="str">
        <f t="shared" ref="MO181:NI181" si="983">MO81</f>
        <v>0</v>
      </c>
      <c r="MP181" s="224" t="str">
        <f t="shared" si="983"/>
        <v>0</v>
      </c>
      <c r="MQ181" s="224" t="str">
        <f t="shared" si="983"/>
        <v>0</v>
      </c>
      <c r="MR181" s="224" t="str">
        <f t="shared" si="983"/>
        <v>-6</v>
      </c>
      <c r="MS181" s="224" t="str">
        <f t="shared" si="983"/>
        <v>0</v>
      </c>
      <c r="MT181" s="224" t="str">
        <f t="shared" si="983"/>
        <v>0</v>
      </c>
      <c r="MU181" s="224" t="str">
        <f t="shared" si="983"/>
        <v>0</v>
      </c>
      <c r="MV181" s="224" t="str">
        <f t="shared" si="983"/>
        <v>0</v>
      </c>
      <c r="MW181" s="224" t="str">
        <f t="shared" si="983"/>
        <v>0</v>
      </c>
      <c r="MX181" s="224" t="str">
        <f t="shared" si="983"/>
        <v>0</v>
      </c>
      <c r="MY181" s="224" t="str">
        <f t="shared" si="983"/>
        <v>-35,120</v>
      </c>
      <c r="MZ181" s="224" t="str">
        <f t="shared" si="983"/>
        <v>-35,120</v>
      </c>
      <c r="NA181" s="224" t="str">
        <f t="shared" si="983"/>
        <v>-57</v>
      </c>
      <c r="NB181" s="224" t="str">
        <f t="shared" si="983"/>
        <v>-396,180</v>
      </c>
      <c r="NC181" s="224" t="str">
        <f t="shared" si="983"/>
        <v>-489,276</v>
      </c>
      <c r="ND181" s="224" t="str">
        <f t="shared" si="983"/>
        <v>-$12,857,594</v>
      </c>
      <c r="NE181" s="224" t="str">
        <f t="shared" si="983"/>
        <v>-$2,721,257</v>
      </c>
      <c r="NF181" s="224" t="str">
        <f t="shared" si="983"/>
        <v>-$3,730,483</v>
      </c>
      <c r="NG181" s="224" t="str">
        <f t="shared" si="983"/>
        <v>$6,230,107</v>
      </c>
      <c r="NH181" s="224" t="str">
        <f t="shared" si="983"/>
        <v>-$24</v>
      </c>
      <c r="NI181" s="224" t="str">
        <f t="shared" si="983"/>
        <v>24</v>
      </c>
    </row>
    <row r="182" spans="1:373" s="2" customFormat="1" ht="12.7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213" t="s">
        <v>360</v>
      </c>
      <c r="AD182" s="222" t="str">
        <f t="shared" ca="1" si="742"/>
        <v>-</v>
      </c>
      <c r="AE182" s="224" t="str">
        <f t="shared" si="778"/>
        <v>129,500</v>
      </c>
      <c r="AF182" s="224" t="str">
        <f t="shared" ref="AF182:AS182" si="984">AF82</f>
        <v>-</v>
      </c>
      <c r="AG182" s="224" t="str">
        <f t="shared" si="984"/>
        <v>-</v>
      </c>
      <c r="AH182" s="224" t="str">
        <f t="shared" si="984"/>
        <v>8,900</v>
      </c>
      <c r="AI182" s="224" t="str">
        <f t="shared" si="984"/>
        <v>164</v>
      </c>
      <c r="AJ182" s="224" t="str">
        <f t="shared" si="984"/>
        <v>-</v>
      </c>
      <c r="AK182" s="224" t="str">
        <f t="shared" si="984"/>
        <v>278</v>
      </c>
      <c r="AL182" s="224" t="str">
        <f t="shared" si="984"/>
        <v>562,000</v>
      </c>
      <c r="AM182" s="224" t="str">
        <f t="shared" si="984"/>
        <v>320</v>
      </c>
      <c r="AN182" s="224" t="str">
        <f t="shared" si="984"/>
        <v>3,328,200</v>
      </c>
      <c r="AO182" s="224" t="str">
        <f t="shared" si="984"/>
        <v>-</v>
      </c>
      <c r="AP182" s="224" t="str">
        <f t="shared" si="984"/>
        <v>-</v>
      </c>
      <c r="AQ182" s="224" t="str">
        <f t="shared" si="984"/>
        <v>-</v>
      </c>
      <c r="AR182" s="224" t="str">
        <f t="shared" si="984"/>
        <v>-</v>
      </c>
      <c r="AS182" s="224" t="str">
        <f t="shared" si="984"/>
        <v>-</v>
      </c>
      <c r="AT182" s="224" t="str">
        <f t="shared" si="916"/>
        <v>$30,740,099</v>
      </c>
      <c r="AU182" s="224" t="str">
        <f t="shared" si="916"/>
        <v>$1,771,704</v>
      </c>
      <c r="AV182" s="224" t="str">
        <f t="shared" si="916"/>
        <v>$22,466,610</v>
      </c>
      <c r="AW182" s="224" t="str">
        <f t="shared" si="916"/>
        <v>$194,896,726</v>
      </c>
      <c r="AX182" s="224" t="str">
        <f t="shared" si="916"/>
        <v>-</v>
      </c>
      <c r="AY182" s="224" t="str">
        <f t="shared" ref="AY182" si="985">AY82</f>
        <v>96</v>
      </c>
      <c r="AZ182" s="232" t="s">
        <v>275</v>
      </c>
      <c r="BA182" s="232"/>
      <c r="BB182" s="213" t="str">
        <f t="shared" ref="BB182:BV186" si="986">BB82</f>
        <v>125,000</v>
      </c>
      <c r="BC182" s="224" t="str">
        <f t="shared" si="986"/>
        <v>-</v>
      </c>
      <c r="BD182" s="224" t="str">
        <f t="shared" si="986"/>
        <v>-</v>
      </c>
      <c r="BE182" s="224" t="str">
        <f t="shared" si="986"/>
        <v>9,000</v>
      </c>
      <c r="BF182" s="224" t="str">
        <f t="shared" si="986"/>
        <v>145</v>
      </c>
      <c r="BG182" s="224" t="str">
        <f t="shared" si="986"/>
        <v>12</v>
      </c>
      <c r="BH182" s="224" t="str">
        <f t="shared" si="986"/>
        <v>277</v>
      </c>
      <c r="BI182" s="224" t="str">
        <f t="shared" si="986"/>
        <v>544,000</v>
      </c>
      <c r="BJ182" s="224" t="str">
        <f t="shared" si="986"/>
        <v>168</v>
      </c>
      <c r="BK182" s="224" t="str">
        <f t="shared" si="986"/>
        <v>2,204,350</v>
      </c>
      <c r="BL182" s="224" t="str">
        <f t="shared" si="986"/>
        <v>-</v>
      </c>
      <c r="BM182" s="224" t="str">
        <f t="shared" si="986"/>
        <v>-</v>
      </c>
      <c r="BN182" s="224" t="str">
        <f t="shared" si="986"/>
        <v>-</v>
      </c>
      <c r="BO182" s="224" t="str">
        <f t="shared" si="986"/>
        <v>-</v>
      </c>
      <c r="BP182" s="224" t="str">
        <f t="shared" si="986"/>
        <v>-</v>
      </c>
      <c r="BQ182" s="224" t="str">
        <f t="shared" si="986"/>
        <v>$23,258,294</v>
      </c>
      <c r="BR182" s="224" t="str">
        <f t="shared" si="986"/>
        <v>$2,351,633</v>
      </c>
      <c r="BS182" s="224" t="str">
        <f t="shared" si="986"/>
        <v>$10,407,392</v>
      </c>
      <c r="BT182" s="224" t="str">
        <f t="shared" si="986"/>
        <v>$108,099,306</v>
      </c>
      <c r="BU182" s="224" t="str">
        <f t="shared" si="986"/>
        <v>$110.00</v>
      </c>
      <c r="BV182" s="224" t="str">
        <f t="shared" si="986"/>
        <v>76</v>
      </c>
      <c r="BW182" s="232" t="s">
        <v>275</v>
      </c>
      <c r="BX182" s="232" t="s">
        <v>275</v>
      </c>
      <c r="BY182" s="213" t="str">
        <f t="shared" ref="BY182:CS186" si="987">BY82</f>
        <v>57,867</v>
      </c>
      <c r="BZ182" s="224" t="str">
        <f t="shared" si="987"/>
        <v>-</v>
      </c>
      <c r="CA182" s="224" t="str">
        <f t="shared" si="987"/>
        <v>-</v>
      </c>
      <c r="CB182" s="224" t="str">
        <f t="shared" si="987"/>
        <v>7,696</v>
      </c>
      <c r="CC182" s="224" t="str">
        <f t="shared" si="987"/>
        <v>155</v>
      </c>
      <c r="CD182" s="224" t="str">
        <f t="shared" si="987"/>
        <v>125</v>
      </c>
      <c r="CE182" s="224" t="str">
        <f t="shared" si="987"/>
        <v>275</v>
      </c>
      <c r="CF182" s="224" t="str">
        <f t="shared" si="987"/>
        <v>547,000</v>
      </c>
      <c r="CG182" s="224" t="str">
        <f t="shared" si="987"/>
        <v>149</v>
      </c>
      <c r="CH182" s="224" t="str">
        <f t="shared" si="987"/>
        <v>2,000,000</v>
      </c>
      <c r="CI182" s="224" t="str">
        <f t="shared" si="987"/>
        <v>-</v>
      </c>
      <c r="CJ182" s="224" t="str">
        <f t="shared" si="987"/>
        <v>0</v>
      </c>
      <c r="CK182" s="224" t="str">
        <f t="shared" si="987"/>
        <v>-</v>
      </c>
      <c r="CL182" s="224" t="str">
        <f t="shared" si="987"/>
        <v>-</v>
      </c>
      <c r="CM182" s="224" t="str">
        <f t="shared" si="987"/>
        <v>0</v>
      </c>
      <c r="CN182" s="224" t="str">
        <f t="shared" si="987"/>
        <v>-</v>
      </c>
      <c r="CO182" s="224" t="str">
        <f t="shared" si="987"/>
        <v>-</v>
      </c>
      <c r="CP182" s="224" t="str">
        <f t="shared" si="987"/>
        <v>-</v>
      </c>
      <c r="CQ182" s="224" t="str">
        <f t="shared" si="987"/>
        <v>-</v>
      </c>
      <c r="CR182" s="224" t="str">
        <f t="shared" si="987"/>
        <v>-</v>
      </c>
      <c r="CS182" s="224" t="str">
        <f t="shared" si="987"/>
        <v>164</v>
      </c>
      <c r="CT182" s="232" t="s">
        <v>275</v>
      </c>
      <c r="CU182" s="232" t="s">
        <v>275</v>
      </c>
      <c r="CV182" s="213" t="str">
        <f t="shared" ref="CV182:DP182" si="988">CV82</f>
        <v>57,867</v>
      </c>
      <c r="CW182" s="224" t="str">
        <f t="shared" si="988"/>
        <v>-</v>
      </c>
      <c r="CX182" s="224" t="str">
        <f t="shared" si="988"/>
        <v>-</v>
      </c>
      <c r="CY182" s="224" t="str">
        <f t="shared" si="988"/>
        <v>7,698</v>
      </c>
      <c r="CZ182" s="224" t="str">
        <f t="shared" si="988"/>
        <v>179</v>
      </c>
      <c r="DA182" s="224" t="str">
        <f t="shared" si="988"/>
        <v>113</v>
      </c>
      <c r="DB182" s="224" t="str">
        <f t="shared" si="988"/>
        <v>277</v>
      </c>
      <c r="DC182" s="224" t="str">
        <f t="shared" si="988"/>
        <v>544,000</v>
      </c>
      <c r="DD182" s="224" t="str">
        <f t="shared" si="988"/>
        <v>-</v>
      </c>
      <c r="DE182" s="224" t="str">
        <f t="shared" si="988"/>
        <v>-</v>
      </c>
      <c r="DF182" s="224" t="str">
        <f t="shared" si="988"/>
        <v>-</v>
      </c>
      <c r="DG182" s="224" t="str">
        <f t="shared" si="988"/>
        <v>-</v>
      </c>
      <c r="DH182" s="224" t="str">
        <f t="shared" si="988"/>
        <v>-</v>
      </c>
      <c r="DI182" s="224" t="str">
        <f t="shared" si="988"/>
        <v>-</v>
      </c>
      <c r="DJ182" s="224" t="str">
        <f t="shared" si="988"/>
        <v>-</v>
      </c>
      <c r="DK182" s="224" t="str">
        <f t="shared" si="988"/>
        <v>-</v>
      </c>
      <c r="DL182" s="224" t="str">
        <f t="shared" si="988"/>
        <v>-</v>
      </c>
      <c r="DM182" s="224" t="str">
        <f t="shared" si="988"/>
        <v>-</v>
      </c>
      <c r="DN182" s="224" t="str">
        <f t="shared" si="988"/>
        <v>-</v>
      </c>
      <c r="DO182" s="224" t="str">
        <f t="shared" si="988"/>
        <v>-</v>
      </c>
      <c r="DP182" s="224" t="str">
        <f t="shared" si="988"/>
        <v>127</v>
      </c>
      <c r="DQ182" s="232" t="s">
        <v>275</v>
      </c>
      <c r="DR182" s="232" t="s">
        <v>275</v>
      </c>
      <c r="DS182" s="213" t="str">
        <f t="shared" ref="DS182:EM182" si="989">DS82</f>
        <v>-</v>
      </c>
      <c r="DT182" s="224" t="str">
        <f t="shared" si="989"/>
        <v>-</v>
      </c>
      <c r="DU182" s="224" t="str">
        <f t="shared" si="989"/>
        <v>-</v>
      </c>
      <c r="DV182" s="224" t="str">
        <f t="shared" si="989"/>
        <v>-</v>
      </c>
      <c r="DW182" s="224" t="str">
        <f t="shared" si="989"/>
        <v>-</v>
      </c>
      <c r="DX182" s="224" t="str">
        <f t="shared" si="989"/>
        <v>-</v>
      </c>
      <c r="DY182" s="224" t="str">
        <f t="shared" si="989"/>
        <v>-</v>
      </c>
      <c r="DZ182" s="224" t="str">
        <f t="shared" si="989"/>
        <v>-</v>
      </c>
      <c r="EA182" s="224" t="str">
        <f t="shared" si="989"/>
        <v>-</v>
      </c>
      <c r="EB182" s="224" t="str">
        <f t="shared" si="989"/>
        <v>-</v>
      </c>
      <c r="EC182" s="224" t="str">
        <f t="shared" si="989"/>
        <v>-</v>
      </c>
      <c r="ED182" s="224" t="str">
        <f t="shared" si="989"/>
        <v>-</v>
      </c>
      <c r="EE182" s="224" t="str">
        <f t="shared" si="989"/>
        <v>-</v>
      </c>
      <c r="EF182" s="224" t="str">
        <f t="shared" si="989"/>
        <v>-</v>
      </c>
      <c r="EG182" s="224" t="str">
        <f t="shared" si="989"/>
        <v>-</v>
      </c>
      <c r="EH182" s="224" t="str">
        <f t="shared" si="989"/>
        <v>-</v>
      </c>
      <c r="EI182" s="224" t="str">
        <f t="shared" si="989"/>
        <v>-</v>
      </c>
      <c r="EJ182" s="224" t="str">
        <f t="shared" si="989"/>
        <v>-</v>
      </c>
      <c r="EK182" s="224" t="str">
        <f t="shared" si="989"/>
        <v>-</v>
      </c>
      <c r="EL182" s="224" t="str">
        <f t="shared" si="989"/>
        <v>-</v>
      </c>
      <c r="EM182" s="224" t="str">
        <f t="shared" si="989"/>
        <v>72</v>
      </c>
      <c r="EN182" s="232" t="s">
        <v>275</v>
      </c>
      <c r="EO182" s="232" t="s">
        <v>275</v>
      </c>
      <c r="EP182" s="213" t="str">
        <f t="shared" ref="EP182:FJ182" si="990">EP82</f>
        <v>-</v>
      </c>
      <c r="EQ182" s="224" t="str">
        <f t="shared" si="990"/>
        <v>-</v>
      </c>
      <c r="ER182" s="224" t="str">
        <f t="shared" si="990"/>
        <v>-</v>
      </c>
      <c r="ES182" s="224" t="str">
        <f t="shared" si="990"/>
        <v>-</v>
      </c>
      <c r="ET182" s="224" t="str">
        <f t="shared" si="990"/>
        <v>-</v>
      </c>
      <c r="EU182" s="224" t="str">
        <f t="shared" si="990"/>
        <v>-</v>
      </c>
      <c r="EV182" s="224" t="str">
        <f t="shared" si="990"/>
        <v>-</v>
      </c>
      <c r="EW182" s="224" t="str">
        <f t="shared" si="990"/>
        <v>-</v>
      </c>
      <c r="EX182" s="224" t="str">
        <f t="shared" si="990"/>
        <v>-</v>
      </c>
      <c r="EY182" s="224" t="str">
        <f t="shared" si="990"/>
        <v>-</v>
      </c>
      <c r="EZ182" s="224" t="str">
        <f t="shared" si="990"/>
        <v>-</v>
      </c>
      <c r="FA182" s="224" t="str">
        <f t="shared" si="990"/>
        <v>-</v>
      </c>
      <c r="FB182" s="224" t="str">
        <f t="shared" si="990"/>
        <v>-</v>
      </c>
      <c r="FC182" s="224" t="str">
        <f t="shared" si="990"/>
        <v>-</v>
      </c>
      <c r="FD182" s="224" t="str">
        <f t="shared" si="990"/>
        <v>-</v>
      </c>
      <c r="FE182" s="224" t="str">
        <f t="shared" si="990"/>
        <v>-</v>
      </c>
      <c r="FF182" s="224" t="str">
        <f t="shared" si="990"/>
        <v>-</v>
      </c>
      <c r="FG182" s="224" t="str">
        <f t="shared" si="990"/>
        <v>-</v>
      </c>
      <c r="FH182" s="224" t="str">
        <f t="shared" si="990"/>
        <v>-</v>
      </c>
      <c r="FI182" s="224" t="str">
        <f t="shared" si="990"/>
        <v>-</v>
      </c>
      <c r="FJ182" s="224" t="str">
        <f t="shared" si="990"/>
        <v>154</v>
      </c>
      <c r="FK182" s="232" t="s">
        <v>275</v>
      </c>
      <c r="FL182" s="232" t="s">
        <v>275</v>
      </c>
      <c r="FM182" s="213" t="str">
        <f t="shared" ref="FM182:GG182" si="991">FM82</f>
        <v>-</v>
      </c>
      <c r="FN182" s="224" t="str">
        <f t="shared" si="991"/>
        <v>-</v>
      </c>
      <c r="FO182" s="224" t="str">
        <f t="shared" si="991"/>
        <v>-</v>
      </c>
      <c r="FP182" s="224" t="str">
        <f t="shared" si="991"/>
        <v>-</v>
      </c>
      <c r="FQ182" s="224" t="str">
        <f t="shared" si="991"/>
        <v>-</v>
      </c>
      <c r="FR182" s="224" t="str">
        <f t="shared" si="991"/>
        <v>-</v>
      </c>
      <c r="FS182" s="224" t="str">
        <f t="shared" si="991"/>
        <v>-</v>
      </c>
      <c r="FT182" s="224" t="str">
        <f t="shared" si="991"/>
        <v>-</v>
      </c>
      <c r="FU182" s="224" t="str">
        <f t="shared" si="991"/>
        <v>-</v>
      </c>
      <c r="FV182" s="224" t="str">
        <f t="shared" si="991"/>
        <v>-</v>
      </c>
      <c r="FW182" s="224" t="str">
        <f t="shared" si="991"/>
        <v>-</v>
      </c>
      <c r="FX182" s="224" t="str">
        <f t="shared" si="991"/>
        <v>-</v>
      </c>
      <c r="FY182" s="224" t="str">
        <f t="shared" si="991"/>
        <v>-</v>
      </c>
      <c r="FZ182" s="224" t="str">
        <f t="shared" si="991"/>
        <v>-</v>
      </c>
      <c r="GA182" s="224" t="str">
        <f t="shared" si="991"/>
        <v>-</v>
      </c>
      <c r="GB182" s="224" t="str">
        <f t="shared" si="991"/>
        <v>-</v>
      </c>
      <c r="GC182" s="224" t="str">
        <f t="shared" si="991"/>
        <v>-</v>
      </c>
      <c r="GD182" s="224" t="str">
        <f t="shared" si="991"/>
        <v>-</v>
      </c>
      <c r="GE182" s="224" t="str">
        <f t="shared" si="991"/>
        <v>-</v>
      </c>
      <c r="GF182" s="224" t="str">
        <f t="shared" si="991"/>
        <v>-</v>
      </c>
      <c r="GG182" s="224" t="str">
        <f t="shared" si="991"/>
        <v>208</v>
      </c>
      <c r="GH182" s="232" t="s">
        <v>275</v>
      </c>
      <c r="GI182" s="232" t="s">
        <v>275</v>
      </c>
      <c r="GJ182" s="213" t="str">
        <f t="shared" ref="GJ182:HD182" si="992">GJ82</f>
        <v>130,338</v>
      </c>
      <c r="GK182" s="224" t="str">
        <f t="shared" si="992"/>
        <v>3,319</v>
      </c>
      <c r="GL182" s="224" t="str">
        <f t="shared" si="992"/>
        <v>77</v>
      </c>
      <c r="GM182" s="224" t="str">
        <f t="shared" si="992"/>
        <v>1,405</v>
      </c>
      <c r="GN182" s="224" t="str">
        <f t="shared" si="992"/>
        <v>266</v>
      </c>
      <c r="GO182" s="224" t="str">
        <f t="shared" si="992"/>
        <v>45</v>
      </c>
      <c r="GP182" s="224" t="str">
        <f t="shared" si="992"/>
        <v>274</v>
      </c>
      <c r="GQ182" s="224" t="str">
        <f t="shared" si="992"/>
        <v>506,596</v>
      </c>
      <c r="GR182" s="224" t="str">
        <f t="shared" si="992"/>
        <v>185</v>
      </c>
      <c r="GS182" s="224" t="str">
        <f t="shared" si="992"/>
        <v>2,137,054</v>
      </c>
      <c r="GT182" s="224" t="str">
        <f t="shared" si="992"/>
        <v>283,625</v>
      </c>
      <c r="GU182" s="224" t="str">
        <f t="shared" si="992"/>
        <v>283,818</v>
      </c>
      <c r="GV182" s="224" t="str">
        <f t="shared" si="992"/>
        <v>65,224</v>
      </c>
      <c r="GW182" s="224" t="str">
        <f t="shared" si="992"/>
        <v>2,632,772</v>
      </c>
      <c r="GX182" s="224" t="str">
        <f t="shared" si="992"/>
        <v>2,880,917</v>
      </c>
      <c r="GY182" s="224" t="str">
        <f t="shared" si="992"/>
        <v>$21,707,400</v>
      </c>
      <c r="GZ182" s="224" t="str">
        <f t="shared" si="992"/>
        <v>$96,587,052</v>
      </c>
      <c r="HA182" s="224" t="str">
        <f t="shared" si="992"/>
        <v>$28,687,066</v>
      </c>
      <c r="HB182" s="224" t="str">
        <f t="shared" si="992"/>
        <v>$146,981,518</v>
      </c>
      <c r="HC182" s="224" t="str">
        <f t="shared" ref="HC182" si="993">HC82</f>
        <v>$88</v>
      </c>
      <c r="HD182" s="224" t="str">
        <f t="shared" si="992"/>
        <v>119</v>
      </c>
      <c r="HE182" s="232" t="s">
        <v>275</v>
      </c>
      <c r="HF182" s="232" t="s">
        <v>275</v>
      </c>
      <c r="HG182" s="213" t="str">
        <f t="shared" ref="HG182:IA182" si="994">HG82</f>
        <v>127,000</v>
      </c>
      <c r="HH182" s="224" t="str">
        <f t="shared" si="994"/>
        <v>3,798</v>
      </c>
      <c r="HI182" s="224" t="str">
        <f t="shared" si="994"/>
        <v>142</v>
      </c>
      <c r="HJ182" s="224" t="str">
        <f t="shared" si="994"/>
        <v>6,339</v>
      </c>
      <c r="HK182" s="224" t="str">
        <f t="shared" si="994"/>
        <v>504</v>
      </c>
      <c r="HL182" s="224" t="str">
        <f t="shared" si="994"/>
        <v>56</v>
      </c>
      <c r="HM182" s="224" t="str">
        <f t="shared" si="994"/>
        <v>270</v>
      </c>
      <c r="HN182" s="224" t="str">
        <f t="shared" si="994"/>
        <v>489,000</v>
      </c>
      <c r="HO182" s="224" t="str">
        <f t="shared" si="994"/>
        <v>149</v>
      </c>
      <c r="HP182" s="224" t="str">
        <f t="shared" si="994"/>
        <v>1,620,880</v>
      </c>
      <c r="HQ182" s="224" t="str">
        <f t="shared" si="994"/>
        <v>1,127,113</v>
      </c>
      <c r="HR182" s="224" t="str">
        <f t="shared" si="994"/>
        <v>1,128,228</v>
      </c>
      <c r="HS182" s="224" t="str">
        <f t="shared" si="994"/>
        <v>128,836</v>
      </c>
      <c r="HT182" s="224" t="str">
        <f t="shared" si="994"/>
        <v>3,288,982</v>
      </c>
      <c r="HU182" s="224" t="str">
        <f t="shared" si="994"/>
        <v>4,383,619</v>
      </c>
      <c r="HV182" s="224" t="str">
        <f t="shared" si="994"/>
        <v>$27,000,000</v>
      </c>
      <c r="HW182" s="224" t="str">
        <f t="shared" si="994"/>
        <v>$230,000,000</v>
      </c>
      <c r="HX182" s="224" t="str">
        <f t="shared" si="994"/>
        <v>$27,000,000</v>
      </c>
      <c r="HY182" s="224" t="str">
        <f t="shared" si="994"/>
        <v>$284,000,000</v>
      </c>
      <c r="HZ182" s="224" t="str">
        <f t="shared" si="994"/>
        <v>$80</v>
      </c>
      <c r="IA182" s="224" t="str">
        <f t="shared" si="994"/>
        <v>185</v>
      </c>
      <c r="IB182" s="232" t="s">
        <v>275</v>
      </c>
      <c r="IC182" s="232" t="s">
        <v>275</v>
      </c>
      <c r="ID182" s="213" t="str">
        <f t="shared" ref="ID182:IX182" si="995">ID82</f>
        <v>-</v>
      </c>
      <c r="IE182" s="224" t="str">
        <f t="shared" si="995"/>
        <v>-</v>
      </c>
      <c r="IF182" s="224" t="str">
        <f t="shared" si="995"/>
        <v>-</v>
      </c>
      <c r="IG182" s="224" t="str">
        <f t="shared" si="995"/>
        <v>-</v>
      </c>
      <c r="IH182" s="224" t="str">
        <f t="shared" si="995"/>
        <v>-</v>
      </c>
      <c r="II182" s="224" t="str">
        <f t="shared" si="995"/>
        <v>-</v>
      </c>
      <c r="IJ182" s="224" t="str">
        <f t="shared" si="995"/>
        <v>-</v>
      </c>
      <c r="IK182" s="224" t="str">
        <f t="shared" si="995"/>
        <v>-</v>
      </c>
      <c r="IL182" s="224" t="str">
        <f t="shared" si="995"/>
        <v>-</v>
      </c>
      <c r="IM182" s="224" t="str">
        <f t="shared" si="995"/>
        <v>-</v>
      </c>
      <c r="IN182" s="224" t="str">
        <f t="shared" si="995"/>
        <v>-</v>
      </c>
      <c r="IO182" s="224" t="str">
        <f t="shared" si="995"/>
        <v>-</v>
      </c>
      <c r="IP182" s="224" t="str">
        <f t="shared" si="995"/>
        <v>-</v>
      </c>
      <c r="IQ182" s="224" t="str">
        <f t="shared" si="995"/>
        <v>-</v>
      </c>
      <c r="IR182" s="224" t="str">
        <f t="shared" si="995"/>
        <v>-</v>
      </c>
      <c r="IS182" s="224" t="str">
        <f t="shared" si="995"/>
        <v>-</v>
      </c>
      <c r="IT182" s="224" t="str">
        <f t="shared" si="995"/>
        <v>-</v>
      </c>
      <c r="IU182" s="224" t="str">
        <f t="shared" si="995"/>
        <v>-</v>
      </c>
      <c r="IV182" s="224" t="str">
        <f t="shared" si="995"/>
        <v>-</v>
      </c>
      <c r="IW182" s="224" t="str">
        <f t="shared" si="995"/>
        <v>-</v>
      </c>
      <c r="IX182" s="224" t="str">
        <f t="shared" si="995"/>
        <v>266</v>
      </c>
      <c r="IY182" s="232" t="s">
        <v>275</v>
      </c>
      <c r="IZ182" s="232" t="s">
        <v>275</v>
      </c>
      <c r="JA182" s="213" t="str">
        <f t="shared" ref="JA182:JU182" si="996">JA82</f>
        <v>92,559</v>
      </c>
      <c r="JB182" s="224" t="str">
        <f t="shared" si="996"/>
        <v>-</v>
      </c>
      <c r="JC182" s="224" t="str">
        <f t="shared" si="996"/>
        <v>-</v>
      </c>
      <c r="JD182" s="224" t="str">
        <f t="shared" si="996"/>
        <v>8,324</v>
      </c>
      <c r="JE182" s="224" t="str">
        <f t="shared" si="996"/>
        <v>161</v>
      </c>
      <c r="JF182" s="224" t="str">
        <f t="shared" si="996"/>
        <v>83</v>
      </c>
      <c r="JG182" s="224" t="str">
        <f t="shared" si="996"/>
        <v>277</v>
      </c>
      <c r="JH182" s="224" t="str">
        <f t="shared" si="996"/>
        <v>549,250</v>
      </c>
      <c r="JI182" s="224" t="str">
        <f t="shared" si="996"/>
        <v>212</v>
      </c>
      <c r="JJ182" s="224" t="str">
        <f t="shared" si="996"/>
        <v>2,510,850</v>
      </c>
      <c r="JK182" s="224" t="str">
        <f t="shared" si="996"/>
        <v>-</v>
      </c>
      <c r="JL182" s="224" t="str">
        <f t="shared" si="996"/>
        <v>-</v>
      </c>
      <c r="JM182" s="224" t="str">
        <f t="shared" si="996"/>
        <v>-</v>
      </c>
      <c r="JN182" s="224" t="str">
        <f t="shared" si="996"/>
        <v>-</v>
      </c>
      <c r="JO182" s="224" t="str">
        <f t="shared" si="996"/>
        <v>-</v>
      </c>
      <c r="JP182" s="224" t="str">
        <f t="shared" si="996"/>
        <v>$26,999,197</v>
      </c>
      <c r="JQ182" s="224" t="str">
        <f t="shared" si="996"/>
        <v>$2,061,669</v>
      </c>
      <c r="JR182" s="224" t="str">
        <f t="shared" si="996"/>
        <v>$16,437,001</v>
      </c>
      <c r="JS182" s="224" t="str">
        <f t="shared" si="996"/>
        <v>$151,498,016</v>
      </c>
      <c r="JT182" s="224" t="str">
        <f t="shared" si="996"/>
        <v>-</v>
      </c>
      <c r="JU182" s="224" t="str">
        <f t="shared" si="996"/>
        <v>107</v>
      </c>
      <c r="JV182" s="232" t="s">
        <v>275</v>
      </c>
      <c r="JW182" s="232" t="s">
        <v>275</v>
      </c>
      <c r="JX182" s="213" t="str">
        <f t="shared" ref="JX182:KR182" si="997">JX82</f>
        <v>4,500</v>
      </c>
      <c r="JY182" s="224" t="str">
        <f t="shared" si="997"/>
        <v>-</v>
      </c>
      <c r="JZ182" s="224" t="str">
        <f t="shared" si="997"/>
        <v>-</v>
      </c>
      <c r="KA182" s="224" t="str">
        <f t="shared" si="997"/>
        <v>-100</v>
      </c>
      <c r="KB182" s="224" t="str">
        <f t="shared" si="997"/>
        <v>19</v>
      </c>
      <c r="KC182" s="224" t="str">
        <f t="shared" si="997"/>
        <v>-</v>
      </c>
      <c r="KD182" s="224" t="str">
        <f t="shared" si="997"/>
        <v>1</v>
      </c>
      <c r="KE182" s="224" t="str">
        <f t="shared" si="997"/>
        <v>18,000</v>
      </c>
      <c r="KF182" s="224" t="str">
        <f t="shared" si="997"/>
        <v>152</v>
      </c>
      <c r="KG182" s="224" t="str">
        <f t="shared" si="997"/>
        <v>1,123,850</v>
      </c>
      <c r="KH182" s="224" t="str">
        <f t="shared" si="997"/>
        <v>-</v>
      </c>
      <c r="KI182" s="224" t="str">
        <f t="shared" si="997"/>
        <v>-</v>
      </c>
      <c r="KJ182" s="224" t="str">
        <f t="shared" si="997"/>
        <v>-</v>
      </c>
      <c r="KK182" s="224" t="str">
        <f t="shared" si="997"/>
        <v>-</v>
      </c>
      <c r="KL182" s="224" t="str">
        <f t="shared" si="997"/>
        <v>-</v>
      </c>
      <c r="KM182" s="224" t="str">
        <f t="shared" si="997"/>
        <v>$7,481,805</v>
      </c>
      <c r="KN182" s="224" t="str">
        <f t="shared" si="997"/>
        <v>-$579,929</v>
      </c>
      <c r="KO182" s="224" t="str">
        <f t="shared" si="997"/>
        <v>$12,059,218</v>
      </c>
      <c r="KP182" s="224" t="str">
        <f t="shared" si="997"/>
        <v>$86,797,420</v>
      </c>
      <c r="KQ182" s="224" t="str">
        <f t="shared" si="997"/>
        <v>-</v>
      </c>
      <c r="KR182" s="224" t="str">
        <f t="shared" si="997"/>
        <v>20</v>
      </c>
      <c r="KS182" s="232" t="s">
        <v>275</v>
      </c>
      <c r="KT182" s="232" t="s">
        <v>275</v>
      </c>
      <c r="KU182" s="213" t="str">
        <f t="shared" ref="KU182:LO182" si="998">KU82</f>
        <v>67,133</v>
      </c>
      <c r="KV182" s="224" t="str">
        <f t="shared" si="998"/>
        <v>-</v>
      </c>
      <c r="KW182" s="224" t="str">
        <f t="shared" si="998"/>
        <v>-</v>
      </c>
      <c r="KX182" s="224" t="str">
        <f t="shared" si="998"/>
        <v>1,304</v>
      </c>
      <c r="KY182" s="224" t="str">
        <f t="shared" si="998"/>
        <v>-10</v>
      </c>
      <c r="KZ182" s="224" t="str">
        <f t="shared" si="998"/>
        <v>-113</v>
      </c>
      <c r="LA182" s="224" t="str">
        <f t="shared" si="998"/>
        <v>2</v>
      </c>
      <c r="LB182" s="224" t="str">
        <f t="shared" si="998"/>
        <v>-3,000</v>
      </c>
      <c r="LC182" s="224" t="str">
        <f t="shared" si="998"/>
        <v>19</v>
      </c>
      <c r="LD182" s="224" t="str">
        <f t="shared" si="998"/>
        <v>204,350</v>
      </c>
      <c r="LE182" s="224" t="str">
        <f t="shared" si="998"/>
        <v>-</v>
      </c>
      <c r="LF182" s="224" t="str">
        <f t="shared" si="998"/>
        <v>-</v>
      </c>
      <c r="LG182" s="224" t="str">
        <f t="shared" si="998"/>
        <v>-</v>
      </c>
      <c r="LH182" s="224" t="str">
        <f t="shared" si="998"/>
        <v>-</v>
      </c>
      <c r="LI182" s="224" t="str">
        <f t="shared" si="998"/>
        <v>-</v>
      </c>
      <c r="LJ182" s="224" t="str">
        <f t="shared" si="998"/>
        <v>-</v>
      </c>
      <c r="LK182" s="224" t="str">
        <f t="shared" si="998"/>
        <v>-</v>
      </c>
      <c r="LL182" s="224" t="str">
        <f t="shared" si="998"/>
        <v>-</v>
      </c>
      <c r="LM182" s="224" t="str">
        <f t="shared" si="998"/>
        <v>-</v>
      </c>
      <c r="LN182" s="224" t="str">
        <f t="shared" si="998"/>
        <v>-</v>
      </c>
      <c r="LO182" s="224" t="str">
        <f t="shared" si="998"/>
        <v>-88</v>
      </c>
      <c r="LP182" s="232"/>
      <c r="LQ182" s="232"/>
      <c r="LR182" s="213" t="str">
        <f t="shared" ref="LR182:ML182" si="999">LR82</f>
        <v>0</v>
      </c>
      <c r="LS182" s="224" t="str">
        <f t="shared" si="999"/>
        <v>-</v>
      </c>
      <c r="LT182" s="224" t="str">
        <f t="shared" si="999"/>
        <v>-</v>
      </c>
      <c r="LU182" s="224" t="str">
        <f t="shared" si="999"/>
        <v>-2</v>
      </c>
      <c r="LV182" s="224" t="str">
        <f t="shared" si="999"/>
        <v>-24</v>
      </c>
      <c r="LW182" s="224" t="str">
        <f t="shared" si="999"/>
        <v>12</v>
      </c>
      <c r="LX182" s="224" t="str">
        <f t="shared" si="999"/>
        <v>-2</v>
      </c>
      <c r="LY182" s="224" t="str">
        <f t="shared" si="999"/>
        <v>3,000</v>
      </c>
      <c r="LZ182" s="224" t="str">
        <f t="shared" si="999"/>
        <v>-</v>
      </c>
      <c r="MA182" s="224" t="str">
        <f t="shared" si="999"/>
        <v>-</v>
      </c>
      <c r="MB182" s="224" t="str">
        <f t="shared" si="999"/>
        <v>-</v>
      </c>
      <c r="MC182" s="224" t="str">
        <f t="shared" si="999"/>
        <v>-</v>
      </c>
      <c r="MD182" s="224" t="str">
        <f t="shared" si="999"/>
        <v>-</v>
      </c>
      <c r="ME182" s="224" t="str">
        <f t="shared" si="999"/>
        <v>-</v>
      </c>
      <c r="MF182" s="224" t="str">
        <f t="shared" si="999"/>
        <v>-</v>
      </c>
      <c r="MG182" s="224" t="str">
        <f t="shared" si="999"/>
        <v>-</v>
      </c>
      <c r="MH182" s="224" t="str">
        <f t="shared" si="999"/>
        <v>-</v>
      </c>
      <c r="MI182" s="224" t="str">
        <f t="shared" si="999"/>
        <v>-</v>
      </c>
      <c r="MJ182" s="224" t="str">
        <f t="shared" si="999"/>
        <v>-</v>
      </c>
      <c r="MK182" s="224" t="str">
        <f t="shared" si="999"/>
        <v>-</v>
      </c>
      <c r="ML182" s="224" t="str">
        <f t="shared" si="999"/>
        <v>37</v>
      </c>
      <c r="MM182" s="232"/>
      <c r="MN182" s="232"/>
      <c r="MO182" s="213" t="str">
        <f t="shared" ref="MO182:NI182" si="1000">MO82</f>
        <v>-</v>
      </c>
      <c r="MP182" s="224" t="str">
        <f t="shared" si="1000"/>
        <v>-</v>
      </c>
      <c r="MQ182" s="224" t="str">
        <f t="shared" si="1000"/>
        <v>-</v>
      </c>
      <c r="MR182" s="224" t="str">
        <f t="shared" si="1000"/>
        <v>-</v>
      </c>
      <c r="MS182" s="224" t="str">
        <f t="shared" si="1000"/>
        <v>-</v>
      </c>
      <c r="MT182" s="224" t="str">
        <f t="shared" si="1000"/>
        <v>-</v>
      </c>
      <c r="MU182" s="224" t="str">
        <f t="shared" si="1000"/>
        <v>-</v>
      </c>
      <c r="MV182" s="224" t="str">
        <f t="shared" si="1000"/>
        <v>-</v>
      </c>
      <c r="MW182" s="224" t="str">
        <f t="shared" si="1000"/>
        <v>-</v>
      </c>
      <c r="MX182" s="224" t="str">
        <f t="shared" si="1000"/>
        <v>-</v>
      </c>
      <c r="MY182" s="224" t="str">
        <f t="shared" si="1000"/>
        <v>-</v>
      </c>
      <c r="MZ182" s="224" t="str">
        <f t="shared" si="1000"/>
        <v>-</v>
      </c>
      <c r="NA182" s="224" t="str">
        <f t="shared" si="1000"/>
        <v>-</v>
      </c>
      <c r="NB182" s="224" t="str">
        <f t="shared" si="1000"/>
        <v>-</v>
      </c>
      <c r="NC182" s="224" t="str">
        <f t="shared" si="1000"/>
        <v>-</v>
      </c>
      <c r="ND182" s="224" t="str">
        <f t="shared" si="1000"/>
        <v>-</v>
      </c>
      <c r="NE182" s="224" t="str">
        <f t="shared" si="1000"/>
        <v>-</v>
      </c>
      <c r="NF182" s="224" t="str">
        <f t="shared" si="1000"/>
        <v>-</v>
      </c>
      <c r="NG182" s="224" t="str">
        <f t="shared" si="1000"/>
        <v>-</v>
      </c>
      <c r="NH182" s="224" t="str">
        <f t="shared" si="1000"/>
        <v>-</v>
      </c>
      <c r="NI182" s="224" t="str">
        <f t="shared" si="1000"/>
        <v>55</v>
      </c>
    </row>
    <row r="183" spans="1:373" s="2" customFormat="1" ht="12.7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213" t="s">
        <v>148</v>
      </c>
      <c r="AD183" s="222" t="str">
        <f t="shared" ca="1" si="742"/>
        <v>$181.07</v>
      </c>
      <c r="AE183" s="224" t="str">
        <f t="shared" si="778"/>
        <v>18,700</v>
      </c>
      <c r="AF183" s="224" t="str">
        <f t="shared" ref="AF183:AS183" si="1001">AF83</f>
        <v>1,110</v>
      </c>
      <c r="AG183" s="224" t="str">
        <f t="shared" si="1001"/>
        <v>166</v>
      </c>
      <c r="AH183" s="224" t="str">
        <f t="shared" si="1001"/>
        <v>563</v>
      </c>
      <c r="AI183" s="224" t="str">
        <f t="shared" si="1001"/>
        <v>34</v>
      </c>
      <c r="AJ183" s="224" t="str">
        <f t="shared" si="1001"/>
        <v>23</v>
      </c>
      <c r="AK183" s="224" t="str">
        <f t="shared" si="1001"/>
        <v>141</v>
      </c>
      <c r="AL183" s="224" t="str">
        <f t="shared" si="1001"/>
        <v>91,400</v>
      </c>
      <c r="AM183" s="224" t="str">
        <f t="shared" si="1001"/>
        <v>125</v>
      </c>
      <c r="AN183" s="224" t="str">
        <f t="shared" si="1001"/>
        <v>1,700,000</v>
      </c>
      <c r="AO183" s="224" t="str">
        <f t="shared" si="1001"/>
        <v>68,000</v>
      </c>
      <c r="AP183" s="224" t="str">
        <f t="shared" si="1001"/>
        <v>68,000</v>
      </c>
      <c r="AQ183" s="224" t="str">
        <f t="shared" si="1001"/>
        <v>71,000</v>
      </c>
      <c r="AR183" s="224" t="str">
        <f t="shared" si="1001"/>
        <v>229,000</v>
      </c>
      <c r="AS183" s="224" t="str">
        <f t="shared" si="1001"/>
        <v>1,558,000</v>
      </c>
      <c r="AT183" s="224" t="str">
        <f t="shared" si="916"/>
        <v>$21,700,000</v>
      </c>
      <c r="AU183" s="224" t="str">
        <f t="shared" si="916"/>
        <v>$18,603,000</v>
      </c>
      <c r="AV183" s="224" t="str">
        <f t="shared" si="916"/>
        <v>$16,062,000</v>
      </c>
      <c r="AW183" s="224" t="str">
        <f t="shared" si="916"/>
        <v>$58,976,000</v>
      </c>
      <c r="AX183" s="224" t="str">
        <f t="shared" si="916"/>
        <v>$181.07</v>
      </c>
      <c r="AY183" s="224" t="str">
        <f t="shared" ref="AY183" si="1002">AY83</f>
        <v>242</v>
      </c>
      <c r="AZ183" s="232" t="s">
        <v>275</v>
      </c>
      <c r="BA183" s="232"/>
      <c r="BB183" s="213" t="str">
        <f t="shared" ref="BB183:BU183" si="1003">BB83</f>
        <v>18,900</v>
      </c>
      <c r="BC183" s="224" t="str">
        <f t="shared" si="1003"/>
        <v>1,266</v>
      </c>
      <c r="BD183" s="224" t="str">
        <f t="shared" si="1003"/>
        <v>160</v>
      </c>
      <c r="BE183" s="224" t="str">
        <f t="shared" si="1003"/>
        <v>544</v>
      </c>
      <c r="BF183" s="224" t="str">
        <f t="shared" si="1003"/>
        <v>33</v>
      </c>
      <c r="BG183" s="224" t="str">
        <f t="shared" si="1003"/>
        <v>21</v>
      </c>
      <c r="BH183" s="224" t="str">
        <f t="shared" si="1003"/>
        <v>142</v>
      </c>
      <c r="BI183" s="224" t="str">
        <f t="shared" si="1003"/>
        <v>92,000</v>
      </c>
      <c r="BJ183" s="224" t="str">
        <f t="shared" si="1003"/>
        <v>125</v>
      </c>
      <c r="BK183" s="224" t="str">
        <f t="shared" si="1003"/>
        <v>1,660,000</v>
      </c>
      <c r="BL183" s="224" t="str">
        <f t="shared" si="1003"/>
        <v>95,663</v>
      </c>
      <c r="BM183" s="224" t="str">
        <f t="shared" si="1003"/>
        <v>157,612</v>
      </c>
      <c r="BN183" s="224" t="str">
        <f t="shared" si="1003"/>
        <v>36,948</v>
      </c>
      <c r="BO183" s="224" t="str">
        <f t="shared" si="1003"/>
        <v>261,740</v>
      </c>
      <c r="BP183" s="224" t="str">
        <f t="shared" si="1003"/>
        <v>2,023,996</v>
      </c>
      <c r="BQ183" s="224" t="str">
        <f t="shared" si="1003"/>
        <v>$21,054,804</v>
      </c>
      <c r="BR183" s="224" t="str">
        <f t="shared" si="1003"/>
        <v>$15,024,142</v>
      </c>
      <c r="BS183" s="224" t="str">
        <f t="shared" si="1003"/>
        <v>$19,710,791</v>
      </c>
      <c r="BT183" s="224" t="str">
        <f t="shared" si="1003"/>
        <v>$60,037,505</v>
      </c>
      <c r="BU183" s="224" t="str">
        <f t="shared" si="1003"/>
        <v>$173.16</v>
      </c>
      <c r="BV183" s="224" t="str">
        <f t="shared" si="986"/>
        <v>572</v>
      </c>
      <c r="BW183" s="232" t="s">
        <v>275</v>
      </c>
      <c r="BX183" s="232" t="s">
        <v>275</v>
      </c>
      <c r="BY183" s="213" t="str">
        <f t="shared" ref="BY183:CR183" si="1004">BY83</f>
        <v>18,900</v>
      </c>
      <c r="BZ183" s="224" t="str">
        <f t="shared" si="1004"/>
        <v>1,266</v>
      </c>
      <c r="CA183" s="224" t="str">
        <f t="shared" si="1004"/>
        <v>160</v>
      </c>
      <c r="CB183" s="224" t="str">
        <f t="shared" si="1004"/>
        <v>535</v>
      </c>
      <c r="CC183" s="224" t="str">
        <f t="shared" si="1004"/>
        <v>31</v>
      </c>
      <c r="CD183" s="224" t="str">
        <f t="shared" si="1004"/>
        <v>20</v>
      </c>
      <c r="CE183" s="224" t="str">
        <f t="shared" si="1004"/>
        <v>141</v>
      </c>
      <c r="CF183" s="224" t="str">
        <f t="shared" si="1004"/>
        <v>91,500</v>
      </c>
      <c r="CG183" s="224" t="str">
        <f t="shared" si="1004"/>
        <v>125</v>
      </c>
      <c r="CH183" s="224" t="str">
        <f t="shared" si="1004"/>
        <v>1,660,000</v>
      </c>
      <c r="CI183" s="224" t="str">
        <f t="shared" si="1004"/>
        <v>69,000</v>
      </c>
      <c r="CJ183" s="224" t="str">
        <f t="shared" si="1004"/>
        <v>110,000</v>
      </c>
      <c r="CK183" s="224" t="str">
        <f t="shared" si="1004"/>
        <v>36,000</v>
      </c>
      <c r="CL183" s="224" t="str">
        <f t="shared" si="1004"/>
        <v>357,000</v>
      </c>
      <c r="CM183" s="224" t="str">
        <f t="shared" si="1004"/>
        <v>1,611,300</v>
      </c>
      <c r="CN183" s="224" t="str">
        <f t="shared" si="1004"/>
        <v>$20,945,000</v>
      </c>
      <c r="CO183" s="224" t="str">
        <f t="shared" si="1004"/>
        <v>$16,751,000</v>
      </c>
      <c r="CP183" s="224" t="str">
        <f t="shared" si="1004"/>
        <v>$15,243,000</v>
      </c>
      <c r="CQ183" s="224" t="str">
        <f t="shared" si="1004"/>
        <v>$55,279,000</v>
      </c>
      <c r="CR183" s="224" t="str">
        <f t="shared" si="1004"/>
        <v>$155</v>
      </c>
      <c r="CS183" s="224" t="str">
        <f t="shared" si="987"/>
        <v>497</v>
      </c>
      <c r="CT183" s="232" t="s">
        <v>275</v>
      </c>
      <c r="CU183" s="232" t="s">
        <v>275</v>
      </c>
      <c r="CV183" s="213" t="str">
        <f t="shared" ref="CV183:DP183" si="1005">CV83</f>
        <v>18,900</v>
      </c>
      <c r="CW183" s="224" t="str">
        <f t="shared" si="1005"/>
        <v>1,110</v>
      </c>
      <c r="CX183" s="224" t="str">
        <f t="shared" si="1005"/>
        <v>166</v>
      </c>
      <c r="CY183" s="224" t="str">
        <f t="shared" si="1005"/>
        <v>531</v>
      </c>
      <c r="CZ183" s="224" t="str">
        <f t="shared" si="1005"/>
        <v>31</v>
      </c>
      <c r="DA183" s="224" t="str">
        <f t="shared" si="1005"/>
        <v>20</v>
      </c>
      <c r="DB183" s="224" t="str">
        <f t="shared" si="1005"/>
        <v>140</v>
      </c>
      <c r="DC183" s="224" t="str">
        <f t="shared" si="1005"/>
        <v>91,100</v>
      </c>
      <c r="DD183" s="224" t="str">
        <f t="shared" si="1005"/>
        <v>125</v>
      </c>
      <c r="DE183" s="224" t="str">
        <f t="shared" si="1005"/>
        <v>1,700,000</v>
      </c>
      <c r="DF183" s="224" t="str">
        <f t="shared" si="1005"/>
        <v>61,455</v>
      </c>
      <c r="DG183" s="224" t="str">
        <f t="shared" si="1005"/>
        <v>61,455</v>
      </c>
      <c r="DH183" s="224" t="str">
        <f t="shared" si="1005"/>
        <v>85,623</v>
      </c>
      <c r="DI183" s="224" t="str">
        <f t="shared" si="1005"/>
        <v>412,000</v>
      </c>
      <c r="DJ183" s="224" t="str">
        <f t="shared" si="1005"/>
        <v>1,624,600</v>
      </c>
      <c r="DK183" s="224" t="str">
        <f t="shared" si="1005"/>
        <v>$20,667,000</v>
      </c>
      <c r="DL183" s="224" t="str">
        <f t="shared" si="1005"/>
        <v>$11,944,000</v>
      </c>
      <c r="DM183" s="224" t="str">
        <f t="shared" si="1005"/>
        <v>$12,504,431</v>
      </c>
      <c r="DN183" s="224" t="str">
        <f t="shared" si="1005"/>
        <v>$46,922,000</v>
      </c>
      <c r="DO183" s="224" t="str">
        <f t="shared" si="1005"/>
        <v>$143</v>
      </c>
      <c r="DP183" s="224" t="str">
        <f t="shared" si="1005"/>
        <v>239</v>
      </c>
      <c r="DQ183" s="232" t="s">
        <v>275</v>
      </c>
      <c r="DR183" s="232" t="s">
        <v>275</v>
      </c>
      <c r="DS183" s="213" t="str">
        <f t="shared" ref="DS183:EM183" si="1006">DS83</f>
        <v>18,900</v>
      </c>
      <c r="DT183" s="224" t="str">
        <f t="shared" si="1006"/>
        <v>1,016</v>
      </c>
      <c r="DU183" s="224" t="str">
        <f t="shared" si="1006"/>
        <v>222</v>
      </c>
      <c r="DV183" s="224" t="str">
        <f t="shared" si="1006"/>
        <v>531</v>
      </c>
      <c r="DW183" s="224" t="str">
        <f t="shared" si="1006"/>
        <v>31</v>
      </c>
      <c r="DX183" s="224" t="str">
        <f t="shared" si="1006"/>
        <v>20</v>
      </c>
      <c r="DY183" s="224" t="str">
        <f t="shared" si="1006"/>
        <v>140</v>
      </c>
      <c r="DZ183" s="224" t="str">
        <f t="shared" si="1006"/>
        <v>91,000</v>
      </c>
      <c r="EA183" s="224" t="str">
        <f t="shared" si="1006"/>
        <v>127</v>
      </c>
      <c r="EB183" s="224" t="str">
        <f t="shared" si="1006"/>
        <v>1,858,000</v>
      </c>
      <c r="EC183" s="224" t="str">
        <f t="shared" si="1006"/>
        <v>64,395</v>
      </c>
      <c r="ED183" s="224" t="str">
        <f t="shared" si="1006"/>
        <v>64,395</v>
      </c>
      <c r="EE183" s="224" t="str">
        <f t="shared" si="1006"/>
        <v>58,090</v>
      </c>
      <c r="EF183" s="224" t="str">
        <f t="shared" si="1006"/>
        <v>529,139</v>
      </c>
      <c r="EG183" s="224" t="str">
        <f t="shared" si="1006"/>
        <v>1,450,122</v>
      </c>
      <c r="EH183" s="224" t="str">
        <f t="shared" si="1006"/>
        <v>$19,514,968</v>
      </c>
      <c r="EI183" s="224" t="str">
        <f t="shared" si="1006"/>
        <v>$13,691,157</v>
      </c>
      <c r="EJ183" s="224" t="str">
        <f t="shared" si="1006"/>
        <v>$10,682,294</v>
      </c>
      <c r="EK183" s="224" t="str">
        <f t="shared" si="1006"/>
        <v>$45,720,582</v>
      </c>
      <c r="EL183" s="224" t="str">
        <f t="shared" si="1006"/>
        <v>$131</v>
      </c>
      <c r="EM183" s="224" t="str">
        <f t="shared" si="1006"/>
        <v>245</v>
      </c>
      <c r="EN183" s="232" t="s">
        <v>275</v>
      </c>
      <c r="EO183" s="232" t="s">
        <v>275</v>
      </c>
      <c r="EP183" s="213" t="str">
        <f t="shared" ref="EP183:FJ183" si="1007">EP83</f>
        <v>18,900</v>
      </c>
      <c r="EQ183" s="224" t="str">
        <f t="shared" si="1007"/>
        <v>1,110</v>
      </c>
      <c r="ER183" s="224" t="str">
        <f t="shared" si="1007"/>
        <v>166</v>
      </c>
      <c r="ES183" s="224" t="str">
        <f t="shared" si="1007"/>
        <v>500</v>
      </c>
      <c r="ET183" s="224" t="str">
        <f t="shared" si="1007"/>
        <v>35</v>
      </c>
      <c r="EU183" s="224" t="str">
        <f t="shared" si="1007"/>
        <v>20</v>
      </c>
      <c r="EV183" s="224" t="str">
        <f t="shared" si="1007"/>
        <v>140</v>
      </c>
      <c r="EW183" s="224" t="str">
        <f t="shared" si="1007"/>
        <v>91,100</v>
      </c>
      <c r="EX183" s="224" t="str">
        <f t="shared" si="1007"/>
        <v>127</v>
      </c>
      <c r="EY183" s="224" t="str">
        <f t="shared" si="1007"/>
        <v>1,858,000</v>
      </c>
      <c r="EZ183" s="224" t="str">
        <f t="shared" si="1007"/>
        <v>81,380</v>
      </c>
      <c r="FA183" s="224" t="str">
        <f t="shared" si="1007"/>
        <v>81,380</v>
      </c>
      <c r="FB183" s="224" t="str">
        <f t="shared" si="1007"/>
        <v>30,920</v>
      </c>
      <c r="FC183" s="224" t="str">
        <f t="shared" si="1007"/>
        <v>696,604</v>
      </c>
      <c r="FD183" s="224" t="str">
        <f t="shared" si="1007"/>
        <v>2,365,278</v>
      </c>
      <c r="FE183" s="224" t="str">
        <f t="shared" si="1007"/>
        <v>$22,049,000</v>
      </c>
      <c r="FF183" s="224" t="str">
        <f t="shared" si="1007"/>
        <v>$11,802,000</v>
      </c>
      <c r="FG183" s="224" t="str">
        <f t="shared" si="1007"/>
        <v>$15,711,000</v>
      </c>
      <c r="FH183" s="224" t="str">
        <f t="shared" si="1007"/>
        <v>$52,370,000</v>
      </c>
      <c r="FI183" s="224" t="str">
        <f t="shared" si="1007"/>
        <v>$128</v>
      </c>
      <c r="FJ183" s="224" t="str">
        <f t="shared" si="1007"/>
        <v>334</v>
      </c>
      <c r="FK183" s="232" t="s">
        <v>275</v>
      </c>
      <c r="FL183" s="232" t="s">
        <v>275</v>
      </c>
      <c r="FM183" s="213" t="str">
        <f t="shared" ref="FM183:GG183" si="1008">FM83</f>
        <v>18,900</v>
      </c>
      <c r="FN183" s="224" t="str">
        <f t="shared" si="1008"/>
        <v>1,110</v>
      </c>
      <c r="FO183" s="224" t="str">
        <f t="shared" si="1008"/>
        <v>166</v>
      </c>
      <c r="FP183" s="224" t="str">
        <f t="shared" si="1008"/>
        <v>500</v>
      </c>
      <c r="FQ183" s="224" t="str">
        <f t="shared" si="1008"/>
        <v>35</v>
      </c>
      <c r="FR183" s="224" t="str">
        <f t="shared" si="1008"/>
        <v>20</v>
      </c>
      <c r="FS183" s="224" t="str">
        <f t="shared" si="1008"/>
        <v>139</v>
      </c>
      <c r="FT183" s="224" t="str">
        <f t="shared" si="1008"/>
        <v>90,800</v>
      </c>
      <c r="FU183" s="224" t="str">
        <f t="shared" si="1008"/>
        <v>127</v>
      </c>
      <c r="FV183" s="224" t="str">
        <f t="shared" si="1008"/>
        <v>1,858,000</v>
      </c>
      <c r="FW183" s="224" t="str">
        <f t="shared" si="1008"/>
        <v>68,800</v>
      </c>
      <c r="FX183" s="224" t="str">
        <f t="shared" si="1008"/>
        <v>68,800</v>
      </c>
      <c r="FY183" s="224" t="str">
        <f t="shared" si="1008"/>
        <v>-</v>
      </c>
      <c r="FZ183" s="224" t="str">
        <f t="shared" si="1008"/>
        <v>-</v>
      </c>
      <c r="GA183" s="224" t="str">
        <f t="shared" si="1008"/>
        <v>1,746,800</v>
      </c>
      <c r="GB183" s="224" t="str">
        <f t="shared" si="1008"/>
        <v>$19,600,000</v>
      </c>
      <c r="GC183" s="224" t="str">
        <f t="shared" si="1008"/>
        <v>$13,400,000</v>
      </c>
      <c r="GD183" s="224" t="str">
        <f t="shared" si="1008"/>
        <v>$13,700,000</v>
      </c>
      <c r="GE183" s="224" t="str">
        <f t="shared" si="1008"/>
        <v>$48,700,000</v>
      </c>
      <c r="GF183" s="224" t="str">
        <f t="shared" si="1008"/>
        <v>$124</v>
      </c>
      <c r="GG183" s="224" t="str">
        <f t="shared" si="1008"/>
        <v>253</v>
      </c>
      <c r="GH183" s="232" t="s">
        <v>275</v>
      </c>
      <c r="GI183" s="232" t="s">
        <v>275</v>
      </c>
      <c r="GJ183" s="213" t="str">
        <f t="shared" ref="GJ183:HD183" si="1009">GJ83</f>
        <v>18,900</v>
      </c>
      <c r="GK183" s="224" t="str">
        <f t="shared" si="1009"/>
        <v>1,110</v>
      </c>
      <c r="GL183" s="224" t="str">
        <f t="shared" si="1009"/>
        <v>166</v>
      </c>
      <c r="GM183" s="224" t="str">
        <f t="shared" si="1009"/>
        <v>500</v>
      </c>
      <c r="GN183" s="224" t="str">
        <f t="shared" si="1009"/>
        <v>35</v>
      </c>
      <c r="GO183" s="224" t="str">
        <f t="shared" si="1009"/>
        <v>20</v>
      </c>
      <c r="GP183" s="224" t="str">
        <f t="shared" si="1009"/>
        <v>139</v>
      </c>
      <c r="GQ183" s="224" t="str">
        <f t="shared" si="1009"/>
        <v>54,000</v>
      </c>
      <c r="GR183" s="224" t="str">
        <f t="shared" si="1009"/>
        <v>127</v>
      </c>
      <c r="GS183" s="224" t="str">
        <f t="shared" si="1009"/>
        <v>1,100,000</v>
      </c>
      <c r="GT183" s="224" t="str">
        <f t="shared" si="1009"/>
        <v>111,970</v>
      </c>
      <c r="GU183" s="224" t="str">
        <f t="shared" si="1009"/>
        <v>111,970</v>
      </c>
      <c r="GV183" s="224" t="str">
        <f t="shared" si="1009"/>
        <v>38,627</v>
      </c>
      <c r="GW183" s="224" t="str">
        <f t="shared" si="1009"/>
        <v>1,000,000</v>
      </c>
      <c r="GX183" s="224" t="str">
        <f t="shared" si="1009"/>
        <v>2,538,903</v>
      </c>
      <c r="GY183" s="224" t="str">
        <f t="shared" si="1009"/>
        <v>$20,164,593</v>
      </c>
      <c r="GZ183" s="224" t="str">
        <f t="shared" si="1009"/>
        <v>$11,014,214</v>
      </c>
      <c r="HA183" s="224" t="str">
        <f t="shared" si="1009"/>
        <v>$17,972,971</v>
      </c>
      <c r="HB183" s="224" t="str">
        <f t="shared" si="1009"/>
        <v>$49,640,708</v>
      </c>
      <c r="HC183" s="224" t="str">
        <f t="shared" ref="HC183" si="1010">HC83</f>
        <v>$129</v>
      </c>
      <c r="HD183" s="224" t="str">
        <f t="shared" si="1009"/>
        <v>617</v>
      </c>
      <c r="HE183" s="232" t="s">
        <v>275</v>
      </c>
      <c r="HF183" s="232" t="s">
        <v>275</v>
      </c>
      <c r="HG183" s="213" t="str">
        <f t="shared" ref="HG183:IA183" si="1011">HG83</f>
        <v>18,600</v>
      </c>
      <c r="HH183" s="224" t="str">
        <f t="shared" si="1011"/>
        <v>1,110</v>
      </c>
      <c r="HI183" s="224" t="str">
        <f t="shared" si="1011"/>
        <v>166</v>
      </c>
      <c r="HJ183" s="224" t="str">
        <f t="shared" si="1011"/>
        <v>500</v>
      </c>
      <c r="HK183" s="224" t="str">
        <f t="shared" si="1011"/>
        <v>35</v>
      </c>
      <c r="HL183" s="224" t="str">
        <f t="shared" si="1011"/>
        <v>20</v>
      </c>
      <c r="HM183" s="224" t="str">
        <f t="shared" si="1011"/>
        <v>139</v>
      </c>
      <c r="HN183" s="224" t="str">
        <f t="shared" si="1011"/>
        <v>54,000</v>
      </c>
      <c r="HO183" s="224" t="str">
        <f t="shared" si="1011"/>
        <v>127</v>
      </c>
      <c r="HP183" s="224" t="str">
        <f t="shared" si="1011"/>
        <v>1,100,000</v>
      </c>
      <c r="HQ183" s="224" t="str">
        <f t="shared" si="1011"/>
        <v>63,505</v>
      </c>
      <c r="HR183" s="224" t="str">
        <f t="shared" si="1011"/>
        <v>63,505</v>
      </c>
      <c r="HS183" s="224" t="str">
        <f t="shared" si="1011"/>
        <v>38,122</v>
      </c>
      <c r="HT183" s="224" t="str">
        <f t="shared" si="1011"/>
        <v>553,702</v>
      </c>
      <c r="HU183" s="224" t="str">
        <f t="shared" si="1011"/>
        <v>1,705,713</v>
      </c>
      <c r="HV183" s="224" t="str">
        <f t="shared" si="1011"/>
        <v>$15,444,641</v>
      </c>
      <c r="HW183" s="224" t="str">
        <f t="shared" si="1011"/>
        <v>$12,757,215</v>
      </c>
      <c r="HX183" s="224" t="str">
        <f t="shared" si="1011"/>
        <v>$11,559,402</v>
      </c>
      <c r="HY183" s="224" t="str">
        <f t="shared" si="1011"/>
        <v>$41,777,977</v>
      </c>
      <c r="HZ183" s="224" t="str">
        <f t="shared" si="1011"/>
        <v>$129</v>
      </c>
      <c r="IA183" s="224" t="str">
        <f t="shared" si="1011"/>
        <v>221</v>
      </c>
      <c r="IB183" s="232" t="s">
        <v>275</v>
      </c>
      <c r="IC183" s="232" t="s">
        <v>275</v>
      </c>
      <c r="ID183" s="213" t="str">
        <f t="shared" ref="ID183:IX183" si="1012">ID83</f>
        <v>18,600</v>
      </c>
      <c r="IE183" s="224" t="str">
        <f t="shared" si="1012"/>
        <v>1,110</v>
      </c>
      <c r="IF183" s="224" t="str">
        <f t="shared" si="1012"/>
        <v>166</v>
      </c>
      <c r="IG183" s="224" t="str">
        <f t="shared" si="1012"/>
        <v>500</v>
      </c>
      <c r="IH183" s="224" t="str">
        <f t="shared" si="1012"/>
        <v>35</v>
      </c>
      <c r="II183" s="224" t="str">
        <f t="shared" si="1012"/>
        <v>20</v>
      </c>
      <c r="IJ183" s="224" t="str">
        <f t="shared" si="1012"/>
        <v>139</v>
      </c>
      <c r="IK183" s="224" t="str">
        <f t="shared" si="1012"/>
        <v>54,000</v>
      </c>
      <c r="IL183" s="224" t="str">
        <f t="shared" si="1012"/>
        <v>127</v>
      </c>
      <c r="IM183" s="224" t="str">
        <f t="shared" si="1012"/>
        <v>1,100,000</v>
      </c>
      <c r="IN183" s="224" t="str">
        <f t="shared" si="1012"/>
        <v>31,698</v>
      </c>
      <c r="IO183" s="224" t="str">
        <f t="shared" si="1012"/>
        <v>31,698</v>
      </c>
      <c r="IP183" s="224" t="str">
        <f t="shared" si="1012"/>
        <v>8,000</v>
      </c>
      <c r="IQ183" s="224" t="str">
        <f t="shared" si="1012"/>
        <v>1,200,000</v>
      </c>
      <c r="IR183" s="224" t="str">
        <f t="shared" si="1012"/>
        <v>2,174,650</v>
      </c>
      <c r="IS183" s="224" t="str">
        <f t="shared" si="1012"/>
        <v>$12,450,362</v>
      </c>
      <c r="IT183" s="224" t="str">
        <f t="shared" si="1012"/>
        <v>$11,548,672</v>
      </c>
      <c r="IU183" s="224" t="str">
        <f t="shared" si="1012"/>
        <v>$7,022,521</v>
      </c>
      <c r="IV183" s="224" t="str">
        <f t="shared" si="1012"/>
        <v>$34,000,000</v>
      </c>
      <c r="IW183" s="224" t="str">
        <f t="shared" si="1012"/>
        <v>$121</v>
      </c>
      <c r="IX183" s="224" t="str">
        <f t="shared" si="1012"/>
        <v>133</v>
      </c>
      <c r="IY183" s="232" t="s">
        <v>275</v>
      </c>
      <c r="IZ183" s="232" t="s">
        <v>275</v>
      </c>
      <c r="JA183" s="213" t="str">
        <f t="shared" ref="JA183:JU183" si="1013">JA83</f>
        <v>18,860</v>
      </c>
      <c r="JB183" s="224" t="str">
        <f t="shared" si="1013"/>
        <v>1,154</v>
      </c>
      <c r="JC183" s="224" t="str">
        <f t="shared" si="1013"/>
        <v>175</v>
      </c>
      <c r="JD183" s="224" t="str">
        <f t="shared" si="1013"/>
        <v>541</v>
      </c>
      <c r="JE183" s="224" t="str">
        <f t="shared" si="1013"/>
        <v>32</v>
      </c>
      <c r="JF183" s="224" t="str">
        <f t="shared" si="1013"/>
        <v>21</v>
      </c>
      <c r="JG183" s="224" t="str">
        <f t="shared" si="1013"/>
        <v>141</v>
      </c>
      <c r="JH183" s="224" t="str">
        <f t="shared" si="1013"/>
        <v>91,400</v>
      </c>
      <c r="JI183" s="224" t="str">
        <f t="shared" si="1013"/>
        <v>125</v>
      </c>
      <c r="JJ183" s="224" t="str">
        <f t="shared" si="1013"/>
        <v>1,715,600</v>
      </c>
      <c r="JK183" s="224" t="str">
        <f t="shared" si="1013"/>
        <v>71,703</v>
      </c>
      <c r="JL183" s="224" t="str">
        <f t="shared" si="1013"/>
        <v>106,019</v>
      </c>
      <c r="JM183" s="224" t="str">
        <f t="shared" si="1013"/>
        <v>57,532</v>
      </c>
      <c r="JN183" s="224" t="str">
        <f t="shared" si="1013"/>
        <v>357,776</v>
      </c>
      <c r="JO183" s="224" t="str">
        <f t="shared" si="1013"/>
        <v>1,654,441</v>
      </c>
      <c r="JP183" s="224" t="str">
        <f t="shared" si="1013"/>
        <v>$20,776,354</v>
      </c>
      <c r="JQ183" s="224" t="str">
        <f t="shared" si="1013"/>
        <v>$15,202,660</v>
      </c>
      <c r="JR183" s="224" t="str">
        <f t="shared" si="1013"/>
        <v>$14,840,503</v>
      </c>
      <c r="JS183" s="224" t="str">
        <f t="shared" si="1013"/>
        <v>$53,387,017</v>
      </c>
      <c r="JT183" s="224" t="str">
        <f t="shared" si="1013"/>
        <v>$156.63</v>
      </c>
      <c r="JU183" s="224" t="str">
        <f t="shared" si="1013"/>
        <v>359</v>
      </c>
      <c r="JV183" s="232" t="s">
        <v>275</v>
      </c>
      <c r="JW183" s="232" t="s">
        <v>275</v>
      </c>
      <c r="JX183" s="213" t="str">
        <f t="shared" ref="JX183:KR183" si="1014">JX83</f>
        <v>-200</v>
      </c>
      <c r="JY183" s="224" t="str">
        <f t="shared" si="1014"/>
        <v>-156</v>
      </c>
      <c r="JZ183" s="224" t="str">
        <f t="shared" si="1014"/>
        <v>6</v>
      </c>
      <c r="KA183" s="224" t="str">
        <f t="shared" si="1014"/>
        <v>19</v>
      </c>
      <c r="KB183" s="224" t="str">
        <f t="shared" si="1014"/>
        <v>1</v>
      </c>
      <c r="KC183" s="224" t="str">
        <f t="shared" si="1014"/>
        <v>2</v>
      </c>
      <c r="KD183" s="224" t="str">
        <f t="shared" si="1014"/>
        <v>-1</v>
      </c>
      <c r="KE183" s="224" t="str">
        <f t="shared" si="1014"/>
        <v>-600</v>
      </c>
      <c r="KF183" s="224" t="str">
        <f t="shared" si="1014"/>
        <v>0</v>
      </c>
      <c r="KG183" s="224" t="str">
        <f t="shared" si="1014"/>
        <v>40,000</v>
      </c>
      <c r="KH183" s="224" t="str">
        <f t="shared" si="1014"/>
        <v>-27,663</v>
      </c>
      <c r="KI183" s="224" t="str">
        <f t="shared" si="1014"/>
        <v>-27,663</v>
      </c>
      <c r="KJ183" s="224" t="str">
        <f t="shared" si="1014"/>
        <v>34,052</v>
      </c>
      <c r="KK183" s="224" t="str">
        <f t="shared" si="1014"/>
        <v>-32,740</v>
      </c>
      <c r="KL183" s="224" t="str">
        <f t="shared" si="1014"/>
        <v>-457,396</v>
      </c>
      <c r="KM183" s="224" t="str">
        <f t="shared" si="1014"/>
        <v>$645,196</v>
      </c>
      <c r="KN183" s="224" t="str">
        <f t="shared" si="1014"/>
        <v>$3,578,858</v>
      </c>
      <c r="KO183" s="224" t="str">
        <f t="shared" si="1014"/>
        <v>-$3,648,791</v>
      </c>
      <c r="KP183" s="224" t="str">
        <f t="shared" si="1014"/>
        <v>-$1,061,505</v>
      </c>
      <c r="KQ183" s="224" t="str">
        <f t="shared" si="1014"/>
        <v>$7.91</v>
      </c>
      <c r="KR183" s="224" t="str">
        <f t="shared" si="1014"/>
        <v>-330</v>
      </c>
      <c r="KS183" s="232" t="s">
        <v>275</v>
      </c>
      <c r="KT183" s="232" t="s">
        <v>275</v>
      </c>
      <c r="KU183" s="213" t="str">
        <f t="shared" ref="KU183:LO183" si="1015">KU83</f>
        <v>0</v>
      </c>
      <c r="KV183" s="224" t="str">
        <f t="shared" si="1015"/>
        <v>0</v>
      </c>
      <c r="KW183" s="224" t="str">
        <f t="shared" si="1015"/>
        <v>0</v>
      </c>
      <c r="KX183" s="224" t="str">
        <f t="shared" si="1015"/>
        <v>9</v>
      </c>
      <c r="KY183" s="224" t="str">
        <f t="shared" si="1015"/>
        <v>2</v>
      </c>
      <c r="KZ183" s="224" t="str">
        <f t="shared" si="1015"/>
        <v>1</v>
      </c>
      <c r="LA183" s="224" t="str">
        <f t="shared" si="1015"/>
        <v>1</v>
      </c>
      <c r="LB183" s="224" t="str">
        <f t="shared" si="1015"/>
        <v>500</v>
      </c>
      <c r="LC183" s="224" t="str">
        <f t="shared" si="1015"/>
        <v>0</v>
      </c>
      <c r="LD183" s="224" t="str">
        <f t="shared" si="1015"/>
        <v>0</v>
      </c>
      <c r="LE183" s="224" t="str">
        <f t="shared" si="1015"/>
        <v>26,663</v>
      </c>
      <c r="LF183" s="224" t="str">
        <f t="shared" si="1015"/>
        <v>47,612</v>
      </c>
      <c r="LG183" s="224" t="str">
        <f t="shared" si="1015"/>
        <v>948</v>
      </c>
      <c r="LH183" s="224" t="str">
        <f t="shared" si="1015"/>
        <v>-95,260</v>
      </c>
      <c r="LI183" s="224" t="str">
        <f t="shared" si="1015"/>
        <v>412,696</v>
      </c>
      <c r="LJ183" s="224" t="str">
        <f t="shared" si="1015"/>
        <v>$109,804</v>
      </c>
      <c r="LK183" s="224" t="str">
        <f t="shared" si="1015"/>
        <v>-$1,726,858</v>
      </c>
      <c r="LL183" s="224" t="str">
        <f t="shared" si="1015"/>
        <v>$4,467,791</v>
      </c>
      <c r="LM183" s="224" t="str">
        <f t="shared" si="1015"/>
        <v>$4,758,505</v>
      </c>
      <c r="LN183" s="224" t="str">
        <f t="shared" si="1015"/>
        <v>$18.22</v>
      </c>
      <c r="LO183" s="224" t="str">
        <f t="shared" si="1015"/>
        <v>75</v>
      </c>
      <c r="LP183" s="232"/>
      <c r="LQ183" s="232"/>
      <c r="LR183" s="213" t="str">
        <f t="shared" ref="LR183:ML183" si="1016">LR83</f>
        <v>0</v>
      </c>
      <c r="LS183" s="224" t="str">
        <f t="shared" si="1016"/>
        <v>156</v>
      </c>
      <c r="LT183" s="224" t="str">
        <f t="shared" si="1016"/>
        <v>-6</v>
      </c>
      <c r="LU183" s="224" t="str">
        <f t="shared" si="1016"/>
        <v>4</v>
      </c>
      <c r="LV183" s="224" t="str">
        <f t="shared" si="1016"/>
        <v>0</v>
      </c>
      <c r="LW183" s="224" t="str">
        <f t="shared" si="1016"/>
        <v>0</v>
      </c>
      <c r="LX183" s="224" t="str">
        <f t="shared" si="1016"/>
        <v>1</v>
      </c>
      <c r="LY183" s="224" t="str">
        <f t="shared" si="1016"/>
        <v>400</v>
      </c>
      <c r="LZ183" s="224" t="str">
        <f t="shared" si="1016"/>
        <v>0</v>
      </c>
      <c r="MA183" s="224" t="str">
        <f t="shared" si="1016"/>
        <v>-40,000</v>
      </c>
      <c r="MB183" s="224" t="str">
        <f t="shared" si="1016"/>
        <v>7,545</v>
      </c>
      <c r="MC183" s="224" t="str">
        <f t="shared" si="1016"/>
        <v>48,545</v>
      </c>
      <c r="MD183" s="224" t="str">
        <f t="shared" si="1016"/>
        <v>-49,623</v>
      </c>
      <c r="ME183" s="224" t="str">
        <f t="shared" si="1016"/>
        <v>-55,000</v>
      </c>
      <c r="MF183" s="224" t="str">
        <f t="shared" si="1016"/>
        <v>-13,300</v>
      </c>
      <c r="MG183" s="224" t="str">
        <f t="shared" si="1016"/>
        <v>$278,000</v>
      </c>
      <c r="MH183" s="224" t="str">
        <f t="shared" si="1016"/>
        <v>$4,807,000</v>
      </c>
      <c r="MI183" s="224" t="str">
        <f t="shared" si="1016"/>
        <v>$2,738,569</v>
      </c>
      <c r="MJ183" s="224" t="str">
        <f t="shared" si="1016"/>
        <v>$8,357,000</v>
      </c>
      <c r="MK183" s="224" t="str">
        <f t="shared" si="1016"/>
        <v>$12</v>
      </c>
      <c r="ML183" s="224" t="str">
        <f t="shared" si="1016"/>
        <v>258</v>
      </c>
      <c r="MM183" s="232"/>
      <c r="MN183" s="232"/>
      <c r="MO183" s="213" t="str">
        <f t="shared" ref="MO183:NI183" si="1017">MO83</f>
        <v>0</v>
      </c>
      <c r="MP183" s="224" t="str">
        <f t="shared" si="1017"/>
        <v>94</v>
      </c>
      <c r="MQ183" s="224" t="str">
        <f t="shared" si="1017"/>
        <v>-56</v>
      </c>
      <c r="MR183" s="224" t="str">
        <f t="shared" si="1017"/>
        <v>0</v>
      </c>
      <c r="MS183" s="224" t="str">
        <f t="shared" si="1017"/>
        <v>0</v>
      </c>
      <c r="MT183" s="224" t="str">
        <f t="shared" si="1017"/>
        <v>0</v>
      </c>
      <c r="MU183" s="224" t="str">
        <f t="shared" si="1017"/>
        <v>0</v>
      </c>
      <c r="MV183" s="224" t="str">
        <f t="shared" si="1017"/>
        <v>100</v>
      </c>
      <c r="MW183" s="224" t="str">
        <f t="shared" si="1017"/>
        <v>-2</v>
      </c>
      <c r="MX183" s="224" t="str">
        <f t="shared" si="1017"/>
        <v>-158,000</v>
      </c>
      <c r="MY183" s="224" t="str">
        <f t="shared" si="1017"/>
        <v>-2,940</v>
      </c>
      <c r="MZ183" s="224" t="str">
        <f t="shared" si="1017"/>
        <v>-2,940</v>
      </c>
      <c r="NA183" s="224" t="str">
        <f t="shared" si="1017"/>
        <v>27,533</v>
      </c>
      <c r="NB183" s="224" t="str">
        <f t="shared" si="1017"/>
        <v>-117,139</v>
      </c>
      <c r="NC183" s="224" t="str">
        <f t="shared" si="1017"/>
        <v>174,478</v>
      </c>
      <c r="ND183" s="224" t="str">
        <f t="shared" si="1017"/>
        <v>$1,152,032</v>
      </c>
      <c r="NE183" s="224" t="str">
        <f t="shared" si="1017"/>
        <v>-$1,747,157</v>
      </c>
      <c r="NF183" s="224" t="str">
        <f t="shared" si="1017"/>
        <v>$1,822,137</v>
      </c>
      <c r="NG183" s="224" t="str">
        <f t="shared" si="1017"/>
        <v>$1,201,418</v>
      </c>
      <c r="NH183" s="224" t="str">
        <f t="shared" si="1017"/>
        <v>$12</v>
      </c>
      <c r="NI183" s="224" t="str">
        <f t="shared" si="1017"/>
        <v>-6</v>
      </c>
    </row>
    <row r="184" spans="1:373" s="2" customFormat="1" ht="12.7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213" t="s">
        <v>149</v>
      </c>
      <c r="AD184" s="222" t="str">
        <f t="shared" ca="1" si="742"/>
        <v>$85.89</v>
      </c>
      <c r="AE184" s="224" t="str">
        <f t="shared" si="778"/>
        <v>75,000</v>
      </c>
      <c r="AF184" s="224" t="str">
        <f t="shared" ref="AF184:AS184" si="1018">AF84</f>
        <v>4,500</v>
      </c>
      <c r="AG184" s="224" t="str">
        <f t="shared" si="1018"/>
        <v>150</v>
      </c>
      <c r="AH184" s="224" t="str">
        <f t="shared" si="1018"/>
        <v>1,271</v>
      </c>
      <c r="AI184" s="224" t="str">
        <f t="shared" si="1018"/>
        <v>237</v>
      </c>
      <c r="AJ184" s="224" t="str">
        <f t="shared" si="1018"/>
        <v>10</v>
      </c>
      <c r="AK184" s="224" t="str">
        <f t="shared" si="1018"/>
        <v>158</v>
      </c>
      <c r="AL184" s="224" t="str">
        <f t="shared" si="1018"/>
        <v>177,000</v>
      </c>
      <c r="AM184" s="224" t="str">
        <f t="shared" si="1018"/>
        <v>111</v>
      </c>
      <c r="AN184" s="224" t="str">
        <f t="shared" si="1018"/>
        <v>962,000</v>
      </c>
      <c r="AO184" s="224" t="str">
        <f t="shared" si="1018"/>
        <v>123,210</v>
      </c>
      <c r="AP184" s="224" t="str">
        <f t="shared" si="1018"/>
        <v>123,321</v>
      </c>
      <c r="AQ184" s="224" t="str">
        <f t="shared" si="1018"/>
        <v>37,325</v>
      </c>
      <c r="AR184" s="224" t="str">
        <f t="shared" si="1018"/>
        <v>475,187</v>
      </c>
      <c r="AS184" s="224" t="str">
        <f t="shared" si="1018"/>
        <v>504,146</v>
      </c>
      <c r="AT184" s="224" t="str">
        <f t="shared" si="916"/>
        <v>$7,829,690</v>
      </c>
      <c r="AU184" s="224" t="str">
        <f t="shared" si="916"/>
        <v>$1,418,638</v>
      </c>
      <c r="AV184" s="224" t="str">
        <f t="shared" si="916"/>
        <v>$155,153</v>
      </c>
      <c r="AW184" s="224" t="str">
        <f t="shared" si="916"/>
        <v>$9,403,481</v>
      </c>
      <c r="AX184" s="224" t="str">
        <f t="shared" si="916"/>
        <v>$85.89</v>
      </c>
      <c r="AY184" s="224" t="str">
        <f t="shared" ref="AY184" si="1019">AY84</f>
        <v>228</v>
      </c>
      <c r="AZ184" s="232" t="s">
        <v>275</v>
      </c>
      <c r="BA184" s="232"/>
      <c r="BB184" s="213" t="str">
        <f t="shared" ref="BB184:BU184" si="1020">BB84</f>
        <v>75,335</v>
      </c>
      <c r="BC184" s="224" t="str">
        <f t="shared" si="1020"/>
        <v>4,500</v>
      </c>
      <c r="BD184" s="224" t="str">
        <f t="shared" si="1020"/>
        <v>150</v>
      </c>
      <c r="BE184" s="224" t="str">
        <f t="shared" si="1020"/>
        <v>1,167</v>
      </c>
      <c r="BF184" s="224" t="str">
        <f t="shared" si="1020"/>
        <v>271</v>
      </c>
      <c r="BG184" s="224" t="str">
        <f t="shared" si="1020"/>
        <v>10</v>
      </c>
      <c r="BH184" s="224" t="str">
        <f t="shared" si="1020"/>
        <v>158</v>
      </c>
      <c r="BI184" s="224" t="str">
        <f t="shared" si="1020"/>
        <v>177,000</v>
      </c>
      <c r="BJ184" s="224" t="str">
        <f t="shared" si="1020"/>
        <v>111</v>
      </c>
      <c r="BK184" s="224" t="str">
        <f t="shared" si="1020"/>
        <v>962,000</v>
      </c>
      <c r="BL184" s="224" t="str">
        <f t="shared" si="1020"/>
        <v>131,858</v>
      </c>
      <c r="BM184" s="224" t="str">
        <f t="shared" si="1020"/>
        <v>131,940</v>
      </c>
      <c r="BN184" s="224" t="str">
        <f t="shared" si="1020"/>
        <v>35,547</v>
      </c>
      <c r="BO184" s="224" t="str">
        <f t="shared" si="1020"/>
        <v>605,043</v>
      </c>
      <c r="BP184" s="224" t="str">
        <f t="shared" si="1020"/>
        <v>636,114</v>
      </c>
      <c r="BQ184" s="224" t="str">
        <f t="shared" si="1020"/>
        <v>$7,456,849</v>
      </c>
      <c r="BR184" s="224" t="str">
        <f t="shared" si="1020"/>
        <v>$1,351,084</v>
      </c>
      <c r="BS184" s="224" t="str">
        <f t="shared" si="1020"/>
        <v>$147,465</v>
      </c>
      <c r="BT184" s="224" t="str">
        <f t="shared" si="1020"/>
        <v>$8,955,398</v>
      </c>
      <c r="BU184" s="224" t="str">
        <f t="shared" si="1020"/>
        <v>$100.75</v>
      </c>
      <c r="BV184" s="224" t="str">
        <f t="shared" si="986"/>
        <v>184</v>
      </c>
      <c r="BW184" s="232" t="s">
        <v>275</v>
      </c>
      <c r="BX184" s="232" t="s">
        <v>275</v>
      </c>
      <c r="BY184" s="213" t="str">
        <f t="shared" ref="BY184:CR184" si="1021">BY84</f>
        <v>75,334</v>
      </c>
      <c r="BZ184" s="224" t="str">
        <f t="shared" si="1021"/>
        <v>4,500</v>
      </c>
      <c r="CA184" s="224" t="str">
        <f t="shared" si="1021"/>
        <v>150</v>
      </c>
      <c r="CB184" s="224" t="str">
        <f t="shared" si="1021"/>
        <v>1,142</v>
      </c>
      <c r="CC184" s="224" t="str">
        <f t="shared" si="1021"/>
        <v>232</v>
      </c>
      <c r="CD184" s="224" t="str">
        <f t="shared" si="1021"/>
        <v>27</v>
      </c>
      <c r="CE184" s="224" t="str">
        <f t="shared" si="1021"/>
        <v>158</v>
      </c>
      <c r="CF184" s="224" t="str">
        <f t="shared" si="1021"/>
        <v>177,000</v>
      </c>
      <c r="CG184" s="224" t="str">
        <f t="shared" si="1021"/>
        <v>111</v>
      </c>
      <c r="CH184" s="224" t="str">
        <f t="shared" si="1021"/>
        <v>962,000</v>
      </c>
      <c r="CI184" s="224" t="str">
        <f t="shared" si="1021"/>
        <v>376,555</v>
      </c>
      <c r="CJ184" s="224" t="str">
        <f t="shared" si="1021"/>
        <v>380,017</v>
      </c>
      <c r="CK184" s="224" t="str">
        <f t="shared" si="1021"/>
        <v>74,194</v>
      </c>
      <c r="CL184" s="224" t="str">
        <f t="shared" si="1021"/>
        <v>1,104,840</v>
      </c>
      <c r="CM184" s="224" t="str">
        <f t="shared" si="1021"/>
        <v>1,189,028</v>
      </c>
      <c r="CN184" s="224" t="str">
        <f t="shared" si="1021"/>
        <v>$7,456,848</v>
      </c>
      <c r="CO184" s="224" t="str">
        <f t="shared" si="1021"/>
        <v>$1,351,084</v>
      </c>
      <c r="CP184" s="224" t="str">
        <f t="shared" si="1021"/>
        <v>$147,465</v>
      </c>
      <c r="CQ184" s="224" t="str">
        <f t="shared" si="1021"/>
        <v>$8,955,397</v>
      </c>
      <c r="CR184" s="224" t="str">
        <f t="shared" si="1021"/>
        <v>$87</v>
      </c>
      <c r="CS184" s="224" t="str">
        <f t="shared" si="987"/>
        <v>319</v>
      </c>
      <c r="CT184" s="232" t="s">
        <v>275</v>
      </c>
      <c r="CU184" s="232" t="s">
        <v>275</v>
      </c>
      <c r="CV184" s="213" t="str">
        <f t="shared" ref="CV184:DP184" si="1022">CV84</f>
        <v>75,000</v>
      </c>
      <c r="CW184" s="224" t="str">
        <f t="shared" si="1022"/>
        <v>4,500</v>
      </c>
      <c r="CX184" s="224" t="str">
        <f t="shared" si="1022"/>
        <v>150</v>
      </c>
      <c r="CY184" s="224" t="str">
        <f t="shared" si="1022"/>
        <v>1,142</v>
      </c>
      <c r="CZ184" s="224" t="str">
        <f t="shared" si="1022"/>
        <v>226</v>
      </c>
      <c r="DA184" s="224" t="str">
        <f t="shared" si="1022"/>
        <v>27</v>
      </c>
      <c r="DB184" s="224" t="str">
        <f t="shared" si="1022"/>
        <v>158</v>
      </c>
      <c r="DC184" s="224" t="str">
        <f t="shared" si="1022"/>
        <v>177,000</v>
      </c>
      <c r="DD184" s="224" t="str">
        <f t="shared" si="1022"/>
        <v>111</v>
      </c>
      <c r="DE184" s="224" t="str">
        <f t="shared" si="1022"/>
        <v>962,000</v>
      </c>
      <c r="DF184" s="224" t="str">
        <f t="shared" si="1022"/>
        <v>282,106</v>
      </c>
      <c r="DG184" s="224" t="str">
        <f t="shared" si="1022"/>
        <v>282,215</v>
      </c>
      <c r="DH184" s="224" t="str">
        <f t="shared" si="1022"/>
        <v>91,736</v>
      </c>
      <c r="DI184" s="224" t="str">
        <f t="shared" si="1022"/>
        <v>1,071,811</v>
      </c>
      <c r="DJ184" s="224" t="str">
        <f t="shared" si="1022"/>
        <v>1,145,999</v>
      </c>
      <c r="DK184" s="224" t="str">
        <f t="shared" si="1022"/>
        <v>$9,504,326</v>
      </c>
      <c r="DL184" s="224" t="str">
        <f t="shared" si="1022"/>
        <v>$2,213,999</v>
      </c>
      <c r="DM184" s="224" t="str">
        <f t="shared" si="1022"/>
        <v>$276,906</v>
      </c>
      <c r="DN184" s="224" t="str">
        <f t="shared" si="1022"/>
        <v>$11,995,231</v>
      </c>
      <c r="DO184" s="224" t="str">
        <f t="shared" si="1022"/>
        <v>$89</v>
      </c>
      <c r="DP184" s="224" t="str">
        <f t="shared" si="1022"/>
        <v>299</v>
      </c>
      <c r="DQ184" s="232" t="s">
        <v>275</v>
      </c>
      <c r="DR184" s="232" t="s">
        <v>275</v>
      </c>
      <c r="DS184" s="213" t="str">
        <f t="shared" ref="DS184:EM184" si="1023">DS84</f>
        <v>75,000</v>
      </c>
      <c r="DT184" s="224" t="str">
        <f t="shared" si="1023"/>
        <v>4,500</v>
      </c>
      <c r="DU184" s="224" t="str">
        <f t="shared" si="1023"/>
        <v>150</v>
      </c>
      <c r="DV184" s="224" t="str">
        <f t="shared" si="1023"/>
        <v>1,138</v>
      </c>
      <c r="DW184" s="224" t="str">
        <f t="shared" si="1023"/>
        <v>212</v>
      </c>
      <c r="DX184" s="224" t="str">
        <f t="shared" si="1023"/>
        <v>27</v>
      </c>
      <c r="DY184" s="224" t="str">
        <f t="shared" si="1023"/>
        <v>158</v>
      </c>
      <c r="DZ184" s="224" t="str">
        <f t="shared" si="1023"/>
        <v>177,000</v>
      </c>
      <c r="EA184" s="224" t="str">
        <f t="shared" si="1023"/>
        <v>111</v>
      </c>
      <c r="EB184" s="224" t="str">
        <f t="shared" si="1023"/>
        <v>962,000</v>
      </c>
      <c r="EC184" s="224" t="str">
        <f t="shared" si="1023"/>
        <v>268,358</v>
      </c>
      <c r="ED184" s="224" t="str">
        <f t="shared" si="1023"/>
        <v>270,166</v>
      </c>
      <c r="EE184" s="224" t="str">
        <f t="shared" si="1023"/>
        <v>30,481</v>
      </c>
      <c r="EF184" s="224" t="str">
        <f t="shared" si="1023"/>
        <v>635,589</v>
      </c>
      <c r="EG184" s="224" t="str">
        <f t="shared" si="1023"/>
        <v>651,671</v>
      </c>
      <c r="EH184" s="224" t="str">
        <f t="shared" si="1023"/>
        <v>$12,513,770</v>
      </c>
      <c r="EI184" s="224" t="str">
        <f t="shared" si="1023"/>
        <v>$5,147,402</v>
      </c>
      <c r="EJ184" s="224" t="str">
        <f t="shared" si="1023"/>
        <v>$10,915,159</v>
      </c>
      <c r="EK184" s="224" t="str">
        <f t="shared" si="1023"/>
        <v>$28,576,331</v>
      </c>
      <c r="EL184" s="224" t="str">
        <f t="shared" si="1023"/>
        <v>$87</v>
      </c>
      <c r="EM184" s="224" t="str">
        <f t="shared" si="1023"/>
        <v>189</v>
      </c>
      <c r="EN184" s="232" t="s">
        <v>275</v>
      </c>
      <c r="EO184" s="232" t="s">
        <v>275</v>
      </c>
      <c r="EP184" s="213" t="str">
        <f t="shared" ref="EP184:FJ184" si="1024">EP84</f>
        <v>75,000</v>
      </c>
      <c r="EQ184" s="224" t="str">
        <f t="shared" si="1024"/>
        <v>4,500</v>
      </c>
      <c r="ER184" s="224" t="str">
        <f t="shared" si="1024"/>
        <v>150</v>
      </c>
      <c r="ES184" s="224" t="str">
        <f t="shared" si="1024"/>
        <v>1,111</v>
      </c>
      <c r="ET184" s="224" t="str">
        <f t="shared" si="1024"/>
        <v>221</v>
      </c>
      <c r="EU184" s="224" t="str">
        <f t="shared" si="1024"/>
        <v>29</v>
      </c>
      <c r="EV184" s="224" t="str">
        <f t="shared" si="1024"/>
        <v>158</v>
      </c>
      <c r="EW184" s="224" t="str">
        <f t="shared" si="1024"/>
        <v>177,000</v>
      </c>
      <c r="EX184" s="224" t="str">
        <f t="shared" si="1024"/>
        <v>111</v>
      </c>
      <c r="EY184" s="224" t="str">
        <f t="shared" si="1024"/>
        <v>962,000</v>
      </c>
      <c r="EZ184" s="224" t="str">
        <f t="shared" si="1024"/>
        <v>212,608</v>
      </c>
      <c r="FA184" s="224" t="str">
        <f t="shared" si="1024"/>
        <v>212,684</v>
      </c>
      <c r="FB184" s="224" t="str">
        <f t="shared" si="1024"/>
        <v>72,736</v>
      </c>
      <c r="FC184" s="224" t="str">
        <f t="shared" si="1024"/>
        <v>1,283,568</v>
      </c>
      <c r="FD184" s="224" t="str">
        <f t="shared" si="1024"/>
        <v>1,341,391</v>
      </c>
      <c r="FE184" s="224" t="str">
        <f t="shared" si="1024"/>
        <v>$22,037,961</v>
      </c>
      <c r="FF184" s="224" t="str">
        <f t="shared" si="1024"/>
        <v>$6,158,292</v>
      </c>
      <c r="FG184" s="224" t="str">
        <f t="shared" si="1024"/>
        <v>$18,612,035</v>
      </c>
      <c r="FH184" s="224" t="str">
        <f t="shared" si="1024"/>
        <v>$46,808,288</v>
      </c>
      <c r="FI184" s="224" t="str">
        <f t="shared" si="1024"/>
        <v>$88</v>
      </c>
      <c r="FJ184" s="224" t="str">
        <f t="shared" si="1024"/>
        <v>250</v>
      </c>
      <c r="FK184" s="232" t="s">
        <v>275</v>
      </c>
      <c r="FL184" s="232" t="s">
        <v>275</v>
      </c>
      <c r="FM184" s="213" t="str">
        <f t="shared" ref="FM184:GG184" si="1025">FM84</f>
        <v>75,000</v>
      </c>
      <c r="FN184" s="224" t="str">
        <f t="shared" si="1025"/>
        <v>4,500</v>
      </c>
      <c r="FO184" s="224" t="str">
        <f t="shared" si="1025"/>
        <v>150</v>
      </c>
      <c r="FP184" s="224" t="str">
        <f t="shared" si="1025"/>
        <v>1,464</v>
      </c>
      <c r="FQ184" s="224" t="str">
        <f t="shared" si="1025"/>
        <v>218</v>
      </c>
      <c r="FR184" s="224" t="str">
        <f t="shared" si="1025"/>
        <v>29</v>
      </c>
      <c r="FS184" s="224" t="str">
        <f t="shared" si="1025"/>
        <v>158</v>
      </c>
      <c r="FT184" s="224" t="str">
        <f t="shared" si="1025"/>
        <v>177,000</v>
      </c>
      <c r="FU184" s="224" t="str">
        <f t="shared" si="1025"/>
        <v>111</v>
      </c>
      <c r="FV184" s="224" t="str">
        <f t="shared" si="1025"/>
        <v>962,000</v>
      </c>
      <c r="FW184" s="224" t="str">
        <f t="shared" si="1025"/>
        <v>281,118</v>
      </c>
      <c r="FX184" s="224" t="str">
        <f t="shared" si="1025"/>
        <v>281,342</v>
      </c>
      <c r="FY184" s="224" t="str">
        <f t="shared" si="1025"/>
        <v>81,546</v>
      </c>
      <c r="FZ184" s="224" t="str">
        <f t="shared" si="1025"/>
        <v>982,730</v>
      </c>
      <c r="GA184" s="224" t="str">
        <f t="shared" si="1025"/>
        <v>1,093,151</v>
      </c>
      <c r="GB184" s="224" t="str">
        <f t="shared" si="1025"/>
        <v>$24,361,290</v>
      </c>
      <c r="GC184" s="224" t="str">
        <f t="shared" si="1025"/>
        <v>$7,250,323</v>
      </c>
      <c r="GD184" s="224" t="str">
        <f t="shared" si="1025"/>
        <v>$24,361,290</v>
      </c>
      <c r="GE184" s="224" t="str">
        <f t="shared" si="1025"/>
        <v>$55,630,318</v>
      </c>
      <c r="GF184" s="224" t="str">
        <f t="shared" si="1025"/>
        <v>$65</v>
      </c>
      <c r="GG184" s="224" t="str">
        <f t="shared" si="1025"/>
        <v>402</v>
      </c>
      <c r="GH184" s="232" t="s">
        <v>275</v>
      </c>
      <c r="GI184" s="232" t="s">
        <v>275</v>
      </c>
      <c r="GJ184" s="213" t="str">
        <f t="shared" ref="GJ184:HD184" si="1026">GJ84</f>
        <v>75,000</v>
      </c>
      <c r="GK184" s="224" t="str">
        <f t="shared" si="1026"/>
        <v>4,500</v>
      </c>
      <c r="GL184" s="224" t="str">
        <f t="shared" si="1026"/>
        <v>125</v>
      </c>
      <c r="GM184" s="224" t="str">
        <f t="shared" si="1026"/>
        <v>1,371</v>
      </c>
      <c r="GN184" s="224" t="str">
        <f t="shared" si="1026"/>
        <v>246</v>
      </c>
      <c r="GO184" s="224" t="str">
        <f t="shared" si="1026"/>
        <v>29</v>
      </c>
      <c r="GP184" s="224" t="str">
        <f t="shared" si="1026"/>
        <v>158</v>
      </c>
      <c r="GQ184" s="224" t="str">
        <f t="shared" si="1026"/>
        <v>177,000</v>
      </c>
      <c r="GR184" s="224" t="str">
        <f t="shared" si="1026"/>
        <v>111</v>
      </c>
      <c r="GS184" s="224" t="str">
        <f t="shared" si="1026"/>
        <v>962,000</v>
      </c>
      <c r="GT184" s="224" t="str">
        <f t="shared" si="1026"/>
        <v>156,355</v>
      </c>
      <c r="GU184" s="224" t="str">
        <f t="shared" si="1026"/>
        <v>156,426</v>
      </c>
      <c r="GV184" s="224" t="str">
        <f t="shared" si="1026"/>
        <v>194,427</v>
      </c>
      <c r="GW184" s="224" t="str">
        <f t="shared" si="1026"/>
        <v>595,485</v>
      </c>
      <c r="GX184" s="224" t="str">
        <f t="shared" si="1026"/>
        <v>666,694</v>
      </c>
      <c r="GY184" s="224" t="str">
        <f t="shared" si="1026"/>
        <v>-</v>
      </c>
      <c r="GZ184" s="224" t="str">
        <f t="shared" si="1026"/>
        <v>-</v>
      </c>
      <c r="HA184" s="224" t="str">
        <f t="shared" si="1026"/>
        <v>-</v>
      </c>
      <c r="HB184" s="224" t="str">
        <f t="shared" si="1026"/>
        <v>$20,504,626</v>
      </c>
      <c r="HC184" s="224" t="str">
        <f t="shared" ref="HC184" si="1027">HC84</f>
        <v>$75</v>
      </c>
      <c r="HD184" s="224" t="str">
        <f t="shared" si="1026"/>
        <v>216</v>
      </c>
      <c r="HE184" s="232" t="s">
        <v>275</v>
      </c>
      <c r="HF184" s="232" t="s">
        <v>275</v>
      </c>
      <c r="HG184" s="213" t="str">
        <f t="shared" ref="HG184:IA184" si="1028">HG84</f>
        <v>75,000</v>
      </c>
      <c r="HH184" s="224" t="str">
        <f t="shared" si="1028"/>
        <v>4,500</v>
      </c>
      <c r="HI184" s="224" t="str">
        <f t="shared" si="1028"/>
        <v>125</v>
      </c>
      <c r="HJ184" s="224" t="str">
        <f t="shared" si="1028"/>
        <v>1,371</v>
      </c>
      <c r="HK184" s="224" t="str">
        <f t="shared" si="1028"/>
        <v>246</v>
      </c>
      <c r="HL184" s="224" t="str">
        <f t="shared" si="1028"/>
        <v>29</v>
      </c>
      <c r="HM184" s="224" t="str">
        <f t="shared" si="1028"/>
        <v>158</v>
      </c>
      <c r="HN184" s="224" t="str">
        <f t="shared" si="1028"/>
        <v>177,000</v>
      </c>
      <c r="HO184" s="224" t="str">
        <f t="shared" si="1028"/>
        <v>111</v>
      </c>
      <c r="HP184" s="224" t="str">
        <f t="shared" si="1028"/>
        <v>961,400</v>
      </c>
      <c r="HQ184" s="224" t="str">
        <f t="shared" si="1028"/>
        <v>199,642</v>
      </c>
      <c r="HR184" s="224" t="str">
        <f t="shared" si="1028"/>
        <v>199,954</v>
      </c>
      <c r="HS184" s="224" t="str">
        <f t="shared" si="1028"/>
        <v>265,363</v>
      </c>
      <c r="HT184" s="224" t="str">
        <f t="shared" si="1028"/>
        <v>525,051</v>
      </c>
      <c r="HU184" s="224" t="str">
        <f t="shared" si="1028"/>
        <v>628,093</v>
      </c>
      <c r="HV184" s="224" t="str">
        <f t="shared" si="1028"/>
        <v>-</v>
      </c>
      <c r="HW184" s="224" t="str">
        <f t="shared" si="1028"/>
        <v>-</v>
      </c>
      <c r="HX184" s="224" t="str">
        <f t="shared" si="1028"/>
        <v>-</v>
      </c>
      <c r="HY184" s="224" t="str">
        <f t="shared" si="1028"/>
        <v>$48,358,696</v>
      </c>
      <c r="HZ184" s="224" t="str">
        <f t="shared" si="1028"/>
        <v>$79</v>
      </c>
      <c r="IA184" s="224" t="str">
        <f t="shared" si="1028"/>
        <v>345</v>
      </c>
      <c r="IB184" s="232" t="s">
        <v>275</v>
      </c>
      <c r="IC184" s="232" t="s">
        <v>275</v>
      </c>
      <c r="ID184" s="213" t="str">
        <f t="shared" ref="ID184:IX184" si="1029">ID84</f>
        <v>75,000</v>
      </c>
      <c r="IE184" s="224" t="str">
        <f t="shared" si="1029"/>
        <v>4,500</v>
      </c>
      <c r="IF184" s="224" t="str">
        <f t="shared" si="1029"/>
        <v>125</v>
      </c>
      <c r="IG184" s="224" t="str">
        <f t="shared" si="1029"/>
        <v>1,020</v>
      </c>
      <c r="IH184" s="224" t="str">
        <f t="shared" si="1029"/>
        <v>137</v>
      </c>
      <c r="II184" s="224" t="str">
        <f t="shared" si="1029"/>
        <v>29</v>
      </c>
      <c r="IJ184" s="224" t="str">
        <f t="shared" si="1029"/>
        <v>158</v>
      </c>
      <c r="IK184" s="224" t="str">
        <f t="shared" si="1029"/>
        <v>177,000</v>
      </c>
      <c r="IL184" s="224" t="str">
        <f t="shared" si="1029"/>
        <v>75</v>
      </c>
      <c r="IM184" s="224" t="str">
        <f t="shared" si="1029"/>
        <v>450,000</v>
      </c>
      <c r="IN184" s="224" t="str">
        <f t="shared" si="1029"/>
        <v>253,575</v>
      </c>
      <c r="IO184" s="224" t="str">
        <f t="shared" si="1029"/>
        <v>253,775</v>
      </c>
      <c r="IP184" s="224" t="str">
        <f t="shared" si="1029"/>
        <v>381,425</v>
      </c>
      <c r="IQ184" s="224" t="str">
        <f t="shared" si="1029"/>
        <v>681,000</v>
      </c>
      <c r="IR184" s="224" t="str">
        <f t="shared" si="1029"/>
        <v>781,000</v>
      </c>
      <c r="IS184" s="224" t="str">
        <f t="shared" si="1029"/>
        <v>-</v>
      </c>
      <c r="IT184" s="224" t="str">
        <f t="shared" si="1029"/>
        <v>-</v>
      </c>
      <c r="IU184" s="224" t="str">
        <f t="shared" si="1029"/>
        <v>-</v>
      </c>
      <c r="IV184" s="224" t="str">
        <f t="shared" si="1029"/>
        <v>$61,530,000</v>
      </c>
      <c r="IW184" s="224" t="str">
        <f t="shared" si="1029"/>
        <v>$81</v>
      </c>
      <c r="IX184" s="224" t="str">
        <f t="shared" si="1029"/>
        <v>506</v>
      </c>
      <c r="IY184" s="232" t="s">
        <v>275</v>
      </c>
      <c r="IZ184" s="232" t="s">
        <v>275</v>
      </c>
      <c r="JA184" s="213" t="str">
        <f t="shared" ref="JA184:JU184" si="1030">JA84</f>
        <v>75,134</v>
      </c>
      <c r="JB184" s="224" t="str">
        <f t="shared" si="1030"/>
        <v>4,500</v>
      </c>
      <c r="JC184" s="224" t="str">
        <f t="shared" si="1030"/>
        <v>150</v>
      </c>
      <c r="JD184" s="224" t="str">
        <f t="shared" si="1030"/>
        <v>1,172</v>
      </c>
      <c r="JE184" s="224" t="str">
        <f t="shared" si="1030"/>
        <v>236</v>
      </c>
      <c r="JF184" s="224" t="str">
        <f t="shared" si="1030"/>
        <v>20</v>
      </c>
      <c r="JG184" s="224" t="str">
        <f t="shared" si="1030"/>
        <v>158</v>
      </c>
      <c r="JH184" s="224" t="str">
        <f t="shared" si="1030"/>
        <v>177,000</v>
      </c>
      <c r="JI184" s="224" t="str">
        <f t="shared" si="1030"/>
        <v>111</v>
      </c>
      <c r="JJ184" s="224" t="str">
        <f t="shared" si="1030"/>
        <v>962,000</v>
      </c>
      <c r="JK184" s="224" t="str">
        <f t="shared" si="1030"/>
        <v>236,417</v>
      </c>
      <c r="JL184" s="224" t="str">
        <f t="shared" si="1030"/>
        <v>237,532</v>
      </c>
      <c r="JM184" s="224" t="str">
        <f t="shared" si="1030"/>
        <v>53,857</v>
      </c>
      <c r="JN184" s="224" t="str">
        <f t="shared" si="1030"/>
        <v>778,494</v>
      </c>
      <c r="JO184" s="224" t="str">
        <f t="shared" si="1030"/>
        <v>825,392</v>
      </c>
      <c r="JP184" s="224" t="str">
        <f t="shared" si="1030"/>
        <v>$8,952,297</v>
      </c>
      <c r="JQ184" s="224" t="str">
        <f t="shared" si="1030"/>
        <v>$2,296,441</v>
      </c>
      <c r="JR184" s="224" t="str">
        <f t="shared" si="1030"/>
        <v>$2,328,430</v>
      </c>
      <c r="JS184" s="224" t="str">
        <f t="shared" si="1030"/>
        <v>$13,577,168</v>
      </c>
      <c r="JT184" s="224" t="str">
        <f t="shared" si="1030"/>
        <v>$89.96</v>
      </c>
      <c r="JU184" s="224" t="str">
        <f t="shared" si="1030"/>
        <v>244</v>
      </c>
      <c r="JV184" s="232" t="s">
        <v>275</v>
      </c>
      <c r="JW184" s="232" t="s">
        <v>275</v>
      </c>
      <c r="JX184" s="213" t="str">
        <f t="shared" ref="JX184:KR184" si="1031">JX84</f>
        <v>-335</v>
      </c>
      <c r="JY184" s="224" t="str">
        <f t="shared" si="1031"/>
        <v>0</v>
      </c>
      <c r="JZ184" s="224" t="str">
        <f t="shared" si="1031"/>
        <v>0</v>
      </c>
      <c r="KA184" s="224" t="str">
        <f t="shared" si="1031"/>
        <v>104</v>
      </c>
      <c r="KB184" s="224" t="str">
        <f t="shared" si="1031"/>
        <v>-34</v>
      </c>
      <c r="KC184" s="224" t="str">
        <f t="shared" si="1031"/>
        <v>0</v>
      </c>
      <c r="KD184" s="224" t="str">
        <f t="shared" si="1031"/>
        <v>0</v>
      </c>
      <c r="KE184" s="224" t="str">
        <f t="shared" si="1031"/>
        <v>0</v>
      </c>
      <c r="KF184" s="224" t="str">
        <f t="shared" si="1031"/>
        <v>0</v>
      </c>
      <c r="KG184" s="224" t="str">
        <f t="shared" si="1031"/>
        <v>0</v>
      </c>
      <c r="KH184" s="224" t="str">
        <f t="shared" si="1031"/>
        <v>-8,648</v>
      </c>
      <c r="KI184" s="224" t="str">
        <f t="shared" si="1031"/>
        <v>-8,619</v>
      </c>
      <c r="KJ184" s="224" t="str">
        <f t="shared" si="1031"/>
        <v>1,778</v>
      </c>
      <c r="KK184" s="224" t="str">
        <f t="shared" si="1031"/>
        <v>-129,856</v>
      </c>
      <c r="KL184" s="224" t="str">
        <f t="shared" si="1031"/>
        <v>-131,968</v>
      </c>
      <c r="KM184" s="224" t="str">
        <f t="shared" si="1031"/>
        <v>$372,841</v>
      </c>
      <c r="KN184" s="224" t="str">
        <f t="shared" si="1031"/>
        <v>$67,554</v>
      </c>
      <c r="KO184" s="224" t="str">
        <f t="shared" si="1031"/>
        <v>$7,688</v>
      </c>
      <c r="KP184" s="224" t="str">
        <f t="shared" si="1031"/>
        <v>$448,083</v>
      </c>
      <c r="KQ184" s="224" t="str">
        <f t="shared" si="1031"/>
        <v>-$14.86</v>
      </c>
      <c r="KR184" s="224" t="str">
        <f t="shared" si="1031"/>
        <v>44</v>
      </c>
      <c r="KS184" s="232" t="s">
        <v>275</v>
      </c>
      <c r="KT184" s="232" t="s">
        <v>275</v>
      </c>
      <c r="KU184" s="213" t="str">
        <f t="shared" ref="KU184:LO184" si="1032">KU84</f>
        <v>1</v>
      </c>
      <c r="KV184" s="224" t="str">
        <f t="shared" si="1032"/>
        <v>0</v>
      </c>
      <c r="KW184" s="224" t="str">
        <f t="shared" si="1032"/>
        <v>0</v>
      </c>
      <c r="KX184" s="224" t="str">
        <f t="shared" si="1032"/>
        <v>25</v>
      </c>
      <c r="KY184" s="224" t="str">
        <f t="shared" si="1032"/>
        <v>39</v>
      </c>
      <c r="KZ184" s="224" t="str">
        <f t="shared" si="1032"/>
        <v>-17</v>
      </c>
      <c r="LA184" s="224" t="str">
        <f t="shared" si="1032"/>
        <v>0</v>
      </c>
      <c r="LB184" s="224" t="str">
        <f t="shared" si="1032"/>
        <v>0</v>
      </c>
      <c r="LC184" s="224" t="str">
        <f t="shared" si="1032"/>
        <v>0</v>
      </c>
      <c r="LD184" s="224" t="str">
        <f t="shared" si="1032"/>
        <v>0</v>
      </c>
      <c r="LE184" s="224" t="str">
        <f t="shared" si="1032"/>
        <v>-244,697</v>
      </c>
      <c r="LF184" s="224" t="str">
        <f t="shared" si="1032"/>
        <v>-248,077</v>
      </c>
      <c r="LG184" s="224" t="str">
        <f t="shared" si="1032"/>
        <v>-38,647</v>
      </c>
      <c r="LH184" s="224" t="str">
        <f t="shared" si="1032"/>
        <v>-499,797</v>
      </c>
      <c r="LI184" s="224" t="str">
        <f t="shared" si="1032"/>
        <v>-552,914</v>
      </c>
      <c r="LJ184" s="224" t="str">
        <f t="shared" si="1032"/>
        <v>$1</v>
      </c>
      <c r="LK184" s="224" t="str">
        <f t="shared" si="1032"/>
        <v>$0</v>
      </c>
      <c r="LL184" s="224" t="str">
        <f t="shared" si="1032"/>
        <v>$0</v>
      </c>
      <c r="LM184" s="224" t="str">
        <f t="shared" si="1032"/>
        <v>$1</v>
      </c>
      <c r="LN184" s="224" t="str">
        <f t="shared" si="1032"/>
        <v>$13.53</v>
      </c>
      <c r="LO184" s="224" t="str">
        <f t="shared" si="1032"/>
        <v>-135</v>
      </c>
      <c r="LP184" s="232"/>
      <c r="LQ184" s="232"/>
      <c r="LR184" s="213" t="str">
        <f t="shared" ref="LR184:ML184" si="1033">LR84</f>
        <v>334</v>
      </c>
      <c r="LS184" s="224" t="str">
        <f t="shared" si="1033"/>
        <v>0</v>
      </c>
      <c r="LT184" s="224" t="str">
        <f t="shared" si="1033"/>
        <v>0</v>
      </c>
      <c r="LU184" s="224" t="str">
        <f t="shared" si="1033"/>
        <v>0</v>
      </c>
      <c r="LV184" s="224" t="str">
        <f t="shared" si="1033"/>
        <v>6</v>
      </c>
      <c r="LW184" s="224" t="str">
        <f t="shared" si="1033"/>
        <v>0</v>
      </c>
      <c r="LX184" s="224" t="str">
        <f t="shared" si="1033"/>
        <v>0</v>
      </c>
      <c r="LY184" s="224" t="str">
        <f t="shared" si="1033"/>
        <v>0</v>
      </c>
      <c r="LZ184" s="224" t="str">
        <f t="shared" si="1033"/>
        <v>0</v>
      </c>
      <c r="MA184" s="224" t="str">
        <f t="shared" si="1033"/>
        <v>0</v>
      </c>
      <c r="MB184" s="224" t="str">
        <f t="shared" si="1033"/>
        <v>94,449</v>
      </c>
      <c r="MC184" s="224" t="str">
        <f t="shared" si="1033"/>
        <v>97,802</v>
      </c>
      <c r="MD184" s="224" t="str">
        <f t="shared" si="1033"/>
        <v>-17,542</v>
      </c>
      <c r="ME184" s="224" t="str">
        <f t="shared" si="1033"/>
        <v>33,029</v>
      </c>
      <c r="MF184" s="224" t="str">
        <f t="shared" si="1033"/>
        <v>43,029</v>
      </c>
      <c r="MG184" s="224" t="str">
        <f t="shared" si="1033"/>
        <v>-$2,047,478</v>
      </c>
      <c r="MH184" s="224" t="str">
        <f t="shared" si="1033"/>
        <v>-$862,915</v>
      </c>
      <c r="MI184" s="224" t="str">
        <f t="shared" si="1033"/>
        <v>-$129,441</v>
      </c>
      <c r="MJ184" s="224" t="str">
        <f t="shared" si="1033"/>
        <v>-$3,039,834</v>
      </c>
      <c r="MK184" s="224" t="str">
        <f t="shared" si="1033"/>
        <v>-$2</v>
      </c>
      <c r="ML184" s="224" t="str">
        <f t="shared" si="1033"/>
        <v>20</v>
      </c>
      <c r="MM184" s="232"/>
      <c r="MN184" s="232"/>
      <c r="MO184" s="213" t="str">
        <f t="shared" ref="MO184:NI184" si="1034">MO84</f>
        <v>0</v>
      </c>
      <c r="MP184" s="224" t="str">
        <f t="shared" si="1034"/>
        <v>0</v>
      </c>
      <c r="MQ184" s="224" t="str">
        <f t="shared" si="1034"/>
        <v>0</v>
      </c>
      <c r="MR184" s="224" t="str">
        <f t="shared" si="1034"/>
        <v>4</v>
      </c>
      <c r="MS184" s="224" t="str">
        <f t="shared" si="1034"/>
        <v>14</v>
      </c>
      <c r="MT184" s="224" t="str">
        <f t="shared" si="1034"/>
        <v>0</v>
      </c>
      <c r="MU184" s="224" t="str">
        <f t="shared" si="1034"/>
        <v>0</v>
      </c>
      <c r="MV184" s="224" t="str">
        <f t="shared" si="1034"/>
        <v>0</v>
      </c>
      <c r="MW184" s="224" t="str">
        <f t="shared" si="1034"/>
        <v>0</v>
      </c>
      <c r="MX184" s="224" t="str">
        <f t="shared" si="1034"/>
        <v>0</v>
      </c>
      <c r="MY184" s="224" t="str">
        <f t="shared" si="1034"/>
        <v>13,748</v>
      </c>
      <c r="MZ184" s="224" t="str">
        <f t="shared" si="1034"/>
        <v>12,049</v>
      </c>
      <c r="NA184" s="224" t="str">
        <f t="shared" si="1034"/>
        <v>61,255</v>
      </c>
      <c r="NB184" s="224" t="str">
        <f t="shared" si="1034"/>
        <v>436,222</v>
      </c>
      <c r="NC184" s="224" t="str">
        <f t="shared" si="1034"/>
        <v>494,328</v>
      </c>
      <c r="ND184" s="224" t="str">
        <f t="shared" si="1034"/>
        <v>-$3,009,444</v>
      </c>
      <c r="NE184" s="224" t="str">
        <f t="shared" si="1034"/>
        <v>-$2,933,403</v>
      </c>
      <c r="NF184" s="224" t="str">
        <f t="shared" si="1034"/>
        <v>-$10,638,253</v>
      </c>
      <c r="NG184" s="224" t="str">
        <f t="shared" si="1034"/>
        <v>-$16,581,100</v>
      </c>
      <c r="NH184" s="224" t="str">
        <f t="shared" si="1034"/>
        <v>$2</v>
      </c>
      <c r="NI184" s="224" t="str">
        <f t="shared" si="1034"/>
        <v>110</v>
      </c>
    </row>
    <row r="185" spans="1:373" s="2" customFormat="1" ht="12.7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213" t="s">
        <v>75</v>
      </c>
      <c r="AD185" s="222" t="str">
        <f t="shared" ca="1" si="742"/>
        <v>$91.21</v>
      </c>
      <c r="AE185" s="224" t="str">
        <f t="shared" si="778"/>
        <v>34,736</v>
      </c>
      <c r="AF185" s="224" t="str">
        <f t="shared" ref="AF185:AS185" si="1035">AF85</f>
        <v>0</v>
      </c>
      <c r="AG185" s="224" t="str">
        <f t="shared" si="1035"/>
        <v>0</v>
      </c>
      <c r="AH185" s="224" t="str">
        <f t="shared" si="1035"/>
        <v>1,600</v>
      </c>
      <c r="AI185" s="224" t="str">
        <f t="shared" si="1035"/>
        <v>400</v>
      </c>
      <c r="AJ185" s="224" t="str">
        <f t="shared" si="1035"/>
        <v>50</v>
      </c>
      <c r="AK185" s="224" t="str">
        <f t="shared" si="1035"/>
        <v>334</v>
      </c>
      <c r="AL185" s="224" t="str">
        <f t="shared" si="1035"/>
        <v>667,356</v>
      </c>
      <c r="AM185" s="224" t="str">
        <f t="shared" si="1035"/>
        <v>300</v>
      </c>
      <c r="AN185" s="224" t="str">
        <f t="shared" si="1035"/>
        <v>3,000,000</v>
      </c>
      <c r="AO185" s="224" t="str">
        <f t="shared" si="1035"/>
        <v>255,155</v>
      </c>
      <c r="AP185" s="224" t="str">
        <f t="shared" si="1035"/>
        <v>255,155</v>
      </c>
      <c r="AQ185" s="224" t="str">
        <f t="shared" si="1035"/>
        <v>15,189</v>
      </c>
      <c r="AR185" s="224" t="str">
        <f t="shared" si="1035"/>
        <v>14,166,746</v>
      </c>
      <c r="AS185" s="224" t="str">
        <f t="shared" si="1035"/>
        <v>14,788,855</v>
      </c>
      <c r="AT185" s="224" t="str">
        <f t="shared" si="916"/>
        <v>$20,850,000</v>
      </c>
      <c r="AU185" s="224" t="str">
        <f t="shared" si="916"/>
        <v>$24,500,000</v>
      </c>
      <c r="AV185" s="224" t="str">
        <f t="shared" si="916"/>
        <v>$25,890,000</v>
      </c>
      <c r="AW185" s="224" t="str">
        <f t="shared" si="916"/>
        <v>$71,240,000</v>
      </c>
      <c r="AX185" s="224" t="str">
        <f t="shared" si="916"/>
        <v>$91.21</v>
      </c>
      <c r="AY185" s="224" t="str">
        <f t="shared" ref="AY185" si="1036">AY85</f>
        <v>551</v>
      </c>
      <c r="AZ185" s="232" t="s">
        <v>275</v>
      </c>
      <c r="BA185" s="232"/>
      <c r="BB185" s="213" t="str">
        <f t="shared" ref="BB185:BU185" si="1037">BB85</f>
        <v>34,723</v>
      </c>
      <c r="BC185" s="224" t="str">
        <f t="shared" si="1037"/>
        <v>0</v>
      </c>
      <c r="BD185" s="224" t="str">
        <f t="shared" si="1037"/>
        <v>0</v>
      </c>
      <c r="BE185" s="224" t="str">
        <f t="shared" si="1037"/>
        <v>3,200</v>
      </c>
      <c r="BF185" s="224" t="str">
        <f t="shared" si="1037"/>
        <v>400</v>
      </c>
      <c r="BG185" s="224" t="str">
        <f t="shared" si="1037"/>
        <v>50</v>
      </c>
      <c r="BH185" s="224" t="str">
        <f t="shared" si="1037"/>
        <v>330</v>
      </c>
      <c r="BI185" s="224" t="str">
        <f t="shared" si="1037"/>
        <v>661,275</v>
      </c>
      <c r="BJ185" s="224" t="str">
        <f t="shared" si="1037"/>
        <v>300</v>
      </c>
      <c r="BK185" s="224" t="str">
        <f t="shared" si="1037"/>
        <v>2,000,000</v>
      </c>
      <c r="BL185" s="224" t="str">
        <f t="shared" si="1037"/>
        <v>483,874</v>
      </c>
      <c r="BM185" s="224" t="str">
        <f t="shared" si="1037"/>
        <v>483,874</v>
      </c>
      <c r="BN185" s="224" t="str">
        <f t="shared" si="1037"/>
        <v>15,189</v>
      </c>
      <c r="BO185" s="224" t="str">
        <f t="shared" si="1037"/>
        <v>19,517,204</v>
      </c>
      <c r="BP185" s="224" t="str">
        <f t="shared" si="1037"/>
        <v>20,153,562</v>
      </c>
      <c r="BQ185" s="224" t="str">
        <f t="shared" si="1037"/>
        <v>$31,911,540</v>
      </c>
      <c r="BR185" s="224" t="str">
        <f t="shared" si="1037"/>
        <v>$42,417,334</v>
      </c>
      <c r="BS185" s="224" t="str">
        <f t="shared" si="1037"/>
        <v>$44,430,331</v>
      </c>
      <c r="BT185" s="224" t="str">
        <f t="shared" si="1037"/>
        <v>$118,759,205</v>
      </c>
      <c r="BU185" s="224" t="str">
        <f t="shared" si="1037"/>
        <v>$83.31</v>
      </c>
      <c r="BV185" s="224" t="str">
        <f t="shared" si="986"/>
        <v>1,053</v>
      </c>
      <c r="BW185" s="232" t="s">
        <v>275</v>
      </c>
      <c r="BX185" s="232" t="s">
        <v>275</v>
      </c>
      <c r="BY185" s="213" t="str">
        <f t="shared" ref="BY185:CR185" si="1038">BY85</f>
        <v>34,736</v>
      </c>
      <c r="BZ185" s="224" t="str">
        <f t="shared" si="1038"/>
        <v>0</v>
      </c>
      <c r="CA185" s="224" t="str">
        <f t="shared" si="1038"/>
        <v>0</v>
      </c>
      <c r="CB185" s="224" t="str">
        <f t="shared" si="1038"/>
        <v>3,170</v>
      </c>
      <c r="CC185" s="224" t="str">
        <f t="shared" si="1038"/>
        <v>362</v>
      </c>
      <c r="CD185" s="224" t="str">
        <f t="shared" si="1038"/>
        <v>47</v>
      </c>
      <c r="CE185" s="224" t="str">
        <f t="shared" si="1038"/>
        <v>330</v>
      </c>
      <c r="CF185" s="224" t="str">
        <f t="shared" si="1038"/>
        <v>653,007</v>
      </c>
      <c r="CG185" s="224" t="str">
        <f t="shared" si="1038"/>
        <v>300</v>
      </c>
      <c r="CH185" s="224" t="str">
        <f t="shared" si="1038"/>
        <v>1,500,000</v>
      </c>
      <c r="CI185" s="224" t="str">
        <f t="shared" si="1038"/>
        <v>387,600</v>
      </c>
      <c r="CJ185" s="224" t="str">
        <f t="shared" si="1038"/>
        <v>387,600</v>
      </c>
      <c r="CK185" s="224" t="str">
        <f t="shared" si="1038"/>
        <v>17,675</v>
      </c>
      <c r="CL185" s="224" t="str">
        <f t="shared" si="1038"/>
        <v>13,832,425</v>
      </c>
      <c r="CM185" s="224" t="str">
        <f t="shared" si="1038"/>
        <v>14,394,545</v>
      </c>
      <c r="CN185" s="224" t="str">
        <f t="shared" si="1038"/>
        <v>$24,313,000</v>
      </c>
      <c r="CO185" s="224" t="str">
        <f t="shared" si="1038"/>
        <v>$26,486,000</v>
      </c>
      <c r="CP185" s="224" t="str">
        <f t="shared" si="1038"/>
        <v>$34,551,000</v>
      </c>
      <c r="CQ185" s="224" t="str">
        <f t="shared" si="1038"/>
        <v>$85,350,000</v>
      </c>
      <c r="CR185" s="224" t="str">
        <f t="shared" si="1038"/>
        <v>$82</v>
      </c>
      <c r="CS185" s="224" t="str">
        <f t="shared" si="987"/>
        <v>1,045</v>
      </c>
      <c r="CT185" s="232" t="s">
        <v>275</v>
      </c>
      <c r="CU185" s="232" t="s">
        <v>275</v>
      </c>
      <c r="CV185" s="213" t="str">
        <f t="shared" ref="CV185:DP185" si="1039">CV85</f>
        <v>35,177</v>
      </c>
      <c r="CW185" s="224" t="str">
        <f t="shared" si="1039"/>
        <v>0</v>
      </c>
      <c r="CX185" s="224" t="str">
        <f t="shared" si="1039"/>
        <v>0</v>
      </c>
      <c r="CY185" s="224" t="str">
        <f t="shared" si="1039"/>
        <v>3,170</v>
      </c>
      <c r="CZ185" s="224" t="str">
        <f t="shared" si="1039"/>
        <v>362</v>
      </c>
      <c r="DA185" s="224" t="str">
        <f t="shared" si="1039"/>
        <v>47</v>
      </c>
      <c r="DB185" s="224" t="str">
        <f t="shared" si="1039"/>
        <v>330</v>
      </c>
      <c r="DC185" s="224" t="str">
        <f t="shared" si="1039"/>
        <v>643,033</v>
      </c>
      <c r="DD185" s="224" t="str">
        <f t="shared" si="1039"/>
        <v>279</v>
      </c>
      <c r="DE185" s="224" t="str">
        <f t="shared" si="1039"/>
        <v>1,150,000</v>
      </c>
      <c r="DF185" s="224" t="str">
        <f t="shared" si="1039"/>
        <v>324,265</v>
      </c>
      <c r="DG185" s="224" t="str">
        <f t="shared" si="1039"/>
        <v>324,265</v>
      </c>
      <c r="DH185" s="224" t="str">
        <f t="shared" si="1039"/>
        <v>20,150</v>
      </c>
      <c r="DI185" s="224" t="str">
        <f t="shared" si="1039"/>
        <v>10,908,690</v>
      </c>
      <c r="DJ185" s="224" t="str">
        <f t="shared" si="1039"/>
        <v>11,548,222</v>
      </c>
      <c r="DK185" s="224" t="str">
        <f t="shared" si="1039"/>
        <v>$22,666,553</v>
      </c>
      <c r="DL185" s="224" t="str">
        <f t="shared" si="1039"/>
        <v>$22,998,112</v>
      </c>
      <c r="DM185" s="224" t="str">
        <f t="shared" si="1039"/>
        <v>$28,437,269</v>
      </c>
      <c r="DN185" s="224" t="str">
        <f t="shared" si="1039"/>
        <v>$74,101,934</v>
      </c>
      <c r="DO185" s="224" t="str">
        <f t="shared" si="1039"/>
        <v>$80</v>
      </c>
      <c r="DP185" s="224" t="str">
        <f t="shared" si="1039"/>
        <v>983</v>
      </c>
      <c r="DQ185" s="232" t="s">
        <v>275</v>
      </c>
      <c r="DR185" s="232" t="s">
        <v>275</v>
      </c>
      <c r="DS185" s="213" t="str">
        <f t="shared" ref="DS185:EM185" si="1040">DS85</f>
        <v>34,859</v>
      </c>
      <c r="DT185" s="224" t="str">
        <f t="shared" si="1040"/>
        <v>0</v>
      </c>
      <c r="DU185" s="224" t="str">
        <f t="shared" si="1040"/>
        <v>0</v>
      </c>
      <c r="DV185" s="224" t="str">
        <f t="shared" si="1040"/>
        <v>3,170</v>
      </c>
      <c r="DW185" s="224" t="str">
        <f t="shared" si="1040"/>
        <v>362</v>
      </c>
      <c r="DX185" s="224" t="str">
        <f t="shared" si="1040"/>
        <v>47</v>
      </c>
      <c r="DY185" s="224" t="str">
        <f t="shared" si="1040"/>
        <v>330</v>
      </c>
      <c r="DZ185" s="224" t="str">
        <f t="shared" si="1040"/>
        <v>643,033</v>
      </c>
      <c r="EA185" s="224" t="str">
        <f t="shared" si="1040"/>
        <v>279</v>
      </c>
      <c r="EB185" s="224" t="str">
        <f t="shared" si="1040"/>
        <v>1,146,150</v>
      </c>
      <c r="EC185" s="224" t="str">
        <f t="shared" si="1040"/>
        <v>425,557</v>
      </c>
      <c r="ED185" s="224" t="str">
        <f t="shared" si="1040"/>
        <v>425,557</v>
      </c>
      <c r="EE185" s="224" t="str">
        <f t="shared" si="1040"/>
        <v>11,491</v>
      </c>
      <c r="EF185" s="224" t="str">
        <f t="shared" si="1040"/>
        <v>11,106,374</v>
      </c>
      <c r="EG185" s="224" t="str">
        <f t="shared" si="1040"/>
        <v>11,398,968</v>
      </c>
      <c r="EH185" s="224" t="str">
        <f t="shared" si="1040"/>
        <v>$23,083,950</v>
      </c>
      <c r="EI185" s="224" t="str">
        <f t="shared" si="1040"/>
        <v>$26,274,127</v>
      </c>
      <c r="EJ185" s="224" t="str">
        <f t="shared" si="1040"/>
        <v>$35,281,164</v>
      </c>
      <c r="EK185" s="224" t="str">
        <f t="shared" si="1040"/>
        <v>$84,369,241</v>
      </c>
      <c r="EL185" s="224" t="str">
        <f t="shared" si="1040"/>
        <v>$77</v>
      </c>
      <c r="EM185" s="224" t="str">
        <f t="shared" si="1040"/>
        <v>1,053</v>
      </c>
      <c r="EN185" s="232" t="s">
        <v>275</v>
      </c>
      <c r="EO185" s="232" t="s">
        <v>275</v>
      </c>
      <c r="EP185" s="213" t="str">
        <f t="shared" ref="EP185:FJ185" si="1041">EP85</f>
        <v>34,774</v>
      </c>
      <c r="EQ185" s="224" t="str">
        <f t="shared" si="1041"/>
        <v>0</v>
      </c>
      <c r="ER185" s="224" t="str">
        <f t="shared" si="1041"/>
        <v>0</v>
      </c>
      <c r="ES185" s="224" t="str">
        <f t="shared" si="1041"/>
        <v>2,984</v>
      </c>
      <c r="ET185" s="224" t="str">
        <f t="shared" si="1041"/>
        <v>357</v>
      </c>
      <c r="EU185" s="224" t="str">
        <f t="shared" si="1041"/>
        <v>35</v>
      </c>
      <c r="EV185" s="224" t="str">
        <f t="shared" si="1041"/>
        <v>280</v>
      </c>
      <c r="EW185" s="224" t="str">
        <f t="shared" si="1041"/>
        <v>577,479</v>
      </c>
      <c r="EX185" s="224" t="str">
        <f t="shared" si="1041"/>
        <v>178</v>
      </c>
      <c r="EY185" s="224" t="str">
        <f t="shared" si="1041"/>
        <v>905,255</v>
      </c>
      <c r="EZ185" s="224" t="str">
        <f t="shared" si="1041"/>
        <v>553,443</v>
      </c>
      <c r="FA185" s="224" t="str">
        <f t="shared" si="1041"/>
        <v>553,501</v>
      </c>
      <c r="FB185" s="224" t="str">
        <f t="shared" si="1041"/>
        <v>29,427</v>
      </c>
      <c r="FC185" s="224" t="str">
        <f t="shared" si="1041"/>
        <v>8,847,535</v>
      </c>
      <c r="FD185" s="224" t="str">
        <f t="shared" si="1041"/>
        <v>9,397,208</v>
      </c>
      <c r="FE185" s="224" t="str">
        <f t="shared" si="1041"/>
        <v>$31,284,061</v>
      </c>
      <c r="FF185" s="224" t="str">
        <f t="shared" si="1041"/>
        <v>$36,302,768</v>
      </c>
      <c r="FG185" s="224" t="str">
        <f t="shared" si="1041"/>
        <v>$44,094,647</v>
      </c>
      <c r="FH185" s="224" t="str">
        <f t="shared" si="1041"/>
        <v>$111,681,476</v>
      </c>
      <c r="FI185" s="224" t="str">
        <f t="shared" si="1041"/>
        <v>$74</v>
      </c>
      <c r="FJ185" s="224" t="str">
        <f t="shared" si="1041"/>
        <v>1,278</v>
      </c>
      <c r="FK185" s="232" t="s">
        <v>275</v>
      </c>
      <c r="FL185" s="232" t="s">
        <v>275</v>
      </c>
      <c r="FM185" s="213" t="str">
        <f t="shared" ref="FM185:GG185" si="1042">FM85</f>
        <v>34,678</v>
      </c>
      <c r="FN185" s="224" t="str">
        <f t="shared" si="1042"/>
        <v>0</v>
      </c>
      <c r="FO185" s="224" t="str">
        <f t="shared" si="1042"/>
        <v>0</v>
      </c>
      <c r="FP185" s="224" t="str">
        <f t="shared" si="1042"/>
        <v>3,052</v>
      </c>
      <c r="FQ185" s="224" t="str">
        <f t="shared" si="1042"/>
        <v>360</v>
      </c>
      <c r="FR185" s="224" t="str">
        <f t="shared" si="1042"/>
        <v>33</v>
      </c>
      <c r="FS185" s="224" t="str">
        <f t="shared" si="1042"/>
        <v>269</v>
      </c>
      <c r="FT185" s="224" t="str">
        <f t="shared" si="1042"/>
        <v>545,496</v>
      </c>
      <c r="FU185" s="224" t="str">
        <f t="shared" si="1042"/>
        <v>310</v>
      </c>
      <c r="FV185" s="224" t="str">
        <f t="shared" si="1042"/>
        <v>1,147,952</v>
      </c>
      <c r="FW185" s="224" t="str">
        <f t="shared" si="1042"/>
        <v>567,600</v>
      </c>
      <c r="FX185" s="224" t="str">
        <f t="shared" si="1042"/>
        <v>567,696</v>
      </c>
      <c r="FY185" s="224" t="str">
        <f t="shared" si="1042"/>
        <v>19,955</v>
      </c>
      <c r="FZ185" s="224" t="str">
        <f t="shared" si="1042"/>
        <v>5,742,575</v>
      </c>
      <c r="GA185" s="224" t="str">
        <f t="shared" si="1042"/>
        <v>6,480,667</v>
      </c>
      <c r="GB185" s="224" t="str">
        <f t="shared" si="1042"/>
        <v>$26,868,058</v>
      </c>
      <c r="GC185" s="224" t="str">
        <f t="shared" si="1042"/>
        <v>$29,216,884</v>
      </c>
      <c r="GD185" s="224" t="str">
        <f t="shared" si="1042"/>
        <v>$41,746,145</v>
      </c>
      <c r="GE185" s="224" t="str">
        <f t="shared" si="1042"/>
        <v>$97,831,087</v>
      </c>
      <c r="GF185" s="224" t="str">
        <f t="shared" si="1042"/>
        <v>$68</v>
      </c>
      <c r="GG185" s="224" t="str">
        <f t="shared" si="1042"/>
        <v>1,170</v>
      </c>
      <c r="GH185" s="232" t="s">
        <v>275</v>
      </c>
      <c r="GI185" s="232" t="s">
        <v>275</v>
      </c>
      <c r="GJ185" s="213" t="str">
        <f t="shared" ref="GJ185:HD185" si="1043">GJ85</f>
        <v>34,621</v>
      </c>
      <c r="GK185" s="224" t="str">
        <f t="shared" si="1043"/>
        <v>0</v>
      </c>
      <c r="GL185" s="224" t="str">
        <f t="shared" si="1043"/>
        <v>0</v>
      </c>
      <c r="GM185" s="224" t="str">
        <f t="shared" si="1043"/>
        <v>0</v>
      </c>
      <c r="GN185" s="224" t="str">
        <f t="shared" si="1043"/>
        <v>0</v>
      </c>
      <c r="GO185" s="224" t="str">
        <f t="shared" si="1043"/>
        <v>0</v>
      </c>
      <c r="GP185" s="224" t="str">
        <f t="shared" si="1043"/>
        <v>282</v>
      </c>
      <c r="GQ185" s="224" t="str">
        <f t="shared" si="1043"/>
        <v>562,471</v>
      </c>
      <c r="GR185" s="224" t="str">
        <f t="shared" si="1043"/>
        <v>277</v>
      </c>
      <c r="GS185" s="224" t="str">
        <f t="shared" si="1043"/>
        <v>3,316,619</v>
      </c>
      <c r="GT185" s="224" t="str">
        <f t="shared" si="1043"/>
        <v>525,276</v>
      </c>
      <c r="GU185" s="224" t="str">
        <f t="shared" si="1043"/>
        <v>525,306</v>
      </c>
      <c r="GV185" s="224" t="str">
        <f t="shared" si="1043"/>
        <v>14,467</v>
      </c>
      <c r="GW185" s="224" t="str">
        <f t="shared" si="1043"/>
        <v>4,629,484</v>
      </c>
      <c r="GX185" s="224" t="str">
        <f t="shared" si="1043"/>
        <v>4,764,506</v>
      </c>
      <c r="GY185" s="224" t="str">
        <f t="shared" si="1043"/>
        <v>$23,226,685</v>
      </c>
      <c r="GZ185" s="224" t="str">
        <f t="shared" si="1043"/>
        <v>$24,913,706</v>
      </c>
      <c r="HA185" s="224" t="str">
        <f t="shared" si="1043"/>
        <v>$39,696,302</v>
      </c>
      <c r="HB185" s="224" t="str">
        <f t="shared" si="1043"/>
        <v>$87,836,693</v>
      </c>
      <c r="HC185" s="224" t="str">
        <f t="shared" ref="HC185" si="1044">HC85</f>
        <v>$69</v>
      </c>
      <c r="HD185" s="224" t="str">
        <f t="shared" si="1043"/>
        <v>849</v>
      </c>
      <c r="HE185" s="232" t="s">
        <v>275</v>
      </c>
      <c r="HF185" s="232" t="s">
        <v>275</v>
      </c>
      <c r="HG185" s="213" t="str">
        <f t="shared" ref="HG185:IA185" si="1045">HG85</f>
        <v>34,486</v>
      </c>
      <c r="HH185" s="224">
        <f t="shared" si="1045"/>
        <v>0</v>
      </c>
      <c r="HI185" s="224">
        <f t="shared" si="1045"/>
        <v>0</v>
      </c>
      <c r="HJ185" s="224" t="str">
        <f t="shared" si="1045"/>
        <v>3,006</v>
      </c>
      <c r="HK185" s="224" t="str">
        <f t="shared" si="1045"/>
        <v>366</v>
      </c>
      <c r="HL185" s="224" t="str">
        <f t="shared" si="1045"/>
        <v>31</v>
      </c>
      <c r="HM185" s="224" t="str">
        <f t="shared" si="1045"/>
        <v>322</v>
      </c>
      <c r="HN185" s="224" t="str">
        <f t="shared" si="1045"/>
        <v>525,456</v>
      </c>
      <c r="HO185" s="224" t="str">
        <f t="shared" si="1045"/>
        <v>227</v>
      </c>
      <c r="HP185" s="224" t="str">
        <f t="shared" si="1045"/>
        <v>853,700</v>
      </c>
      <c r="HQ185" s="224" t="str">
        <f t="shared" si="1045"/>
        <v>399,046</v>
      </c>
      <c r="HR185" s="224" t="str">
        <f t="shared" si="1045"/>
        <v>399,076</v>
      </c>
      <c r="HS185" s="224" t="str">
        <f t="shared" si="1045"/>
        <v>9,255</v>
      </c>
      <c r="HT185" s="224" t="str">
        <f t="shared" si="1045"/>
        <v>3,822,077</v>
      </c>
      <c r="HU185" s="224" t="str">
        <f t="shared" si="1045"/>
        <v>4,018,330</v>
      </c>
      <c r="HV185" s="224" t="str">
        <f t="shared" si="1045"/>
        <v>$20,077,541</v>
      </c>
      <c r="HW185" s="224" t="str">
        <f t="shared" si="1045"/>
        <v>$20,770,104</v>
      </c>
      <c r="HX185" s="224" t="str">
        <f t="shared" si="1045"/>
        <v>$31,140,663</v>
      </c>
      <c r="HY185" s="224" t="str">
        <f t="shared" si="1045"/>
        <v>$71,988,308</v>
      </c>
      <c r="HZ185" s="224" t="str">
        <f t="shared" si="1045"/>
        <v>$71</v>
      </c>
      <c r="IA185" s="224" t="str">
        <f t="shared" si="1045"/>
        <v>810</v>
      </c>
      <c r="IB185" s="232" t="s">
        <v>275</v>
      </c>
      <c r="IC185" s="232" t="s">
        <v>275</v>
      </c>
      <c r="ID185" s="213" t="str">
        <f t="shared" ref="ID185:IX185" si="1046">ID85</f>
        <v>34,535</v>
      </c>
      <c r="IE185" s="224">
        <f t="shared" si="1046"/>
        <v>0</v>
      </c>
      <c r="IF185" s="224">
        <f t="shared" si="1046"/>
        <v>0</v>
      </c>
      <c r="IG185" s="224" t="str">
        <f t="shared" si="1046"/>
        <v>1,517</v>
      </c>
      <c r="IH185" s="224" t="str">
        <f t="shared" si="1046"/>
        <v>762</v>
      </c>
      <c r="II185" s="224" t="str">
        <f t="shared" si="1046"/>
        <v>31</v>
      </c>
      <c r="IJ185" s="224" t="str">
        <f t="shared" si="1046"/>
        <v>262</v>
      </c>
      <c r="IK185" s="224" t="str">
        <f t="shared" si="1046"/>
        <v>525,456</v>
      </c>
      <c r="IL185" s="224" t="str">
        <f t="shared" si="1046"/>
        <v>-</v>
      </c>
      <c r="IM185" s="224" t="str">
        <f t="shared" si="1046"/>
        <v>-</v>
      </c>
      <c r="IN185" s="224" t="str">
        <f t="shared" si="1046"/>
        <v>388,797</v>
      </c>
      <c r="IO185" s="224" t="str">
        <f t="shared" si="1046"/>
        <v>388,917</v>
      </c>
      <c r="IP185" s="224" t="str">
        <f t="shared" si="1046"/>
        <v>31,221</v>
      </c>
      <c r="IQ185" s="224" t="str">
        <f t="shared" si="1046"/>
        <v>3,300,471</v>
      </c>
      <c r="IR185" s="224" t="str">
        <f t="shared" si="1046"/>
        <v>3,567,774</v>
      </c>
      <c r="IS185" s="224" t="str">
        <f t="shared" si="1046"/>
        <v>$19,007,154</v>
      </c>
      <c r="IT185" s="224" t="str">
        <f t="shared" si="1046"/>
        <v>$23,767,883</v>
      </c>
      <c r="IU185" s="224" t="str">
        <f t="shared" si="1046"/>
        <v>$31,419,463</v>
      </c>
      <c r="IV185" s="224" t="str">
        <f t="shared" si="1046"/>
        <v>$74,194,500</v>
      </c>
      <c r="IW185" s="224" t="str">
        <f t="shared" si="1046"/>
        <v>$69</v>
      </c>
      <c r="IX185" s="224" t="str">
        <f t="shared" si="1046"/>
        <v>1,199</v>
      </c>
      <c r="IY185" s="232" t="s">
        <v>275</v>
      </c>
      <c r="IZ185" s="232" t="s">
        <v>275</v>
      </c>
      <c r="JA185" s="213" t="str">
        <f t="shared" ref="JA185:JU185" si="1047">JA85</f>
        <v>34,846</v>
      </c>
      <c r="JB185" s="224" t="str">
        <f t="shared" si="1047"/>
        <v>0</v>
      </c>
      <c r="JC185" s="224" t="str">
        <f t="shared" si="1047"/>
        <v>0</v>
      </c>
      <c r="JD185" s="224" t="str">
        <f t="shared" si="1047"/>
        <v>2,862</v>
      </c>
      <c r="JE185" s="224" t="str">
        <f t="shared" si="1047"/>
        <v>377</v>
      </c>
      <c r="JF185" s="224" t="str">
        <f t="shared" si="1047"/>
        <v>48</v>
      </c>
      <c r="JG185" s="224" t="str">
        <f t="shared" si="1047"/>
        <v>331</v>
      </c>
      <c r="JH185" s="224" t="str">
        <f t="shared" si="1047"/>
        <v>653,541</v>
      </c>
      <c r="JI185" s="224" t="str">
        <f t="shared" si="1047"/>
        <v>292</v>
      </c>
      <c r="JJ185" s="224" t="str">
        <f t="shared" si="1047"/>
        <v>1,759,230</v>
      </c>
      <c r="JK185" s="224" t="str">
        <f t="shared" si="1047"/>
        <v>375,290</v>
      </c>
      <c r="JL185" s="224" t="str">
        <f t="shared" si="1047"/>
        <v>375,290</v>
      </c>
      <c r="JM185" s="224" t="str">
        <f t="shared" si="1047"/>
        <v>15,939</v>
      </c>
      <c r="JN185" s="224" t="str">
        <f t="shared" si="1047"/>
        <v>13,906,288</v>
      </c>
      <c r="JO185" s="224" t="str">
        <f t="shared" si="1047"/>
        <v>14,456,830</v>
      </c>
      <c r="JP185" s="224" t="str">
        <f t="shared" si="1047"/>
        <v>$24,565,009</v>
      </c>
      <c r="JQ185" s="224" t="str">
        <f t="shared" si="1047"/>
        <v>$28,535,115</v>
      </c>
      <c r="JR185" s="224" t="str">
        <f t="shared" si="1047"/>
        <v>$33,717,953</v>
      </c>
      <c r="JS185" s="224" t="str">
        <f t="shared" si="1047"/>
        <v>$86,764,076</v>
      </c>
      <c r="JT185" s="224" t="str">
        <f t="shared" si="1047"/>
        <v>$82.70</v>
      </c>
      <c r="JU185" s="224" t="str">
        <f t="shared" si="1047"/>
        <v>937</v>
      </c>
      <c r="JV185" s="232" t="s">
        <v>275</v>
      </c>
      <c r="JW185" s="232" t="s">
        <v>275</v>
      </c>
      <c r="JX185" s="213" t="str">
        <f t="shared" ref="JX185:KR185" si="1048">JX85</f>
        <v>13</v>
      </c>
      <c r="JY185" s="224" t="str">
        <f t="shared" si="1048"/>
        <v>0</v>
      </c>
      <c r="JZ185" s="224" t="str">
        <f t="shared" si="1048"/>
        <v>0</v>
      </c>
      <c r="KA185" s="224" t="str">
        <f t="shared" si="1048"/>
        <v>-1,600</v>
      </c>
      <c r="KB185" s="224" t="str">
        <f t="shared" si="1048"/>
        <v>0</v>
      </c>
      <c r="KC185" s="224" t="str">
        <f t="shared" si="1048"/>
        <v>0</v>
      </c>
      <c r="KD185" s="224" t="str">
        <f t="shared" si="1048"/>
        <v>4</v>
      </c>
      <c r="KE185" s="224" t="str">
        <f t="shared" si="1048"/>
        <v>6,081</v>
      </c>
      <c r="KF185" s="224" t="str">
        <f t="shared" si="1048"/>
        <v>0</v>
      </c>
      <c r="KG185" s="224" t="str">
        <f t="shared" si="1048"/>
        <v>1,000,000</v>
      </c>
      <c r="KH185" s="224" t="str">
        <f t="shared" si="1048"/>
        <v>-228,719</v>
      </c>
      <c r="KI185" s="224" t="str">
        <f t="shared" si="1048"/>
        <v>-228,719</v>
      </c>
      <c r="KJ185" s="224" t="str">
        <f t="shared" si="1048"/>
        <v>0</v>
      </c>
      <c r="KK185" s="224" t="str">
        <f t="shared" si="1048"/>
        <v>-5,350,458</v>
      </c>
      <c r="KL185" s="224" t="str">
        <f t="shared" si="1048"/>
        <v>-5,364,707</v>
      </c>
      <c r="KM185" s="224" t="str">
        <f t="shared" si="1048"/>
        <v>-$11,061,540</v>
      </c>
      <c r="KN185" s="224" t="str">
        <f t="shared" si="1048"/>
        <v>-$17,917,334</v>
      </c>
      <c r="KO185" s="224" t="str">
        <f t="shared" si="1048"/>
        <v>-$18,540,331</v>
      </c>
      <c r="KP185" s="224" t="str">
        <f t="shared" si="1048"/>
        <v>-$47,519,205</v>
      </c>
      <c r="KQ185" s="224" t="str">
        <f t="shared" si="1048"/>
        <v>$7.90</v>
      </c>
      <c r="KR185" s="224" t="str">
        <f t="shared" si="1048"/>
        <v>-502</v>
      </c>
      <c r="KS185" s="232" t="s">
        <v>275</v>
      </c>
      <c r="KT185" s="232" t="s">
        <v>275</v>
      </c>
      <c r="KU185" s="213" t="str">
        <f t="shared" ref="KU185:LO185" si="1049">KU85</f>
        <v>-13</v>
      </c>
      <c r="KV185" s="224" t="str">
        <f t="shared" si="1049"/>
        <v>0</v>
      </c>
      <c r="KW185" s="224" t="str">
        <f t="shared" si="1049"/>
        <v>0</v>
      </c>
      <c r="KX185" s="224" t="str">
        <f t="shared" si="1049"/>
        <v>30</v>
      </c>
      <c r="KY185" s="224" t="str">
        <f t="shared" si="1049"/>
        <v>38</v>
      </c>
      <c r="KZ185" s="224" t="str">
        <f t="shared" si="1049"/>
        <v>3</v>
      </c>
      <c r="LA185" s="224" t="str">
        <f t="shared" si="1049"/>
        <v>0</v>
      </c>
      <c r="LB185" s="224" t="str">
        <f t="shared" si="1049"/>
        <v>8,268</v>
      </c>
      <c r="LC185" s="224" t="str">
        <f t="shared" si="1049"/>
        <v>0</v>
      </c>
      <c r="LD185" s="224" t="str">
        <f t="shared" si="1049"/>
        <v>500,000</v>
      </c>
      <c r="LE185" s="224" t="str">
        <f t="shared" si="1049"/>
        <v>96,274</v>
      </c>
      <c r="LF185" s="224" t="str">
        <f t="shared" si="1049"/>
        <v>96,274</v>
      </c>
      <c r="LG185" s="224" t="str">
        <f t="shared" si="1049"/>
        <v>-2,486</v>
      </c>
      <c r="LH185" s="224" t="str">
        <f t="shared" si="1049"/>
        <v>5,684,779</v>
      </c>
      <c r="LI185" s="224" t="str">
        <f t="shared" si="1049"/>
        <v>5,759,017</v>
      </c>
      <c r="LJ185" s="224" t="str">
        <f t="shared" si="1049"/>
        <v>$7,598,540</v>
      </c>
      <c r="LK185" s="224" t="str">
        <f t="shared" si="1049"/>
        <v>$15,931,334</v>
      </c>
      <c r="LL185" s="224" t="str">
        <f t="shared" si="1049"/>
        <v>$9,879,331</v>
      </c>
      <c r="LM185" s="224" t="str">
        <f t="shared" si="1049"/>
        <v>$33,409,205</v>
      </c>
      <c r="LN185" s="224" t="str">
        <f t="shared" si="1049"/>
        <v>$1.51</v>
      </c>
      <c r="LO185" s="224" t="str">
        <f t="shared" si="1049"/>
        <v>8</v>
      </c>
      <c r="LP185" s="232"/>
      <c r="LQ185" s="232"/>
      <c r="LR185" s="213" t="str">
        <f t="shared" ref="LR185:ML185" si="1050">LR85</f>
        <v>-441</v>
      </c>
      <c r="LS185" s="224" t="str">
        <f t="shared" si="1050"/>
        <v>0</v>
      </c>
      <c r="LT185" s="224" t="str">
        <f t="shared" si="1050"/>
        <v>0</v>
      </c>
      <c r="LU185" s="224" t="str">
        <f t="shared" si="1050"/>
        <v>0</v>
      </c>
      <c r="LV185" s="224" t="str">
        <f t="shared" si="1050"/>
        <v>0</v>
      </c>
      <c r="LW185" s="224" t="str">
        <f t="shared" si="1050"/>
        <v>0</v>
      </c>
      <c r="LX185" s="224" t="str">
        <f t="shared" si="1050"/>
        <v>0</v>
      </c>
      <c r="LY185" s="224" t="str">
        <f t="shared" si="1050"/>
        <v>9,974</v>
      </c>
      <c r="LZ185" s="224" t="str">
        <f t="shared" si="1050"/>
        <v>21</v>
      </c>
      <c r="MA185" s="224" t="str">
        <f t="shared" si="1050"/>
        <v>350,000</v>
      </c>
      <c r="MB185" s="224" t="str">
        <f t="shared" si="1050"/>
        <v>63,335</v>
      </c>
      <c r="MC185" s="224" t="str">
        <f t="shared" si="1050"/>
        <v>63,335</v>
      </c>
      <c r="MD185" s="224" t="str">
        <f t="shared" si="1050"/>
        <v>-2,475</v>
      </c>
      <c r="ME185" s="224" t="str">
        <f t="shared" si="1050"/>
        <v>2,923,735</v>
      </c>
      <c r="MF185" s="224" t="str">
        <f t="shared" si="1050"/>
        <v>2,846,323</v>
      </c>
      <c r="MG185" s="224" t="str">
        <f t="shared" si="1050"/>
        <v>$1,646,447</v>
      </c>
      <c r="MH185" s="224" t="str">
        <f t="shared" si="1050"/>
        <v>$3,487,888</v>
      </c>
      <c r="MI185" s="224" t="str">
        <f t="shared" si="1050"/>
        <v>$6,113,731</v>
      </c>
      <c r="MJ185" s="224" t="str">
        <f t="shared" si="1050"/>
        <v>$11,248,066</v>
      </c>
      <c r="MK185" s="224" t="str">
        <f t="shared" si="1050"/>
        <v>$2</v>
      </c>
      <c r="ML185" s="224" t="str">
        <f t="shared" si="1050"/>
        <v>62</v>
      </c>
      <c r="MM185" s="232"/>
      <c r="MN185" s="232"/>
      <c r="MO185" s="213" t="str">
        <f t="shared" ref="MO185:NI185" si="1051">MO85</f>
        <v>318</v>
      </c>
      <c r="MP185" s="224" t="str">
        <f t="shared" si="1051"/>
        <v>0</v>
      </c>
      <c r="MQ185" s="224" t="str">
        <f t="shared" si="1051"/>
        <v>0</v>
      </c>
      <c r="MR185" s="224" t="str">
        <f t="shared" si="1051"/>
        <v>0</v>
      </c>
      <c r="MS185" s="224" t="str">
        <f t="shared" si="1051"/>
        <v>0</v>
      </c>
      <c r="MT185" s="224" t="str">
        <f t="shared" si="1051"/>
        <v>0</v>
      </c>
      <c r="MU185" s="224" t="str">
        <f t="shared" si="1051"/>
        <v>0</v>
      </c>
      <c r="MV185" s="224" t="str">
        <f t="shared" si="1051"/>
        <v>0</v>
      </c>
      <c r="MW185" s="224" t="str">
        <f t="shared" si="1051"/>
        <v>0</v>
      </c>
      <c r="MX185" s="224" t="str">
        <f t="shared" si="1051"/>
        <v>3,850</v>
      </c>
      <c r="MY185" s="224" t="str">
        <f t="shared" si="1051"/>
        <v>-101,292</v>
      </c>
      <c r="MZ185" s="224" t="str">
        <f t="shared" si="1051"/>
        <v>-101,292</v>
      </c>
      <c r="NA185" s="224" t="str">
        <f t="shared" si="1051"/>
        <v>8,659</v>
      </c>
      <c r="NB185" s="224" t="str">
        <f t="shared" si="1051"/>
        <v>-197,684</v>
      </c>
      <c r="NC185" s="224" t="str">
        <f t="shared" si="1051"/>
        <v>149,254</v>
      </c>
      <c r="ND185" s="224" t="str">
        <f t="shared" si="1051"/>
        <v>-$417,397</v>
      </c>
      <c r="NE185" s="224" t="str">
        <f t="shared" si="1051"/>
        <v>-$3,276,015</v>
      </c>
      <c r="NF185" s="224" t="str">
        <f t="shared" si="1051"/>
        <v>-$6,843,895</v>
      </c>
      <c r="NG185" s="224" t="str">
        <f t="shared" si="1051"/>
        <v>-$10,267,307</v>
      </c>
      <c r="NH185" s="224" t="str">
        <f t="shared" si="1051"/>
        <v>$3</v>
      </c>
      <c r="NI185" s="224" t="str">
        <f t="shared" si="1051"/>
        <v>-70</v>
      </c>
    </row>
    <row r="186" spans="1:373" s="2" customFormat="1" ht="12.7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213" t="s">
        <v>361</v>
      </c>
      <c r="AD186" s="222" t="str">
        <f t="shared" ca="1" si="742"/>
        <v>$90.79</v>
      </c>
      <c r="AE186" s="224" t="str">
        <f t="shared" si="778"/>
        <v>16,675</v>
      </c>
      <c r="AF186" s="224" t="str">
        <f t="shared" ref="AF186:AS186" si="1052">AF86</f>
        <v>416</v>
      </c>
      <c r="AG186" s="224" t="str">
        <f t="shared" si="1052"/>
        <v>15</v>
      </c>
      <c r="AH186" s="224" t="str">
        <f t="shared" si="1052"/>
        <v>405</v>
      </c>
      <c r="AI186" s="224" t="str">
        <f t="shared" si="1052"/>
        <v>30</v>
      </c>
      <c r="AJ186" s="224" t="str">
        <f t="shared" si="1052"/>
        <v>31</v>
      </c>
      <c r="AK186" s="224" t="str">
        <f t="shared" si="1052"/>
        <v>93</v>
      </c>
      <c r="AL186" s="224" t="str">
        <f t="shared" si="1052"/>
        <v>170,000</v>
      </c>
      <c r="AM186" s="224" t="str">
        <f t="shared" si="1052"/>
        <v>100</v>
      </c>
      <c r="AN186" s="224" t="str">
        <f t="shared" si="1052"/>
        <v>500,000</v>
      </c>
      <c r="AO186" s="224" t="str">
        <f t="shared" si="1052"/>
        <v>-</v>
      </c>
      <c r="AP186" s="224" t="str">
        <f t="shared" si="1052"/>
        <v>3,710</v>
      </c>
      <c r="AQ186" s="224" t="str">
        <f t="shared" si="1052"/>
        <v>151,505</v>
      </c>
      <c r="AR186" s="224" t="str">
        <f t="shared" si="1052"/>
        <v>440,048</v>
      </c>
      <c r="AS186" s="224" t="str">
        <f t="shared" si="1052"/>
        <v>808,700</v>
      </c>
      <c r="AT186" s="224" t="str">
        <f t="shared" si="916"/>
        <v>$8,398,870</v>
      </c>
      <c r="AU186" s="224" t="str">
        <f t="shared" si="916"/>
        <v>$8,512,900</v>
      </c>
      <c r="AV186" s="224" t="str">
        <f t="shared" si="916"/>
        <v>$7,384,774</v>
      </c>
      <c r="AW186" s="224" t="str">
        <f t="shared" si="916"/>
        <v>$24,895,009</v>
      </c>
      <c r="AX186" s="224" t="str">
        <f t="shared" si="916"/>
        <v>$90.79</v>
      </c>
      <c r="AY186" s="224" t="str">
        <f t="shared" ref="AY186" si="1053">AY86</f>
        <v>820</v>
      </c>
      <c r="AZ186" s="232" t="s">
        <v>275</v>
      </c>
      <c r="BA186" s="232"/>
      <c r="BB186" s="213" t="str">
        <f t="shared" ref="BB186:BU186" si="1054">BB86</f>
        <v>16,675</v>
      </c>
      <c r="BC186" s="224" t="str">
        <f t="shared" si="1054"/>
        <v>416</v>
      </c>
      <c r="BD186" s="224" t="str">
        <f t="shared" si="1054"/>
        <v>15</v>
      </c>
      <c r="BE186" s="224" t="str">
        <f t="shared" si="1054"/>
        <v>401</v>
      </c>
      <c r="BF186" s="224" t="str">
        <f t="shared" si="1054"/>
        <v>32</v>
      </c>
      <c r="BG186" s="224" t="str">
        <f t="shared" si="1054"/>
        <v>24</v>
      </c>
      <c r="BH186" s="224" t="str">
        <f t="shared" si="1054"/>
        <v>93</v>
      </c>
      <c r="BI186" s="224" t="str">
        <f t="shared" si="1054"/>
        <v>170,000</v>
      </c>
      <c r="BJ186" s="224" t="str">
        <f t="shared" si="1054"/>
        <v>100</v>
      </c>
      <c r="BK186" s="224" t="str">
        <f t="shared" si="1054"/>
        <v>500,000</v>
      </c>
      <c r="BL186" s="224" t="str">
        <f t="shared" si="1054"/>
        <v>-</v>
      </c>
      <c r="BM186" s="224" t="str">
        <f t="shared" si="1054"/>
        <v>4,865</v>
      </c>
      <c r="BN186" s="224" t="str">
        <f t="shared" si="1054"/>
        <v>234,564</v>
      </c>
      <c r="BO186" s="224" t="str">
        <f t="shared" si="1054"/>
        <v>694,840</v>
      </c>
      <c r="BP186" s="224" t="str">
        <f t="shared" si="1054"/>
        <v>1,068,402</v>
      </c>
      <c r="BQ186" s="224" t="str">
        <f t="shared" si="1054"/>
        <v>$14,349,564</v>
      </c>
      <c r="BR186" s="224" t="str">
        <f t="shared" si="1054"/>
        <v>$13,635,469</v>
      </c>
      <c r="BS186" s="224" t="str">
        <f t="shared" si="1054"/>
        <v>$9,135,240</v>
      </c>
      <c r="BT186" s="224" t="str">
        <f t="shared" si="1054"/>
        <v>$38,350,075</v>
      </c>
      <c r="BU186" s="224" t="str">
        <f t="shared" si="1054"/>
        <v>$87.05</v>
      </c>
      <c r="BV186" s="224" t="str">
        <f t="shared" si="986"/>
        <v>1,466</v>
      </c>
      <c r="BW186" s="232" t="s">
        <v>275</v>
      </c>
      <c r="BX186" s="232" t="s">
        <v>275</v>
      </c>
      <c r="BY186" s="213" t="str">
        <f t="shared" ref="BY186:CR186" si="1055">BY86</f>
        <v>15,606</v>
      </c>
      <c r="BZ186" s="224" t="str">
        <f t="shared" si="1055"/>
        <v>750</v>
      </c>
      <c r="CA186" s="224" t="str">
        <f t="shared" si="1055"/>
        <v>15</v>
      </c>
      <c r="CB186" s="224" t="str">
        <f t="shared" si="1055"/>
        <v>390</v>
      </c>
      <c r="CC186" s="224" t="str">
        <f t="shared" si="1055"/>
        <v>31</v>
      </c>
      <c r="CD186" s="224" t="str">
        <f t="shared" si="1055"/>
        <v>18</v>
      </c>
      <c r="CE186" s="224" t="str">
        <f t="shared" si="1055"/>
        <v>125</v>
      </c>
      <c r="CF186" s="224" t="str">
        <f t="shared" si="1055"/>
        <v>12,000</v>
      </c>
      <c r="CG186" s="224" t="str">
        <f t="shared" si="1055"/>
        <v>100</v>
      </c>
      <c r="CH186" s="224" t="str">
        <f t="shared" si="1055"/>
        <v>100,000</v>
      </c>
      <c r="CI186" s="224" t="str">
        <f t="shared" si="1055"/>
        <v>-</v>
      </c>
      <c r="CJ186" s="224" t="str">
        <f t="shared" si="1055"/>
        <v>-</v>
      </c>
      <c r="CK186" s="224" t="str">
        <f t="shared" si="1055"/>
        <v>-</v>
      </c>
      <c r="CL186" s="224" t="str">
        <f t="shared" si="1055"/>
        <v>2,448</v>
      </c>
      <c r="CM186" s="224" t="str">
        <f t="shared" si="1055"/>
        <v>336,562</v>
      </c>
      <c r="CN186" s="224" t="str">
        <f t="shared" si="1055"/>
        <v>-</v>
      </c>
      <c r="CO186" s="224" t="str">
        <f t="shared" si="1055"/>
        <v>-</v>
      </c>
      <c r="CP186" s="224" t="str">
        <f t="shared" si="1055"/>
        <v>-</v>
      </c>
      <c r="CQ186" s="224" t="str">
        <f t="shared" si="1055"/>
        <v>-</v>
      </c>
      <c r="CR186" s="224" t="str">
        <f t="shared" si="1055"/>
        <v>$139</v>
      </c>
      <c r="CS186" s="224" t="str">
        <f t="shared" si="987"/>
        <v>895</v>
      </c>
      <c r="CT186" s="232" t="s">
        <v>275</v>
      </c>
      <c r="CU186" s="232" t="s">
        <v>275</v>
      </c>
      <c r="CV186" s="213" t="str">
        <f t="shared" ref="CV186:DP186" si="1056">CV86</f>
        <v>15,606</v>
      </c>
      <c r="CW186" s="224" t="str">
        <f t="shared" si="1056"/>
        <v>435</v>
      </c>
      <c r="CX186" s="224" t="str">
        <f t="shared" si="1056"/>
        <v>35</v>
      </c>
      <c r="CY186" s="224" t="str">
        <f t="shared" si="1056"/>
        <v>390</v>
      </c>
      <c r="CZ186" s="224" t="str">
        <f t="shared" si="1056"/>
        <v>31</v>
      </c>
      <c r="DA186" s="224" t="str">
        <f t="shared" si="1056"/>
        <v>18</v>
      </c>
      <c r="DB186" s="224" t="str">
        <f t="shared" si="1056"/>
        <v>125</v>
      </c>
      <c r="DC186" s="224" t="str">
        <f t="shared" si="1056"/>
        <v>12,000</v>
      </c>
      <c r="DD186" s="224" t="str">
        <f t="shared" si="1056"/>
        <v>100</v>
      </c>
      <c r="DE186" s="224" t="str">
        <f t="shared" si="1056"/>
        <v>100,000</v>
      </c>
      <c r="DF186" s="224" t="str">
        <f t="shared" si="1056"/>
        <v>3,870</v>
      </c>
      <c r="DG186" s="224" t="str">
        <f t="shared" si="1056"/>
        <v>8,061</v>
      </c>
      <c r="DH186" s="224" t="str">
        <f t="shared" si="1056"/>
        <v>206,822</v>
      </c>
      <c r="DI186" s="224" t="str">
        <f t="shared" si="1056"/>
        <v>960,205</v>
      </c>
      <c r="DJ186" s="224" t="str">
        <f t="shared" si="1056"/>
        <v>1,452,419</v>
      </c>
      <c r="DK186" s="224" t="str">
        <f t="shared" si="1056"/>
        <v>-</v>
      </c>
      <c r="DL186" s="224" t="str">
        <f t="shared" si="1056"/>
        <v>-</v>
      </c>
      <c r="DM186" s="224" t="str">
        <f t="shared" si="1056"/>
        <v>-</v>
      </c>
      <c r="DN186" s="224" t="str">
        <f t="shared" si="1056"/>
        <v>-</v>
      </c>
      <c r="DO186" s="224" t="str">
        <f t="shared" si="1056"/>
        <v>$72</v>
      </c>
      <c r="DP186" s="224" t="str">
        <f t="shared" si="1056"/>
        <v>1,052</v>
      </c>
      <c r="DQ186" s="232" t="s">
        <v>275</v>
      </c>
      <c r="DR186" s="232" t="s">
        <v>275</v>
      </c>
      <c r="DS186" s="213" t="str">
        <f t="shared" ref="DS186:EM186" si="1057">DS86</f>
        <v>15,606</v>
      </c>
      <c r="DT186" s="224" t="str">
        <f t="shared" si="1057"/>
        <v>580</v>
      </c>
      <c r="DU186" s="224" t="str">
        <f t="shared" si="1057"/>
        <v>425</v>
      </c>
      <c r="DV186" s="224" t="str">
        <f t="shared" si="1057"/>
        <v>390</v>
      </c>
      <c r="DW186" s="224" t="str">
        <f t="shared" si="1057"/>
        <v>31</v>
      </c>
      <c r="DX186" s="224" t="str">
        <f t="shared" si="1057"/>
        <v>18</v>
      </c>
      <c r="DY186" s="224" t="str">
        <f t="shared" si="1057"/>
        <v>125</v>
      </c>
      <c r="DZ186" s="224" t="str">
        <f t="shared" si="1057"/>
        <v>12,000</v>
      </c>
      <c r="EA186" s="224" t="str">
        <f t="shared" si="1057"/>
        <v>100</v>
      </c>
      <c r="EB186" s="224" t="str">
        <f t="shared" si="1057"/>
        <v>100,000</v>
      </c>
      <c r="EC186" s="224" t="str">
        <f t="shared" si="1057"/>
        <v>9,444</v>
      </c>
      <c r="ED186" s="224" t="str">
        <f t="shared" si="1057"/>
        <v>9,444</v>
      </c>
      <c r="EE186" s="224" t="str">
        <f t="shared" si="1057"/>
        <v>283,830</v>
      </c>
      <c r="EF186" s="224" t="str">
        <f t="shared" si="1057"/>
        <v>1,497,736</v>
      </c>
      <c r="EG186" s="224" t="str">
        <f t="shared" si="1057"/>
        <v>2,443,241</v>
      </c>
      <c r="EH186" s="224" t="str">
        <f t="shared" si="1057"/>
        <v>$9,698,413</v>
      </c>
      <c r="EI186" s="224" t="str">
        <f t="shared" si="1057"/>
        <v>$14,169,334</v>
      </c>
      <c r="EJ186" s="224" t="str">
        <f t="shared" si="1057"/>
        <v>$11,865,031</v>
      </c>
      <c r="EK186" s="224" t="str">
        <f t="shared" si="1057"/>
        <v>$36,038,894</v>
      </c>
      <c r="EL186" s="224" t="str">
        <f t="shared" si="1057"/>
        <v>$72</v>
      </c>
      <c r="EM186" s="224" t="str">
        <f t="shared" si="1057"/>
        <v>1,178</v>
      </c>
      <c r="EN186" s="232" t="s">
        <v>275</v>
      </c>
      <c r="EO186" s="232" t="s">
        <v>275</v>
      </c>
      <c r="EP186" s="213" t="str">
        <f t="shared" ref="EP186:FJ186" si="1058">EP86</f>
        <v>15,606</v>
      </c>
      <c r="EQ186" s="224" t="str">
        <f t="shared" si="1058"/>
        <v>585</v>
      </c>
      <c r="ER186" s="224" t="str">
        <f t="shared" si="1058"/>
        <v>456</v>
      </c>
      <c r="ES186" s="224" t="str">
        <f t="shared" si="1058"/>
        <v>393</v>
      </c>
      <c r="ET186" s="224" t="str">
        <f t="shared" si="1058"/>
        <v>15</v>
      </c>
      <c r="EU186" s="224" t="str">
        <f t="shared" si="1058"/>
        <v>7</v>
      </c>
      <c r="EV186" s="224" t="str">
        <f t="shared" si="1058"/>
        <v>125</v>
      </c>
      <c r="EW186" s="224" t="str">
        <f t="shared" si="1058"/>
        <v>12,000</v>
      </c>
      <c r="EX186" s="224" t="str">
        <f t="shared" si="1058"/>
        <v>100</v>
      </c>
      <c r="EY186" s="224" t="str">
        <f t="shared" si="1058"/>
        <v>100,000</v>
      </c>
      <c r="EZ186" s="224" t="str">
        <f t="shared" si="1058"/>
        <v>5,249</v>
      </c>
      <c r="FA186" s="224" t="str">
        <f t="shared" si="1058"/>
        <v>5,249</v>
      </c>
      <c r="FB186" s="224" t="str">
        <f t="shared" si="1058"/>
        <v>259,760</v>
      </c>
      <c r="FC186" s="224" t="str">
        <f t="shared" si="1058"/>
        <v>1,290,986</v>
      </c>
      <c r="FD186" s="224" t="str">
        <f t="shared" si="1058"/>
        <v>2,232,608</v>
      </c>
      <c r="FE186" s="224" t="str">
        <f t="shared" si="1058"/>
        <v>$8,915,505</v>
      </c>
      <c r="FF186" s="224" t="str">
        <f t="shared" si="1058"/>
        <v>$8,918,746</v>
      </c>
      <c r="FG186" s="224" t="str">
        <f t="shared" si="1058"/>
        <v>$9,612,614</v>
      </c>
      <c r="FH186" s="224" t="str">
        <f t="shared" si="1058"/>
        <v>$27,674,678</v>
      </c>
      <c r="FI186" s="224" t="str">
        <f t="shared" si="1058"/>
        <v>$86</v>
      </c>
      <c r="FJ186" s="224" t="str">
        <f t="shared" si="1058"/>
        <v>1,172</v>
      </c>
      <c r="FK186" s="232" t="s">
        <v>275</v>
      </c>
      <c r="FL186" s="232" t="s">
        <v>275</v>
      </c>
      <c r="FM186" s="213" t="str">
        <f t="shared" ref="FM186:GG186" si="1059">FM86</f>
        <v>-</v>
      </c>
      <c r="FN186" s="224" t="str">
        <f t="shared" si="1059"/>
        <v>-</v>
      </c>
      <c r="FO186" s="224" t="str">
        <f t="shared" si="1059"/>
        <v>-</v>
      </c>
      <c r="FP186" s="224" t="str">
        <f t="shared" si="1059"/>
        <v>-</v>
      </c>
      <c r="FQ186" s="224" t="str">
        <f t="shared" si="1059"/>
        <v>-</v>
      </c>
      <c r="FR186" s="224" t="str">
        <f t="shared" si="1059"/>
        <v>-</v>
      </c>
      <c r="FS186" s="224" t="str">
        <f t="shared" si="1059"/>
        <v>-</v>
      </c>
      <c r="FT186" s="224" t="str">
        <f t="shared" si="1059"/>
        <v>-</v>
      </c>
      <c r="FU186" s="224" t="str">
        <f t="shared" si="1059"/>
        <v>-</v>
      </c>
      <c r="FV186" s="224" t="str">
        <f t="shared" si="1059"/>
        <v>-</v>
      </c>
      <c r="FW186" s="224" t="str">
        <f t="shared" si="1059"/>
        <v>-</v>
      </c>
      <c r="FX186" s="224" t="str">
        <f t="shared" si="1059"/>
        <v>-</v>
      </c>
      <c r="FY186" s="224" t="str">
        <f t="shared" si="1059"/>
        <v>-</v>
      </c>
      <c r="FZ186" s="224" t="str">
        <f t="shared" si="1059"/>
        <v>-</v>
      </c>
      <c r="GA186" s="224" t="str">
        <f t="shared" si="1059"/>
        <v>-</v>
      </c>
      <c r="GB186" s="224" t="str">
        <f t="shared" si="1059"/>
        <v>-</v>
      </c>
      <c r="GC186" s="224" t="str">
        <f t="shared" si="1059"/>
        <v>-</v>
      </c>
      <c r="GD186" s="224" t="str">
        <f t="shared" si="1059"/>
        <v>-</v>
      </c>
      <c r="GE186" s="224" t="str">
        <f t="shared" si="1059"/>
        <v>-</v>
      </c>
      <c r="GF186" s="224" t="str">
        <f t="shared" si="1059"/>
        <v>-</v>
      </c>
      <c r="GG186" s="224" t="str">
        <f t="shared" si="1059"/>
        <v>1,005</v>
      </c>
      <c r="GH186" s="232" t="s">
        <v>275</v>
      </c>
      <c r="GI186" s="232" t="s">
        <v>275</v>
      </c>
      <c r="GJ186" s="213" t="str">
        <f t="shared" ref="GJ186:HD186" si="1060">GJ86</f>
        <v>-</v>
      </c>
      <c r="GK186" s="224" t="str">
        <f t="shared" si="1060"/>
        <v>-</v>
      </c>
      <c r="GL186" s="224" t="str">
        <f t="shared" si="1060"/>
        <v>-</v>
      </c>
      <c r="GM186" s="224" t="str">
        <f t="shared" si="1060"/>
        <v>-</v>
      </c>
      <c r="GN186" s="224" t="str">
        <f t="shared" si="1060"/>
        <v>-</v>
      </c>
      <c r="GO186" s="224" t="str">
        <f t="shared" si="1060"/>
        <v>-</v>
      </c>
      <c r="GP186" s="224" t="str">
        <f t="shared" si="1060"/>
        <v>-</v>
      </c>
      <c r="GQ186" s="224" t="str">
        <f t="shared" si="1060"/>
        <v>-</v>
      </c>
      <c r="GR186" s="224" t="str">
        <f t="shared" si="1060"/>
        <v>-</v>
      </c>
      <c r="GS186" s="224" t="str">
        <f t="shared" si="1060"/>
        <v>-</v>
      </c>
      <c r="GT186" s="224" t="str">
        <f t="shared" si="1060"/>
        <v>-</v>
      </c>
      <c r="GU186" s="224" t="str">
        <f t="shared" si="1060"/>
        <v>-</v>
      </c>
      <c r="GV186" s="224" t="str">
        <f t="shared" si="1060"/>
        <v>-</v>
      </c>
      <c r="GW186" s="224" t="str">
        <f t="shared" si="1060"/>
        <v>-</v>
      </c>
      <c r="GX186" s="224" t="str">
        <f t="shared" si="1060"/>
        <v>-</v>
      </c>
      <c r="GY186" s="224" t="str">
        <f t="shared" si="1060"/>
        <v>-</v>
      </c>
      <c r="GZ186" s="224" t="str">
        <f t="shared" si="1060"/>
        <v>-</v>
      </c>
      <c r="HA186" s="224" t="str">
        <f t="shared" si="1060"/>
        <v>-</v>
      </c>
      <c r="HB186" s="224" t="str">
        <f t="shared" si="1060"/>
        <v>-</v>
      </c>
      <c r="HC186" s="224" t="str">
        <f t="shared" ref="HC186" si="1061">HC86</f>
        <v>-</v>
      </c>
      <c r="HD186" s="224" t="str">
        <f t="shared" si="1060"/>
        <v>1,012</v>
      </c>
      <c r="HE186" s="232" t="s">
        <v>275</v>
      </c>
      <c r="HF186" s="232" t="s">
        <v>275</v>
      </c>
      <c r="HG186" s="213" t="str">
        <f t="shared" ref="HG186:IA186" si="1062">HG86</f>
        <v>-</v>
      </c>
      <c r="HH186" s="224" t="str">
        <f t="shared" si="1062"/>
        <v>-</v>
      </c>
      <c r="HI186" s="224" t="str">
        <f t="shared" si="1062"/>
        <v>-</v>
      </c>
      <c r="HJ186" s="224" t="str">
        <f t="shared" si="1062"/>
        <v>-</v>
      </c>
      <c r="HK186" s="224" t="str">
        <f t="shared" si="1062"/>
        <v>-</v>
      </c>
      <c r="HL186" s="224" t="str">
        <f t="shared" si="1062"/>
        <v>-</v>
      </c>
      <c r="HM186" s="224" t="str">
        <f t="shared" si="1062"/>
        <v>-</v>
      </c>
      <c r="HN186" s="224" t="str">
        <f t="shared" si="1062"/>
        <v>-</v>
      </c>
      <c r="HO186" s="224" t="str">
        <f t="shared" si="1062"/>
        <v>-</v>
      </c>
      <c r="HP186" s="224" t="str">
        <f t="shared" si="1062"/>
        <v>-</v>
      </c>
      <c r="HQ186" s="224" t="str">
        <f t="shared" si="1062"/>
        <v>-</v>
      </c>
      <c r="HR186" s="224" t="str">
        <f t="shared" si="1062"/>
        <v>-</v>
      </c>
      <c r="HS186" s="224" t="str">
        <f t="shared" si="1062"/>
        <v>-</v>
      </c>
      <c r="HT186" s="224" t="str">
        <f t="shared" si="1062"/>
        <v>-</v>
      </c>
      <c r="HU186" s="224" t="str">
        <f t="shared" si="1062"/>
        <v>-</v>
      </c>
      <c r="HV186" s="224" t="str">
        <f t="shared" si="1062"/>
        <v>-</v>
      </c>
      <c r="HW186" s="224" t="str">
        <f t="shared" si="1062"/>
        <v>-</v>
      </c>
      <c r="HX186" s="224" t="str">
        <f t="shared" si="1062"/>
        <v>-</v>
      </c>
      <c r="HY186" s="224" t="str">
        <f t="shared" si="1062"/>
        <v>-</v>
      </c>
      <c r="HZ186" s="224" t="str">
        <f t="shared" si="1062"/>
        <v>-</v>
      </c>
      <c r="IA186" s="224" t="str">
        <f t="shared" si="1062"/>
        <v>900</v>
      </c>
      <c r="IB186" s="232" t="s">
        <v>275</v>
      </c>
      <c r="IC186" s="232" t="s">
        <v>275</v>
      </c>
      <c r="ID186" s="213" t="str">
        <f t="shared" ref="ID186:IX186" si="1063">ID86</f>
        <v>-</v>
      </c>
      <c r="IE186" s="224" t="str">
        <f t="shared" si="1063"/>
        <v>-</v>
      </c>
      <c r="IF186" s="224" t="str">
        <f t="shared" si="1063"/>
        <v>-</v>
      </c>
      <c r="IG186" s="224" t="str">
        <f t="shared" si="1063"/>
        <v>-</v>
      </c>
      <c r="IH186" s="224" t="str">
        <f t="shared" si="1063"/>
        <v>-</v>
      </c>
      <c r="II186" s="224" t="str">
        <f t="shared" si="1063"/>
        <v>-</v>
      </c>
      <c r="IJ186" s="224" t="str">
        <f t="shared" si="1063"/>
        <v>-</v>
      </c>
      <c r="IK186" s="224" t="str">
        <f t="shared" si="1063"/>
        <v>-</v>
      </c>
      <c r="IL186" s="224" t="str">
        <f t="shared" si="1063"/>
        <v>-</v>
      </c>
      <c r="IM186" s="224" t="str">
        <f t="shared" si="1063"/>
        <v>-</v>
      </c>
      <c r="IN186" s="224" t="str">
        <f t="shared" si="1063"/>
        <v>-</v>
      </c>
      <c r="IO186" s="224" t="str">
        <f t="shared" si="1063"/>
        <v>-</v>
      </c>
      <c r="IP186" s="224" t="str">
        <f t="shared" si="1063"/>
        <v>-</v>
      </c>
      <c r="IQ186" s="224" t="str">
        <f t="shared" si="1063"/>
        <v>-</v>
      </c>
      <c r="IR186" s="224" t="str">
        <f t="shared" si="1063"/>
        <v>-</v>
      </c>
      <c r="IS186" s="224" t="str">
        <f t="shared" si="1063"/>
        <v>-</v>
      </c>
      <c r="IT186" s="224" t="str">
        <f t="shared" si="1063"/>
        <v>-</v>
      </c>
      <c r="IU186" s="224" t="str">
        <f t="shared" si="1063"/>
        <v>-</v>
      </c>
      <c r="IV186" s="224" t="str">
        <f t="shared" si="1063"/>
        <v>-</v>
      </c>
      <c r="IW186" s="224" t="str">
        <f t="shared" si="1063"/>
        <v>-</v>
      </c>
      <c r="IX186" s="224" t="str">
        <f t="shared" si="1063"/>
        <v>917</v>
      </c>
      <c r="IY186" s="232" t="s">
        <v>275</v>
      </c>
      <c r="IZ186" s="232" t="s">
        <v>275</v>
      </c>
      <c r="JA186" s="213" t="str">
        <f t="shared" ref="JA186:JU186" si="1064">JA86</f>
        <v>16,034</v>
      </c>
      <c r="JB186" s="224" t="str">
        <f t="shared" si="1064"/>
        <v>519</v>
      </c>
      <c r="JC186" s="224" t="str">
        <f t="shared" si="1064"/>
        <v>101</v>
      </c>
      <c r="JD186" s="224" t="str">
        <f t="shared" si="1064"/>
        <v>395</v>
      </c>
      <c r="JE186" s="224" t="str">
        <f t="shared" si="1064"/>
        <v>31</v>
      </c>
      <c r="JF186" s="224" t="str">
        <f t="shared" si="1064"/>
        <v>22</v>
      </c>
      <c r="JG186" s="224" t="str">
        <f t="shared" si="1064"/>
        <v>112</v>
      </c>
      <c r="JH186" s="224" t="str">
        <f t="shared" si="1064"/>
        <v>75,200</v>
      </c>
      <c r="JI186" s="224" t="str">
        <f t="shared" si="1064"/>
        <v>100</v>
      </c>
      <c r="JJ186" s="224" t="str">
        <f t="shared" si="1064"/>
        <v>260,000</v>
      </c>
      <c r="JK186" s="224" t="str">
        <f t="shared" si="1064"/>
        <v>6,657</v>
      </c>
      <c r="JL186" s="224" t="str">
        <f t="shared" si="1064"/>
        <v>13,040</v>
      </c>
      <c r="JM186" s="224" t="str">
        <f t="shared" si="1064"/>
        <v>219,180</v>
      </c>
      <c r="JN186" s="224" t="str">
        <f t="shared" si="1064"/>
        <v>719,055</v>
      </c>
      <c r="JO186" s="224" t="str">
        <f t="shared" si="1064"/>
        <v>1,223,280</v>
      </c>
      <c r="JP186" s="224" t="str">
        <f t="shared" si="1064"/>
        <v>$10,815,616</v>
      </c>
      <c r="JQ186" s="224" t="str">
        <f t="shared" si="1064"/>
        <v>$12,105,901</v>
      </c>
      <c r="JR186" s="224" t="str">
        <f t="shared" si="1064"/>
        <v>$9,461,682</v>
      </c>
      <c r="JS186" s="224" t="str">
        <f t="shared" si="1064"/>
        <v>$33,094,659</v>
      </c>
      <c r="JT186" s="224" t="str">
        <f t="shared" si="1064"/>
        <v>$92.00</v>
      </c>
      <c r="JU186" s="224" t="str">
        <f t="shared" si="1064"/>
        <v>1,082</v>
      </c>
      <c r="JV186" s="232" t="s">
        <v>275</v>
      </c>
      <c r="JW186" s="232" t="s">
        <v>275</v>
      </c>
      <c r="JX186" s="213" t="str">
        <f t="shared" ref="JX186:KR186" si="1065">JX86</f>
        <v>0</v>
      </c>
      <c r="JY186" s="224" t="str">
        <f t="shared" si="1065"/>
        <v>0</v>
      </c>
      <c r="JZ186" s="224" t="str">
        <f t="shared" si="1065"/>
        <v>0</v>
      </c>
      <c r="KA186" s="224" t="str">
        <f t="shared" si="1065"/>
        <v>4</v>
      </c>
      <c r="KB186" s="224" t="str">
        <f t="shared" si="1065"/>
        <v>-2</v>
      </c>
      <c r="KC186" s="224" t="str">
        <f t="shared" si="1065"/>
        <v>7</v>
      </c>
      <c r="KD186" s="224" t="str">
        <f t="shared" si="1065"/>
        <v>0</v>
      </c>
      <c r="KE186" s="224" t="str">
        <f t="shared" si="1065"/>
        <v>0</v>
      </c>
      <c r="KF186" s="224" t="str">
        <f t="shared" si="1065"/>
        <v>0</v>
      </c>
      <c r="KG186" s="224" t="str">
        <f t="shared" si="1065"/>
        <v>0</v>
      </c>
      <c r="KH186" s="224" t="str">
        <f t="shared" si="1065"/>
        <v>-</v>
      </c>
      <c r="KI186" s="224" t="str">
        <f t="shared" si="1065"/>
        <v>-1,155</v>
      </c>
      <c r="KJ186" s="224" t="str">
        <f t="shared" si="1065"/>
        <v>-83,059</v>
      </c>
      <c r="KK186" s="224" t="str">
        <f t="shared" si="1065"/>
        <v>-254,792</v>
      </c>
      <c r="KL186" s="224" t="str">
        <f t="shared" si="1065"/>
        <v>-259,702</v>
      </c>
      <c r="KM186" s="224" t="str">
        <f t="shared" si="1065"/>
        <v>-$5,950,694</v>
      </c>
      <c r="KN186" s="224" t="str">
        <f t="shared" si="1065"/>
        <v>-$5,122,569</v>
      </c>
      <c r="KO186" s="224" t="str">
        <f t="shared" si="1065"/>
        <v>-$1,750,466</v>
      </c>
      <c r="KP186" s="224" t="str">
        <f t="shared" si="1065"/>
        <v>-$13,455,066</v>
      </c>
      <c r="KQ186" s="224" t="str">
        <f t="shared" si="1065"/>
        <v>$3.74</v>
      </c>
      <c r="KR186" s="224" t="str">
        <f t="shared" si="1065"/>
        <v>-646</v>
      </c>
      <c r="KS186" s="232" t="s">
        <v>275</v>
      </c>
      <c r="KT186" s="232" t="s">
        <v>275</v>
      </c>
      <c r="KU186" s="213" t="str">
        <f t="shared" ref="KU186:LO186" si="1066">KU86</f>
        <v>1,069</v>
      </c>
      <c r="KV186" s="224" t="str">
        <f t="shared" si="1066"/>
        <v>-334</v>
      </c>
      <c r="KW186" s="224" t="str">
        <f t="shared" si="1066"/>
        <v>0</v>
      </c>
      <c r="KX186" s="224" t="str">
        <f t="shared" si="1066"/>
        <v>11</v>
      </c>
      <c r="KY186" s="224" t="str">
        <f t="shared" si="1066"/>
        <v>1</v>
      </c>
      <c r="KZ186" s="224" t="str">
        <f t="shared" si="1066"/>
        <v>6</v>
      </c>
      <c r="LA186" s="224" t="str">
        <f t="shared" si="1066"/>
        <v>-32</v>
      </c>
      <c r="LB186" s="224" t="str">
        <f t="shared" si="1066"/>
        <v>158,000</v>
      </c>
      <c r="LC186" s="224" t="str">
        <f t="shared" si="1066"/>
        <v>0</v>
      </c>
      <c r="LD186" s="224" t="str">
        <f t="shared" si="1066"/>
        <v>400,000</v>
      </c>
      <c r="LE186" s="224" t="str">
        <f t="shared" si="1066"/>
        <v>-</v>
      </c>
      <c r="LF186" s="224" t="str">
        <f t="shared" si="1066"/>
        <v>-</v>
      </c>
      <c r="LG186" s="224" t="str">
        <f t="shared" si="1066"/>
        <v>-</v>
      </c>
      <c r="LH186" s="224" t="str">
        <f t="shared" si="1066"/>
        <v>692,392</v>
      </c>
      <c r="LI186" s="224" t="str">
        <f t="shared" si="1066"/>
        <v>736,557</v>
      </c>
      <c r="LJ186" s="224" t="str">
        <f t="shared" si="1066"/>
        <v>-</v>
      </c>
      <c r="LK186" s="224" t="str">
        <f t="shared" si="1066"/>
        <v>-</v>
      </c>
      <c r="LL186" s="224" t="str">
        <f t="shared" si="1066"/>
        <v>-</v>
      </c>
      <c r="LM186" s="224" t="str">
        <f t="shared" si="1066"/>
        <v>-</v>
      </c>
      <c r="LN186" s="224" t="str">
        <f t="shared" si="1066"/>
        <v>-$51.75</v>
      </c>
      <c r="LO186" s="224" t="str">
        <f t="shared" si="1066"/>
        <v>571</v>
      </c>
      <c r="LP186" s="232"/>
      <c r="LQ186" s="232"/>
      <c r="LR186" s="213" t="str">
        <f t="shared" ref="LR186:ML186" si="1067">LR86</f>
        <v>0</v>
      </c>
      <c r="LS186" s="224" t="str">
        <f t="shared" si="1067"/>
        <v>315</v>
      </c>
      <c r="LT186" s="224" t="str">
        <f t="shared" si="1067"/>
        <v>-20</v>
      </c>
      <c r="LU186" s="224" t="str">
        <f t="shared" si="1067"/>
        <v>0</v>
      </c>
      <c r="LV186" s="224" t="str">
        <f t="shared" si="1067"/>
        <v>0</v>
      </c>
      <c r="LW186" s="224" t="str">
        <f t="shared" si="1067"/>
        <v>0</v>
      </c>
      <c r="LX186" s="224" t="str">
        <f t="shared" si="1067"/>
        <v>0</v>
      </c>
      <c r="LY186" s="224" t="str">
        <f t="shared" si="1067"/>
        <v>0</v>
      </c>
      <c r="LZ186" s="224" t="str">
        <f t="shared" si="1067"/>
        <v>0</v>
      </c>
      <c r="MA186" s="224" t="str">
        <f t="shared" si="1067"/>
        <v>0</v>
      </c>
      <c r="MB186" s="224" t="str">
        <f t="shared" si="1067"/>
        <v>-</v>
      </c>
      <c r="MC186" s="224" t="str">
        <f t="shared" si="1067"/>
        <v>-</v>
      </c>
      <c r="MD186" s="224" t="str">
        <f t="shared" si="1067"/>
        <v>-</v>
      </c>
      <c r="ME186" s="224" t="str">
        <f t="shared" si="1067"/>
        <v>-957,757</v>
      </c>
      <c r="MF186" s="224" t="str">
        <f t="shared" si="1067"/>
        <v>-1,115,857</v>
      </c>
      <c r="MG186" s="224" t="str">
        <f t="shared" si="1067"/>
        <v>-</v>
      </c>
      <c r="MH186" s="224" t="str">
        <f t="shared" si="1067"/>
        <v>-</v>
      </c>
      <c r="MI186" s="224" t="str">
        <f t="shared" si="1067"/>
        <v>-</v>
      </c>
      <c r="MJ186" s="224" t="str">
        <f t="shared" si="1067"/>
        <v>-</v>
      </c>
      <c r="MK186" s="224" t="str">
        <f t="shared" si="1067"/>
        <v>$67</v>
      </c>
      <c r="ML186" s="224" t="str">
        <f t="shared" si="1067"/>
        <v>-157</v>
      </c>
      <c r="MM186" s="232"/>
      <c r="MN186" s="232"/>
      <c r="MO186" s="213" t="str">
        <f t="shared" ref="MO186:NI186" si="1068">MO86</f>
        <v>0</v>
      </c>
      <c r="MP186" s="224" t="str">
        <f t="shared" si="1068"/>
        <v>-145</v>
      </c>
      <c r="MQ186" s="224" t="str">
        <f t="shared" si="1068"/>
        <v>-390</v>
      </c>
      <c r="MR186" s="224" t="str">
        <f t="shared" si="1068"/>
        <v>0</v>
      </c>
      <c r="MS186" s="224" t="str">
        <f t="shared" si="1068"/>
        <v>0</v>
      </c>
      <c r="MT186" s="224" t="str">
        <f t="shared" si="1068"/>
        <v>0</v>
      </c>
      <c r="MU186" s="224" t="str">
        <f t="shared" si="1068"/>
        <v>0</v>
      </c>
      <c r="MV186" s="224" t="str">
        <f t="shared" si="1068"/>
        <v>0</v>
      </c>
      <c r="MW186" s="224" t="str">
        <f t="shared" si="1068"/>
        <v>0</v>
      </c>
      <c r="MX186" s="224" t="str">
        <f t="shared" si="1068"/>
        <v>0</v>
      </c>
      <c r="MY186" s="224" t="str">
        <f t="shared" si="1068"/>
        <v>-5,574</v>
      </c>
      <c r="MZ186" s="224" t="str">
        <f t="shared" si="1068"/>
        <v>-1,383</v>
      </c>
      <c r="NA186" s="224" t="str">
        <f t="shared" si="1068"/>
        <v>-77,008</v>
      </c>
      <c r="NB186" s="224" t="str">
        <f t="shared" si="1068"/>
        <v>-537,531</v>
      </c>
      <c r="NC186" s="224" t="str">
        <f t="shared" si="1068"/>
        <v>-990,822</v>
      </c>
      <c r="ND186" s="224" t="str">
        <f t="shared" si="1068"/>
        <v>-</v>
      </c>
      <c r="NE186" s="224" t="str">
        <f t="shared" si="1068"/>
        <v>-</v>
      </c>
      <c r="NF186" s="224" t="str">
        <f t="shared" si="1068"/>
        <v>-</v>
      </c>
      <c r="NG186" s="224" t="str">
        <f t="shared" si="1068"/>
        <v>-</v>
      </c>
      <c r="NH186" s="224" t="str">
        <f t="shared" si="1068"/>
        <v>$0</v>
      </c>
      <c r="NI186" s="224" t="str">
        <f t="shared" si="1068"/>
        <v>-126</v>
      </c>
    </row>
  </sheetData>
  <mergeCells count="10">
    <mergeCell ref="U5:V5"/>
    <mergeCell ref="U27:V27"/>
    <mergeCell ref="U28:V28"/>
    <mergeCell ref="U16:V17"/>
    <mergeCell ref="U19:V20"/>
    <mergeCell ref="U30:V30"/>
    <mergeCell ref="U10:V11"/>
    <mergeCell ref="U13:V14"/>
    <mergeCell ref="U7:V8"/>
    <mergeCell ref="U22:V23"/>
  </mergeCells>
  <conditionalFormatting sqref="AK87 AK89:AK102">
    <cfRule type="expression" dxfId="25" priority="147">
      <formula>$AF$6=1</formula>
    </cfRule>
  </conditionalFormatting>
  <conditionalFormatting sqref="AK136:AK186">
    <cfRule type="expression" dxfId="24" priority="113">
      <formula>$AF$6=1</formula>
    </cfRule>
  </conditionalFormatting>
  <conditionalFormatting sqref="BH136:BH186">
    <cfRule type="expression" dxfId="23" priority="114">
      <formula>$AF$6=1</formula>
    </cfRule>
  </conditionalFormatting>
  <conditionalFormatting sqref="CE36:CE86">
    <cfRule type="expression" dxfId="22" priority="59">
      <formula>$AF$6=1</formula>
    </cfRule>
  </conditionalFormatting>
  <conditionalFormatting sqref="CE136:CE186">
    <cfRule type="expression" dxfId="21" priority="124">
      <formula>$AF$6=1</formula>
    </cfRule>
  </conditionalFormatting>
  <conditionalFormatting sqref="DB36:DB86">
    <cfRule type="expression" dxfId="20" priority="6">
      <formula>$AF$6=1</formula>
    </cfRule>
  </conditionalFormatting>
  <conditionalFormatting sqref="DB136:DB186">
    <cfRule type="expression" dxfId="19" priority="120">
      <formula>$AF$6=1</formula>
    </cfRule>
  </conditionalFormatting>
  <conditionalFormatting sqref="DY36:DY86">
    <cfRule type="expression" dxfId="18" priority="5">
      <formula>$AF$6=1</formula>
    </cfRule>
  </conditionalFormatting>
  <conditionalFormatting sqref="DY136:DY186">
    <cfRule type="expression" dxfId="17" priority="110">
      <formula>$AF$6=1</formula>
    </cfRule>
  </conditionalFormatting>
  <conditionalFormatting sqref="EV36:EV86">
    <cfRule type="expression" dxfId="16" priority="4">
      <formula>$AF$6=1</formula>
    </cfRule>
  </conditionalFormatting>
  <conditionalFormatting sqref="EV136:EV186">
    <cfRule type="expression" dxfId="15" priority="107">
      <formula>$AF$6=1</formula>
    </cfRule>
  </conditionalFormatting>
  <conditionalFormatting sqref="FS36:FS86">
    <cfRule type="expression" dxfId="14" priority="3">
      <formula>$AF$6=1</formula>
    </cfRule>
  </conditionalFormatting>
  <conditionalFormatting sqref="FS136:FS186">
    <cfRule type="expression" dxfId="13" priority="100">
      <formula>$AF$6=1</formula>
    </cfRule>
  </conditionalFormatting>
  <conditionalFormatting sqref="GP36:GP86">
    <cfRule type="expression" dxfId="12" priority="2">
      <formula>$AF$6=1</formula>
    </cfRule>
  </conditionalFormatting>
  <conditionalFormatting sqref="GP136:GP186">
    <cfRule type="expression" dxfId="11" priority="97">
      <formula>$AF$6=1</formula>
    </cfRule>
  </conditionalFormatting>
  <conditionalFormatting sqref="HM36:HM86">
    <cfRule type="expression" dxfId="10" priority="1">
      <formula>$AF$6=1</formula>
    </cfRule>
  </conditionalFormatting>
  <conditionalFormatting sqref="HM136:HM186">
    <cfRule type="expression" dxfId="9" priority="91">
      <formula>$AF$6=1</formula>
    </cfRule>
  </conditionalFormatting>
  <conditionalFormatting sqref="IJ136:IJ186">
    <cfRule type="expression" dxfId="8" priority="88">
      <formula>$AF$6=1</formula>
    </cfRule>
  </conditionalFormatting>
  <conditionalFormatting sqref="JG136:JG186">
    <cfRule type="expression" dxfId="7" priority="76">
      <formula>$AF$6=1</formula>
    </cfRule>
  </conditionalFormatting>
  <conditionalFormatting sqref="KD136:KD186">
    <cfRule type="expression" dxfId="6" priority="73">
      <formula>$AF$6=1</formula>
    </cfRule>
  </conditionalFormatting>
  <conditionalFormatting sqref="LA136:LA186">
    <cfRule type="expression" dxfId="5" priority="34">
      <formula>$AF$6=1</formula>
    </cfRule>
  </conditionalFormatting>
  <conditionalFormatting sqref="LX136:LX186">
    <cfRule type="expression" dxfId="4" priority="8">
      <formula>$AF$6=1</formula>
    </cfRule>
  </conditionalFormatting>
  <conditionalFormatting sqref="MU136:MU186">
    <cfRule type="expression" dxfId="3" priority="7">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13</xdr:row>
                    <xdr:rowOff>28575</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17</xdr:row>
                    <xdr:rowOff>57150</xdr:rowOff>
                  </from>
                  <to>
                    <xdr:col>25</xdr:col>
                    <xdr:colOff>95250</xdr:colOff>
                    <xdr:row>32</xdr:row>
                    <xdr:rowOff>95250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17</xdr:row>
                    <xdr:rowOff>57150</xdr:rowOff>
                  </from>
                  <to>
                    <xdr:col>27</xdr:col>
                    <xdr:colOff>2695575</xdr:colOff>
                    <xdr:row>32</xdr:row>
                    <xdr:rowOff>95250</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13</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ADC"/>
    <pageSetUpPr fitToPage="1"/>
  </sheetPr>
  <dimension ref="A1:BK1910"/>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7.42578125" style="26" customWidth="1"/>
    <col min="2" max="2" width="18.28515625" style="26" bestFit="1" customWidth="1"/>
    <col min="3" max="3" width="46.5703125" style="26" customWidth="1"/>
    <col min="4" max="4" width="26.5703125" style="26" bestFit="1" customWidth="1"/>
    <col min="5" max="5" width="15.28515625" style="26" customWidth="1"/>
    <col min="6" max="6" width="11.28515625" style="26" customWidth="1"/>
    <col min="7" max="46" width="17.140625" style="26" customWidth="1"/>
    <col min="47" max="47" width="17.140625" style="74" customWidth="1"/>
    <col min="48" max="62" width="17.140625" style="26" customWidth="1"/>
    <col min="63" max="63" width="17.140625" style="368" customWidth="1"/>
    <col min="64" max="16384" width="14.42578125" style="26"/>
  </cols>
  <sheetData>
    <row r="1" spans="1:63" ht="63" customHeight="1" x14ac:dyDescent="0.2">
      <c r="A1" s="25"/>
      <c r="C1" s="25"/>
      <c r="D1" s="27"/>
      <c r="E1" s="25"/>
      <c r="F1" s="25"/>
      <c r="G1" s="28"/>
      <c r="H1" s="28"/>
      <c r="I1" s="25"/>
      <c r="J1" s="25"/>
      <c r="K1" s="25"/>
      <c r="L1" s="25"/>
      <c r="M1" s="25"/>
      <c r="N1" s="25"/>
      <c r="O1" s="25"/>
      <c r="P1" s="25"/>
      <c r="Q1" s="25"/>
      <c r="R1" s="25"/>
      <c r="S1" s="25"/>
      <c r="T1" s="25"/>
      <c r="U1" s="25"/>
    </row>
    <row r="2" spans="1:63" ht="9" customHeight="1" x14ac:dyDescent="0.2">
      <c r="A2" s="30"/>
      <c r="C2" s="25"/>
      <c r="D2" s="28"/>
      <c r="E2" s="25"/>
      <c r="F2" s="25"/>
      <c r="G2" s="25"/>
      <c r="H2" s="25"/>
      <c r="I2" s="25"/>
      <c r="J2" s="25"/>
      <c r="K2" s="25"/>
      <c r="L2" s="25"/>
      <c r="M2" s="25"/>
      <c r="N2" s="25"/>
      <c r="O2" s="25"/>
      <c r="P2" s="25"/>
      <c r="Q2" s="25"/>
      <c r="R2" s="25"/>
      <c r="S2" s="25"/>
      <c r="T2" s="25"/>
      <c r="U2" s="25"/>
    </row>
    <row r="3" spans="1:63" ht="3.75" hidden="1" customHeight="1" x14ac:dyDescent="0.2">
      <c r="A3" s="30"/>
      <c r="C3" s="25"/>
      <c r="D3" s="28"/>
      <c r="E3" s="25"/>
      <c r="F3" s="25"/>
      <c r="G3" s="25"/>
      <c r="H3" s="25"/>
      <c r="I3" s="25"/>
      <c r="J3" s="25"/>
      <c r="K3" s="25"/>
      <c r="L3" s="25"/>
      <c r="M3" s="25"/>
      <c r="N3" s="25"/>
      <c r="O3" s="25"/>
      <c r="P3" s="25"/>
      <c r="Q3" s="25"/>
      <c r="R3" s="25"/>
      <c r="S3" s="25"/>
      <c r="T3" s="25"/>
      <c r="U3" s="25"/>
    </row>
    <row r="4" spans="1:63" ht="3.75" hidden="1" customHeight="1" x14ac:dyDescent="0.2">
      <c r="G4" s="25"/>
      <c r="H4" s="25"/>
    </row>
    <row r="5" spans="1:63" ht="15" x14ac:dyDescent="0.2">
      <c r="A5" s="29" t="s">
        <v>748</v>
      </c>
      <c r="C5" s="25"/>
      <c r="D5" s="28"/>
      <c r="E5" s="25"/>
      <c r="F5" s="25"/>
      <c r="G5" s="28"/>
      <c r="H5" s="28"/>
      <c r="I5" s="25"/>
      <c r="J5" s="25"/>
      <c r="K5" s="25"/>
      <c r="L5" s="25"/>
      <c r="M5" s="25"/>
      <c r="N5" s="25"/>
      <c r="O5" s="25"/>
      <c r="P5" s="25"/>
      <c r="Q5" s="25"/>
      <c r="R5" s="25"/>
      <c r="S5" s="25"/>
      <c r="T5" s="25"/>
      <c r="U5" s="25"/>
    </row>
    <row r="6" spans="1:63" ht="12" customHeight="1" x14ac:dyDescent="0.2">
      <c r="A6" s="30" t="s">
        <v>750</v>
      </c>
      <c r="C6" s="25"/>
      <c r="D6" s="28"/>
      <c r="E6" s="25"/>
      <c r="F6" s="25"/>
      <c r="G6" s="25"/>
      <c r="H6" s="25"/>
      <c r="I6" s="25"/>
      <c r="J6" s="25"/>
      <c r="K6" s="25"/>
      <c r="L6" s="25"/>
      <c r="M6" s="25"/>
      <c r="N6" s="25"/>
      <c r="O6" s="25"/>
      <c r="P6" s="25"/>
      <c r="Q6" s="25"/>
      <c r="R6" s="25"/>
      <c r="S6" s="25"/>
      <c r="T6" s="25"/>
      <c r="U6" s="25"/>
    </row>
    <row r="7" spans="1:63" ht="12" customHeight="1" x14ac:dyDescent="0.2">
      <c r="A7" s="30"/>
      <c r="C7" s="25"/>
      <c r="D7" s="28"/>
      <c r="E7" s="25"/>
      <c r="F7" s="25"/>
      <c r="G7" s="25"/>
      <c r="H7" s="25"/>
      <c r="I7" s="25"/>
      <c r="J7" s="25"/>
      <c r="K7" s="25"/>
      <c r="L7" s="25"/>
      <c r="M7" s="25"/>
      <c r="N7" s="25"/>
      <c r="O7" s="25"/>
      <c r="P7" s="25"/>
      <c r="Q7" s="25"/>
      <c r="R7" s="25"/>
      <c r="S7" s="25"/>
      <c r="T7" s="25"/>
      <c r="U7" s="25"/>
    </row>
    <row r="8" spans="1:63" s="31" customFormat="1" ht="21" x14ac:dyDescent="0.25">
      <c r="A8" s="151" t="s">
        <v>6532</v>
      </c>
      <c r="B8" s="432"/>
      <c r="C8" s="433"/>
      <c r="D8" s="434"/>
      <c r="E8" s="435"/>
      <c r="F8" s="87" t="s">
        <v>247</v>
      </c>
      <c r="G8" s="436" t="s">
        <v>246</v>
      </c>
      <c r="H8" s="437"/>
      <c r="I8" s="438" t="s">
        <v>6533</v>
      </c>
      <c r="J8" s="439"/>
      <c r="K8" s="439"/>
      <c r="L8" s="439"/>
      <c r="M8" s="239"/>
      <c r="N8" s="239"/>
      <c r="O8" s="239"/>
      <c r="P8" s="239"/>
      <c r="Q8" s="239"/>
      <c r="R8" s="239"/>
      <c r="S8" s="239"/>
      <c r="T8" s="239"/>
      <c r="U8" s="239"/>
      <c r="V8" s="239"/>
      <c r="W8" s="239"/>
      <c r="X8" s="239"/>
      <c r="Y8" s="239"/>
      <c r="Z8" s="239"/>
      <c r="AA8" s="239"/>
      <c r="AB8" s="239"/>
      <c r="AC8" s="239"/>
      <c r="AD8" s="239"/>
      <c r="AE8" s="239"/>
      <c r="AF8" s="239"/>
      <c r="AG8" s="239"/>
      <c r="AH8" s="88"/>
      <c r="AI8" s="438" t="s">
        <v>6529</v>
      </c>
      <c r="AJ8" s="440"/>
      <c r="AK8" s="440"/>
      <c r="AL8" s="440"/>
      <c r="AM8" s="440"/>
      <c r="AN8" s="440"/>
      <c r="AO8" s="440"/>
      <c r="AP8" s="239"/>
      <c r="AQ8" s="239"/>
      <c r="AR8" s="239"/>
      <c r="AS8" s="239"/>
      <c r="AT8" s="239"/>
      <c r="AU8" s="89"/>
      <c r="AV8" s="239"/>
      <c r="AW8" s="239"/>
      <c r="AX8" s="239"/>
      <c r="AY8" s="239"/>
      <c r="AZ8" s="239"/>
      <c r="BA8" s="88"/>
      <c r="BB8" s="441" t="s">
        <v>296</v>
      </c>
      <c r="BC8" s="439"/>
      <c r="BD8" s="439"/>
      <c r="BE8" s="439"/>
      <c r="BF8" s="439"/>
      <c r="BG8" s="439"/>
      <c r="BH8" s="439"/>
      <c r="BI8" s="439"/>
      <c r="BJ8" s="367" t="s">
        <v>291</v>
      </c>
      <c r="BK8" s="369"/>
    </row>
    <row r="9" spans="1:63" s="32" customFormat="1" ht="42.75" customHeight="1" x14ac:dyDescent="0.25">
      <c r="A9" s="152" t="s">
        <v>236</v>
      </c>
      <c r="B9" s="442" t="s">
        <v>161</v>
      </c>
      <c r="C9" s="443"/>
      <c r="D9" s="444"/>
      <c r="E9" s="445"/>
      <c r="F9" s="87" t="s">
        <v>245</v>
      </c>
      <c r="G9" s="446" t="s">
        <v>248</v>
      </c>
      <c r="H9" s="446"/>
      <c r="I9" s="91" t="s">
        <v>6</v>
      </c>
      <c r="J9" s="92"/>
      <c r="K9" s="92"/>
      <c r="L9" s="92"/>
      <c r="M9" s="92"/>
      <c r="N9" s="92"/>
      <c r="O9" s="92"/>
      <c r="P9" s="93"/>
      <c r="Q9" s="94" t="s">
        <v>7</v>
      </c>
      <c r="R9" s="92"/>
      <c r="S9" s="92"/>
      <c r="T9" s="92"/>
      <c r="U9" s="92"/>
      <c r="V9" s="92"/>
      <c r="W9" s="92"/>
      <c r="X9" s="93"/>
      <c r="Y9" s="447" t="s">
        <v>8</v>
      </c>
      <c r="Z9" s="448"/>
      <c r="AA9" s="447" t="s">
        <v>9</v>
      </c>
      <c r="AB9" s="448"/>
      <c r="AC9" s="449"/>
      <c r="AD9" s="447" t="s">
        <v>10</v>
      </c>
      <c r="AE9" s="449"/>
      <c r="AF9" s="447" t="s">
        <v>11</v>
      </c>
      <c r="AG9" s="448"/>
      <c r="AH9" s="420" t="s">
        <v>259</v>
      </c>
      <c r="AI9" s="450" t="s">
        <v>260</v>
      </c>
      <c r="AJ9" s="450"/>
      <c r="AK9" s="450"/>
      <c r="AL9" s="450"/>
      <c r="AM9" s="450"/>
      <c r="AN9" s="450"/>
      <c r="AO9" s="451" t="s">
        <v>276</v>
      </c>
      <c r="AP9" s="450"/>
      <c r="AQ9" s="450"/>
      <c r="AR9" s="450"/>
      <c r="AS9" s="450"/>
      <c r="AT9" s="450"/>
      <c r="AU9" s="450"/>
      <c r="AV9" s="450"/>
      <c r="AW9" s="451" t="s">
        <v>13</v>
      </c>
      <c r="AX9" s="450"/>
      <c r="AY9" s="447" t="s">
        <v>14</v>
      </c>
      <c r="AZ9" s="448"/>
      <c r="BA9" s="452" t="s">
        <v>279</v>
      </c>
      <c r="BB9" s="454" t="s">
        <v>6534</v>
      </c>
      <c r="BC9" s="455"/>
      <c r="BD9" s="455"/>
      <c r="BE9" s="455"/>
      <c r="BF9" s="455"/>
      <c r="BG9" s="456" t="s">
        <v>6530</v>
      </c>
      <c r="BH9" s="448"/>
      <c r="BI9" s="420" t="s">
        <v>294</v>
      </c>
      <c r="BJ9" s="420"/>
      <c r="BK9" s="423" t="s">
        <v>2719</v>
      </c>
    </row>
    <row r="10" spans="1:63" s="33" customFormat="1" ht="63" x14ac:dyDescent="0.25">
      <c r="A10" s="377"/>
      <c r="B10" s="426" t="s">
        <v>15</v>
      </c>
      <c r="C10" s="428" t="s">
        <v>16</v>
      </c>
      <c r="D10" s="428" t="s">
        <v>159</v>
      </c>
      <c r="E10" s="430" t="s">
        <v>160</v>
      </c>
      <c r="F10" s="96" t="s">
        <v>125</v>
      </c>
      <c r="G10" s="97" t="s">
        <v>17</v>
      </c>
      <c r="H10" s="97" t="s">
        <v>18</v>
      </c>
      <c r="I10" s="98" t="s">
        <v>19</v>
      </c>
      <c r="J10" s="99" t="s">
        <v>20</v>
      </c>
      <c r="K10" s="99" t="s">
        <v>21</v>
      </c>
      <c r="L10" s="99" t="s">
        <v>22</v>
      </c>
      <c r="M10" s="99" t="s">
        <v>23</v>
      </c>
      <c r="N10" s="99" t="s">
        <v>24</v>
      </c>
      <c r="O10" s="99" t="s">
        <v>25</v>
      </c>
      <c r="P10" s="99" t="s">
        <v>26</v>
      </c>
      <c r="Q10" s="99" t="s">
        <v>19</v>
      </c>
      <c r="R10" s="99" t="s">
        <v>20</v>
      </c>
      <c r="S10" s="99" t="s">
        <v>21</v>
      </c>
      <c r="T10" s="99" t="s">
        <v>22</v>
      </c>
      <c r="U10" s="99" t="s">
        <v>23</v>
      </c>
      <c r="V10" s="99" t="s">
        <v>24</v>
      </c>
      <c r="W10" s="99" t="s">
        <v>25</v>
      </c>
      <c r="X10" s="99" t="s">
        <v>26</v>
      </c>
      <c r="Y10" s="98" t="s">
        <v>343</v>
      </c>
      <c r="Z10" s="100" t="s">
        <v>344</v>
      </c>
      <c r="AA10" s="98" t="s">
        <v>256</v>
      </c>
      <c r="AB10" s="99" t="s">
        <v>257</v>
      </c>
      <c r="AC10" s="99" t="s">
        <v>258</v>
      </c>
      <c r="AD10" s="99" t="s">
        <v>27</v>
      </c>
      <c r="AE10" s="99" t="s">
        <v>254</v>
      </c>
      <c r="AF10" s="99" t="s">
        <v>28</v>
      </c>
      <c r="AG10" s="101" t="s">
        <v>255</v>
      </c>
      <c r="AH10" s="421"/>
      <c r="AI10" s="109" t="s">
        <v>261</v>
      </c>
      <c r="AJ10" s="110" t="s">
        <v>262</v>
      </c>
      <c r="AK10" s="110" t="s">
        <v>263</v>
      </c>
      <c r="AL10" s="110" t="s">
        <v>264</v>
      </c>
      <c r="AM10" s="110" t="s">
        <v>29</v>
      </c>
      <c r="AN10" s="423" t="s">
        <v>2416</v>
      </c>
      <c r="AO10" s="102" t="s">
        <v>30</v>
      </c>
      <c r="AP10" s="101" t="s">
        <v>31</v>
      </c>
      <c r="AQ10" s="101" t="s">
        <v>32</v>
      </c>
      <c r="AR10" s="101" t="s">
        <v>33</v>
      </c>
      <c r="AS10" s="101" t="s">
        <v>34</v>
      </c>
      <c r="AT10" s="101" t="s">
        <v>35</v>
      </c>
      <c r="AU10" s="100" t="s">
        <v>29</v>
      </c>
      <c r="AV10" s="420" t="s">
        <v>12</v>
      </c>
      <c r="AW10" s="103" t="s">
        <v>277</v>
      </c>
      <c r="AX10" s="101" t="s">
        <v>278</v>
      </c>
      <c r="AY10" s="99" t="s">
        <v>36</v>
      </c>
      <c r="AZ10" s="101" t="s">
        <v>37</v>
      </c>
      <c r="BA10" s="453"/>
      <c r="BB10" s="100" t="s">
        <v>6531</v>
      </c>
      <c r="BC10" s="100" t="s">
        <v>341</v>
      </c>
      <c r="BD10" s="101" t="s">
        <v>287</v>
      </c>
      <c r="BE10" s="101" t="s">
        <v>290</v>
      </c>
      <c r="BF10" s="100" t="s">
        <v>342</v>
      </c>
      <c r="BG10" s="101" t="s">
        <v>299</v>
      </c>
      <c r="BH10" s="100" t="s">
        <v>5600</v>
      </c>
      <c r="BI10" s="421"/>
      <c r="BJ10" s="421"/>
      <c r="BK10" s="424"/>
    </row>
    <row r="11" spans="1:63" s="34" customFormat="1" ht="12.75" x14ac:dyDescent="0.25">
      <c r="A11" s="378"/>
      <c r="B11" s="427"/>
      <c r="C11" s="429"/>
      <c r="D11" s="429"/>
      <c r="E11" s="431"/>
      <c r="F11" s="272" t="s">
        <v>126</v>
      </c>
      <c r="G11" s="273" t="s">
        <v>127</v>
      </c>
      <c r="H11" s="274" t="s">
        <v>127</v>
      </c>
      <c r="I11" s="274" t="s">
        <v>128</v>
      </c>
      <c r="J11" s="274" t="s">
        <v>128</v>
      </c>
      <c r="K11" s="274" t="s">
        <v>128</v>
      </c>
      <c r="L11" s="274" t="s">
        <v>128</v>
      </c>
      <c r="M11" s="274" t="s">
        <v>128</v>
      </c>
      <c r="N11" s="274" t="s">
        <v>128</v>
      </c>
      <c r="O11" s="274" t="s">
        <v>128</v>
      </c>
      <c r="P11" s="274" t="s">
        <v>128</v>
      </c>
      <c r="Q11" s="274" t="s">
        <v>128</v>
      </c>
      <c r="R11" s="274" t="s">
        <v>128</v>
      </c>
      <c r="S11" s="274" t="s">
        <v>128</v>
      </c>
      <c r="T11" s="274" t="s">
        <v>128</v>
      </c>
      <c r="U11" s="274" t="s">
        <v>128</v>
      </c>
      <c r="V11" s="274" t="s">
        <v>128</v>
      </c>
      <c r="W11" s="274" t="s">
        <v>128</v>
      </c>
      <c r="X11" s="274" t="s">
        <v>128</v>
      </c>
      <c r="Y11" s="274" t="s">
        <v>128</v>
      </c>
      <c r="Z11" s="274" t="s">
        <v>128</v>
      </c>
      <c r="AA11" s="274" t="s">
        <v>252</v>
      </c>
      <c r="AB11" s="274" t="s">
        <v>252</v>
      </c>
      <c r="AC11" s="274" t="s">
        <v>252</v>
      </c>
      <c r="AD11" s="274" t="s">
        <v>128</v>
      </c>
      <c r="AE11" s="274" t="s">
        <v>129</v>
      </c>
      <c r="AF11" s="274" t="s">
        <v>128</v>
      </c>
      <c r="AG11" s="275" t="s">
        <v>253</v>
      </c>
      <c r="AH11" s="422"/>
      <c r="AI11" s="276" t="s">
        <v>129</v>
      </c>
      <c r="AJ11" s="275" t="s">
        <v>129</v>
      </c>
      <c r="AK11" s="275" t="s">
        <v>129</v>
      </c>
      <c r="AL11" s="275" t="s">
        <v>129</v>
      </c>
      <c r="AM11" s="275" t="s">
        <v>129</v>
      </c>
      <c r="AN11" s="422"/>
      <c r="AO11" s="277" t="s">
        <v>253</v>
      </c>
      <c r="AP11" s="275" t="s">
        <v>253</v>
      </c>
      <c r="AQ11" s="275" t="s">
        <v>253</v>
      </c>
      <c r="AR11" s="275" t="s">
        <v>253</v>
      </c>
      <c r="AS11" s="275" t="s">
        <v>253</v>
      </c>
      <c r="AT11" s="275" t="s">
        <v>253</v>
      </c>
      <c r="AU11" s="275" t="s">
        <v>253</v>
      </c>
      <c r="AV11" s="422"/>
      <c r="AW11" s="278" t="s">
        <v>252</v>
      </c>
      <c r="AX11" s="275" t="s">
        <v>252</v>
      </c>
      <c r="AY11" s="274"/>
      <c r="AZ11" s="275"/>
      <c r="BA11" s="451"/>
      <c r="BB11" s="275" t="s">
        <v>286</v>
      </c>
      <c r="BC11" s="275" t="s">
        <v>130</v>
      </c>
      <c r="BD11" s="275" t="s">
        <v>130</v>
      </c>
      <c r="BE11" s="275" t="s">
        <v>130</v>
      </c>
      <c r="BF11" s="275" t="s">
        <v>130</v>
      </c>
      <c r="BG11" s="275"/>
      <c r="BH11" s="275" t="s">
        <v>130</v>
      </c>
      <c r="BI11" s="422"/>
      <c r="BJ11" s="422"/>
      <c r="BK11" s="425"/>
    </row>
    <row r="12" spans="1:63" ht="11.25" customHeight="1" x14ac:dyDescent="0.2">
      <c r="A12" s="52"/>
      <c r="B12" s="383"/>
      <c r="C12" s="35"/>
      <c r="D12" s="35"/>
      <c r="E12" s="35"/>
      <c r="F12" s="410"/>
      <c r="G12" s="35"/>
      <c r="H12" s="2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269"/>
      <c r="AH12" s="86"/>
      <c r="AI12" s="270"/>
      <c r="AJ12" s="38"/>
      <c r="AK12" s="38"/>
      <c r="AL12" s="38"/>
      <c r="AM12" s="38"/>
      <c r="AN12" s="111"/>
      <c r="AO12" s="38"/>
      <c r="AP12" s="38"/>
      <c r="AQ12" s="38"/>
      <c r="AR12" s="38"/>
      <c r="AS12" s="38"/>
      <c r="AT12" s="38"/>
      <c r="AU12" s="269"/>
      <c r="AV12" s="86"/>
      <c r="AW12" s="38"/>
      <c r="AX12" s="38"/>
      <c r="AY12" s="38"/>
      <c r="AZ12" s="271"/>
      <c r="BA12" s="86"/>
      <c r="BB12" s="38"/>
      <c r="BC12" s="38"/>
      <c r="BD12" s="38"/>
      <c r="BE12" s="38"/>
      <c r="BF12" s="38"/>
      <c r="BG12" s="39"/>
      <c r="BH12" s="38"/>
      <c r="BI12" s="38"/>
      <c r="BJ12" s="279"/>
      <c r="BK12" s="279"/>
    </row>
    <row r="13" spans="1:63" s="252" customFormat="1" ht="11.25" customHeight="1" x14ac:dyDescent="0.15">
      <c r="A13" s="324" t="s">
        <v>346</v>
      </c>
      <c r="B13" s="384"/>
      <c r="C13" s="343"/>
      <c r="D13" s="343"/>
      <c r="E13" s="343"/>
      <c r="F13" s="343"/>
      <c r="G13" s="343"/>
      <c r="H13" s="342"/>
      <c r="I13" s="345"/>
      <c r="J13" s="345"/>
      <c r="K13" s="345"/>
      <c r="L13" s="345"/>
      <c r="M13" s="345"/>
      <c r="N13" s="345"/>
      <c r="O13" s="345"/>
      <c r="P13" s="345"/>
      <c r="Q13" s="345"/>
      <c r="R13" s="345"/>
      <c r="S13" s="345"/>
      <c r="T13" s="345"/>
      <c r="U13" s="345"/>
      <c r="V13" s="345"/>
      <c r="W13" s="345"/>
      <c r="X13" s="345"/>
      <c r="Y13" s="345"/>
      <c r="Z13" s="345"/>
      <c r="AA13" s="346"/>
      <c r="AB13" s="346"/>
      <c r="AC13" s="346"/>
      <c r="AD13" s="345"/>
      <c r="AE13" s="345"/>
      <c r="AF13" s="345"/>
      <c r="AG13" s="160"/>
      <c r="AH13" s="347"/>
      <c r="AI13" s="348"/>
      <c r="AJ13" s="345"/>
      <c r="AK13" s="345"/>
      <c r="AL13" s="345"/>
      <c r="AM13" s="345"/>
      <c r="AN13" s="349"/>
      <c r="AO13" s="345"/>
      <c r="AP13" s="345"/>
      <c r="AQ13" s="345"/>
      <c r="AR13" s="345"/>
      <c r="AS13" s="345"/>
      <c r="AT13" s="345"/>
      <c r="AU13" s="160"/>
      <c r="AV13" s="347"/>
      <c r="AW13" s="346"/>
      <c r="AX13" s="346"/>
      <c r="AY13" s="350"/>
      <c r="AZ13" s="351"/>
      <c r="BA13" s="347"/>
      <c r="BB13" s="352"/>
      <c r="BC13" s="353"/>
      <c r="BD13" s="353"/>
      <c r="BE13" s="353"/>
      <c r="BF13" s="353"/>
      <c r="BG13" s="350"/>
      <c r="BH13" s="352"/>
      <c r="BI13" s="345"/>
      <c r="BJ13" s="411" t="s">
        <v>275</v>
      </c>
      <c r="BK13" s="317">
        <v>50</v>
      </c>
    </row>
    <row r="14" spans="1:63" s="50" customFormat="1" ht="11.25" customHeight="1" x14ac:dyDescent="0.15">
      <c r="A14" s="292" t="s">
        <v>345</v>
      </c>
      <c r="B14" s="385" t="s">
        <v>5531</v>
      </c>
      <c r="C14" s="309" t="s">
        <v>6447</v>
      </c>
      <c r="D14" s="309" t="s">
        <v>5533</v>
      </c>
      <c r="E14" s="309" t="s">
        <v>5534</v>
      </c>
      <c r="F14" s="309"/>
      <c r="G14" s="309">
        <v>11843</v>
      </c>
      <c r="H14" s="308">
        <v>5682</v>
      </c>
      <c r="I14" s="311">
        <v>211</v>
      </c>
      <c r="J14" s="311">
        <v>112</v>
      </c>
      <c r="K14" s="311">
        <v>30</v>
      </c>
      <c r="L14" s="311">
        <v>7</v>
      </c>
      <c r="M14" s="311">
        <v>106</v>
      </c>
      <c r="N14" s="311">
        <v>211</v>
      </c>
      <c r="O14" s="311">
        <v>201</v>
      </c>
      <c r="P14" s="311"/>
      <c r="Q14" s="311">
        <v>2</v>
      </c>
      <c r="R14" s="311">
        <v>2</v>
      </c>
      <c r="S14" s="311"/>
      <c r="T14" s="311"/>
      <c r="U14" s="311"/>
      <c r="V14" s="311"/>
      <c r="W14" s="311"/>
      <c r="X14" s="311"/>
      <c r="Y14" s="311">
        <v>480</v>
      </c>
      <c r="Z14" s="311">
        <v>73</v>
      </c>
      <c r="AA14" s="312">
        <v>0.99</v>
      </c>
      <c r="AB14" s="312">
        <v>0.01</v>
      </c>
      <c r="AC14" s="312">
        <v>0</v>
      </c>
      <c r="AD14" s="311">
        <v>15</v>
      </c>
      <c r="AE14" s="311">
        <v>125500</v>
      </c>
      <c r="AF14" s="311">
        <v>14</v>
      </c>
      <c r="AG14" s="313">
        <v>113000</v>
      </c>
      <c r="AH14" s="314" t="s">
        <v>6448</v>
      </c>
      <c r="AI14" s="315">
        <v>205</v>
      </c>
      <c r="AJ14" s="311">
        <v>22500</v>
      </c>
      <c r="AK14" s="311">
        <v>15010</v>
      </c>
      <c r="AL14" s="311">
        <v>2111</v>
      </c>
      <c r="AM14" s="311"/>
      <c r="AN14" s="316"/>
      <c r="AO14" s="311">
        <v>3100</v>
      </c>
      <c r="AP14" s="311"/>
      <c r="AQ14" s="311"/>
      <c r="AR14" s="311"/>
      <c r="AS14" s="311">
        <v>40</v>
      </c>
      <c r="AT14" s="311"/>
      <c r="AU14" s="313"/>
      <c r="AV14" s="314"/>
      <c r="AW14" s="312">
        <v>1</v>
      </c>
      <c r="AX14" s="312">
        <v>0</v>
      </c>
      <c r="AY14" s="317" t="s">
        <v>41</v>
      </c>
      <c r="AZ14" s="318" t="s">
        <v>41</v>
      </c>
      <c r="BA14" s="314" t="s">
        <v>6449</v>
      </c>
      <c r="BB14" s="319">
        <v>250</v>
      </c>
      <c r="BC14" s="320">
        <v>13138835</v>
      </c>
      <c r="BD14" s="320">
        <v>13335078</v>
      </c>
      <c r="BE14" s="320"/>
      <c r="BF14" s="320">
        <v>26473913</v>
      </c>
      <c r="BG14" s="317" t="s">
        <v>42</v>
      </c>
      <c r="BH14" s="319">
        <v>250</v>
      </c>
      <c r="BI14" s="311"/>
      <c r="BJ14" s="388" t="s">
        <v>275</v>
      </c>
      <c r="BK14" s="317">
        <v>2510</v>
      </c>
    </row>
    <row r="15" spans="1:63" s="50" customFormat="1" ht="11.25" customHeight="1" x14ac:dyDescent="0.15">
      <c r="A15" s="292" t="s">
        <v>153</v>
      </c>
      <c r="B15" s="385" t="s">
        <v>6450</v>
      </c>
      <c r="C15" s="309" t="s">
        <v>6451</v>
      </c>
      <c r="D15" s="309" t="s">
        <v>6452</v>
      </c>
      <c r="E15" s="309" t="s">
        <v>6453</v>
      </c>
      <c r="F15" s="309"/>
      <c r="G15" s="309">
        <v>14000</v>
      </c>
      <c r="H15" s="308"/>
      <c r="I15" s="311">
        <v>196</v>
      </c>
      <c r="J15" s="311">
        <v>6</v>
      </c>
      <c r="K15" s="311">
        <v>6</v>
      </c>
      <c r="L15" s="311">
        <v>2</v>
      </c>
      <c r="M15" s="311">
        <v>102</v>
      </c>
      <c r="N15" s="311">
        <v>0</v>
      </c>
      <c r="O15" s="311">
        <v>196</v>
      </c>
      <c r="P15" s="311">
        <v>0</v>
      </c>
      <c r="Q15" s="311">
        <v>0</v>
      </c>
      <c r="R15" s="311">
        <v>0</v>
      </c>
      <c r="S15" s="311">
        <v>0</v>
      </c>
      <c r="T15" s="311">
        <v>0</v>
      </c>
      <c r="U15" s="311">
        <v>0</v>
      </c>
      <c r="V15" s="311">
        <v>0</v>
      </c>
      <c r="W15" s="311">
        <v>0</v>
      </c>
      <c r="X15" s="311">
        <v>0</v>
      </c>
      <c r="Y15" s="311">
        <v>520</v>
      </c>
      <c r="Z15" s="311">
        <v>0</v>
      </c>
      <c r="AA15" s="312">
        <v>1</v>
      </c>
      <c r="AB15" s="312">
        <v>0</v>
      </c>
      <c r="AC15" s="312">
        <v>0</v>
      </c>
      <c r="AD15" s="311">
        <v>43</v>
      </c>
      <c r="AE15" s="311">
        <v>36100</v>
      </c>
      <c r="AF15" s="311">
        <v>55</v>
      </c>
      <c r="AG15" s="313">
        <v>562000</v>
      </c>
      <c r="AH15" s="314"/>
      <c r="AI15" s="315">
        <v>20701</v>
      </c>
      <c r="AJ15" s="311">
        <v>5</v>
      </c>
      <c r="AK15" s="311">
        <v>0</v>
      </c>
      <c r="AL15" s="311">
        <v>2500</v>
      </c>
      <c r="AM15" s="311"/>
      <c r="AN15" s="316"/>
      <c r="AO15" s="311">
        <v>435867</v>
      </c>
      <c r="AP15" s="311">
        <v>0</v>
      </c>
      <c r="AQ15" s="311">
        <v>295909</v>
      </c>
      <c r="AR15" s="311">
        <v>0</v>
      </c>
      <c r="AS15" s="311">
        <v>0</v>
      </c>
      <c r="AT15" s="311">
        <v>0</v>
      </c>
      <c r="AU15" s="313">
        <v>0</v>
      </c>
      <c r="AV15" s="314"/>
      <c r="AW15" s="312">
        <v>0.6</v>
      </c>
      <c r="AX15" s="312">
        <v>0.4</v>
      </c>
      <c r="AY15" s="317" t="s">
        <v>50</v>
      </c>
      <c r="AZ15" s="318" t="s">
        <v>50</v>
      </c>
      <c r="BA15" s="314"/>
      <c r="BB15" s="319">
        <v>132.84</v>
      </c>
      <c r="BC15" s="320">
        <v>3479061.26</v>
      </c>
      <c r="BD15" s="320">
        <v>4181624.92</v>
      </c>
      <c r="BE15" s="320">
        <v>5108126.22</v>
      </c>
      <c r="BF15" s="320">
        <v>9152.89</v>
      </c>
      <c r="BG15" s="317" t="s">
        <v>42</v>
      </c>
      <c r="BH15" s="319">
        <v>132.84</v>
      </c>
      <c r="BI15" s="311"/>
      <c r="BJ15" s="388" t="s">
        <v>275</v>
      </c>
      <c r="BK15" s="317">
        <v>285</v>
      </c>
    </row>
    <row r="16" spans="1:63" s="252" customFormat="1" ht="11.25" customHeight="1" x14ac:dyDescent="0.15">
      <c r="A16" s="324" t="s">
        <v>154</v>
      </c>
      <c r="B16" s="384"/>
      <c r="C16" s="343"/>
      <c r="D16" s="343"/>
      <c r="E16" s="343"/>
      <c r="F16" s="343"/>
      <c r="G16" s="343"/>
      <c r="H16" s="342"/>
      <c r="I16" s="345"/>
      <c r="J16" s="345"/>
      <c r="K16" s="345"/>
      <c r="L16" s="345"/>
      <c r="M16" s="345"/>
      <c r="N16" s="345"/>
      <c r="O16" s="345"/>
      <c r="P16" s="345"/>
      <c r="Q16" s="345"/>
      <c r="R16" s="345"/>
      <c r="S16" s="345"/>
      <c r="T16" s="345"/>
      <c r="U16" s="345"/>
      <c r="V16" s="345"/>
      <c r="W16" s="345"/>
      <c r="X16" s="345"/>
      <c r="Y16" s="345"/>
      <c r="Z16" s="345"/>
      <c r="AA16" s="346"/>
      <c r="AB16" s="346"/>
      <c r="AC16" s="346"/>
      <c r="AD16" s="345"/>
      <c r="AE16" s="345"/>
      <c r="AF16" s="345"/>
      <c r="AG16" s="160"/>
      <c r="AH16" s="347"/>
      <c r="AI16" s="348"/>
      <c r="AJ16" s="345"/>
      <c r="AK16" s="345"/>
      <c r="AL16" s="345"/>
      <c r="AM16" s="345"/>
      <c r="AN16" s="349"/>
      <c r="AO16" s="345"/>
      <c r="AP16" s="345"/>
      <c r="AQ16" s="345"/>
      <c r="AR16" s="345"/>
      <c r="AS16" s="345"/>
      <c r="AT16" s="345"/>
      <c r="AU16" s="160"/>
      <c r="AV16" s="347"/>
      <c r="AW16" s="346"/>
      <c r="AX16" s="346"/>
      <c r="AY16" s="350"/>
      <c r="AZ16" s="351"/>
      <c r="BA16" s="347"/>
      <c r="BB16" s="352"/>
      <c r="BC16" s="353"/>
      <c r="BD16" s="353"/>
      <c r="BE16" s="353"/>
      <c r="BF16" s="353"/>
      <c r="BG16" s="350"/>
      <c r="BH16" s="352"/>
      <c r="BI16" s="345"/>
      <c r="BJ16" s="411" t="s">
        <v>275</v>
      </c>
      <c r="BK16" s="317">
        <v>105</v>
      </c>
    </row>
    <row r="17" spans="1:63" s="50" customFormat="1" ht="11.25" customHeight="1" x14ac:dyDescent="0.15">
      <c r="A17" s="292" t="s">
        <v>131</v>
      </c>
      <c r="B17" s="315" t="s">
        <v>6454</v>
      </c>
      <c r="C17" s="321" t="s">
        <v>6455</v>
      </c>
      <c r="D17" s="321" t="s">
        <v>6456</v>
      </c>
      <c r="E17" s="321" t="s">
        <v>2605</v>
      </c>
      <c r="F17" s="321"/>
      <c r="G17" s="321">
        <v>52044</v>
      </c>
      <c r="H17" s="311">
        <v>15027</v>
      </c>
      <c r="I17" s="311">
        <v>1070</v>
      </c>
      <c r="J17" s="311">
        <v>197</v>
      </c>
      <c r="K17" s="311">
        <v>69</v>
      </c>
      <c r="L17" s="311">
        <v>2</v>
      </c>
      <c r="M17" s="311">
        <v>156</v>
      </c>
      <c r="N17" s="311">
        <v>0</v>
      </c>
      <c r="O17" s="311">
        <v>0</v>
      </c>
      <c r="P17" s="311">
        <v>0</v>
      </c>
      <c r="Q17" s="311">
        <v>0</v>
      </c>
      <c r="R17" s="311">
        <v>0</v>
      </c>
      <c r="S17" s="311">
        <v>0</v>
      </c>
      <c r="T17" s="311">
        <v>0</v>
      </c>
      <c r="U17" s="311">
        <v>0</v>
      </c>
      <c r="V17" s="311">
        <v>0</v>
      </c>
      <c r="W17" s="311">
        <v>0</v>
      </c>
      <c r="X17" s="311">
        <v>0</v>
      </c>
      <c r="Y17" s="311">
        <v>1859</v>
      </c>
      <c r="Z17" s="311">
        <v>815</v>
      </c>
      <c r="AA17" s="312">
        <v>1</v>
      </c>
      <c r="AB17" s="312">
        <v>0</v>
      </c>
      <c r="AC17" s="312">
        <v>0</v>
      </c>
      <c r="AD17" s="311">
        <v>65</v>
      </c>
      <c r="AE17" s="311">
        <v>12000</v>
      </c>
      <c r="AF17" s="311">
        <v>41</v>
      </c>
      <c r="AG17" s="313">
        <v>340000</v>
      </c>
      <c r="AH17" s="314"/>
      <c r="AI17" s="315">
        <v>17093</v>
      </c>
      <c r="AJ17" s="311">
        <v>0</v>
      </c>
      <c r="AK17" s="311">
        <v>0</v>
      </c>
      <c r="AL17" s="311">
        <v>72610</v>
      </c>
      <c r="AM17" s="311">
        <v>0</v>
      </c>
      <c r="AN17" s="316"/>
      <c r="AO17" s="311">
        <v>2422811</v>
      </c>
      <c r="AP17" s="311">
        <v>0</v>
      </c>
      <c r="AQ17" s="311">
        <v>0</v>
      </c>
      <c r="AR17" s="311">
        <v>0</v>
      </c>
      <c r="AS17" s="311">
        <v>0</v>
      </c>
      <c r="AT17" s="311">
        <v>0</v>
      </c>
      <c r="AU17" s="313">
        <v>0</v>
      </c>
      <c r="AV17" s="314"/>
      <c r="AW17" s="312">
        <v>1</v>
      </c>
      <c r="AX17" s="312">
        <v>0</v>
      </c>
      <c r="AY17" s="317" t="s">
        <v>50</v>
      </c>
      <c r="AZ17" s="318" t="s">
        <v>50</v>
      </c>
      <c r="BA17" s="314"/>
      <c r="BB17" s="319">
        <v>219.75</v>
      </c>
      <c r="BC17" s="320">
        <v>598255.6</v>
      </c>
      <c r="BD17" s="320">
        <v>32322157</v>
      </c>
      <c r="BE17" s="320">
        <v>6687546</v>
      </c>
      <c r="BF17" s="320">
        <v>68440804.189999998</v>
      </c>
      <c r="BG17" s="317" t="s">
        <v>42</v>
      </c>
      <c r="BH17" s="319">
        <v>219.75</v>
      </c>
      <c r="BI17" s="311" t="s">
        <v>6457</v>
      </c>
      <c r="BJ17" s="388" t="s">
        <v>275</v>
      </c>
      <c r="BK17" s="317">
        <v>189</v>
      </c>
    </row>
    <row r="18" spans="1:63" s="50" customFormat="1" ht="11.25" customHeight="1" x14ac:dyDescent="0.15">
      <c r="A18" s="292" t="s">
        <v>132</v>
      </c>
      <c r="B18" s="315" t="s">
        <v>6458</v>
      </c>
      <c r="C18" s="321" t="s">
        <v>653</v>
      </c>
      <c r="D18" s="321" t="s">
        <v>5540</v>
      </c>
      <c r="E18" s="321" t="s">
        <v>5541</v>
      </c>
      <c r="F18" s="321"/>
      <c r="G18" s="321">
        <v>23086</v>
      </c>
      <c r="H18" s="311">
        <v>9072</v>
      </c>
      <c r="I18" s="311">
        <v>831</v>
      </c>
      <c r="J18" s="311">
        <v>82</v>
      </c>
      <c r="K18" s="311">
        <v>30</v>
      </c>
      <c r="L18" s="311">
        <v>40</v>
      </c>
      <c r="M18" s="311">
        <v>638</v>
      </c>
      <c r="N18" s="311">
        <v>0</v>
      </c>
      <c r="O18" s="311">
        <v>511</v>
      </c>
      <c r="P18" s="311">
        <v>6</v>
      </c>
      <c r="Q18" s="311">
        <v>31</v>
      </c>
      <c r="R18" s="311">
        <v>0</v>
      </c>
      <c r="S18" s="311">
        <v>0</v>
      </c>
      <c r="T18" s="311">
        <v>0</v>
      </c>
      <c r="U18" s="311">
        <v>16</v>
      </c>
      <c r="V18" s="311">
        <v>0</v>
      </c>
      <c r="W18" s="311">
        <v>24</v>
      </c>
      <c r="X18" s="311">
        <v>0</v>
      </c>
      <c r="Y18" s="311">
        <v>1408</v>
      </c>
      <c r="Z18" s="311">
        <v>80</v>
      </c>
      <c r="AA18" s="312">
        <v>0.98</v>
      </c>
      <c r="AB18" s="312">
        <v>0.01</v>
      </c>
      <c r="AC18" s="312">
        <v>0.01</v>
      </c>
      <c r="AD18" s="311">
        <v>196</v>
      </c>
      <c r="AE18" s="311">
        <v>68501</v>
      </c>
      <c r="AF18" s="311">
        <v>531</v>
      </c>
      <c r="AG18" s="313">
        <v>8001142</v>
      </c>
      <c r="AH18" s="314"/>
      <c r="AI18" s="315">
        <v>192723</v>
      </c>
      <c r="AJ18" s="311">
        <v>5</v>
      </c>
      <c r="AK18" s="311"/>
      <c r="AL18" s="311">
        <v>110000</v>
      </c>
      <c r="AM18" s="311"/>
      <c r="AN18" s="316"/>
      <c r="AO18" s="311">
        <v>1226547</v>
      </c>
      <c r="AP18" s="311"/>
      <c r="AQ18" s="311">
        <v>8623436</v>
      </c>
      <c r="AR18" s="311"/>
      <c r="AS18" s="311"/>
      <c r="AT18" s="311"/>
      <c r="AU18" s="313"/>
      <c r="AV18" s="314"/>
      <c r="AW18" s="312"/>
      <c r="AX18" s="312"/>
      <c r="AY18" s="317"/>
      <c r="AZ18" s="318" t="s">
        <v>95</v>
      </c>
      <c r="BA18" s="314"/>
      <c r="BB18" s="319">
        <v>115.31</v>
      </c>
      <c r="BC18" s="320">
        <v>26000000</v>
      </c>
      <c r="BD18" s="320">
        <v>19000000</v>
      </c>
      <c r="BE18" s="320">
        <v>30200000</v>
      </c>
      <c r="BF18" s="320">
        <v>1100000</v>
      </c>
      <c r="BG18" s="317" t="s">
        <v>42</v>
      </c>
      <c r="BH18" s="319">
        <v>112.51</v>
      </c>
      <c r="BI18" s="311"/>
      <c r="BJ18" s="388" t="s">
        <v>275</v>
      </c>
      <c r="BK18" s="317">
        <v>615</v>
      </c>
    </row>
    <row r="19" spans="1:63" s="50" customFormat="1" ht="11.25" customHeight="1" x14ac:dyDescent="0.15">
      <c r="A19" s="292" t="s">
        <v>133</v>
      </c>
      <c r="B19" s="315" t="s">
        <v>2731</v>
      </c>
      <c r="C19" s="321" t="s">
        <v>5543</v>
      </c>
      <c r="D19" s="321" t="s">
        <v>6459</v>
      </c>
      <c r="E19" s="321" t="s">
        <v>5545</v>
      </c>
      <c r="F19" s="321"/>
      <c r="G19" s="321">
        <v>10870</v>
      </c>
      <c r="H19" s="311">
        <v>4135</v>
      </c>
      <c r="I19" s="311">
        <v>634</v>
      </c>
      <c r="J19" s="311">
        <v>2</v>
      </c>
      <c r="K19" s="311">
        <v>17</v>
      </c>
      <c r="L19" s="311">
        <v>15</v>
      </c>
      <c r="M19" s="311">
        <v>171</v>
      </c>
      <c r="N19" s="311">
        <v>8</v>
      </c>
      <c r="O19" s="311">
        <v>634</v>
      </c>
      <c r="P19" s="311">
        <v>3</v>
      </c>
      <c r="Q19" s="311">
        <v>250</v>
      </c>
      <c r="R19" s="311">
        <v>0</v>
      </c>
      <c r="S19" s="311">
        <v>0</v>
      </c>
      <c r="T19" s="311">
        <v>0</v>
      </c>
      <c r="U19" s="311">
        <v>0</v>
      </c>
      <c r="V19" s="311">
        <v>0</v>
      </c>
      <c r="W19" s="311">
        <v>0</v>
      </c>
      <c r="X19" s="311">
        <v>0</v>
      </c>
      <c r="Y19" s="311">
        <v>1380</v>
      </c>
      <c r="Z19" s="311">
        <v>0</v>
      </c>
      <c r="AA19" s="312">
        <v>1</v>
      </c>
      <c r="AB19" s="312">
        <v>0</v>
      </c>
      <c r="AC19" s="312">
        <v>0</v>
      </c>
      <c r="AD19" s="311">
        <v>99</v>
      </c>
      <c r="AE19" s="311">
        <v>150000</v>
      </c>
      <c r="AF19" s="311">
        <v>88</v>
      </c>
      <c r="AG19" s="313">
        <v>595000</v>
      </c>
      <c r="AH19" s="314"/>
      <c r="AI19" s="315">
        <v>169333</v>
      </c>
      <c r="AJ19" s="311"/>
      <c r="AK19" s="311"/>
      <c r="AL19" s="311"/>
      <c r="AM19" s="311"/>
      <c r="AN19" s="316"/>
      <c r="AO19" s="311">
        <v>0</v>
      </c>
      <c r="AP19" s="311">
        <v>0</v>
      </c>
      <c r="AQ19" s="311">
        <v>697301</v>
      </c>
      <c r="AR19" s="311">
        <v>0</v>
      </c>
      <c r="AS19" s="311">
        <v>0</v>
      </c>
      <c r="AT19" s="311">
        <v>0</v>
      </c>
      <c r="AU19" s="313">
        <v>0</v>
      </c>
      <c r="AV19" s="314"/>
      <c r="AW19" s="312">
        <v>0.2</v>
      </c>
      <c r="AX19" s="312">
        <v>0.8</v>
      </c>
      <c r="AY19" s="317" t="s">
        <v>50</v>
      </c>
      <c r="AZ19" s="318" t="s">
        <v>50</v>
      </c>
      <c r="BA19" s="314"/>
      <c r="BB19" s="319">
        <v>68.67</v>
      </c>
      <c r="BC19" s="320">
        <v>11903179</v>
      </c>
      <c r="BD19" s="320">
        <v>2602750</v>
      </c>
      <c r="BE19" s="320">
        <v>7639859</v>
      </c>
      <c r="BF19" s="320">
        <v>20688313</v>
      </c>
      <c r="BG19" s="317" t="s">
        <v>46</v>
      </c>
      <c r="BH19" s="319"/>
      <c r="BI19" s="311"/>
      <c r="BJ19" s="388" t="s">
        <v>275</v>
      </c>
      <c r="BK19" s="317">
        <v>297</v>
      </c>
    </row>
    <row r="20" spans="1:63" s="50" customFormat="1" ht="11.25" customHeight="1" x14ac:dyDescent="0.15">
      <c r="A20" s="292" t="s">
        <v>134</v>
      </c>
      <c r="B20" s="315" t="s">
        <v>6460</v>
      </c>
      <c r="C20" s="321" t="s">
        <v>656</v>
      </c>
      <c r="D20" s="321" t="s">
        <v>2474</v>
      </c>
      <c r="E20" s="321" t="s">
        <v>1497</v>
      </c>
      <c r="F20" s="321"/>
      <c r="G20" s="321">
        <v>13472</v>
      </c>
      <c r="H20" s="311"/>
      <c r="I20" s="311">
        <v>354</v>
      </c>
      <c r="J20" s="311">
        <v>10</v>
      </c>
      <c r="K20" s="311">
        <v>12</v>
      </c>
      <c r="L20" s="311">
        <v>6</v>
      </c>
      <c r="M20" s="311">
        <v>151</v>
      </c>
      <c r="N20" s="311"/>
      <c r="O20" s="311">
        <v>291</v>
      </c>
      <c r="P20" s="311"/>
      <c r="Q20" s="311"/>
      <c r="R20" s="311"/>
      <c r="S20" s="311"/>
      <c r="T20" s="311"/>
      <c r="U20" s="311"/>
      <c r="V20" s="311"/>
      <c r="W20" s="311"/>
      <c r="X20" s="311"/>
      <c r="Y20" s="311">
        <v>404</v>
      </c>
      <c r="Z20" s="311">
        <v>48</v>
      </c>
      <c r="AA20" s="312">
        <v>1</v>
      </c>
      <c r="AB20" s="312">
        <v>0</v>
      </c>
      <c r="AC20" s="312">
        <v>0</v>
      </c>
      <c r="AD20" s="311">
        <v>22</v>
      </c>
      <c r="AE20" s="311">
        <v>63500</v>
      </c>
      <c r="AF20" s="311">
        <v>16</v>
      </c>
      <c r="AG20" s="313">
        <v>342000</v>
      </c>
      <c r="AH20" s="314"/>
      <c r="AI20" s="315">
        <v>31012</v>
      </c>
      <c r="AJ20" s="311"/>
      <c r="AK20" s="311"/>
      <c r="AL20" s="311"/>
      <c r="AM20" s="311"/>
      <c r="AN20" s="316"/>
      <c r="AO20" s="311">
        <v>704137</v>
      </c>
      <c r="AP20" s="311"/>
      <c r="AQ20" s="311"/>
      <c r="AR20" s="311"/>
      <c r="AS20" s="311"/>
      <c r="AT20" s="311"/>
      <c r="AU20" s="313"/>
      <c r="AV20" s="314"/>
      <c r="AW20" s="312">
        <v>1</v>
      </c>
      <c r="AX20" s="312">
        <v>0</v>
      </c>
      <c r="AY20" s="317" t="s">
        <v>50</v>
      </c>
      <c r="AZ20" s="318" t="s">
        <v>50</v>
      </c>
      <c r="BA20" s="314"/>
      <c r="BB20" s="319">
        <v>78.55</v>
      </c>
      <c r="BC20" s="320">
        <v>1865261</v>
      </c>
      <c r="BD20" s="320">
        <v>3203325</v>
      </c>
      <c r="BE20" s="320">
        <v>2033982</v>
      </c>
      <c r="BF20" s="320">
        <v>7102568</v>
      </c>
      <c r="BG20" s="317" t="s">
        <v>42</v>
      </c>
      <c r="BH20" s="319">
        <v>78.55</v>
      </c>
      <c r="BI20" s="311"/>
      <c r="BJ20" s="388" t="s">
        <v>275</v>
      </c>
      <c r="BK20" s="317">
        <v>142</v>
      </c>
    </row>
    <row r="21" spans="1:63" s="252" customFormat="1" ht="11.25" customHeight="1" x14ac:dyDescent="0.15">
      <c r="A21" s="324" t="s">
        <v>347</v>
      </c>
      <c r="B21" s="384"/>
      <c r="C21" s="343"/>
      <c r="D21" s="343"/>
      <c r="E21" s="343"/>
      <c r="F21" s="343"/>
      <c r="G21" s="343"/>
      <c r="H21" s="342"/>
      <c r="I21" s="345"/>
      <c r="J21" s="345"/>
      <c r="K21" s="345"/>
      <c r="L21" s="345"/>
      <c r="M21" s="345"/>
      <c r="N21" s="345"/>
      <c r="O21" s="345"/>
      <c r="P21" s="345"/>
      <c r="Q21" s="345"/>
      <c r="R21" s="345"/>
      <c r="S21" s="345"/>
      <c r="T21" s="345"/>
      <c r="U21" s="345"/>
      <c r="V21" s="345"/>
      <c r="W21" s="345"/>
      <c r="X21" s="345"/>
      <c r="Y21" s="345"/>
      <c r="Z21" s="345"/>
      <c r="AA21" s="346"/>
      <c r="AB21" s="346"/>
      <c r="AC21" s="346"/>
      <c r="AD21" s="345"/>
      <c r="AE21" s="345"/>
      <c r="AF21" s="345"/>
      <c r="AG21" s="160"/>
      <c r="AH21" s="347"/>
      <c r="AI21" s="348"/>
      <c r="AJ21" s="345"/>
      <c r="AK21" s="345"/>
      <c r="AL21" s="345"/>
      <c r="AM21" s="345"/>
      <c r="AN21" s="349"/>
      <c r="AO21" s="345"/>
      <c r="AP21" s="345"/>
      <c r="AQ21" s="345"/>
      <c r="AR21" s="345"/>
      <c r="AS21" s="345"/>
      <c r="AT21" s="345"/>
      <c r="AU21" s="160"/>
      <c r="AV21" s="347"/>
      <c r="AW21" s="346"/>
      <c r="AX21" s="346"/>
      <c r="AY21" s="350"/>
      <c r="AZ21" s="351"/>
      <c r="BA21" s="347"/>
      <c r="BB21" s="352"/>
      <c r="BC21" s="353"/>
      <c r="BD21" s="353"/>
      <c r="BE21" s="353"/>
      <c r="BF21" s="353"/>
      <c r="BG21" s="350"/>
      <c r="BH21" s="352"/>
      <c r="BI21" s="345"/>
      <c r="BJ21" s="411" t="s">
        <v>275</v>
      </c>
      <c r="BK21" s="317">
        <v>76</v>
      </c>
    </row>
    <row r="22" spans="1:63" s="252" customFormat="1" ht="11.25" customHeight="1" x14ac:dyDescent="0.15">
      <c r="A22" s="324" t="s">
        <v>348</v>
      </c>
      <c r="B22" s="384"/>
      <c r="C22" s="343"/>
      <c r="D22" s="343"/>
      <c r="E22" s="343"/>
      <c r="F22" s="343"/>
      <c r="G22" s="343"/>
      <c r="H22" s="342"/>
      <c r="I22" s="345"/>
      <c r="J22" s="345"/>
      <c r="K22" s="345"/>
      <c r="L22" s="345"/>
      <c r="M22" s="345"/>
      <c r="N22" s="345"/>
      <c r="O22" s="345"/>
      <c r="P22" s="345"/>
      <c r="Q22" s="345"/>
      <c r="R22" s="345"/>
      <c r="S22" s="345"/>
      <c r="T22" s="345"/>
      <c r="U22" s="345"/>
      <c r="V22" s="345"/>
      <c r="W22" s="345"/>
      <c r="X22" s="345"/>
      <c r="Y22" s="345"/>
      <c r="Z22" s="345"/>
      <c r="AA22" s="346"/>
      <c r="AB22" s="346"/>
      <c r="AC22" s="346"/>
      <c r="AD22" s="345"/>
      <c r="AE22" s="345"/>
      <c r="AF22" s="345"/>
      <c r="AG22" s="160"/>
      <c r="AH22" s="347"/>
      <c r="AI22" s="348"/>
      <c r="AJ22" s="345"/>
      <c r="AK22" s="345"/>
      <c r="AL22" s="345"/>
      <c r="AM22" s="345"/>
      <c r="AN22" s="349"/>
      <c r="AO22" s="345"/>
      <c r="AP22" s="345"/>
      <c r="AQ22" s="345"/>
      <c r="AR22" s="345"/>
      <c r="AS22" s="345"/>
      <c r="AT22" s="345"/>
      <c r="AU22" s="160"/>
      <c r="AV22" s="347"/>
      <c r="AW22" s="346"/>
      <c r="AX22" s="346"/>
      <c r="AY22" s="350"/>
      <c r="AZ22" s="351"/>
      <c r="BA22" s="347"/>
      <c r="BB22" s="352"/>
      <c r="BC22" s="353"/>
      <c r="BD22" s="353"/>
      <c r="BE22" s="353"/>
      <c r="BF22" s="353"/>
      <c r="BG22" s="350"/>
      <c r="BH22" s="352"/>
      <c r="BI22" s="345"/>
      <c r="BJ22" s="411" t="s">
        <v>275</v>
      </c>
      <c r="BK22" s="317">
        <v>2</v>
      </c>
    </row>
    <row r="23" spans="1:63" s="50" customFormat="1" ht="11.25" customHeight="1" x14ac:dyDescent="0.15">
      <c r="A23" s="292" t="s">
        <v>349</v>
      </c>
      <c r="B23" s="315" t="s">
        <v>6461</v>
      </c>
      <c r="C23" s="323" t="s">
        <v>6462</v>
      </c>
      <c r="D23" s="321" t="s">
        <v>6463</v>
      </c>
      <c r="E23" s="321" t="s">
        <v>7822</v>
      </c>
      <c r="F23" s="321"/>
      <c r="G23" s="321">
        <v>40359</v>
      </c>
      <c r="H23" s="311"/>
      <c r="I23" s="311">
        <v>494</v>
      </c>
      <c r="J23" s="311">
        <v>44</v>
      </c>
      <c r="K23" s="311">
        <v>0</v>
      </c>
      <c r="L23" s="311">
        <v>2</v>
      </c>
      <c r="M23" s="311">
        <v>0</v>
      </c>
      <c r="N23" s="311">
        <v>0</v>
      </c>
      <c r="O23" s="311">
        <v>0</v>
      </c>
      <c r="P23" s="311">
        <v>0</v>
      </c>
      <c r="Q23" s="311">
        <v>10</v>
      </c>
      <c r="R23" s="311">
        <v>0</v>
      </c>
      <c r="S23" s="311">
        <v>0</v>
      </c>
      <c r="T23" s="311">
        <v>0</v>
      </c>
      <c r="U23" s="311">
        <v>0</v>
      </c>
      <c r="V23" s="311">
        <v>0</v>
      </c>
      <c r="W23" s="311">
        <v>0</v>
      </c>
      <c r="X23" s="311">
        <v>0</v>
      </c>
      <c r="Y23" s="311">
        <v>1773</v>
      </c>
      <c r="Z23" s="311">
        <v>0</v>
      </c>
      <c r="AA23" s="312">
        <v>1</v>
      </c>
      <c r="AB23" s="312">
        <v>0</v>
      </c>
      <c r="AC23" s="312">
        <v>0</v>
      </c>
      <c r="AD23" s="311">
        <v>118</v>
      </c>
      <c r="AE23" s="311">
        <v>58655</v>
      </c>
      <c r="AF23" s="311">
        <v>67</v>
      </c>
      <c r="AG23" s="313">
        <v>1865415</v>
      </c>
      <c r="AH23" s="314"/>
      <c r="AI23" s="315">
        <v>2023</v>
      </c>
      <c r="AJ23" s="311">
        <v>4</v>
      </c>
      <c r="AK23" s="311">
        <v>0</v>
      </c>
      <c r="AL23" s="311">
        <v>740</v>
      </c>
      <c r="AM23" s="311">
        <v>0</v>
      </c>
      <c r="AN23" s="316"/>
      <c r="AO23" s="311">
        <v>930500</v>
      </c>
      <c r="AP23" s="311">
        <v>10800</v>
      </c>
      <c r="AQ23" s="311">
        <v>0</v>
      </c>
      <c r="AR23" s="311">
        <v>0</v>
      </c>
      <c r="AS23" s="311">
        <v>0</v>
      </c>
      <c r="AT23" s="311">
        <v>0</v>
      </c>
      <c r="AU23" s="313">
        <v>0</v>
      </c>
      <c r="AV23" s="314"/>
      <c r="AW23" s="312">
        <v>1</v>
      </c>
      <c r="AX23" s="312">
        <v>0</v>
      </c>
      <c r="AY23" s="317" t="s">
        <v>41</v>
      </c>
      <c r="AZ23" s="318" t="s">
        <v>41</v>
      </c>
      <c r="BA23" s="314"/>
      <c r="BB23" s="319">
        <v>136.31</v>
      </c>
      <c r="BC23" s="320">
        <v>1303439</v>
      </c>
      <c r="BD23" s="320">
        <v>609563</v>
      </c>
      <c r="BE23" s="320">
        <v>271603</v>
      </c>
      <c r="BF23" s="320">
        <v>2186059</v>
      </c>
      <c r="BG23" s="317" t="s">
        <v>42</v>
      </c>
      <c r="BH23" s="319"/>
      <c r="BI23" s="311" t="s">
        <v>6464</v>
      </c>
      <c r="BJ23" s="388" t="s">
        <v>275</v>
      </c>
      <c r="BK23" s="317">
        <v>26</v>
      </c>
    </row>
    <row r="24" spans="1:63" s="252" customFormat="1" ht="11.25" customHeight="1" x14ac:dyDescent="0.15">
      <c r="A24" s="324" t="s">
        <v>350</v>
      </c>
      <c r="B24" s="384"/>
      <c r="C24" s="343"/>
      <c r="D24" s="343"/>
      <c r="E24" s="343"/>
      <c r="F24" s="343"/>
      <c r="G24" s="343"/>
      <c r="H24" s="342"/>
      <c r="I24" s="345"/>
      <c r="J24" s="345"/>
      <c r="K24" s="345"/>
      <c r="L24" s="345"/>
      <c r="M24" s="345"/>
      <c r="N24" s="345"/>
      <c r="O24" s="345"/>
      <c r="P24" s="345"/>
      <c r="Q24" s="345"/>
      <c r="R24" s="345"/>
      <c r="S24" s="345"/>
      <c r="T24" s="345"/>
      <c r="U24" s="345"/>
      <c r="V24" s="345"/>
      <c r="W24" s="345"/>
      <c r="X24" s="345"/>
      <c r="Y24" s="345"/>
      <c r="Z24" s="345"/>
      <c r="AA24" s="346"/>
      <c r="AB24" s="346"/>
      <c r="AC24" s="346"/>
      <c r="AD24" s="345"/>
      <c r="AE24" s="345"/>
      <c r="AF24" s="345"/>
      <c r="AG24" s="160"/>
      <c r="AH24" s="347"/>
      <c r="AI24" s="348"/>
      <c r="AJ24" s="345"/>
      <c r="AK24" s="345"/>
      <c r="AL24" s="345"/>
      <c r="AM24" s="345"/>
      <c r="AN24" s="349"/>
      <c r="AO24" s="345"/>
      <c r="AP24" s="345"/>
      <c r="AQ24" s="345"/>
      <c r="AR24" s="345"/>
      <c r="AS24" s="345"/>
      <c r="AT24" s="345"/>
      <c r="AU24" s="160"/>
      <c r="AV24" s="347"/>
      <c r="AW24" s="346"/>
      <c r="AX24" s="346"/>
      <c r="AY24" s="350"/>
      <c r="AZ24" s="351"/>
      <c r="BA24" s="347"/>
      <c r="BB24" s="352"/>
      <c r="BC24" s="353"/>
      <c r="BD24" s="353"/>
      <c r="BE24" s="353"/>
      <c r="BF24" s="353"/>
      <c r="BG24" s="350"/>
      <c r="BH24" s="352"/>
      <c r="BI24" s="345"/>
      <c r="BJ24" s="411" t="s">
        <v>275</v>
      </c>
      <c r="BK24" s="317" t="s">
        <v>562</v>
      </c>
    </row>
    <row r="25" spans="1:63" s="50" customFormat="1" ht="11.25" customHeight="1" x14ac:dyDescent="0.15">
      <c r="A25" s="292" t="s">
        <v>351</v>
      </c>
      <c r="B25" s="315" t="s">
        <v>6465</v>
      </c>
      <c r="C25" s="321" t="s">
        <v>195</v>
      </c>
      <c r="D25" s="321" t="s">
        <v>6466</v>
      </c>
      <c r="E25" s="321" t="s">
        <v>633</v>
      </c>
      <c r="F25" s="321"/>
      <c r="G25" s="321">
        <v>12604</v>
      </c>
      <c r="H25" s="311">
        <v>5988</v>
      </c>
      <c r="I25" s="311">
        <v>430</v>
      </c>
      <c r="J25" s="311">
        <v>47</v>
      </c>
      <c r="K25" s="311">
        <v>21</v>
      </c>
      <c r="L25" s="311">
        <v>2</v>
      </c>
      <c r="M25" s="311">
        <v>306</v>
      </c>
      <c r="N25" s="311">
        <v>0</v>
      </c>
      <c r="O25" s="311">
        <v>403</v>
      </c>
      <c r="P25" s="311">
        <v>0</v>
      </c>
      <c r="Q25" s="311">
        <v>0</v>
      </c>
      <c r="R25" s="311">
        <v>0</v>
      </c>
      <c r="S25" s="311">
        <v>0</v>
      </c>
      <c r="T25" s="311">
        <v>0</v>
      </c>
      <c r="U25" s="311">
        <v>0</v>
      </c>
      <c r="V25" s="311">
        <v>0</v>
      </c>
      <c r="W25" s="311">
        <v>0</v>
      </c>
      <c r="X25" s="311">
        <v>0</v>
      </c>
      <c r="Y25" s="311">
        <v>555</v>
      </c>
      <c r="Z25" s="311">
        <v>20</v>
      </c>
      <c r="AA25" s="312">
        <v>1</v>
      </c>
      <c r="AB25" s="312">
        <v>0</v>
      </c>
      <c r="AC25" s="312">
        <v>0</v>
      </c>
      <c r="AD25" s="311">
        <v>131</v>
      </c>
      <c r="AE25" s="311">
        <v>303000</v>
      </c>
      <c r="AF25" s="311">
        <v>130</v>
      </c>
      <c r="AG25" s="313">
        <v>2650600</v>
      </c>
      <c r="AH25" s="314"/>
      <c r="AI25" s="315">
        <v>163066</v>
      </c>
      <c r="AJ25" s="311">
        <v>0</v>
      </c>
      <c r="AK25" s="311">
        <v>0</v>
      </c>
      <c r="AL25" s="311">
        <v>5000</v>
      </c>
      <c r="AM25" s="311">
        <v>0</v>
      </c>
      <c r="AN25" s="316"/>
      <c r="AO25" s="311">
        <v>4051445</v>
      </c>
      <c r="AP25" s="311">
        <v>0</v>
      </c>
      <c r="AQ25" s="311">
        <v>754867</v>
      </c>
      <c r="AR25" s="311">
        <v>0</v>
      </c>
      <c r="AS25" s="311">
        <v>12166</v>
      </c>
      <c r="AT25" s="311">
        <v>0</v>
      </c>
      <c r="AU25" s="313">
        <v>0</v>
      </c>
      <c r="AV25" s="314"/>
      <c r="AW25" s="312">
        <v>0.81</v>
      </c>
      <c r="AX25" s="312">
        <v>0.19</v>
      </c>
      <c r="AY25" s="317" t="s">
        <v>41</v>
      </c>
      <c r="AZ25" s="318" t="s">
        <v>41</v>
      </c>
      <c r="BA25" s="314"/>
      <c r="BB25" s="319">
        <v>68.5</v>
      </c>
      <c r="BC25" s="320">
        <v>5686960</v>
      </c>
      <c r="BD25" s="320">
        <v>8033053</v>
      </c>
      <c r="BE25" s="320">
        <v>13102104</v>
      </c>
      <c r="BF25" s="320">
        <v>26822117</v>
      </c>
      <c r="BG25" s="317" t="s">
        <v>42</v>
      </c>
      <c r="BH25" s="319">
        <v>68.5</v>
      </c>
      <c r="BI25" s="311"/>
      <c r="BJ25" s="388" t="s">
        <v>275</v>
      </c>
      <c r="BK25" s="317">
        <v>449</v>
      </c>
    </row>
    <row r="26" spans="1:63" s="50" customFormat="1" ht="11.25" customHeight="1" x14ac:dyDescent="0.15">
      <c r="A26" s="292" t="s">
        <v>135</v>
      </c>
      <c r="B26" s="315" t="s">
        <v>6467</v>
      </c>
      <c r="C26" s="321" t="s">
        <v>6468</v>
      </c>
      <c r="D26" s="321" t="s">
        <v>6469</v>
      </c>
      <c r="E26" s="321" t="s">
        <v>6470</v>
      </c>
      <c r="F26" s="321"/>
      <c r="G26" s="321">
        <v>45000</v>
      </c>
      <c r="H26" s="311"/>
      <c r="I26" s="311">
        <v>1863</v>
      </c>
      <c r="J26" s="311">
        <v>93</v>
      </c>
      <c r="K26" s="311">
        <v>14</v>
      </c>
      <c r="L26" s="311">
        <v>0</v>
      </c>
      <c r="M26" s="311">
        <v>487</v>
      </c>
      <c r="N26" s="311">
        <v>132</v>
      </c>
      <c r="O26" s="311">
        <v>1593</v>
      </c>
      <c r="P26" s="311">
        <v>2</v>
      </c>
      <c r="Q26" s="311">
        <v>0</v>
      </c>
      <c r="R26" s="311">
        <v>0</v>
      </c>
      <c r="S26" s="311">
        <v>0</v>
      </c>
      <c r="T26" s="311">
        <v>0</v>
      </c>
      <c r="U26" s="311">
        <v>0</v>
      </c>
      <c r="V26" s="311">
        <v>0</v>
      </c>
      <c r="W26" s="311">
        <v>0</v>
      </c>
      <c r="X26" s="311">
        <v>0</v>
      </c>
      <c r="Y26" s="311">
        <v>1555</v>
      </c>
      <c r="Z26" s="311">
        <v>2500</v>
      </c>
      <c r="AA26" s="312">
        <v>0.99</v>
      </c>
      <c r="AB26" s="312">
        <v>0</v>
      </c>
      <c r="AC26" s="312">
        <v>0.01</v>
      </c>
      <c r="AD26" s="311">
        <v>188</v>
      </c>
      <c r="AE26" s="311">
        <v>522850</v>
      </c>
      <c r="AF26" s="311">
        <v>158</v>
      </c>
      <c r="AG26" s="313">
        <v>2650600</v>
      </c>
      <c r="AH26" s="314"/>
      <c r="AI26" s="315">
        <v>309900</v>
      </c>
      <c r="AJ26" s="311">
        <v>0</v>
      </c>
      <c r="AK26" s="311">
        <v>0</v>
      </c>
      <c r="AL26" s="311">
        <v>0</v>
      </c>
      <c r="AM26" s="311"/>
      <c r="AN26" s="316"/>
      <c r="AO26" s="311">
        <v>795000</v>
      </c>
      <c r="AP26" s="311">
        <v>37000</v>
      </c>
      <c r="AQ26" s="311">
        <v>0</v>
      </c>
      <c r="AR26" s="311">
        <v>0</v>
      </c>
      <c r="AS26" s="311">
        <v>0</v>
      </c>
      <c r="AT26" s="311">
        <v>0</v>
      </c>
      <c r="AU26" s="313">
        <v>580000</v>
      </c>
      <c r="AV26" s="314" t="s">
        <v>6471</v>
      </c>
      <c r="AW26" s="312"/>
      <c r="AX26" s="312"/>
      <c r="AY26" s="317"/>
      <c r="AZ26" s="318"/>
      <c r="BA26" s="314"/>
      <c r="BB26" s="319">
        <v>95</v>
      </c>
      <c r="BC26" s="320">
        <v>22744000</v>
      </c>
      <c r="BD26" s="320">
        <v>30487000</v>
      </c>
      <c r="BE26" s="320">
        <v>30665000</v>
      </c>
      <c r="BF26" s="320">
        <v>83896000</v>
      </c>
      <c r="BG26" s="317" t="s">
        <v>42</v>
      </c>
      <c r="BH26" s="319"/>
      <c r="BI26" s="311" t="s">
        <v>6472</v>
      </c>
      <c r="BJ26" s="388" t="s">
        <v>275</v>
      </c>
      <c r="BK26" s="317">
        <v>297</v>
      </c>
    </row>
    <row r="27" spans="1:63" s="50" customFormat="1" ht="11.25" customHeight="1" x14ac:dyDescent="0.15">
      <c r="A27" s="292" t="s">
        <v>155</v>
      </c>
      <c r="B27" s="315" t="s">
        <v>5550</v>
      </c>
      <c r="C27" s="321" t="s">
        <v>2479</v>
      </c>
      <c r="D27" s="321" t="s">
        <v>5551</v>
      </c>
      <c r="E27" s="321" t="s">
        <v>5552</v>
      </c>
      <c r="F27" s="321"/>
      <c r="G27" s="321">
        <v>29824</v>
      </c>
      <c r="H27" s="311">
        <v>11845</v>
      </c>
      <c r="I27" s="311">
        <v>1119</v>
      </c>
      <c r="J27" s="311">
        <v>9</v>
      </c>
      <c r="K27" s="311">
        <v>0</v>
      </c>
      <c r="L27" s="311">
        <v>34</v>
      </c>
      <c r="M27" s="311">
        <v>57</v>
      </c>
      <c r="N27" s="311">
        <v>65</v>
      </c>
      <c r="O27" s="311">
        <v>1119</v>
      </c>
      <c r="P27" s="311">
        <v>0</v>
      </c>
      <c r="Q27" s="311">
        <v>0</v>
      </c>
      <c r="R27" s="311">
        <v>0</v>
      </c>
      <c r="S27" s="311">
        <v>0</v>
      </c>
      <c r="T27" s="311">
        <v>0</v>
      </c>
      <c r="U27" s="311">
        <v>0</v>
      </c>
      <c r="V27" s="311">
        <v>0</v>
      </c>
      <c r="W27" s="311">
        <v>0</v>
      </c>
      <c r="X27" s="311">
        <v>0</v>
      </c>
      <c r="Y27" s="311">
        <v>1778</v>
      </c>
      <c r="Z27" s="311">
        <v>136</v>
      </c>
      <c r="AA27" s="312">
        <v>1</v>
      </c>
      <c r="AB27" s="312">
        <v>0</v>
      </c>
      <c r="AC27" s="312">
        <v>0</v>
      </c>
      <c r="AD27" s="311">
        <v>120</v>
      </c>
      <c r="AE27" s="311">
        <v>423952</v>
      </c>
      <c r="AF27" s="311">
        <v>96</v>
      </c>
      <c r="AG27" s="313">
        <v>18525800</v>
      </c>
      <c r="AH27" s="314"/>
      <c r="AI27" s="315">
        <v>190797</v>
      </c>
      <c r="AJ27" s="311">
        <v>0</v>
      </c>
      <c r="AK27" s="311">
        <v>0</v>
      </c>
      <c r="AL27" s="311">
        <v>2498</v>
      </c>
      <c r="AM27" s="311">
        <v>0</v>
      </c>
      <c r="AN27" s="316"/>
      <c r="AO27" s="311">
        <v>4271394</v>
      </c>
      <c r="AP27" s="311">
        <v>22811</v>
      </c>
      <c r="AQ27" s="311">
        <v>14618</v>
      </c>
      <c r="AR27" s="311">
        <v>0</v>
      </c>
      <c r="AS27" s="311">
        <v>0</v>
      </c>
      <c r="AT27" s="311">
        <v>0</v>
      </c>
      <c r="AU27" s="313">
        <v>53166</v>
      </c>
      <c r="AV27" s="314" t="s">
        <v>6473</v>
      </c>
      <c r="AW27" s="312">
        <v>0.95</v>
      </c>
      <c r="AX27" s="312">
        <v>0.05</v>
      </c>
      <c r="AY27" s="317" t="s">
        <v>41</v>
      </c>
      <c r="AZ27" s="318" t="s">
        <v>41</v>
      </c>
      <c r="BA27" s="314"/>
      <c r="BB27" s="319">
        <v>88.94</v>
      </c>
      <c r="BC27" s="320">
        <v>4149851</v>
      </c>
      <c r="BD27" s="320">
        <v>15860953</v>
      </c>
      <c r="BE27" s="320">
        <v>15876544</v>
      </c>
      <c r="BF27" s="320">
        <v>35887330</v>
      </c>
      <c r="BG27" s="317" t="s">
        <v>42</v>
      </c>
      <c r="BH27" s="319">
        <v>83.89</v>
      </c>
      <c r="BI27" s="311"/>
      <c r="BJ27" s="388" t="s">
        <v>275</v>
      </c>
      <c r="BK27" s="317">
        <v>240</v>
      </c>
    </row>
    <row r="28" spans="1:63" s="50" customFormat="1" ht="11.25" customHeight="1" x14ac:dyDescent="0.15">
      <c r="A28" s="292" t="s">
        <v>136</v>
      </c>
      <c r="B28" s="315" t="s">
        <v>169</v>
      </c>
      <c r="C28" s="321" t="s">
        <v>186</v>
      </c>
      <c r="D28" s="321" t="s">
        <v>1510</v>
      </c>
      <c r="E28" s="321" t="s">
        <v>661</v>
      </c>
      <c r="F28" s="321"/>
      <c r="G28" s="321">
        <v>24565</v>
      </c>
      <c r="H28" s="311">
        <v>11933</v>
      </c>
      <c r="I28" s="311">
        <v>925</v>
      </c>
      <c r="J28" s="311">
        <v>40</v>
      </c>
      <c r="K28" s="311">
        <v>10</v>
      </c>
      <c r="L28" s="311">
        <v>33</v>
      </c>
      <c r="M28" s="311">
        <v>925</v>
      </c>
      <c r="N28" s="311">
        <v>925</v>
      </c>
      <c r="O28" s="311">
        <v>925</v>
      </c>
      <c r="P28" s="311">
        <v>0</v>
      </c>
      <c r="Q28" s="311">
        <v>0</v>
      </c>
      <c r="R28" s="311">
        <v>0</v>
      </c>
      <c r="S28" s="311">
        <v>0</v>
      </c>
      <c r="T28" s="311">
        <v>0</v>
      </c>
      <c r="U28" s="311">
        <v>0</v>
      </c>
      <c r="V28" s="311">
        <v>0</v>
      </c>
      <c r="W28" s="311">
        <v>0</v>
      </c>
      <c r="X28" s="311">
        <v>0</v>
      </c>
      <c r="Y28" s="311">
        <v>1072</v>
      </c>
      <c r="Z28" s="311">
        <v>465</v>
      </c>
      <c r="AA28" s="312">
        <v>0.99</v>
      </c>
      <c r="AB28" s="312">
        <v>0</v>
      </c>
      <c r="AC28" s="312">
        <v>0.01</v>
      </c>
      <c r="AD28" s="311">
        <v>112</v>
      </c>
      <c r="AE28" s="311">
        <v>244425</v>
      </c>
      <c r="AF28" s="311">
        <v>112</v>
      </c>
      <c r="AG28" s="313">
        <v>6565200</v>
      </c>
      <c r="AH28" s="314"/>
      <c r="AI28" s="315">
        <v>75566</v>
      </c>
      <c r="AJ28" s="311">
        <v>0</v>
      </c>
      <c r="AK28" s="311">
        <v>0</v>
      </c>
      <c r="AL28" s="311">
        <v>8930</v>
      </c>
      <c r="AM28" s="311">
        <v>0</v>
      </c>
      <c r="AN28" s="316"/>
      <c r="AO28" s="311">
        <v>19592271</v>
      </c>
      <c r="AP28" s="311">
        <v>14830</v>
      </c>
      <c r="AQ28" s="311">
        <v>0</v>
      </c>
      <c r="AR28" s="311">
        <v>0</v>
      </c>
      <c r="AS28" s="311">
        <v>0</v>
      </c>
      <c r="AT28" s="311">
        <v>0</v>
      </c>
      <c r="AU28" s="313">
        <v>0</v>
      </c>
      <c r="AV28" s="314"/>
      <c r="AW28" s="312">
        <v>1</v>
      </c>
      <c r="AX28" s="312">
        <v>0</v>
      </c>
      <c r="AY28" s="317" t="s">
        <v>41</v>
      </c>
      <c r="AZ28" s="318" t="s">
        <v>41</v>
      </c>
      <c r="BA28" s="314"/>
      <c r="BB28" s="319">
        <v>81.7</v>
      </c>
      <c r="BC28" s="320"/>
      <c r="BD28" s="320"/>
      <c r="BE28" s="320">
        <v>10512141</v>
      </c>
      <c r="BF28" s="320"/>
      <c r="BG28" s="317" t="s">
        <v>42</v>
      </c>
      <c r="BH28" s="319">
        <v>81.150000000000006</v>
      </c>
      <c r="BI28" s="311"/>
      <c r="BJ28" s="388" t="s">
        <v>275</v>
      </c>
      <c r="BK28" s="317">
        <v>500</v>
      </c>
    </row>
    <row r="29" spans="1:63" s="50" customFormat="1" ht="11.25" customHeight="1" x14ac:dyDescent="0.15">
      <c r="A29" s="292" t="s">
        <v>109</v>
      </c>
      <c r="B29" s="315" t="s">
        <v>107</v>
      </c>
      <c r="C29" s="321" t="s">
        <v>2736</v>
      </c>
      <c r="D29" s="321" t="s">
        <v>1512</v>
      </c>
      <c r="E29" s="321" t="s">
        <v>111</v>
      </c>
      <c r="F29" s="321"/>
      <c r="G29" s="321">
        <v>23500</v>
      </c>
      <c r="H29" s="311">
        <v>10000</v>
      </c>
      <c r="I29" s="311">
        <v>591</v>
      </c>
      <c r="J29" s="311">
        <v>109</v>
      </c>
      <c r="K29" s="311">
        <v>4</v>
      </c>
      <c r="L29" s="311">
        <v>7</v>
      </c>
      <c r="M29" s="311">
        <v>550</v>
      </c>
      <c r="N29" s="311">
        <v>0</v>
      </c>
      <c r="O29" s="311">
        <v>591</v>
      </c>
      <c r="P29" s="311"/>
      <c r="Q29" s="311"/>
      <c r="R29" s="311"/>
      <c r="S29" s="311"/>
      <c r="T29" s="311"/>
      <c r="U29" s="311"/>
      <c r="V29" s="311"/>
      <c r="W29" s="311"/>
      <c r="X29" s="311"/>
      <c r="Y29" s="311">
        <v>1100</v>
      </c>
      <c r="Z29" s="311">
        <v>25</v>
      </c>
      <c r="AA29" s="312">
        <v>1</v>
      </c>
      <c r="AB29" s="312">
        <v>0</v>
      </c>
      <c r="AC29" s="312">
        <v>0</v>
      </c>
      <c r="AD29" s="311">
        <v>160</v>
      </c>
      <c r="AE29" s="311">
        <v>2000000</v>
      </c>
      <c r="AF29" s="311">
        <v>120</v>
      </c>
      <c r="AG29" s="313">
        <v>1800000</v>
      </c>
      <c r="AH29" s="314"/>
      <c r="AI29" s="315">
        <v>85000</v>
      </c>
      <c r="AJ29" s="311">
        <v>0</v>
      </c>
      <c r="AK29" s="311">
        <v>0</v>
      </c>
      <c r="AL29" s="311">
        <v>13000</v>
      </c>
      <c r="AM29" s="311">
        <v>0</v>
      </c>
      <c r="AN29" s="316"/>
      <c r="AO29" s="311">
        <v>7200000</v>
      </c>
      <c r="AP29" s="311">
        <v>0</v>
      </c>
      <c r="AQ29" s="311">
        <v>18000</v>
      </c>
      <c r="AR29" s="311">
        <v>0</v>
      </c>
      <c r="AS29" s="311">
        <v>0</v>
      </c>
      <c r="AT29" s="311">
        <v>27500</v>
      </c>
      <c r="AU29" s="313"/>
      <c r="AV29" s="314"/>
      <c r="AW29" s="312">
        <v>1</v>
      </c>
      <c r="AX29" s="312">
        <v>0</v>
      </c>
      <c r="AY29" s="317" t="s">
        <v>50</v>
      </c>
      <c r="AZ29" s="318" t="s">
        <v>41</v>
      </c>
      <c r="BA29" s="314"/>
      <c r="BB29" s="319">
        <v>50.21</v>
      </c>
      <c r="BC29" s="320">
        <v>86000000</v>
      </c>
      <c r="BD29" s="320">
        <v>9500000</v>
      </c>
      <c r="BE29" s="320">
        <v>4700000</v>
      </c>
      <c r="BF29" s="320">
        <v>22800000</v>
      </c>
      <c r="BG29" s="317" t="s">
        <v>42</v>
      </c>
      <c r="BH29" s="319">
        <v>50.21</v>
      </c>
      <c r="BI29" s="311"/>
      <c r="BJ29" s="388" t="s">
        <v>275</v>
      </c>
      <c r="BK29" s="317">
        <v>333</v>
      </c>
    </row>
    <row r="30" spans="1:63" s="50" customFormat="1" ht="11.25" customHeight="1" x14ac:dyDescent="0.15">
      <c r="A30" s="292" t="s">
        <v>352</v>
      </c>
      <c r="B30" s="385" t="s">
        <v>5553</v>
      </c>
      <c r="C30" s="309" t="s">
        <v>6474</v>
      </c>
      <c r="D30" s="309" t="s">
        <v>6475</v>
      </c>
      <c r="E30" s="309" t="s">
        <v>5556</v>
      </c>
      <c r="F30" s="309"/>
      <c r="G30" s="309">
        <v>64240</v>
      </c>
      <c r="H30" s="308">
        <v>27707</v>
      </c>
      <c r="I30" s="311">
        <v>1000</v>
      </c>
      <c r="J30" s="311">
        <v>35</v>
      </c>
      <c r="K30" s="311">
        <v>0</v>
      </c>
      <c r="L30" s="311">
        <v>9</v>
      </c>
      <c r="M30" s="311">
        <v>2</v>
      </c>
      <c r="N30" s="311">
        <v>0</v>
      </c>
      <c r="O30" s="311">
        <v>1000</v>
      </c>
      <c r="P30" s="311">
        <v>0</v>
      </c>
      <c r="Q30" s="311">
        <v>352</v>
      </c>
      <c r="R30" s="311">
        <v>0</v>
      </c>
      <c r="S30" s="311">
        <v>0</v>
      </c>
      <c r="T30" s="311">
        <v>0</v>
      </c>
      <c r="U30" s="311">
        <v>0</v>
      </c>
      <c r="V30" s="311">
        <v>0</v>
      </c>
      <c r="W30" s="311">
        <v>352</v>
      </c>
      <c r="X30" s="311">
        <v>0</v>
      </c>
      <c r="Y30" s="311">
        <v>2020</v>
      </c>
      <c r="Z30" s="311">
        <v>25</v>
      </c>
      <c r="AA30" s="312">
        <v>0.88</v>
      </c>
      <c r="AB30" s="312">
        <v>0.1</v>
      </c>
      <c r="AC30" s="312">
        <v>0.02</v>
      </c>
      <c r="AD30" s="311">
        <v>132</v>
      </c>
      <c r="AE30" s="311">
        <v>310000</v>
      </c>
      <c r="AF30" s="311">
        <v>124</v>
      </c>
      <c r="AG30" s="313">
        <v>250000</v>
      </c>
      <c r="AH30" s="314" t="s">
        <v>6476</v>
      </c>
      <c r="AI30" s="315">
        <v>141816</v>
      </c>
      <c r="AJ30" s="311">
        <v>0</v>
      </c>
      <c r="AK30" s="311">
        <v>0</v>
      </c>
      <c r="AL30" s="311">
        <v>0</v>
      </c>
      <c r="AM30" s="311">
        <v>0</v>
      </c>
      <c r="AN30" s="316"/>
      <c r="AO30" s="311">
        <v>455435</v>
      </c>
      <c r="AP30" s="311">
        <v>511491</v>
      </c>
      <c r="AQ30" s="311">
        <v>0</v>
      </c>
      <c r="AR30" s="311">
        <v>0</v>
      </c>
      <c r="AS30" s="311">
        <v>0</v>
      </c>
      <c r="AT30" s="311">
        <v>0</v>
      </c>
      <c r="AU30" s="313">
        <v>0</v>
      </c>
      <c r="AV30" s="314"/>
      <c r="AW30" s="312">
        <v>1</v>
      </c>
      <c r="AX30" s="312">
        <v>0</v>
      </c>
      <c r="AY30" s="317" t="s">
        <v>50</v>
      </c>
      <c r="AZ30" s="318" t="s">
        <v>95</v>
      </c>
      <c r="BA30" s="314" t="s">
        <v>6477</v>
      </c>
      <c r="BB30" s="319">
        <v>104.05</v>
      </c>
      <c r="BC30" s="320">
        <v>11562650</v>
      </c>
      <c r="BD30" s="320">
        <v>3350289</v>
      </c>
      <c r="BE30" s="320">
        <v>18052732</v>
      </c>
      <c r="BF30" s="320">
        <v>47774509</v>
      </c>
      <c r="BG30" s="317" t="s">
        <v>42</v>
      </c>
      <c r="BH30" s="319">
        <v>109.17</v>
      </c>
      <c r="BI30" s="311"/>
      <c r="BJ30" s="388" t="s">
        <v>275</v>
      </c>
      <c r="BK30" s="317">
        <v>128</v>
      </c>
    </row>
    <row r="31" spans="1:63" s="252" customFormat="1" ht="11.25" customHeight="1" x14ac:dyDescent="0.15">
      <c r="A31" s="324" t="s">
        <v>53</v>
      </c>
      <c r="B31" s="384"/>
      <c r="C31" s="343"/>
      <c r="D31" s="343"/>
      <c r="E31" s="343"/>
      <c r="F31" s="343"/>
      <c r="G31" s="343"/>
      <c r="H31" s="342"/>
      <c r="I31" s="345"/>
      <c r="J31" s="345"/>
      <c r="K31" s="345"/>
      <c r="L31" s="345"/>
      <c r="M31" s="345"/>
      <c r="N31" s="345"/>
      <c r="O31" s="345"/>
      <c r="P31" s="345"/>
      <c r="Q31" s="345"/>
      <c r="R31" s="345"/>
      <c r="S31" s="345"/>
      <c r="T31" s="345"/>
      <c r="U31" s="345"/>
      <c r="V31" s="345"/>
      <c r="W31" s="345"/>
      <c r="X31" s="345"/>
      <c r="Y31" s="345"/>
      <c r="Z31" s="345"/>
      <c r="AA31" s="346"/>
      <c r="AB31" s="346"/>
      <c r="AC31" s="346"/>
      <c r="AD31" s="345"/>
      <c r="AE31" s="345"/>
      <c r="AF31" s="345"/>
      <c r="AG31" s="160"/>
      <c r="AH31" s="347"/>
      <c r="AI31" s="348"/>
      <c r="AJ31" s="345"/>
      <c r="AK31" s="345"/>
      <c r="AL31" s="345"/>
      <c r="AM31" s="345"/>
      <c r="AN31" s="349"/>
      <c r="AO31" s="345"/>
      <c r="AP31" s="345"/>
      <c r="AQ31" s="345"/>
      <c r="AR31" s="345"/>
      <c r="AS31" s="345"/>
      <c r="AT31" s="345"/>
      <c r="AU31" s="160"/>
      <c r="AV31" s="347"/>
      <c r="AW31" s="346"/>
      <c r="AX31" s="346"/>
      <c r="AY31" s="350"/>
      <c r="AZ31" s="351"/>
      <c r="BA31" s="347"/>
      <c r="BB31" s="352"/>
      <c r="BC31" s="353"/>
      <c r="BD31" s="353"/>
      <c r="BE31" s="353"/>
      <c r="BF31" s="353"/>
      <c r="BG31" s="350"/>
      <c r="BH31" s="352"/>
      <c r="BI31" s="345"/>
      <c r="BJ31" s="411" t="s">
        <v>275</v>
      </c>
      <c r="BK31" s="317">
        <v>37</v>
      </c>
    </row>
    <row r="32" spans="1:63" s="50" customFormat="1" ht="11.25" customHeight="1" x14ac:dyDescent="0.15">
      <c r="A32" s="292" t="s">
        <v>137</v>
      </c>
      <c r="B32" s="315" t="s">
        <v>5557</v>
      </c>
      <c r="C32" s="321" t="s">
        <v>6478</v>
      </c>
      <c r="D32" s="321" t="s">
        <v>5558</v>
      </c>
      <c r="E32" s="321" t="s">
        <v>4804</v>
      </c>
      <c r="F32" s="321"/>
      <c r="G32" s="321">
        <v>8166</v>
      </c>
      <c r="H32" s="311">
        <v>4083</v>
      </c>
      <c r="I32" s="311">
        <v>410</v>
      </c>
      <c r="J32" s="311">
        <v>25</v>
      </c>
      <c r="K32" s="311">
        <v>5</v>
      </c>
      <c r="L32" s="311">
        <v>0</v>
      </c>
      <c r="M32" s="311">
        <v>437</v>
      </c>
      <c r="N32" s="311">
        <v>198</v>
      </c>
      <c r="O32" s="311">
        <v>410</v>
      </c>
      <c r="P32" s="311">
        <v>12</v>
      </c>
      <c r="Q32" s="311">
        <v>32</v>
      </c>
      <c r="R32" s="311"/>
      <c r="S32" s="311"/>
      <c r="T32" s="311"/>
      <c r="U32" s="311">
        <v>32</v>
      </c>
      <c r="V32" s="311"/>
      <c r="W32" s="311">
        <v>15</v>
      </c>
      <c r="X32" s="311"/>
      <c r="Y32" s="311">
        <v>745</v>
      </c>
      <c r="Z32" s="311"/>
      <c r="AA32" s="312">
        <v>0.9</v>
      </c>
      <c r="AB32" s="312">
        <v>7.0000000000000007E-2</v>
      </c>
      <c r="AC32" s="312">
        <v>0.03</v>
      </c>
      <c r="AD32" s="311">
        <v>100</v>
      </c>
      <c r="AE32" s="311">
        <v>106000</v>
      </c>
      <c r="AF32" s="311">
        <v>89</v>
      </c>
      <c r="AG32" s="313">
        <v>800000</v>
      </c>
      <c r="AH32" s="314"/>
      <c r="AI32" s="315">
        <v>100139</v>
      </c>
      <c r="AJ32" s="311"/>
      <c r="AK32" s="311"/>
      <c r="AL32" s="311">
        <v>702</v>
      </c>
      <c r="AM32" s="311"/>
      <c r="AN32" s="316"/>
      <c r="AO32" s="311">
        <v>238562</v>
      </c>
      <c r="AP32" s="311"/>
      <c r="AQ32" s="311">
        <v>195427</v>
      </c>
      <c r="AR32" s="311"/>
      <c r="AS32" s="311">
        <v>143629</v>
      </c>
      <c r="AT32" s="311"/>
      <c r="AU32" s="313"/>
      <c r="AV32" s="314"/>
      <c r="AW32" s="312">
        <v>0.71</v>
      </c>
      <c r="AX32" s="312">
        <v>0.28999999999999998</v>
      </c>
      <c r="AY32" s="317" t="s">
        <v>50</v>
      </c>
      <c r="AZ32" s="318" t="s">
        <v>41</v>
      </c>
      <c r="BA32" s="314"/>
      <c r="BB32" s="319">
        <v>82.67</v>
      </c>
      <c r="BC32" s="320">
        <v>8913401</v>
      </c>
      <c r="BD32" s="320">
        <v>7837930</v>
      </c>
      <c r="BE32" s="320">
        <v>8921208</v>
      </c>
      <c r="BF32" s="320">
        <v>25672541</v>
      </c>
      <c r="BG32" s="317" t="s">
        <v>42</v>
      </c>
      <c r="BH32" s="319">
        <v>82.67</v>
      </c>
      <c r="BI32" s="311"/>
      <c r="BJ32" s="388" t="s">
        <v>275</v>
      </c>
      <c r="BK32" s="317">
        <v>1048</v>
      </c>
    </row>
    <row r="33" spans="1:63" s="50" customFormat="1" ht="11.25" customHeight="1" x14ac:dyDescent="0.15">
      <c r="A33" s="292" t="s">
        <v>353</v>
      </c>
      <c r="B33" s="315" t="s">
        <v>6479</v>
      </c>
      <c r="C33" s="321" t="s">
        <v>6480</v>
      </c>
      <c r="D33" s="321" t="s">
        <v>2482</v>
      </c>
      <c r="E33" s="321" t="s">
        <v>5560</v>
      </c>
      <c r="F33" s="321"/>
      <c r="G33" s="321">
        <v>17494</v>
      </c>
      <c r="H33" s="311">
        <v>5257</v>
      </c>
      <c r="I33" s="311">
        <v>638</v>
      </c>
      <c r="J33" s="311">
        <v>6</v>
      </c>
      <c r="K33" s="311">
        <v>10</v>
      </c>
      <c r="L33" s="311">
        <v>3</v>
      </c>
      <c r="M33" s="311">
        <v>319</v>
      </c>
      <c r="N33" s="311">
        <v>0</v>
      </c>
      <c r="O33" s="311">
        <v>560</v>
      </c>
      <c r="P33" s="311">
        <v>0</v>
      </c>
      <c r="Q33" s="311">
        <v>2340</v>
      </c>
      <c r="R33" s="311">
        <v>23</v>
      </c>
      <c r="S33" s="311">
        <v>20</v>
      </c>
      <c r="T33" s="311">
        <v>0</v>
      </c>
      <c r="U33" s="311">
        <v>0</v>
      </c>
      <c r="V33" s="311">
        <v>0</v>
      </c>
      <c r="W33" s="311">
        <v>0</v>
      </c>
      <c r="X33" s="311">
        <v>0</v>
      </c>
      <c r="Y33" s="311">
        <v>740</v>
      </c>
      <c r="Z33" s="311">
        <v>25</v>
      </c>
      <c r="AA33" s="312">
        <v>0.2</v>
      </c>
      <c r="AB33" s="312">
        <v>0.8</v>
      </c>
      <c r="AC33" s="312">
        <v>0</v>
      </c>
      <c r="AD33" s="311">
        <v>87</v>
      </c>
      <c r="AE33" s="311">
        <v>387000</v>
      </c>
      <c r="AF33" s="311">
        <v>77</v>
      </c>
      <c r="AG33" s="313">
        <v>1600000</v>
      </c>
      <c r="AH33" s="314" t="s">
        <v>2663</v>
      </c>
      <c r="AI33" s="315">
        <v>118651</v>
      </c>
      <c r="AJ33" s="311">
        <v>0</v>
      </c>
      <c r="AK33" s="311">
        <v>0</v>
      </c>
      <c r="AL33" s="311">
        <v>12544</v>
      </c>
      <c r="AM33" s="311">
        <v>0</v>
      </c>
      <c r="AN33" s="316" t="s">
        <v>2663</v>
      </c>
      <c r="AO33" s="311">
        <v>2238617</v>
      </c>
      <c r="AP33" s="311">
        <v>0</v>
      </c>
      <c r="AQ33" s="311">
        <v>0</v>
      </c>
      <c r="AR33" s="311">
        <v>0</v>
      </c>
      <c r="AS33" s="311">
        <v>0</v>
      </c>
      <c r="AT33" s="311">
        <v>0</v>
      </c>
      <c r="AU33" s="313">
        <v>0</v>
      </c>
      <c r="AV33" s="314" t="s">
        <v>2663</v>
      </c>
      <c r="AW33" s="312">
        <v>1</v>
      </c>
      <c r="AX33" s="312">
        <v>0</v>
      </c>
      <c r="AY33" s="317" t="s">
        <v>50</v>
      </c>
      <c r="AZ33" s="318" t="s">
        <v>50</v>
      </c>
      <c r="BA33" s="314"/>
      <c r="BB33" s="319">
        <v>84</v>
      </c>
      <c r="BC33" s="320">
        <v>10265000</v>
      </c>
      <c r="BD33" s="320">
        <v>6180099</v>
      </c>
      <c r="BE33" s="320">
        <v>10657317</v>
      </c>
      <c r="BF33" s="320">
        <v>65700000</v>
      </c>
      <c r="BG33" s="317" t="s">
        <v>42</v>
      </c>
      <c r="BH33" s="319">
        <v>86</v>
      </c>
      <c r="BI33" s="311" t="s">
        <v>2663</v>
      </c>
      <c r="BJ33" s="388" t="s">
        <v>275</v>
      </c>
      <c r="BK33" s="317">
        <v>129</v>
      </c>
    </row>
    <row r="34" spans="1:63" s="50" customFormat="1" ht="11.25" customHeight="1" x14ac:dyDescent="0.15">
      <c r="A34" s="292" t="s">
        <v>138</v>
      </c>
      <c r="B34" s="315" t="s">
        <v>2038</v>
      </c>
      <c r="C34" s="321" t="s">
        <v>2483</v>
      </c>
      <c r="D34" s="321" t="s">
        <v>4810</v>
      </c>
      <c r="E34" s="321" t="s">
        <v>6481</v>
      </c>
      <c r="F34" s="321"/>
      <c r="G34" s="321">
        <v>15436</v>
      </c>
      <c r="H34" s="311">
        <v>3126</v>
      </c>
      <c r="I34" s="311">
        <v>400</v>
      </c>
      <c r="J34" s="311">
        <v>1</v>
      </c>
      <c r="K34" s="311">
        <v>38</v>
      </c>
      <c r="L34" s="311">
        <v>18</v>
      </c>
      <c r="M34" s="311">
        <v>14</v>
      </c>
      <c r="N34" s="311">
        <v>0</v>
      </c>
      <c r="O34" s="311">
        <v>258</v>
      </c>
      <c r="P34" s="311">
        <v>3</v>
      </c>
      <c r="Q34" s="311">
        <v>2410</v>
      </c>
      <c r="R34" s="311">
        <v>3</v>
      </c>
      <c r="S34" s="311"/>
      <c r="T34" s="311"/>
      <c r="U34" s="311">
        <v>1067</v>
      </c>
      <c r="V34" s="311">
        <v>4</v>
      </c>
      <c r="W34" s="311">
        <v>1176</v>
      </c>
      <c r="X34" s="311">
        <v>73</v>
      </c>
      <c r="Y34" s="311">
        <v>400</v>
      </c>
      <c r="Z34" s="311">
        <v>800</v>
      </c>
      <c r="AA34" s="312">
        <v>0.15</v>
      </c>
      <c r="AB34" s="312">
        <v>0.84</v>
      </c>
      <c r="AC34" s="312">
        <v>0.01</v>
      </c>
      <c r="AD34" s="311">
        <v>134</v>
      </c>
      <c r="AE34" s="311">
        <v>335400</v>
      </c>
      <c r="AF34" s="311">
        <v>125</v>
      </c>
      <c r="AG34" s="313">
        <v>1356518</v>
      </c>
      <c r="AH34" s="314" t="s">
        <v>6482</v>
      </c>
      <c r="AI34" s="315">
        <v>232623</v>
      </c>
      <c r="AJ34" s="311"/>
      <c r="AK34" s="311"/>
      <c r="AL34" s="311">
        <v>6448</v>
      </c>
      <c r="AM34" s="311"/>
      <c r="AN34" s="316"/>
      <c r="AO34" s="311">
        <v>550000</v>
      </c>
      <c r="AP34" s="311"/>
      <c r="AQ34" s="311">
        <v>1042877</v>
      </c>
      <c r="AR34" s="311"/>
      <c r="AS34" s="311"/>
      <c r="AT34" s="311"/>
      <c r="AU34" s="313"/>
      <c r="AV34" s="314"/>
      <c r="AW34" s="312">
        <v>0.33</v>
      </c>
      <c r="AX34" s="312">
        <v>0.67</v>
      </c>
      <c r="AY34" s="317" t="s">
        <v>41</v>
      </c>
      <c r="AZ34" s="318" t="s">
        <v>95</v>
      </c>
      <c r="BA34" s="314"/>
      <c r="BB34" s="319">
        <v>76.2</v>
      </c>
      <c r="BC34" s="320">
        <v>8134869</v>
      </c>
      <c r="BD34" s="320">
        <v>43987804</v>
      </c>
      <c r="BE34" s="320">
        <v>17779953</v>
      </c>
      <c r="BF34" s="320">
        <v>69902625.640000001</v>
      </c>
      <c r="BG34" s="317" t="s">
        <v>42</v>
      </c>
      <c r="BH34" s="319"/>
      <c r="BI34" s="311" t="s">
        <v>6483</v>
      </c>
      <c r="BJ34" s="388" t="s">
        <v>275</v>
      </c>
      <c r="BK34" s="317">
        <v>263</v>
      </c>
    </row>
    <row r="35" spans="1:63" s="50" customFormat="1" ht="11.25" customHeight="1" x14ac:dyDescent="0.15">
      <c r="A35" s="292" t="s">
        <v>139</v>
      </c>
      <c r="B35" s="315" t="s">
        <v>6484</v>
      </c>
      <c r="C35" s="321" t="s">
        <v>672</v>
      </c>
      <c r="D35" s="321" t="s">
        <v>6485</v>
      </c>
      <c r="E35" s="321" t="s">
        <v>6486</v>
      </c>
      <c r="F35" s="321"/>
      <c r="G35" s="321">
        <v>30122</v>
      </c>
      <c r="H35" s="311">
        <v>9651</v>
      </c>
      <c r="I35" s="311">
        <v>412</v>
      </c>
      <c r="J35" s="311">
        <v>22</v>
      </c>
      <c r="K35" s="311">
        <v>1</v>
      </c>
      <c r="L35" s="311">
        <v>18</v>
      </c>
      <c r="M35" s="311">
        <v>467</v>
      </c>
      <c r="N35" s="311">
        <v>412</v>
      </c>
      <c r="O35" s="311">
        <v>134</v>
      </c>
      <c r="P35" s="311">
        <v>0</v>
      </c>
      <c r="Q35" s="311"/>
      <c r="R35" s="311"/>
      <c r="S35" s="311"/>
      <c r="T35" s="311"/>
      <c r="U35" s="311"/>
      <c r="V35" s="311"/>
      <c r="W35" s="311"/>
      <c r="X35" s="311"/>
      <c r="Y35" s="311">
        <v>456</v>
      </c>
      <c r="Z35" s="311">
        <v>111</v>
      </c>
      <c r="AA35" s="312">
        <v>0.26</v>
      </c>
      <c r="AB35" s="312">
        <v>0</v>
      </c>
      <c r="AC35" s="312">
        <v>0.74</v>
      </c>
      <c r="AD35" s="311"/>
      <c r="AE35" s="311"/>
      <c r="AF35" s="311"/>
      <c r="AG35" s="313"/>
      <c r="AH35" s="314"/>
      <c r="AI35" s="315">
        <v>334507</v>
      </c>
      <c r="AJ35" s="311"/>
      <c r="AK35" s="311"/>
      <c r="AL35" s="311">
        <v>33135</v>
      </c>
      <c r="AM35" s="311">
        <v>46</v>
      </c>
      <c r="AN35" s="316" t="s">
        <v>1479</v>
      </c>
      <c r="AO35" s="311"/>
      <c r="AP35" s="311"/>
      <c r="AQ35" s="311"/>
      <c r="AR35" s="311"/>
      <c r="AS35" s="311"/>
      <c r="AT35" s="311"/>
      <c r="AU35" s="313">
        <v>1518189</v>
      </c>
      <c r="AV35" s="314" t="s">
        <v>6487</v>
      </c>
      <c r="AW35" s="326"/>
      <c r="AX35" s="312"/>
      <c r="AY35" s="317" t="s">
        <v>41</v>
      </c>
      <c r="AZ35" s="318" t="s">
        <v>41</v>
      </c>
      <c r="BA35" s="314"/>
      <c r="BB35" s="319">
        <v>56.9</v>
      </c>
      <c r="BC35" s="320"/>
      <c r="BD35" s="320"/>
      <c r="BE35" s="320"/>
      <c r="BF35" s="320">
        <v>90018971</v>
      </c>
      <c r="BG35" s="317" t="s">
        <v>42</v>
      </c>
      <c r="BH35" s="319">
        <v>63.9</v>
      </c>
      <c r="BI35" s="311"/>
      <c r="BJ35" s="388" t="s">
        <v>275</v>
      </c>
      <c r="BK35" s="317">
        <v>599</v>
      </c>
    </row>
    <row r="36" spans="1:63" s="50" customFormat="1" ht="11.25" customHeight="1" x14ac:dyDescent="0.15">
      <c r="A36" s="292" t="s">
        <v>140</v>
      </c>
      <c r="B36" s="315" t="s">
        <v>2485</v>
      </c>
      <c r="C36" s="321" t="s">
        <v>2486</v>
      </c>
      <c r="D36" s="321" t="s">
        <v>206</v>
      </c>
      <c r="E36" s="321" t="s">
        <v>4814</v>
      </c>
      <c r="F36" s="321"/>
      <c r="G36" s="321">
        <v>30309</v>
      </c>
      <c r="H36" s="311">
        <v>11644</v>
      </c>
      <c r="I36" s="311">
        <v>876</v>
      </c>
      <c r="J36" s="311">
        <v>24</v>
      </c>
      <c r="K36" s="311">
        <v>168</v>
      </c>
      <c r="L36" s="311">
        <v>49</v>
      </c>
      <c r="M36" s="311">
        <v>925</v>
      </c>
      <c r="N36" s="311">
        <v>785</v>
      </c>
      <c r="O36" s="311">
        <v>840</v>
      </c>
      <c r="P36" s="311">
        <v>280</v>
      </c>
      <c r="Q36" s="311">
        <v>3</v>
      </c>
      <c r="R36" s="311">
        <v>9</v>
      </c>
      <c r="S36" s="311">
        <v>0</v>
      </c>
      <c r="T36" s="311">
        <v>0</v>
      </c>
      <c r="U36" s="311">
        <v>2</v>
      </c>
      <c r="V36" s="311">
        <v>2</v>
      </c>
      <c r="W36" s="311">
        <v>1</v>
      </c>
      <c r="X36" s="311">
        <v>0</v>
      </c>
      <c r="Y36" s="311">
        <v>1581</v>
      </c>
      <c r="Z36" s="311">
        <v>11</v>
      </c>
      <c r="AA36" s="312">
        <v>1</v>
      </c>
      <c r="AB36" s="312">
        <v>0</v>
      </c>
      <c r="AC36" s="312">
        <v>0</v>
      </c>
      <c r="AD36" s="311">
        <v>174</v>
      </c>
      <c r="AE36" s="311">
        <v>319491</v>
      </c>
      <c r="AF36" s="311">
        <v>188</v>
      </c>
      <c r="AG36" s="313">
        <v>1915950</v>
      </c>
      <c r="AH36" s="314" t="s">
        <v>5619</v>
      </c>
      <c r="AI36" s="315">
        <v>114155</v>
      </c>
      <c r="AJ36" s="311">
        <v>0</v>
      </c>
      <c r="AK36" s="311">
        <v>0</v>
      </c>
      <c r="AL36" s="311">
        <v>11058</v>
      </c>
      <c r="AM36" s="311">
        <v>0</v>
      </c>
      <c r="AN36" s="316" t="s">
        <v>2663</v>
      </c>
      <c r="AO36" s="311">
        <v>9756115</v>
      </c>
      <c r="AP36" s="311">
        <v>696831</v>
      </c>
      <c r="AQ36" s="311">
        <v>14336</v>
      </c>
      <c r="AR36" s="311">
        <v>43309</v>
      </c>
      <c r="AS36" s="311">
        <v>0</v>
      </c>
      <c r="AT36" s="311">
        <v>0</v>
      </c>
      <c r="AU36" s="313">
        <v>0</v>
      </c>
      <c r="AV36" s="314" t="s">
        <v>2663</v>
      </c>
      <c r="AW36" s="312">
        <v>0.93</v>
      </c>
      <c r="AX36" s="312">
        <v>7.0000000000000007E-2</v>
      </c>
      <c r="AY36" s="317" t="s">
        <v>41</v>
      </c>
      <c r="AZ36" s="318" t="s">
        <v>41</v>
      </c>
      <c r="BA36" s="314" t="s">
        <v>5619</v>
      </c>
      <c r="BB36" s="319">
        <v>94.32</v>
      </c>
      <c r="BC36" s="320">
        <v>34260546</v>
      </c>
      <c r="BD36" s="320">
        <v>29382500</v>
      </c>
      <c r="BE36" s="320">
        <v>29359637</v>
      </c>
      <c r="BF36" s="320">
        <v>93002683</v>
      </c>
      <c r="BG36" s="317" t="s">
        <v>46</v>
      </c>
      <c r="BH36" s="319"/>
      <c r="BI36" s="311" t="s">
        <v>5619</v>
      </c>
      <c r="BJ36" s="388" t="s">
        <v>275</v>
      </c>
      <c r="BK36" s="317">
        <v>670</v>
      </c>
    </row>
    <row r="37" spans="1:63" s="252" customFormat="1" ht="11.25" customHeight="1" x14ac:dyDescent="0.15">
      <c r="A37" s="324" t="s">
        <v>354</v>
      </c>
      <c r="B37" s="384"/>
      <c r="C37" s="343"/>
      <c r="D37" s="343"/>
      <c r="E37" s="343"/>
      <c r="F37" s="343"/>
      <c r="G37" s="343"/>
      <c r="H37" s="342"/>
      <c r="I37" s="345"/>
      <c r="J37" s="345"/>
      <c r="K37" s="345"/>
      <c r="L37" s="345"/>
      <c r="M37" s="345"/>
      <c r="N37" s="345"/>
      <c r="O37" s="345"/>
      <c r="P37" s="345"/>
      <c r="Q37" s="345"/>
      <c r="R37" s="345"/>
      <c r="S37" s="345"/>
      <c r="T37" s="345"/>
      <c r="U37" s="345"/>
      <c r="V37" s="345"/>
      <c r="W37" s="345"/>
      <c r="X37" s="345"/>
      <c r="Y37" s="345"/>
      <c r="Z37" s="345"/>
      <c r="AA37" s="346"/>
      <c r="AB37" s="346"/>
      <c r="AC37" s="346"/>
      <c r="AD37" s="345"/>
      <c r="AE37" s="345"/>
      <c r="AF37" s="345"/>
      <c r="AG37" s="160"/>
      <c r="AH37" s="347"/>
      <c r="AI37" s="348"/>
      <c r="AJ37" s="345"/>
      <c r="AK37" s="345"/>
      <c r="AL37" s="345"/>
      <c r="AM37" s="345"/>
      <c r="AN37" s="349"/>
      <c r="AO37" s="345"/>
      <c r="AP37" s="345"/>
      <c r="AQ37" s="345"/>
      <c r="AR37" s="345"/>
      <c r="AS37" s="345"/>
      <c r="AT37" s="345"/>
      <c r="AU37" s="160"/>
      <c r="AV37" s="347"/>
      <c r="AW37" s="346"/>
      <c r="AX37" s="346"/>
      <c r="AY37" s="350"/>
      <c r="AZ37" s="351"/>
      <c r="BA37" s="347"/>
      <c r="BB37" s="352"/>
      <c r="BC37" s="353"/>
      <c r="BD37" s="353"/>
      <c r="BE37" s="353"/>
      <c r="BF37" s="353"/>
      <c r="BG37" s="350"/>
      <c r="BH37" s="352"/>
      <c r="BI37" s="345"/>
      <c r="BJ37" s="411" t="s">
        <v>275</v>
      </c>
      <c r="BK37" s="317">
        <v>88</v>
      </c>
    </row>
    <row r="38" spans="1:63" s="50" customFormat="1" ht="11.25" customHeight="1" x14ac:dyDescent="0.15">
      <c r="A38" s="292" t="s">
        <v>141</v>
      </c>
      <c r="B38" s="315" t="s">
        <v>4779</v>
      </c>
      <c r="C38" s="321"/>
      <c r="D38" s="321" t="s">
        <v>4817</v>
      </c>
      <c r="E38" s="321" t="s">
        <v>4818</v>
      </c>
      <c r="F38" s="321"/>
      <c r="G38" s="321">
        <v>33808</v>
      </c>
      <c r="H38" s="311">
        <v>77563</v>
      </c>
      <c r="I38" s="311">
        <v>1580</v>
      </c>
      <c r="J38" s="311">
        <v>85</v>
      </c>
      <c r="K38" s="311">
        <v>2</v>
      </c>
      <c r="L38" s="311">
        <v>76</v>
      </c>
      <c r="M38" s="311">
        <v>424</v>
      </c>
      <c r="N38" s="311">
        <v>566</v>
      </c>
      <c r="O38" s="311">
        <v>0</v>
      </c>
      <c r="P38" s="311">
        <v>0</v>
      </c>
      <c r="Q38" s="311">
        <v>0</v>
      </c>
      <c r="R38" s="311">
        <v>0</v>
      </c>
      <c r="S38" s="311">
        <v>0</v>
      </c>
      <c r="T38" s="311">
        <v>0</v>
      </c>
      <c r="U38" s="311">
        <v>0</v>
      </c>
      <c r="V38" s="311">
        <v>0</v>
      </c>
      <c r="W38" s="311">
        <v>0</v>
      </c>
      <c r="X38" s="311">
        <v>0</v>
      </c>
      <c r="Y38" s="311">
        <v>2607</v>
      </c>
      <c r="Z38" s="311">
        <v>216</v>
      </c>
      <c r="AA38" s="312">
        <v>1</v>
      </c>
      <c r="AB38" s="312">
        <v>0</v>
      </c>
      <c r="AC38" s="312">
        <v>0</v>
      </c>
      <c r="AD38" s="311">
        <v>180</v>
      </c>
      <c r="AE38" s="311">
        <v>326000</v>
      </c>
      <c r="AF38" s="311">
        <v>170</v>
      </c>
      <c r="AG38" s="313">
        <v>170000</v>
      </c>
      <c r="AH38" s="314"/>
      <c r="AI38" s="315">
        <v>80037</v>
      </c>
      <c r="AJ38" s="311">
        <v>61</v>
      </c>
      <c r="AK38" s="311">
        <v>0</v>
      </c>
      <c r="AL38" s="311">
        <v>80037</v>
      </c>
      <c r="AM38" s="311">
        <v>0</v>
      </c>
      <c r="AN38" s="316" t="s">
        <v>6488</v>
      </c>
      <c r="AO38" s="311">
        <v>918780</v>
      </c>
      <c r="AP38" s="311">
        <v>0</v>
      </c>
      <c r="AQ38" s="311">
        <v>0</v>
      </c>
      <c r="AR38" s="311">
        <v>0</v>
      </c>
      <c r="AS38" s="311">
        <v>0</v>
      </c>
      <c r="AT38" s="311">
        <v>150000</v>
      </c>
      <c r="AU38" s="313"/>
      <c r="AV38" s="314"/>
      <c r="AW38" s="312"/>
      <c r="AX38" s="312"/>
      <c r="AY38" s="317" t="s">
        <v>41</v>
      </c>
      <c r="AZ38" s="318" t="s">
        <v>41</v>
      </c>
      <c r="BA38" s="314"/>
      <c r="BB38" s="319">
        <v>86.43</v>
      </c>
      <c r="BC38" s="320">
        <v>15215715</v>
      </c>
      <c r="BD38" s="320">
        <v>6913309</v>
      </c>
      <c r="BE38" s="320">
        <v>6991437</v>
      </c>
      <c r="BF38" s="320">
        <v>42670100</v>
      </c>
      <c r="BG38" s="317" t="s">
        <v>46</v>
      </c>
      <c r="BH38" s="319">
        <v>88.16</v>
      </c>
      <c r="BI38" s="311"/>
      <c r="BJ38" s="388" t="s">
        <v>275</v>
      </c>
      <c r="BK38" s="317">
        <v>226</v>
      </c>
    </row>
    <row r="39" spans="1:63" s="50" customFormat="1" ht="11.25" customHeight="1" x14ac:dyDescent="0.15">
      <c r="A39" s="292" t="s">
        <v>142</v>
      </c>
      <c r="B39" s="315" t="s">
        <v>6489</v>
      </c>
      <c r="C39" s="321" t="s">
        <v>189</v>
      </c>
      <c r="D39" s="321" t="s">
        <v>6490</v>
      </c>
      <c r="E39" s="321" t="s">
        <v>6491</v>
      </c>
      <c r="F39" s="321"/>
      <c r="G39" s="321">
        <v>25190</v>
      </c>
      <c r="H39" s="311">
        <v>12595</v>
      </c>
      <c r="I39" s="311">
        <v>591</v>
      </c>
      <c r="J39" s="311">
        <v>65</v>
      </c>
      <c r="K39" s="311">
        <v>38</v>
      </c>
      <c r="L39" s="311">
        <v>34</v>
      </c>
      <c r="M39" s="311">
        <v>457</v>
      </c>
      <c r="N39" s="311">
        <v>2</v>
      </c>
      <c r="O39" s="311">
        <v>605</v>
      </c>
      <c r="P39" s="311">
        <v>0</v>
      </c>
      <c r="Q39" s="311">
        <v>0</v>
      </c>
      <c r="R39" s="311">
        <v>0</v>
      </c>
      <c r="S39" s="311">
        <v>0</v>
      </c>
      <c r="T39" s="311">
        <v>0</v>
      </c>
      <c r="U39" s="311">
        <v>0</v>
      </c>
      <c r="V39" s="311">
        <v>0</v>
      </c>
      <c r="W39" s="311">
        <v>0</v>
      </c>
      <c r="X39" s="311">
        <v>0</v>
      </c>
      <c r="Y39" s="311">
        <v>565</v>
      </c>
      <c r="Z39" s="311">
        <v>164</v>
      </c>
      <c r="AA39" s="312">
        <v>0.99</v>
      </c>
      <c r="AB39" s="312">
        <v>0</v>
      </c>
      <c r="AC39" s="312">
        <v>0.01</v>
      </c>
      <c r="AD39" s="311">
        <v>12</v>
      </c>
      <c r="AE39" s="311">
        <v>3350</v>
      </c>
      <c r="AF39" s="311">
        <v>175</v>
      </c>
      <c r="AG39" s="313">
        <v>1750000</v>
      </c>
      <c r="AH39" s="314"/>
      <c r="AI39" s="315">
        <v>21685</v>
      </c>
      <c r="AJ39" s="311">
        <v>0</v>
      </c>
      <c r="AK39" s="311">
        <v>0</v>
      </c>
      <c r="AL39" s="311">
        <v>144993</v>
      </c>
      <c r="AM39" s="311">
        <v>1272</v>
      </c>
      <c r="AN39" s="316" t="s">
        <v>6492</v>
      </c>
      <c r="AO39" s="311">
        <v>4384098</v>
      </c>
      <c r="AP39" s="311">
        <v>0</v>
      </c>
      <c r="AQ39" s="311">
        <v>1934128</v>
      </c>
      <c r="AR39" s="311">
        <v>11217</v>
      </c>
      <c r="AS39" s="311">
        <v>0</v>
      </c>
      <c r="AT39" s="311">
        <v>0</v>
      </c>
      <c r="AU39" s="313"/>
      <c r="AV39" s="314"/>
      <c r="AW39" s="312">
        <v>0.67</v>
      </c>
      <c r="AX39" s="312">
        <v>0.33</v>
      </c>
      <c r="AY39" s="317" t="s">
        <v>41</v>
      </c>
      <c r="AZ39" s="318" t="s">
        <v>95</v>
      </c>
      <c r="BA39" s="314"/>
      <c r="BB39" s="319">
        <v>113</v>
      </c>
      <c r="BC39" s="320">
        <v>9776334.5600000005</v>
      </c>
      <c r="BD39" s="320">
        <v>7556618.4400000004</v>
      </c>
      <c r="BE39" s="320">
        <v>12072988.710000001</v>
      </c>
      <c r="BF39" s="320">
        <v>29509504.600000001</v>
      </c>
      <c r="BG39" s="317" t="s">
        <v>42</v>
      </c>
      <c r="BH39" s="319">
        <v>113</v>
      </c>
      <c r="BI39" s="311"/>
      <c r="BJ39" s="388" t="s">
        <v>275</v>
      </c>
      <c r="BK39" s="317">
        <v>775</v>
      </c>
    </row>
    <row r="40" spans="1:63" s="50" customFormat="1" ht="11.25" customHeight="1" x14ac:dyDescent="0.15">
      <c r="A40" s="292" t="s">
        <v>64</v>
      </c>
      <c r="B40" s="315" t="s">
        <v>5563</v>
      </c>
      <c r="C40" s="321" t="s">
        <v>1583</v>
      </c>
      <c r="D40" s="321" t="s">
        <v>5564</v>
      </c>
      <c r="E40" s="321" t="s">
        <v>5565</v>
      </c>
      <c r="F40" s="321"/>
      <c r="G40" s="321">
        <v>23604</v>
      </c>
      <c r="H40" s="311">
        <v>10169</v>
      </c>
      <c r="I40" s="311">
        <v>730</v>
      </c>
      <c r="J40" s="311">
        <v>122</v>
      </c>
      <c r="K40" s="311">
        <v>27</v>
      </c>
      <c r="L40" s="311">
        <v>39</v>
      </c>
      <c r="M40" s="311">
        <v>679</v>
      </c>
      <c r="N40" s="311">
        <v>0</v>
      </c>
      <c r="O40" s="311">
        <v>236</v>
      </c>
      <c r="P40" s="311">
        <v>0</v>
      </c>
      <c r="Q40" s="311">
        <v>0</v>
      </c>
      <c r="R40" s="311">
        <v>0</v>
      </c>
      <c r="S40" s="311">
        <v>0</v>
      </c>
      <c r="T40" s="311">
        <v>0</v>
      </c>
      <c r="U40" s="311">
        <v>0</v>
      </c>
      <c r="V40" s="311">
        <v>0</v>
      </c>
      <c r="W40" s="311">
        <v>0</v>
      </c>
      <c r="X40" s="311">
        <v>0</v>
      </c>
      <c r="Y40" s="311">
        <v>1025</v>
      </c>
      <c r="Z40" s="311">
        <v>50</v>
      </c>
      <c r="AA40" s="312">
        <v>0.96</v>
      </c>
      <c r="AB40" s="312">
        <v>0</v>
      </c>
      <c r="AC40" s="312">
        <v>0.04</v>
      </c>
      <c r="AD40" s="311">
        <v>130</v>
      </c>
      <c r="AE40" s="311">
        <v>238110</v>
      </c>
      <c r="AF40" s="311">
        <v>103</v>
      </c>
      <c r="AG40" s="313">
        <v>7800000</v>
      </c>
      <c r="AH40" s="314"/>
      <c r="AI40" s="315">
        <v>101700</v>
      </c>
      <c r="AJ40" s="311">
        <v>0</v>
      </c>
      <c r="AK40" s="311">
        <v>0</v>
      </c>
      <c r="AL40" s="311">
        <v>6900</v>
      </c>
      <c r="AM40" s="311">
        <v>3300</v>
      </c>
      <c r="AN40" s="316" t="s">
        <v>6493</v>
      </c>
      <c r="AO40" s="325">
        <v>11700000</v>
      </c>
      <c r="AP40" s="311">
        <v>0</v>
      </c>
      <c r="AQ40" s="311">
        <v>2800000</v>
      </c>
      <c r="AR40" s="311">
        <v>7000</v>
      </c>
      <c r="AS40" s="311"/>
      <c r="AT40" s="311">
        <v>390000</v>
      </c>
      <c r="AU40" s="313"/>
      <c r="AV40" s="314"/>
      <c r="AW40" s="326">
        <v>0.78</v>
      </c>
      <c r="AX40" s="312">
        <v>0.22</v>
      </c>
      <c r="AY40" s="317" t="s">
        <v>41</v>
      </c>
      <c r="AZ40" s="318" t="s">
        <v>41</v>
      </c>
      <c r="BA40" s="314"/>
      <c r="BB40" s="319">
        <v>65</v>
      </c>
      <c r="BC40" s="320">
        <v>9670000</v>
      </c>
      <c r="BD40" s="320">
        <v>14900000</v>
      </c>
      <c r="BE40" s="320">
        <v>11500000</v>
      </c>
      <c r="BF40" s="320">
        <v>36000000</v>
      </c>
      <c r="BG40" s="317" t="s">
        <v>42</v>
      </c>
      <c r="BH40" s="319">
        <v>65</v>
      </c>
      <c r="BI40" s="311" t="s">
        <v>6494</v>
      </c>
      <c r="BJ40" s="388" t="s">
        <v>275</v>
      </c>
      <c r="BK40" s="317">
        <v>543</v>
      </c>
    </row>
    <row r="41" spans="1:63" s="50" customFormat="1" ht="11.25" customHeight="1" x14ac:dyDescent="0.15">
      <c r="A41" s="292" t="s">
        <v>156</v>
      </c>
      <c r="B41" s="315" t="s">
        <v>2741</v>
      </c>
      <c r="C41" s="321" t="s">
        <v>6495</v>
      </c>
      <c r="D41" s="321" t="s">
        <v>2743</v>
      </c>
      <c r="E41" s="321" t="s">
        <v>2744</v>
      </c>
      <c r="F41" s="321"/>
      <c r="G41" s="321">
        <v>13463</v>
      </c>
      <c r="H41" s="311">
        <v>5376</v>
      </c>
      <c r="I41" s="311">
        <v>332</v>
      </c>
      <c r="J41" s="311">
        <v>49</v>
      </c>
      <c r="K41" s="311">
        <v>11</v>
      </c>
      <c r="L41" s="311">
        <v>6</v>
      </c>
      <c r="M41" s="311">
        <v>142</v>
      </c>
      <c r="N41" s="311">
        <v>1</v>
      </c>
      <c r="O41" s="311">
        <v>352</v>
      </c>
      <c r="P41" s="311">
        <v>20</v>
      </c>
      <c r="Q41" s="311">
        <v>0</v>
      </c>
      <c r="R41" s="311">
        <v>0</v>
      </c>
      <c r="S41" s="311">
        <v>0</v>
      </c>
      <c r="T41" s="311">
        <v>0</v>
      </c>
      <c r="U41" s="311">
        <v>0</v>
      </c>
      <c r="V41" s="311">
        <v>0</v>
      </c>
      <c r="W41" s="311">
        <v>0</v>
      </c>
      <c r="X41" s="311">
        <v>0</v>
      </c>
      <c r="Y41" s="311">
        <v>431</v>
      </c>
      <c r="Z41" s="311">
        <v>3</v>
      </c>
      <c r="AA41" s="312">
        <v>1</v>
      </c>
      <c r="AB41" s="312">
        <v>0</v>
      </c>
      <c r="AC41" s="312">
        <v>0</v>
      </c>
      <c r="AD41" s="311">
        <v>41</v>
      </c>
      <c r="AE41" s="311">
        <v>7692</v>
      </c>
      <c r="AF41" s="311">
        <v>14</v>
      </c>
      <c r="AG41" s="313">
        <v>363000</v>
      </c>
      <c r="AH41" s="314"/>
      <c r="AI41" s="315">
        <v>3846</v>
      </c>
      <c r="AJ41" s="311"/>
      <c r="AK41" s="311"/>
      <c r="AL41" s="311"/>
      <c r="AM41" s="311">
        <v>81616</v>
      </c>
      <c r="AN41" s="316" t="s">
        <v>6496</v>
      </c>
      <c r="AO41" s="311">
        <v>402913</v>
      </c>
      <c r="AP41" s="311"/>
      <c r="AQ41" s="311"/>
      <c r="AR41" s="311">
        <v>3227</v>
      </c>
      <c r="AS41" s="311"/>
      <c r="AT41" s="311"/>
      <c r="AU41" s="313"/>
      <c r="AV41" s="314"/>
      <c r="AW41" s="312">
        <v>0.9</v>
      </c>
      <c r="AX41" s="312">
        <v>0.1</v>
      </c>
      <c r="AY41" s="317" t="s">
        <v>41</v>
      </c>
      <c r="AZ41" s="318" t="s">
        <v>50</v>
      </c>
      <c r="BA41" s="314"/>
      <c r="BB41" s="319">
        <v>85</v>
      </c>
      <c r="BC41" s="320">
        <v>2881247.89</v>
      </c>
      <c r="BD41" s="320">
        <v>3672274.63</v>
      </c>
      <c r="BE41" s="320">
        <v>4252160.05</v>
      </c>
      <c r="BF41" s="320">
        <v>10857105.630000001</v>
      </c>
      <c r="BG41" s="317" t="s">
        <v>42</v>
      </c>
      <c r="BH41" s="319">
        <v>87</v>
      </c>
      <c r="BI41" s="311"/>
      <c r="BJ41" s="388" t="s">
        <v>275</v>
      </c>
      <c r="BK41" s="317">
        <v>321</v>
      </c>
    </row>
    <row r="42" spans="1:63" s="50" customFormat="1" ht="11.25" customHeight="1" x14ac:dyDescent="0.15">
      <c r="A42" s="292" t="s">
        <v>334</v>
      </c>
      <c r="B42" s="315" t="s">
        <v>335</v>
      </c>
      <c r="C42" s="321" t="s">
        <v>336</v>
      </c>
      <c r="D42" s="321" t="s">
        <v>5566</v>
      </c>
      <c r="E42" s="321" t="s">
        <v>683</v>
      </c>
      <c r="F42" s="321"/>
      <c r="G42" s="321">
        <v>9366</v>
      </c>
      <c r="H42" s="311">
        <v>4600</v>
      </c>
      <c r="I42" s="311">
        <v>324</v>
      </c>
      <c r="J42" s="311">
        <v>16</v>
      </c>
      <c r="K42" s="311">
        <v>2</v>
      </c>
      <c r="L42" s="311">
        <v>3</v>
      </c>
      <c r="M42" s="311">
        <v>503</v>
      </c>
      <c r="N42" s="311">
        <v>6</v>
      </c>
      <c r="O42" s="311">
        <v>165</v>
      </c>
      <c r="P42" s="311">
        <v>0</v>
      </c>
      <c r="Q42" s="311">
        <v>349</v>
      </c>
      <c r="R42" s="311">
        <v>0</v>
      </c>
      <c r="S42" s="311">
        <v>0</v>
      </c>
      <c r="T42" s="311">
        <v>0</v>
      </c>
      <c r="U42" s="311">
        <v>150</v>
      </c>
      <c r="V42" s="311">
        <v>0</v>
      </c>
      <c r="W42" s="311">
        <v>75</v>
      </c>
      <c r="X42" s="311">
        <v>0</v>
      </c>
      <c r="Y42" s="311">
        <v>489</v>
      </c>
      <c r="Z42" s="311">
        <v>93</v>
      </c>
      <c r="AA42" s="312">
        <v>0.43</v>
      </c>
      <c r="AB42" s="312">
        <v>0.56999999999999995</v>
      </c>
      <c r="AC42" s="312">
        <v>0</v>
      </c>
      <c r="AD42" s="311">
        <v>107</v>
      </c>
      <c r="AE42" s="311">
        <v>217580</v>
      </c>
      <c r="AF42" s="311">
        <v>44</v>
      </c>
      <c r="AG42" s="313">
        <v>232000</v>
      </c>
      <c r="AH42" s="314"/>
      <c r="AI42" s="327">
        <v>172080</v>
      </c>
      <c r="AJ42" s="311">
        <v>0</v>
      </c>
      <c r="AK42" s="311">
        <v>0</v>
      </c>
      <c r="AL42" s="311">
        <v>6814</v>
      </c>
      <c r="AM42" s="311">
        <v>8417</v>
      </c>
      <c r="AN42" s="316" t="s">
        <v>339</v>
      </c>
      <c r="AO42" s="325">
        <v>108368</v>
      </c>
      <c r="AP42" s="311">
        <v>2363</v>
      </c>
      <c r="AQ42" s="311">
        <v>28562</v>
      </c>
      <c r="AR42" s="311">
        <v>0</v>
      </c>
      <c r="AS42" s="311">
        <v>0</v>
      </c>
      <c r="AT42" s="311">
        <v>0</v>
      </c>
      <c r="AU42" s="313"/>
      <c r="AV42" s="314"/>
      <c r="AW42" s="312">
        <v>0.72</v>
      </c>
      <c r="AX42" s="312">
        <v>0.28000000000000003</v>
      </c>
      <c r="AY42" s="317" t="s">
        <v>41</v>
      </c>
      <c r="AZ42" s="318" t="s">
        <v>95</v>
      </c>
      <c r="BA42" s="314"/>
      <c r="BB42" s="319">
        <v>82.58</v>
      </c>
      <c r="BC42" s="320">
        <v>20207063</v>
      </c>
      <c r="BD42" s="320">
        <v>11892556</v>
      </c>
      <c r="BE42" s="320">
        <v>14917499</v>
      </c>
      <c r="BF42" s="320">
        <v>48522069</v>
      </c>
      <c r="BG42" s="317" t="s">
        <v>42</v>
      </c>
      <c r="BH42" s="319">
        <v>80.94</v>
      </c>
      <c r="BI42" s="311"/>
      <c r="BJ42" s="388" t="s">
        <v>275</v>
      </c>
      <c r="BK42" s="317">
        <v>1058</v>
      </c>
    </row>
    <row r="43" spans="1:63" s="50" customFormat="1" ht="11.25" customHeight="1" x14ac:dyDescent="0.15">
      <c r="A43" s="292" t="s">
        <v>157</v>
      </c>
      <c r="B43" s="315" t="s">
        <v>4780</v>
      </c>
      <c r="C43" s="321" t="s">
        <v>6497</v>
      </c>
      <c r="D43" s="321" t="s">
        <v>4825</v>
      </c>
      <c r="E43" s="321" t="s">
        <v>4826</v>
      </c>
      <c r="F43" s="321"/>
      <c r="G43" s="321">
        <v>13341</v>
      </c>
      <c r="H43" s="311">
        <v>2334</v>
      </c>
      <c r="I43" s="311">
        <v>897</v>
      </c>
      <c r="J43" s="311">
        <v>8</v>
      </c>
      <c r="K43" s="311">
        <v>155</v>
      </c>
      <c r="L43" s="311">
        <v>0</v>
      </c>
      <c r="M43" s="311">
        <v>117</v>
      </c>
      <c r="N43" s="311">
        <v>85</v>
      </c>
      <c r="O43" s="311">
        <v>504</v>
      </c>
      <c r="P43" s="311">
        <v>29</v>
      </c>
      <c r="Q43" s="311">
        <v>2059</v>
      </c>
      <c r="R43" s="311">
        <v>0</v>
      </c>
      <c r="S43" s="311">
        <v>0</v>
      </c>
      <c r="T43" s="311">
        <v>0</v>
      </c>
      <c r="U43" s="311">
        <v>0</v>
      </c>
      <c r="V43" s="311">
        <v>0</v>
      </c>
      <c r="W43" s="311">
        <v>431</v>
      </c>
      <c r="X43" s="311">
        <v>0</v>
      </c>
      <c r="Y43" s="311">
        <v>723</v>
      </c>
      <c r="Z43" s="311">
        <v>820</v>
      </c>
      <c r="AA43" s="312">
        <v>0.35</v>
      </c>
      <c r="AB43" s="312">
        <v>0.65</v>
      </c>
      <c r="AC43" s="312">
        <v>0</v>
      </c>
      <c r="AD43" s="311">
        <v>70</v>
      </c>
      <c r="AE43" s="311">
        <v>332000</v>
      </c>
      <c r="AF43" s="311">
        <v>66</v>
      </c>
      <c r="AG43" s="313">
        <v>802000</v>
      </c>
      <c r="AH43" s="314"/>
      <c r="AI43" s="315">
        <v>148000</v>
      </c>
      <c r="AJ43" s="311">
        <v>0</v>
      </c>
      <c r="AK43" s="311">
        <v>0</v>
      </c>
      <c r="AL43" s="311">
        <v>5000</v>
      </c>
      <c r="AM43" s="311">
        <v>0</v>
      </c>
      <c r="AN43" s="316"/>
      <c r="AO43" s="311">
        <v>127000</v>
      </c>
      <c r="AP43" s="311">
        <v>223000</v>
      </c>
      <c r="AQ43" s="311">
        <v>0</v>
      </c>
      <c r="AR43" s="311">
        <v>0</v>
      </c>
      <c r="AS43" s="311">
        <v>0</v>
      </c>
      <c r="AT43" s="311">
        <v>10000</v>
      </c>
      <c r="AU43" s="313">
        <v>0</v>
      </c>
      <c r="AV43" s="314"/>
      <c r="AW43" s="312">
        <v>0.5</v>
      </c>
      <c r="AX43" s="312">
        <v>0.5</v>
      </c>
      <c r="AY43" s="317" t="s">
        <v>95</v>
      </c>
      <c r="AZ43" s="318" t="s">
        <v>95</v>
      </c>
      <c r="BA43" s="314" t="s">
        <v>6498</v>
      </c>
      <c r="BB43" s="319">
        <v>59.83</v>
      </c>
      <c r="BC43" s="320">
        <v>5600000</v>
      </c>
      <c r="BD43" s="320">
        <v>5700000</v>
      </c>
      <c r="BE43" s="320">
        <v>8400000</v>
      </c>
      <c r="BF43" s="320">
        <v>62000000</v>
      </c>
      <c r="BG43" s="317" t="s">
        <v>42</v>
      </c>
      <c r="BH43" s="319">
        <v>59.83</v>
      </c>
      <c r="BI43" s="311" t="s">
        <v>6499</v>
      </c>
      <c r="BJ43" s="388" t="s">
        <v>275</v>
      </c>
      <c r="BK43" s="317">
        <v>109</v>
      </c>
    </row>
    <row r="44" spans="1:63" s="252" customFormat="1" ht="11.25" customHeight="1" x14ac:dyDescent="0.15">
      <c r="A44" s="324" t="s">
        <v>355</v>
      </c>
      <c r="B44" s="384"/>
      <c r="C44" s="343"/>
      <c r="D44" s="343"/>
      <c r="E44" s="343"/>
      <c r="F44" s="343"/>
      <c r="G44" s="343"/>
      <c r="H44" s="342"/>
      <c r="I44" s="345"/>
      <c r="J44" s="345"/>
      <c r="K44" s="345"/>
      <c r="L44" s="345"/>
      <c r="M44" s="345"/>
      <c r="N44" s="345"/>
      <c r="O44" s="345"/>
      <c r="P44" s="345"/>
      <c r="Q44" s="345"/>
      <c r="R44" s="345"/>
      <c r="S44" s="345"/>
      <c r="T44" s="345"/>
      <c r="U44" s="345"/>
      <c r="V44" s="345"/>
      <c r="W44" s="345"/>
      <c r="X44" s="345"/>
      <c r="Y44" s="345"/>
      <c r="Z44" s="345"/>
      <c r="AA44" s="346"/>
      <c r="AB44" s="346"/>
      <c r="AC44" s="346"/>
      <c r="AD44" s="345"/>
      <c r="AE44" s="345"/>
      <c r="AF44" s="345"/>
      <c r="AG44" s="160"/>
      <c r="AH44" s="347"/>
      <c r="AI44" s="348"/>
      <c r="AJ44" s="345"/>
      <c r="AK44" s="345"/>
      <c r="AL44" s="345"/>
      <c r="AM44" s="345"/>
      <c r="AN44" s="349"/>
      <c r="AO44" s="345"/>
      <c r="AP44" s="345"/>
      <c r="AQ44" s="345"/>
      <c r="AR44" s="345"/>
      <c r="AS44" s="345"/>
      <c r="AT44" s="345"/>
      <c r="AU44" s="160"/>
      <c r="AV44" s="347"/>
      <c r="AW44" s="346"/>
      <c r="AX44" s="346"/>
      <c r="AY44" s="350"/>
      <c r="AZ44" s="351"/>
      <c r="BA44" s="347"/>
      <c r="BB44" s="352"/>
      <c r="BC44" s="353"/>
      <c r="BD44" s="353"/>
      <c r="BE44" s="353"/>
      <c r="BF44" s="353"/>
      <c r="BG44" s="350"/>
      <c r="BH44" s="352"/>
      <c r="BI44" s="345"/>
      <c r="BJ44" s="411" t="s">
        <v>275</v>
      </c>
      <c r="BK44" s="317">
        <v>221</v>
      </c>
    </row>
    <row r="45" spans="1:63" s="50" customFormat="1" ht="11.25" customHeight="1" x14ac:dyDescent="0.15">
      <c r="A45" s="292" t="s">
        <v>100</v>
      </c>
      <c r="B45" s="315" t="s">
        <v>2492</v>
      </c>
      <c r="C45" s="321" t="s">
        <v>2625</v>
      </c>
      <c r="D45" s="321" t="s">
        <v>2494</v>
      </c>
      <c r="E45" s="321" t="s">
        <v>5569</v>
      </c>
      <c r="F45" s="321"/>
      <c r="G45" s="321">
        <v>43534</v>
      </c>
      <c r="H45" s="311">
        <v>15616</v>
      </c>
      <c r="I45" s="311">
        <v>1605</v>
      </c>
      <c r="J45" s="311">
        <v>20</v>
      </c>
      <c r="K45" s="311">
        <v>34</v>
      </c>
      <c r="L45" s="311">
        <v>52</v>
      </c>
      <c r="M45" s="311">
        <v>1605</v>
      </c>
      <c r="N45" s="311">
        <v>185</v>
      </c>
      <c r="O45" s="311">
        <v>1605</v>
      </c>
      <c r="P45" s="311">
        <v>0</v>
      </c>
      <c r="Q45" s="311">
        <v>1000</v>
      </c>
      <c r="R45" s="311">
        <v>154</v>
      </c>
      <c r="S45" s="311">
        <v>75</v>
      </c>
      <c r="T45" s="311">
        <v>0</v>
      </c>
      <c r="U45" s="311">
        <v>0</v>
      </c>
      <c r="V45" s="311">
        <v>0</v>
      </c>
      <c r="W45" s="311">
        <v>700</v>
      </c>
      <c r="X45" s="311">
        <v>0</v>
      </c>
      <c r="Y45" s="311">
        <v>3500</v>
      </c>
      <c r="Z45" s="311">
        <v>365</v>
      </c>
      <c r="AA45" s="312">
        <v>0.85</v>
      </c>
      <c r="AB45" s="312">
        <v>0</v>
      </c>
      <c r="AC45" s="312">
        <v>0.15</v>
      </c>
      <c r="AD45" s="311">
        <v>257</v>
      </c>
      <c r="AE45" s="311">
        <v>500000</v>
      </c>
      <c r="AF45" s="311">
        <v>115</v>
      </c>
      <c r="AG45" s="313">
        <v>1350000</v>
      </c>
      <c r="AH45" s="314" t="s">
        <v>6500</v>
      </c>
      <c r="AI45" s="315">
        <v>681569</v>
      </c>
      <c r="AJ45" s="311">
        <v>0</v>
      </c>
      <c r="AK45" s="311">
        <v>0</v>
      </c>
      <c r="AL45" s="311">
        <v>3100</v>
      </c>
      <c r="AM45" s="311">
        <v>59972</v>
      </c>
      <c r="AN45" s="316" t="s">
        <v>6501</v>
      </c>
      <c r="AO45" s="311">
        <v>13000000</v>
      </c>
      <c r="AP45" s="311">
        <v>1100</v>
      </c>
      <c r="AQ45" s="311">
        <v>101267</v>
      </c>
      <c r="AR45" s="311">
        <v>2500</v>
      </c>
      <c r="AS45" s="311">
        <v>0</v>
      </c>
      <c r="AT45" s="311">
        <v>0</v>
      </c>
      <c r="AU45" s="313"/>
      <c r="AV45" s="314"/>
      <c r="AW45" s="312">
        <v>0.95</v>
      </c>
      <c r="AX45" s="312">
        <v>0.05</v>
      </c>
      <c r="AY45" s="317" t="s">
        <v>41</v>
      </c>
      <c r="AZ45" s="318" t="s">
        <v>41</v>
      </c>
      <c r="BA45" s="314"/>
      <c r="BB45" s="319">
        <v>68.69</v>
      </c>
      <c r="BC45" s="320"/>
      <c r="BD45" s="320"/>
      <c r="BE45" s="320"/>
      <c r="BF45" s="320"/>
      <c r="BG45" s="317" t="s">
        <v>42</v>
      </c>
      <c r="BH45" s="319">
        <v>64.72</v>
      </c>
      <c r="BI45" s="311"/>
      <c r="BJ45" s="388" t="s">
        <v>275</v>
      </c>
      <c r="BK45" s="317">
        <v>327</v>
      </c>
    </row>
    <row r="46" spans="1:63" s="252" customFormat="1" ht="11.25" customHeight="1" x14ac:dyDescent="0.15">
      <c r="A46" s="324" t="s">
        <v>356</v>
      </c>
      <c r="B46" s="384"/>
      <c r="C46" s="343"/>
      <c r="D46" s="343"/>
      <c r="E46" s="343"/>
      <c r="F46" s="343"/>
      <c r="G46" s="343"/>
      <c r="H46" s="342"/>
      <c r="I46" s="345"/>
      <c r="J46" s="345"/>
      <c r="K46" s="345"/>
      <c r="L46" s="345"/>
      <c r="M46" s="345"/>
      <c r="N46" s="345"/>
      <c r="O46" s="345"/>
      <c r="P46" s="345"/>
      <c r="Q46" s="345"/>
      <c r="R46" s="345"/>
      <c r="S46" s="345"/>
      <c r="T46" s="345"/>
      <c r="U46" s="345"/>
      <c r="V46" s="345"/>
      <c r="W46" s="345"/>
      <c r="X46" s="345"/>
      <c r="Y46" s="345"/>
      <c r="Z46" s="345"/>
      <c r="AA46" s="346"/>
      <c r="AB46" s="346"/>
      <c r="AC46" s="346"/>
      <c r="AD46" s="345"/>
      <c r="AE46" s="345"/>
      <c r="AF46" s="345"/>
      <c r="AG46" s="160"/>
      <c r="AH46" s="347"/>
      <c r="AI46" s="348"/>
      <c r="AJ46" s="345"/>
      <c r="AK46" s="345"/>
      <c r="AL46" s="345"/>
      <c r="AM46" s="345"/>
      <c r="AN46" s="349"/>
      <c r="AO46" s="345"/>
      <c r="AP46" s="345"/>
      <c r="AQ46" s="345"/>
      <c r="AR46" s="345"/>
      <c r="AS46" s="345"/>
      <c r="AT46" s="345"/>
      <c r="AU46" s="160"/>
      <c r="AV46" s="347"/>
      <c r="AW46" s="346"/>
      <c r="AX46" s="346"/>
      <c r="AY46" s="350"/>
      <c r="AZ46" s="351"/>
      <c r="BA46" s="347"/>
      <c r="BB46" s="352"/>
      <c r="BC46" s="353"/>
      <c r="BD46" s="353"/>
      <c r="BE46" s="353"/>
      <c r="BF46" s="353"/>
      <c r="BG46" s="350"/>
      <c r="BH46" s="352"/>
      <c r="BI46" s="345"/>
      <c r="BJ46" s="411" t="s">
        <v>275</v>
      </c>
      <c r="BK46" s="317">
        <v>51</v>
      </c>
    </row>
    <row r="47" spans="1:63" s="50" customFormat="1" ht="11.25" customHeight="1" x14ac:dyDescent="0.15">
      <c r="A47" s="292" t="s">
        <v>143</v>
      </c>
      <c r="B47" s="315" t="s">
        <v>4781</v>
      </c>
      <c r="C47" s="321" t="s">
        <v>5570</v>
      </c>
      <c r="D47" s="321" t="s">
        <v>4829</v>
      </c>
      <c r="E47" s="321" t="s">
        <v>4830</v>
      </c>
      <c r="F47" s="321"/>
      <c r="G47" s="321">
        <v>17256</v>
      </c>
      <c r="H47" s="311">
        <v>8445</v>
      </c>
      <c r="I47" s="311">
        <v>359</v>
      </c>
      <c r="J47" s="311">
        <v>16</v>
      </c>
      <c r="K47" s="311">
        <v>19</v>
      </c>
      <c r="L47" s="311">
        <v>41</v>
      </c>
      <c r="M47" s="311">
        <v>359</v>
      </c>
      <c r="N47" s="311">
        <v>359</v>
      </c>
      <c r="O47" s="311">
        <v>359</v>
      </c>
      <c r="P47" s="311">
        <v>10</v>
      </c>
      <c r="Q47" s="311">
        <v>0</v>
      </c>
      <c r="R47" s="311">
        <v>0</v>
      </c>
      <c r="S47" s="311">
        <v>0</v>
      </c>
      <c r="T47" s="311">
        <v>0</v>
      </c>
      <c r="U47" s="311">
        <v>0</v>
      </c>
      <c r="V47" s="311">
        <v>0</v>
      </c>
      <c r="W47" s="311">
        <v>0</v>
      </c>
      <c r="X47" s="311">
        <v>0</v>
      </c>
      <c r="Y47" s="311">
        <v>372</v>
      </c>
      <c r="Z47" s="311">
        <v>0</v>
      </c>
      <c r="AA47" s="312">
        <v>0.98</v>
      </c>
      <c r="AB47" s="312">
        <v>0</v>
      </c>
      <c r="AC47" s="312">
        <v>0.02</v>
      </c>
      <c r="AD47" s="311">
        <v>67</v>
      </c>
      <c r="AE47" s="311">
        <v>94150</v>
      </c>
      <c r="AF47" s="311">
        <v>87</v>
      </c>
      <c r="AG47" s="313">
        <v>1840500</v>
      </c>
      <c r="AH47" s="314"/>
      <c r="AI47" s="315">
        <v>50393</v>
      </c>
      <c r="AJ47" s="311">
        <v>0</v>
      </c>
      <c r="AK47" s="311">
        <v>0</v>
      </c>
      <c r="AL47" s="311">
        <v>1132</v>
      </c>
      <c r="AM47" s="311"/>
      <c r="AN47" s="316"/>
      <c r="AO47" s="311">
        <v>3848186</v>
      </c>
      <c r="AP47" s="311">
        <v>0</v>
      </c>
      <c r="AQ47" s="311">
        <v>0</v>
      </c>
      <c r="AR47" s="311">
        <v>0</v>
      </c>
      <c r="AS47" s="311">
        <v>0</v>
      </c>
      <c r="AT47" s="311">
        <v>812575</v>
      </c>
      <c r="AU47" s="313"/>
      <c r="AV47" s="314"/>
      <c r="AW47" s="312">
        <v>1</v>
      </c>
      <c r="AX47" s="312">
        <v>0</v>
      </c>
      <c r="AY47" s="317" t="s">
        <v>50</v>
      </c>
      <c r="AZ47" s="318" t="s">
        <v>50</v>
      </c>
      <c r="BA47" s="314"/>
      <c r="BB47" s="319">
        <v>106.74</v>
      </c>
      <c r="BC47" s="320">
        <v>15283403</v>
      </c>
      <c r="BD47" s="320">
        <v>438195</v>
      </c>
      <c r="BE47" s="320">
        <v>6749226.0700000003</v>
      </c>
      <c r="BF47" s="320">
        <v>24961075</v>
      </c>
      <c r="BG47" s="317" t="s">
        <v>46</v>
      </c>
      <c r="BH47" s="319"/>
      <c r="BI47" s="311"/>
      <c r="BJ47" s="388" t="s">
        <v>275</v>
      </c>
      <c r="BK47" s="317">
        <v>866</v>
      </c>
    </row>
    <row r="48" spans="1:63" s="50" customFormat="1" ht="11.25" customHeight="1" x14ac:dyDescent="0.15">
      <c r="A48" s="292" t="s">
        <v>116</v>
      </c>
      <c r="B48" s="315" t="s">
        <v>5571</v>
      </c>
      <c r="C48" s="321" t="s">
        <v>6502</v>
      </c>
      <c r="D48" s="321" t="s">
        <v>5573</v>
      </c>
      <c r="E48" s="321" t="s">
        <v>5574</v>
      </c>
      <c r="F48" s="321"/>
      <c r="G48" s="321">
        <v>42382</v>
      </c>
      <c r="H48" s="311">
        <v>16943</v>
      </c>
      <c r="I48" s="311">
        <v>1719</v>
      </c>
      <c r="J48" s="311">
        <v>0</v>
      </c>
      <c r="K48" s="311">
        <v>0</v>
      </c>
      <c r="L48" s="311">
        <v>4</v>
      </c>
      <c r="M48" s="311">
        <v>500</v>
      </c>
      <c r="N48" s="311">
        <v>201</v>
      </c>
      <c r="O48" s="311">
        <v>1719</v>
      </c>
      <c r="P48" s="311">
        <v>0</v>
      </c>
      <c r="Q48" s="311">
        <v>0</v>
      </c>
      <c r="R48" s="311">
        <v>0</v>
      </c>
      <c r="S48" s="311">
        <v>0</v>
      </c>
      <c r="T48" s="311">
        <v>0</v>
      </c>
      <c r="U48" s="311">
        <v>0</v>
      </c>
      <c r="V48" s="311">
        <v>0</v>
      </c>
      <c r="W48" s="311">
        <v>0</v>
      </c>
      <c r="X48" s="311">
        <v>0</v>
      </c>
      <c r="Y48" s="311">
        <v>2316</v>
      </c>
      <c r="Z48" s="311">
        <v>348</v>
      </c>
      <c r="AA48" s="312">
        <v>0.99</v>
      </c>
      <c r="AB48" s="312">
        <v>0</v>
      </c>
      <c r="AC48" s="312">
        <v>0.01</v>
      </c>
      <c r="AD48" s="311">
        <v>233</v>
      </c>
      <c r="AE48" s="311">
        <v>857000</v>
      </c>
      <c r="AF48" s="311">
        <v>233</v>
      </c>
      <c r="AG48" s="313">
        <v>8294500</v>
      </c>
      <c r="AH48" s="314"/>
      <c r="AI48" s="315">
        <v>362341</v>
      </c>
      <c r="AJ48" s="311">
        <v>482</v>
      </c>
      <c r="AK48" s="311">
        <v>0</v>
      </c>
      <c r="AL48" s="311">
        <v>59</v>
      </c>
      <c r="AM48" s="311">
        <v>0</v>
      </c>
      <c r="AN48" s="316"/>
      <c r="AO48" s="311">
        <v>8400646</v>
      </c>
      <c r="AP48" s="311">
        <v>105450</v>
      </c>
      <c r="AQ48" s="311">
        <v>0</v>
      </c>
      <c r="AR48" s="311">
        <v>0</v>
      </c>
      <c r="AS48" s="311">
        <v>0</v>
      </c>
      <c r="AT48" s="311">
        <v>225253</v>
      </c>
      <c r="AU48" s="313">
        <v>722529</v>
      </c>
      <c r="AV48" s="314"/>
      <c r="AW48" s="312">
        <v>0.9</v>
      </c>
      <c r="AX48" s="312">
        <v>0.1</v>
      </c>
      <c r="AY48" s="317" t="s">
        <v>50</v>
      </c>
      <c r="AZ48" s="318" t="s">
        <v>41</v>
      </c>
      <c r="BA48" s="314" t="s">
        <v>4838</v>
      </c>
      <c r="BB48" s="319">
        <v>63.78</v>
      </c>
      <c r="BC48" s="320">
        <v>18134873</v>
      </c>
      <c r="BD48" s="320">
        <v>24349936</v>
      </c>
      <c r="BE48" s="320">
        <v>24539548</v>
      </c>
      <c r="BF48" s="320">
        <v>67024357</v>
      </c>
      <c r="BG48" s="317" t="s">
        <v>42</v>
      </c>
      <c r="BH48" s="319">
        <v>60.74</v>
      </c>
      <c r="BI48" s="311" t="s">
        <v>4839</v>
      </c>
      <c r="BJ48" s="388" t="s">
        <v>275</v>
      </c>
      <c r="BK48" s="317">
        <v>207</v>
      </c>
    </row>
    <row r="49" spans="1:63" s="50" customFormat="1" ht="11.25" customHeight="1" x14ac:dyDescent="0.15">
      <c r="A49" s="292" t="s">
        <v>357</v>
      </c>
      <c r="B49" s="385" t="s">
        <v>5575</v>
      </c>
      <c r="C49" s="309" t="s">
        <v>6503</v>
      </c>
      <c r="D49" s="309" t="s">
        <v>5577</v>
      </c>
      <c r="E49" s="309" t="s">
        <v>6504</v>
      </c>
      <c r="F49" s="309"/>
      <c r="G49" s="309">
        <v>31000</v>
      </c>
      <c r="H49" s="308">
        <v>12000</v>
      </c>
      <c r="I49" s="311">
        <v>521</v>
      </c>
      <c r="J49" s="311">
        <v>137</v>
      </c>
      <c r="K49" s="311">
        <v>0</v>
      </c>
      <c r="L49" s="311">
        <v>2</v>
      </c>
      <c r="M49" s="311">
        <v>0</v>
      </c>
      <c r="N49" s="311">
        <v>0</v>
      </c>
      <c r="O49" s="311">
        <v>15</v>
      </c>
      <c r="P49" s="311">
        <v>0</v>
      </c>
      <c r="Q49" s="311">
        <v>457</v>
      </c>
      <c r="R49" s="311">
        <v>137</v>
      </c>
      <c r="S49" s="311">
        <v>0</v>
      </c>
      <c r="T49" s="311">
        <v>2</v>
      </c>
      <c r="U49" s="311">
        <v>0</v>
      </c>
      <c r="V49" s="311">
        <v>0</v>
      </c>
      <c r="W49" s="311">
        <v>15</v>
      </c>
      <c r="X49" s="311">
        <v>0</v>
      </c>
      <c r="Y49" s="311">
        <v>1800</v>
      </c>
      <c r="Z49" s="311">
        <v>0</v>
      </c>
      <c r="AA49" s="312">
        <v>0.95</v>
      </c>
      <c r="AB49" s="312">
        <v>0.05</v>
      </c>
      <c r="AC49" s="312">
        <v>0</v>
      </c>
      <c r="AD49" s="311">
        <v>151</v>
      </c>
      <c r="AE49" s="311">
        <v>250000</v>
      </c>
      <c r="AF49" s="311">
        <v>77</v>
      </c>
      <c r="AG49" s="313"/>
      <c r="AH49" s="314" t="s">
        <v>6505</v>
      </c>
      <c r="AI49" s="327" t="s">
        <v>275</v>
      </c>
      <c r="AJ49" s="311"/>
      <c r="AK49" s="311"/>
      <c r="AL49" s="311"/>
      <c r="AM49" s="311"/>
      <c r="AN49" s="316"/>
      <c r="AO49" s="311">
        <v>800000</v>
      </c>
      <c r="AP49" s="311">
        <v>0</v>
      </c>
      <c r="AQ49" s="311">
        <v>0</v>
      </c>
      <c r="AR49" s="311">
        <v>0</v>
      </c>
      <c r="AS49" s="311">
        <v>0</v>
      </c>
      <c r="AT49" s="311">
        <v>0</v>
      </c>
      <c r="AU49" s="313"/>
      <c r="AV49" s="314"/>
      <c r="AW49" s="312">
        <v>1</v>
      </c>
      <c r="AX49" s="312">
        <v>0</v>
      </c>
      <c r="AY49" s="317" t="s">
        <v>41</v>
      </c>
      <c r="AZ49" s="318" t="s">
        <v>41</v>
      </c>
      <c r="BA49" s="314"/>
      <c r="BB49" s="319">
        <v>90</v>
      </c>
      <c r="BC49" s="320">
        <v>2749827</v>
      </c>
      <c r="BD49" s="320">
        <v>1278958</v>
      </c>
      <c r="BE49" s="320">
        <v>2235201</v>
      </c>
      <c r="BF49" s="320">
        <v>11893964</v>
      </c>
      <c r="BG49" s="317" t="s">
        <v>42</v>
      </c>
      <c r="BH49" s="319">
        <v>90</v>
      </c>
      <c r="BI49" s="311"/>
      <c r="BJ49" s="388" t="s">
        <v>275</v>
      </c>
      <c r="BK49" s="317">
        <v>118</v>
      </c>
    </row>
    <row r="50" spans="1:63" s="50" customFormat="1" ht="11.25" customHeight="1" x14ac:dyDescent="0.15">
      <c r="A50" s="292" t="s">
        <v>144</v>
      </c>
      <c r="B50" s="315" t="s">
        <v>6506</v>
      </c>
      <c r="C50" s="321" t="s">
        <v>6507</v>
      </c>
      <c r="D50" s="321" t="s">
        <v>6508</v>
      </c>
      <c r="E50" s="321" t="s">
        <v>6509</v>
      </c>
      <c r="F50" s="321"/>
      <c r="G50" s="321">
        <v>19090</v>
      </c>
      <c r="H50" s="311">
        <v>8029</v>
      </c>
      <c r="I50" s="311">
        <v>506</v>
      </c>
      <c r="J50" s="311">
        <v>64</v>
      </c>
      <c r="K50" s="311">
        <v>31</v>
      </c>
      <c r="L50" s="311">
        <v>6</v>
      </c>
      <c r="M50" s="311">
        <v>374</v>
      </c>
      <c r="N50" s="311">
        <v>107</v>
      </c>
      <c r="O50" s="311">
        <v>173</v>
      </c>
      <c r="P50" s="311">
        <v>0</v>
      </c>
      <c r="Q50" s="311">
        <v>0</v>
      </c>
      <c r="R50" s="311">
        <v>0</v>
      </c>
      <c r="S50" s="311">
        <v>0</v>
      </c>
      <c r="T50" s="311">
        <v>0</v>
      </c>
      <c r="U50" s="311">
        <v>0</v>
      </c>
      <c r="V50" s="311">
        <v>0</v>
      </c>
      <c r="W50" s="311">
        <v>0</v>
      </c>
      <c r="X50" s="311">
        <v>0</v>
      </c>
      <c r="Y50" s="311">
        <v>950</v>
      </c>
      <c r="Z50" s="311">
        <v>85</v>
      </c>
      <c r="AA50" s="312">
        <v>1</v>
      </c>
      <c r="AB50" s="312">
        <v>0</v>
      </c>
      <c r="AC50" s="312">
        <v>0</v>
      </c>
      <c r="AD50" s="311">
        <v>28</v>
      </c>
      <c r="AE50" s="311">
        <v>20000</v>
      </c>
      <c r="AF50" s="311">
        <v>104</v>
      </c>
      <c r="AG50" s="313">
        <v>2300000</v>
      </c>
      <c r="AH50" s="314"/>
      <c r="AI50" s="315">
        <v>8950</v>
      </c>
      <c r="AJ50" s="311">
        <v>0</v>
      </c>
      <c r="AK50" s="311">
        <v>0</v>
      </c>
      <c r="AL50" s="311">
        <v>149083</v>
      </c>
      <c r="AM50" s="311">
        <v>0</v>
      </c>
      <c r="AN50" s="316"/>
      <c r="AO50" s="311">
        <v>0</v>
      </c>
      <c r="AP50" s="311">
        <v>0</v>
      </c>
      <c r="AQ50" s="311">
        <v>19236</v>
      </c>
      <c r="AR50" s="311">
        <v>0</v>
      </c>
      <c r="AS50" s="311">
        <v>14768</v>
      </c>
      <c r="AT50" s="311">
        <v>0</v>
      </c>
      <c r="AU50" s="313">
        <v>0</v>
      </c>
      <c r="AV50" s="314"/>
      <c r="AW50" s="312">
        <v>0.01</v>
      </c>
      <c r="AX50" s="312">
        <v>0.99</v>
      </c>
      <c r="AY50" s="317" t="s">
        <v>95</v>
      </c>
      <c r="AZ50" s="318" t="s">
        <v>95</v>
      </c>
      <c r="BA50" s="314"/>
      <c r="BB50" s="319">
        <v>104.87</v>
      </c>
      <c r="BC50" s="320">
        <v>31869507</v>
      </c>
      <c r="BD50" s="320">
        <v>3067107</v>
      </c>
      <c r="BE50" s="320">
        <v>638236</v>
      </c>
      <c r="BF50" s="320">
        <v>36858390</v>
      </c>
      <c r="BG50" s="317" t="s">
        <v>42</v>
      </c>
      <c r="BH50" s="319">
        <v>112.92</v>
      </c>
      <c r="BI50" s="311"/>
      <c r="BJ50" s="388" t="s">
        <v>275</v>
      </c>
      <c r="BK50" s="317">
        <v>134</v>
      </c>
    </row>
    <row r="51" spans="1:63" s="50" customFormat="1" ht="11.25" customHeight="1" x14ac:dyDescent="0.15">
      <c r="A51" s="292" t="s">
        <v>145</v>
      </c>
      <c r="B51" s="315" t="s">
        <v>4782</v>
      </c>
      <c r="C51" s="321" t="s">
        <v>6510</v>
      </c>
      <c r="D51" s="321" t="s">
        <v>6511</v>
      </c>
      <c r="E51" s="321" t="s">
        <v>6512</v>
      </c>
      <c r="F51" s="321"/>
      <c r="G51" s="321">
        <v>96062</v>
      </c>
      <c r="H51" s="311">
        <v>48738</v>
      </c>
      <c r="I51" s="311">
        <v>2105</v>
      </c>
      <c r="J51" s="311">
        <v>102</v>
      </c>
      <c r="K51" s="311">
        <v>47</v>
      </c>
      <c r="L51" s="311">
        <v>11</v>
      </c>
      <c r="M51" s="311"/>
      <c r="N51" s="311"/>
      <c r="O51" s="311"/>
      <c r="P51" s="311"/>
      <c r="Q51" s="311"/>
      <c r="R51" s="311"/>
      <c r="S51" s="311"/>
      <c r="T51" s="311"/>
      <c r="U51" s="311"/>
      <c r="V51" s="311"/>
      <c r="W51" s="311"/>
      <c r="X51" s="311"/>
      <c r="Y51" s="311">
        <v>4700</v>
      </c>
      <c r="Z51" s="311">
        <v>852</v>
      </c>
      <c r="AA51" s="312">
        <v>0.85</v>
      </c>
      <c r="AB51" s="312">
        <v>0.1</v>
      </c>
      <c r="AC51" s="312">
        <v>0.05</v>
      </c>
      <c r="AD51" s="311">
        <v>458</v>
      </c>
      <c r="AE51" s="311">
        <v>817224</v>
      </c>
      <c r="AF51" s="311">
        <v>73</v>
      </c>
      <c r="AG51" s="313"/>
      <c r="AH51" s="314" t="s">
        <v>6513</v>
      </c>
      <c r="AI51" s="315">
        <v>459045</v>
      </c>
      <c r="AJ51" s="311"/>
      <c r="AK51" s="311"/>
      <c r="AL51" s="311"/>
      <c r="AM51" s="311"/>
      <c r="AN51" s="316"/>
      <c r="AO51" s="311">
        <v>4793298</v>
      </c>
      <c r="AP51" s="311"/>
      <c r="AQ51" s="311"/>
      <c r="AR51" s="311"/>
      <c r="AS51" s="311"/>
      <c r="AT51" s="311"/>
      <c r="AU51" s="313"/>
      <c r="AV51" s="314"/>
      <c r="AW51" s="312">
        <v>1</v>
      </c>
      <c r="AX51" s="312">
        <v>0</v>
      </c>
      <c r="AY51" s="317" t="s">
        <v>50</v>
      </c>
      <c r="AZ51" s="318" t="s">
        <v>50</v>
      </c>
      <c r="BA51" s="314"/>
      <c r="BB51" s="319">
        <v>80.099999999999994</v>
      </c>
      <c r="BC51" s="320">
        <v>84261466</v>
      </c>
      <c r="BD51" s="320">
        <v>54232845</v>
      </c>
      <c r="BE51" s="320">
        <v>44083785</v>
      </c>
      <c r="BF51" s="320">
        <v>208974056</v>
      </c>
      <c r="BG51" s="317" t="s">
        <v>42</v>
      </c>
      <c r="BH51" s="319">
        <v>84.41</v>
      </c>
      <c r="BI51" s="311"/>
      <c r="BJ51" s="388" t="s">
        <v>275</v>
      </c>
      <c r="BK51" s="317">
        <v>265</v>
      </c>
    </row>
    <row r="52" spans="1:63" s="50" customFormat="1" ht="11.25" customHeight="1" x14ac:dyDescent="0.15">
      <c r="A52" s="292" t="s">
        <v>322</v>
      </c>
      <c r="B52" s="315" t="s">
        <v>4783</v>
      </c>
      <c r="C52" s="321" t="s">
        <v>6514</v>
      </c>
      <c r="D52" s="321" t="s">
        <v>4846</v>
      </c>
      <c r="E52" s="321" t="s">
        <v>326</v>
      </c>
      <c r="F52" s="321"/>
      <c r="G52" s="321">
        <v>3185</v>
      </c>
      <c r="H52" s="311">
        <v>1512</v>
      </c>
      <c r="I52" s="311">
        <v>191</v>
      </c>
      <c r="J52" s="311">
        <v>0</v>
      </c>
      <c r="K52" s="311">
        <v>1</v>
      </c>
      <c r="L52" s="311">
        <v>0</v>
      </c>
      <c r="M52" s="311">
        <v>110</v>
      </c>
      <c r="N52" s="311">
        <v>0</v>
      </c>
      <c r="O52" s="311">
        <v>168</v>
      </c>
      <c r="P52" s="311">
        <v>0</v>
      </c>
      <c r="Q52" s="311">
        <v>299</v>
      </c>
      <c r="R52" s="311">
        <v>0</v>
      </c>
      <c r="S52" s="311">
        <v>0</v>
      </c>
      <c r="T52" s="311">
        <v>0</v>
      </c>
      <c r="U52" s="311">
        <v>55</v>
      </c>
      <c r="V52" s="311">
        <v>0</v>
      </c>
      <c r="W52" s="311">
        <v>91</v>
      </c>
      <c r="X52" s="311">
        <v>0</v>
      </c>
      <c r="Y52" s="311">
        <v>200</v>
      </c>
      <c r="Z52" s="311">
        <v>0</v>
      </c>
      <c r="AA52" s="312">
        <v>0.4</v>
      </c>
      <c r="AB52" s="312">
        <v>0.6</v>
      </c>
      <c r="AC52" s="312">
        <v>0</v>
      </c>
      <c r="AD52" s="311">
        <v>20</v>
      </c>
      <c r="AE52" s="311">
        <v>65000</v>
      </c>
      <c r="AF52" s="311">
        <v>10</v>
      </c>
      <c r="AG52" s="313">
        <v>125000</v>
      </c>
      <c r="AH52" s="314" t="s">
        <v>4848</v>
      </c>
      <c r="AI52" s="315">
        <v>83597</v>
      </c>
      <c r="AJ52" s="311">
        <v>0</v>
      </c>
      <c r="AK52" s="311">
        <v>0</v>
      </c>
      <c r="AL52" s="311">
        <v>5382</v>
      </c>
      <c r="AM52" s="311">
        <v>0</v>
      </c>
      <c r="AN52" s="316"/>
      <c r="AO52" s="311">
        <v>14850</v>
      </c>
      <c r="AP52" s="311">
        <v>5205</v>
      </c>
      <c r="AQ52" s="311">
        <v>440</v>
      </c>
      <c r="AR52" s="311">
        <v>0</v>
      </c>
      <c r="AS52" s="311">
        <v>0</v>
      </c>
      <c r="AT52" s="311">
        <v>0</v>
      </c>
      <c r="AU52" s="313">
        <v>0</v>
      </c>
      <c r="AV52" s="314"/>
      <c r="AW52" s="312">
        <v>0.72</v>
      </c>
      <c r="AX52" s="312">
        <v>0.28000000000000003</v>
      </c>
      <c r="AY52" s="317" t="s">
        <v>50</v>
      </c>
      <c r="AZ52" s="318" t="s">
        <v>41</v>
      </c>
      <c r="BA52" s="314"/>
      <c r="BB52" s="319">
        <v>74.31</v>
      </c>
      <c r="BC52" s="320">
        <v>2000000</v>
      </c>
      <c r="BD52" s="320">
        <v>5250230</v>
      </c>
      <c r="BE52" s="320">
        <v>6472707</v>
      </c>
      <c r="BF52" s="320">
        <v>13722937</v>
      </c>
      <c r="BG52" s="317" t="s">
        <v>42</v>
      </c>
      <c r="BH52" s="319">
        <v>75.430000000000007</v>
      </c>
      <c r="BI52" s="311" t="s">
        <v>4849</v>
      </c>
      <c r="BJ52" s="388" t="s">
        <v>275</v>
      </c>
      <c r="BK52" s="317">
        <v>246</v>
      </c>
    </row>
    <row r="53" spans="1:63" s="252" customFormat="1" ht="11.25" customHeight="1" x14ac:dyDescent="0.15">
      <c r="A53" s="324" t="s">
        <v>70</v>
      </c>
      <c r="B53" s="384"/>
      <c r="C53" s="343"/>
      <c r="D53" s="343"/>
      <c r="E53" s="343"/>
      <c r="F53" s="343"/>
      <c r="G53" s="343"/>
      <c r="H53" s="342"/>
      <c r="I53" s="345"/>
      <c r="J53" s="345"/>
      <c r="K53" s="345"/>
      <c r="L53" s="345"/>
      <c r="M53" s="345"/>
      <c r="N53" s="345"/>
      <c r="O53" s="345"/>
      <c r="P53" s="345"/>
      <c r="Q53" s="345"/>
      <c r="R53" s="345"/>
      <c r="S53" s="345"/>
      <c r="T53" s="345"/>
      <c r="U53" s="345"/>
      <c r="V53" s="345"/>
      <c r="W53" s="345"/>
      <c r="X53" s="345"/>
      <c r="Y53" s="345"/>
      <c r="Z53" s="345"/>
      <c r="AA53" s="346"/>
      <c r="AB53" s="346"/>
      <c r="AC53" s="346"/>
      <c r="AD53" s="345"/>
      <c r="AE53" s="345"/>
      <c r="AF53" s="345"/>
      <c r="AG53" s="160"/>
      <c r="AH53" s="347"/>
      <c r="AI53" s="348"/>
      <c r="AJ53" s="345"/>
      <c r="AK53" s="345"/>
      <c r="AL53" s="345"/>
      <c r="AM53" s="345"/>
      <c r="AN53" s="349"/>
      <c r="AO53" s="345"/>
      <c r="AP53" s="345"/>
      <c r="AQ53" s="345"/>
      <c r="AR53" s="345"/>
      <c r="AS53" s="345"/>
      <c r="AT53" s="345"/>
      <c r="AU53" s="160"/>
      <c r="AV53" s="347"/>
      <c r="AW53" s="346"/>
      <c r="AX53" s="346"/>
      <c r="AY53" s="350"/>
      <c r="AZ53" s="351"/>
      <c r="BA53" s="347"/>
      <c r="BB53" s="352"/>
      <c r="BC53" s="353"/>
      <c r="BD53" s="353"/>
      <c r="BE53" s="353"/>
      <c r="BF53" s="353"/>
      <c r="BG53" s="350"/>
      <c r="BH53" s="352"/>
      <c r="BI53" s="345"/>
      <c r="BJ53" s="411" t="s">
        <v>275</v>
      </c>
      <c r="BK53" s="317">
        <v>39</v>
      </c>
    </row>
    <row r="54" spans="1:63" s="50" customFormat="1" ht="11.25" customHeight="1" x14ac:dyDescent="0.15">
      <c r="A54" s="292" t="s">
        <v>146</v>
      </c>
      <c r="B54" s="315" t="s">
        <v>693</v>
      </c>
      <c r="C54" s="321" t="s">
        <v>193</v>
      </c>
      <c r="D54" s="321" t="s">
        <v>694</v>
      </c>
      <c r="E54" s="321" t="s">
        <v>231</v>
      </c>
      <c r="F54" s="321"/>
      <c r="G54" s="321">
        <v>18304</v>
      </c>
      <c r="H54" s="311">
        <v>7788</v>
      </c>
      <c r="I54" s="311">
        <v>473</v>
      </c>
      <c r="J54" s="311">
        <v>23</v>
      </c>
      <c r="K54" s="311">
        <v>105</v>
      </c>
      <c r="L54" s="311">
        <v>26</v>
      </c>
      <c r="M54" s="311">
        <v>556</v>
      </c>
      <c r="N54" s="311">
        <v>308</v>
      </c>
      <c r="O54" s="311">
        <v>493</v>
      </c>
      <c r="P54" s="311">
        <v>22</v>
      </c>
      <c r="Q54" s="311"/>
      <c r="R54" s="311"/>
      <c r="S54" s="311"/>
      <c r="T54" s="311"/>
      <c r="U54" s="311"/>
      <c r="V54" s="311"/>
      <c r="W54" s="311"/>
      <c r="X54" s="311"/>
      <c r="Y54" s="311">
        <v>357</v>
      </c>
      <c r="Z54" s="311">
        <v>135</v>
      </c>
      <c r="AA54" s="312">
        <v>1</v>
      </c>
      <c r="AB54" s="312">
        <v>0</v>
      </c>
      <c r="AC54" s="312">
        <v>0</v>
      </c>
      <c r="AD54" s="311">
        <v>73</v>
      </c>
      <c r="AE54" s="311">
        <v>102200</v>
      </c>
      <c r="AF54" s="311">
        <v>76</v>
      </c>
      <c r="AG54" s="313">
        <v>1794500</v>
      </c>
      <c r="AH54" s="314"/>
      <c r="AI54" s="315">
        <v>31117</v>
      </c>
      <c r="AJ54" s="311"/>
      <c r="AK54" s="311"/>
      <c r="AL54" s="311">
        <v>1667</v>
      </c>
      <c r="AM54" s="311"/>
      <c r="AN54" s="316"/>
      <c r="AO54" s="311">
        <v>800861</v>
      </c>
      <c r="AP54" s="311"/>
      <c r="AQ54" s="311">
        <v>142475</v>
      </c>
      <c r="AR54" s="311"/>
      <c r="AS54" s="311">
        <v>4520</v>
      </c>
      <c r="AT54" s="311">
        <v>470</v>
      </c>
      <c r="AU54" s="313"/>
      <c r="AV54" s="314"/>
      <c r="AW54" s="312">
        <v>0.54</v>
      </c>
      <c r="AX54" s="312">
        <v>0.46</v>
      </c>
      <c r="AY54" s="317" t="s">
        <v>50</v>
      </c>
      <c r="AZ54" s="318" t="s">
        <v>41</v>
      </c>
      <c r="BA54" s="314"/>
      <c r="BB54" s="319">
        <v>83.32</v>
      </c>
      <c r="BC54" s="320">
        <v>4029425</v>
      </c>
      <c r="BD54" s="320">
        <v>9842027</v>
      </c>
      <c r="BE54" s="320">
        <v>5027026</v>
      </c>
      <c r="BF54" s="320">
        <v>19377707</v>
      </c>
      <c r="BG54" s="317" t="s">
        <v>42</v>
      </c>
      <c r="BH54" s="319">
        <v>81.78</v>
      </c>
      <c r="BI54" s="311"/>
      <c r="BJ54" s="388" t="s">
        <v>275</v>
      </c>
      <c r="BK54" s="317">
        <v>689</v>
      </c>
    </row>
    <row r="55" spans="1:63" s="252" customFormat="1" ht="11.25" customHeight="1" x14ac:dyDescent="0.15">
      <c r="A55" s="324" t="s">
        <v>158</v>
      </c>
      <c r="B55" s="384"/>
      <c r="C55" s="343"/>
      <c r="D55" s="343"/>
      <c r="E55" s="343"/>
      <c r="F55" s="343"/>
      <c r="G55" s="343"/>
      <c r="H55" s="342"/>
      <c r="I55" s="345"/>
      <c r="J55" s="345"/>
      <c r="K55" s="345"/>
      <c r="L55" s="345"/>
      <c r="M55" s="345"/>
      <c r="N55" s="345"/>
      <c r="O55" s="345"/>
      <c r="P55" s="345"/>
      <c r="Q55" s="345"/>
      <c r="R55" s="345"/>
      <c r="S55" s="345"/>
      <c r="T55" s="345"/>
      <c r="U55" s="345"/>
      <c r="V55" s="345"/>
      <c r="W55" s="345"/>
      <c r="X55" s="345"/>
      <c r="Y55" s="345"/>
      <c r="Z55" s="345"/>
      <c r="AA55" s="346"/>
      <c r="AB55" s="346"/>
      <c r="AC55" s="346"/>
      <c r="AD55" s="345"/>
      <c r="AE55" s="345"/>
      <c r="AF55" s="345"/>
      <c r="AG55" s="160"/>
      <c r="AH55" s="347"/>
      <c r="AI55" s="348"/>
      <c r="AJ55" s="345"/>
      <c r="AK55" s="345"/>
      <c r="AL55" s="345"/>
      <c r="AM55" s="345"/>
      <c r="AN55" s="349"/>
      <c r="AO55" s="345"/>
      <c r="AP55" s="345"/>
      <c r="AQ55" s="345"/>
      <c r="AR55" s="345"/>
      <c r="AS55" s="345"/>
      <c r="AT55" s="345"/>
      <c r="AU55" s="160"/>
      <c r="AV55" s="347"/>
      <c r="AW55" s="346"/>
      <c r="AX55" s="346"/>
      <c r="AY55" s="350"/>
      <c r="AZ55" s="351"/>
      <c r="BA55" s="347"/>
      <c r="BB55" s="352"/>
      <c r="BC55" s="353"/>
      <c r="BD55" s="353"/>
      <c r="BE55" s="353"/>
      <c r="BF55" s="353"/>
      <c r="BG55" s="350"/>
      <c r="BH55" s="352"/>
      <c r="BI55" s="345"/>
      <c r="BJ55" s="411" t="s">
        <v>275</v>
      </c>
      <c r="BK55" s="317">
        <v>108</v>
      </c>
    </row>
    <row r="56" spans="1:63" s="50" customFormat="1" ht="11.25" customHeight="1" x14ac:dyDescent="0.15">
      <c r="A56" s="292" t="s">
        <v>358</v>
      </c>
      <c r="B56" s="315" t="s">
        <v>5583</v>
      </c>
      <c r="C56" s="321" t="s">
        <v>6515</v>
      </c>
      <c r="D56" s="321" t="s">
        <v>6516</v>
      </c>
      <c r="E56" s="321" t="s">
        <v>5586</v>
      </c>
      <c r="F56" s="321"/>
      <c r="G56" s="321">
        <v>201865</v>
      </c>
      <c r="H56" s="311">
        <v>80904</v>
      </c>
      <c r="I56" s="311">
        <v>638</v>
      </c>
      <c r="J56" s="311">
        <v>392</v>
      </c>
      <c r="K56" s="311">
        <v>3</v>
      </c>
      <c r="L56" s="311">
        <v>0</v>
      </c>
      <c r="M56" s="311">
        <v>50</v>
      </c>
      <c r="N56" s="311">
        <v>0</v>
      </c>
      <c r="O56" s="311">
        <v>25</v>
      </c>
      <c r="P56" s="311">
        <v>0</v>
      </c>
      <c r="Q56" s="311">
        <v>0</v>
      </c>
      <c r="R56" s="311">
        <v>25</v>
      </c>
      <c r="S56" s="311">
        <v>0</v>
      </c>
      <c r="T56" s="311">
        <v>0</v>
      </c>
      <c r="U56" s="311">
        <v>0</v>
      </c>
      <c r="V56" s="311">
        <v>0</v>
      </c>
      <c r="W56" s="311">
        <v>0</v>
      </c>
      <c r="X56" s="311">
        <v>0</v>
      </c>
      <c r="Y56" s="311">
        <v>6500</v>
      </c>
      <c r="Z56" s="311">
        <v>0</v>
      </c>
      <c r="AA56" s="312">
        <v>0.98</v>
      </c>
      <c r="AB56" s="312">
        <v>0.02</v>
      </c>
      <c r="AC56" s="312">
        <v>0</v>
      </c>
      <c r="AD56" s="311">
        <v>70</v>
      </c>
      <c r="AE56" s="311">
        <v>20000</v>
      </c>
      <c r="AF56" s="311">
        <v>250</v>
      </c>
      <c r="AG56" s="313">
        <v>2500000</v>
      </c>
      <c r="AH56" s="314"/>
      <c r="AI56" s="315">
        <v>9000</v>
      </c>
      <c r="AJ56" s="311">
        <v>0</v>
      </c>
      <c r="AK56" s="311">
        <v>878</v>
      </c>
      <c r="AL56" s="311">
        <v>4454</v>
      </c>
      <c r="AM56" s="311">
        <v>0</v>
      </c>
      <c r="AN56" s="316" t="s">
        <v>6517</v>
      </c>
      <c r="AO56" s="311">
        <v>3650000</v>
      </c>
      <c r="AP56" s="311">
        <v>0</v>
      </c>
      <c r="AQ56" s="311">
        <v>0</v>
      </c>
      <c r="AR56" s="311">
        <v>0</v>
      </c>
      <c r="AS56" s="311">
        <v>0</v>
      </c>
      <c r="AT56" s="311">
        <v>0</v>
      </c>
      <c r="AU56" s="313">
        <v>0</v>
      </c>
      <c r="AV56" s="314"/>
      <c r="AW56" s="312">
        <v>0.6</v>
      </c>
      <c r="AX56" s="312">
        <v>0.4</v>
      </c>
      <c r="AY56" s="317" t="s">
        <v>41</v>
      </c>
      <c r="AZ56" s="318" t="s">
        <v>50</v>
      </c>
      <c r="BA56" s="314"/>
      <c r="BB56" s="328">
        <v>135</v>
      </c>
      <c r="BC56" s="320">
        <v>4370000</v>
      </c>
      <c r="BD56" s="320">
        <v>3650000</v>
      </c>
      <c r="BE56" s="320">
        <v>4137000</v>
      </c>
      <c r="BF56" s="320">
        <v>12157000</v>
      </c>
      <c r="BG56" s="317" t="s">
        <v>42</v>
      </c>
      <c r="BH56" s="319">
        <v>135</v>
      </c>
      <c r="BI56" s="311"/>
      <c r="BJ56" s="388" t="s">
        <v>275</v>
      </c>
      <c r="BK56" s="317">
        <v>53</v>
      </c>
    </row>
    <row r="57" spans="1:63" s="50" customFormat="1" ht="11.25" customHeight="1" x14ac:dyDescent="0.15">
      <c r="A57" s="292" t="s">
        <v>359</v>
      </c>
      <c r="B57" s="315" t="s">
        <v>5587</v>
      </c>
      <c r="C57" s="321" t="s">
        <v>5588</v>
      </c>
      <c r="D57" s="321" t="s">
        <v>5589</v>
      </c>
      <c r="E57" s="321" t="s">
        <v>5590</v>
      </c>
      <c r="F57" s="321"/>
      <c r="G57" s="321">
        <v>16068</v>
      </c>
      <c r="H57" s="311">
        <v>5897</v>
      </c>
      <c r="I57" s="311">
        <v>540</v>
      </c>
      <c r="J57" s="311">
        <v>51</v>
      </c>
      <c r="K57" s="311">
        <v>27</v>
      </c>
      <c r="L57" s="311">
        <v>33</v>
      </c>
      <c r="M57" s="311">
        <v>1323</v>
      </c>
      <c r="N57" s="311">
        <v>49</v>
      </c>
      <c r="O57" s="311">
        <v>520</v>
      </c>
      <c r="P57" s="311">
        <v>68</v>
      </c>
      <c r="Q57" s="311">
        <v>0</v>
      </c>
      <c r="R57" s="311">
        <v>0</v>
      </c>
      <c r="S57" s="311">
        <v>0</v>
      </c>
      <c r="T57" s="311">
        <v>0</v>
      </c>
      <c r="U57" s="311">
        <v>0</v>
      </c>
      <c r="V57" s="311">
        <v>0</v>
      </c>
      <c r="W57" s="311">
        <v>0</v>
      </c>
      <c r="X57" s="311">
        <v>0</v>
      </c>
      <c r="Y57" s="311">
        <v>650</v>
      </c>
      <c r="Z57" s="311">
        <v>41</v>
      </c>
      <c r="AA57" s="312">
        <v>1</v>
      </c>
      <c r="AB57" s="312">
        <v>0</v>
      </c>
      <c r="AC57" s="312">
        <v>0</v>
      </c>
      <c r="AD57" s="311">
        <v>126</v>
      </c>
      <c r="AE57" s="311">
        <v>88794</v>
      </c>
      <c r="AF57" s="311">
        <v>88</v>
      </c>
      <c r="AG57" s="313">
        <v>1350000</v>
      </c>
      <c r="AH57" s="314"/>
      <c r="AI57" s="315">
        <v>158000</v>
      </c>
      <c r="AJ57" s="311">
        <v>0</v>
      </c>
      <c r="AK57" s="311">
        <v>0</v>
      </c>
      <c r="AL57" s="311">
        <v>0</v>
      </c>
      <c r="AM57" s="311">
        <v>0</v>
      </c>
      <c r="AN57" s="316" t="s">
        <v>6518</v>
      </c>
      <c r="AO57" s="311">
        <v>0</v>
      </c>
      <c r="AP57" s="311">
        <v>0</v>
      </c>
      <c r="AQ57" s="311">
        <v>227000</v>
      </c>
      <c r="AR57" s="311">
        <v>0</v>
      </c>
      <c r="AS57" s="311">
        <v>0</v>
      </c>
      <c r="AT57" s="311">
        <v>0</v>
      </c>
      <c r="AU57" s="313">
        <v>0</v>
      </c>
      <c r="AV57" s="314" t="s">
        <v>6519</v>
      </c>
      <c r="AW57" s="312">
        <v>0.5</v>
      </c>
      <c r="AX57" s="312">
        <v>0.5</v>
      </c>
      <c r="AY57" s="317" t="s">
        <v>41</v>
      </c>
      <c r="AZ57" s="318" t="s">
        <v>41</v>
      </c>
      <c r="BA57" s="314" t="s">
        <v>6520</v>
      </c>
      <c r="BB57" s="319">
        <v>48.44</v>
      </c>
      <c r="BC57" s="320">
        <v>3990000</v>
      </c>
      <c r="BD57" s="320">
        <v>4990000</v>
      </c>
      <c r="BE57" s="320">
        <v>4370000</v>
      </c>
      <c r="BF57" s="320">
        <v>13350000</v>
      </c>
      <c r="BG57" s="317" t="s">
        <v>42</v>
      </c>
      <c r="BH57" s="319">
        <v>51.4</v>
      </c>
      <c r="BI57" s="311" t="s">
        <v>6521</v>
      </c>
      <c r="BJ57" s="388" t="s">
        <v>275</v>
      </c>
      <c r="BK57" s="317">
        <v>355</v>
      </c>
    </row>
    <row r="58" spans="1:63" s="50" customFormat="1" ht="11.25" customHeight="1" x14ac:dyDescent="0.15">
      <c r="A58" s="292" t="s">
        <v>147</v>
      </c>
      <c r="B58" s="315" t="s">
        <v>7824</v>
      </c>
      <c r="C58" s="321" t="s">
        <v>6522</v>
      </c>
      <c r="D58" s="321" t="s">
        <v>702</v>
      </c>
      <c r="E58" s="321" t="s">
        <v>703</v>
      </c>
      <c r="F58" s="321"/>
      <c r="G58" s="321">
        <v>6511</v>
      </c>
      <c r="H58" s="311">
        <v>3103</v>
      </c>
      <c r="I58" s="311">
        <v>275</v>
      </c>
      <c r="J58" s="311">
        <v>5</v>
      </c>
      <c r="K58" s="311">
        <v>4</v>
      </c>
      <c r="L58" s="311">
        <v>0</v>
      </c>
      <c r="M58" s="311">
        <v>275</v>
      </c>
      <c r="N58" s="311">
        <v>4</v>
      </c>
      <c r="O58" s="311">
        <v>275</v>
      </c>
      <c r="P58" s="311">
        <v>0</v>
      </c>
      <c r="Q58" s="311">
        <v>1</v>
      </c>
      <c r="R58" s="311">
        <v>1</v>
      </c>
      <c r="S58" s="311">
        <v>0</v>
      </c>
      <c r="T58" s="311">
        <v>0</v>
      </c>
      <c r="U58" s="311">
        <v>1</v>
      </c>
      <c r="V58" s="311">
        <v>0</v>
      </c>
      <c r="W58" s="311">
        <v>0</v>
      </c>
      <c r="X58" s="311">
        <v>0</v>
      </c>
      <c r="Y58" s="311">
        <v>289</v>
      </c>
      <c r="Z58" s="311">
        <v>60</v>
      </c>
      <c r="AA58" s="312">
        <v>0.99</v>
      </c>
      <c r="AB58" s="312">
        <v>0</v>
      </c>
      <c r="AC58" s="312">
        <v>0.01</v>
      </c>
      <c r="AD58" s="311">
        <v>67</v>
      </c>
      <c r="AE58" s="311">
        <v>115000</v>
      </c>
      <c r="AF58" s="311">
        <v>63</v>
      </c>
      <c r="AG58" s="313">
        <v>180000</v>
      </c>
      <c r="AH58" s="314"/>
      <c r="AI58" s="315">
        <v>109157</v>
      </c>
      <c r="AJ58" s="311">
        <v>0</v>
      </c>
      <c r="AK58" s="311">
        <v>0</v>
      </c>
      <c r="AL58" s="311">
        <v>1663</v>
      </c>
      <c r="AM58" s="311"/>
      <c r="AN58" s="316"/>
      <c r="AO58" s="311">
        <v>1014848</v>
      </c>
      <c r="AP58" s="311">
        <v>0</v>
      </c>
      <c r="AQ58" s="311">
        <v>57503</v>
      </c>
      <c r="AR58" s="311">
        <v>0</v>
      </c>
      <c r="AS58" s="311">
        <v>0</v>
      </c>
      <c r="AT58" s="311">
        <v>0</v>
      </c>
      <c r="AU58" s="313"/>
      <c r="AV58" s="314"/>
      <c r="AW58" s="312">
        <v>0.95</v>
      </c>
      <c r="AX58" s="312">
        <v>0.05</v>
      </c>
      <c r="AY58" s="317" t="s">
        <v>50</v>
      </c>
      <c r="AZ58" s="318" t="s">
        <v>41</v>
      </c>
      <c r="BA58" s="314" t="s">
        <v>6523</v>
      </c>
      <c r="BB58" s="319">
        <v>85.53</v>
      </c>
      <c r="BC58" s="320">
        <v>12755305</v>
      </c>
      <c r="BD58" s="320">
        <v>12476582</v>
      </c>
      <c r="BE58" s="320">
        <v>8957144</v>
      </c>
      <c r="BF58" s="320">
        <v>18967097</v>
      </c>
      <c r="BG58" s="317" t="s">
        <v>42</v>
      </c>
      <c r="BH58" s="319">
        <v>86.86</v>
      </c>
      <c r="BI58" s="311" t="s">
        <v>6524</v>
      </c>
      <c r="BJ58" s="388" t="s">
        <v>275</v>
      </c>
      <c r="BK58" s="317">
        <v>642</v>
      </c>
    </row>
    <row r="59" spans="1:63" s="50" customFormat="1" ht="11.25" customHeight="1" x14ac:dyDescent="0.15">
      <c r="A59" s="292" t="s">
        <v>360</v>
      </c>
      <c r="B59" s="315" t="s">
        <v>2759</v>
      </c>
      <c r="C59" s="321" t="s">
        <v>7823</v>
      </c>
      <c r="D59" s="321" t="s">
        <v>2761</v>
      </c>
      <c r="E59" s="321" t="s">
        <v>2762</v>
      </c>
      <c r="F59" s="321"/>
      <c r="G59" s="321">
        <v>129500</v>
      </c>
      <c r="H59" s="311"/>
      <c r="I59" s="311">
        <v>2500</v>
      </c>
      <c r="J59" s="311"/>
      <c r="K59" s="311"/>
      <c r="L59" s="311"/>
      <c r="M59" s="311"/>
      <c r="N59" s="311"/>
      <c r="O59" s="311"/>
      <c r="P59" s="311"/>
      <c r="Q59" s="311">
        <v>6400</v>
      </c>
      <c r="R59" s="311">
        <v>164</v>
      </c>
      <c r="S59" s="311"/>
      <c r="T59" s="311"/>
      <c r="U59" s="311"/>
      <c r="V59" s="311"/>
      <c r="W59" s="311"/>
      <c r="X59" s="311"/>
      <c r="Y59" s="311"/>
      <c r="Z59" s="311"/>
      <c r="AA59" s="312">
        <v>0.1</v>
      </c>
      <c r="AB59" s="312">
        <v>0.9</v>
      </c>
      <c r="AC59" s="312">
        <v>0</v>
      </c>
      <c r="AD59" s="311">
        <v>278</v>
      </c>
      <c r="AE59" s="311">
        <v>562000</v>
      </c>
      <c r="AF59" s="311">
        <v>320</v>
      </c>
      <c r="AG59" s="313">
        <v>3328200</v>
      </c>
      <c r="AH59" s="314"/>
      <c r="AI59" s="315"/>
      <c r="AJ59" s="311"/>
      <c r="AK59" s="311"/>
      <c r="AL59" s="311"/>
      <c r="AM59" s="311"/>
      <c r="AN59" s="316"/>
      <c r="AO59" s="311"/>
      <c r="AP59" s="311"/>
      <c r="AQ59" s="311"/>
      <c r="AR59" s="311"/>
      <c r="AS59" s="311"/>
      <c r="AT59" s="311"/>
      <c r="AU59" s="313"/>
      <c r="AV59" s="314"/>
      <c r="AW59" s="312">
        <v>1</v>
      </c>
      <c r="AX59" s="312">
        <v>0</v>
      </c>
      <c r="AY59" s="317" t="s">
        <v>50</v>
      </c>
      <c r="AZ59" s="318" t="s">
        <v>50</v>
      </c>
      <c r="BA59" s="314"/>
      <c r="BB59" s="319"/>
      <c r="BC59" s="320">
        <v>30740099</v>
      </c>
      <c r="BD59" s="320">
        <v>1771704</v>
      </c>
      <c r="BE59" s="320">
        <v>22466610</v>
      </c>
      <c r="BF59" s="320">
        <v>194896726</v>
      </c>
      <c r="BG59" s="317"/>
      <c r="BH59" s="319"/>
      <c r="BI59" s="311"/>
      <c r="BJ59" s="388" t="s">
        <v>275</v>
      </c>
      <c r="BK59" s="317">
        <v>96</v>
      </c>
    </row>
    <row r="60" spans="1:63" s="50" customFormat="1" ht="11.25" customHeight="1" x14ac:dyDescent="0.15">
      <c r="A60" s="292" t="s">
        <v>148</v>
      </c>
      <c r="B60" s="315" t="s">
        <v>2094</v>
      </c>
      <c r="C60" s="321" t="s">
        <v>2607</v>
      </c>
      <c r="D60" s="321" t="s">
        <v>2096</v>
      </c>
      <c r="E60" s="321" t="s">
        <v>2097</v>
      </c>
      <c r="F60" s="321"/>
      <c r="G60" s="321">
        <v>18700</v>
      </c>
      <c r="H60" s="311">
        <v>7069</v>
      </c>
      <c r="I60" s="311">
        <v>563</v>
      </c>
      <c r="J60" s="311">
        <v>34</v>
      </c>
      <c r="K60" s="311">
        <v>23</v>
      </c>
      <c r="L60" s="311">
        <v>5</v>
      </c>
      <c r="M60" s="311">
        <v>148</v>
      </c>
      <c r="N60" s="311">
        <v>9</v>
      </c>
      <c r="O60" s="311">
        <v>565</v>
      </c>
      <c r="P60" s="311">
        <v>15</v>
      </c>
      <c r="Q60" s="311">
        <v>0</v>
      </c>
      <c r="R60" s="311">
        <v>0</v>
      </c>
      <c r="S60" s="311">
        <v>0</v>
      </c>
      <c r="T60" s="311">
        <v>0</v>
      </c>
      <c r="U60" s="311">
        <v>0</v>
      </c>
      <c r="V60" s="311">
        <v>0</v>
      </c>
      <c r="W60" s="311">
        <v>0</v>
      </c>
      <c r="X60" s="311">
        <v>0</v>
      </c>
      <c r="Y60" s="311">
        <v>1110</v>
      </c>
      <c r="Z60" s="311">
        <v>166</v>
      </c>
      <c r="AA60" s="312">
        <v>1</v>
      </c>
      <c r="AB60" s="312">
        <v>0</v>
      </c>
      <c r="AC60" s="312">
        <v>0</v>
      </c>
      <c r="AD60" s="311">
        <v>141</v>
      </c>
      <c r="AE60" s="311">
        <v>91400</v>
      </c>
      <c r="AF60" s="311">
        <v>125</v>
      </c>
      <c r="AG60" s="313">
        <v>1700000</v>
      </c>
      <c r="AH60" s="314"/>
      <c r="AI60" s="315">
        <v>68000</v>
      </c>
      <c r="AJ60" s="311"/>
      <c r="AK60" s="311"/>
      <c r="AL60" s="311">
        <v>71000</v>
      </c>
      <c r="AM60" s="311"/>
      <c r="AN60" s="316"/>
      <c r="AO60" s="311">
        <v>229000</v>
      </c>
      <c r="AP60" s="311">
        <v>664000</v>
      </c>
      <c r="AQ60" s="311">
        <v>665000</v>
      </c>
      <c r="AR60" s="311"/>
      <c r="AS60" s="311"/>
      <c r="AT60" s="311"/>
      <c r="AU60" s="313"/>
      <c r="AV60" s="314"/>
      <c r="AW60" s="312">
        <v>0.17</v>
      </c>
      <c r="AX60" s="312">
        <v>0.83</v>
      </c>
      <c r="AY60" s="317" t="s">
        <v>95</v>
      </c>
      <c r="AZ60" s="318" t="s">
        <v>95</v>
      </c>
      <c r="BA60" s="314"/>
      <c r="BB60" s="319">
        <v>181.07</v>
      </c>
      <c r="BC60" s="320">
        <v>21700000</v>
      </c>
      <c r="BD60" s="320">
        <v>18603000</v>
      </c>
      <c r="BE60" s="320">
        <v>16062000</v>
      </c>
      <c r="BF60" s="320">
        <v>58976000</v>
      </c>
      <c r="BG60" s="317" t="s">
        <v>42</v>
      </c>
      <c r="BH60" s="319">
        <v>179</v>
      </c>
      <c r="BI60" s="311"/>
      <c r="BJ60" s="388" t="s">
        <v>275</v>
      </c>
      <c r="BK60" s="317">
        <v>242</v>
      </c>
    </row>
    <row r="61" spans="1:63" s="50" customFormat="1" ht="11.25" customHeight="1" x14ac:dyDescent="0.15">
      <c r="A61" s="292" t="s">
        <v>149</v>
      </c>
      <c r="B61" s="332" t="s">
        <v>179</v>
      </c>
      <c r="C61" s="323" t="s">
        <v>2764</v>
      </c>
      <c r="D61" s="323" t="s">
        <v>214</v>
      </c>
      <c r="E61" s="323" t="s">
        <v>2765</v>
      </c>
      <c r="F61" s="323"/>
      <c r="G61" s="323">
        <v>75000</v>
      </c>
      <c r="H61" s="329">
        <v>36000</v>
      </c>
      <c r="I61" s="329">
        <v>1271</v>
      </c>
      <c r="J61" s="329">
        <v>237</v>
      </c>
      <c r="K61" s="329">
        <v>10</v>
      </c>
      <c r="L61" s="329">
        <v>0</v>
      </c>
      <c r="M61" s="329">
        <v>20</v>
      </c>
      <c r="N61" s="329">
        <v>0</v>
      </c>
      <c r="O61" s="329">
        <v>347</v>
      </c>
      <c r="P61" s="329">
        <v>272</v>
      </c>
      <c r="Q61" s="329">
        <v>0</v>
      </c>
      <c r="R61" s="329">
        <v>0</v>
      </c>
      <c r="S61" s="329">
        <v>0</v>
      </c>
      <c r="T61" s="329">
        <v>0</v>
      </c>
      <c r="U61" s="329">
        <v>0</v>
      </c>
      <c r="V61" s="329">
        <v>0</v>
      </c>
      <c r="W61" s="329">
        <v>0</v>
      </c>
      <c r="X61" s="329">
        <v>0</v>
      </c>
      <c r="Y61" s="329">
        <v>4500</v>
      </c>
      <c r="Z61" s="329">
        <v>150</v>
      </c>
      <c r="AA61" s="312">
        <v>1</v>
      </c>
      <c r="AB61" s="312">
        <v>0</v>
      </c>
      <c r="AC61" s="312">
        <v>0</v>
      </c>
      <c r="AD61" s="329">
        <v>158</v>
      </c>
      <c r="AE61" s="329">
        <v>177000</v>
      </c>
      <c r="AF61" s="329">
        <v>111</v>
      </c>
      <c r="AG61" s="331">
        <v>962000</v>
      </c>
      <c r="AH61" s="240"/>
      <c r="AI61" s="332">
        <v>123210</v>
      </c>
      <c r="AJ61" s="329">
        <v>111</v>
      </c>
      <c r="AK61" s="329">
        <v>0</v>
      </c>
      <c r="AL61" s="329">
        <v>37325</v>
      </c>
      <c r="AM61" s="329"/>
      <c r="AN61" s="333"/>
      <c r="AO61" s="329">
        <v>475187</v>
      </c>
      <c r="AP61" s="329">
        <v>28959</v>
      </c>
      <c r="AQ61" s="329">
        <v>0</v>
      </c>
      <c r="AR61" s="329">
        <v>0</v>
      </c>
      <c r="AS61" s="329">
        <v>0</v>
      </c>
      <c r="AT61" s="329">
        <v>0</v>
      </c>
      <c r="AU61" s="331">
        <v>0</v>
      </c>
      <c r="AV61" s="240"/>
      <c r="AW61" s="312">
        <v>0.9</v>
      </c>
      <c r="AX61" s="312">
        <v>0.1</v>
      </c>
      <c r="AY61" s="334" t="s">
        <v>50</v>
      </c>
      <c r="AZ61" s="335" t="s">
        <v>50</v>
      </c>
      <c r="BA61" s="240"/>
      <c r="BB61" s="336">
        <v>85.89</v>
      </c>
      <c r="BC61" s="337">
        <v>7829690</v>
      </c>
      <c r="BD61" s="337">
        <v>1418638</v>
      </c>
      <c r="BE61" s="337">
        <v>155153</v>
      </c>
      <c r="BF61" s="337">
        <v>9403481</v>
      </c>
      <c r="BG61" s="334" t="s">
        <v>42</v>
      </c>
      <c r="BH61" s="319">
        <v>86.68</v>
      </c>
      <c r="BI61" s="329"/>
      <c r="BJ61" s="388" t="s">
        <v>275</v>
      </c>
      <c r="BK61" s="334">
        <v>228</v>
      </c>
    </row>
    <row r="62" spans="1:63" s="50" customFormat="1" ht="11.25" customHeight="1" x14ac:dyDescent="0.15">
      <c r="A62" s="292" t="s">
        <v>75</v>
      </c>
      <c r="B62" s="332" t="s">
        <v>2766</v>
      </c>
      <c r="C62" s="323" t="s">
        <v>5570</v>
      </c>
      <c r="D62" s="323" t="s">
        <v>2767</v>
      </c>
      <c r="E62" s="323" t="s">
        <v>2768</v>
      </c>
      <c r="F62" s="323"/>
      <c r="G62" s="323">
        <v>34736</v>
      </c>
      <c r="H62" s="329">
        <v>13261</v>
      </c>
      <c r="I62" s="329">
        <v>0</v>
      </c>
      <c r="J62" s="329">
        <v>0</v>
      </c>
      <c r="K62" s="329">
        <v>0</v>
      </c>
      <c r="L62" s="329">
        <v>0</v>
      </c>
      <c r="M62" s="329">
        <v>0</v>
      </c>
      <c r="N62" s="329">
        <v>0</v>
      </c>
      <c r="O62" s="329">
        <v>0</v>
      </c>
      <c r="P62" s="329">
        <v>0</v>
      </c>
      <c r="Q62" s="329">
        <v>1600</v>
      </c>
      <c r="R62" s="329">
        <v>400</v>
      </c>
      <c r="S62" s="329">
        <v>50</v>
      </c>
      <c r="T62" s="329">
        <v>10</v>
      </c>
      <c r="U62" s="329">
        <v>1600</v>
      </c>
      <c r="V62" s="329">
        <v>1000</v>
      </c>
      <c r="W62" s="329">
        <v>1200</v>
      </c>
      <c r="X62" s="329">
        <v>0</v>
      </c>
      <c r="Y62" s="329">
        <v>0</v>
      </c>
      <c r="Z62" s="329">
        <v>0</v>
      </c>
      <c r="AA62" s="338">
        <v>0</v>
      </c>
      <c r="AB62" s="338">
        <v>0</v>
      </c>
      <c r="AC62" s="338">
        <v>1</v>
      </c>
      <c r="AD62" s="329">
        <v>334</v>
      </c>
      <c r="AE62" s="329">
        <v>667356</v>
      </c>
      <c r="AF62" s="329">
        <v>300</v>
      </c>
      <c r="AG62" s="331">
        <v>3000000</v>
      </c>
      <c r="AH62" s="240"/>
      <c r="AI62" s="332">
        <v>255155</v>
      </c>
      <c r="AJ62" s="329">
        <v>0</v>
      </c>
      <c r="AK62" s="329">
        <v>0</v>
      </c>
      <c r="AL62" s="329">
        <v>15189</v>
      </c>
      <c r="AM62" s="329">
        <v>0</v>
      </c>
      <c r="AN62" s="333"/>
      <c r="AO62" s="329">
        <v>14166746</v>
      </c>
      <c r="AP62" s="329">
        <v>248607</v>
      </c>
      <c r="AQ62" s="329">
        <v>16359</v>
      </c>
      <c r="AR62" s="329">
        <v>0</v>
      </c>
      <c r="AS62" s="329">
        <v>121394</v>
      </c>
      <c r="AT62" s="329">
        <v>235749</v>
      </c>
      <c r="AU62" s="331"/>
      <c r="AV62" s="240"/>
      <c r="AW62" s="338">
        <v>0.96</v>
      </c>
      <c r="AX62" s="338">
        <v>0.04</v>
      </c>
      <c r="AY62" s="334" t="s">
        <v>41</v>
      </c>
      <c r="AZ62" s="335" t="s">
        <v>41</v>
      </c>
      <c r="BA62" s="240"/>
      <c r="BB62" s="336">
        <v>91.21</v>
      </c>
      <c r="BC62" s="337">
        <v>20850000</v>
      </c>
      <c r="BD62" s="337">
        <v>24500000</v>
      </c>
      <c r="BE62" s="337">
        <v>25890000</v>
      </c>
      <c r="BF62" s="337">
        <v>71240000</v>
      </c>
      <c r="BG62" s="334" t="s">
        <v>42</v>
      </c>
      <c r="BH62" s="336">
        <v>94.27</v>
      </c>
      <c r="BI62" s="329"/>
      <c r="BJ62" s="388" t="s">
        <v>275</v>
      </c>
      <c r="BK62" s="334">
        <v>551</v>
      </c>
    </row>
    <row r="63" spans="1:63" s="50" customFormat="1" ht="11.25" customHeight="1" x14ac:dyDescent="0.15">
      <c r="A63" s="292" t="s">
        <v>361</v>
      </c>
      <c r="B63" s="332" t="s">
        <v>5593</v>
      </c>
      <c r="C63" s="323" t="s">
        <v>2506</v>
      </c>
      <c r="D63" s="323" t="s">
        <v>5594</v>
      </c>
      <c r="E63" s="323" t="s">
        <v>5595</v>
      </c>
      <c r="F63" s="323"/>
      <c r="G63" s="323">
        <v>16675</v>
      </c>
      <c r="H63" s="329">
        <v>7980</v>
      </c>
      <c r="I63" s="329">
        <v>405</v>
      </c>
      <c r="J63" s="329">
        <v>30</v>
      </c>
      <c r="K63" s="329">
        <v>31</v>
      </c>
      <c r="L63" s="329">
        <v>9</v>
      </c>
      <c r="M63" s="329">
        <v>415</v>
      </c>
      <c r="N63" s="329"/>
      <c r="O63" s="329">
        <v>405</v>
      </c>
      <c r="P63" s="329"/>
      <c r="Q63" s="329"/>
      <c r="R63" s="329"/>
      <c r="S63" s="329"/>
      <c r="T63" s="329"/>
      <c r="U63" s="329"/>
      <c r="V63" s="329"/>
      <c r="W63" s="329"/>
      <c r="X63" s="329"/>
      <c r="Y63" s="329">
        <v>416</v>
      </c>
      <c r="Z63" s="329">
        <v>15</v>
      </c>
      <c r="AA63" s="338">
        <v>1</v>
      </c>
      <c r="AB63" s="338">
        <v>0</v>
      </c>
      <c r="AC63" s="338">
        <v>0</v>
      </c>
      <c r="AD63" s="329">
        <v>93</v>
      </c>
      <c r="AE63" s="329">
        <v>170000</v>
      </c>
      <c r="AF63" s="329">
        <v>100</v>
      </c>
      <c r="AG63" s="331">
        <v>500000</v>
      </c>
      <c r="AH63" s="240" t="s">
        <v>5647</v>
      </c>
      <c r="AI63" s="408"/>
      <c r="AJ63" s="329"/>
      <c r="AK63" s="329"/>
      <c r="AL63" s="329">
        <v>151505</v>
      </c>
      <c r="AM63" s="329">
        <v>3710</v>
      </c>
      <c r="AN63" s="333" t="s">
        <v>5644</v>
      </c>
      <c r="AO63" s="329">
        <v>440048</v>
      </c>
      <c r="AP63" s="329"/>
      <c r="AQ63" s="329">
        <v>45927</v>
      </c>
      <c r="AR63" s="329"/>
      <c r="AS63" s="329">
        <v>304171</v>
      </c>
      <c r="AT63" s="329">
        <v>18554</v>
      </c>
      <c r="AU63" s="331"/>
      <c r="AV63" s="240"/>
      <c r="AW63" s="338">
        <v>0.94</v>
      </c>
      <c r="AX63" s="338">
        <v>0.06</v>
      </c>
      <c r="AY63" s="334" t="s">
        <v>41</v>
      </c>
      <c r="AZ63" s="335" t="s">
        <v>41</v>
      </c>
      <c r="BA63" s="240" t="s">
        <v>5645</v>
      </c>
      <c r="BB63" s="336">
        <v>90.79</v>
      </c>
      <c r="BC63" s="337">
        <v>8398870</v>
      </c>
      <c r="BD63" s="337">
        <v>8512900</v>
      </c>
      <c r="BE63" s="337">
        <v>7384774</v>
      </c>
      <c r="BF63" s="337">
        <v>24895009</v>
      </c>
      <c r="BG63" s="334" t="s">
        <v>42</v>
      </c>
      <c r="BH63" s="336">
        <v>91.94</v>
      </c>
      <c r="BI63" s="329"/>
      <c r="BJ63" s="388" t="s">
        <v>275</v>
      </c>
      <c r="BK63" s="334">
        <v>820</v>
      </c>
    </row>
    <row r="64" spans="1:63" s="47" customFormat="1" ht="11.25" customHeight="1" x14ac:dyDescent="0.15">
      <c r="A64" s="183"/>
      <c r="B64" s="117"/>
      <c r="C64" s="286"/>
      <c r="D64" s="286"/>
      <c r="E64" s="286"/>
      <c r="F64" s="412"/>
      <c r="G64" s="286"/>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287"/>
      <c r="AH64" s="83"/>
      <c r="AI64" s="117"/>
      <c r="AJ64" s="118"/>
      <c r="AK64" s="118"/>
      <c r="AL64" s="118"/>
      <c r="AM64" s="118"/>
      <c r="AN64" s="119"/>
      <c r="AO64" s="118"/>
      <c r="AP64" s="118"/>
      <c r="AQ64" s="118"/>
      <c r="AR64" s="118"/>
      <c r="AS64" s="118"/>
      <c r="AT64" s="118"/>
      <c r="AU64" s="287"/>
      <c r="AV64" s="83"/>
      <c r="AW64" s="118"/>
      <c r="AX64" s="118"/>
      <c r="AY64" s="288"/>
      <c r="AZ64" s="297"/>
      <c r="BA64" s="83"/>
      <c r="BB64" s="290"/>
      <c r="BC64" s="290"/>
      <c r="BD64" s="290"/>
      <c r="BE64" s="290"/>
      <c r="BF64" s="290"/>
      <c r="BG64" s="288"/>
      <c r="BH64" s="70"/>
      <c r="BI64" s="118"/>
      <c r="BJ64" s="291"/>
      <c r="BK64" s="291"/>
    </row>
    <row r="65" spans="1:63" s="47" customFormat="1" ht="11.25" customHeight="1" x14ac:dyDescent="0.15">
      <c r="A65" s="51" t="s">
        <v>250</v>
      </c>
      <c r="B65" s="50"/>
      <c r="C65" s="50"/>
      <c r="D65" s="50"/>
      <c r="E65" s="50"/>
      <c r="F65" s="50"/>
      <c r="G65" s="50"/>
      <c r="H65" s="50"/>
      <c r="I65" s="50"/>
      <c r="J65" s="50"/>
      <c r="K65" s="50"/>
      <c r="L65" s="50"/>
      <c r="M65" s="50"/>
      <c r="N65" s="50"/>
      <c r="O65" s="50"/>
      <c r="P65" s="50"/>
      <c r="Q65" s="50"/>
      <c r="R65" s="50"/>
      <c r="S65" s="50"/>
      <c r="T65" s="50"/>
      <c r="U65" s="50"/>
      <c r="BK65" s="50"/>
    </row>
    <row r="66" spans="1:63" s="47" customFormat="1" ht="11.25" customHeight="1" x14ac:dyDescent="0.15">
      <c r="A66" s="30" t="s">
        <v>249</v>
      </c>
      <c r="B66" s="50"/>
      <c r="C66" s="50"/>
      <c r="D66" s="50"/>
      <c r="E66" s="50"/>
      <c r="F66" s="50"/>
      <c r="G66" s="50"/>
      <c r="H66" s="50"/>
      <c r="I66" s="50"/>
      <c r="J66" s="50"/>
      <c r="K66" s="50"/>
      <c r="L66" s="50"/>
      <c r="M66" s="50"/>
      <c r="N66" s="50"/>
      <c r="O66" s="50"/>
      <c r="P66" s="50"/>
      <c r="Q66" s="50"/>
      <c r="R66" s="50"/>
      <c r="S66" s="50"/>
      <c r="T66" s="50"/>
      <c r="U66" s="50"/>
      <c r="BK66" s="50"/>
    </row>
    <row r="67" spans="1:63" ht="11.25" customHeight="1" x14ac:dyDescent="0.2">
      <c r="A67" s="30" t="s">
        <v>251</v>
      </c>
      <c r="B67" s="25"/>
      <c r="C67" s="25"/>
      <c r="D67" s="28"/>
      <c r="E67" s="25"/>
      <c r="F67" s="25"/>
      <c r="G67" s="25"/>
      <c r="H67" s="25"/>
      <c r="I67" s="25"/>
      <c r="J67" s="25"/>
      <c r="K67" s="25"/>
      <c r="L67" s="25"/>
      <c r="M67" s="25"/>
      <c r="N67" s="25"/>
      <c r="O67" s="25"/>
      <c r="P67" s="25"/>
      <c r="Q67" s="25"/>
      <c r="R67" s="25"/>
      <c r="S67" s="25"/>
      <c r="T67" s="25"/>
      <c r="U67" s="25"/>
    </row>
    <row r="68" spans="1:63" ht="11.25" customHeight="1" x14ac:dyDescent="0.2">
      <c r="A68" s="30" t="s">
        <v>289</v>
      </c>
      <c r="B68" s="25"/>
      <c r="C68" s="25"/>
      <c r="D68" s="28"/>
      <c r="E68" s="25"/>
      <c r="F68" s="25"/>
      <c r="G68" s="25"/>
      <c r="H68" s="25"/>
      <c r="I68" s="25"/>
      <c r="J68" s="25"/>
      <c r="K68" s="25"/>
      <c r="L68" s="25"/>
      <c r="M68" s="25"/>
      <c r="N68" s="25"/>
      <c r="O68" s="25"/>
      <c r="P68" s="25"/>
      <c r="Q68" s="25"/>
      <c r="R68" s="25"/>
      <c r="S68" s="25"/>
      <c r="T68" s="25"/>
      <c r="U68" s="25"/>
    </row>
    <row r="69" spans="1:63" ht="11.25" customHeight="1" x14ac:dyDescent="0.2">
      <c r="A69" s="30" t="s">
        <v>288</v>
      </c>
      <c r="B69" s="25"/>
      <c r="C69" s="25"/>
      <c r="D69" s="28"/>
      <c r="E69" s="25"/>
      <c r="F69" s="25"/>
      <c r="G69" s="25"/>
      <c r="H69" s="25"/>
      <c r="I69" s="25"/>
      <c r="J69" s="25"/>
      <c r="K69" s="25"/>
      <c r="L69" s="25"/>
      <c r="M69" s="25"/>
      <c r="N69" s="25"/>
      <c r="O69" s="25"/>
      <c r="P69" s="25"/>
      <c r="Q69" s="25"/>
      <c r="R69" s="25"/>
      <c r="S69" s="25"/>
      <c r="T69" s="25"/>
      <c r="U69" s="25"/>
    </row>
    <row r="70" spans="1:63" ht="12" customHeight="1" x14ac:dyDescent="0.2">
      <c r="A70" s="30"/>
      <c r="C70" s="25"/>
      <c r="D70" s="28"/>
      <c r="E70" s="25"/>
      <c r="F70" s="25"/>
      <c r="G70" s="25"/>
      <c r="H70" s="25"/>
      <c r="I70" s="25"/>
      <c r="J70" s="25"/>
      <c r="K70" s="25"/>
      <c r="L70" s="25"/>
      <c r="M70" s="25"/>
      <c r="N70" s="25"/>
      <c r="O70" s="25"/>
      <c r="P70" s="25"/>
      <c r="Q70" s="25"/>
      <c r="R70" s="25"/>
      <c r="S70" s="25"/>
      <c r="T70" s="25"/>
      <c r="U70" s="25"/>
    </row>
    <row r="71" spans="1:63" ht="12" hidden="1" customHeight="1" x14ac:dyDescent="0.2">
      <c r="A71" s="30"/>
      <c r="C71" s="25"/>
      <c r="D71" s="28"/>
      <c r="E71" s="25"/>
      <c r="F71" s="25"/>
      <c r="G71" s="25"/>
      <c r="H71" s="25"/>
      <c r="I71" s="25"/>
      <c r="J71" s="25"/>
      <c r="K71" s="25"/>
      <c r="L71" s="25"/>
      <c r="M71" s="25"/>
      <c r="N71" s="25"/>
      <c r="O71" s="25"/>
      <c r="P71" s="25"/>
      <c r="Q71" s="25"/>
      <c r="R71" s="25"/>
      <c r="S71" s="25"/>
      <c r="T71" s="25"/>
      <c r="U71" s="25"/>
    </row>
    <row r="72" spans="1:63" ht="12" hidden="1" customHeight="1" x14ac:dyDescent="0.2">
      <c r="A72" s="30"/>
      <c r="C72" s="25"/>
      <c r="D72" s="28"/>
      <c r="E72" s="25"/>
      <c r="F72" s="25"/>
      <c r="G72" s="25"/>
      <c r="H72" s="25"/>
      <c r="I72" s="25"/>
      <c r="J72" s="25"/>
      <c r="K72" s="25"/>
      <c r="L72" s="25"/>
      <c r="M72" s="25"/>
      <c r="N72" s="25"/>
      <c r="O72" s="25"/>
      <c r="P72" s="25"/>
      <c r="Q72" s="25"/>
      <c r="R72" s="25"/>
      <c r="S72" s="25"/>
      <c r="T72" s="25"/>
      <c r="U72" s="25"/>
    </row>
    <row r="73" spans="1:63" ht="12" hidden="1" customHeight="1" x14ac:dyDescent="0.2">
      <c r="A73" s="30"/>
      <c r="C73" s="25"/>
      <c r="D73" s="28"/>
      <c r="E73" s="25"/>
      <c r="F73" s="25"/>
      <c r="G73" s="25"/>
      <c r="H73" s="25"/>
      <c r="I73" s="25"/>
      <c r="J73" s="25"/>
      <c r="K73" s="25"/>
      <c r="L73" s="25"/>
      <c r="M73" s="25"/>
      <c r="N73" s="25"/>
      <c r="O73" s="25"/>
      <c r="P73" s="25"/>
      <c r="Q73" s="25"/>
      <c r="R73" s="25"/>
      <c r="S73" s="25"/>
      <c r="T73" s="25"/>
      <c r="U73" s="25"/>
    </row>
    <row r="74" spans="1:63" ht="12" hidden="1" customHeight="1" x14ac:dyDescent="0.2">
      <c r="A74" s="30"/>
      <c r="C74" s="25"/>
      <c r="D74" s="28"/>
      <c r="E74" s="25"/>
      <c r="F74" s="25"/>
      <c r="G74" s="25"/>
      <c r="H74" s="25"/>
      <c r="I74" s="25"/>
      <c r="J74" s="25"/>
      <c r="K74" s="25"/>
      <c r="L74" s="25"/>
      <c r="M74" s="25"/>
      <c r="N74" s="25"/>
      <c r="O74" s="25"/>
      <c r="P74" s="25"/>
      <c r="Q74" s="25"/>
      <c r="R74" s="25"/>
      <c r="S74" s="25"/>
      <c r="T74" s="25"/>
      <c r="U74" s="25"/>
    </row>
    <row r="75" spans="1:63" ht="12" hidden="1" customHeight="1" x14ac:dyDescent="0.2">
      <c r="A75" s="30"/>
      <c r="C75" s="25"/>
      <c r="D75" s="28"/>
      <c r="E75" s="25"/>
      <c r="F75" s="25"/>
      <c r="G75" s="25"/>
      <c r="H75" s="25"/>
      <c r="I75" s="25"/>
      <c r="J75" s="25"/>
      <c r="K75" s="25"/>
      <c r="L75" s="25"/>
      <c r="M75" s="25"/>
      <c r="N75" s="25"/>
      <c r="O75" s="25"/>
      <c r="P75" s="25"/>
      <c r="Q75" s="25"/>
      <c r="R75" s="25"/>
      <c r="S75" s="25"/>
      <c r="T75" s="25"/>
      <c r="U75" s="25"/>
    </row>
    <row r="76" spans="1:63" ht="12" hidden="1" customHeight="1" x14ac:dyDescent="0.2">
      <c r="A76" s="30"/>
      <c r="C76" s="25"/>
      <c r="D76" s="28"/>
      <c r="E76" s="25"/>
      <c r="F76" s="25"/>
      <c r="G76" s="25"/>
      <c r="H76" s="25"/>
      <c r="I76" s="25"/>
      <c r="J76" s="25"/>
      <c r="K76" s="25"/>
      <c r="L76" s="25"/>
      <c r="M76" s="25"/>
      <c r="N76" s="25"/>
      <c r="O76" s="25"/>
      <c r="P76" s="25"/>
      <c r="Q76" s="25"/>
      <c r="R76" s="25"/>
      <c r="S76" s="25"/>
      <c r="T76" s="25"/>
      <c r="U76" s="25"/>
    </row>
    <row r="77" spans="1:63" ht="12" hidden="1" customHeight="1" x14ac:dyDescent="0.2">
      <c r="A77" s="30"/>
      <c r="C77" s="25"/>
      <c r="D77" s="28"/>
      <c r="E77" s="25"/>
      <c r="F77" s="25"/>
      <c r="G77" s="25"/>
      <c r="H77" s="25"/>
      <c r="I77" s="25"/>
      <c r="J77" s="25"/>
      <c r="K77" s="25"/>
      <c r="L77" s="25"/>
      <c r="M77" s="25"/>
      <c r="N77" s="25"/>
      <c r="O77" s="25"/>
      <c r="P77" s="25"/>
      <c r="Q77" s="25"/>
      <c r="R77" s="25"/>
      <c r="S77" s="25"/>
      <c r="T77" s="25"/>
      <c r="U77" s="25"/>
    </row>
    <row r="78" spans="1:63" ht="12" hidden="1" customHeight="1" x14ac:dyDescent="0.2">
      <c r="A78" s="30"/>
      <c r="C78" s="25"/>
      <c r="D78" s="28"/>
      <c r="E78" s="25"/>
      <c r="F78" s="25"/>
      <c r="G78" s="25"/>
      <c r="H78" s="25"/>
      <c r="I78" s="25"/>
      <c r="J78" s="25"/>
      <c r="K78" s="25"/>
      <c r="L78" s="25"/>
      <c r="M78" s="25"/>
      <c r="N78" s="25"/>
      <c r="O78" s="25"/>
      <c r="P78" s="25"/>
      <c r="Q78" s="25"/>
      <c r="R78" s="25"/>
      <c r="S78" s="25"/>
      <c r="T78" s="25"/>
      <c r="U78" s="25"/>
    </row>
    <row r="79" spans="1:63" ht="12" hidden="1" customHeight="1" x14ac:dyDescent="0.2">
      <c r="A79" s="30"/>
      <c r="C79" s="25"/>
      <c r="D79" s="28"/>
      <c r="E79" s="25"/>
      <c r="F79" s="25"/>
      <c r="G79" s="25"/>
      <c r="H79" s="25"/>
      <c r="I79" s="25"/>
      <c r="J79" s="25"/>
      <c r="K79" s="25"/>
      <c r="L79" s="25"/>
      <c r="M79" s="25"/>
      <c r="N79" s="25"/>
      <c r="O79" s="25"/>
      <c r="P79" s="25"/>
      <c r="Q79" s="25"/>
      <c r="R79" s="25"/>
      <c r="S79" s="25"/>
      <c r="T79" s="25"/>
      <c r="U79" s="25"/>
    </row>
    <row r="80" spans="1:63" ht="12" hidden="1" customHeight="1" x14ac:dyDescent="0.2">
      <c r="A80" s="30"/>
      <c r="C80" s="25"/>
      <c r="D80" s="28"/>
      <c r="E80" s="25"/>
      <c r="F80" s="25"/>
      <c r="G80" s="25"/>
      <c r="H80" s="25"/>
      <c r="I80" s="25"/>
      <c r="J80" s="25"/>
      <c r="K80" s="25"/>
      <c r="L80" s="25"/>
      <c r="M80" s="25"/>
      <c r="N80" s="25"/>
      <c r="O80" s="25"/>
      <c r="P80" s="25"/>
      <c r="Q80" s="25"/>
      <c r="R80" s="25"/>
      <c r="S80" s="25"/>
      <c r="T80" s="25"/>
      <c r="U80" s="25"/>
    </row>
    <row r="81" spans="1:21" ht="12" hidden="1" customHeight="1" x14ac:dyDescent="0.2">
      <c r="A81" s="30"/>
      <c r="C81" s="25"/>
      <c r="D81" s="28"/>
      <c r="E81" s="25"/>
      <c r="F81" s="25"/>
      <c r="G81" s="25"/>
      <c r="H81" s="25"/>
      <c r="I81" s="25"/>
      <c r="J81" s="25"/>
      <c r="K81" s="25"/>
      <c r="L81" s="25"/>
      <c r="M81" s="25"/>
      <c r="N81" s="25"/>
      <c r="O81" s="25"/>
      <c r="P81" s="25"/>
      <c r="Q81" s="25"/>
      <c r="R81" s="25"/>
      <c r="S81" s="25"/>
      <c r="T81" s="25"/>
      <c r="U81" s="25"/>
    </row>
    <row r="82" spans="1:21" ht="12" hidden="1" customHeight="1" x14ac:dyDescent="0.2">
      <c r="A82" s="30"/>
      <c r="C82" s="25"/>
      <c r="D82" s="28"/>
      <c r="E82" s="25"/>
      <c r="F82" s="25"/>
      <c r="G82" s="25"/>
      <c r="H82" s="25"/>
      <c r="I82" s="25"/>
      <c r="J82" s="25"/>
      <c r="K82" s="25"/>
      <c r="L82" s="25"/>
      <c r="M82" s="25"/>
      <c r="N82" s="25"/>
      <c r="O82" s="25"/>
      <c r="P82" s="25"/>
      <c r="Q82" s="25"/>
      <c r="R82" s="25"/>
      <c r="S82" s="25"/>
      <c r="T82" s="25"/>
      <c r="U82" s="25"/>
    </row>
    <row r="83" spans="1:21" ht="12" hidden="1" customHeight="1" x14ac:dyDescent="0.2">
      <c r="A83" s="30"/>
      <c r="C83" s="25"/>
      <c r="D83" s="28"/>
      <c r="E83" s="25"/>
      <c r="F83" s="25"/>
      <c r="G83" s="25"/>
      <c r="H83" s="25"/>
      <c r="I83" s="25"/>
      <c r="J83" s="25"/>
      <c r="K83" s="25"/>
      <c r="L83" s="25"/>
      <c r="M83" s="25"/>
      <c r="N83" s="25"/>
      <c r="O83" s="25"/>
      <c r="P83" s="25"/>
      <c r="Q83" s="25"/>
      <c r="R83" s="25"/>
      <c r="S83" s="25"/>
      <c r="T83" s="25"/>
      <c r="U83" s="25"/>
    </row>
    <row r="84" spans="1:21" ht="12" hidden="1" customHeight="1" x14ac:dyDescent="0.2">
      <c r="A84" s="30"/>
      <c r="C84" s="25"/>
      <c r="D84" s="28"/>
      <c r="E84" s="25"/>
      <c r="F84" s="25"/>
      <c r="G84" s="25"/>
      <c r="H84" s="25"/>
      <c r="I84" s="25"/>
      <c r="J84" s="25"/>
      <c r="K84" s="25"/>
      <c r="L84" s="25"/>
      <c r="M84" s="25"/>
      <c r="N84" s="25"/>
      <c r="O84" s="25"/>
      <c r="P84" s="25"/>
      <c r="Q84" s="25"/>
      <c r="R84" s="25"/>
      <c r="S84" s="25"/>
      <c r="T84" s="25"/>
      <c r="U84" s="25"/>
    </row>
    <row r="85" spans="1:21" ht="12" hidden="1" customHeight="1" x14ac:dyDescent="0.2">
      <c r="A85" s="30"/>
      <c r="C85" s="25"/>
      <c r="D85" s="28"/>
      <c r="E85" s="25"/>
      <c r="F85" s="25"/>
      <c r="G85" s="25"/>
      <c r="H85" s="25"/>
      <c r="I85" s="25"/>
      <c r="J85" s="25"/>
      <c r="K85" s="25"/>
      <c r="L85" s="25"/>
      <c r="M85" s="25"/>
      <c r="N85" s="25"/>
      <c r="O85" s="25"/>
      <c r="P85" s="25"/>
      <c r="Q85" s="25"/>
      <c r="R85" s="25"/>
      <c r="S85" s="25"/>
      <c r="T85" s="25"/>
      <c r="U85" s="25"/>
    </row>
    <row r="86" spans="1:21" ht="12" hidden="1" customHeight="1" x14ac:dyDescent="0.2">
      <c r="A86" s="30"/>
      <c r="C86" s="25"/>
      <c r="D86" s="28"/>
      <c r="E86" s="25"/>
      <c r="F86" s="25"/>
      <c r="G86" s="25"/>
      <c r="H86" s="25"/>
      <c r="I86" s="25"/>
      <c r="J86" s="25"/>
      <c r="K86" s="25"/>
      <c r="L86" s="25"/>
      <c r="M86" s="25"/>
      <c r="N86" s="25"/>
      <c r="O86" s="25"/>
      <c r="P86" s="25"/>
      <c r="Q86" s="25"/>
      <c r="R86" s="25"/>
      <c r="S86" s="25"/>
      <c r="T86" s="25"/>
      <c r="U86" s="25"/>
    </row>
    <row r="87" spans="1:21" ht="12" hidden="1" customHeight="1" x14ac:dyDescent="0.2">
      <c r="A87" s="30"/>
      <c r="C87" s="25"/>
      <c r="D87" s="28"/>
      <c r="E87" s="25"/>
      <c r="F87" s="25"/>
      <c r="G87" s="25"/>
      <c r="H87" s="25"/>
      <c r="I87" s="25"/>
      <c r="J87" s="25"/>
      <c r="K87" s="25"/>
      <c r="L87" s="25"/>
      <c r="M87" s="25"/>
      <c r="N87" s="25"/>
      <c r="O87" s="25"/>
      <c r="P87" s="25"/>
      <c r="Q87" s="25"/>
      <c r="R87" s="25"/>
      <c r="S87" s="25"/>
      <c r="T87" s="25"/>
      <c r="U87" s="25"/>
    </row>
    <row r="88" spans="1:21" ht="12" hidden="1" customHeight="1" x14ac:dyDescent="0.2">
      <c r="A88" s="30"/>
      <c r="C88" s="25"/>
      <c r="D88" s="28"/>
      <c r="E88" s="25"/>
      <c r="F88" s="25"/>
      <c r="G88" s="25"/>
      <c r="H88" s="25"/>
      <c r="I88" s="25"/>
      <c r="J88" s="25"/>
      <c r="K88" s="25"/>
      <c r="L88" s="25"/>
      <c r="M88" s="25"/>
      <c r="N88" s="25"/>
      <c r="O88" s="25"/>
      <c r="P88" s="25"/>
      <c r="Q88" s="25"/>
      <c r="R88" s="25"/>
      <c r="S88" s="25"/>
      <c r="T88" s="25"/>
      <c r="U88" s="25"/>
    </row>
    <row r="89" spans="1:21" ht="12" hidden="1" customHeight="1" x14ac:dyDescent="0.2">
      <c r="A89" s="30"/>
      <c r="C89" s="25"/>
      <c r="D89" s="28"/>
      <c r="E89" s="25"/>
      <c r="F89" s="25"/>
      <c r="G89" s="25"/>
      <c r="H89" s="25"/>
      <c r="I89" s="25"/>
      <c r="J89" s="25"/>
      <c r="K89" s="25"/>
      <c r="L89" s="25"/>
      <c r="M89" s="25"/>
      <c r="N89" s="25"/>
      <c r="O89" s="25"/>
      <c r="P89" s="25"/>
      <c r="Q89" s="25"/>
      <c r="R89" s="25"/>
      <c r="S89" s="25"/>
      <c r="T89" s="25"/>
      <c r="U89" s="25"/>
    </row>
    <row r="90" spans="1:21" ht="12" hidden="1" customHeight="1" x14ac:dyDescent="0.2">
      <c r="A90" s="30"/>
      <c r="C90" s="25"/>
      <c r="D90" s="28"/>
      <c r="E90" s="25"/>
      <c r="F90" s="25"/>
      <c r="G90" s="25"/>
      <c r="H90" s="25"/>
      <c r="I90" s="25"/>
      <c r="J90" s="25"/>
      <c r="K90" s="25"/>
      <c r="L90" s="25"/>
      <c r="M90" s="25"/>
      <c r="N90" s="25"/>
      <c r="O90" s="25"/>
      <c r="P90" s="25"/>
      <c r="Q90" s="25"/>
      <c r="R90" s="25"/>
      <c r="S90" s="25"/>
      <c r="T90" s="25"/>
      <c r="U90" s="25"/>
    </row>
    <row r="91" spans="1:21" ht="12" hidden="1" customHeight="1" x14ac:dyDescent="0.2">
      <c r="A91" s="30"/>
      <c r="C91" s="25"/>
      <c r="D91" s="28"/>
      <c r="E91" s="25"/>
      <c r="F91" s="25"/>
      <c r="G91" s="25"/>
      <c r="H91" s="25"/>
      <c r="I91" s="25"/>
      <c r="J91" s="25"/>
      <c r="K91" s="25"/>
      <c r="L91" s="25"/>
      <c r="M91" s="25"/>
      <c r="N91" s="25"/>
      <c r="O91" s="25"/>
      <c r="P91" s="25"/>
      <c r="Q91" s="25"/>
      <c r="R91" s="25"/>
      <c r="S91" s="25"/>
      <c r="T91" s="25"/>
      <c r="U91" s="25"/>
    </row>
    <row r="92" spans="1:21" ht="12" hidden="1" customHeight="1" x14ac:dyDescent="0.2">
      <c r="A92" s="30"/>
      <c r="C92" s="25"/>
      <c r="D92" s="28"/>
      <c r="E92" s="25"/>
      <c r="F92" s="25"/>
      <c r="G92" s="25"/>
      <c r="H92" s="25"/>
      <c r="I92" s="25"/>
      <c r="J92" s="25"/>
      <c r="K92" s="25"/>
      <c r="L92" s="25"/>
      <c r="M92" s="25"/>
      <c r="N92" s="25"/>
      <c r="O92" s="25"/>
      <c r="P92" s="25"/>
      <c r="Q92" s="25"/>
      <c r="R92" s="25"/>
      <c r="S92" s="25"/>
      <c r="T92" s="25"/>
      <c r="U92" s="25"/>
    </row>
    <row r="93" spans="1:21" ht="12" hidden="1" customHeight="1" x14ac:dyDescent="0.2">
      <c r="A93" s="30"/>
      <c r="C93" s="25"/>
      <c r="D93" s="28"/>
      <c r="E93" s="25"/>
      <c r="F93" s="25"/>
      <c r="G93" s="25"/>
      <c r="H93" s="25"/>
      <c r="I93" s="25"/>
      <c r="J93" s="25"/>
      <c r="K93" s="25"/>
      <c r="L93" s="25"/>
      <c r="M93" s="25"/>
      <c r="N93" s="25"/>
      <c r="O93" s="25"/>
      <c r="P93" s="25"/>
      <c r="Q93" s="25"/>
      <c r="R93" s="25"/>
      <c r="S93" s="25"/>
      <c r="T93" s="25"/>
      <c r="U93" s="25"/>
    </row>
    <row r="94" spans="1:21" ht="12" hidden="1" customHeight="1" x14ac:dyDescent="0.2">
      <c r="A94" s="30"/>
      <c r="C94" s="25"/>
      <c r="D94" s="28"/>
      <c r="E94" s="25"/>
      <c r="F94" s="25"/>
      <c r="G94" s="25"/>
      <c r="H94" s="25"/>
      <c r="I94" s="25"/>
      <c r="J94" s="25"/>
      <c r="K94" s="25"/>
      <c r="L94" s="25"/>
      <c r="M94" s="25"/>
      <c r="N94" s="25"/>
      <c r="O94" s="25"/>
      <c r="P94" s="25"/>
      <c r="Q94" s="25"/>
      <c r="R94" s="25"/>
      <c r="S94" s="25"/>
      <c r="T94" s="25"/>
      <c r="U94" s="25"/>
    </row>
    <row r="95" spans="1:21" ht="12" hidden="1" customHeight="1" x14ac:dyDescent="0.2">
      <c r="A95" s="30"/>
      <c r="C95" s="25"/>
      <c r="D95" s="28"/>
      <c r="E95" s="25"/>
      <c r="F95" s="25"/>
      <c r="G95" s="25"/>
      <c r="H95" s="25"/>
      <c r="I95" s="25"/>
      <c r="J95" s="25"/>
      <c r="K95" s="25"/>
      <c r="L95" s="25"/>
      <c r="M95" s="25"/>
      <c r="N95" s="25"/>
      <c r="O95" s="25"/>
      <c r="P95" s="25"/>
      <c r="Q95" s="25"/>
      <c r="R95" s="25"/>
      <c r="S95" s="25"/>
      <c r="T95" s="25"/>
      <c r="U95" s="25"/>
    </row>
    <row r="96" spans="1:21" ht="12" hidden="1" customHeight="1" x14ac:dyDescent="0.2">
      <c r="A96" s="30"/>
      <c r="C96" s="25"/>
      <c r="D96" s="28"/>
      <c r="E96" s="25"/>
      <c r="F96" s="25"/>
      <c r="G96" s="25"/>
      <c r="H96" s="25"/>
      <c r="I96" s="25"/>
      <c r="J96" s="25"/>
      <c r="K96" s="25"/>
      <c r="L96" s="25"/>
      <c r="M96" s="25"/>
      <c r="N96" s="25"/>
      <c r="O96" s="25"/>
      <c r="P96" s="25"/>
      <c r="Q96" s="25"/>
      <c r="R96" s="25"/>
      <c r="S96" s="25"/>
      <c r="T96" s="25"/>
      <c r="U96" s="25"/>
    </row>
    <row r="97" spans="1:63" ht="12" hidden="1" customHeight="1" x14ac:dyDescent="0.2">
      <c r="A97" s="30"/>
      <c r="C97" s="25"/>
      <c r="D97" s="28"/>
      <c r="E97" s="25"/>
      <c r="F97" s="25"/>
      <c r="G97" s="25"/>
      <c r="H97" s="25"/>
      <c r="I97" s="25"/>
      <c r="J97" s="25"/>
      <c r="K97" s="25"/>
      <c r="L97" s="25"/>
      <c r="M97" s="25"/>
      <c r="N97" s="25"/>
      <c r="O97" s="25"/>
      <c r="P97" s="25"/>
      <c r="Q97" s="25"/>
      <c r="R97" s="25"/>
      <c r="S97" s="25"/>
      <c r="T97" s="25"/>
      <c r="U97" s="25"/>
    </row>
    <row r="98" spans="1:63" ht="12" hidden="1" customHeight="1" x14ac:dyDescent="0.2">
      <c r="A98" s="30"/>
      <c r="C98" s="25"/>
      <c r="D98" s="28"/>
      <c r="E98" s="25"/>
      <c r="F98" s="25"/>
      <c r="G98" s="25"/>
      <c r="H98" s="25"/>
      <c r="I98" s="25"/>
      <c r="J98" s="25"/>
      <c r="K98" s="25"/>
      <c r="L98" s="25"/>
      <c r="M98" s="25"/>
      <c r="N98" s="25"/>
      <c r="O98" s="25"/>
      <c r="P98" s="25"/>
      <c r="Q98" s="25"/>
      <c r="R98" s="25"/>
      <c r="S98" s="25"/>
      <c r="T98" s="25"/>
      <c r="U98" s="25"/>
    </row>
    <row r="99" spans="1:63" ht="12" hidden="1" customHeight="1" x14ac:dyDescent="0.2">
      <c r="A99" s="30"/>
      <c r="C99" s="25"/>
      <c r="D99" s="28"/>
      <c r="E99" s="25"/>
      <c r="F99" s="25"/>
      <c r="G99" s="25"/>
      <c r="H99" s="25"/>
      <c r="I99" s="25"/>
      <c r="J99" s="25"/>
      <c r="K99" s="25"/>
      <c r="L99" s="25"/>
      <c r="M99" s="25"/>
      <c r="N99" s="25"/>
      <c r="O99" s="25"/>
      <c r="P99" s="25"/>
      <c r="Q99" s="25"/>
      <c r="R99" s="25"/>
      <c r="S99" s="25"/>
      <c r="T99" s="25"/>
      <c r="U99" s="25"/>
    </row>
    <row r="100" spans="1:63" ht="12" hidden="1" customHeight="1" x14ac:dyDescent="0.2">
      <c r="A100" s="30"/>
      <c r="C100" s="25"/>
      <c r="D100" s="28"/>
      <c r="E100" s="25"/>
      <c r="F100" s="25"/>
      <c r="G100" s="25"/>
      <c r="H100" s="25"/>
      <c r="I100" s="25"/>
      <c r="J100" s="25"/>
      <c r="K100" s="25"/>
      <c r="L100" s="25"/>
      <c r="M100" s="25"/>
      <c r="N100" s="25"/>
      <c r="O100" s="25"/>
      <c r="P100" s="25"/>
      <c r="Q100" s="25"/>
      <c r="R100" s="25"/>
      <c r="S100" s="25"/>
      <c r="T100" s="25"/>
      <c r="U100" s="25"/>
    </row>
    <row r="101" spans="1:63" ht="12" hidden="1" customHeight="1" x14ac:dyDescent="0.2">
      <c r="A101" s="30"/>
      <c r="C101" s="25"/>
      <c r="D101" s="28"/>
      <c r="E101" s="25"/>
      <c r="F101" s="25"/>
      <c r="G101" s="25"/>
      <c r="H101" s="25"/>
      <c r="I101" s="25"/>
      <c r="J101" s="25"/>
      <c r="K101" s="25"/>
      <c r="L101" s="25"/>
      <c r="M101" s="25"/>
      <c r="N101" s="25"/>
      <c r="O101" s="25"/>
      <c r="P101" s="25"/>
      <c r="Q101" s="25"/>
      <c r="R101" s="25"/>
      <c r="S101" s="25"/>
      <c r="T101" s="25"/>
      <c r="U101" s="25"/>
    </row>
    <row r="102" spans="1:63" ht="12" hidden="1" customHeight="1" x14ac:dyDescent="0.2">
      <c r="A102" s="30"/>
      <c r="C102" s="25"/>
      <c r="D102" s="28"/>
      <c r="E102" s="25"/>
      <c r="F102" s="25"/>
      <c r="G102" s="25"/>
      <c r="H102" s="25"/>
      <c r="I102" s="25"/>
      <c r="J102" s="25"/>
      <c r="K102" s="25"/>
      <c r="L102" s="25"/>
      <c r="M102" s="25"/>
      <c r="N102" s="25"/>
      <c r="O102" s="25"/>
      <c r="P102" s="25"/>
      <c r="Q102" s="25"/>
      <c r="R102" s="25"/>
      <c r="S102" s="25"/>
      <c r="T102" s="25"/>
      <c r="U102" s="25"/>
    </row>
    <row r="103" spans="1:63" ht="12" hidden="1" customHeight="1" x14ac:dyDescent="0.2">
      <c r="A103" s="30"/>
      <c r="C103" s="25"/>
      <c r="D103" s="28"/>
      <c r="E103" s="25"/>
      <c r="F103" s="25"/>
      <c r="G103" s="25"/>
      <c r="H103" s="25"/>
      <c r="I103" s="25"/>
      <c r="J103" s="25"/>
      <c r="K103" s="25"/>
      <c r="L103" s="25"/>
      <c r="M103" s="25"/>
      <c r="N103" s="25"/>
      <c r="O103" s="25"/>
      <c r="P103" s="25"/>
      <c r="Q103" s="25"/>
      <c r="R103" s="25"/>
      <c r="S103" s="25"/>
      <c r="T103" s="25"/>
      <c r="U103" s="25"/>
    </row>
    <row r="104" spans="1:63" ht="12" hidden="1" customHeight="1" x14ac:dyDescent="0.2">
      <c r="A104" s="30"/>
      <c r="C104" s="25"/>
      <c r="D104" s="28"/>
      <c r="E104" s="25"/>
      <c r="F104" s="25"/>
      <c r="G104" s="25"/>
      <c r="H104" s="25"/>
      <c r="I104" s="25"/>
      <c r="J104" s="25"/>
      <c r="K104" s="25"/>
      <c r="L104" s="25"/>
      <c r="M104" s="25"/>
      <c r="N104" s="25"/>
      <c r="O104" s="25"/>
      <c r="P104" s="25"/>
      <c r="Q104" s="25"/>
      <c r="R104" s="25"/>
      <c r="S104" s="25"/>
      <c r="T104" s="25"/>
      <c r="U104" s="25"/>
    </row>
    <row r="105" spans="1:63" ht="12" hidden="1" customHeight="1" x14ac:dyDescent="0.2">
      <c r="A105" s="30"/>
      <c r="C105" s="25"/>
      <c r="D105" s="28"/>
      <c r="E105" s="25"/>
      <c r="F105" s="25"/>
      <c r="G105" s="25"/>
      <c r="H105" s="25"/>
      <c r="I105" s="25"/>
      <c r="J105" s="25"/>
      <c r="K105" s="25"/>
      <c r="L105" s="25"/>
      <c r="M105" s="25"/>
      <c r="N105" s="25"/>
      <c r="O105" s="25"/>
      <c r="P105" s="25"/>
      <c r="Q105" s="25"/>
      <c r="R105" s="25"/>
      <c r="S105" s="25"/>
      <c r="T105" s="25"/>
      <c r="U105" s="25"/>
    </row>
    <row r="106" spans="1:63" ht="12" hidden="1" customHeight="1" x14ac:dyDescent="0.2">
      <c r="A106" s="30"/>
      <c r="C106" s="25"/>
      <c r="D106" s="28"/>
      <c r="E106" s="25"/>
      <c r="F106" s="25"/>
      <c r="G106" s="25"/>
      <c r="H106" s="25"/>
      <c r="I106" s="25"/>
      <c r="J106" s="25"/>
      <c r="K106" s="25"/>
      <c r="L106" s="25"/>
      <c r="M106" s="25"/>
      <c r="N106" s="25"/>
      <c r="O106" s="25"/>
      <c r="P106" s="25"/>
      <c r="Q106" s="25"/>
      <c r="R106" s="25"/>
      <c r="S106" s="25"/>
      <c r="T106" s="25"/>
      <c r="U106" s="25"/>
    </row>
    <row r="107" spans="1:63" ht="12" customHeight="1" x14ac:dyDescent="0.2">
      <c r="A107" s="30"/>
      <c r="C107" s="25"/>
      <c r="D107" s="28"/>
      <c r="E107" s="25"/>
      <c r="F107" s="25"/>
      <c r="G107" s="25"/>
      <c r="H107" s="25"/>
      <c r="I107" s="25"/>
      <c r="J107" s="25"/>
      <c r="K107" s="25"/>
      <c r="L107" s="25"/>
      <c r="M107" s="25"/>
      <c r="N107" s="25"/>
      <c r="O107" s="25"/>
      <c r="P107" s="25"/>
      <c r="Q107" s="25"/>
      <c r="R107" s="25"/>
      <c r="S107" s="25"/>
      <c r="T107" s="25"/>
      <c r="U107" s="25"/>
    </row>
    <row r="108" spans="1:63" s="31" customFormat="1" ht="21" x14ac:dyDescent="0.25">
      <c r="A108" s="151" t="s">
        <v>5596</v>
      </c>
      <c r="B108" s="432"/>
      <c r="C108" s="433"/>
      <c r="D108" s="434"/>
      <c r="E108" s="435"/>
      <c r="F108" s="87" t="s">
        <v>247</v>
      </c>
      <c r="G108" s="436" t="s">
        <v>246</v>
      </c>
      <c r="H108" s="437"/>
      <c r="I108" s="438" t="s">
        <v>5597</v>
      </c>
      <c r="J108" s="439"/>
      <c r="K108" s="439"/>
      <c r="L108" s="4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88"/>
      <c r="AI108" s="438" t="s">
        <v>5598</v>
      </c>
      <c r="AJ108" s="440"/>
      <c r="AK108" s="440"/>
      <c r="AL108" s="440"/>
      <c r="AM108" s="440"/>
      <c r="AN108" s="440"/>
      <c r="AO108" s="440"/>
      <c r="AP108" s="239"/>
      <c r="AQ108" s="239"/>
      <c r="AR108" s="239"/>
      <c r="AS108" s="239"/>
      <c r="AT108" s="239"/>
      <c r="AU108" s="89"/>
      <c r="AV108" s="239"/>
      <c r="AW108" s="239"/>
      <c r="AX108" s="239"/>
      <c r="AY108" s="239"/>
      <c r="AZ108" s="239"/>
      <c r="BA108" s="88"/>
      <c r="BB108" s="441" t="s">
        <v>296</v>
      </c>
      <c r="BC108" s="439"/>
      <c r="BD108" s="439"/>
      <c r="BE108" s="439"/>
      <c r="BF108" s="439"/>
      <c r="BG108" s="439"/>
      <c r="BH108" s="439"/>
      <c r="BI108" s="439"/>
      <c r="BJ108" s="367" t="s">
        <v>291</v>
      </c>
      <c r="BK108" s="369"/>
    </row>
    <row r="109" spans="1:63" s="32" customFormat="1" ht="42.75" customHeight="1" x14ac:dyDescent="0.25">
      <c r="A109" s="152" t="s">
        <v>236</v>
      </c>
      <c r="B109" s="442" t="s">
        <v>161</v>
      </c>
      <c r="C109" s="443"/>
      <c r="D109" s="444"/>
      <c r="E109" s="445"/>
      <c r="F109" s="87" t="s">
        <v>245</v>
      </c>
      <c r="G109" s="446" t="s">
        <v>248</v>
      </c>
      <c r="H109" s="446"/>
      <c r="I109" s="91" t="s">
        <v>6</v>
      </c>
      <c r="J109" s="92"/>
      <c r="K109" s="92"/>
      <c r="L109" s="92"/>
      <c r="M109" s="92"/>
      <c r="N109" s="92"/>
      <c r="O109" s="92"/>
      <c r="P109" s="93"/>
      <c r="Q109" s="94" t="s">
        <v>7</v>
      </c>
      <c r="R109" s="92"/>
      <c r="S109" s="92"/>
      <c r="T109" s="92"/>
      <c r="U109" s="92"/>
      <c r="V109" s="92"/>
      <c r="W109" s="92"/>
      <c r="X109" s="93"/>
      <c r="Y109" s="447" t="s">
        <v>8</v>
      </c>
      <c r="Z109" s="448"/>
      <c r="AA109" s="447" t="s">
        <v>9</v>
      </c>
      <c r="AB109" s="448"/>
      <c r="AC109" s="449"/>
      <c r="AD109" s="447" t="s">
        <v>10</v>
      </c>
      <c r="AE109" s="449"/>
      <c r="AF109" s="447" t="s">
        <v>11</v>
      </c>
      <c r="AG109" s="448"/>
      <c r="AH109" s="420" t="s">
        <v>259</v>
      </c>
      <c r="AI109" s="450" t="s">
        <v>260</v>
      </c>
      <c r="AJ109" s="450"/>
      <c r="AK109" s="450"/>
      <c r="AL109" s="450"/>
      <c r="AM109" s="450"/>
      <c r="AN109" s="450"/>
      <c r="AO109" s="451" t="s">
        <v>276</v>
      </c>
      <c r="AP109" s="450"/>
      <c r="AQ109" s="450"/>
      <c r="AR109" s="450"/>
      <c r="AS109" s="450"/>
      <c r="AT109" s="450"/>
      <c r="AU109" s="450"/>
      <c r="AV109" s="450"/>
      <c r="AW109" s="451" t="s">
        <v>13</v>
      </c>
      <c r="AX109" s="450"/>
      <c r="AY109" s="447" t="s">
        <v>14</v>
      </c>
      <c r="AZ109" s="448"/>
      <c r="BA109" s="452" t="s">
        <v>279</v>
      </c>
      <c r="BB109" s="454" t="s">
        <v>5599</v>
      </c>
      <c r="BC109" s="455"/>
      <c r="BD109" s="455"/>
      <c r="BE109" s="455"/>
      <c r="BF109" s="455"/>
      <c r="BG109" s="456" t="s">
        <v>5601</v>
      </c>
      <c r="BH109" s="448"/>
      <c r="BI109" s="420" t="s">
        <v>294</v>
      </c>
      <c r="BJ109" s="420"/>
      <c r="BK109" s="423" t="s">
        <v>2719</v>
      </c>
    </row>
    <row r="110" spans="1:63" s="33" customFormat="1" ht="63" x14ac:dyDescent="0.25">
      <c r="A110" s="377"/>
      <c r="B110" s="426" t="s">
        <v>15</v>
      </c>
      <c r="C110" s="428" t="s">
        <v>16</v>
      </c>
      <c r="D110" s="428" t="s">
        <v>159</v>
      </c>
      <c r="E110" s="430" t="s">
        <v>160</v>
      </c>
      <c r="F110" s="96" t="s">
        <v>125</v>
      </c>
      <c r="G110" s="97" t="s">
        <v>17</v>
      </c>
      <c r="H110" s="97" t="s">
        <v>18</v>
      </c>
      <c r="I110" s="98" t="s">
        <v>19</v>
      </c>
      <c r="J110" s="99" t="s">
        <v>20</v>
      </c>
      <c r="K110" s="99" t="s">
        <v>21</v>
      </c>
      <c r="L110" s="99" t="s">
        <v>22</v>
      </c>
      <c r="M110" s="99" t="s">
        <v>23</v>
      </c>
      <c r="N110" s="99" t="s">
        <v>24</v>
      </c>
      <c r="O110" s="99" t="s">
        <v>25</v>
      </c>
      <c r="P110" s="99" t="s">
        <v>26</v>
      </c>
      <c r="Q110" s="99" t="s">
        <v>19</v>
      </c>
      <c r="R110" s="99" t="s">
        <v>20</v>
      </c>
      <c r="S110" s="99" t="s">
        <v>21</v>
      </c>
      <c r="T110" s="99" t="s">
        <v>22</v>
      </c>
      <c r="U110" s="99" t="s">
        <v>23</v>
      </c>
      <c r="V110" s="99" t="s">
        <v>24</v>
      </c>
      <c r="W110" s="99" t="s">
        <v>25</v>
      </c>
      <c r="X110" s="99" t="s">
        <v>26</v>
      </c>
      <c r="Y110" s="98" t="s">
        <v>343</v>
      </c>
      <c r="Z110" s="100" t="s">
        <v>344</v>
      </c>
      <c r="AA110" s="98" t="s">
        <v>256</v>
      </c>
      <c r="AB110" s="99" t="s">
        <v>257</v>
      </c>
      <c r="AC110" s="99" t="s">
        <v>258</v>
      </c>
      <c r="AD110" s="99" t="s">
        <v>27</v>
      </c>
      <c r="AE110" s="99" t="s">
        <v>254</v>
      </c>
      <c r="AF110" s="99" t="s">
        <v>28</v>
      </c>
      <c r="AG110" s="101" t="s">
        <v>255</v>
      </c>
      <c r="AH110" s="421"/>
      <c r="AI110" s="109" t="s">
        <v>261</v>
      </c>
      <c r="AJ110" s="110" t="s">
        <v>262</v>
      </c>
      <c r="AK110" s="110" t="s">
        <v>263</v>
      </c>
      <c r="AL110" s="110" t="s">
        <v>264</v>
      </c>
      <c r="AM110" s="110" t="s">
        <v>29</v>
      </c>
      <c r="AN110" s="423" t="s">
        <v>2416</v>
      </c>
      <c r="AO110" s="102" t="s">
        <v>30</v>
      </c>
      <c r="AP110" s="101" t="s">
        <v>31</v>
      </c>
      <c r="AQ110" s="101" t="s">
        <v>32</v>
      </c>
      <c r="AR110" s="101" t="s">
        <v>33</v>
      </c>
      <c r="AS110" s="101" t="s">
        <v>34</v>
      </c>
      <c r="AT110" s="101" t="s">
        <v>35</v>
      </c>
      <c r="AU110" s="100" t="s">
        <v>29</v>
      </c>
      <c r="AV110" s="420" t="s">
        <v>12</v>
      </c>
      <c r="AW110" s="103" t="s">
        <v>277</v>
      </c>
      <c r="AX110" s="101" t="s">
        <v>278</v>
      </c>
      <c r="AY110" s="99" t="s">
        <v>36</v>
      </c>
      <c r="AZ110" s="101" t="s">
        <v>37</v>
      </c>
      <c r="BA110" s="453"/>
      <c r="BB110" s="100" t="s">
        <v>5652</v>
      </c>
      <c r="BC110" s="100" t="s">
        <v>341</v>
      </c>
      <c r="BD110" s="101" t="s">
        <v>287</v>
      </c>
      <c r="BE110" s="101" t="s">
        <v>290</v>
      </c>
      <c r="BF110" s="100" t="s">
        <v>342</v>
      </c>
      <c r="BG110" s="101" t="s">
        <v>299</v>
      </c>
      <c r="BH110" s="100" t="s">
        <v>5600</v>
      </c>
      <c r="BI110" s="421"/>
      <c r="BJ110" s="421"/>
      <c r="BK110" s="424"/>
    </row>
    <row r="111" spans="1:63" s="34" customFormat="1" ht="12.75" x14ac:dyDescent="0.25">
      <c r="A111" s="378"/>
      <c r="B111" s="427"/>
      <c r="C111" s="429"/>
      <c r="D111" s="429"/>
      <c r="E111" s="431"/>
      <c r="F111" s="272" t="s">
        <v>126</v>
      </c>
      <c r="G111" s="273" t="s">
        <v>127</v>
      </c>
      <c r="H111" s="274" t="s">
        <v>127</v>
      </c>
      <c r="I111" s="274" t="s">
        <v>128</v>
      </c>
      <c r="J111" s="274" t="s">
        <v>128</v>
      </c>
      <c r="K111" s="274" t="s">
        <v>128</v>
      </c>
      <c r="L111" s="274" t="s">
        <v>128</v>
      </c>
      <c r="M111" s="274" t="s">
        <v>128</v>
      </c>
      <c r="N111" s="274" t="s">
        <v>128</v>
      </c>
      <c r="O111" s="274" t="s">
        <v>128</v>
      </c>
      <c r="P111" s="274" t="s">
        <v>128</v>
      </c>
      <c r="Q111" s="274" t="s">
        <v>128</v>
      </c>
      <c r="R111" s="274" t="s">
        <v>128</v>
      </c>
      <c r="S111" s="274" t="s">
        <v>128</v>
      </c>
      <c r="T111" s="274" t="s">
        <v>128</v>
      </c>
      <c r="U111" s="274" t="s">
        <v>128</v>
      </c>
      <c r="V111" s="274" t="s">
        <v>128</v>
      </c>
      <c r="W111" s="274" t="s">
        <v>128</v>
      </c>
      <c r="X111" s="274" t="s">
        <v>128</v>
      </c>
      <c r="Y111" s="274" t="s">
        <v>128</v>
      </c>
      <c r="Z111" s="274" t="s">
        <v>128</v>
      </c>
      <c r="AA111" s="274" t="s">
        <v>252</v>
      </c>
      <c r="AB111" s="274" t="s">
        <v>252</v>
      </c>
      <c r="AC111" s="274" t="s">
        <v>252</v>
      </c>
      <c r="AD111" s="274" t="s">
        <v>128</v>
      </c>
      <c r="AE111" s="274" t="s">
        <v>129</v>
      </c>
      <c r="AF111" s="274" t="s">
        <v>128</v>
      </c>
      <c r="AG111" s="275" t="s">
        <v>253</v>
      </c>
      <c r="AH111" s="422"/>
      <c r="AI111" s="276" t="s">
        <v>129</v>
      </c>
      <c r="AJ111" s="275" t="s">
        <v>129</v>
      </c>
      <c r="AK111" s="275" t="s">
        <v>129</v>
      </c>
      <c r="AL111" s="275" t="s">
        <v>129</v>
      </c>
      <c r="AM111" s="275" t="s">
        <v>129</v>
      </c>
      <c r="AN111" s="422"/>
      <c r="AO111" s="277" t="s">
        <v>253</v>
      </c>
      <c r="AP111" s="275" t="s">
        <v>253</v>
      </c>
      <c r="AQ111" s="275" t="s">
        <v>253</v>
      </c>
      <c r="AR111" s="275" t="s">
        <v>253</v>
      </c>
      <c r="AS111" s="275" t="s">
        <v>253</v>
      </c>
      <c r="AT111" s="275" t="s">
        <v>253</v>
      </c>
      <c r="AU111" s="275" t="s">
        <v>253</v>
      </c>
      <c r="AV111" s="422"/>
      <c r="AW111" s="278" t="s">
        <v>252</v>
      </c>
      <c r="AX111" s="275" t="s">
        <v>252</v>
      </c>
      <c r="AY111" s="274"/>
      <c r="AZ111" s="275"/>
      <c r="BA111" s="451"/>
      <c r="BB111" s="275" t="s">
        <v>286</v>
      </c>
      <c r="BC111" s="275" t="s">
        <v>130</v>
      </c>
      <c r="BD111" s="275" t="s">
        <v>130</v>
      </c>
      <c r="BE111" s="275" t="s">
        <v>130</v>
      </c>
      <c r="BF111" s="275" t="s">
        <v>130</v>
      </c>
      <c r="BG111" s="275"/>
      <c r="BH111" s="275" t="s">
        <v>130</v>
      </c>
      <c r="BI111" s="422"/>
      <c r="BJ111" s="422"/>
      <c r="BK111" s="425"/>
    </row>
    <row r="112" spans="1:63" ht="11.25" customHeight="1" x14ac:dyDescent="0.2">
      <c r="A112" s="52"/>
      <c r="B112" s="383"/>
      <c r="C112" s="35"/>
      <c r="D112" s="35"/>
      <c r="E112" s="35"/>
      <c r="F112" s="36"/>
      <c r="G112" s="35"/>
      <c r="H112" s="22"/>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269"/>
      <c r="AH112" s="86"/>
      <c r="AI112" s="270"/>
      <c r="AJ112" s="38"/>
      <c r="AK112" s="38"/>
      <c r="AL112" s="38"/>
      <c r="AM112" s="38"/>
      <c r="AN112" s="111"/>
      <c r="AO112" s="38"/>
      <c r="AP112" s="38"/>
      <c r="AQ112" s="38"/>
      <c r="AR112" s="38"/>
      <c r="AS112" s="38"/>
      <c r="AT112" s="38"/>
      <c r="AU112" s="269"/>
      <c r="AV112" s="86"/>
      <c r="AW112" s="38"/>
      <c r="AX112" s="38"/>
      <c r="AY112" s="38"/>
      <c r="AZ112" s="271"/>
      <c r="BA112" s="86"/>
      <c r="BB112" s="38"/>
      <c r="BC112" s="38"/>
      <c r="BD112" s="38"/>
      <c r="BE112" s="38"/>
      <c r="BF112" s="38"/>
      <c r="BG112" s="39"/>
      <c r="BH112" s="38"/>
      <c r="BI112" s="38"/>
      <c r="BJ112" s="279"/>
      <c r="BK112" s="279"/>
    </row>
    <row r="113" spans="1:63" s="252" customFormat="1" ht="11.25" customHeight="1" x14ac:dyDescent="0.15">
      <c r="A113" s="324" t="s">
        <v>346</v>
      </c>
      <c r="B113" s="384"/>
      <c r="C113" s="343"/>
      <c r="D113" s="343"/>
      <c r="E113" s="343"/>
      <c r="F113" s="344"/>
      <c r="G113" s="343"/>
      <c r="H113" s="342"/>
      <c r="I113" s="345"/>
      <c r="J113" s="345"/>
      <c r="K113" s="345"/>
      <c r="L113" s="345"/>
      <c r="M113" s="345"/>
      <c r="N113" s="345"/>
      <c r="O113" s="345"/>
      <c r="P113" s="345"/>
      <c r="Q113" s="345"/>
      <c r="R113" s="345"/>
      <c r="S113" s="345"/>
      <c r="T113" s="345"/>
      <c r="U113" s="345"/>
      <c r="V113" s="345"/>
      <c r="W113" s="345"/>
      <c r="X113" s="345"/>
      <c r="Y113" s="345"/>
      <c r="Z113" s="345"/>
      <c r="AA113" s="346" t="s">
        <v>275</v>
      </c>
      <c r="AB113" s="346" t="s">
        <v>275</v>
      </c>
      <c r="AC113" s="346" t="s">
        <v>275</v>
      </c>
      <c r="AD113" s="345"/>
      <c r="AE113" s="345"/>
      <c r="AF113" s="345"/>
      <c r="AG113" s="160"/>
      <c r="AH113" s="347"/>
      <c r="AI113" s="348"/>
      <c r="AJ113" s="345"/>
      <c r="AK113" s="345"/>
      <c r="AL113" s="345"/>
      <c r="AM113" s="345"/>
      <c r="AN113" s="349"/>
      <c r="AO113" s="345"/>
      <c r="AP113" s="345"/>
      <c r="AQ113" s="345"/>
      <c r="AR113" s="345"/>
      <c r="AS113" s="345"/>
      <c r="AT113" s="345"/>
      <c r="AU113" s="160"/>
      <c r="AV113" s="347"/>
      <c r="AW113" s="346" t="s">
        <v>275</v>
      </c>
      <c r="AX113" s="346" t="s">
        <v>275</v>
      </c>
      <c r="AY113" s="350"/>
      <c r="AZ113" s="351"/>
      <c r="BA113" s="347"/>
      <c r="BB113" s="352"/>
      <c r="BC113" s="353"/>
      <c r="BD113" s="353"/>
      <c r="BE113" s="353"/>
      <c r="BF113" s="353"/>
      <c r="BG113" s="350"/>
      <c r="BH113" s="352"/>
      <c r="BI113" s="345"/>
      <c r="BJ113" s="350"/>
      <c r="BK113" s="317">
        <v>34</v>
      </c>
    </row>
    <row r="114" spans="1:63" s="50" customFormat="1" ht="11.25" customHeight="1" x14ac:dyDescent="0.15">
      <c r="A114" s="292" t="s">
        <v>345</v>
      </c>
      <c r="B114" s="385" t="s">
        <v>5531</v>
      </c>
      <c r="C114" s="309" t="s">
        <v>5532</v>
      </c>
      <c r="D114" s="309" t="s">
        <v>5533</v>
      </c>
      <c r="E114" s="309" t="s">
        <v>5534</v>
      </c>
      <c r="F114" s="310"/>
      <c r="G114" s="309">
        <v>11843</v>
      </c>
      <c r="H114" s="308">
        <v>5682</v>
      </c>
      <c r="I114" s="311">
        <v>306</v>
      </c>
      <c r="J114" s="311">
        <v>291</v>
      </c>
      <c r="K114" s="311">
        <v>107</v>
      </c>
      <c r="L114" s="311">
        <v>11</v>
      </c>
      <c r="M114" s="311">
        <v>153</v>
      </c>
      <c r="N114" s="311">
        <v>305</v>
      </c>
      <c r="O114" s="311">
        <v>205</v>
      </c>
      <c r="P114" s="311"/>
      <c r="Q114" s="311">
        <v>2</v>
      </c>
      <c r="R114" s="311">
        <v>2</v>
      </c>
      <c r="S114" s="311">
        <v>0</v>
      </c>
      <c r="T114" s="311">
        <v>0</v>
      </c>
      <c r="U114" s="311">
        <v>0</v>
      </c>
      <c r="V114" s="311">
        <v>0</v>
      </c>
      <c r="W114" s="311">
        <v>0</v>
      </c>
      <c r="X114" s="311">
        <v>0</v>
      </c>
      <c r="Y114" s="311">
        <v>480</v>
      </c>
      <c r="Z114" s="311">
        <v>73</v>
      </c>
      <c r="AA114" s="312">
        <v>0.99</v>
      </c>
      <c r="AB114" s="312">
        <v>0.01</v>
      </c>
      <c r="AC114" s="312">
        <v>0</v>
      </c>
      <c r="AD114" s="311">
        <v>15</v>
      </c>
      <c r="AE114" s="311">
        <v>125500</v>
      </c>
      <c r="AF114" s="311">
        <v>11</v>
      </c>
      <c r="AG114" s="313">
        <v>113000</v>
      </c>
      <c r="AH114" s="314" t="s">
        <v>5602</v>
      </c>
      <c r="AI114" s="315">
        <v>24305</v>
      </c>
      <c r="AJ114" s="311">
        <v>12</v>
      </c>
      <c r="AK114" s="311"/>
      <c r="AL114" s="311">
        <v>58512</v>
      </c>
      <c r="AM114" s="311">
        <v>62840</v>
      </c>
      <c r="AN114" s="316" t="s">
        <v>5603</v>
      </c>
      <c r="AO114" s="311"/>
      <c r="AP114" s="311"/>
      <c r="AQ114" s="311"/>
      <c r="AR114" s="311"/>
      <c r="AS114" s="311"/>
      <c r="AT114" s="311"/>
      <c r="AU114" s="313"/>
      <c r="AV114" s="314"/>
      <c r="AW114" s="312"/>
      <c r="AX114" s="312"/>
      <c r="AY114" s="317" t="s">
        <v>41</v>
      </c>
      <c r="AZ114" s="318" t="s">
        <v>41</v>
      </c>
      <c r="BA114" s="314" t="s">
        <v>5604</v>
      </c>
      <c r="BB114" s="319">
        <v>241.4</v>
      </c>
      <c r="BC114" s="320">
        <v>13633838</v>
      </c>
      <c r="BD114" s="320">
        <v>15551697</v>
      </c>
      <c r="BE114" s="320"/>
      <c r="BF114" s="320"/>
      <c r="BG114" s="317" t="s">
        <v>42</v>
      </c>
      <c r="BH114" s="319">
        <v>265</v>
      </c>
      <c r="BI114" s="311" t="s">
        <v>5605</v>
      </c>
      <c r="BJ114" s="388" t="s">
        <v>275</v>
      </c>
      <c r="BK114" s="317">
        <v>2527</v>
      </c>
    </row>
    <row r="115" spans="1:63" s="50" customFormat="1" ht="11.25" customHeight="1" x14ac:dyDescent="0.15">
      <c r="A115" s="292" t="s">
        <v>153</v>
      </c>
      <c r="B115" s="385" t="s">
        <v>2010</v>
      </c>
      <c r="C115" s="309" t="s">
        <v>4785</v>
      </c>
      <c r="D115" s="309" t="s">
        <v>2012</v>
      </c>
      <c r="E115" s="309" t="s">
        <v>2604</v>
      </c>
      <c r="F115" s="310"/>
      <c r="G115" s="309">
        <v>14000</v>
      </c>
      <c r="H115" s="308"/>
      <c r="I115" s="311">
        <v>196</v>
      </c>
      <c r="J115" s="311">
        <v>6</v>
      </c>
      <c r="K115" s="311">
        <v>6</v>
      </c>
      <c r="L115" s="311">
        <v>2</v>
      </c>
      <c r="M115" s="311">
        <v>102</v>
      </c>
      <c r="N115" s="311">
        <v>0</v>
      </c>
      <c r="O115" s="311">
        <v>196</v>
      </c>
      <c r="P115" s="311">
        <v>0</v>
      </c>
      <c r="Q115" s="311">
        <v>0</v>
      </c>
      <c r="R115" s="311">
        <v>0</v>
      </c>
      <c r="S115" s="311">
        <v>0</v>
      </c>
      <c r="T115" s="311">
        <v>0</v>
      </c>
      <c r="U115" s="311">
        <v>0</v>
      </c>
      <c r="V115" s="311">
        <v>0</v>
      </c>
      <c r="W115" s="311">
        <v>0</v>
      </c>
      <c r="X115" s="311">
        <v>0</v>
      </c>
      <c r="Y115" s="311">
        <v>520</v>
      </c>
      <c r="Z115" s="311">
        <v>0</v>
      </c>
      <c r="AA115" s="312">
        <v>1</v>
      </c>
      <c r="AB115" s="312">
        <v>0</v>
      </c>
      <c r="AC115" s="312">
        <v>0</v>
      </c>
      <c r="AD115" s="311">
        <v>43</v>
      </c>
      <c r="AE115" s="311">
        <v>39150</v>
      </c>
      <c r="AF115" s="311">
        <v>55</v>
      </c>
      <c r="AG115" s="313">
        <v>571000</v>
      </c>
      <c r="AH115" s="314"/>
      <c r="AI115" s="315">
        <v>40000</v>
      </c>
      <c r="AJ115" s="311">
        <v>18</v>
      </c>
      <c r="AK115" s="311">
        <v>0</v>
      </c>
      <c r="AL115" s="311">
        <v>2500</v>
      </c>
      <c r="AM115" s="311"/>
      <c r="AN115" s="316"/>
      <c r="AO115" s="311">
        <v>329000</v>
      </c>
      <c r="AP115" s="311"/>
      <c r="AQ115" s="311">
        <v>470000</v>
      </c>
      <c r="AR115" s="311"/>
      <c r="AS115" s="311"/>
      <c r="AT115" s="311"/>
      <c r="AU115" s="313"/>
      <c r="AV115" s="314"/>
      <c r="AW115" s="312">
        <v>0.4</v>
      </c>
      <c r="AX115" s="312">
        <v>0.6</v>
      </c>
      <c r="AY115" s="317" t="s">
        <v>50</v>
      </c>
      <c r="AZ115" s="318" t="s">
        <v>50</v>
      </c>
      <c r="BA115" s="314" t="s">
        <v>5606</v>
      </c>
      <c r="BB115" s="319">
        <v>121.42</v>
      </c>
      <c r="BC115" s="320">
        <v>4326025.3899999997</v>
      </c>
      <c r="BD115" s="320">
        <v>2997553.07</v>
      </c>
      <c r="BE115" s="320">
        <v>6470674.3200000003</v>
      </c>
      <c r="BF115" s="320">
        <v>13799158.960000001</v>
      </c>
      <c r="BG115" s="317" t="s">
        <v>42</v>
      </c>
      <c r="BH115" s="319">
        <v>124.82</v>
      </c>
      <c r="BI115" s="311" t="s">
        <v>5607</v>
      </c>
      <c r="BJ115" s="388" t="s">
        <v>275</v>
      </c>
      <c r="BK115" s="317">
        <v>416</v>
      </c>
    </row>
    <row r="116" spans="1:63" s="252" customFormat="1" ht="11.25" customHeight="1" x14ac:dyDescent="0.15">
      <c r="A116" s="324" t="s">
        <v>154</v>
      </c>
      <c r="B116" s="348"/>
      <c r="C116" s="354"/>
      <c r="D116" s="354"/>
      <c r="E116" s="354"/>
      <c r="F116" s="355"/>
      <c r="G116" s="354"/>
      <c r="H116" s="345"/>
      <c r="I116" s="345"/>
      <c r="J116" s="345"/>
      <c r="K116" s="345"/>
      <c r="L116" s="345"/>
      <c r="M116" s="345"/>
      <c r="N116" s="345"/>
      <c r="O116" s="345"/>
      <c r="P116" s="345"/>
      <c r="Q116" s="345"/>
      <c r="R116" s="345"/>
      <c r="S116" s="345"/>
      <c r="T116" s="345"/>
      <c r="U116" s="345"/>
      <c r="V116" s="345"/>
      <c r="W116" s="345"/>
      <c r="X116" s="345"/>
      <c r="Y116" s="345"/>
      <c r="Z116" s="345"/>
      <c r="AA116" s="346"/>
      <c r="AB116" s="346"/>
      <c r="AC116" s="346"/>
      <c r="AD116" s="345"/>
      <c r="AE116" s="345"/>
      <c r="AF116" s="345"/>
      <c r="AG116" s="160"/>
      <c r="AH116" s="347"/>
      <c r="AI116" s="348"/>
      <c r="AJ116" s="345"/>
      <c r="AK116" s="345"/>
      <c r="AL116" s="345"/>
      <c r="AM116" s="345"/>
      <c r="AN116" s="349"/>
      <c r="AO116" s="345"/>
      <c r="AP116" s="345"/>
      <c r="AQ116" s="345"/>
      <c r="AR116" s="345"/>
      <c r="AS116" s="345"/>
      <c r="AT116" s="345"/>
      <c r="AU116" s="160"/>
      <c r="AV116" s="347"/>
      <c r="AW116" s="346"/>
      <c r="AX116" s="346"/>
      <c r="AY116" s="350"/>
      <c r="AZ116" s="351"/>
      <c r="BA116" s="347"/>
      <c r="BB116" s="352"/>
      <c r="BC116" s="353"/>
      <c r="BD116" s="353"/>
      <c r="BE116" s="353"/>
      <c r="BF116" s="353"/>
      <c r="BG116" s="350"/>
      <c r="BH116" s="352"/>
      <c r="BI116" s="345"/>
      <c r="BJ116" s="350"/>
      <c r="BK116" s="317">
        <v>94</v>
      </c>
    </row>
    <row r="117" spans="1:63" s="50" customFormat="1" ht="11.25" customHeight="1" x14ac:dyDescent="0.15">
      <c r="A117" s="292" t="s">
        <v>131</v>
      </c>
      <c r="B117" s="315" t="s">
        <v>5535</v>
      </c>
      <c r="C117" s="321" t="s">
        <v>5536</v>
      </c>
      <c r="D117" s="321" t="s">
        <v>5537</v>
      </c>
      <c r="E117" s="321" t="s">
        <v>5538</v>
      </c>
      <c r="F117" s="322"/>
      <c r="G117" s="321">
        <v>9000</v>
      </c>
      <c r="H117" s="311">
        <v>15058</v>
      </c>
      <c r="I117" s="311">
        <v>678</v>
      </c>
      <c r="J117" s="311">
        <v>188</v>
      </c>
      <c r="K117" s="311">
        <v>80</v>
      </c>
      <c r="L117" s="311">
        <v>2</v>
      </c>
      <c r="M117" s="311">
        <v>220</v>
      </c>
      <c r="N117" s="311">
        <v>0</v>
      </c>
      <c r="O117" s="311">
        <v>364</v>
      </c>
      <c r="P117" s="311">
        <v>0</v>
      </c>
      <c r="Q117" s="311">
        <v>0</v>
      </c>
      <c r="R117" s="311">
        <v>0</v>
      </c>
      <c r="S117" s="311">
        <v>0</v>
      </c>
      <c r="T117" s="311">
        <v>0</v>
      </c>
      <c r="U117" s="311">
        <v>0</v>
      </c>
      <c r="V117" s="311">
        <v>0</v>
      </c>
      <c r="W117" s="311">
        <v>0</v>
      </c>
      <c r="X117" s="311">
        <v>0</v>
      </c>
      <c r="Y117" s="311">
        <v>1945</v>
      </c>
      <c r="Z117" s="311">
        <v>600</v>
      </c>
      <c r="AA117" s="312">
        <v>1</v>
      </c>
      <c r="AB117" s="312">
        <v>0</v>
      </c>
      <c r="AC117" s="312">
        <v>0</v>
      </c>
      <c r="AD117" s="311">
        <v>65</v>
      </c>
      <c r="AE117" s="311">
        <v>12000</v>
      </c>
      <c r="AF117" s="311">
        <v>41</v>
      </c>
      <c r="AG117" s="313">
        <v>340000</v>
      </c>
      <c r="AH117" s="314"/>
      <c r="AI117" s="315">
        <v>1010</v>
      </c>
      <c r="AJ117" s="311">
        <v>0</v>
      </c>
      <c r="AK117" s="311">
        <v>0</v>
      </c>
      <c r="AL117" s="311">
        <v>1869</v>
      </c>
      <c r="AM117" s="311">
        <v>0</v>
      </c>
      <c r="AN117" s="316"/>
      <c r="AO117" s="311">
        <v>143452</v>
      </c>
      <c r="AP117" s="311">
        <v>0</v>
      </c>
      <c r="AQ117" s="311">
        <v>0</v>
      </c>
      <c r="AR117" s="311">
        <v>0</v>
      </c>
      <c r="AS117" s="311">
        <v>0</v>
      </c>
      <c r="AT117" s="311">
        <v>0</v>
      </c>
      <c r="AU117" s="313">
        <v>0</v>
      </c>
      <c r="AV117" s="314"/>
      <c r="AW117" s="312">
        <v>1</v>
      </c>
      <c r="AX117" s="312">
        <v>0</v>
      </c>
      <c r="AY117" s="317" t="s">
        <v>50</v>
      </c>
      <c r="AZ117" s="318" t="s">
        <v>50</v>
      </c>
      <c r="BA117" s="314"/>
      <c r="BB117" s="319">
        <v>200</v>
      </c>
      <c r="BC117" s="320">
        <v>77450659</v>
      </c>
      <c r="BD117" s="320">
        <v>81636073</v>
      </c>
      <c r="BE117" s="320">
        <v>9224464</v>
      </c>
      <c r="BF117" s="320">
        <v>170344209</v>
      </c>
      <c r="BG117" s="317" t="s">
        <v>46</v>
      </c>
      <c r="BH117" s="319"/>
      <c r="BI117" s="311"/>
      <c r="BJ117" s="317"/>
      <c r="BK117" s="317">
        <v>421</v>
      </c>
    </row>
    <row r="118" spans="1:63" s="50" customFormat="1" ht="11.25" customHeight="1" x14ac:dyDescent="0.15">
      <c r="A118" s="292" t="s">
        <v>132</v>
      </c>
      <c r="B118" s="315" t="s">
        <v>5539</v>
      </c>
      <c r="C118" s="321" t="s">
        <v>2607</v>
      </c>
      <c r="D118" s="321" t="s">
        <v>5540</v>
      </c>
      <c r="E118" s="321" t="s">
        <v>5541</v>
      </c>
      <c r="F118" s="322"/>
      <c r="G118" s="321">
        <v>23134</v>
      </c>
      <c r="H118" s="311">
        <v>9072</v>
      </c>
      <c r="I118" s="311">
        <v>831</v>
      </c>
      <c r="J118" s="311">
        <v>82</v>
      </c>
      <c r="K118" s="311">
        <v>30</v>
      </c>
      <c r="L118" s="311">
        <v>40</v>
      </c>
      <c r="M118" s="311">
        <v>638</v>
      </c>
      <c r="N118" s="311">
        <v>0</v>
      </c>
      <c r="O118" s="311">
        <v>511</v>
      </c>
      <c r="P118" s="311">
        <v>365</v>
      </c>
      <c r="Q118" s="311">
        <v>31</v>
      </c>
      <c r="R118" s="311">
        <v>0</v>
      </c>
      <c r="S118" s="311">
        <v>0</v>
      </c>
      <c r="T118" s="311">
        <v>0</v>
      </c>
      <c r="U118" s="311">
        <v>16</v>
      </c>
      <c r="V118" s="311">
        <v>0</v>
      </c>
      <c r="W118" s="311">
        <v>24</v>
      </c>
      <c r="X118" s="311">
        <v>6</v>
      </c>
      <c r="Y118" s="311">
        <v>1408</v>
      </c>
      <c r="Z118" s="311">
        <v>80</v>
      </c>
      <c r="AA118" s="312">
        <v>0.98</v>
      </c>
      <c r="AB118" s="312">
        <v>0.01</v>
      </c>
      <c r="AC118" s="312">
        <v>0.01</v>
      </c>
      <c r="AD118" s="311">
        <v>196</v>
      </c>
      <c r="AE118" s="311">
        <v>68501</v>
      </c>
      <c r="AF118" s="311">
        <v>531</v>
      </c>
      <c r="AG118" s="313">
        <v>8001142</v>
      </c>
      <c r="AH118" s="314" t="s">
        <v>5608</v>
      </c>
      <c r="AI118" s="315">
        <v>247470</v>
      </c>
      <c r="AJ118" s="311">
        <v>0</v>
      </c>
      <c r="AK118" s="311">
        <v>0</v>
      </c>
      <c r="AL118" s="311">
        <v>100000</v>
      </c>
      <c r="AM118" s="311"/>
      <c r="AN118" s="316"/>
      <c r="AO118" s="311">
        <v>991024</v>
      </c>
      <c r="AP118" s="311"/>
      <c r="AQ118" s="311">
        <v>11743476</v>
      </c>
      <c r="AR118" s="311"/>
      <c r="AS118" s="311"/>
      <c r="AT118" s="311"/>
      <c r="AU118" s="313"/>
      <c r="AV118" s="314"/>
      <c r="AW118" s="312">
        <v>1</v>
      </c>
      <c r="AX118" s="312">
        <v>0</v>
      </c>
      <c r="AY118" s="317"/>
      <c r="AZ118" s="318" t="s">
        <v>95</v>
      </c>
      <c r="BA118" s="314"/>
      <c r="BB118" s="319">
        <v>160</v>
      </c>
      <c r="BC118" s="320">
        <v>35275715</v>
      </c>
      <c r="BD118" s="320">
        <v>31947448</v>
      </c>
      <c r="BE118" s="320">
        <v>45370894</v>
      </c>
      <c r="BF118" s="320">
        <v>113339226</v>
      </c>
      <c r="BG118" s="317" t="s">
        <v>42</v>
      </c>
      <c r="BH118" s="319">
        <v>165</v>
      </c>
      <c r="BI118" s="311"/>
      <c r="BJ118" s="317"/>
      <c r="BK118" s="317">
        <v>780</v>
      </c>
    </row>
    <row r="119" spans="1:63" s="50" customFormat="1" ht="11.25" customHeight="1" x14ac:dyDescent="0.15">
      <c r="A119" s="292" t="s">
        <v>133</v>
      </c>
      <c r="B119" s="315" t="s">
        <v>5542</v>
      </c>
      <c r="C119" s="321" t="s">
        <v>5543</v>
      </c>
      <c r="D119" s="321" t="s">
        <v>5544</v>
      </c>
      <c r="E119" s="321" t="s">
        <v>5545</v>
      </c>
      <c r="F119" s="322"/>
      <c r="G119" s="321">
        <v>10870</v>
      </c>
      <c r="H119" s="311">
        <v>4135</v>
      </c>
      <c r="I119" s="311">
        <v>634</v>
      </c>
      <c r="J119" s="311">
        <v>2</v>
      </c>
      <c r="K119" s="311">
        <v>17</v>
      </c>
      <c r="L119" s="311">
        <v>15</v>
      </c>
      <c r="M119" s="311">
        <v>171</v>
      </c>
      <c r="N119" s="311">
        <v>8</v>
      </c>
      <c r="O119" s="311">
        <v>634</v>
      </c>
      <c r="P119" s="311">
        <v>0</v>
      </c>
      <c r="Q119" s="311">
        <v>250</v>
      </c>
      <c r="R119" s="311">
        <v>0</v>
      </c>
      <c r="S119" s="311">
        <v>0</v>
      </c>
      <c r="T119" s="311">
        <v>0</v>
      </c>
      <c r="U119" s="311">
        <v>0</v>
      </c>
      <c r="V119" s="311">
        <v>0</v>
      </c>
      <c r="W119" s="311">
        <v>0</v>
      </c>
      <c r="X119" s="311">
        <v>0</v>
      </c>
      <c r="Y119" s="311">
        <v>1380</v>
      </c>
      <c r="Z119" s="311">
        <v>0</v>
      </c>
      <c r="AA119" s="312">
        <v>1</v>
      </c>
      <c r="AB119" s="312">
        <v>0</v>
      </c>
      <c r="AC119" s="312">
        <v>0</v>
      </c>
      <c r="AD119" s="311">
        <v>99</v>
      </c>
      <c r="AE119" s="311">
        <v>150000</v>
      </c>
      <c r="AF119" s="311">
        <v>88</v>
      </c>
      <c r="AG119" s="313">
        <v>595000</v>
      </c>
      <c r="AH119" s="314"/>
      <c r="AI119" s="315">
        <v>84469</v>
      </c>
      <c r="AJ119" s="311">
        <v>0</v>
      </c>
      <c r="AK119" s="311">
        <v>203498</v>
      </c>
      <c r="AL119" s="311">
        <v>0</v>
      </c>
      <c r="AM119" s="311">
        <v>0</v>
      </c>
      <c r="AN119" s="316"/>
      <c r="AO119" s="311">
        <v>0</v>
      </c>
      <c r="AP119" s="311">
        <v>0</v>
      </c>
      <c r="AQ119" s="311">
        <v>203498</v>
      </c>
      <c r="AR119" s="311">
        <v>0</v>
      </c>
      <c r="AS119" s="311">
        <v>0</v>
      </c>
      <c r="AT119" s="311">
        <v>0</v>
      </c>
      <c r="AU119" s="313">
        <v>0</v>
      </c>
      <c r="AV119" s="314"/>
      <c r="AW119" s="312">
        <v>0.28000000000000003</v>
      </c>
      <c r="AX119" s="312">
        <v>0.72</v>
      </c>
      <c r="AY119" s="317" t="s">
        <v>50</v>
      </c>
      <c r="AZ119" s="318" t="s">
        <v>50</v>
      </c>
      <c r="BA119" s="314"/>
      <c r="BB119" s="319">
        <v>68.67</v>
      </c>
      <c r="BC119" s="320">
        <v>9217971</v>
      </c>
      <c r="BD119" s="320">
        <v>1153145</v>
      </c>
      <c r="BE119" s="320">
        <v>6018428</v>
      </c>
      <c r="BF119" s="320">
        <v>16979218</v>
      </c>
      <c r="BG119" s="317" t="s">
        <v>46</v>
      </c>
      <c r="BH119" s="319"/>
      <c r="BI119" s="311"/>
      <c r="BJ119" s="317"/>
      <c r="BK119" s="317">
        <v>368</v>
      </c>
    </row>
    <row r="120" spans="1:63" s="50" customFormat="1" ht="11.25" customHeight="1" x14ac:dyDescent="0.15">
      <c r="A120" s="292" t="s">
        <v>134</v>
      </c>
      <c r="B120" s="315" t="s">
        <v>167</v>
      </c>
      <c r="C120" s="321" t="s">
        <v>656</v>
      </c>
      <c r="D120" s="321" t="s">
        <v>5546</v>
      </c>
      <c r="E120" s="321" t="s">
        <v>220</v>
      </c>
      <c r="F120" s="322"/>
      <c r="G120" s="321">
        <v>13472</v>
      </c>
      <c r="H120" s="311"/>
      <c r="I120" s="311">
        <v>354</v>
      </c>
      <c r="J120" s="311">
        <v>10</v>
      </c>
      <c r="K120" s="311">
        <v>12</v>
      </c>
      <c r="L120" s="311">
        <v>6</v>
      </c>
      <c r="M120" s="311">
        <v>102</v>
      </c>
      <c r="N120" s="311"/>
      <c r="O120" s="311">
        <v>291</v>
      </c>
      <c r="P120" s="311"/>
      <c r="Q120" s="311"/>
      <c r="R120" s="311"/>
      <c r="S120" s="311"/>
      <c r="T120" s="311"/>
      <c r="U120" s="311"/>
      <c r="V120" s="311"/>
      <c r="W120" s="311"/>
      <c r="X120" s="311"/>
      <c r="Y120" s="311">
        <v>404</v>
      </c>
      <c r="Z120" s="311">
        <v>48</v>
      </c>
      <c r="AA120" s="312">
        <v>1</v>
      </c>
      <c r="AB120" s="312">
        <v>0</v>
      </c>
      <c r="AC120" s="312">
        <v>0</v>
      </c>
      <c r="AD120" s="311">
        <v>22</v>
      </c>
      <c r="AE120" s="311">
        <v>63500</v>
      </c>
      <c r="AF120" s="311">
        <v>16</v>
      </c>
      <c r="AG120" s="313">
        <v>342000</v>
      </c>
      <c r="AH120" s="314"/>
      <c r="AI120" s="315">
        <v>778</v>
      </c>
      <c r="AJ120" s="311"/>
      <c r="AK120" s="311"/>
      <c r="AL120" s="311"/>
      <c r="AM120" s="311"/>
      <c r="AN120" s="316"/>
      <c r="AO120" s="311">
        <v>46400</v>
      </c>
      <c r="AP120" s="311"/>
      <c r="AQ120" s="311"/>
      <c r="AR120" s="311"/>
      <c r="AS120" s="311"/>
      <c r="AT120" s="311"/>
      <c r="AU120" s="313"/>
      <c r="AV120" s="314"/>
      <c r="AW120" s="312">
        <v>1</v>
      </c>
      <c r="AX120" s="312">
        <v>0</v>
      </c>
      <c r="AY120" s="317" t="s">
        <v>50</v>
      </c>
      <c r="AZ120" s="318" t="s">
        <v>50</v>
      </c>
      <c r="BA120" s="314"/>
      <c r="BB120" s="319">
        <v>78.239999999999995</v>
      </c>
      <c r="BC120" s="320">
        <v>211707</v>
      </c>
      <c r="BD120" s="320">
        <v>347485</v>
      </c>
      <c r="BE120" s="320">
        <v>43492</v>
      </c>
      <c r="BF120" s="320">
        <v>602684</v>
      </c>
      <c r="BG120" s="317" t="s">
        <v>42</v>
      </c>
      <c r="BH120" s="319">
        <v>78.239999999999995</v>
      </c>
      <c r="BI120" s="311"/>
      <c r="BJ120" s="317"/>
      <c r="BK120" s="317">
        <v>86</v>
      </c>
    </row>
    <row r="121" spans="1:63" s="252" customFormat="1" ht="11.25" customHeight="1" x14ac:dyDescent="0.15">
      <c r="A121" s="324" t="s">
        <v>347</v>
      </c>
      <c r="B121" s="384"/>
      <c r="C121" s="343"/>
      <c r="D121" s="343"/>
      <c r="E121" s="343"/>
      <c r="F121" s="344"/>
      <c r="G121" s="343"/>
      <c r="H121" s="342"/>
      <c r="I121" s="345"/>
      <c r="J121" s="345"/>
      <c r="K121" s="345"/>
      <c r="L121" s="345"/>
      <c r="M121" s="345"/>
      <c r="N121" s="345"/>
      <c r="O121" s="345"/>
      <c r="P121" s="345"/>
      <c r="Q121" s="345"/>
      <c r="R121" s="345"/>
      <c r="S121" s="345"/>
      <c r="T121" s="345"/>
      <c r="U121" s="345"/>
      <c r="V121" s="345"/>
      <c r="W121" s="345"/>
      <c r="X121" s="345"/>
      <c r="Y121" s="345"/>
      <c r="Z121" s="345"/>
      <c r="AA121" s="346"/>
      <c r="AB121" s="346"/>
      <c r="AC121" s="346"/>
      <c r="AD121" s="345"/>
      <c r="AE121" s="345"/>
      <c r="AF121" s="345"/>
      <c r="AG121" s="160"/>
      <c r="AH121" s="347"/>
      <c r="AI121" s="348"/>
      <c r="AJ121" s="345"/>
      <c r="AK121" s="345"/>
      <c r="AL121" s="345"/>
      <c r="AM121" s="345"/>
      <c r="AN121" s="349"/>
      <c r="AO121" s="345"/>
      <c r="AP121" s="345"/>
      <c r="AQ121" s="345"/>
      <c r="AR121" s="345"/>
      <c r="AS121" s="345"/>
      <c r="AT121" s="345"/>
      <c r="AU121" s="160"/>
      <c r="AV121" s="347"/>
      <c r="AW121" s="346"/>
      <c r="AX121" s="346"/>
      <c r="AY121" s="350"/>
      <c r="AZ121" s="351"/>
      <c r="BA121" s="347"/>
      <c r="BB121" s="352"/>
      <c r="BC121" s="353"/>
      <c r="BD121" s="353"/>
      <c r="BE121" s="353"/>
      <c r="BF121" s="353"/>
      <c r="BG121" s="350"/>
      <c r="BH121" s="352"/>
      <c r="BI121" s="345"/>
      <c r="BJ121" s="350"/>
      <c r="BK121" s="317">
        <v>47</v>
      </c>
    </row>
    <row r="122" spans="1:63" s="252" customFormat="1" ht="11.25" customHeight="1" x14ac:dyDescent="0.15">
      <c r="A122" s="324" t="s">
        <v>348</v>
      </c>
      <c r="B122" s="384"/>
      <c r="C122" s="343"/>
      <c r="D122" s="343"/>
      <c r="E122" s="343"/>
      <c r="F122" s="344"/>
      <c r="G122" s="343"/>
      <c r="H122" s="342"/>
      <c r="I122" s="345"/>
      <c r="J122" s="345"/>
      <c r="K122" s="345"/>
      <c r="L122" s="345"/>
      <c r="M122" s="345"/>
      <c r="N122" s="345"/>
      <c r="O122" s="345"/>
      <c r="P122" s="345"/>
      <c r="Q122" s="345"/>
      <c r="R122" s="345"/>
      <c r="S122" s="345"/>
      <c r="T122" s="345"/>
      <c r="U122" s="345"/>
      <c r="V122" s="345"/>
      <c r="W122" s="345"/>
      <c r="X122" s="345"/>
      <c r="Y122" s="345"/>
      <c r="Z122" s="345"/>
      <c r="AA122" s="346"/>
      <c r="AB122" s="346"/>
      <c r="AC122" s="346"/>
      <c r="AD122" s="345"/>
      <c r="AE122" s="345"/>
      <c r="AF122" s="345"/>
      <c r="AG122" s="160"/>
      <c r="AH122" s="347"/>
      <c r="AI122" s="348"/>
      <c r="AJ122" s="345"/>
      <c r="AK122" s="345"/>
      <c r="AL122" s="345"/>
      <c r="AM122" s="345"/>
      <c r="AN122" s="349"/>
      <c r="AO122" s="345"/>
      <c r="AP122" s="345"/>
      <c r="AQ122" s="345"/>
      <c r="AR122" s="345"/>
      <c r="AS122" s="345"/>
      <c r="AT122" s="345"/>
      <c r="AU122" s="160"/>
      <c r="AV122" s="347"/>
      <c r="AW122" s="346"/>
      <c r="AX122" s="346"/>
      <c r="AY122" s="350"/>
      <c r="AZ122" s="351"/>
      <c r="BA122" s="347"/>
      <c r="BB122" s="352"/>
      <c r="BC122" s="353"/>
      <c r="BD122" s="353"/>
      <c r="BE122" s="353"/>
      <c r="BF122" s="353"/>
      <c r="BG122" s="350"/>
      <c r="BH122" s="352"/>
      <c r="BI122" s="345"/>
      <c r="BJ122" s="350"/>
      <c r="BK122" s="317">
        <v>6</v>
      </c>
    </row>
    <row r="123" spans="1:63" s="50" customFormat="1" ht="11.25" customHeight="1" x14ac:dyDescent="0.15">
      <c r="A123" s="292" t="s">
        <v>349</v>
      </c>
      <c r="B123" s="315" t="s">
        <v>2610</v>
      </c>
      <c r="C123" s="323" t="s">
        <v>5547</v>
      </c>
      <c r="D123" s="321" t="s">
        <v>2612</v>
      </c>
      <c r="E123" s="321" t="s">
        <v>2613</v>
      </c>
      <c r="F123" s="322"/>
      <c r="G123" s="321">
        <v>40359</v>
      </c>
      <c r="H123" s="311">
        <v>18000</v>
      </c>
      <c r="I123" s="311">
        <v>393</v>
      </c>
      <c r="J123" s="311">
        <v>68</v>
      </c>
      <c r="K123" s="311">
        <v>0</v>
      </c>
      <c r="L123" s="311">
        <v>6</v>
      </c>
      <c r="M123" s="311">
        <v>0</v>
      </c>
      <c r="N123" s="311">
        <v>0</v>
      </c>
      <c r="O123" s="311">
        <v>0</v>
      </c>
      <c r="P123" s="311">
        <v>0</v>
      </c>
      <c r="Q123" s="311">
        <v>25</v>
      </c>
      <c r="R123" s="311">
        <v>4</v>
      </c>
      <c r="S123" s="311">
        <v>0</v>
      </c>
      <c r="T123" s="311">
        <v>0</v>
      </c>
      <c r="U123" s="311">
        <v>0</v>
      </c>
      <c r="V123" s="311">
        <v>0</v>
      </c>
      <c r="W123" s="311">
        <v>0</v>
      </c>
      <c r="X123" s="311">
        <v>0</v>
      </c>
      <c r="Y123" s="311">
        <v>1922</v>
      </c>
      <c r="Z123" s="311">
        <v>0</v>
      </c>
      <c r="AA123" s="312">
        <v>0.98</v>
      </c>
      <c r="AB123" s="312">
        <v>0.02</v>
      </c>
      <c r="AC123" s="312">
        <v>0</v>
      </c>
      <c r="AD123" s="311">
        <v>125</v>
      </c>
      <c r="AE123" s="311">
        <v>53880</v>
      </c>
      <c r="AF123" s="311">
        <v>110</v>
      </c>
      <c r="AG123" s="313"/>
      <c r="AH123" s="314"/>
      <c r="AI123" s="315">
        <v>21753</v>
      </c>
      <c r="AJ123" s="311">
        <v>50</v>
      </c>
      <c r="AK123" s="311">
        <v>0</v>
      </c>
      <c r="AL123" s="311">
        <v>0</v>
      </c>
      <c r="AM123" s="311">
        <v>0</v>
      </c>
      <c r="AN123" s="316"/>
      <c r="AO123" s="311">
        <v>563990</v>
      </c>
      <c r="AP123" s="311">
        <v>0</v>
      </c>
      <c r="AQ123" s="311">
        <v>0</v>
      </c>
      <c r="AR123" s="311">
        <v>0</v>
      </c>
      <c r="AS123" s="311">
        <v>0</v>
      </c>
      <c r="AT123" s="311">
        <v>5000</v>
      </c>
      <c r="AU123" s="313">
        <v>0</v>
      </c>
      <c r="AV123" s="314"/>
      <c r="AW123" s="312">
        <v>1</v>
      </c>
      <c r="AX123" s="312">
        <v>0</v>
      </c>
      <c r="AY123" s="317" t="s">
        <v>95</v>
      </c>
      <c r="AZ123" s="318" t="s">
        <v>95</v>
      </c>
      <c r="BA123" s="314" t="s">
        <v>5609</v>
      </c>
      <c r="BB123" s="319">
        <v>140</v>
      </c>
      <c r="BC123" s="320">
        <v>3393463</v>
      </c>
      <c r="BD123" s="320">
        <v>3959635</v>
      </c>
      <c r="BE123" s="320">
        <v>3383944</v>
      </c>
      <c r="BF123" s="320">
        <v>10737042</v>
      </c>
      <c r="BG123" s="317" t="s">
        <v>42</v>
      </c>
      <c r="BH123" s="319">
        <v>140</v>
      </c>
      <c r="BI123" s="311"/>
      <c r="BJ123" s="317"/>
      <c r="BK123" s="317">
        <v>23</v>
      </c>
    </row>
    <row r="124" spans="1:63" s="252" customFormat="1" ht="11.25" customHeight="1" x14ac:dyDescent="0.15">
      <c r="A124" s="324" t="s">
        <v>350</v>
      </c>
      <c r="B124" s="384"/>
      <c r="C124" s="343"/>
      <c r="D124" s="343"/>
      <c r="E124" s="343"/>
      <c r="F124" s="344"/>
      <c r="G124" s="343"/>
      <c r="H124" s="342"/>
      <c r="I124" s="345"/>
      <c r="J124" s="345"/>
      <c r="K124" s="345"/>
      <c r="L124" s="345"/>
      <c r="M124" s="345"/>
      <c r="N124" s="345"/>
      <c r="O124" s="345"/>
      <c r="P124" s="345"/>
      <c r="Q124" s="345"/>
      <c r="R124" s="345"/>
      <c r="S124" s="345"/>
      <c r="T124" s="345"/>
      <c r="U124" s="345"/>
      <c r="V124" s="345"/>
      <c r="W124" s="345"/>
      <c r="X124" s="345"/>
      <c r="Y124" s="345"/>
      <c r="Z124" s="345"/>
      <c r="AA124" s="346"/>
      <c r="AB124" s="346"/>
      <c r="AC124" s="346"/>
      <c r="AD124" s="345"/>
      <c r="AE124" s="345"/>
      <c r="AF124" s="345"/>
      <c r="AG124" s="160"/>
      <c r="AH124" s="347"/>
      <c r="AI124" s="348"/>
      <c r="AJ124" s="345"/>
      <c r="AK124" s="345"/>
      <c r="AL124" s="345"/>
      <c r="AM124" s="345"/>
      <c r="AN124" s="349"/>
      <c r="AO124" s="345"/>
      <c r="AP124" s="345"/>
      <c r="AQ124" s="345"/>
      <c r="AR124" s="345"/>
      <c r="AS124" s="345"/>
      <c r="AT124" s="345"/>
      <c r="AU124" s="160"/>
      <c r="AV124" s="347"/>
      <c r="AW124" s="346"/>
      <c r="AX124" s="346"/>
      <c r="AY124" s="350"/>
      <c r="AZ124" s="351"/>
      <c r="BA124" s="347"/>
      <c r="BB124" s="352"/>
      <c r="BC124" s="353"/>
      <c r="BD124" s="353"/>
      <c r="BE124" s="353"/>
      <c r="BF124" s="353"/>
      <c r="BG124" s="350"/>
      <c r="BH124" s="352"/>
      <c r="BI124" s="345"/>
      <c r="BJ124" s="350"/>
      <c r="BK124" s="317" t="s">
        <v>562</v>
      </c>
    </row>
    <row r="125" spans="1:63" s="50" customFormat="1" ht="11.25" customHeight="1" x14ac:dyDescent="0.15">
      <c r="A125" s="292" t="s">
        <v>351</v>
      </c>
      <c r="B125" s="315" t="s">
        <v>630</v>
      </c>
      <c r="C125" s="321" t="s">
        <v>195</v>
      </c>
      <c r="D125" s="321" t="s">
        <v>632</v>
      </c>
      <c r="E125" s="321" t="s">
        <v>633</v>
      </c>
      <c r="F125" s="322"/>
      <c r="G125" s="321">
        <v>12604</v>
      </c>
      <c r="H125" s="311">
        <v>5988</v>
      </c>
      <c r="I125" s="311">
        <v>436</v>
      </c>
      <c r="J125" s="311">
        <v>35</v>
      </c>
      <c r="K125" s="311">
        <v>18</v>
      </c>
      <c r="L125" s="311">
        <v>2</v>
      </c>
      <c r="M125" s="311">
        <v>345</v>
      </c>
      <c r="N125" s="311">
        <v>0</v>
      </c>
      <c r="O125" s="311">
        <v>409</v>
      </c>
      <c r="P125" s="311">
        <v>0</v>
      </c>
      <c r="Q125" s="311">
        <v>0</v>
      </c>
      <c r="R125" s="311">
        <v>0</v>
      </c>
      <c r="S125" s="311">
        <v>0</v>
      </c>
      <c r="T125" s="311">
        <v>0</v>
      </c>
      <c r="U125" s="311">
        <v>0</v>
      </c>
      <c r="V125" s="311">
        <v>0</v>
      </c>
      <c r="W125" s="311">
        <v>0</v>
      </c>
      <c r="X125" s="311">
        <v>0</v>
      </c>
      <c r="Y125" s="311">
        <v>551</v>
      </c>
      <c r="Z125" s="311">
        <v>20</v>
      </c>
      <c r="AA125" s="312">
        <v>1</v>
      </c>
      <c r="AB125" s="312">
        <v>0</v>
      </c>
      <c r="AC125" s="312">
        <v>0</v>
      </c>
      <c r="AD125" s="311">
        <v>131</v>
      </c>
      <c r="AE125" s="311">
        <v>302450</v>
      </c>
      <c r="AF125" s="311">
        <v>130</v>
      </c>
      <c r="AG125" s="313">
        <v>2650600</v>
      </c>
      <c r="AH125" s="314"/>
      <c r="AI125" s="315">
        <v>196676</v>
      </c>
      <c r="AJ125" s="311">
        <v>0</v>
      </c>
      <c r="AK125" s="311">
        <v>0</v>
      </c>
      <c r="AL125" s="311">
        <v>2201</v>
      </c>
      <c r="AM125" s="311">
        <v>9792</v>
      </c>
      <c r="AN125" s="316" t="s">
        <v>5610</v>
      </c>
      <c r="AO125" s="311">
        <v>5592792</v>
      </c>
      <c r="AP125" s="311">
        <v>0</v>
      </c>
      <c r="AQ125" s="311">
        <v>1061565</v>
      </c>
      <c r="AR125" s="311">
        <v>0</v>
      </c>
      <c r="AS125" s="311">
        <v>27255</v>
      </c>
      <c r="AT125" s="311">
        <v>0</v>
      </c>
      <c r="AU125" s="313">
        <v>0</v>
      </c>
      <c r="AV125" s="314"/>
      <c r="AW125" s="312">
        <v>0.84</v>
      </c>
      <c r="AX125" s="312">
        <v>0.16</v>
      </c>
      <c r="AY125" s="317" t="s">
        <v>41</v>
      </c>
      <c r="AZ125" s="318" t="s">
        <v>41</v>
      </c>
      <c r="BA125" s="314" t="s">
        <v>5611</v>
      </c>
      <c r="BB125" s="319">
        <v>66.62</v>
      </c>
      <c r="BC125" s="320">
        <v>5760787</v>
      </c>
      <c r="BD125" s="320">
        <v>8200489</v>
      </c>
      <c r="BE125" s="320">
        <v>16061075</v>
      </c>
      <c r="BF125" s="320">
        <v>30022351</v>
      </c>
      <c r="BG125" s="317" t="s">
        <v>42</v>
      </c>
      <c r="BH125" s="319">
        <v>70.08</v>
      </c>
      <c r="BI125" s="311"/>
      <c r="BJ125" s="317"/>
      <c r="BK125" s="317">
        <v>1006</v>
      </c>
    </row>
    <row r="126" spans="1:63" s="50" customFormat="1" ht="11.25" customHeight="1" x14ac:dyDescent="0.15">
      <c r="A126" s="292" t="s">
        <v>135</v>
      </c>
      <c r="B126" s="315" t="s">
        <v>2614</v>
      </c>
      <c r="C126" s="321" t="s">
        <v>5548</v>
      </c>
      <c r="D126" s="321" t="s">
        <v>5549</v>
      </c>
      <c r="E126" s="321" t="s">
        <v>2617</v>
      </c>
      <c r="F126" s="322"/>
      <c r="G126" s="321">
        <v>44939</v>
      </c>
      <c r="H126" s="311">
        <v>17124</v>
      </c>
      <c r="I126" s="311">
        <v>1749</v>
      </c>
      <c r="J126" s="311">
        <v>108</v>
      </c>
      <c r="K126" s="311">
        <v>11</v>
      </c>
      <c r="L126" s="311">
        <v>0</v>
      </c>
      <c r="M126" s="311">
        <v>491</v>
      </c>
      <c r="N126" s="311">
        <v>129</v>
      </c>
      <c r="O126" s="311">
        <v>774</v>
      </c>
      <c r="P126" s="311">
        <v>2</v>
      </c>
      <c r="Q126" s="311">
        <v>0</v>
      </c>
      <c r="R126" s="311">
        <v>0</v>
      </c>
      <c r="S126" s="311">
        <v>0</v>
      </c>
      <c r="T126" s="311">
        <v>0</v>
      </c>
      <c r="U126" s="311">
        <v>0</v>
      </c>
      <c r="V126" s="311">
        <v>0</v>
      </c>
      <c r="W126" s="311">
        <v>0</v>
      </c>
      <c r="X126" s="311">
        <v>0</v>
      </c>
      <c r="Y126" s="311">
        <v>1690</v>
      </c>
      <c r="Z126" s="311">
        <v>1426</v>
      </c>
      <c r="AA126" s="312">
        <v>0.9</v>
      </c>
      <c r="AB126" s="312">
        <v>0</v>
      </c>
      <c r="AC126" s="312">
        <v>0.1</v>
      </c>
      <c r="AD126" s="311">
        <v>170</v>
      </c>
      <c r="AE126" s="311">
        <v>523625</v>
      </c>
      <c r="AF126" s="311">
        <v>160</v>
      </c>
      <c r="AG126" s="313">
        <v>1688800</v>
      </c>
      <c r="AH126" s="314"/>
      <c r="AI126" s="315">
        <v>318604</v>
      </c>
      <c r="AJ126" s="311">
        <v>28</v>
      </c>
      <c r="AK126" s="311">
        <v>0</v>
      </c>
      <c r="AL126" s="311">
        <v>75</v>
      </c>
      <c r="AM126" s="311"/>
      <c r="AN126" s="316"/>
      <c r="AO126" s="311">
        <v>1847588</v>
      </c>
      <c r="AP126" s="311">
        <v>59182</v>
      </c>
      <c r="AQ126" s="311">
        <v>0</v>
      </c>
      <c r="AR126" s="311">
        <v>0</v>
      </c>
      <c r="AS126" s="311">
        <v>625259</v>
      </c>
      <c r="AT126" s="311">
        <v>183120</v>
      </c>
      <c r="AU126" s="313"/>
      <c r="AV126" s="314"/>
      <c r="AW126" s="312">
        <v>0.8</v>
      </c>
      <c r="AX126" s="312">
        <v>0.2</v>
      </c>
      <c r="AY126" s="317" t="s">
        <v>50</v>
      </c>
      <c r="AZ126" s="318" t="s">
        <v>50</v>
      </c>
      <c r="BA126" s="314"/>
      <c r="BB126" s="319">
        <v>85.91</v>
      </c>
      <c r="BC126" s="320">
        <v>22502567</v>
      </c>
      <c r="BD126" s="320">
        <v>31839781</v>
      </c>
      <c r="BE126" s="320">
        <v>24309419</v>
      </c>
      <c r="BF126" s="320">
        <v>78651767</v>
      </c>
      <c r="BG126" s="317" t="s">
        <v>42</v>
      </c>
      <c r="BH126" s="319">
        <v>84.88</v>
      </c>
      <c r="BI126" s="311"/>
      <c r="BJ126" s="388"/>
      <c r="BK126" s="317">
        <v>327</v>
      </c>
    </row>
    <row r="127" spans="1:63" s="50" customFormat="1" ht="11.25" customHeight="1" x14ac:dyDescent="0.15">
      <c r="A127" s="292" t="s">
        <v>155</v>
      </c>
      <c r="B127" s="315" t="s">
        <v>5550</v>
      </c>
      <c r="C127" s="321" t="s">
        <v>2479</v>
      </c>
      <c r="D127" s="321" t="s">
        <v>5551</v>
      </c>
      <c r="E127" s="321" t="s">
        <v>5552</v>
      </c>
      <c r="F127" s="322"/>
      <c r="G127" s="321">
        <v>29824</v>
      </c>
      <c r="H127" s="311">
        <v>11845</v>
      </c>
      <c r="I127" s="311">
        <v>1088</v>
      </c>
      <c r="J127" s="311">
        <v>9</v>
      </c>
      <c r="K127" s="311">
        <v>0</v>
      </c>
      <c r="L127" s="311">
        <v>29</v>
      </c>
      <c r="M127" s="311">
        <v>51</v>
      </c>
      <c r="N127" s="311">
        <v>61</v>
      </c>
      <c r="O127" s="311">
        <v>1088</v>
      </c>
      <c r="P127" s="311">
        <v>0</v>
      </c>
      <c r="Q127" s="311">
        <v>0</v>
      </c>
      <c r="R127" s="311">
        <v>0</v>
      </c>
      <c r="S127" s="311">
        <v>0</v>
      </c>
      <c r="T127" s="311">
        <v>0</v>
      </c>
      <c r="U127" s="311">
        <v>0</v>
      </c>
      <c r="V127" s="311">
        <v>0</v>
      </c>
      <c r="W127" s="311">
        <v>0</v>
      </c>
      <c r="X127" s="311">
        <v>0</v>
      </c>
      <c r="Y127" s="311">
        <v>1753</v>
      </c>
      <c r="Z127" s="311">
        <v>105</v>
      </c>
      <c r="AA127" s="312">
        <v>1</v>
      </c>
      <c r="AB127" s="312">
        <v>0</v>
      </c>
      <c r="AC127" s="312">
        <v>0</v>
      </c>
      <c r="AD127" s="311">
        <v>120</v>
      </c>
      <c r="AE127" s="311">
        <v>423952</v>
      </c>
      <c r="AF127" s="311">
        <v>96</v>
      </c>
      <c r="AG127" s="313">
        <v>1825800</v>
      </c>
      <c r="AH127" s="314" t="s">
        <v>5612</v>
      </c>
      <c r="AI127" s="315">
        <v>185242</v>
      </c>
      <c r="AJ127" s="311">
        <v>0</v>
      </c>
      <c r="AK127" s="311">
        <v>0</v>
      </c>
      <c r="AL127" s="311">
        <v>0</v>
      </c>
      <c r="AM127" s="311">
        <v>0</v>
      </c>
      <c r="AN127" s="316"/>
      <c r="AO127" s="311">
        <v>3121699</v>
      </c>
      <c r="AP127" s="311">
        <v>20000</v>
      </c>
      <c r="AQ127" s="311">
        <v>10000</v>
      </c>
      <c r="AR127" s="311">
        <v>0</v>
      </c>
      <c r="AS127" s="311">
        <v>0</v>
      </c>
      <c r="AT127" s="311">
        <v>0</v>
      </c>
      <c r="AU127" s="313">
        <v>0</v>
      </c>
      <c r="AV127" s="314" t="s">
        <v>5613</v>
      </c>
      <c r="AW127" s="312">
        <v>1</v>
      </c>
      <c r="AX127" s="312">
        <v>0</v>
      </c>
      <c r="AY127" s="317" t="s">
        <v>41</v>
      </c>
      <c r="AZ127" s="318" t="s">
        <v>41</v>
      </c>
      <c r="BA127" s="314"/>
      <c r="BB127" s="319">
        <v>74.14</v>
      </c>
      <c r="BC127" s="320">
        <v>4125549</v>
      </c>
      <c r="BD127" s="320">
        <v>17087999</v>
      </c>
      <c r="BE127" s="320">
        <v>14512680</v>
      </c>
      <c r="BF127" s="320">
        <v>35726079</v>
      </c>
      <c r="BG127" s="317" t="s">
        <v>42</v>
      </c>
      <c r="BH127" s="319">
        <v>88.94</v>
      </c>
      <c r="BI127" s="311"/>
      <c r="BJ127" s="317"/>
      <c r="BK127" s="317">
        <v>290</v>
      </c>
    </row>
    <row r="128" spans="1:63" s="50" customFormat="1" ht="11.25" customHeight="1" x14ac:dyDescent="0.15">
      <c r="A128" s="292" t="s">
        <v>136</v>
      </c>
      <c r="B128" s="315" t="s">
        <v>169</v>
      </c>
      <c r="C128" s="321" t="s">
        <v>186</v>
      </c>
      <c r="D128" s="321" t="s">
        <v>1510</v>
      </c>
      <c r="E128" s="321" t="s">
        <v>661</v>
      </c>
      <c r="F128" s="322"/>
      <c r="G128" s="321">
        <v>24592</v>
      </c>
      <c r="H128" s="311">
        <v>11941</v>
      </c>
      <c r="I128" s="311">
        <v>920</v>
      </c>
      <c r="J128" s="311">
        <v>42</v>
      </c>
      <c r="K128" s="311">
        <v>10</v>
      </c>
      <c r="L128" s="311">
        <v>33</v>
      </c>
      <c r="M128" s="311">
        <v>920</v>
      </c>
      <c r="N128" s="311">
        <v>920</v>
      </c>
      <c r="O128" s="311">
        <v>920</v>
      </c>
      <c r="P128" s="311">
        <v>0</v>
      </c>
      <c r="Q128" s="311">
        <v>0</v>
      </c>
      <c r="R128" s="311">
        <v>0</v>
      </c>
      <c r="S128" s="311">
        <v>0</v>
      </c>
      <c r="T128" s="311">
        <v>0</v>
      </c>
      <c r="U128" s="311">
        <v>0</v>
      </c>
      <c r="V128" s="311">
        <v>0</v>
      </c>
      <c r="W128" s="311">
        <v>0</v>
      </c>
      <c r="X128" s="311">
        <v>0</v>
      </c>
      <c r="Y128" s="311">
        <v>1069</v>
      </c>
      <c r="Z128" s="311">
        <v>425</v>
      </c>
      <c r="AA128" s="312">
        <v>0.99</v>
      </c>
      <c r="AB128" s="312">
        <v>0</v>
      </c>
      <c r="AC128" s="312">
        <v>0.01</v>
      </c>
      <c r="AD128" s="311">
        <v>120</v>
      </c>
      <c r="AE128" s="311">
        <v>243000</v>
      </c>
      <c r="AF128" s="311">
        <v>101</v>
      </c>
      <c r="AG128" s="313">
        <v>6440000</v>
      </c>
      <c r="AH128" s="314"/>
      <c r="AI128" s="315">
        <v>129248</v>
      </c>
      <c r="AJ128" s="311">
        <v>0</v>
      </c>
      <c r="AK128" s="311">
        <v>0</v>
      </c>
      <c r="AL128" s="311">
        <v>17419</v>
      </c>
      <c r="AM128" s="311">
        <v>0</v>
      </c>
      <c r="AN128" s="316"/>
      <c r="AO128" s="311">
        <v>31687834</v>
      </c>
      <c r="AP128" s="311">
        <v>15555</v>
      </c>
      <c r="AQ128" s="311">
        <v>0</v>
      </c>
      <c r="AR128" s="311">
        <v>0</v>
      </c>
      <c r="AS128" s="311">
        <v>0</v>
      </c>
      <c r="AT128" s="311">
        <v>0</v>
      </c>
      <c r="AU128" s="313">
        <v>0</v>
      </c>
      <c r="AV128" s="314"/>
      <c r="AW128" s="312">
        <v>1</v>
      </c>
      <c r="AX128" s="312">
        <v>0</v>
      </c>
      <c r="AY128" s="317" t="s">
        <v>41</v>
      </c>
      <c r="AZ128" s="318" t="s">
        <v>41</v>
      </c>
      <c r="BA128" s="314"/>
      <c r="BB128" s="319">
        <v>83.11</v>
      </c>
      <c r="BC128" s="320"/>
      <c r="BD128" s="320"/>
      <c r="BE128" s="320">
        <v>17824812</v>
      </c>
      <c r="BF128" s="320"/>
      <c r="BG128" s="317" t="s">
        <v>42</v>
      </c>
      <c r="BH128" s="319">
        <v>81.7</v>
      </c>
      <c r="BI128" s="311"/>
      <c r="BJ128" s="317"/>
      <c r="BK128" s="317">
        <v>653</v>
      </c>
    </row>
    <row r="129" spans="1:63" s="50" customFormat="1" ht="11.25" customHeight="1" x14ac:dyDescent="0.15">
      <c r="A129" s="292" t="s">
        <v>109</v>
      </c>
      <c r="B129" s="315" t="s">
        <v>107</v>
      </c>
      <c r="C129" s="321" t="s">
        <v>2736</v>
      </c>
      <c r="D129" s="321" t="s">
        <v>1512</v>
      </c>
      <c r="E129" s="321" t="s">
        <v>111</v>
      </c>
      <c r="F129" s="322"/>
      <c r="G129" s="321">
        <v>23500</v>
      </c>
      <c r="H129" s="311">
        <v>10000</v>
      </c>
      <c r="I129" s="311">
        <v>591</v>
      </c>
      <c r="J129" s="311">
        <v>109</v>
      </c>
      <c r="K129" s="311">
        <v>4</v>
      </c>
      <c r="L129" s="311">
        <v>7</v>
      </c>
      <c r="M129" s="311">
        <v>550</v>
      </c>
      <c r="N129" s="311">
        <v>0</v>
      </c>
      <c r="O129" s="311">
        <v>591</v>
      </c>
      <c r="P129" s="311">
        <v>0</v>
      </c>
      <c r="Q129" s="311">
        <v>0</v>
      </c>
      <c r="R129" s="311">
        <v>0</v>
      </c>
      <c r="S129" s="311">
        <v>0</v>
      </c>
      <c r="T129" s="311">
        <v>0</v>
      </c>
      <c r="U129" s="311">
        <v>0</v>
      </c>
      <c r="V129" s="311">
        <v>0</v>
      </c>
      <c r="W129" s="311">
        <v>0</v>
      </c>
      <c r="X129" s="311">
        <v>0</v>
      </c>
      <c r="Y129" s="311">
        <v>1100</v>
      </c>
      <c r="Z129" s="311">
        <v>30</v>
      </c>
      <c r="AA129" s="312">
        <v>1</v>
      </c>
      <c r="AB129" s="312">
        <v>0</v>
      </c>
      <c r="AC129" s="312">
        <v>0</v>
      </c>
      <c r="AD129" s="311">
        <v>160</v>
      </c>
      <c r="AE129" s="311">
        <v>20000</v>
      </c>
      <c r="AF129" s="311">
        <v>120</v>
      </c>
      <c r="AG129" s="313">
        <v>1800000</v>
      </c>
      <c r="AH129" s="314"/>
      <c r="AI129" s="315">
        <v>62000</v>
      </c>
      <c r="AJ129" s="311"/>
      <c r="AK129" s="311"/>
      <c r="AL129" s="311">
        <v>7700</v>
      </c>
      <c r="AM129" s="311"/>
      <c r="AN129" s="316"/>
      <c r="AO129" s="311">
        <v>5522000</v>
      </c>
      <c r="AP129" s="311">
        <v>0</v>
      </c>
      <c r="AQ129" s="311">
        <v>14000</v>
      </c>
      <c r="AR129" s="311">
        <v>0</v>
      </c>
      <c r="AS129" s="311">
        <v>0</v>
      </c>
      <c r="AT129" s="311">
        <v>37000</v>
      </c>
      <c r="AU129" s="313">
        <v>0</v>
      </c>
      <c r="AV129" s="314"/>
      <c r="AW129" s="312">
        <v>1</v>
      </c>
      <c r="AX129" s="312">
        <v>0</v>
      </c>
      <c r="AY129" s="317" t="s">
        <v>50</v>
      </c>
      <c r="AZ129" s="318" t="s">
        <v>50</v>
      </c>
      <c r="BA129" s="314"/>
      <c r="BB129" s="319">
        <v>55</v>
      </c>
      <c r="BC129" s="320">
        <v>5868000</v>
      </c>
      <c r="BD129" s="320">
        <v>5812000</v>
      </c>
      <c r="BE129" s="320">
        <v>2902000</v>
      </c>
      <c r="BF129" s="320">
        <v>14582000</v>
      </c>
      <c r="BG129" s="317" t="s">
        <v>46</v>
      </c>
      <c r="BH129" s="319"/>
      <c r="BI129" s="311"/>
      <c r="BJ129" s="317"/>
      <c r="BK129" s="317">
        <v>388</v>
      </c>
    </row>
    <row r="130" spans="1:63" s="50" customFormat="1" ht="11.25" customHeight="1" x14ac:dyDescent="0.15">
      <c r="A130" s="292" t="s">
        <v>352</v>
      </c>
      <c r="B130" s="385" t="s">
        <v>5553</v>
      </c>
      <c r="C130" s="309" t="s">
        <v>5554</v>
      </c>
      <c r="D130" s="309" t="s">
        <v>5555</v>
      </c>
      <c r="E130" s="309" t="s">
        <v>5556</v>
      </c>
      <c r="F130" s="310"/>
      <c r="G130" s="309">
        <v>27616</v>
      </c>
      <c r="H130" s="308">
        <v>65000</v>
      </c>
      <c r="I130" s="311">
        <v>1000</v>
      </c>
      <c r="J130" s="311">
        <v>35</v>
      </c>
      <c r="K130" s="311">
        <v>0</v>
      </c>
      <c r="L130" s="311">
        <v>9</v>
      </c>
      <c r="M130" s="311">
        <v>0</v>
      </c>
      <c r="N130" s="311">
        <v>0</v>
      </c>
      <c r="O130" s="311">
        <v>1000</v>
      </c>
      <c r="P130" s="311">
        <v>0</v>
      </c>
      <c r="Q130" s="311">
        <v>400</v>
      </c>
      <c r="R130" s="311">
        <v>0</v>
      </c>
      <c r="S130" s="311">
        <v>0</v>
      </c>
      <c r="T130" s="311">
        <v>0</v>
      </c>
      <c r="U130" s="311">
        <v>0</v>
      </c>
      <c r="V130" s="311">
        <v>0</v>
      </c>
      <c r="W130" s="311">
        <v>400</v>
      </c>
      <c r="X130" s="311">
        <v>0</v>
      </c>
      <c r="Y130" s="311">
        <v>1800</v>
      </c>
      <c r="Z130" s="311">
        <v>0</v>
      </c>
      <c r="AA130" s="312">
        <v>0.93</v>
      </c>
      <c r="AB130" s="312">
        <v>0.05</v>
      </c>
      <c r="AC130" s="312">
        <v>0.02</v>
      </c>
      <c r="AD130" s="311">
        <v>131</v>
      </c>
      <c r="AE130" s="311">
        <v>300000</v>
      </c>
      <c r="AF130" s="311">
        <v>124</v>
      </c>
      <c r="AG130" s="313">
        <v>250000</v>
      </c>
      <c r="AH130" s="314"/>
      <c r="AI130" s="315">
        <v>136000</v>
      </c>
      <c r="AJ130" s="311">
        <v>0</v>
      </c>
      <c r="AK130" s="311">
        <v>0</v>
      </c>
      <c r="AL130" s="311">
        <v>0</v>
      </c>
      <c r="AM130" s="311">
        <v>0</v>
      </c>
      <c r="AN130" s="316"/>
      <c r="AO130" s="311">
        <v>882000</v>
      </c>
      <c r="AP130" s="311">
        <v>523000</v>
      </c>
      <c r="AQ130" s="311">
        <v>0</v>
      </c>
      <c r="AR130" s="311">
        <v>0</v>
      </c>
      <c r="AS130" s="311">
        <v>0</v>
      </c>
      <c r="AT130" s="311">
        <v>0</v>
      </c>
      <c r="AU130" s="313">
        <v>0</v>
      </c>
      <c r="AV130" s="314"/>
      <c r="AW130" s="312">
        <v>0.75</v>
      </c>
      <c r="AX130" s="312">
        <v>0.25</v>
      </c>
      <c r="AY130" s="317" t="s">
        <v>50</v>
      </c>
      <c r="AZ130" s="318" t="s">
        <v>41</v>
      </c>
      <c r="BA130" s="314" t="s">
        <v>5614</v>
      </c>
      <c r="BB130" s="319">
        <v>98.72</v>
      </c>
      <c r="BC130" s="320">
        <v>10252827</v>
      </c>
      <c r="BD130" s="320">
        <v>2873685</v>
      </c>
      <c r="BE130" s="320">
        <v>20277490</v>
      </c>
      <c r="BF130" s="320">
        <v>45968551</v>
      </c>
      <c r="BG130" s="317" t="s">
        <v>42</v>
      </c>
      <c r="BH130" s="319">
        <v>104.05</v>
      </c>
      <c r="BI130" s="311" t="s">
        <v>5615</v>
      </c>
      <c r="BJ130" s="388" t="s">
        <v>275</v>
      </c>
      <c r="BK130" s="317">
        <v>119</v>
      </c>
    </row>
    <row r="131" spans="1:63" s="252" customFormat="1" ht="11.25" customHeight="1" x14ac:dyDescent="0.15">
      <c r="A131" s="324" t="s">
        <v>53</v>
      </c>
      <c r="B131" s="384"/>
      <c r="C131" s="343"/>
      <c r="D131" s="343"/>
      <c r="E131" s="343"/>
      <c r="F131" s="344"/>
      <c r="G131" s="343"/>
      <c r="H131" s="342"/>
      <c r="I131" s="345"/>
      <c r="J131" s="345"/>
      <c r="K131" s="345"/>
      <c r="L131" s="345"/>
      <c r="M131" s="345"/>
      <c r="N131" s="345"/>
      <c r="O131" s="345"/>
      <c r="P131" s="345"/>
      <c r="Q131" s="345"/>
      <c r="R131" s="345"/>
      <c r="S131" s="345"/>
      <c r="T131" s="345"/>
      <c r="U131" s="345"/>
      <c r="V131" s="345"/>
      <c r="W131" s="345"/>
      <c r="X131" s="345"/>
      <c r="Y131" s="345"/>
      <c r="Z131" s="345"/>
      <c r="AA131" s="346"/>
      <c r="AB131" s="346"/>
      <c r="AC131" s="346"/>
      <c r="AD131" s="345"/>
      <c r="AE131" s="345"/>
      <c r="AF131" s="345"/>
      <c r="AG131" s="160"/>
      <c r="AH131" s="347"/>
      <c r="AI131" s="348"/>
      <c r="AJ131" s="345"/>
      <c r="AK131" s="345"/>
      <c r="AL131" s="345"/>
      <c r="AM131" s="345"/>
      <c r="AN131" s="349"/>
      <c r="AO131" s="345"/>
      <c r="AP131" s="345"/>
      <c r="AQ131" s="345"/>
      <c r="AR131" s="345"/>
      <c r="AS131" s="345"/>
      <c r="AT131" s="345"/>
      <c r="AU131" s="160"/>
      <c r="AV131" s="347"/>
      <c r="AW131" s="346"/>
      <c r="AX131" s="346"/>
      <c r="AY131" s="350"/>
      <c r="AZ131" s="351"/>
      <c r="BA131" s="347"/>
      <c r="BB131" s="352"/>
      <c r="BC131" s="353"/>
      <c r="BD131" s="353"/>
      <c r="BE131" s="353"/>
      <c r="BF131" s="353"/>
      <c r="BG131" s="350"/>
      <c r="BH131" s="352"/>
      <c r="BI131" s="345"/>
      <c r="BJ131" s="350"/>
      <c r="BK131" s="317">
        <v>24</v>
      </c>
    </row>
    <row r="132" spans="1:63" s="50" customFormat="1" ht="11.25" customHeight="1" x14ac:dyDescent="0.15">
      <c r="A132" s="292" t="s">
        <v>137</v>
      </c>
      <c r="B132" s="315" t="s">
        <v>5557</v>
      </c>
      <c r="C132" s="321"/>
      <c r="D132" s="321" t="s">
        <v>5558</v>
      </c>
      <c r="E132" s="321" t="s">
        <v>4804</v>
      </c>
      <c r="F132" s="322"/>
      <c r="G132" s="321">
        <v>8166</v>
      </c>
      <c r="H132" s="311">
        <v>4051</v>
      </c>
      <c r="I132" s="311">
        <v>410</v>
      </c>
      <c r="J132" s="311">
        <v>25</v>
      </c>
      <c r="K132" s="311">
        <v>5</v>
      </c>
      <c r="L132" s="311">
        <v>0</v>
      </c>
      <c r="M132" s="311">
        <v>437</v>
      </c>
      <c r="N132" s="311">
        <v>188</v>
      </c>
      <c r="O132" s="311">
        <v>410</v>
      </c>
      <c r="P132" s="311">
        <v>12</v>
      </c>
      <c r="Q132" s="311">
        <v>32</v>
      </c>
      <c r="R132" s="311">
        <v>0</v>
      </c>
      <c r="S132" s="311">
        <v>0</v>
      </c>
      <c r="T132" s="311">
        <v>0</v>
      </c>
      <c r="U132" s="311">
        <v>32</v>
      </c>
      <c r="V132" s="311">
        <v>0</v>
      </c>
      <c r="W132" s="311">
        <v>15</v>
      </c>
      <c r="X132" s="311">
        <v>0</v>
      </c>
      <c r="Y132" s="311">
        <v>745</v>
      </c>
      <c r="Z132" s="311">
        <v>0</v>
      </c>
      <c r="AA132" s="312">
        <v>0.9</v>
      </c>
      <c r="AB132" s="312">
        <v>7.0000000000000007E-2</v>
      </c>
      <c r="AC132" s="312">
        <v>0.03</v>
      </c>
      <c r="AD132" s="311">
        <v>100</v>
      </c>
      <c r="AE132" s="311">
        <v>106000</v>
      </c>
      <c r="AF132" s="311">
        <v>89</v>
      </c>
      <c r="AG132" s="313">
        <v>800000</v>
      </c>
      <c r="AH132" s="314" t="s">
        <v>5616</v>
      </c>
      <c r="AI132" s="315">
        <v>138956</v>
      </c>
      <c r="AJ132" s="311">
        <v>3</v>
      </c>
      <c r="AK132" s="311">
        <v>0</v>
      </c>
      <c r="AL132" s="311">
        <v>1400</v>
      </c>
      <c r="AM132" s="311"/>
      <c r="AN132" s="316"/>
      <c r="AO132" s="311">
        <v>349309</v>
      </c>
      <c r="AP132" s="311">
        <v>0</v>
      </c>
      <c r="AQ132" s="311">
        <v>244239</v>
      </c>
      <c r="AR132" s="311">
        <v>0</v>
      </c>
      <c r="AS132" s="311">
        <v>256107</v>
      </c>
      <c r="AT132" s="311">
        <v>0</v>
      </c>
      <c r="AU132" s="313">
        <v>0</v>
      </c>
      <c r="AV132" s="314"/>
      <c r="AW132" s="312">
        <v>0.71</v>
      </c>
      <c r="AX132" s="312">
        <v>0.28999999999999998</v>
      </c>
      <c r="AY132" s="317" t="s">
        <v>50</v>
      </c>
      <c r="AZ132" s="318" t="s">
        <v>41</v>
      </c>
      <c r="BA132" s="314" t="s">
        <v>5646</v>
      </c>
      <c r="BB132" s="319">
        <v>83.2</v>
      </c>
      <c r="BC132" s="320">
        <v>17800000</v>
      </c>
      <c r="BD132" s="320">
        <v>16000000</v>
      </c>
      <c r="BE132" s="320">
        <v>14000000</v>
      </c>
      <c r="BF132" s="320">
        <v>47800000</v>
      </c>
      <c r="BG132" s="317" t="s">
        <v>42</v>
      </c>
      <c r="BH132" s="319">
        <v>83</v>
      </c>
      <c r="BI132" s="311"/>
      <c r="BJ132" s="317"/>
      <c r="BK132" s="317">
        <v>1408</v>
      </c>
    </row>
    <row r="133" spans="1:63" s="50" customFormat="1" ht="11.25" customHeight="1" x14ac:dyDescent="0.15">
      <c r="A133" s="292" t="s">
        <v>353</v>
      </c>
      <c r="B133" s="315" t="s">
        <v>1517</v>
      </c>
      <c r="C133" s="321" t="s">
        <v>5559</v>
      </c>
      <c r="D133" s="321" t="s">
        <v>2482</v>
      </c>
      <c r="E133" s="321" t="s">
        <v>5560</v>
      </c>
      <c r="F133" s="322"/>
      <c r="G133" s="321">
        <v>17361</v>
      </c>
      <c r="H133" s="311">
        <v>5210</v>
      </c>
      <c r="I133" s="311">
        <v>647</v>
      </c>
      <c r="J133" s="311">
        <v>6</v>
      </c>
      <c r="K133" s="311">
        <v>10</v>
      </c>
      <c r="L133" s="311">
        <v>3</v>
      </c>
      <c r="M133" s="311">
        <v>310</v>
      </c>
      <c r="N133" s="311">
        <v>0</v>
      </c>
      <c r="O133" s="311">
        <v>560</v>
      </c>
      <c r="P133" s="311">
        <v>0</v>
      </c>
      <c r="Q133" s="311">
        <v>2200</v>
      </c>
      <c r="R133" s="311">
        <v>25</v>
      </c>
      <c r="S133" s="311">
        <v>20</v>
      </c>
      <c r="T133" s="311">
        <v>0</v>
      </c>
      <c r="U133" s="311">
        <v>0</v>
      </c>
      <c r="V133" s="311">
        <v>0</v>
      </c>
      <c r="W133" s="311">
        <v>0</v>
      </c>
      <c r="X133" s="311">
        <v>0</v>
      </c>
      <c r="Y133" s="311">
        <v>750</v>
      </c>
      <c r="Z133" s="311">
        <v>30</v>
      </c>
      <c r="AA133" s="312">
        <v>0.2</v>
      </c>
      <c r="AB133" s="312">
        <v>0.8</v>
      </c>
      <c r="AC133" s="312">
        <v>0</v>
      </c>
      <c r="AD133" s="311">
        <v>87</v>
      </c>
      <c r="AE133" s="311">
        <v>387000</v>
      </c>
      <c r="AF133" s="311">
        <v>77</v>
      </c>
      <c r="AG133" s="313">
        <v>16000000</v>
      </c>
      <c r="AH133" s="314"/>
      <c r="AI133" s="315">
        <v>29242</v>
      </c>
      <c r="AJ133" s="311">
        <v>0</v>
      </c>
      <c r="AK133" s="311">
        <v>0</v>
      </c>
      <c r="AL133" s="311">
        <v>9503</v>
      </c>
      <c r="AM133" s="311">
        <v>0</v>
      </c>
      <c r="AN133" s="316"/>
      <c r="AO133" s="311">
        <v>829228</v>
      </c>
      <c r="AP133" s="311">
        <v>0</v>
      </c>
      <c r="AQ133" s="311">
        <v>0</v>
      </c>
      <c r="AR133" s="311">
        <v>0</v>
      </c>
      <c r="AS133" s="311">
        <v>0</v>
      </c>
      <c r="AT133" s="311">
        <v>0</v>
      </c>
      <c r="AU133" s="313">
        <v>0</v>
      </c>
      <c r="AV133" s="314"/>
      <c r="AW133" s="312">
        <v>1</v>
      </c>
      <c r="AX133" s="312">
        <v>0</v>
      </c>
      <c r="AY133" s="317" t="s">
        <v>50</v>
      </c>
      <c r="AZ133" s="318" t="s">
        <v>50</v>
      </c>
      <c r="BA133" s="314"/>
      <c r="BB133" s="319">
        <v>83</v>
      </c>
      <c r="BC133" s="320">
        <v>11401341</v>
      </c>
      <c r="BD133" s="320">
        <v>3132532</v>
      </c>
      <c r="BE133" s="320">
        <v>5087010</v>
      </c>
      <c r="BF133" s="320">
        <v>35755531</v>
      </c>
      <c r="BG133" s="317" t="s">
        <v>42</v>
      </c>
      <c r="BH133" s="319">
        <v>87</v>
      </c>
      <c r="BI133" s="311" t="s">
        <v>5617</v>
      </c>
      <c r="BJ133" s="388" t="s">
        <v>275</v>
      </c>
      <c r="BK133" s="317">
        <v>88</v>
      </c>
    </row>
    <row r="134" spans="1:63" s="50" customFormat="1" ht="11.25" customHeight="1" x14ac:dyDescent="0.15">
      <c r="A134" s="292" t="s">
        <v>138</v>
      </c>
      <c r="B134" s="315" t="s">
        <v>2038</v>
      </c>
      <c r="C134" s="321" t="s">
        <v>2483</v>
      </c>
      <c r="D134" s="321" t="s">
        <v>4810</v>
      </c>
      <c r="E134" s="321" t="s">
        <v>2040</v>
      </c>
      <c r="F134" s="322"/>
      <c r="G134" s="321">
        <v>15436</v>
      </c>
      <c r="H134" s="311">
        <v>3126</v>
      </c>
      <c r="I134" s="311">
        <v>400</v>
      </c>
      <c r="J134" s="311">
        <v>1</v>
      </c>
      <c r="K134" s="311">
        <v>38</v>
      </c>
      <c r="L134" s="311">
        <v>17</v>
      </c>
      <c r="M134" s="311">
        <v>14</v>
      </c>
      <c r="N134" s="311">
        <v>0</v>
      </c>
      <c r="O134" s="311">
        <v>258</v>
      </c>
      <c r="P134" s="311">
        <v>3</v>
      </c>
      <c r="Q134" s="311">
        <v>2444</v>
      </c>
      <c r="R134" s="311">
        <v>3</v>
      </c>
      <c r="S134" s="311"/>
      <c r="T134" s="311">
        <v>0</v>
      </c>
      <c r="U134" s="311">
        <v>1067</v>
      </c>
      <c r="V134" s="311">
        <v>4</v>
      </c>
      <c r="W134" s="311">
        <v>1176</v>
      </c>
      <c r="X134" s="311">
        <v>73</v>
      </c>
      <c r="Y134" s="311">
        <v>400</v>
      </c>
      <c r="Z134" s="311">
        <v>800</v>
      </c>
      <c r="AA134" s="312">
        <v>0.09</v>
      </c>
      <c r="AB134" s="312">
        <v>0.9</v>
      </c>
      <c r="AC134" s="312">
        <v>0.01</v>
      </c>
      <c r="AD134" s="311">
        <v>134</v>
      </c>
      <c r="AE134" s="311">
        <v>335400</v>
      </c>
      <c r="AF134" s="311">
        <v>125</v>
      </c>
      <c r="AG134" s="313">
        <v>905000</v>
      </c>
      <c r="AH134" s="314" t="s">
        <v>4811</v>
      </c>
      <c r="AI134" s="315">
        <v>308219</v>
      </c>
      <c r="AJ134" s="311">
        <v>358</v>
      </c>
      <c r="AK134" s="311"/>
      <c r="AL134" s="311">
        <v>7490</v>
      </c>
      <c r="AM134" s="311"/>
      <c r="AN134" s="316"/>
      <c r="AO134" s="311">
        <v>445000</v>
      </c>
      <c r="AP134" s="311"/>
      <c r="AQ134" s="311">
        <v>1237100</v>
      </c>
      <c r="AR134" s="311"/>
      <c r="AS134" s="311"/>
      <c r="AT134" s="311"/>
      <c r="AU134" s="313"/>
      <c r="AV134" s="314"/>
      <c r="AW134" s="312">
        <v>0.26</v>
      </c>
      <c r="AX134" s="312">
        <v>0.74</v>
      </c>
      <c r="AY134" s="317" t="s">
        <v>50</v>
      </c>
      <c r="AZ134" s="318" t="s">
        <v>95</v>
      </c>
      <c r="BA134" s="314"/>
      <c r="BB134" s="319">
        <v>75.319999999999993</v>
      </c>
      <c r="BC134" s="320">
        <v>9380000</v>
      </c>
      <c r="BD134" s="320">
        <v>57925000</v>
      </c>
      <c r="BE134" s="320">
        <v>25266000</v>
      </c>
      <c r="BF134" s="320">
        <v>92571000</v>
      </c>
      <c r="BG134" s="317" t="s">
        <v>42</v>
      </c>
      <c r="BH134" s="319">
        <v>69.989999999999995</v>
      </c>
      <c r="BI134" s="311"/>
      <c r="BJ134" s="388"/>
      <c r="BK134" s="317">
        <v>244</v>
      </c>
    </row>
    <row r="135" spans="1:63" s="50" customFormat="1" ht="11.25" customHeight="1" x14ac:dyDescent="0.15">
      <c r="A135" s="292" t="s">
        <v>139</v>
      </c>
      <c r="B135" s="315" t="s">
        <v>84</v>
      </c>
      <c r="C135" s="321" t="s">
        <v>5561</v>
      </c>
      <c r="D135" s="321" t="s">
        <v>86</v>
      </c>
      <c r="E135" s="321" t="s">
        <v>87</v>
      </c>
      <c r="F135" s="322"/>
      <c r="G135" s="321">
        <v>32000</v>
      </c>
      <c r="H135" s="311">
        <v>9651</v>
      </c>
      <c r="I135" s="311">
        <v>372</v>
      </c>
      <c r="J135" s="311">
        <v>22</v>
      </c>
      <c r="K135" s="311">
        <v>11</v>
      </c>
      <c r="L135" s="311">
        <v>18</v>
      </c>
      <c r="M135" s="311">
        <v>391</v>
      </c>
      <c r="N135" s="311">
        <v>372</v>
      </c>
      <c r="O135" s="311">
        <v>122</v>
      </c>
      <c r="P135" s="311">
        <v>2</v>
      </c>
      <c r="Q135" s="311"/>
      <c r="R135" s="311"/>
      <c r="S135" s="311"/>
      <c r="T135" s="311"/>
      <c r="U135" s="311"/>
      <c r="V135" s="311"/>
      <c r="W135" s="311"/>
      <c r="X135" s="311"/>
      <c r="Y135" s="311">
        <v>410</v>
      </c>
      <c r="Z135" s="311">
        <v>109</v>
      </c>
      <c r="AA135" s="312">
        <v>0.26</v>
      </c>
      <c r="AB135" s="312">
        <v>0</v>
      </c>
      <c r="AC135" s="312">
        <v>0.74</v>
      </c>
      <c r="AD135" s="311"/>
      <c r="AE135" s="311"/>
      <c r="AF135" s="311"/>
      <c r="AG135" s="313"/>
      <c r="AH135" s="314"/>
      <c r="AI135" s="315">
        <v>467204</v>
      </c>
      <c r="AJ135" s="311">
        <v>0</v>
      </c>
      <c r="AK135" s="311">
        <v>0</v>
      </c>
      <c r="AL135" s="311">
        <v>54189</v>
      </c>
      <c r="AM135" s="311">
        <v>90</v>
      </c>
      <c r="AN135" s="316" t="s">
        <v>1479</v>
      </c>
      <c r="AO135" s="311"/>
      <c r="AP135" s="311"/>
      <c r="AQ135" s="311"/>
      <c r="AR135" s="311"/>
      <c r="AS135" s="311"/>
      <c r="AT135" s="311"/>
      <c r="AU135" s="313">
        <v>2322893</v>
      </c>
      <c r="AV135" s="314" t="s">
        <v>5618</v>
      </c>
      <c r="AW135" s="326" t="s">
        <v>275</v>
      </c>
      <c r="AX135" s="312" t="s">
        <v>275</v>
      </c>
      <c r="AY135" s="317" t="s">
        <v>41</v>
      </c>
      <c r="AZ135" s="318" t="s">
        <v>41</v>
      </c>
      <c r="BA135" s="314"/>
      <c r="BB135" s="319">
        <v>61.41</v>
      </c>
      <c r="BC135" s="320"/>
      <c r="BD135" s="320"/>
      <c r="BE135" s="320"/>
      <c r="BF135" s="320">
        <v>108969258</v>
      </c>
      <c r="BG135" s="317" t="s">
        <v>42</v>
      </c>
      <c r="BH135" s="319">
        <v>56.9</v>
      </c>
      <c r="BI135" s="311"/>
      <c r="BJ135" s="317"/>
      <c r="BK135" s="317">
        <v>1080</v>
      </c>
    </row>
    <row r="136" spans="1:63" s="50" customFormat="1" ht="11.25" customHeight="1" x14ac:dyDescent="0.15">
      <c r="A136" s="292" t="s">
        <v>140</v>
      </c>
      <c r="B136" s="315" t="s">
        <v>2485</v>
      </c>
      <c r="C136" s="321" t="s">
        <v>2486</v>
      </c>
      <c r="D136" s="321" t="s">
        <v>206</v>
      </c>
      <c r="E136" s="321" t="s">
        <v>4814</v>
      </c>
      <c r="F136" s="322"/>
      <c r="G136" s="321">
        <v>30027</v>
      </c>
      <c r="H136" s="311">
        <v>11665</v>
      </c>
      <c r="I136" s="311">
        <v>886</v>
      </c>
      <c r="J136" s="311">
        <v>24</v>
      </c>
      <c r="K136" s="311">
        <v>166</v>
      </c>
      <c r="L136" s="311">
        <v>46</v>
      </c>
      <c r="M136" s="311">
        <v>932</v>
      </c>
      <c r="N136" s="311">
        <v>786</v>
      </c>
      <c r="O136" s="311">
        <v>868</v>
      </c>
      <c r="P136" s="311">
        <v>231</v>
      </c>
      <c r="Q136" s="311">
        <v>3</v>
      </c>
      <c r="R136" s="311">
        <v>9</v>
      </c>
      <c r="S136" s="311">
        <v>0</v>
      </c>
      <c r="T136" s="311">
        <v>0</v>
      </c>
      <c r="U136" s="311">
        <v>2</v>
      </c>
      <c r="V136" s="311">
        <v>2</v>
      </c>
      <c r="W136" s="311">
        <v>0</v>
      </c>
      <c r="X136" s="311">
        <v>0</v>
      </c>
      <c r="Y136" s="311">
        <v>1663</v>
      </c>
      <c r="Z136" s="311">
        <v>93</v>
      </c>
      <c r="AA136" s="312">
        <v>1</v>
      </c>
      <c r="AB136" s="312">
        <v>0</v>
      </c>
      <c r="AC136" s="312">
        <v>0</v>
      </c>
      <c r="AD136" s="311">
        <v>174</v>
      </c>
      <c r="AE136" s="311">
        <v>374761</v>
      </c>
      <c r="AF136" s="311">
        <v>181</v>
      </c>
      <c r="AG136" s="313">
        <v>1988950</v>
      </c>
      <c r="AH136" s="314" t="s">
        <v>5619</v>
      </c>
      <c r="AI136" s="315">
        <v>260380</v>
      </c>
      <c r="AJ136" s="311">
        <v>0</v>
      </c>
      <c r="AK136" s="311">
        <v>0</v>
      </c>
      <c r="AL136" s="311">
        <v>36439</v>
      </c>
      <c r="AM136" s="311">
        <v>0</v>
      </c>
      <c r="AN136" s="316" t="s">
        <v>2663</v>
      </c>
      <c r="AO136" s="311">
        <v>14144434</v>
      </c>
      <c r="AP136" s="311">
        <v>955374</v>
      </c>
      <c r="AQ136" s="311">
        <v>5282</v>
      </c>
      <c r="AR136" s="311">
        <v>137664</v>
      </c>
      <c r="AS136" s="311">
        <v>0</v>
      </c>
      <c r="AT136" s="311">
        <v>0</v>
      </c>
      <c r="AU136" s="313">
        <v>0</v>
      </c>
      <c r="AV136" s="314" t="s">
        <v>2663</v>
      </c>
      <c r="AW136" s="312">
        <v>0.93</v>
      </c>
      <c r="AX136" s="312">
        <v>7.0000000000000007E-2</v>
      </c>
      <c r="AY136" s="317" t="s">
        <v>41</v>
      </c>
      <c r="AZ136" s="318" t="s">
        <v>41</v>
      </c>
      <c r="BA136" s="314"/>
      <c r="BB136" s="319">
        <v>86.31</v>
      </c>
      <c r="BC136" s="320">
        <v>59777671</v>
      </c>
      <c r="BD136" s="320">
        <v>68918192</v>
      </c>
      <c r="BE136" s="320">
        <v>45256696</v>
      </c>
      <c r="BF136" s="320">
        <v>173953000</v>
      </c>
      <c r="BG136" s="317" t="s">
        <v>42</v>
      </c>
      <c r="BH136" s="319">
        <v>94.32</v>
      </c>
      <c r="BI136" s="311"/>
      <c r="BJ136" s="388"/>
      <c r="BK136" s="317">
        <v>1646</v>
      </c>
    </row>
    <row r="137" spans="1:63" s="252" customFormat="1" ht="11.25" customHeight="1" x14ac:dyDescent="0.15">
      <c r="A137" s="324" t="s">
        <v>354</v>
      </c>
      <c r="B137" s="384"/>
      <c r="C137" s="343"/>
      <c r="D137" s="343"/>
      <c r="E137" s="343"/>
      <c r="F137" s="344"/>
      <c r="G137" s="343"/>
      <c r="H137" s="342"/>
      <c r="I137" s="345"/>
      <c r="J137" s="345"/>
      <c r="K137" s="345"/>
      <c r="L137" s="345"/>
      <c r="M137" s="345"/>
      <c r="N137" s="345"/>
      <c r="O137" s="345"/>
      <c r="P137" s="345"/>
      <c r="Q137" s="345"/>
      <c r="R137" s="345"/>
      <c r="S137" s="345"/>
      <c r="T137" s="345"/>
      <c r="U137" s="345"/>
      <c r="V137" s="345"/>
      <c r="W137" s="345"/>
      <c r="X137" s="345"/>
      <c r="Y137" s="345"/>
      <c r="Z137" s="345"/>
      <c r="AA137" s="346"/>
      <c r="AB137" s="346"/>
      <c r="AC137" s="346"/>
      <c r="AD137" s="345"/>
      <c r="AE137" s="345"/>
      <c r="AF137" s="345"/>
      <c r="AG137" s="160"/>
      <c r="AH137" s="347"/>
      <c r="AI137" s="348"/>
      <c r="AJ137" s="345"/>
      <c r="AK137" s="345"/>
      <c r="AL137" s="345"/>
      <c r="AM137" s="345"/>
      <c r="AN137" s="349"/>
      <c r="AO137" s="345"/>
      <c r="AP137" s="345"/>
      <c r="AQ137" s="345"/>
      <c r="AR137" s="345"/>
      <c r="AS137" s="345"/>
      <c r="AT137" s="345"/>
      <c r="AU137" s="160"/>
      <c r="AV137" s="347"/>
      <c r="AW137" s="346"/>
      <c r="AX137" s="346"/>
      <c r="AY137" s="350"/>
      <c r="AZ137" s="351"/>
      <c r="BA137" s="347"/>
      <c r="BB137" s="352"/>
      <c r="BC137" s="353"/>
      <c r="BD137" s="353"/>
      <c r="BE137" s="353"/>
      <c r="BF137" s="353"/>
      <c r="BG137" s="350"/>
      <c r="BH137" s="352"/>
      <c r="BI137" s="345"/>
      <c r="BJ137" s="350"/>
      <c r="BK137" s="317">
        <v>49</v>
      </c>
    </row>
    <row r="138" spans="1:63" s="50" customFormat="1" ht="11.25" customHeight="1" x14ac:dyDescent="0.15">
      <c r="A138" s="292" t="s">
        <v>141</v>
      </c>
      <c r="B138" s="315" t="s">
        <v>4779</v>
      </c>
      <c r="C138" s="321" t="s">
        <v>4816</v>
      </c>
      <c r="D138" s="321" t="s">
        <v>4817</v>
      </c>
      <c r="E138" s="321" t="s">
        <v>4818</v>
      </c>
      <c r="F138" s="322"/>
      <c r="G138" s="321">
        <v>33808</v>
      </c>
      <c r="H138" s="311">
        <v>77563</v>
      </c>
      <c r="I138" s="311">
        <v>1580</v>
      </c>
      <c r="J138" s="311">
        <v>85</v>
      </c>
      <c r="K138" s="311">
        <v>2</v>
      </c>
      <c r="L138" s="311">
        <v>82</v>
      </c>
      <c r="M138" s="311">
        <v>524</v>
      </c>
      <c r="N138" s="311">
        <v>566</v>
      </c>
      <c r="O138" s="311"/>
      <c r="P138" s="311"/>
      <c r="Q138" s="311"/>
      <c r="R138" s="311"/>
      <c r="S138" s="311"/>
      <c r="T138" s="311"/>
      <c r="U138" s="311"/>
      <c r="V138" s="311"/>
      <c r="W138" s="311"/>
      <c r="X138" s="311"/>
      <c r="Y138" s="311">
        <v>2180</v>
      </c>
      <c r="Z138" s="311">
        <v>417</v>
      </c>
      <c r="AA138" s="312">
        <v>1</v>
      </c>
      <c r="AB138" s="312">
        <v>0</v>
      </c>
      <c r="AC138" s="312">
        <v>0</v>
      </c>
      <c r="AD138" s="311">
        <v>180</v>
      </c>
      <c r="AE138" s="311">
        <v>326000</v>
      </c>
      <c r="AF138" s="311">
        <v>170</v>
      </c>
      <c r="AG138" s="313">
        <v>1700000</v>
      </c>
      <c r="AH138" s="314"/>
      <c r="AI138" s="315">
        <v>63000</v>
      </c>
      <c r="AJ138" s="311">
        <v>123</v>
      </c>
      <c r="AK138" s="311"/>
      <c r="AL138" s="311">
        <v>44196</v>
      </c>
      <c r="AM138" s="311"/>
      <c r="AN138" s="316" t="s">
        <v>5620</v>
      </c>
      <c r="AO138" s="311">
        <v>957085</v>
      </c>
      <c r="AP138" s="311"/>
      <c r="AQ138" s="311"/>
      <c r="AR138" s="311"/>
      <c r="AS138" s="311"/>
      <c r="AT138" s="311">
        <v>454200</v>
      </c>
      <c r="AU138" s="313"/>
      <c r="AV138" s="314"/>
      <c r="AW138" s="312">
        <v>1</v>
      </c>
      <c r="AX138" s="312">
        <v>0</v>
      </c>
      <c r="AY138" s="317" t="s">
        <v>41</v>
      </c>
      <c r="AZ138" s="318" t="s">
        <v>41</v>
      </c>
      <c r="BA138" s="314"/>
      <c r="BB138" s="319">
        <v>68.84</v>
      </c>
      <c r="BC138" s="320">
        <v>11330492</v>
      </c>
      <c r="BD138" s="320">
        <v>4425526</v>
      </c>
      <c r="BE138" s="320">
        <v>5932797</v>
      </c>
      <c r="BF138" s="320">
        <v>31747628</v>
      </c>
      <c r="BG138" s="317" t="s">
        <v>42</v>
      </c>
      <c r="BH138" s="319">
        <v>86.43</v>
      </c>
      <c r="BI138" s="311" t="s">
        <v>5621</v>
      </c>
      <c r="BJ138" s="388" t="s">
        <v>275</v>
      </c>
      <c r="BK138" s="317">
        <v>224</v>
      </c>
    </row>
    <row r="139" spans="1:63" s="50" customFormat="1" ht="11.25" customHeight="1" x14ac:dyDescent="0.15">
      <c r="A139" s="292" t="s">
        <v>142</v>
      </c>
      <c r="B139" s="315" t="s">
        <v>2487</v>
      </c>
      <c r="C139" s="321" t="s">
        <v>5562</v>
      </c>
      <c r="D139" s="321" t="s">
        <v>2488</v>
      </c>
      <c r="E139" s="321" t="s">
        <v>681</v>
      </c>
      <c r="F139" s="322"/>
      <c r="G139" s="321">
        <v>25190</v>
      </c>
      <c r="H139" s="311">
        <v>12595</v>
      </c>
      <c r="I139" s="311">
        <v>591</v>
      </c>
      <c r="J139" s="311">
        <v>65</v>
      </c>
      <c r="K139" s="311">
        <v>38</v>
      </c>
      <c r="L139" s="311">
        <v>34</v>
      </c>
      <c r="M139" s="311">
        <v>457</v>
      </c>
      <c r="N139" s="311">
        <v>2</v>
      </c>
      <c r="O139" s="311">
        <v>605</v>
      </c>
      <c r="P139" s="311">
        <v>0</v>
      </c>
      <c r="Q139" s="311">
        <v>0</v>
      </c>
      <c r="R139" s="311">
        <v>0</v>
      </c>
      <c r="S139" s="311">
        <v>0</v>
      </c>
      <c r="T139" s="311">
        <v>0</v>
      </c>
      <c r="U139" s="311">
        <v>0</v>
      </c>
      <c r="V139" s="311">
        <v>0</v>
      </c>
      <c r="W139" s="311">
        <v>0</v>
      </c>
      <c r="X139" s="311">
        <v>0</v>
      </c>
      <c r="Y139" s="311">
        <v>565</v>
      </c>
      <c r="Z139" s="311">
        <v>164</v>
      </c>
      <c r="AA139" s="312">
        <v>0.99</v>
      </c>
      <c r="AB139" s="312">
        <v>0</v>
      </c>
      <c r="AC139" s="312">
        <v>0.01</v>
      </c>
      <c r="AD139" s="311">
        <v>12</v>
      </c>
      <c r="AE139" s="311">
        <v>3350</v>
      </c>
      <c r="AF139" s="311">
        <v>175</v>
      </c>
      <c r="AG139" s="313">
        <v>1750000</v>
      </c>
      <c r="AH139" s="314"/>
      <c r="AI139" s="315">
        <v>29233</v>
      </c>
      <c r="AJ139" s="311">
        <v>0</v>
      </c>
      <c r="AK139" s="311">
        <v>0</v>
      </c>
      <c r="AL139" s="311">
        <v>267093</v>
      </c>
      <c r="AM139" s="311">
        <v>0</v>
      </c>
      <c r="AN139" s="316"/>
      <c r="AO139" s="311">
        <v>5064044</v>
      </c>
      <c r="AP139" s="311">
        <v>0</v>
      </c>
      <c r="AQ139" s="311">
        <v>2156194</v>
      </c>
      <c r="AR139" s="311">
        <v>11603</v>
      </c>
      <c r="AS139" s="311">
        <v>0</v>
      </c>
      <c r="AT139" s="311">
        <v>0</v>
      </c>
      <c r="AU139" s="313">
        <v>0</v>
      </c>
      <c r="AV139" s="314"/>
      <c r="AW139" s="312">
        <v>0.67</v>
      </c>
      <c r="AX139" s="312">
        <v>0.33</v>
      </c>
      <c r="AY139" s="317" t="s">
        <v>95</v>
      </c>
      <c r="AZ139" s="318" t="s">
        <v>95</v>
      </c>
      <c r="BA139" s="314" t="s">
        <v>5622</v>
      </c>
      <c r="BB139" s="319">
        <v>91.16</v>
      </c>
      <c r="BC139" s="320">
        <v>12881984</v>
      </c>
      <c r="BD139" s="320">
        <v>8851047</v>
      </c>
      <c r="BE139" s="320">
        <v>13551915</v>
      </c>
      <c r="BF139" s="320">
        <v>35347362</v>
      </c>
      <c r="BG139" s="317" t="s">
        <v>42</v>
      </c>
      <c r="BH139" s="319">
        <v>113</v>
      </c>
      <c r="BI139" s="311"/>
      <c r="BJ139" s="317"/>
      <c r="BK139" s="317">
        <v>1368</v>
      </c>
    </row>
    <row r="140" spans="1:63" s="50" customFormat="1" ht="11.25" customHeight="1" x14ac:dyDescent="0.15">
      <c r="A140" s="292" t="s">
        <v>64</v>
      </c>
      <c r="B140" s="315" t="s">
        <v>5563</v>
      </c>
      <c r="C140" s="321" t="s">
        <v>1583</v>
      </c>
      <c r="D140" s="321" t="s">
        <v>5564</v>
      </c>
      <c r="E140" s="321" t="s">
        <v>5565</v>
      </c>
      <c r="F140" s="322"/>
      <c r="G140" s="321">
        <v>10001</v>
      </c>
      <c r="H140" s="311">
        <v>23604</v>
      </c>
      <c r="I140" s="311">
        <v>713</v>
      </c>
      <c r="J140" s="311">
        <v>123</v>
      </c>
      <c r="K140" s="311">
        <v>28</v>
      </c>
      <c r="L140" s="311">
        <v>35</v>
      </c>
      <c r="M140" s="311">
        <v>618</v>
      </c>
      <c r="N140" s="311">
        <v>0</v>
      </c>
      <c r="O140" s="311">
        <v>176</v>
      </c>
      <c r="P140" s="311">
        <v>0</v>
      </c>
      <c r="Q140" s="311">
        <v>0</v>
      </c>
      <c r="R140" s="311">
        <v>0</v>
      </c>
      <c r="S140" s="311">
        <v>0</v>
      </c>
      <c r="T140" s="311">
        <v>0</v>
      </c>
      <c r="U140" s="311">
        <v>0</v>
      </c>
      <c r="V140" s="311">
        <v>0</v>
      </c>
      <c r="W140" s="311">
        <v>0</v>
      </c>
      <c r="X140" s="311">
        <v>0</v>
      </c>
      <c r="Y140" s="311">
        <v>783</v>
      </c>
      <c r="Z140" s="311">
        <v>50</v>
      </c>
      <c r="AA140" s="312">
        <v>1</v>
      </c>
      <c r="AB140" s="312">
        <v>0</v>
      </c>
      <c r="AC140" s="312">
        <v>0</v>
      </c>
      <c r="AD140" s="311">
        <v>129</v>
      </c>
      <c r="AE140" s="311">
        <v>232610</v>
      </c>
      <c r="AF140" s="311">
        <v>103</v>
      </c>
      <c r="AG140" s="313">
        <v>7800000</v>
      </c>
      <c r="AH140" s="314"/>
      <c r="AI140" s="315">
        <v>82045</v>
      </c>
      <c r="AJ140" s="311">
        <v>0</v>
      </c>
      <c r="AK140" s="311">
        <v>0</v>
      </c>
      <c r="AL140" s="311">
        <v>7300</v>
      </c>
      <c r="AM140" s="311">
        <v>4200</v>
      </c>
      <c r="AN140" s="316" t="s">
        <v>5623</v>
      </c>
      <c r="AO140" s="325">
        <v>7036000</v>
      </c>
      <c r="AP140" s="311">
        <v>0</v>
      </c>
      <c r="AQ140" s="311">
        <v>1993000</v>
      </c>
      <c r="AR140" s="311">
        <v>6400</v>
      </c>
      <c r="AS140" s="311">
        <v>0</v>
      </c>
      <c r="AT140" s="311">
        <v>0</v>
      </c>
      <c r="AU140" s="313">
        <v>0</v>
      </c>
      <c r="AV140" s="314"/>
      <c r="AW140" s="326">
        <v>0.78</v>
      </c>
      <c r="AX140" s="312">
        <v>0.22</v>
      </c>
      <c r="AY140" s="317" t="s">
        <v>41</v>
      </c>
      <c r="AZ140" s="318" t="s">
        <v>41</v>
      </c>
      <c r="BA140" s="314"/>
      <c r="BB140" s="319">
        <v>63</v>
      </c>
      <c r="BC140" s="320">
        <v>12004000</v>
      </c>
      <c r="BD140" s="320">
        <v>12939000</v>
      </c>
      <c r="BE140" s="320">
        <v>9581000</v>
      </c>
      <c r="BF140" s="320">
        <v>37420000</v>
      </c>
      <c r="BG140" s="317" t="s">
        <v>42</v>
      </c>
      <c r="BH140" s="319">
        <v>63.9</v>
      </c>
      <c r="BI140" s="311"/>
      <c r="BJ140" s="317"/>
      <c r="BK140" s="317">
        <v>726</v>
      </c>
    </row>
    <row r="141" spans="1:63" s="50" customFormat="1" ht="11.25" customHeight="1" x14ac:dyDescent="0.15">
      <c r="A141" s="292" t="s">
        <v>156</v>
      </c>
      <c r="B141" s="315" t="s">
        <v>2741</v>
      </c>
      <c r="C141" s="321" t="s">
        <v>2742</v>
      </c>
      <c r="D141" s="321" t="s">
        <v>2743</v>
      </c>
      <c r="E141" s="321" t="s">
        <v>2744</v>
      </c>
      <c r="F141" s="322"/>
      <c r="G141" s="321">
        <v>13463</v>
      </c>
      <c r="H141" s="311">
        <v>5376</v>
      </c>
      <c r="I141" s="311">
        <v>332</v>
      </c>
      <c r="J141" s="311">
        <v>49</v>
      </c>
      <c r="K141" s="311">
        <v>11</v>
      </c>
      <c r="L141" s="311">
        <v>6</v>
      </c>
      <c r="M141" s="311">
        <v>142</v>
      </c>
      <c r="N141" s="311">
        <v>1</v>
      </c>
      <c r="O141" s="311">
        <v>352</v>
      </c>
      <c r="P141" s="311">
        <v>20</v>
      </c>
      <c r="Q141" s="311"/>
      <c r="R141" s="311"/>
      <c r="S141" s="311"/>
      <c r="T141" s="311"/>
      <c r="U141" s="311"/>
      <c r="V141" s="311"/>
      <c r="W141" s="311"/>
      <c r="X141" s="311"/>
      <c r="Y141" s="311">
        <v>431</v>
      </c>
      <c r="Z141" s="311">
        <v>3</v>
      </c>
      <c r="AA141" s="312">
        <v>1</v>
      </c>
      <c r="AB141" s="312">
        <v>0</v>
      </c>
      <c r="AC141" s="312">
        <v>0</v>
      </c>
      <c r="AD141" s="311">
        <v>41</v>
      </c>
      <c r="AE141" s="311">
        <v>7692</v>
      </c>
      <c r="AF141" s="311">
        <v>14</v>
      </c>
      <c r="AG141" s="313">
        <v>363000</v>
      </c>
      <c r="AH141" s="314"/>
      <c r="AI141" s="315">
        <v>15148</v>
      </c>
      <c r="AJ141" s="311"/>
      <c r="AK141" s="311"/>
      <c r="AL141" s="311"/>
      <c r="AM141" s="311">
        <v>154785</v>
      </c>
      <c r="AN141" s="316" t="s">
        <v>5624</v>
      </c>
      <c r="AO141" s="311">
        <v>1180103</v>
      </c>
      <c r="AP141" s="311"/>
      <c r="AQ141" s="311">
        <v>1958</v>
      </c>
      <c r="AR141" s="311"/>
      <c r="AS141" s="311"/>
      <c r="AT141" s="311"/>
      <c r="AU141" s="313"/>
      <c r="AV141" s="314"/>
      <c r="AW141" s="312">
        <v>0.9</v>
      </c>
      <c r="AX141" s="312">
        <v>0.1</v>
      </c>
      <c r="AY141" s="317" t="s">
        <v>41</v>
      </c>
      <c r="AZ141" s="318" t="s">
        <v>50</v>
      </c>
      <c r="BA141" s="314"/>
      <c r="BB141" s="319">
        <v>80</v>
      </c>
      <c r="BC141" s="320">
        <v>7703521</v>
      </c>
      <c r="BD141" s="320">
        <v>7263937</v>
      </c>
      <c r="BE141" s="320">
        <v>7088123</v>
      </c>
      <c r="BF141" s="320">
        <v>22055582</v>
      </c>
      <c r="BG141" s="317" t="s">
        <v>42</v>
      </c>
      <c r="BH141" s="319">
        <v>90</v>
      </c>
      <c r="BI141" s="311"/>
      <c r="BJ141" s="317"/>
      <c r="BK141" s="317">
        <v>801</v>
      </c>
    </row>
    <row r="142" spans="1:63" s="50" customFormat="1" ht="11.25" customHeight="1" x14ac:dyDescent="0.15">
      <c r="A142" s="292" t="s">
        <v>334</v>
      </c>
      <c r="B142" s="315" t="s">
        <v>335</v>
      </c>
      <c r="C142" s="321" t="s">
        <v>336</v>
      </c>
      <c r="D142" s="321" t="s">
        <v>5566</v>
      </c>
      <c r="E142" s="321" t="s">
        <v>683</v>
      </c>
      <c r="F142" s="322"/>
      <c r="G142" s="321">
        <v>9366</v>
      </c>
      <c r="H142" s="311">
        <v>4600</v>
      </c>
      <c r="I142" s="311">
        <v>334</v>
      </c>
      <c r="J142" s="311">
        <v>17</v>
      </c>
      <c r="K142" s="311">
        <v>2</v>
      </c>
      <c r="L142" s="311">
        <v>3</v>
      </c>
      <c r="M142" s="311">
        <v>503</v>
      </c>
      <c r="N142" s="311">
        <v>6</v>
      </c>
      <c r="O142" s="311">
        <v>165</v>
      </c>
      <c r="P142" s="311">
        <v>0</v>
      </c>
      <c r="Q142" s="311">
        <v>284</v>
      </c>
      <c r="R142" s="311">
        <v>0</v>
      </c>
      <c r="S142" s="311">
        <v>0</v>
      </c>
      <c r="T142" s="311">
        <v>0</v>
      </c>
      <c r="U142" s="311">
        <v>300</v>
      </c>
      <c r="V142" s="311">
        <v>0</v>
      </c>
      <c r="W142" s="311">
        <v>0</v>
      </c>
      <c r="X142" s="311">
        <v>0</v>
      </c>
      <c r="Y142" s="311">
        <v>680</v>
      </c>
      <c r="Z142" s="311">
        <v>0</v>
      </c>
      <c r="AA142" s="312">
        <v>0.46</v>
      </c>
      <c r="AB142" s="312">
        <v>0.54</v>
      </c>
      <c r="AC142" s="312">
        <v>0</v>
      </c>
      <c r="AD142" s="311">
        <v>107</v>
      </c>
      <c r="AE142" s="311">
        <v>217580</v>
      </c>
      <c r="AF142" s="311">
        <v>44</v>
      </c>
      <c r="AG142" s="313">
        <v>232000</v>
      </c>
      <c r="AH142" s="314"/>
      <c r="AI142" s="327">
        <v>220248</v>
      </c>
      <c r="AJ142" s="311">
        <v>0</v>
      </c>
      <c r="AK142" s="311">
        <v>0</v>
      </c>
      <c r="AL142" s="311">
        <v>10971</v>
      </c>
      <c r="AM142" s="311">
        <v>10</v>
      </c>
      <c r="AN142" s="316" t="s">
        <v>339</v>
      </c>
      <c r="AO142" s="325">
        <v>105428</v>
      </c>
      <c r="AP142" s="311">
        <v>4159</v>
      </c>
      <c r="AQ142" s="311">
        <v>33531</v>
      </c>
      <c r="AR142" s="311">
        <v>0</v>
      </c>
      <c r="AS142" s="311">
        <v>0</v>
      </c>
      <c r="AT142" s="311">
        <v>0</v>
      </c>
      <c r="AU142" s="313">
        <v>0</v>
      </c>
      <c r="AV142" s="314"/>
      <c r="AW142" s="312">
        <v>0.74</v>
      </c>
      <c r="AX142" s="312">
        <v>0.26</v>
      </c>
      <c r="AY142" s="317" t="s">
        <v>50</v>
      </c>
      <c r="AZ142" s="318" t="s">
        <v>41</v>
      </c>
      <c r="BA142" s="314"/>
      <c r="BB142" s="319">
        <v>84.58</v>
      </c>
      <c r="BC142" s="320">
        <v>20417422</v>
      </c>
      <c r="BD142" s="320">
        <v>13514840</v>
      </c>
      <c r="BE142" s="320">
        <v>19807814</v>
      </c>
      <c r="BF142" s="320">
        <v>54044136</v>
      </c>
      <c r="BG142" s="317" t="s">
        <v>42</v>
      </c>
      <c r="BH142" s="319">
        <v>82.58</v>
      </c>
      <c r="BI142" s="311"/>
      <c r="BJ142" s="317"/>
      <c r="BK142" s="317">
        <v>916</v>
      </c>
    </row>
    <row r="143" spans="1:63" s="50" customFormat="1" ht="11.25" customHeight="1" x14ac:dyDescent="0.15">
      <c r="A143" s="292" t="s">
        <v>157</v>
      </c>
      <c r="B143" s="315" t="s">
        <v>4780</v>
      </c>
      <c r="C143" s="321" t="s">
        <v>5567</v>
      </c>
      <c r="D143" s="321" t="s">
        <v>4825</v>
      </c>
      <c r="E143" s="321" t="s">
        <v>5568</v>
      </c>
      <c r="F143" s="322"/>
      <c r="G143" s="321">
        <v>13341</v>
      </c>
      <c r="H143" s="311">
        <v>2334</v>
      </c>
      <c r="I143" s="311">
        <v>825</v>
      </c>
      <c r="J143" s="311">
        <v>8</v>
      </c>
      <c r="K143" s="311">
        <v>154</v>
      </c>
      <c r="L143" s="311">
        <v>0</v>
      </c>
      <c r="M143" s="311">
        <v>128</v>
      </c>
      <c r="N143" s="311">
        <v>82</v>
      </c>
      <c r="O143" s="311">
        <v>413</v>
      </c>
      <c r="P143" s="311">
        <v>0</v>
      </c>
      <c r="Q143" s="311">
        <v>2072</v>
      </c>
      <c r="R143" s="311">
        <v>0</v>
      </c>
      <c r="S143" s="311">
        <v>0</v>
      </c>
      <c r="T143" s="311">
        <v>0</v>
      </c>
      <c r="U143" s="311">
        <v>0</v>
      </c>
      <c r="V143" s="311">
        <v>0</v>
      </c>
      <c r="W143" s="311">
        <v>0</v>
      </c>
      <c r="X143" s="311">
        <v>0</v>
      </c>
      <c r="Y143" s="311">
        <v>542</v>
      </c>
      <c r="Z143" s="311">
        <v>850</v>
      </c>
      <c r="AA143" s="312">
        <v>0.4</v>
      </c>
      <c r="AB143" s="312">
        <v>0.6</v>
      </c>
      <c r="AC143" s="312">
        <v>0</v>
      </c>
      <c r="AD143" s="311">
        <v>70</v>
      </c>
      <c r="AE143" s="311">
        <v>335000</v>
      </c>
      <c r="AF143" s="311">
        <v>66</v>
      </c>
      <c r="AG143" s="313">
        <v>802000</v>
      </c>
      <c r="AH143" s="314"/>
      <c r="AI143" s="315">
        <v>420000</v>
      </c>
      <c r="AJ143" s="311">
        <v>620000</v>
      </c>
      <c r="AK143" s="311">
        <v>0</v>
      </c>
      <c r="AL143" s="311">
        <v>5000</v>
      </c>
      <c r="AM143" s="311">
        <v>0</v>
      </c>
      <c r="AN143" s="316"/>
      <c r="AO143" s="311">
        <v>0</v>
      </c>
      <c r="AP143" s="311">
        <v>827000</v>
      </c>
      <c r="AQ143" s="311">
        <v>0</v>
      </c>
      <c r="AR143" s="311">
        <v>0</v>
      </c>
      <c r="AS143" s="311">
        <v>0</v>
      </c>
      <c r="AT143" s="311">
        <v>20000</v>
      </c>
      <c r="AU143" s="313">
        <v>0</v>
      </c>
      <c r="AV143" s="314"/>
      <c r="AW143" s="312">
        <v>0.6</v>
      </c>
      <c r="AX143" s="312">
        <v>0.4</v>
      </c>
      <c r="AY143" s="317" t="s">
        <v>41</v>
      </c>
      <c r="AZ143" s="318" t="s">
        <v>41</v>
      </c>
      <c r="BA143" s="314"/>
      <c r="BB143" s="319">
        <v>62.5</v>
      </c>
      <c r="BC143" s="320">
        <v>3200000</v>
      </c>
      <c r="BD143" s="320">
        <v>3900000</v>
      </c>
      <c r="BE143" s="320">
        <v>4400000</v>
      </c>
      <c r="BF143" s="320">
        <v>11500000</v>
      </c>
      <c r="BG143" s="317" t="s">
        <v>42</v>
      </c>
      <c r="BH143" s="319">
        <v>64.5</v>
      </c>
      <c r="BI143" s="311" t="s">
        <v>5625</v>
      </c>
      <c r="BJ143" s="388" t="s">
        <v>275</v>
      </c>
      <c r="BK143" s="317">
        <v>90</v>
      </c>
    </row>
    <row r="144" spans="1:63" s="252" customFormat="1" ht="11.25" customHeight="1" x14ac:dyDescent="0.15">
      <c r="A144" s="324" t="s">
        <v>355</v>
      </c>
      <c r="B144" s="348"/>
      <c r="C144" s="354"/>
      <c r="D144" s="354"/>
      <c r="E144" s="354"/>
      <c r="F144" s="355"/>
      <c r="G144" s="354"/>
      <c r="H144" s="345"/>
      <c r="I144" s="345"/>
      <c r="J144" s="345"/>
      <c r="K144" s="345"/>
      <c r="L144" s="345"/>
      <c r="M144" s="345"/>
      <c r="N144" s="345"/>
      <c r="O144" s="345"/>
      <c r="P144" s="345"/>
      <c r="Q144" s="345"/>
      <c r="R144" s="345"/>
      <c r="S144" s="345"/>
      <c r="T144" s="345"/>
      <c r="U144" s="345"/>
      <c r="V144" s="345"/>
      <c r="W144" s="345"/>
      <c r="X144" s="345"/>
      <c r="Y144" s="345"/>
      <c r="Z144" s="345"/>
      <c r="AA144" s="346"/>
      <c r="AB144" s="346"/>
      <c r="AC144" s="346"/>
      <c r="AD144" s="345"/>
      <c r="AE144" s="345"/>
      <c r="AF144" s="345"/>
      <c r="AG144" s="160"/>
      <c r="AH144" s="347"/>
      <c r="AI144" s="348"/>
      <c r="AJ144" s="345"/>
      <c r="AK144" s="345"/>
      <c r="AL144" s="345"/>
      <c r="AM144" s="345"/>
      <c r="AN144" s="349"/>
      <c r="AO144" s="357"/>
      <c r="AP144" s="345"/>
      <c r="AQ144" s="345"/>
      <c r="AR144" s="345"/>
      <c r="AS144" s="345"/>
      <c r="AT144" s="345"/>
      <c r="AU144" s="160"/>
      <c r="AV144" s="347"/>
      <c r="AW144" s="346"/>
      <c r="AX144" s="346"/>
      <c r="AY144" s="350"/>
      <c r="AZ144" s="351"/>
      <c r="BA144" s="347"/>
      <c r="BB144" s="352"/>
      <c r="BC144" s="353"/>
      <c r="BD144" s="353"/>
      <c r="BE144" s="353"/>
      <c r="BF144" s="353"/>
      <c r="BG144" s="350"/>
      <c r="BH144" s="352"/>
      <c r="BI144" s="345"/>
      <c r="BJ144" s="350"/>
      <c r="BK144" s="317">
        <v>231</v>
      </c>
    </row>
    <row r="145" spans="1:63" s="50" customFormat="1" ht="11.25" customHeight="1" x14ac:dyDescent="0.15">
      <c r="A145" s="292" t="s">
        <v>100</v>
      </c>
      <c r="B145" s="315" t="s">
        <v>2492</v>
      </c>
      <c r="C145" s="321"/>
      <c r="D145" s="321" t="s">
        <v>2494</v>
      </c>
      <c r="E145" s="321" t="s">
        <v>5569</v>
      </c>
      <c r="F145" s="322"/>
      <c r="G145" s="321">
        <v>43534</v>
      </c>
      <c r="H145" s="311">
        <v>15616</v>
      </c>
      <c r="I145" s="311">
        <v>1488</v>
      </c>
      <c r="J145" s="311">
        <v>20</v>
      </c>
      <c r="K145" s="311">
        <v>34</v>
      </c>
      <c r="L145" s="311">
        <v>52</v>
      </c>
      <c r="M145" s="311">
        <v>1488</v>
      </c>
      <c r="N145" s="311">
        <v>185</v>
      </c>
      <c r="O145" s="311">
        <v>1488</v>
      </c>
      <c r="P145" s="311">
        <v>0</v>
      </c>
      <c r="Q145" s="311">
        <v>1000</v>
      </c>
      <c r="R145" s="311">
        <v>154</v>
      </c>
      <c r="S145" s="311">
        <v>75</v>
      </c>
      <c r="T145" s="311">
        <v>0</v>
      </c>
      <c r="U145" s="311">
        <v>1000</v>
      </c>
      <c r="V145" s="311">
        <v>0</v>
      </c>
      <c r="W145" s="311">
        <v>700</v>
      </c>
      <c r="X145" s="311">
        <v>0</v>
      </c>
      <c r="Y145" s="311">
        <v>3500</v>
      </c>
      <c r="Z145" s="311">
        <v>365</v>
      </c>
      <c r="AA145" s="312">
        <v>0.85</v>
      </c>
      <c r="AB145" s="312">
        <v>0</v>
      </c>
      <c r="AC145" s="312">
        <v>0.15</v>
      </c>
      <c r="AD145" s="311">
        <v>257</v>
      </c>
      <c r="AE145" s="311">
        <v>500000</v>
      </c>
      <c r="AF145" s="311">
        <v>113</v>
      </c>
      <c r="AG145" s="313">
        <v>1250000</v>
      </c>
      <c r="AH145" s="314"/>
      <c r="AI145" s="315">
        <v>840295</v>
      </c>
      <c r="AJ145" s="311"/>
      <c r="AK145" s="311"/>
      <c r="AL145" s="311">
        <v>3245</v>
      </c>
      <c r="AM145" s="311"/>
      <c r="AN145" s="316"/>
      <c r="AO145" s="311">
        <v>1263987</v>
      </c>
      <c r="AP145" s="311">
        <v>1126</v>
      </c>
      <c r="AQ145" s="311">
        <v>116259</v>
      </c>
      <c r="AR145" s="311">
        <v>2516</v>
      </c>
      <c r="AS145" s="311"/>
      <c r="AT145" s="311"/>
      <c r="AU145" s="313"/>
      <c r="AV145" s="314"/>
      <c r="AW145" s="312">
        <v>0.95</v>
      </c>
      <c r="AX145" s="312">
        <v>0.05</v>
      </c>
      <c r="AY145" s="317" t="s">
        <v>41</v>
      </c>
      <c r="AZ145" s="318" t="s">
        <v>41</v>
      </c>
      <c r="BA145" s="314"/>
      <c r="BB145" s="319">
        <v>73.97</v>
      </c>
      <c r="BC145" s="320"/>
      <c r="BD145" s="320"/>
      <c r="BE145" s="320"/>
      <c r="BF145" s="320"/>
      <c r="BG145" s="317" t="s">
        <v>42</v>
      </c>
      <c r="BH145" s="319">
        <v>68.69</v>
      </c>
      <c r="BI145" s="311"/>
      <c r="BJ145" s="388"/>
      <c r="BK145" s="317">
        <v>462</v>
      </c>
    </row>
    <row r="146" spans="1:63" s="252" customFormat="1" ht="11.25" customHeight="1" x14ac:dyDescent="0.15">
      <c r="A146" s="324" t="s">
        <v>356</v>
      </c>
      <c r="B146" s="384"/>
      <c r="C146" s="343"/>
      <c r="D146" s="343"/>
      <c r="E146" s="343"/>
      <c r="F146" s="344"/>
      <c r="G146" s="343"/>
      <c r="H146" s="342"/>
      <c r="I146" s="345"/>
      <c r="J146" s="345"/>
      <c r="K146" s="345"/>
      <c r="L146" s="345"/>
      <c r="M146" s="345"/>
      <c r="N146" s="345"/>
      <c r="O146" s="345"/>
      <c r="P146" s="345"/>
      <c r="Q146" s="345"/>
      <c r="R146" s="345"/>
      <c r="S146" s="345"/>
      <c r="T146" s="345"/>
      <c r="U146" s="345"/>
      <c r="V146" s="345"/>
      <c r="W146" s="345"/>
      <c r="X146" s="345"/>
      <c r="Y146" s="345"/>
      <c r="Z146" s="345"/>
      <c r="AA146" s="346"/>
      <c r="AB146" s="346"/>
      <c r="AC146" s="346"/>
      <c r="AD146" s="345"/>
      <c r="AE146" s="345"/>
      <c r="AF146" s="345"/>
      <c r="AG146" s="160"/>
      <c r="AH146" s="347"/>
      <c r="AI146" s="348"/>
      <c r="AJ146" s="345"/>
      <c r="AK146" s="345"/>
      <c r="AL146" s="345"/>
      <c r="AM146" s="345"/>
      <c r="AN146" s="349"/>
      <c r="AO146" s="345"/>
      <c r="AP146" s="345"/>
      <c r="AQ146" s="345"/>
      <c r="AR146" s="345"/>
      <c r="AS146" s="345"/>
      <c r="AT146" s="345"/>
      <c r="AU146" s="160"/>
      <c r="AV146" s="347"/>
      <c r="AW146" s="346"/>
      <c r="AX146" s="346"/>
      <c r="AY146" s="350"/>
      <c r="AZ146" s="351"/>
      <c r="BA146" s="347"/>
      <c r="BB146" s="352"/>
      <c r="BC146" s="353"/>
      <c r="BD146" s="353"/>
      <c r="BE146" s="353"/>
      <c r="BF146" s="353"/>
      <c r="BG146" s="350"/>
      <c r="BH146" s="352"/>
      <c r="BI146" s="345"/>
      <c r="BJ146" s="350"/>
      <c r="BK146" s="317">
        <v>42</v>
      </c>
    </row>
    <row r="147" spans="1:63" s="50" customFormat="1" ht="11.25" customHeight="1" x14ac:dyDescent="0.15">
      <c r="A147" s="292" t="s">
        <v>143</v>
      </c>
      <c r="B147" s="315" t="s">
        <v>4781</v>
      </c>
      <c r="C147" s="321" t="s">
        <v>5570</v>
      </c>
      <c r="D147" s="321" t="s">
        <v>4829</v>
      </c>
      <c r="E147" s="321" t="s">
        <v>4830</v>
      </c>
      <c r="F147" s="322"/>
      <c r="G147" s="321">
        <v>17256</v>
      </c>
      <c r="H147" s="311">
        <v>7412</v>
      </c>
      <c r="I147" s="311">
        <v>359</v>
      </c>
      <c r="J147" s="311">
        <v>16</v>
      </c>
      <c r="K147" s="311">
        <v>19</v>
      </c>
      <c r="L147" s="311">
        <v>41</v>
      </c>
      <c r="M147" s="311">
        <v>359</v>
      </c>
      <c r="N147" s="311">
        <v>359</v>
      </c>
      <c r="O147" s="311">
        <v>359</v>
      </c>
      <c r="P147" s="311">
        <v>10</v>
      </c>
      <c r="Q147" s="311">
        <v>0</v>
      </c>
      <c r="R147" s="311">
        <v>0</v>
      </c>
      <c r="S147" s="311">
        <v>0</v>
      </c>
      <c r="T147" s="311">
        <v>0</v>
      </c>
      <c r="U147" s="311">
        <v>0</v>
      </c>
      <c r="V147" s="311">
        <v>0</v>
      </c>
      <c r="W147" s="311">
        <v>0</v>
      </c>
      <c r="X147" s="311">
        <v>0</v>
      </c>
      <c r="Y147" s="311">
        <v>372</v>
      </c>
      <c r="Z147" s="311">
        <v>0</v>
      </c>
      <c r="AA147" s="312">
        <v>0.98</v>
      </c>
      <c r="AB147" s="312">
        <v>0</v>
      </c>
      <c r="AC147" s="312">
        <v>0.02</v>
      </c>
      <c r="AD147" s="311">
        <v>67</v>
      </c>
      <c r="AE147" s="311">
        <v>94150</v>
      </c>
      <c r="AF147" s="311">
        <v>87</v>
      </c>
      <c r="AG147" s="313">
        <v>1840500</v>
      </c>
      <c r="AH147" s="314"/>
      <c r="AI147" s="315">
        <v>45976</v>
      </c>
      <c r="AJ147" s="311"/>
      <c r="AK147" s="311"/>
      <c r="AL147" s="311">
        <v>972</v>
      </c>
      <c r="AM147" s="311"/>
      <c r="AN147" s="316"/>
      <c r="AO147" s="311">
        <v>3172799</v>
      </c>
      <c r="AP147" s="311"/>
      <c r="AQ147" s="311"/>
      <c r="AR147" s="311">
        <v>7050</v>
      </c>
      <c r="AS147" s="311"/>
      <c r="AT147" s="311">
        <v>592706</v>
      </c>
      <c r="AU147" s="313"/>
      <c r="AV147" s="314"/>
      <c r="AW147" s="312">
        <v>1</v>
      </c>
      <c r="AX147" s="312">
        <v>0</v>
      </c>
      <c r="AY147" s="317" t="s">
        <v>50</v>
      </c>
      <c r="AZ147" s="318" t="s">
        <v>50</v>
      </c>
      <c r="BA147" s="314"/>
      <c r="BB147" s="319">
        <v>104.99</v>
      </c>
      <c r="BC147" s="320">
        <v>16753415</v>
      </c>
      <c r="BD147" s="320">
        <v>1503992</v>
      </c>
      <c r="BE147" s="320">
        <v>5902611</v>
      </c>
      <c r="BF147" s="320">
        <v>40635664</v>
      </c>
      <c r="BG147" s="317" t="s">
        <v>46</v>
      </c>
      <c r="BH147" s="319"/>
      <c r="BI147" s="311"/>
      <c r="BJ147" s="388"/>
      <c r="BK147" s="317">
        <v>2272</v>
      </c>
    </row>
    <row r="148" spans="1:63" s="50" customFormat="1" ht="11.25" customHeight="1" x14ac:dyDescent="0.15">
      <c r="A148" s="292" t="s">
        <v>116</v>
      </c>
      <c r="B148" s="315" t="s">
        <v>5571</v>
      </c>
      <c r="C148" s="321" t="s">
        <v>5572</v>
      </c>
      <c r="D148" s="321" t="s">
        <v>5573</v>
      </c>
      <c r="E148" s="321" t="s">
        <v>5574</v>
      </c>
      <c r="F148" s="322"/>
      <c r="G148" s="321">
        <v>42667</v>
      </c>
      <c r="H148" s="311">
        <v>17328</v>
      </c>
      <c r="I148" s="311">
        <v>1708</v>
      </c>
      <c r="J148" s="311"/>
      <c r="K148" s="311">
        <v>0</v>
      </c>
      <c r="L148" s="311">
        <v>4</v>
      </c>
      <c r="M148" s="311">
        <v>492</v>
      </c>
      <c r="N148" s="311">
        <v>200</v>
      </c>
      <c r="O148" s="311">
        <v>1708</v>
      </c>
      <c r="P148" s="311">
        <v>0</v>
      </c>
      <c r="Q148" s="311">
        <v>0</v>
      </c>
      <c r="R148" s="311">
        <v>0</v>
      </c>
      <c r="S148" s="311">
        <v>0</v>
      </c>
      <c r="T148" s="311">
        <v>0</v>
      </c>
      <c r="U148" s="311">
        <v>0</v>
      </c>
      <c r="V148" s="311">
        <v>0</v>
      </c>
      <c r="W148" s="311">
        <v>0</v>
      </c>
      <c r="X148" s="311">
        <v>0</v>
      </c>
      <c r="Y148" s="311">
        <v>2357</v>
      </c>
      <c r="Z148" s="311">
        <v>352</v>
      </c>
      <c r="AA148" s="312">
        <v>0.95</v>
      </c>
      <c r="AB148" s="312">
        <v>0.02</v>
      </c>
      <c r="AC148" s="312">
        <v>0.03</v>
      </c>
      <c r="AD148" s="311">
        <v>234</v>
      </c>
      <c r="AE148" s="311">
        <v>845803</v>
      </c>
      <c r="AF148" s="311">
        <v>234</v>
      </c>
      <c r="AG148" s="313">
        <v>7881950</v>
      </c>
      <c r="AH148" s="314"/>
      <c r="AI148" s="315">
        <v>403762</v>
      </c>
      <c r="AJ148" s="311">
        <v>1282</v>
      </c>
      <c r="AK148" s="311">
        <v>0</v>
      </c>
      <c r="AL148" s="311">
        <v>437</v>
      </c>
      <c r="AM148" s="311">
        <v>0</v>
      </c>
      <c r="AN148" s="316"/>
      <c r="AO148" s="311">
        <v>8917077</v>
      </c>
      <c r="AP148" s="311">
        <v>208728</v>
      </c>
      <c r="AQ148" s="311">
        <v>0</v>
      </c>
      <c r="AR148" s="311">
        <v>0</v>
      </c>
      <c r="AS148" s="311">
        <v>0</v>
      </c>
      <c r="AT148" s="311">
        <v>187054</v>
      </c>
      <c r="AU148" s="313">
        <v>701358</v>
      </c>
      <c r="AV148" s="314" t="s">
        <v>5626</v>
      </c>
      <c r="AW148" s="312">
        <v>0.86</v>
      </c>
      <c r="AX148" s="312">
        <v>0.14000000000000001</v>
      </c>
      <c r="AY148" s="317" t="s">
        <v>50</v>
      </c>
      <c r="AZ148" s="318" t="s">
        <v>41</v>
      </c>
      <c r="BA148" s="314" t="s">
        <v>4838</v>
      </c>
      <c r="BB148" s="319">
        <v>60.2</v>
      </c>
      <c r="BC148" s="320">
        <v>26139729</v>
      </c>
      <c r="BD148" s="320">
        <v>24152222</v>
      </c>
      <c r="BE148" s="320">
        <v>25021860</v>
      </c>
      <c r="BF148" s="320">
        <v>75313811</v>
      </c>
      <c r="BG148" s="317" t="s">
        <v>42</v>
      </c>
      <c r="BH148" s="319">
        <v>63.78</v>
      </c>
      <c r="BI148" s="311" t="s">
        <v>5627</v>
      </c>
      <c r="BJ148" s="388" t="s">
        <v>275</v>
      </c>
      <c r="BK148" s="317">
        <v>238</v>
      </c>
    </row>
    <row r="149" spans="1:63" s="50" customFormat="1" ht="11.25" customHeight="1" x14ac:dyDescent="0.15">
      <c r="A149" s="292" t="s">
        <v>357</v>
      </c>
      <c r="B149" s="385" t="s">
        <v>5575</v>
      </c>
      <c r="C149" s="309" t="s">
        <v>5576</v>
      </c>
      <c r="D149" s="309" t="s">
        <v>5577</v>
      </c>
      <c r="E149" s="309" t="s">
        <v>5578</v>
      </c>
      <c r="F149" s="310"/>
      <c r="G149" s="309">
        <v>30473</v>
      </c>
      <c r="H149" s="308">
        <v>12235</v>
      </c>
      <c r="I149" s="311">
        <v>524</v>
      </c>
      <c r="J149" s="311">
        <v>141</v>
      </c>
      <c r="K149" s="311">
        <v>0</v>
      </c>
      <c r="L149" s="311">
        <v>2</v>
      </c>
      <c r="M149" s="311">
        <v>9</v>
      </c>
      <c r="N149" s="311">
        <v>0</v>
      </c>
      <c r="O149" s="311">
        <v>0</v>
      </c>
      <c r="P149" s="311">
        <v>0</v>
      </c>
      <c r="Q149" s="311">
        <v>50</v>
      </c>
      <c r="R149" s="311">
        <v>20</v>
      </c>
      <c r="S149" s="311">
        <v>0</v>
      </c>
      <c r="T149" s="311">
        <v>0</v>
      </c>
      <c r="U149" s="311">
        <v>0</v>
      </c>
      <c r="V149" s="311">
        <v>0</v>
      </c>
      <c r="W149" s="311">
        <v>0</v>
      </c>
      <c r="X149" s="311">
        <v>0</v>
      </c>
      <c r="Y149" s="311">
        <v>1000</v>
      </c>
      <c r="Z149" s="311">
        <v>100</v>
      </c>
      <c r="AA149" s="312">
        <v>0.8</v>
      </c>
      <c r="AB149" s="312">
        <v>0.2</v>
      </c>
      <c r="AC149" s="312">
        <v>0</v>
      </c>
      <c r="AD149" s="311">
        <v>90</v>
      </c>
      <c r="AE149" s="311">
        <v>175900</v>
      </c>
      <c r="AF149" s="311">
        <v>62</v>
      </c>
      <c r="AG149" s="313">
        <v>350000</v>
      </c>
      <c r="AH149" s="314" t="s">
        <v>5628</v>
      </c>
      <c r="AI149" s="315">
        <v>0</v>
      </c>
      <c r="AJ149" s="311">
        <v>0</v>
      </c>
      <c r="AK149" s="311">
        <v>0</v>
      </c>
      <c r="AL149" s="311">
        <v>0</v>
      </c>
      <c r="AM149" s="311">
        <v>25550</v>
      </c>
      <c r="AN149" s="316" t="s">
        <v>5629</v>
      </c>
      <c r="AO149" s="311">
        <v>1200000</v>
      </c>
      <c r="AP149" s="311">
        <v>0</v>
      </c>
      <c r="AQ149" s="311">
        <v>0</v>
      </c>
      <c r="AR149" s="311">
        <v>0</v>
      </c>
      <c r="AS149" s="311">
        <v>0</v>
      </c>
      <c r="AT149" s="311">
        <v>0</v>
      </c>
      <c r="AU149" s="313">
        <v>0</v>
      </c>
      <c r="AV149" s="314"/>
      <c r="AW149" s="312">
        <v>1</v>
      </c>
      <c r="AX149" s="312">
        <v>0</v>
      </c>
      <c r="AY149" s="317" t="s">
        <v>41</v>
      </c>
      <c r="AZ149" s="318" t="s">
        <v>41</v>
      </c>
      <c r="BA149" s="314"/>
      <c r="BB149" s="319">
        <v>45</v>
      </c>
      <c r="BC149" s="320">
        <v>3202065</v>
      </c>
      <c r="BD149" s="320">
        <v>1458985</v>
      </c>
      <c r="BE149" s="320">
        <v>2889958</v>
      </c>
      <c r="BF149" s="320">
        <v>8650117</v>
      </c>
      <c r="BG149" s="317" t="s">
        <v>46</v>
      </c>
      <c r="BH149" s="319"/>
      <c r="BI149" s="311"/>
      <c r="BJ149" s="317"/>
      <c r="BK149" s="317">
        <v>121</v>
      </c>
    </row>
    <row r="150" spans="1:63" s="50" customFormat="1" ht="11.25" customHeight="1" x14ac:dyDescent="0.15">
      <c r="A150" s="292" t="s">
        <v>144</v>
      </c>
      <c r="B150" s="315" t="s">
        <v>1558</v>
      </c>
      <c r="C150" s="321" t="s">
        <v>1559</v>
      </c>
      <c r="D150" s="321" t="s">
        <v>1560</v>
      </c>
      <c r="E150" s="321" t="s">
        <v>1561</v>
      </c>
      <c r="F150" s="322"/>
      <c r="G150" s="321">
        <v>19090</v>
      </c>
      <c r="H150" s="311">
        <v>8029</v>
      </c>
      <c r="I150" s="311">
        <v>506</v>
      </c>
      <c r="J150" s="311">
        <v>64</v>
      </c>
      <c r="K150" s="311">
        <v>31</v>
      </c>
      <c r="L150" s="311">
        <v>6</v>
      </c>
      <c r="M150" s="311">
        <v>374</v>
      </c>
      <c r="N150" s="311">
        <v>107</v>
      </c>
      <c r="O150" s="311">
        <v>317</v>
      </c>
      <c r="P150" s="311">
        <v>0</v>
      </c>
      <c r="Q150" s="311">
        <v>0</v>
      </c>
      <c r="R150" s="311">
        <v>0</v>
      </c>
      <c r="S150" s="311">
        <v>0</v>
      </c>
      <c r="T150" s="311">
        <v>0</v>
      </c>
      <c r="U150" s="311">
        <v>0</v>
      </c>
      <c r="V150" s="311">
        <v>0</v>
      </c>
      <c r="W150" s="311">
        <v>0</v>
      </c>
      <c r="X150" s="311">
        <v>0</v>
      </c>
      <c r="Y150" s="311">
        <v>1035</v>
      </c>
      <c r="Z150" s="311">
        <v>1035</v>
      </c>
      <c r="AA150" s="312">
        <v>1</v>
      </c>
      <c r="AB150" s="312">
        <v>0</v>
      </c>
      <c r="AC150" s="312">
        <v>0</v>
      </c>
      <c r="AD150" s="311">
        <v>28</v>
      </c>
      <c r="AE150" s="311">
        <v>21600</v>
      </c>
      <c r="AF150" s="311">
        <v>105</v>
      </c>
      <c r="AG150" s="313">
        <v>2269600</v>
      </c>
      <c r="AH150" s="314"/>
      <c r="AI150" s="315">
        <v>10864</v>
      </c>
      <c r="AJ150" s="311">
        <v>0</v>
      </c>
      <c r="AK150" s="311">
        <v>0</v>
      </c>
      <c r="AL150" s="311">
        <v>195481</v>
      </c>
      <c r="AM150" s="311">
        <v>0</v>
      </c>
      <c r="AN150" s="316"/>
      <c r="AO150" s="311">
        <v>0</v>
      </c>
      <c r="AP150" s="311">
        <v>0</v>
      </c>
      <c r="AQ150" s="311">
        <v>5387773</v>
      </c>
      <c r="AR150" s="311">
        <v>0</v>
      </c>
      <c r="AS150" s="311">
        <v>0</v>
      </c>
      <c r="AT150" s="311">
        <v>0</v>
      </c>
      <c r="AU150" s="313">
        <v>0</v>
      </c>
      <c r="AV150" s="314"/>
      <c r="AW150" s="312">
        <v>0</v>
      </c>
      <c r="AX150" s="312">
        <v>1</v>
      </c>
      <c r="AY150" s="317" t="s">
        <v>95</v>
      </c>
      <c r="AZ150" s="318" t="s">
        <v>95</v>
      </c>
      <c r="BA150" s="314" t="s">
        <v>5630</v>
      </c>
      <c r="BB150" s="319">
        <v>132.65</v>
      </c>
      <c r="BC150" s="320">
        <v>20403399</v>
      </c>
      <c r="BD150" s="320">
        <v>23938708</v>
      </c>
      <c r="BE150" s="320">
        <v>9995910</v>
      </c>
      <c r="BF150" s="320">
        <v>56473752</v>
      </c>
      <c r="BG150" s="317" t="s">
        <v>46</v>
      </c>
      <c r="BH150" s="319"/>
      <c r="BI150" s="311"/>
      <c r="BJ150" s="317"/>
      <c r="BK150" s="317">
        <v>836</v>
      </c>
    </row>
    <row r="151" spans="1:63" s="50" customFormat="1" ht="11.25" customHeight="1" x14ac:dyDescent="0.15">
      <c r="A151" s="292" t="s">
        <v>145</v>
      </c>
      <c r="B151" s="315" t="s">
        <v>4782</v>
      </c>
      <c r="C151" s="321" t="s">
        <v>4841</v>
      </c>
      <c r="D151" s="321" t="s">
        <v>4842</v>
      </c>
      <c r="E151" s="321" t="s">
        <v>4843</v>
      </c>
      <c r="F151" s="322"/>
      <c r="G151" s="321">
        <v>95476</v>
      </c>
      <c r="H151" s="311">
        <v>47738</v>
      </c>
      <c r="I151" s="311">
        <v>2211</v>
      </c>
      <c r="J151" s="311"/>
      <c r="K151" s="311">
        <v>47</v>
      </c>
      <c r="L151" s="311"/>
      <c r="M151" s="311">
        <v>2211</v>
      </c>
      <c r="N151" s="311"/>
      <c r="O151" s="311">
        <v>2211</v>
      </c>
      <c r="P151" s="311"/>
      <c r="Q151" s="311">
        <v>452</v>
      </c>
      <c r="R151" s="311"/>
      <c r="S151" s="311"/>
      <c r="T151" s="311"/>
      <c r="U151" s="311"/>
      <c r="V151" s="311"/>
      <c r="W151" s="311"/>
      <c r="X151" s="311"/>
      <c r="Y151" s="311">
        <v>4700</v>
      </c>
      <c r="Z151" s="311"/>
      <c r="AA151" s="312">
        <v>0.9</v>
      </c>
      <c r="AB151" s="312">
        <v>0.08</v>
      </c>
      <c r="AC151" s="312">
        <v>0.02</v>
      </c>
      <c r="AD151" s="311">
        <v>445</v>
      </c>
      <c r="AE151" s="311">
        <v>866102</v>
      </c>
      <c r="AF151" s="311">
        <v>65</v>
      </c>
      <c r="AG151" s="313"/>
      <c r="AH151" s="314"/>
      <c r="AI151" s="315">
        <v>446991</v>
      </c>
      <c r="AJ151" s="311"/>
      <c r="AK151" s="311"/>
      <c r="AL151" s="311"/>
      <c r="AM151" s="311"/>
      <c r="AN151" s="316"/>
      <c r="AO151" s="311">
        <v>9100000</v>
      </c>
      <c r="AP151" s="311"/>
      <c r="AQ151" s="311"/>
      <c r="AR151" s="311"/>
      <c r="AS151" s="311"/>
      <c r="AT151" s="311"/>
      <c r="AU151" s="313"/>
      <c r="AV151" s="314"/>
      <c r="AW151" s="312">
        <v>1</v>
      </c>
      <c r="AX151" s="312">
        <v>0</v>
      </c>
      <c r="AY151" s="317" t="s">
        <v>50</v>
      </c>
      <c r="AZ151" s="318" t="s">
        <v>50</v>
      </c>
      <c r="BA151" s="314"/>
      <c r="BB151" s="319">
        <v>76.17</v>
      </c>
      <c r="BC151" s="320">
        <v>95300000</v>
      </c>
      <c r="BD151" s="320">
        <v>54600000</v>
      </c>
      <c r="BE151" s="320">
        <v>42300000</v>
      </c>
      <c r="BF151" s="320"/>
      <c r="BG151" s="317" t="s">
        <v>42</v>
      </c>
      <c r="BH151" s="319">
        <v>80.099999999999994</v>
      </c>
      <c r="BI151" s="311"/>
      <c r="BJ151" s="317"/>
      <c r="BK151" s="317">
        <v>281</v>
      </c>
    </row>
    <row r="152" spans="1:63" s="50" customFormat="1" ht="11.25" customHeight="1" x14ac:dyDescent="0.15">
      <c r="A152" s="292" t="s">
        <v>322</v>
      </c>
      <c r="B152" s="315" t="s">
        <v>4783</v>
      </c>
      <c r="C152" s="321" t="s">
        <v>4845</v>
      </c>
      <c r="D152" s="321" t="s">
        <v>4846</v>
      </c>
      <c r="E152" s="321" t="s">
        <v>326</v>
      </c>
      <c r="F152" s="322"/>
      <c r="G152" s="321">
        <v>3185</v>
      </c>
      <c r="H152" s="311">
        <v>1512</v>
      </c>
      <c r="I152" s="311">
        <v>153</v>
      </c>
      <c r="J152" s="311">
        <v>0</v>
      </c>
      <c r="K152" s="311">
        <v>1</v>
      </c>
      <c r="L152" s="311">
        <v>0</v>
      </c>
      <c r="M152" s="311">
        <v>113</v>
      </c>
      <c r="N152" s="311">
        <v>0</v>
      </c>
      <c r="O152" s="311">
        <v>153</v>
      </c>
      <c r="P152" s="311">
        <v>0</v>
      </c>
      <c r="Q152" s="311">
        <v>280</v>
      </c>
      <c r="R152" s="311">
        <v>0</v>
      </c>
      <c r="S152" s="311">
        <v>0</v>
      </c>
      <c r="T152" s="311">
        <v>0</v>
      </c>
      <c r="U152" s="311">
        <v>55</v>
      </c>
      <c r="V152" s="311">
        <v>0</v>
      </c>
      <c r="W152" s="311">
        <v>75</v>
      </c>
      <c r="X152" s="311">
        <v>0</v>
      </c>
      <c r="Y152" s="311">
        <v>200</v>
      </c>
      <c r="Z152" s="311">
        <v>0</v>
      </c>
      <c r="AA152" s="312">
        <v>0.4</v>
      </c>
      <c r="AB152" s="312">
        <v>0.6</v>
      </c>
      <c r="AC152" s="312">
        <v>0</v>
      </c>
      <c r="AD152" s="311">
        <v>20</v>
      </c>
      <c r="AE152" s="311">
        <v>64000</v>
      </c>
      <c r="AF152" s="311">
        <v>9</v>
      </c>
      <c r="AG152" s="313">
        <v>115000</v>
      </c>
      <c r="AH152" s="314" t="s">
        <v>4848</v>
      </c>
      <c r="AI152" s="315">
        <v>57000</v>
      </c>
      <c r="AJ152" s="311">
        <v>0</v>
      </c>
      <c r="AK152" s="311">
        <v>0</v>
      </c>
      <c r="AL152" s="311">
        <v>3500</v>
      </c>
      <c r="AM152" s="311">
        <v>0</v>
      </c>
      <c r="AN152" s="316"/>
      <c r="AO152" s="311">
        <v>4250</v>
      </c>
      <c r="AP152" s="311">
        <v>3500</v>
      </c>
      <c r="AQ152" s="311">
        <v>1500</v>
      </c>
      <c r="AR152" s="311">
        <v>0</v>
      </c>
      <c r="AS152" s="311">
        <v>0</v>
      </c>
      <c r="AT152" s="311">
        <v>0</v>
      </c>
      <c r="AU152" s="313">
        <v>0</v>
      </c>
      <c r="AV152" s="314"/>
      <c r="AW152" s="312">
        <v>0.46</v>
      </c>
      <c r="AX152" s="312">
        <v>0.54</v>
      </c>
      <c r="AY152" s="317" t="s">
        <v>50</v>
      </c>
      <c r="AZ152" s="318" t="s">
        <v>41</v>
      </c>
      <c r="BA152" s="314"/>
      <c r="BB152" s="319">
        <v>74.540000000000006</v>
      </c>
      <c r="BC152" s="320">
        <v>1800000</v>
      </c>
      <c r="BD152" s="320">
        <v>2700000</v>
      </c>
      <c r="BE152" s="320">
        <v>4300000</v>
      </c>
      <c r="BF152" s="320">
        <v>8800000</v>
      </c>
      <c r="BG152" s="317" t="s">
        <v>42</v>
      </c>
      <c r="BH152" s="319">
        <v>74.540000000000006</v>
      </c>
      <c r="BI152" s="311" t="s">
        <v>4849</v>
      </c>
      <c r="BJ152" s="388" t="s">
        <v>275</v>
      </c>
      <c r="BK152" s="317">
        <v>204</v>
      </c>
    </row>
    <row r="153" spans="1:63" s="50" customFormat="1" ht="11.25" customHeight="1" x14ac:dyDescent="0.15">
      <c r="A153" s="292" t="s">
        <v>70</v>
      </c>
      <c r="B153" s="385" t="s">
        <v>5579</v>
      </c>
      <c r="C153" s="309" t="s">
        <v>69</v>
      </c>
      <c r="D153" s="309" t="s">
        <v>5580</v>
      </c>
      <c r="E153" s="309" t="s">
        <v>5581</v>
      </c>
      <c r="F153" s="310"/>
      <c r="G153" s="309">
        <v>90700</v>
      </c>
      <c r="H153" s="308">
        <v>41300</v>
      </c>
      <c r="I153" s="311">
        <v>606</v>
      </c>
      <c r="J153" s="311">
        <v>101</v>
      </c>
      <c r="K153" s="311">
        <v>0</v>
      </c>
      <c r="L153" s="311">
        <v>0</v>
      </c>
      <c r="M153" s="311">
        <v>0</v>
      </c>
      <c r="N153" s="311">
        <v>0</v>
      </c>
      <c r="O153" s="311">
        <v>103</v>
      </c>
      <c r="P153" s="311">
        <v>30</v>
      </c>
      <c r="Q153" s="311">
        <v>0</v>
      </c>
      <c r="R153" s="311">
        <v>0</v>
      </c>
      <c r="S153" s="311">
        <v>0</v>
      </c>
      <c r="T153" s="311">
        <v>0</v>
      </c>
      <c r="U153" s="311">
        <v>0</v>
      </c>
      <c r="V153" s="311">
        <v>0</v>
      </c>
      <c r="W153" s="311">
        <v>0</v>
      </c>
      <c r="X153" s="311">
        <v>0</v>
      </c>
      <c r="Y153" s="311">
        <v>1800</v>
      </c>
      <c r="Z153" s="311">
        <v>0</v>
      </c>
      <c r="AA153" s="312">
        <v>1</v>
      </c>
      <c r="AB153" s="312">
        <v>0</v>
      </c>
      <c r="AC153" s="312">
        <v>0</v>
      </c>
      <c r="AD153" s="311">
        <v>81</v>
      </c>
      <c r="AE153" s="311">
        <v>58800</v>
      </c>
      <c r="AF153" s="311">
        <v>81</v>
      </c>
      <c r="AG153" s="313">
        <v>1274000</v>
      </c>
      <c r="AH153" s="314" t="s">
        <v>5631</v>
      </c>
      <c r="AI153" s="315">
        <v>1700</v>
      </c>
      <c r="AJ153" s="311">
        <v>0</v>
      </c>
      <c r="AK153" s="311">
        <v>0</v>
      </c>
      <c r="AL153" s="311">
        <v>2220</v>
      </c>
      <c r="AM153" s="311">
        <v>0</v>
      </c>
      <c r="AN153" s="316"/>
      <c r="AO153" s="311">
        <v>1700</v>
      </c>
      <c r="AP153" s="311">
        <v>1700</v>
      </c>
      <c r="AQ153" s="311">
        <v>0</v>
      </c>
      <c r="AR153" s="311">
        <v>0</v>
      </c>
      <c r="AS153" s="311">
        <v>0</v>
      </c>
      <c r="AT153" s="311">
        <v>0</v>
      </c>
      <c r="AU153" s="313">
        <v>0</v>
      </c>
      <c r="AV153" s="314"/>
      <c r="AW153" s="312">
        <v>1</v>
      </c>
      <c r="AX153" s="312">
        <v>0</v>
      </c>
      <c r="AY153" s="317" t="s">
        <v>50</v>
      </c>
      <c r="AZ153" s="318" t="s">
        <v>50</v>
      </c>
      <c r="BA153" s="314"/>
      <c r="BB153" s="319">
        <v>115</v>
      </c>
      <c r="BC153" s="320">
        <v>988000</v>
      </c>
      <c r="BD153" s="320">
        <v>486000</v>
      </c>
      <c r="BE153" s="320">
        <v>535000</v>
      </c>
      <c r="BF153" s="320">
        <v>2008000</v>
      </c>
      <c r="BG153" s="317" t="s">
        <v>42</v>
      </c>
      <c r="BH153" s="319">
        <v>125</v>
      </c>
      <c r="BI153" s="311" t="s">
        <v>5632</v>
      </c>
      <c r="BJ153" s="388" t="s">
        <v>275</v>
      </c>
      <c r="BK153" s="317">
        <v>32</v>
      </c>
    </row>
    <row r="154" spans="1:63" s="50" customFormat="1" ht="11.25" customHeight="1" x14ac:dyDescent="0.15">
      <c r="A154" s="292" t="s">
        <v>146</v>
      </c>
      <c r="B154" s="315" t="s">
        <v>1569</v>
      </c>
      <c r="C154" s="321" t="s">
        <v>1583</v>
      </c>
      <c r="D154" s="321" t="s">
        <v>694</v>
      </c>
      <c r="E154" s="321" t="s">
        <v>231</v>
      </c>
      <c r="F154" s="322"/>
      <c r="G154" s="321">
        <v>18287</v>
      </c>
      <c r="H154" s="311">
        <v>7789</v>
      </c>
      <c r="I154" s="311">
        <v>485</v>
      </c>
      <c r="J154" s="311">
        <v>23</v>
      </c>
      <c r="K154" s="311">
        <v>90</v>
      </c>
      <c r="L154" s="311">
        <v>23</v>
      </c>
      <c r="M154" s="311">
        <v>555</v>
      </c>
      <c r="N154" s="311">
        <v>296</v>
      </c>
      <c r="O154" s="311">
        <v>492</v>
      </c>
      <c r="P154" s="311">
        <v>21</v>
      </c>
      <c r="Q154" s="311"/>
      <c r="R154" s="311"/>
      <c r="S154" s="311"/>
      <c r="T154" s="311"/>
      <c r="U154" s="311"/>
      <c r="V154" s="311"/>
      <c r="W154" s="311"/>
      <c r="X154" s="311"/>
      <c r="Y154" s="311">
        <v>354</v>
      </c>
      <c r="Z154" s="311">
        <v>113</v>
      </c>
      <c r="AA154" s="312">
        <v>1</v>
      </c>
      <c r="AB154" s="312">
        <v>0</v>
      </c>
      <c r="AC154" s="312">
        <v>0</v>
      </c>
      <c r="AD154" s="311">
        <v>73</v>
      </c>
      <c r="AE154" s="311">
        <v>102200</v>
      </c>
      <c r="AF154" s="311">
        <v>75</v>
      </c>
      <c r="AG154" s="313">
        <v>1752000</v>
      </c>
      <c r="AH154" s="314"/>
      <c r="AI154" s="315">
        <v>71211</v>
      </c>
      <c r="AJ154" s="311"/>
      <c r="AK154" s="311"/>
      <c r="AL154" s="311">
        <v>3873</v>
      </c>
      <c r="AM154" s="311"/>
      <c r="AN154" s="316"/>
      <c r="AO154" s="311">
        <v>2199929</v>
      </c>
      <c r="AP154" s="311"/>
      <c r="AQ154" s="311">
        <v>304695</v>
      </c>
      <c r="AR154" s="311"/>
      <c r="AS154" s="311">
        <v>11790</v>
      </c>
      <c r="AT154" s="311">
        <v>27134</v>
      </c>
      <c r="AU154" s="313"/>
      <c r="AV154" s="314"/>
      <c r="AW154" s="312">
        <v>0.54</v>
      </c>
      <c r="AX154" s="312">
        <v>0.46</v>
      </c>
      <c r="AY154" s="317" t="s">
        <v>50</v>
      </c>
      <c r="AZ154" s="318" t="s">
        <v>41</v>
      </c>
      <c r="BA154" s="314"/>
      <c r="BB154" s="319">
        <v>80.34</v>
      </c>
      <c r="BC154" s="320">
        <v>8069016.8399999999</v>
      </c>
      <c r="BD154" s="320">
        <v>23508517.5</v>
      </c>
      <c r="BE154" s="320">
        <v>8347009.5199999996</v>
      </c>
      <c r="BF154" s="320">
        <v>40984193.719999999</v>
      </c>
      <c r="BG154" s="317" t="s">
        <v>42</v>
      </c>
      <c r="BH154" s="319">
        <v>84.3</v>
      </c>
      <c r="BI154" s="311"/>
      <c r="BJ154" s="388"/>
      <c r="BK154" s="317">
        <v>1478</v>
      </c>
    </row>
    <row r="155" spans="1:63" s="50" customFormat="1" ht="11.25" customHeight="1" x14ac:dyDescent="0.15">
      <c r="A155" s="292" t="s">
        <v>158</v>
      </c>
      <c r="B155" s="385" t="s">
        <v>733</v>
      </c>
      <c r="C155" s="309" t="s">
        <v>5582</v>
      </c>
      <c r="D155" s="309" t="s">
        <v>735</v>
      </c>
      <c r="E155" s="309" t="s">
        <v>736</v>
      </c>
      <c r="F155" s="310"/>
      <c r="G155" s="309">
        <v>38329</v>
      </c>
      <c r="H155" s="308">
        <v>14157</v>
      </c>
      <c r="I155" s="311">
        <v>861</v>
      </c>
      <c r="J155" s="311">
        <v>68</v>
      </c>
      <c r="K155" s="311">
        <v>0</v>
      </c>
      <c r="L155" s="311">
        <v>8</v>
      </c>
      <c r="M155" s="311">
        <v>0</v>
      </c>
      <c r="N155" s="311">
        <v>434</v>
      </c>
      <c r="O155" s="311">
        <v>861</v>
      </c>
      <c r="P155" s="311">
        <v>0</v>
      </c>
      <c r="Q155" s="311"/>
      <c r="R155" s="311"/>
      <c r="S155" s="311"/>
      <c r="T155" s="311"/>
      <c r="U155" s="311"/>
      <c r="V155" s="311"/>
      <c r="W155" s="311"/>
      <c r="X155" s="311"/>
      <c r="Y155" s="311">
        <v>1624</v>
      </c>
      <c r="Z155" s="311">
        <v>0</v>
      </c>
      <c r="AA155" s="312">
        <v>1</v>
      </c>
      <c r="AB155" s="312">
        <v>0</v>
      </c>
      <c r="AC155" s="312">
        <v>0</v>
      </c>
      <c r="AD155" s="311">
        <v>139</v>
      </c>
      <c r="AE155" s="311">
        <v>310472</v>
      </c>
      <c r="AF155" s="311"/>
      <c r="AG155" s="313"/>
      <c r="AH155" s="314"/>
      <c r="AI155" s="315">
        <v>78040</v>
      </c>
      <c r="AJ155" s="311"/>
      <c r="AK155" s="311"/>
      <c r="AL155" s="311"/>
      <c r="AM155" s="311"/>
      <c r="AN155" s="316"/>
      <c r="AO155" s="311">
        <v>2177623</v>
      </c>
      <c r="AP155" s="311">
        <v>137170</v>
      </c>
      <c r="AQ155" s="311"/>
      <c r="AR155" s="311"/>
      <c r="AS155" s="311"/>
      <c r="AT155" s="311"/>
      <c r="AU155" s="313"/>
      <c r="AV155" s="314"/>
      <c r="AW155" s="312">
        <v>0.94</v>
      </c>
      <c r="AX155" s="312">
        <v>0.06</v>
      </c>
      <c r="AY155" s="317" t="s">
        <v>50</v>
      </c>
      <c r="AZ155" s="318" t="s">
        <v>50</v>
      </c>
      <c r="BA155" s="314"/>
      <c r="BB155" s="319"/>
      <c r="BC155" s="320"/>
      <c r="BD155" s="320"/>
      <c r="BE155" s="320"/>
      <c r="BF155" s="320">
        <v>18659636</v>
      </c>
      <c r="BG155" s="317" t="s">
        <v>42</v>
      </c>
      <c r="BH155" s="319">
        <v>102.5</v>
      </c>
      <c r="BI155" s="311"/>
      <c r="BJ155" s="317"/>
      <c r="BK155" s="317">
        <v>64</v>
      </c>
    </row>
    <row r="156" spans="1:63" s="50" customFormat="1" ht="11.25" customHeight="1" x14ac:dyDescent="0.15">
      <c r="A156" s="292" t="s">
        <v>358</v>
      </c>
      <c r="B156" s="315" t="s">
        <v>5583</v>
      </c>
      <c r="C156" s="321" t="s">
        <v>5584</v>
      </c>
      <c r="D156" s="321" t="s">
        <v>5585</v>
      </c>
      <c r="E156" s="321" t="s">
        <v>5586</v>
      </c>
      <c r="F156" s="322"/>
      <c r="G156" s="321">
        <v>200059</v>
      </c>
      <c r="H156" s="311">
        <v>80904</v>
      </c>
      <c r="I156" s="311">
        <v>623</v>
      </c>
      <c r="J156" s="311">
        <v>392</v>
      </c>
      <c r="K156" s="311">
        <v>3</v>
      </c>
      <c r="L156" s="311">
        <v>0</v>
      </c>
      <c r="M156" s="311">
        <v>50</v>
      </c>
      <c r="N156" s="311">
        <v>0</v>
      </c>
      <c r="O156" s="311">
        <v>0</v>
      </c>
      <c r="P156" s="311">
        <v>0</v>
      </c>
      <c r="Q156" s="311">
        <v>0</v>
      </c>
      <c r="R156" s="311">
        <v>25</v>
      </c>
      <c r="S156" s="311">
        <v>0</v>
      </c>
      <c r="T156" s="311">
        <v>0</v>
      </c>
      <c r="U156" s="311">
        <v>0</v>
      </c>
      <c r="V156" s="311">
        <v>0</v>
      </c>
      <c r="W156" s="311">
        <v>0</v>
      </c>
      <c r="X156" s="311">
        <v>0</v>
      </c>
      <c r="Y156" s="311">
        <v>6500</v>
      </c>
      <c r="Z156" s="311">
        <v>0</v>
      </c>
      <c r="AA156" s="312">
        <v>0.98</v>
      </c>
      <c r="AB156" s="312">
        <v>0.02</v>
      </c>
      <c r="AC156" s="312">
        <v>0</v>
      </c>
      <c r="AD156" s="311">
        <v>65</v>
      </c>
      <c r="AE156" s="311">
        <v>19500</v>
      </c>
      <c r="AF156" s="311">
        <v>250</v>
      </c>
      <c r="AG156" s="313">
        <v>2500000</v>
      </c>
      <c r="AH156" s="314"/>
      <c r="AI156" s="315">
        <v>15979</v>
      </c>
      <c r="AJ156" s="311"/>
      <c r="AK156" s="311">
        <v>1148</v>
      </c>
      <c r="AL156" s="311"/>
      <c r="AM156" s="311"/>
      <c r="AN156" s="316"/>
      <c r="AO156" s="311">
        <v>10016995</v>
      </c>
      <c r="AP156" s="311"/>
      <c r="AQ156" s="311"/>
      <c r="AR156" s="311"/>
      <c r="AS156" s="311"/>
      <c r="AT156" s="311"/>
      <c r="AU156" s="313"/>
      <c r="AV156" s="314"/>
      <c r="AW156" s="312">
        <v>0.6</v>
      </c>
      <c r="AX156" s="312">
        <v>0.4</v>
      </c>
      <c r="AY156" s="317" t="s">
        <v>41</v>
      </c>
      <c r="AZ156" s="318" t="s">
        <v>50</v>
      </c>
      <c r="BA156" s="314" t="s">
        <v>5633</v>
      </c>
      <c r="BB156" s="328">
        <v>121</v>
      </c>
      <c r="BC156" s="320">
        <v>6497025</v>
      </c>
      <c r="BD156" s="320">
        <v>4374604</v>
      </c>
      <c r="BE156" s="320">
        <v>7419749</v>
      </c>
      <c r="BF156" s="320">
        <v>18701951</v>
      </c>
      <c r="BG156" s="317" t="s">
        <v>42</v>
      </c>
      <c r="BH156" s="319">
        <v>121</v>
      </c>
      <c r="BI156" s="311" t="s">
        <v>5634</v>
      </c>
      <c r="BJ156" s="388" t="s">
        <v>275</v>
      </c>
      <c r="BK156" s="317">
        <v>60</v>
      </c>
    </row>
    <row r="157" spans="1:63" s="50" customFormat="1" ht="11.25" customHeight="1" x14ac:dyDescent="0.15">
      <c r="A157" s="292" t="s">
        <v>359</v>
      </c>
      <c r="B157" s="315" t="s">
        <v>5587</v>
      </c>
      <c r="C157" s="321" t="s">
        <v>5588</v>
      </c>
      <c r="D157" s="321" t="s">
        <v>5589</v>
      </c>
      <c r="E157" s="321" t="s">
        <v>5590</v>
      </c>
      <c r="F157" s="322"/>
      <c r="G157" s="321">
        <v>16086</v>
      </c>
      <c r="H157" s="311">
        <v>5897</v>
      </c>
      <c r="I157" s="311">
        <v>551</v>
      </c>
      <c r="J157" s="311">
        <v>49</v>
      </c>
      <c r="K157" s="311">
        <v>27</v>
      </c>
      <c r="L157" s="311">
        <v>31</v>
      </c>
      <c r="M157" s="311">
        <v>1292</v>
      </c>
      <c r="N157" s="311">
        <v>49</v>
      </c>
      <c r="O157" s="311">
        <v>522</v>
      </c>
      <c r="P157" s="311">
        <v>68</v>
      </c>
      <c r="Q157" s="311">
        <v>0</v>
      </c>
      <c r="R157" s="311">
        <v>0</v>
      </c>
      <c r="S157" s="311">
        <v>0</v>
      </c>
      <c r="T157" s="311">
        <v>0</v>
      </c>
      <c r="U157" s="311">
        <v>0</v>
      </c>
      <c r="V157" s="311">
        <v>0</v>
      </c>
      <c r="W157" s="311">
        <v>0</v>
      </c>
      <c r="X157" s="311">
        <v>0</v>
      </c>
      <c r="Y157" s="311">
        <v>650</v>
      </c>
      <c r="Z157" s="311">
        <v>41</v>
      </c>
      <c r="AA157" s="312">
        <v>1</v>
      </c>
      <c r="AB157" s="312">
        <v>0</v>
      </c>
      <c r="AC157" s="312">
        <v>0</v>
      </c>
      <c r="AD157" s="311">
        <v>123</v>
      </c>
      <c r="AE157" s="311">
        <v>86680</v>
      </c>
      <c r="AF157" s="311">
        <v>88</v>
      </c>
      <c r="AG157" s="313">
        <v>1350000</v>
      </c>
      <c r="AH157" s="314" t="s">
        <v>5635</v>
      </c>
      <c r="AI157" s="315">
        <v>502500</v>
      </c>
      <c r="AJ157" s="311">
        <v>0</v>
      </c>
      <c r="AK157" s="311">
        <v>0</v>
      </c>
      <c r="AL157" s="311">
        <v>0</v>
      </c>
      <c r="AM157" s="311"/>
      <c r="AN157" s="316" t="s">
        <v>5636</v>
      </c>
      <c r="AO157" s="311"/>
      <c r="AP157" s="311">
        <v>0</v>
      </c>
      <c r="AQ157" s="311">
        <v>400270</v>
      </c>
      <c r="AR157" s="311">
        <v>0</v>
      </c>
      <c r="AS157" s="311">
        <v>0</v>
      </c>
      <c r="AT157" s="311">
        <v>0</v>
      </c>
      <c r="AU157" s="313">
        <v>0</v>
      </c>
      <c r="AV157" s="314" t="s">
        <v>2786</v>
      </c>
      <c r="AW157" s="312"/>
      <c r="AX157" s="312"/>
      <c r="AY157" s="317" t="s">
        <v>41</v>
      </c>
      <c r="AZ157" s="318" t="s">
        <v>95</v>
      </c>
      <c r="BA157" s="314" t="s">
        <v>5637</v>
      </c>
      <c r="BB157" s="319">
        <v>44.39</v>
      </c>
      <c r="BC157" s="320">
        <v>5646897</v>
      </c>
      <c r="BD157" s="320">
        <v>8714348</v>
      </c>
      <c r="BE157" s="320">
        <v>21178521</v>
      </c>
      <c r="BF157" s="320">
        <v>35539765</v>
      </c>
      <c r="BG157" s="317" t="s">
        <v>42</v>
      </c>
      <c r="BH157" s="319">
        <v>48.44</v>
      </c>
      <c r="BI157" s="311" t="s">
        <v>5638</v>
      </c>
      <c r="BJ157" s="388" t="s">
        <v>275</v>
      </c>
      <c r="BK157" s="317">
        <v>795</v>
      </c>
    </row>
    <row r="158" spans="1:63" s="50" customFormat="1" ht="11.25" customHeight="1" x14ac:dyDescent="0.15">
      <c r="A158" s="292" t="s">
        <v>147</v>
      </c>
      <c r="B158" s="315" t="s">
        <v>701</v>
      </c>
      <c r="C158" s="321" t="s">
        <v>5591</v>
      </c>
      <c r="D158" s="321" t="s">
        <v>702</v>
      </c>
      <c r="E158" s="321" t="s">
        <v>703</v>
      </c>
      <c r="F158" s="322"/>
      <c r="G158" s="321">
        <v>6511</v>
      </c>
      <c r="H158" s="311">
        <v>3103</v>
      </c>
      <c r="I158" s="311">
        <v>275</v>
      </c>
      <c r="J158" s="311">
        <v>5</v>
      </c>
      <c r="K158" s="311">
        <v>0</v>
      </c>
      <c r="L158" s="311">
        <v>0</v>
      </c>
      <c r="M158" s="311">
        <v>275</v>
      </c>
      <c r="N158" s="311">
        <v>4</v>
      </c>
      <c r="O158" s="311">
        <v>275</v>
      </c>
      <c r="P158" s="311">
        <v>0</v>
      </c>
      <c r="Q158" s="311">
        <v>0</v>
      </c>
      <c r="R158" s="311">
        <v>0</v>
      </c>
      <c r="S158" s="311">
        <v>0</v>
      </c>
      <c r="T158" s="311">
        <v>0</v>
      </c>
      <c r="U158" s="311">
        <v>0</v>
      </c>
      <c r="V158" s="311">
        <v>0</v>
      </c>
      <c r="W158" s="311">
        <v>0</v>
      </c>
      <c r="X158" s="311">
        <v>0</v>
      </c>
      <c r="Y158" s="311">
        <v>289</v>
      </c>
      <c r="Z158" s="311">
        <v>50</v>
      </c>
      <c r="AA158" s="312">
        <v>1</v>
      </c>
      <c r="AB158" s="312">
        <v>0</v>
      </c>
      <c r="AC158" s="312">
        <v>0</v>
      </c>
      <c r="AD158" s="311">
        <v>67</v>
      </c>
      <c r="AE158" s="311">
        <v>115000</v>
      </c>
      <c r="AF158" s="311">
        <v>63</v>
      </c>
      <c r="AG158" s="313">
        <v>180000</v>
      </c>
      <c r="AH158" s="314" t="s">
        <v>5639</v>
      </c>
      <c r="AI158" s="315">
        <v>113852</v>
      </c>
      <c r="AJ158" s="311">
        <v>0</v>
      </c>
      <c r="AK158" s="311">
        <v>0</v>
      </c>
      <c r="AL158" s="311">
        <v>2470</v>
      </c>
      <c r="AM158" s="311"/>
      <c r="AN158" s="316"/>
      <c r="AO158" s="311">
        <v>1558699</v>
      </c>
      <c r="AP158" s="311">
        <v>0</v>
      </c>
      <c r="AQ158" s="311">
        <v>74608</v>
      </c>
      <c r="AR158" s="311">
        <v>0</v>
      </c>
      <c r="AS158" s="311">
        <v>0</v>
      </c>
      <c r="AT158" s="311">
        <v>0</v>
      </c>
      <c r="AU158" s="313"/>
      <c r="AV158" s="314"/>
      <c r="AW158" s="312">
        <v>0.95</v>
      </c>
      <c r="AX158" s="312">
        <v>0.05</v>
      </c>
      <c r="AY158" s="317" t="s">
        <v>50</v>
      </c>
      <c r="AZ158" s="318" t="s">
        <v>41</v>
      </c>
      <c r="BA158" s="314" t="s">
        <v>5640</v>
      </c>
      <c r="BB158" s="319">
        <v>84.5</v>
      </c>
      <c r="BC158" s="320">
        <v>12700000</v>
      </c>
      <c r="BD158" s="320">
        <v>10485625</v>
      </c>
      <c r="BE158" s="320">
        <v>8382796</v>
      </c>
      <c r="BF158" s="320">
        <v>28563079</v>
      </c>
      <c r="BG158" s="317" t="s">
        <v>42</v>
      </c>
      <c r="BH158" s="319">
        <v>86.15</v>
      </c>
      <c r="BI158" s="311"/>
      <c r="BJ158" s="317"/>
      <c r="BK158" s="317">
        <v>847</v>
      </c>
    </row>
    <row r="159" spans="1:63" s="50" customFormat="1" ht="11.25" customHeight="1" x14ac:dyDescent="0.15">
      <c r="A159" s="292" t="s">
        <v>360</v>
      </c>
      <c r="B159" s="315" t="s">
        <v>2759</v>
      </c>
      <c r="C159" s="321" t="s">
        <v>2760</v>
      </c>
      <c r="D159" s="321" t="s">
        <v>2761</v>
      </c>
      <c r="E159" s="321" t="s">
        <v>2762</v>
      </c>
      <c r="F159" s="322"/>
      <c r="G159" s="321">
        <v>125000</v>
      </c>
      <c r="H159" s="311">
        <v>57000</v>
      </c>
      <c r="I159" s="311">
        <v>2500</v>
      </c>
      <c r="J159" s="311"/>
      <c r="K159" s="311"/>
      <c r="L159" s="311"/>
      <c r="M159" s="311"/>
      <c r="N159" s="311"/>
      <c r="O159" s="311"/>
      <c r="P159" s="311"/>
      <c r="Q159" s="311">
        <v>6500</v>
      </c>
      <c r="R159" s="311">
        <v>145</v>
      </c>
      <c r="S159" s="311">
        <v>12</v>
      </c>
      <c r="T159" s="311"/>
      <c r="U159" s="311"/>
      <c r="V159" s="311"/>
      <c r="W159" s="311"/>
      <c r="X159" s="311"/>
      <c r="Y159" s="311"/>
      <c r="Z159" s="311"/>
      <c r="AA159" s="312">
        <v>0.1</v>
      </c>
      <c r="AB159" s="312">
        <v>0.9</v>
      </c>
      <c r="AC159" s="312">
        <v>0</v>
      </c>
      <c r="AD159" s="311">
        <v>277</v>
      </c>
      <c r="AE159" s="311">
        <v>544000</v>
      </c>
      <c r="AF159" s="311">
        <v>168</v>
      </c>
      <c r="AG159" s="313">
        <v>2204350</v>
      </c>
      <c r="AH159" s="314"/>
      <c r="AI159" s="315"/>
      <c r="AJ159" s="311"/>
      <c r="AK159" s="311"/>
      <c r="AL159" s="311"/>
      <c r="AM159" s="311"/>
      <c r="AN159" s="316"/>
      <c r="AO159" s="311"/>
      <c r="AP159" s="311"/>
      <c r="AQ159" s="311"/>
      <c r="AR159" s="311"/>
      <c r="AS159" s="311"/>
      <c r="AT159" s="311"/>
      <c r="AU159" s="313"/>
      <c r="AV159" s="314"/>
      <c r="AW159" s="312">
        <v>1</v>
      </c>
      <c r="AX159" s="312">
        <v>0</v>
      </c>
      <c r="AY159" s="317" t="s">
        <v>50</v>
      </c>
      <c r="AZ159" s="318" t="s">
        <v>50</v>
      </c>
      <c r="BA159" s="314"/>
      <c r="BB159" s="319">
        <v>110</v>
      </c>
      <c r="BC159" s="320">
        <v>23258294</v>
      </c>
      <c r="BD159" s="320">
        <v>2351633</v>
      </c>
      <c r="BE159" s="320">
        <v>10407392</v>
      </c>
      <c r="BF159" s="320">
        <v>108099306</v>
      </c>
      <c r="BG159" s="317" t="s">
        <v>46</v>
      </c>
      <c r="BH159" s="319"/>
      <c r="BI159" s="311"/>
      <c r="BJ159" s="317"/>
      <c r="BK159" s="317">
        <v>76</v>
      </c>
    </row>
    <row r="160" spans="1:63" s="50" customFormat="1" ht="11.25" customHeight="1" x14ac:dyDescent="0.15">
      <c r="A160" s="292" t="s">
        <v>148</v>
      </c>
      <c r="B160" s="315" t="s">
        <v>2094</v>
      </c>
      <c r="C160" s="321" t="s">
        <v>2607</v>
      </c>
      <c r="D160" s="321" t="s">
        <v>2763</v>
      </c>
      <c r="E160" s="321" t="s">
        <v>2097</v>
      </c>
      <c r="F160" s="322"/>
      <c r="G160" s="321">
        <v>18900</v>
      </c>
      <c r="H160" s="311">
        <v>7069</v>
      </c>
      <c r="I160" s="311">
        <v>544</v>
      </c>
      <c r="J160" s="311">
        <v>33</v>
      </c>
      <c r="K160" s="311">
        <v>21</v>
      </c>
      <c r="L160" s="311">
        <v>4</v>
      </c>
      <c r="M160" s="311">
        <v>134</v>
      </c>
      <c r="N160" s="311">
        <v>19</v>
      </c>
      <c r="O160" s="311">
        <v>548</v>
      </c>
      <c r="P160" s="311">
        <v>15</v>
      </c>
      <c r="Q160" s="311">
        <v>0</v>
      </c>
      <c r="R160" s="311">
        <v>0</v>
      </c>
      <c r="S160" s="311">
        <v>0</v>
      </c>
      <c r="T160" s="311">
        <v>0</v>
      </c>
      <c r="U160" s="311">
        <v>0</v>
      </c>
      <c r="V160" s="311">
        <v>0</v>
      </c>
      <c r="W160" s="311">
        <v>0</v>
      </c>
      <c r="X160" s="311">
        <v>0</v>
      </c>
      <c r="Y160" s="311">
        <v>1266</v>
      </c>
      <c r="Z160" s="311">
        <v>160</v>
      </c>
      <c r="AA160" s="312">
        <v>1</v>
      </c>
      <c r="AB160" s="312">
        <v>0</v>
      </c>
      <c r="AC160" s="312">
        <v>0</v>
      </c>
      <c r="AD160" s="311">
        <v>142</v>
      </c>
      <c r="AE160" s="311">
        <v>92000</v>
      </c>
      <c r="AF160" s="311">
        <v>125</v>
      </c>
      <c r="AG160" s="313">
        <v>1660000</v>
      </c>
      <c r="AH160" s="314"/>
      <c r="AI160" s="315">
        <v>95663</v>
      </c>
      <c r="AJ160" s="311">
        <v>0</v>
      </c>
      <c r="AK160" s="311">
        <v>0</v>
      </c>
      <c r="AL160" s="311">
        <v>36948</v>
      </c>
      <c r="AM160" s="311">
        <v>61949</v>
      </c>
      <c r="AN160" s="316" t="s">
        <v>5641</v>
      </c>
      <c r="AO160" s="311">
        <v>261740</v>
      </c>
      <c r="AP160" s="311">
        <v>854826</v>
      </c>
      <c r="AQ160" s="311">
        <v>898830</v>
      </c>
      <c r="AR160" s="311">
        <v>8600</v>
      </c>
      <c r="AS160" s="311">
        <v>0</v>
      </c>
      <c r="AT160" s="311">
        <v>0</v>
      </c>
      <c r="AU160" s="313">
        <v>0</v>
      </c>
      <c r="AV160" s="314"/>
      <c r="AW160" s="312">
        <v>0.21</v>
      </c>
      <c r="AX160" s="312">
        <v>0.79</v>
      </c>
      <c r="AY160" s="317" t="s">
        <v>95</v>
      </c>
      <c r="AZ160" s="318" t="s">
        <v>95</v>
      </c>
      <c r="BA160" s="314" t="s">
        <v>5642</v>
      </c>
      <c r="BB160" s="319">
        <v>173.16</v>
      </c>
      <c r="BC160" s="320">
        <v>21054804</v>
      </c>
      <c r="BD160" s="320">
        <v>15024142</v>
      </c>
      <c r="BE160" s="320">
        <v>19710791</v>
      </c>
      <c r="BF160" s="320">
        <v>60037505</v>
      </c>
      <c r="BG160" s="317" t="s">
        <v>42</v>
      </c>
      <c r="BH160" s="319"/>
      <c r="BI160" s="311" t="s">
        <v>5643</v>
      </c>
      <c r="BJ160" s="388" t="s">
        <v>275</v>
      </c>
      <c r="BK160" s="317">
        <v>572</v>
      </c>
    </row>
    <row r="161" spans="1:63" s="50" customFormat="1" ht="11.25" customHeight="1" x14ac:dyDescent="0.15">
      <c r="A161" s="292" t="s">
        <v>149</v>
      </c>
      <c r="B161" s="332" t="s">
        <v>5592</v>
      </c>
      <c r="C161" s="323" t="s">
        <v>2764</v>
      </c>
      <c r="D161" s="323" t="s">
        <v>214</v>
      </c>
      <c r="E161" s="323" t="s">
        <v>2765</v>
      </c>
      <c r="F161" s="330"/>
      <c r="G161" s="323">
        <v>75335</v>
      </c>
      <c r="H161" s="329">
        <v>36565</v>
      </c>
      <c r="I161" s="329">
        <v>1167</v>
      </c>
      <c r="J161" s="329">
        <v>271</v>
      </c>
      <c r="K161" s="329">
        <v>10</v>
      </c>
      <c r="L161" s="329">
        <v>0</v>
      </c>
      <c r="M161" s="329">
        <v>20</v>
      </c>
      <c r="N161" s="329">
        <v>0</v>
      </c>
      <c r="O161" s="329">
        <v>300</v>
      </c>
      <c r="P161" s="329">
        <v>225</v>
      </c>
      <c r="Q161" s="329">
        <v>0</v>
      </c>
      <c r="R161" s="329">
        <v>0</v>
      </c>
      <c r="S161" s="329">
        <v>0</v>
      </c>
      <c r="T161" s="329">
        <v>0</v>
      </c>
      <c r="U161" s="329">
        <v>0</v>
      </c>
      <c r="V161" s="329">
        <v>0</v>
      </c>
      <c r="W161" s="329">
        <v>0</v>
      </c>
      <c r="X161" s="329">
        <v>0</v>
      </c>
      <c r="Y161" s="329">
        <v>4500</v>
      </c>
      <c r="Z161" s="329">
        <v>150</v>
      </c>
      <c r="AA161" s="312">
        <v>1</v>
      </c>
      <c r="AB161" s="312">
        <v>0</v>
      </c>
      <c r="AC161" s="312">
        <v>0</v>
      </c>
      <c r="AD161" s="329">
        <v>158</v>
      </c>
      <c r="AE161" s="329">
        <v>177000</v>
      </c>
      <c r="AF161" s="329">
        <v>111</v>
      </c>
      <c r="AG161" s="331">
        <v>962000</v>
      </c>
      <c r="AH161" s="240"/>
      <c r="AI161" s="332">
        <v>131858</v>
      </c>
      <c r="AJ161" s="329">
        <v>82</v>
      </c>
      <c r="AK161" s="329">
        <v>0</v>
      </c>
      <c r="AL161" s="329">
        <v>35547</v>
      </c>
      <c r="AM161" s="329"/>
      <c r="AN161" s="333"/>
      <c r="AO161" s="329">
        <v>605043</v>
      </c>
      <c r="AP161" s="329">
        <v>31071</v>
      </c>
      <c r="AQ161" s="329">
        <v>0</v>
      </c>
      <c r="AR161" s="329">
        <v>0</v>
      </c>
      <c r="AS161" s="329">
        <v>0</v>
      </c>
      <c r="AT161" s="329">
        <v>0</v>
      </c>
      <c r="AU161" s="331"/>
      <c r="AV161" s="240"/>
      <c r="AW161" s="312">
        <v>0.9</v>
      </c>
      <c r="AX161" s="312">
        <v>0.1</v>
      </c>
      <c r="AY161" s="334" t="s">
        <v>50</v>
      </c>
      <c r="AZ161" s="335" t="s">
        <v>50</v>
      </c>
      <c r="BA161" s="240"/>
      <c r="BB161" s="336">
        <v>100.75</v>
      </c>
      <c r="BC161" s="337">
        <v>7456849</v>
      </c>
      <c r="BD161" s="337">
        <v>1351084</v>
      </c>
      <c r="BE161" s="337">
        <v>147465</v>
      </c>
      <c r="BF161" s="337">
        <v>8955398</v>
      </c>
      <c r="BG161" s="334" t="s">
        <v>46</v>
      </c>
      <c r="BH161" s="319"/>
      <c r="BI161" s="329"/>
      <c r="BJ161" s="334"/>
      <c r="BK161" s="334">
        <v>184</v>
      </c>
    </row>
    <row r="162" spans="1:63" s="50" customFormat="1" ht="11.25" customHeight="1" x14ac:dyDescent="0.15">
      <c r="A162" s="292" t="s">
        <v>75</v>
      </c>
      <c r="B162" s="332" t="s">
        <v>2766</v>
      </c>
      <c r="C162" s="323" t="s">
        <v>5570</v>
      </c>
      <c r="D162" s="323" t="s">
        <v>2767</v>
      </c>
      <c r="E162" s="323" t="s">
        <v>2768</v>
      </c>
      <c r="F162" s="330"/>
      <c r="G162" s="323">
        <v>34723</v>
      </c>
      <c r="H162" s="329">
        <v>13261</v>
      </c>
      <c r="I162" s="329">
        <v>0</v>
      </c>
      <c r="J162" s="329">
        <v>0</v>
      </c>
      <c r="K162" s="329">
        <v>0</v>
      </c>
      <c r="L162" s="329">
        <v>0</v>
      </c>
      <c r="M162" s="329">
        <v>0</v>
      </c>
      <c r="N162" s="329">
        <v>0</v>
      </c>
      <c r="O162" s="329">
        <v>0</v>
      </c>
      <c r="P162" s="329">
        <v>0</v>
      </c>
      <c r="Q162" s="329">
        <v>3200</v>
      </c>
      <c r="R162" s="329">
        <v>400</v>
      </c>
      <c r="S162" s="329">
        <v>50</v>
      </c>
      <c r="T162" s="329">
        <v>10</v>
      </c>
      <c r="U162" s="329">
        <v>3000</v>
      </c>
      <c r="V162" s="329">
        <v>800</v>
      </c>
      <c r="W162" s="329">
        <v>1600</v>
      </c>
      <c r="X162" s="329">
        <v>0</v>
      </c>
      <c r="Y162" s="329">
        <v>0</v>
      </c>
      <c r="Z162" s="329">
        <v>0</v>
      </c>
      <c r="AA162" s="338">
        <v>0</v>
      </c>
      <c r="AB162" s="338">
        <v>0</v>
      </c>
      <c r="AC162" s="338">
        <v>1</v>
      </c>
      <c r="AD162" s="329">
        <v>330</v>
      </c>
      <c r="AE162" s="329">
        <v>661275</v>
      </c>
      <c r="AF162" s="329">
        <v>300</v>
      </c>
      <c r="AG162" s="331">
        <v>2000000</v>
      </c>
      <c r="AH162" s="240"/>
      <c r="AI162" s="332">
        <v>483874</v>
      </c>
      <c r="AJ162" s="329">
        <v>0</v>
      </c>
      <c r="AK162" s="329">
        <v>0</v>
      </c>
      <c r="AL162" s="329">
        <v>15189</v>
      </c>
      <c r="AM162" s="329">
        <v>0</v>
      </c>
      <c r="AN162" s="333"/>
      <c r="AO162" s="329">
        <v>19517204</v>
      </c>
      <c r="AP162" s="329">
        <v>164708</v>
      </c>
      <c r="AQ162" s="329">
        <v>21280</v>
      </c>
      <c r="AR162" s="329">
        <v>0</v>
      </c>
      <c r="AS162" s="329">
        <v>117867</v>
      </c>
      <c r="AT162" s="329">
        <v>332503</v>
      </c>
      <c r="AU162" s="331">
        <v>0</v>
      </c>
      <c r="AV162" s="240"/>
      <c r="AW162" s="338">
        <v>0.97</v>
      </c>
      <c r="AX162" s="338">
        <v>0.03</v>
      </c>
      <c r="AY162" s="334" t="s">
        <v>41</v>
      </c>
      <c r="AZ162" s="335" t="s">
        <v>41</v>
      </c>
      <c r="BA162" s="240"/>
      <c r="BB162" s="336">
        <v>83.31</v>
      </c>
      <c r="BC162" s="337">
        <v>31911540</v>
      </c>
      <c r="BD162" s="337">
        <v>42417334</v>
      </c>
      <c r="BE162" s="337">
        <v>44430331</v>
      </c>
      <c r="BF162" s="337">
        <v>118759205</v>
      </c>
      <c r="BG162" s="334" t="s">
        <v>42</v>
      </c>
      <c r="BH162" s="336">
        <v>91.21</v>
      </c>
      <c r="BI162" s="329"/>
      <c r="BJ162" s="334"/>
      <c r="BK162" s="334">
        <v>1053</v>
      </c>
    </row>
    <row r="163" spans="1:63" s="50" customFormat="1" ht="11.25" customHeight="1" x14ac:dyDescent="0.15">
      <c r="A163" s="292" t="s">
        <v>361</v>
      </c>
      <c r="B163" s="332" t="s">
        <v>5593</v>
      </c>
      <c r="C163" s="323" t="s">
        <v>2506</v>
      </c>
      <c r="D163" s="323" t="s">
        <v>5594</v>
      </c>
      <c r="E163" s="323" t="s">
        <v>5595</v>
      </c>
      <c r="F163" s="330"/>
      <c r="G163" s="323">
        <v>16675</v>
      </c>
      <c r="H163" s="329">
        <v>7980</v>
      </c>
      <c r="I163" s="329">
        <v>401</v>
      </c>
      <c r="J163" s="329">
        <v>32</v>
      </c>
      <c r="K163" s="329">
        <v>24</v>
      </c>
      <c r="L163" s="329">
        <v>7</v>
      </c>
      <c r="M163" s="329">
        <v>411</v>
      </c>
      <c r="N163" s="329"/>
      <c r="O163" s="329">
        <v>401</v>
      </c>
      <c r="P163" s="329"/>
      <c r="Q163" s="329"/>
      <c r="R163" s="329"/>
      <c r="S163" s="329"/>
      <c r="T163" s="329"/>
      <c r="U163" s="329"/>
      <c r="V163" s="329"/>
      <c r="W163" s="329"/>
      <c r="X163" s="329"/>
      <c r="Y163" s="329">
        <v>416</v>
      </c>
      <c r="Z163" s="329">
        <v>15</v>
      </c>
      <c r="AA163" s="338">
        <v>1</v>
      </c>
      <c r="AB163" s="338">
        <v>0</v>
      </c>
      <c r="AC163" s="338">
        <v>0</v>
      </c>
      <c r="AD163" s="329">
        <v>93</v>
      </c>
      <c r="AE163" s="329">
        <v>170000</v>
      </c>
      <c r="AF163" s="329">
        <v>100</v>
      </c>
      <c r="AG163" s="331">
        <v>500000</v>
      </c>
      <c r="AH163" s="240" t="s">
        <v>5647</v>
      </c>
      <c r="AI163" s="408" t="s">
        <v>275</v>
      </c>
      <c r="AJ163" s="329"/>
      <c r="AK163" s="329"/>
      <c r="AL163" s="329">
        <v>234564</v>
      </c>
      <c r="AM163" s="329">
        <v>4865</v>
      </c>
      <c r="AN163" s="333" t="s">
        <v>5644</v>
      </c>
      <c r="AO163" s="329">
        <v>694840</v>
      </c>
      <c r="AP163" s="329"/>
      <c r="AQ163" s="329">
        <v>45367</v>
      </c>
      <c r="AR163" s="329"/>
      <c r="AS163" s="329">
        <v>307827</v>
      </c>
      <c r="AT163" s="329">
        <v>20368</v>
      </c>
      <c r="AU163" s="331"/>
      <c r="AV163" s="240"/>
      <c r="AW163" s="338">
        <v>0.94</v>
      </c>
      <c r="AX163" s="338">
        <v>0.06</v>
      </c>
      <c r="AY163" s="334" t="s">
        <v>41</v>
      </c>
      <c r="AZ163" s="335" t="s">
        <v>41</v>
      </c>
      <c r="BA163" s="240" t="s">
        <v>5645</v>
      </c>
      <c r="BB163" s="336">
        <v>87.05</v>
      </c>
      <c r="BC163" s="337">
        <v>14349564</v>
      </c>
      <c r="BD163" s="337">
        <v>13635469</v>
      </c>
      <c r="BE163" s="337">
        <v>9135240</v>
      </c>
      <c r="BF163" s="337">
        <v>38350075</v>
      </c>
      <c r="BG163" s="334" t="s">
        <v>42</v>
      </c>
      <c r="BH163" s="336">
        <v>90.79</v>
      </c>
      <c r="BI163" s="329"/>
      <c r="BJ163" s="393"/>
      <c r="BK163" s="334">
        <v>1466</v>
      </c>
    </row>
    <row r="164" spans="1:63" s="47" customFormat="1" ht="11.25" customHeight="1" x14ac:dyDescent="0.15">
      <c r="A164" s="183"/>
      <c r="B164" s="117"/>
      <c r="C164" s="286"/>
      <c r="D164" s="286"/>
      <c r="E164" s="286"/>
      <c r="F164" s="53"/>
      <c r="G164" s="286"/>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287"/>
      <c r="AH164" s="83"/>
      <c r="AI164" s="117"/>
      <c r="AJ164" s="118"/>
      <c r="AK164" s="118"/>
      <c r="AL164" s="118"/>
      <c r="AM164" s="118"/>
      <c r="AN164" s="119"/>
      <c r="AO164" s="118"/>
      <c r="AP164" s="118"/>
      <c r="AQ164" s="118"/>
      <c r="AR164" s="118"/>
      <c r="AS164" s="118"/>
      <c r="AT164" s="118"/>
      <c r="AU164" s="287"/>
      <c r="AV164" s="83"/>
      <c r="AW164" s="118"/>
      <c r="AX164" s="118"/>
      <c r="AY164" s="288"/>
      <c r="AZ164" s="297"/>
      <c r="BA164" s="83"/>
      <c r="BB164" s="290"/>
      <c r="BC164" s="290"/>
      <c r="BD164" s="290"/>
      <c r="BE164" s="290"/>
      <c r="BF164" s="290"/>
      <c r="BG164" s="288"/>
      <c r="BH164" s="70"/>
      <c r="BI164" s="118"/>
      <c r="BJ164" s="291"/>
      <c r="BK164" s="291"/>
    </row>
    <row r="165" spans="1:63" s="47" customFormat="1" ht="11.25" customHeight="1" x14ac:dyDescent="0.15">
      <c r="A165" s="51" t="s">
        <v>250</v>
      </c>
      <c r="B165" s="50"/>
      <c r="C165" s="50"/>
      <c r="D165" s="50"/>
      <c r="E165" s="50"/>
      <c r="F165" s="50"/>
      <c r="G165" s="50"/>
      <c r="H165" s="50"/>
      <c r="I165" s="50"/>
      <c r="J165" s="50"/>
      <c r="K165" s="50"/>
      <c r="L165" s="50"/>
      <c r="M165" s="50"/>
      <c r="N165" s="50"/>
      <c r="O165" s="50"/>
      <c r="P165" s="50"/>
      <c r="Q165" s="50"/>
      <c r="R165" s="50"/>
      <c r="S165" s="50"/>
      <c r="T165" s="50"/>
      <c r="U165" s="50"/>
      <c r="BK165" s="50"/>
    </row>
    <row r="166" spans="1:63" s="47" customFormat="1" ht="11.25" customHeight="1" x14ac:dyDescent="0.15">
      <c r="A166" s="30" t="s">
        <v>249</v>
      </c>
      <c r="B166" s="50"/>
      <c r="C166" s="50"/>
      <c r="D166" s="50"/>
      <c r="E166" s="50"/>
      <c r="F166" s="50"/>
      <c r="G166" s="50"/>
      <c r="H166" s="50"/>
      <c r="I166" s="50"/>
      <c r="J166" s="50"/>
      <c r="K166" s="50"/>
      <c r="L166" s="50"/>
      <c r="M166" s="50"/>
      <c r="N166" s="50"/>
      <c r="O166" s="50"/>
      <c r="P166" s="50"/>
      <c r="Q166" s="50"/>
      <c r="R166" s="50"/>
      <c r="S166" s="50"/>
      <c r="T166" s="50"/>
      <c r="U166" s="50"/>
      <c r="BK166" s="50"/>
    </row>
    <row r="167" spans="1:63" ht="11.25" customHeight="1" x14ac:dyDescent="0.2">
      <c r="A167" s="30" t="s">
        <v>251</v>
      </c>
      <c r="B167" s="25"/>
      <c r="C167" s="25"/>
      <c r="D167" s="28"/>
      <c r="E167" s="25"/>
      <c r="F167" s="25"/>
      <c r="G167" s="25"/>
      <c r="H167" s="25"/>
      <c r="I167" s="25"/>
      <c r="J167" s="25"/>
      <c r="K167" s="25"/>
      <c r="L167" s="25"/>
      <c r="M167" s="25"/>
      <c r="N167" s="25"/>
      <c r="O167" s="25"/>
      <c r="P167" s="25"/>
      <c r="Q167" s="25"/>
      <c r="R167" s="25"/>
      <c r="S167" s="25"/>
      <c r="T167" s="25"/>
      <c r="U167" s="25"/>
    </row>
    <row r="168" spans="1:63" ht="11.25" customHeight="1" x14ac:dyDescent="0.2">
      <c r="A168" s="30" t="s">
        <v>289</v>
      </c>
      <c r="B168" s="25"/>
      <c r="C168" s="25"/>
      <c r="D168" s="28"/>
      <c r="E168" s="25"/>
      <c r="F168" s="25"/>
      <c r="G168" s="25"/>
      <c r="H168" s="25"/>
      <c r="I168" s="25"/>
      <c r="J168" s="25"/>
      <c r="K168" s="25"/>
      <c r="L168" s="25"/>
      <c r="M168" s="25"/>
      <c r="N168" s="25"/>
      <c r="O168" s="25"/>
      <c r="P168" s="25"/>
      <c r="Q168" s="25"/>
      <c r="R168" s="25"/>
      <c r="S168" s="25"/>
      <c r="T168" s="25"/>
      <c r="U168" s="25"/>
    </row>
    <row r="169" spans="1:63" ht="11.25" customHeight="1" x14ac:dyDescent="0.2">
      <c r="A169" s="30" t="s">
        <v>288</v>
      </c>
      <c r="B169" s="25"/>
      <c r="C169" s="25"/>
      <c r="D169" s="28"/>
      <c r="E169" s="25"/>
      <c r="F169" s="25"/>
      <c r="G169" s="25"/>
      <c r="H169" s="25"/>
      <c r="I169" s="25"/>
      <c r="J169" s="25"/>
      <c r="K169" s="25"/>
      <c r="L169" s="25"/>
      <c r="M169" s="25"/>
      <c r="N169" s="25"/>
      <c r="O169" s="25"/>
      <c r="P169" s="25"/>
      <c r="Q169" s="25"/>
      <c r="R169" s="25"/>
      <c r="S169" s="25"/>
      <c r="T169" s="25"/>
      <c r="U169" s="25"/>
    </row>
    <row r="170" spans="1:63" ht="12" customHeight="1" x14ac:dyDescent="0.2">
      <c r="A170" s="30"/>
      <c r="C170" s="25"/>
      <c r="D170" s="28"/>
      <c r="E170" s="25"/>
      <c r="F170" s="25"/>
      <c r="G170" s="25"/>
      <c r="H170" s="25"/>
      <c r="I170" s="25"/>
      <c r="J170" s="25"/>
      <c r="K170" s="25"/>
      <c r="L170" s="25"/>
      <c r="M170" s="25"/>
      <c r="N170" s="25"/>
      <c r="O170" s="25"/>
      <c r="P170" s="25"/>
      <c r="Q170" s="25"/>
      <c r="R170" s="25"/>
      <c r="S170" s="25"/>
      <c r="T170" s="25"/>
      <c r="U170" s="25"/>
    </row>
    <row r="171" spans="1:63" ht="12" hidden="1" customHeight="1" x14ac:dyDescent="0.2">
      <c r="A171" s="30"/>
      <c r="C171" s="25"/>
      <c r="D171" s="28"/>
      <c r="E171" s="25"/>
      <c r="F171" s="25"/>
      <c r="G171" s="25"/>
      <c r="H171" s="25"/>
      <c r="I171" s="25"/>
      <c r="J171" s="25"/>
      <c r="K171" s="25"/>
      <c r="L171" s="25"/>
      <c r="M171" s="25"/>
      <c r="N171" s="25"/>
      <c r="O171" s="25"/>
      <c r="P171" s="25"/>
      <c r="Q171" s="25"/>
      <c r="R171" s="25"/>
      <c r="S171" s="25"/>
      <c r="T171" s="25"/>
      <c r="U171" s="25"/>
    </row>
    <row r="172" spans="1:63" ht="12" hidden="1" customHeight="1" x14ac:dyDescent="0.2">
      <c r="A172" s="30"/>
      <c r="C172" s="25"/>
      <c r="D172" s="28"/>
      <c r="E172" s="25"/>
      <c r="F172" s="25"/>
      <c r="G172" s="25"/>
      <c r="H172" s="25"/>
      <c r="I172" s="25"/>
      <c r="J172" s="25"/>
      <c r="K172" s="25"/>
      <c r="L172" s="25"/>
      <c r="M172" s="25"/>
      <c r="N172" s="25"/>
      <c r="O172" s="25"/>
      <c r="P172" s="25"/>
      <c r="Q172" s="25"/>
      <c r="R172" s="25"/>
      <c r="S172" s="25"/>
      <c r="T172" s="25"/>
      <c r="U172" s="25"/>
    </row>
    <row r="173" spans="1:63" ht="12" hidden="1" customHeight="1" x14ac:dyDescent="0.2">
      <c r="A173" s="30"/>
      <c r="C173" s="25"/>
      <c r="D173" s="28"/>
      <c r="E173" s="25"/>
      <c r="F173" s="25"/>
      <c r="G173" s="25"/>
      <c r="H173" s="25"/>
      <c r="I173" s="25"/>
      <c r="J173" s="25"/>
      <c r="K173" s="25"/>
      <c r="L173" s="25"/>
      <c r="M173" s="25"/>
      <c r="N173" s="25"/>
      <c r="O173" s="25"/>
      <c r="P173" s="25"/>
      <c r="Q173" s="25"/>
      <c r="R173" s="25"/>
      <c r="S173" s="25"/>
      <c r="T173" s="25"/>
      <c r="U173" s="25"/>
    </row>
    <row r="174" spans="1:63" ht="12" hidden="1" customHeight="1" x14ac:dyDescent="0.2">
      <c r="A174" s="30"/>
      <c r="C174" s="25"/>
      <c r="D174" s="28"/>
      <c r="E174" s="25"/>
      <c r="F174" s="25"/>
      <c r="G174" s="25"/>
      <c r="H174" s="25"/>
      <c r="I174" s="25"/>
      <c r="J174" s="25"/>
      <c r="K174" s="25"/>
      <c r="L174" s="25"/>
      <c r="M174" s="25"/>
      <c r="N174" s="25"/>
      <c r="O174" s="25"/>
      <c r="P174" s="25"/>
      <c r="Q174" s="25"/>
      <c r="R174" s="25"/>
      <c r="S174" s="25"/>
      <c r="T174" s="25"/>
      <c r="U174" s="25"/>
    </row>
    <row r="175" spans="1:63" ht="12" hidden="1" customHeight="1" x14ac:dyDescent="0.2">
      <c r="A175" s="30"/>
      <c r="C175" s="25"/>
      <c r="D175" s="28"/>
      <c r="E175" s="25"/>
      <c r="F175" s="25"/>
      <c r="G175" s="25"/>
      <c r="H175" s="25"/>
      <c r="I175" s="25"/>
      <c r="J175" s="25"/>
      <c r="K175" s="25"/>
      <c r="L175" s="25"/>
      <c r="M175" s="25"/>
      <c r="N175" s="25"/>
      <c r="O175" s="25"/>
      <c r="P175" s="25"/>
      <c r="Q175" s="25"/>
      <c r="R175" s="25"/>
      <c r="S175" s="25"/>
      <c r="T175" s="25"/>
      <c r="U175" s="25"/>
    </row>
    <row r="176" spans="1:63" ht="12" hidden="1" customHeight="1" x14ac:dyDescent="0.2">
      <c r="A176" s="30"/>
      <c r="C176" s="25"/>
      <c r="D176" s="28"/>
      <c r="E176" s="25"/>
      <c r="F176" s="25"/>
      <c r="G176" s="25"/>
      <c r="H176" s="25"/>
      <c r="I176" s="25"/>
      <c r="J176" s="25"/>
      <c r="K176" s="25"/>
      <c r="L176" s="25"/>
      <c r="M176" s="25"/>
      <c r="N176" s="25"/>
      <c r="O176" s="25"/>
      <c r="P176" s="25"/>
      <c r="Q176" s="25"/>
      <c r="R176" s="25"/>
      <c r="S176" s="25"/>
      <c r="T176" s="25"/>
      <c r="U176" s="25"/>
    </row>
    <row r="177" spans="1:21" ht="12" hidden="1" customHeight="1" x14ac:dyDescent="0.2">
      <c r="A177" s="30"/>
      <c r="C177" s="25"/>
      <c r="D177" s="28"/>
      <c r="E177" s="25"/>
      <c r="F177" s="25"/>
      <c r="G177" s="25"/>
      <c r="H177" s="25"/>
      <c r="I177" s="25"/>
      <c r="J177" s="25"/>
      <c r="K177" s="25"/>
      <c r="L177" s="25"/>
      <c r="M177" s="25"/>
      <c r="N177" s="25"/>
      <c r="O177" s="25"/>
      <c r="P177" s="25"/>
      <c r="Q177" s="25"/>
      <c r="R177" s="25"/>
      <c r="S177" s="25"/>
      <c r="T177" s="25"/>
      <c r="U177" s="25"/>
    </row>
    <row r="178" spans="1:21" ht="12" hidden="1" customHeight="1" x14ac:dyDescent="0.2">
      <c r="A178" s="30"/>
      <c r="C178" s="25"/>
      <c r="D178" s="28"/>
      <c r="E178" s="25"/>
      <c r="F178" s="25"/>
      <c r="G178" s="25"/>
      <c r="H178" s="25"/>
      <c r="I178" s="25"/>
      <c r="J178" s="25"/>
      <c r="K178" s="25"/>
      <c r="L178" s="25"/>
      <c r="M178" s="25"/>
      <c r="N178" s="25"/>
      <c r="O178" s="25"/>
      <c r="P178" s="25"/>
      <c r="Q178" s="25"/>
      <c r="R178" s="25"/>
      <c r="S178" s="25"/>
      <c r="T178" s="25"/>
      <c r="U178" s="25"/>
    </row>
    <row r="179" spans="1:21" ht="12" hidden="1" customHeight="1" x14ac:dyDescent="0.2">
      <c r="A179" s="30"/>
      <c r="C179" s="25"/>
      <c r="D179" s="28"/>
      <c r="E179" s="25"/>
      <c r="F179" s="25"/>
      <c r="G179" s="25"/>
      <c r="H179" s="25"/>
      <c r="I179" s="25"/>
      <c r="J179" s="25"/>
      <c r="K179" s="25"/>
      <c r="L179" s="25"/>
      <c r="M179" s="25"/>
      <c r="N179" s="25"/>
      <c r="O179" s="25"/>
      <c r="P179" s="25"/>
      <c r="Q179" s="25"/>
      <c r="R179" s="25"/>
      <c r="S179" s="25"/>
      <c r="T179" s="25"/>
      <c r="U179" s="25"/>
    </row>
    <row r="180" spans="1:21" ht="12" hidden="1" customHeight="1" x14ac:dyDescent="0.2">
      <c r="A180" s="30"/>
      <c r="C180" s="25"/>
      <c r="D180" s="28"/>
      <c r="E180" s="25"/>
      <c r="F180" s="25"/>
      <c r="G180" s="25"/>
      <c r="H180" s="25"/>
      <c r="I180" s="25"/>
      <c r="J180" s="25"/>
      <c r="K180" s="25"/>
      <c r="L180" s="25"/>
      <c r="M180" s="25"/>
      <c r="N180" s="25"/>
      <c r="O180" s="25"/>
      <c r="P180" s="25"/>
      <c r="Q180" s="25"/>
      <c r="R180" s="25"/>
      <c r="S180" s="25"/>
      <c r="T180" s="25"/>
      <c r="U180" s="25"/>
    </row>
    <row r="181" spans="1:21" ht="12" hidden="1" customHeight="1" x14ac:dyDescent="0.2">
      <c r="A181" s="30"/>
      <c r="C181" s="25"/>
      <c r="D181" s="28"/>
      <c r="E181" s="25"/>
      <c r="F181" s="25"/>
      <c r="G181" s="25"/>
      <c r="H181" s="25"/>
      <c r="I181" s="25"/>
      <c r="J181" s="25"/>
      <c r="K181" s="25"/>
      <c r="L181" s="25"/>
      <c r="M181" s="25"/>
      <c r="N181" s="25"/>
      <c r="O181" s="25"/>
      <c r="P181" s="25"/>
      <c r="Q181" s="25"/>
      <c r="R181" s="25"/>
      <c r="S181" s="25"/>
      <c r="T181" s="25"/>
      <c r="U181" s="25"/>
    </row>
    <row r="182" spans="1:21" ht="12" hidden="1" customHeight="1" x14ac:dyDescent="0.2">
      <c r="A182" s="30"/>
      <c r="C182" s="25"/>
      <c r="D182" s="28"/>
      <c r="E182" s="25"/>
      <c r="F182" s="25"/>
      <c r="G182" s="25"/>
      <c r="H182" s="25"/>
      <c r="I182" s="25"/>
      <c r="J182" s="25"/>
      <c r="K182" s="25"/>
      <c r="L182" s="25"/>
      <c r="M182" s="25"/>
      <c r="N182" s="25"/>
      <c r="O182" s="25"/>
      <c r="P182" s="25"/>
      <c r="Q182" s="25"/>
      <c r="R182" s="25"/>
      <c r="S182" s="25"/>
      <c r="T182" s="25"/>
      <c r="U182" s="25"/>
    </row>
    <row r="183" spans="1:21" ht="12" hidden="1" customHeight="1" x14ac:dyDescent="0.2">
      <c r="A183" s="30"/>
      <c r="C183" s="25"/>
      <c r="D183" s="28"/>
      <c r="E183" s="25"/>
      <c r="F183" s="25"/>
      <c r="G183" s="25"/>
      <c r="H183" s="25"/>
      <c r="I183" s="25"/>
      <c r="J183" s="25"/>
      <c r="K183" s="25"/>
      <c r="L183" s="25"/>
      <c r="M183" s="25"/>
      <c r="N183" s="25"/>
      <c r="O183" s="25"/>
      <c r="P183" s="25"/>
      <c r="Q183" s="25"/>
      <c r="R183" s="25"/>
      <c r="S183" s="25"/>
      <c r="T183" s="25"/>
      <c r="U183" s="25"/>
    </row>
    <row r="184" spans="1:21" ht="12" hidden="1" customHeight="1" x14ac:dyDescent="0.2">
      <c r="A184" s="30"/>
      <c r="C184" s="25"/>
      <c r="D184" s="28"/>
      <c r="E184" s="25"/>
      <c r="F184" s="25"/>
      <c r="G184" s="25"/>
      <c r="H184" s="25"/>
      <c r="I184" s="25"/>
      <c r="J184" s="25"/>
      <c r="K184" s="25"/>
      <c r="L184" s="25"/>
      <c r="M184" s="25"/>
      <c r="N184" s="25"/>
      <c r="O184" s="25"/>
      <c r="P184" s="25"/>
      <c r="Q184" s="25"/>
      <c r="R184" s="25"/>
      <c r="S184" s="25"/>
      <c r="T184" s="25"/>
      <c r="U184" s="25"/>
    </row>
    <row r="185" spans="1:21" ht="12" hidden="1" customHeight="1" x14ac:dyDescent="0.2">
      <c r="A185" s="30"/>
      <c r="C185" s="25"/>
      <c r="D185" s="28"/>
      <c r="E185" s="25"/>
      <c r="F185" s="25"/>
      <c r="G185" s="25"/>
      <c r="H185" s="25"/>
      <c r="I185" s="25"/>
      <c r="J185" s="25"/>
      <c r="K185" s="25"/>
      <c r="L185" s="25"/>
      <c r="M185" s="25"/>
      <c r="N185" s="25"/>
      <c r="O185" s="25"/>
      <c r="P185" s="25"/>
      <c r="Q185" s="25"/>
      <c r="R185" s="25"/>
      <c r="S185" s="25"/>
      <c r="T185" s="25"/>
      <c r="U185" s="25"/>
    </row>
    <row r="186" spans="1:21" ht="12" hidden="1" customHeight="1" x14ac:dyDescent="0.2">
      <c r="A186" s="30"/>
      <c r="C186" s="25"/>
      <c r="D186" s="28"/>
      <c r="E186" s="25"/>
      <c r="F186" s="25"/>
      <c r="G186" s="25"/>
      <c r="H186" s="25"/>
      <c r="I186" s="25"/>
      <c r="J186" s="25"/>
      <c r="K186" s="25"/>
      <c r="L186" s="25"/>
      <c r="M186" s="25"/>
      <c r="N186" s="25"/>
      <c r="O186" s="25"/>
      <c r="P186" s="25"/>
      <c r="Q186" s="25"/>
      <c r="R186" s="25"/>
      <c r="S186" s="25"/>
      <c r="T186" s="25"/>
      <c r="U186" s="25"/>
    </row>
    <row r="187" spans="1:21" ht="12" hidden="1" customHeight="1" x14ac:dyDescent="0.2">
      <c r="A187" s="30"/>
      <c r="C187" s="25"/>
      <c r="D187" s="28"/>
      <c r="E187" s="25"/>
      <c r="F187" s="25"/>
      <c r="G187" s="25"/>
      <c r="H187" s="25"/>
      <c r="I187" s="25"/>
      <c r="J187" s="25"/>
      <c r="K187" s="25"/>
      <c r="L187" s="25"/>
      <c r="M187" s="25"/>
      <c r="N187" s="25"/>
      <c r="O187" s="25"/>
      <c r="P187" s="25"/>
      <c r="Q187" s="25"/>
      <c r="R187" s="25"/>
      <c r="S187" s="25"/>
      <c r="T187" s="25"/>
      <c r="U187" s="25"/>
    </row>
    <row r="188" spans="1:21" ht="12" hidden="1" customHeight="1" x14ac:dyDescent="0.2">
      <c r="A188" s="30"/>
      <c r="C188" s="25"/>
      <c r="D188" s="28"/>
      <c r="E188" s="25"/>
      <c r="F188" s="25"/>
      <c r="G188" s="25"/>
      <c r="H188" s="25"/>
      <c r="I188" s="25"/>
      <c r="J188" s="25"/>
      <c r="K188" s="25"/>
      <c r="L188" s="25"/>
      <c r="M188" s="25"/>
      <c r="N188" s="25"/>
      <c r="O188" s="25"/>
      <c r="P188" s="25"/>
      <c r="Q188" s="25"/>
      <c r="R188" s="25"/>
      <c r="S188" s="25"/>
      <c r="T188" s="25"/>
      <c r="U188" s="25"/>
    </row>
    <row r="189" spans="1:21" ht="12" hidden="1" customHeight="1" x14ac:dyDescent="0.2">
      <c r="A189" s="30"/>
      <c r="C189" s="25"/>
      <c r="D189" s="28"/>
      <c r="E189" s="25"/>
      <c r="F189" s="25"/>
      <c r="G189" s="25"/>
      <c r="H189" s="25"/>
      <c r="I189" s="25"/>
      <c r="J189" s="25"/>
      <c r="K189" s="25"/>
      <c r="L189" s="25"/>
      <c r="M189" s="25"/>
      <c r="N189" s="25"/>
      <c r="O189" s="25"/>
      <c r="P189" s="25"/>
      <c r="Q189" s="25"/>
      <c r="R189" s="25"/>
      <c r="S189" s="25"/>
      <c r="T189" s="25"/>
      <c r="U189" s="25"/>
    </row>
    <row r="190" spans="1:21" ht="12" hidden="1" customHeight="1" x14ac:dyDescent="0.2">
      <c r="A190" s="30"/>
      <c r="C190" s="25"/>
      <c r="D190" s="28"/>
      <c r="E190" s="25"/>
      <c r="F190" s="25"/>
      <c r="G190" s="25"/>
      <c r="H190" s="25"/>
      <c r="I190" s="25"/>
      <c r="J190" s="25"/>
      <c r="K190" s="25"/>
      <c r="L190" s="25"/>
      <c r="M190" s="25"/>
      <c r="N190" s="25"/>
      <c r="O190" s="25"/>
      <c r="P190" s="25"/>
      <c r="Q190" s="25"/>
      <c r="R190" s="25"/>
      <c r="S190" s="25"/>
      <c r="T190" s="25"/>
      <c r="U190" s="25"/>
    </row>
    <row r="191" spans="1:21" ht="12" hidden="1" customHeight="1" x14ac:dyDescent="0.2">
      <c r="A191" s="30"/>
      <c r="C191" s="25"/>
      <c r="D191" s="28"/>
      <c r="E191" s="25"/>
      <c r="F191" s="25"/>
      <c r="G191" s="25"/>
      <c r="H191" s="25"/>
      <c r="I191" s="25"/>
      <c r="J191" s="25"/>
      <c r="K191" s="25"/>
      <c r="L191" s="25"/>
      <c r="M191" s="25"/>
      <c r="N191" s="25"/>
      <c r="O191" s="25"/>
      <c r="P191" s="25"/>
      <c r="Q191" s="25"/>
      <c r="R191" s="25"/>
      <c r="S191" s="25"/>
      <c r="T191" s="25"/>
      <c r="U191" s="25"/>
    </row>
    <row r="192" spans="1:21" ht="12" hidden="1" customHeight="1" x14ac:dyDescent="0.2">
      <c r="A192" s="30"/>
      <c r="C192" s="25"/>
      <c r="D192" s="28"/>
      <c r="E192" s="25"/>
      <c r="F192" s="25"/>
      <c r="G192" s="25"/>
      <c r="H192" s="25"/>
      <c r="I192" s="25"/>
      <c r="J192" s="25"/>
      <c r="K192" s="25"/>
      <c r="L192" s="25"/>
      <c r="M192" s="25"/>
      <c r="N192" s="25"/>
      <c r="O192" s="25"/>
      <c r="P192" s="25"/>
      <c r="Q192" s="25"/>
      <c r="R192" s="25"/>
      <c r="S192" s="25"/>
      <c r="T192" s="25"/>
      <c r="U192" s="25"/>
    </row>
    <row r="193" spans="1:63" ht="12" hidden="1" customHeight="1" x14ac:dyDescent="0.2">
      <c r="A193" s="30"/>
      <c r="C193" s="25"/>
      <c r="D193" s="28"/>
      <c r="E193" s="25"/>
      <c r="F193" s="25"/>
      <c r="G193" s="25"/>
      <c r="H193" s="25"/>
      <c r="I193" s="25"/>
      <c r="J193" s="25"/>
      <c r="K193" s="25"/>
      <c r="L193" s="25"/>
      <c r="M193" s="25"/>
      <c r="N193" s="25"/>
      <c r="O193" s="25"/>
      <c r="P193" s="25"/>
      <c r="Q193" s="25"/>
      <c r="R193" s="25"/>
      <c r="S193" s="25"/>
      <c r="T193" s="25"/>
      <c r="U193" s="25"/>
    </row>
    <row r="194" spans="1:63" ht="12" hidden="1" customHeight="1" x14ac:dyDescent="0.2">
      <c r="A194" s="30"/>
      <c r="C194" s="25"/>
      <c r="D194" s="28"/>
      <c r="E194" s="25"/>
      <c r="F194" s="25"/>
      <c r="G194" s="25"/>
      <c r="H194" s="25"/>
      <c r="I194" s="25"/>
      <c r="J194" s="25"/>
      <c r="K194" s="25"/>
      <c r="L194" s="25"/>
      <c r="M194" s="25"/>
      <c r="N194" s="25"/>
      <c r="O194" s="25"/>
      <c r="P194" s="25"/>
      <c r="Q194" s="25"/>
      <c r="R194" s="25"/>
      <c r="S194" s="25"/>
      <c r="T194" s="25"/>
      <c r="U194" s="25"/>
    </row>
    <row r="195" spans="1:63" ht="12" hidden="1" customHeight="1" x14ac:dyDescent="0.2">
      <c r="A195" s="30"/>
      <c r="C195" s="25"/>
      <c r="D195" s="28"/>
      <c r="E195" s="25"/>
      <c r="F195" s="25"/>
      <c r="G195" s="25"/>
      <c r="H195" s="25"/>
      <c r="I195" s="25"/>
      <c r="J195" s="25"/>
      <c r="K195" s="25"/>
      <c r="L195" s="25"/>
      <c r="M195" s="25"/>
      <c r="N195" s="25"/>
      <c r="O195" s="25"/>
      <c r="P195" s="25"/>
      <c r="Q195" s="25"/>
      <c r="R195" s="25"/>
      <c r="S195" s="25"/>
      <c r="T195" s="25"/>
      <c r="U195" s="25"/>
    </row>
    <row r="196" spans="1:63" ht="12" hidden="1" customHeight="1" x14ac:dyDescent="0.2">
      <c r="A196" s="30"/>
      <c r="C196" s="25"/>
      <c r="D196" s="28"/>
      <c r="E196" s="25"/>
      <c r="F196" s="25"/>
      <c r="G196" s="25"/>
      <c r="H196" s="25"/>
      <c r="I196" s="25"/>
      <c r="J196" s="25"/>
      <c r="K196" s="25"/>
      <c r="L196" s="25"/>
      <c r="M196" s="25"/>
      <c r="N196" s="25"/>
      <c r="O196" s="25"/>
      <c r="P196" s="25"/>
      <c r="Q196" s="25"/>
      <c r="R196" s="25"/>
      <c r="S196" s="25"/>
      <c r="T196" s="25"/>
      <c r="U196" s="25"/>
    </row>
    <row r="197" spans="1:63" ht="12" hidden="1" customHeight="1" x14ac:dyDescent="0.2">
      <c r="A197" s="30"/>
      <c r="C197" s="25"/>
      <c r="D197" s="28"/>
      <c r="E197" s="25"/>
      <c r="F197" s="25"/>
      <c r="G197" s="25"/>
      <c r="H197" s="25"/>
      <c r="I197" s="25"/>
      <c r="J197" s="25"/>
      <c r="K197" s="25"/>
      <c r="L197" s="25"/>
      <c r="M197" s="25"/>
      <c r="N197" s="25"/>
      <c r="O197" s="25"/>
      <c r="P197" s="25"/>
      <c r="Q197" s="25"/>
      <c r="R197" s="25"/>
      <c r="S197" s="25"/>
      <c r="T197" s="25"/>
      <c r="U197" s="25"/>
    </row>
    <row r="198" spans="1:63" ht="12" hidden="1" customHeight="1" x14ac:dyDescent="0.2">
      <c r="A198" s="30"/>
      <c r="C198" s="25"/>
      <c r="D198" s="28"/>
      <c r="E198" s="25"/>
      <c r="F198" s="25"/>
      <c r="G198" s="25"/>
      <c r="H198" s="25"/>
      <c r="I198" s="25"/>
      <c r="J198" s="25"/>
      <c r="K198" s="25"/>
      <c r="L198" s="25"/>
      <c r="M198" s="25"/>
      <c r="N198" s="25"/>
      <c r="O198" s="25"/>
      <c r="P198" s="25"/>
      <c r="Q198" s="25"/>
      <c r="R198" s="25"/>
      <c r="S198" s="25"/>
      <c r="T198" s="25"/>
      <c r="U198" s="25"/>
    </row>
    <row r="199" spans="1:63" ht="12" hidden="1" customHeight="1" x14ac:dyDescent="0.2">
      <c r="A199" s="30"/>
      <c r="C199" s="25"/>
      <c r="D199" s="28"/>
      <c r="E199" s="25"/>
      <c r="F199" s="25"/>
      <c r="G199" s="25"/>
      <c r="H199" s="25"/>
      <c r="I199" s="25"/>
      <c r="J199" s="25"/>
      <c r="K199" s="25"/>
      <c r="L199" s="25"/>
      <c r="M199" s="25"/>
      <c r="N199" s="25"/>
      <c r="O199" s="25"/>
      <c r="P199" s="25"/>
      <c r="Q199" s="25"/>
      <c r="R199" s="25"/>
      <c r="S199" s="25"/>
      <c r="T199" s="25"/>
      <c r="U199" s="25"/>
    </row>
    <row r="200" spans="1:63" ht="12" hidden="1" customHeight="1" x14ac:dyDescent="0.2">
      <c r="A200" s="30"/>
      <c r="C200" s="25"/>
      <c r="D200" s="28"/>
      <c r="E200" s="25"/>
      <c r="F200" s="25"/>
      <c r="G200" s="25"/>
      <c r="H200" s="25"/>
      <c r="I200" s="25"/>
      <c r="J200" s="25"/>
      <c r="K200" s="25"/>
      <c r="L200" s="25"/>
      <c r="M200" s="25"/>
      <c r="N200" s="25"/>
      <c r="O200" s="25"/>
      <c r="P200" s="25"/>
      <c r="Q200" s="25"/>
      <c r="R200" s="25"/>
      <c r="S200" s="25"/>
      <c r="T200" s="25"/>
      <c r="U200" s="25"/>
    </row>
    <row r="201" spans="1:63" ht="12" hidden="1" customHeight="1" x14ac:dyDescent="0.2">
      <c r="A201" s="30"/>
      <c r="C201" s="25"/>
      <c r="D201" s="28"/>
      <c r="E201" s="25"/>
      <c r="F201" s="25"/>
      <c r="G201" s="25"/>
      <c r="H201" s="25"/>
      <c r="I201" s="25"/>
      <c r="J201" s="25"/>
      <c r="K201" s="25"/>
      <c r="L201" s="25"/>
      <c r="M201" s="25"/>
      <c r="N201" s="25"/>
      <c r="O201" s="25"/>
      <c r="P201" s="25"/>
      <c r="Q201" s="25"/>
      <c r="R201" s="25"/>
      <c r="S201" s="25"/>
      <c r="T201" s="25"/>
      <c r="U201" s="25"/>
    </row>
    <row r="202" spans="1:63" ht="12" hidden="1" customHeight="1" x14ac:dyDescent="0.2">
      <c r="A202" s="30"/>
      <c r="C202" s="25"/>
      <c r="D202" s="28"/>
      <c r="E202" s="25"/>
      <c r="F202" s="25"/>
      <c r="G202" s="25"/>
      <c r="H202" s="25"/>
      <c r="I202" s="25"/>
      <c r="J202" s="25"/>
      <c r="K202" s="25"/>
      <c r="L202" s="25"/>
      <c r="M202" s="25"/>
      <c r="N202" s="25"/>
      <c r="O202" s="25"/>
      <c r="P202" s="25"/>
      <c r="Q202" s="25"/>
      <c r="R202" s="25"/>
      <c r="S202" s="25"/>
      <c r="T202" s="25"/>
      <c r="U202" s="25"/>
    </row>
    <row r="203" spans="1:63" ht="12" hidden="1" customHeight="1" x14ac:dyDescent="0.2">
      <c r="A203" s="30"/>
      <c r="C203" s="25"/>
      <c r="D203" s="28"/>
      <c r="E203" s="25"/>
      <c r="F203" s="25"/>
      <c r="G203" s="25"/>
      <c r="H203" s="25"/>
      <c r="I203" s="25"/>
      <c r="J203" s="25"/>
      <c r="K203" s="25"/>
      <c r="L203" s="25"/>
      <c r="M203" s="25"/>
      <c r="N203" s="25"/>
      <c r="O203" s="25"/>
      <c r="P203" s="25"/>
      <c r="Q203" s="25"/>
      <c r="R203" s="25"/>
      <c r="S203" s="25"/>
      <c r="T203" s="25"/>
      <c r="U203" s="25"/>
    </row>
    <row r="204" spans="1:63" ht="12" hidden="1" customHeight="1" x14ac:dyDescent="0.2">
      <c r="A204" s="30"/>
      <c r="C204" s="25"/>
      <c r="D204" s="28"/>
      <c r="E204" s="25"/>
      <c r="F204" s="25"/>
      <c r="G204" s="25"/>
      <c r="H204" s="25"/>
      <c r="I204" s="25"/>
      <c r="J204" s="25"/>
      <c r="K204" s="25"/>
      <c r="L204" s="25"/>
      <c r="M204" s="25"/>
      <c r="N204" s="25"/>
      <c r="O204" s="25"/>
      <c r="P204" s="25"/>
      <c r="Q204" s="25"/>
      <c r="R204" s="25"/>
      <c r="S204" s="25"/>
      <c r="T204" s="25"/>
      <c r="U204" s="25"/>
    </row>
    <row r="205" spans="1:63" ht="12" hidden="1" customHeight="1" x14ac:dyDescent="0.2">
      <c r="A205" s="30"/>
      <c r="C205" s="25"/>
      <c r="D205" s="28"/>
      <c r="E205" s="25"/>
      <c r="F205" s="25"/>
      <c r="G205" s="25"/>
      <c r="H205" s="25"/>
      <c r="I205" s="25"/>
      <c r="J205" s="25"/>
      <c r="K205" s="25"/>
      <c r="L205" s="25"/>
      <c r="M205" s="25"/>
      <c r="N205" s="25"/>
      <c r="O205" s="25"/>
      <c r="P205" s="25"/>
      <c r="Q205" s="25"/>
      <c r="R205" s="25"/>
      <c r="S205" s="25"/>
      <c r="T205" s="25"/>
      <c r="U205" s="25"/>
    </row>
    <row r="206" spans="1:63" ht="12" hidden="1" customHeight="1" x14ac:dyDescent="0.2">
      <c r="A206" s="30"/>
      <c r="C206" s="25"/>
      <c r="D206" s="28"/>
      <c r="E206" s="25"/>
      <c r="F206" s="25"/>
      <c r="G206" s="25"/>
      <c r="H206" s="25"/>
      <c r="I206" s="25"/>
      <c r="J206" s="25"/>
      <c r="K206" s="25"/>
      <c r="L206" s="25"/>
      <c r="M206" s="25"/>
      <c r="N206" s="25"/>
      <c r="O206" s="25"/>
      <c r="P206" s="25"/>
      <c r="Q206" s="25"/>
      <c r="R206" s="25"/>
      <c r="S206" s="25"/>
      <c r="T206" s="25"/>
      <c r="U206" s="25"/>
    </row>
    <row r="207" spans="1:63" ht="12" customHeight="1" x14ac:dyDescent="0.2">
      <c r="A207" s="30"/>
      <c r="C207" s="25"/>
      <c r="D207" s="28"/>
      <c r="E207" s="25"/>
      <c r="F207" s="25"/>
      <c r="G207" s="25"/>
      <c r="H207" s="25"/>
      <c r="I207" s="25"/>
      <c r="J207" s="25"/>
      <c r="K207" s="25"/>
      <c r="L207" s="25"/>
      <c r="M207" s="25"/>
      <c r="N207" s="25"/>
      <c r="O207" s="25"/>
      <c r="P207" s="25"/>
      <c r="Q207" s="25"/>
      <c r="R207" s="25"/>
      <c r="S207" s="25"/>
      <c r="T207" s="25"/>
      <c r="U207" s="25"/>
    </row>
    <row r="208" spans="1:63" s="31" customFormat="1" ht="21" x14ac:dyDescent="0.25">
      <c r="A208" s="151" t="s">
        <v>4769</v>
      </c>
      <c r="B208" s="432"/>
      <c r="C208" s="433"/>
      <c r="D208" s="434"/>
      <c r="E208" s="435"/>
      <c r="F208" s="87" t="s">
        <v>247</v>
      </c>
      <c r="G208" s="436" t="s">
        <v>246</v>
      </c>
      <c r="H208" s="437"/>
      <c r="I208" s="438" t="s">
        <v>4770</v>
      </c>
      <c r="J208" s="439"/>
      <c r="K208" s="439"/>
      <c r="L208" s="4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88"/>
      <c r="AI208" s="438" t="s">
        <v>4771</v>
      </c>
      <c r="AJ208" s="440"/>
      <c r="AK208" s="440"/>
      <c r="AL208" s="440"/>
      <c r="AM208" s="440"/>
      <c r="AN208" s="440"/>
      <c r="AO208" s="440"/>
      <c r="AP208" s="239"/>
      <c r="AQ208" s="239"/>
      <c r="AR208" s="239"/>
      <c r="AS208" s="239"/>
      <c r="AT208" s="239"/>
      <c r="AU208" s="89"/>
      <c r="AV208" s="239"/>
      <c r="AW208" s="239"/>
      <c r="AX208" s="239"/>
      <c r="AY208" s="239"/>
      <c r="AZ208" s="239"/>
      <c r="BA208" s="88"/>
      <c r="BB208" s="441" t="s">
        <v>296</v>
      </c>
      <c r="BC208" s="439"/>
      <c r="BD208" s="439"/>
      <c r="BE208" s="439"/>
      <c r="BF208" s="439"/>
      <c r="BG208" s="439"/>
      <c r="BH208" s="439"/>
      <c r="BI208" s="439"/>
      <c r="BJ208" s="367" t="s">
        <v>291</v>
      </c>
      <c r="BK208" s="369"/>
    </row>
    <row r="209" spans="1:63" s="32" customFormat="1" ht="42.75" customHeight="1" x14ac:dyDescent="0.25">
      <c r="A209" s="152" t="s">
        <v>236</v>
      </c>
      <c r="B209" s="442" t="s">
        <v>161</v>
      </c>
      <c r="C209" s="443"/>
      <c r="D209" s="444"/>
      <c r="E209" s="445"/>
      <c r="F209" s="87" t="s">
        <v>245</v>
      </c>
      <c r="G209" s="446" t="s">
        <v>248</v>
      </c>
      <c r="H209" s="446"/>
      <c r="I209" s="91" t="s">
        <v>6</v>
      </c>
      <c r="J209" s="92"/>
      <c r="K209" s="92"/>
      <c r="L209" s="92"/>
      <c r="M209" s="92"/>
      <c r="N209" s="92"/>
      <c r="O209" s="92"/>
      <c r="P209" s="93"/>
      <c r="Q209" s="94" t="s">
        <v>7</v>
      </c>
      <c r="R209" s="92"/>
      <c r="S209" s="92"/>
      <c r="T209" s="92"/>
      <c r="U209" s="92"/>
      <c r="V209" s="92"/>
      <c r="W209" s="92"/>
      <c r="X209" s="93"/>
      <c r="Y209" s="447" t="s">
        <v>8</v>
      </c>
      <c r="Z209" s="448"/>
      <c r="AA209" s="447" t="s">
        <v>9</v>
      </c>
      <c r="AB209" s="448"/>
      <c r="AC209" s="449"/>
      <c r="AD209" s="447" t="s">
        <v>10</v>
      </c>
      <c r="AE209" s="449"/>
      <c r="AF209" s="447" t="s">
        <v>11</v>
      </c>
      <c r="AG209" s="448"/>
      <c r="AH209" s="420" t="s">
        <v>259</v>
      </c>
      <c r="AI209" s="450" t="s">
        <v>260</v>
      </c>
      <c r="AJ209" s="450"/>
      <c r="AK209" s="450"/>
      <c r="AL209" s="450"/>
      <c r="AM209" s="450"/>
      <c r="AN209" s="450"/>
      <c r="AO209" s="451" t="s">
        <v>276</v>
      </c>
      <c r="AP209" s="450"/>
      <c r="AQ209" s="450"/>
      <c r="AR209" s="450"/>
      <c r="AS209" s="450"/>
      <c r="AT209" s="450"/>
      <c r="AU209" s="450"/>
      <c r="AV209" s="450"/>
      <c r="AW209" s="451" t="s">
        <v>13</v>
      </c>
      <c r="AX209" s="450"/>
      <c r="AY209" s="447" t="s">
        <v>14</v>
      </c>
      <c r="AZ209" s="448"/>
      <c r="BA209" s="452" t="s">
        <v>279</v>
      </c>
      <c r="BB209" s="454" t="s">
        <v>4772</v>
      </c>
      <c r="BC209" s="455"/>
      <c r="BD209" s="455"/>
      <c r="BE209" s="455"/>
      <c r="BF209" s="455"/>
      <c r="BG209" s="456" t="s">
        <v>4773</v>
      </c>
      <c r="BH209" s="448"/>
      <c r="BI209" s="420" t="s">
        <v>294</v>
      </c>
      <c r="BJ209" s="420"/>
      <c r="BK209" s="423" t="s">
        <v>2719</v>
      </c>
    </row>
    <row r="210" spans="1:63" s="33" customFormat="1" ht="63" x14ac:dyDescent="0.25">
      <c r="A210" s="377"/>
      <c r="B210" s="426" t="s">
        <v>15</v>
      </c>
      <c r="C210" s="428" t="s">
        <v>16</v>
      </c>
      <c r="D210" s="428" t="s">
        <v>159</v>
      </c>
      <c r="E210" s="430" t="s">
        <v>160</v>
      </c>
      <c r="F210" s="96" t="s">
        <v>125</v>
      </c>
      <c r="G210" s="97" t="s">
        <v>17</v>
      </c>
      <c r="H210" s="97" t="s">
        <v>18</v>
      </c>
      <c r="I210" s="98" t="s">
        <v>19</v>
      </c>
      <c r="J210" s="99" t="s">
        <v>20</v>
      </c>
      <c r="K210" s="99" t="s">
        <v>21</v>
      </c>
      <c r="L210" s="99" t="s">
        <v>22</v>
      </c>
      <c r="M210" s="99" t="s">
        <v>23</v>
      </c>
      <c r="N210" s="99" t="s">
        <v>24</v>
      </c>
      <c r="O210" s="99" t="s">
        <v>25</v>
      </c>
      <c r="P210" s="99" t="s">
        <v>26</v>
      </c>
      <c r="Q210" s="99" t="s">
        <v>19</v>
      </c>
      <c r="R210" s="99" t="s">
        <v>20</v>
      </c>
      <c r="S210" s="99" t="s">
        <v>21</v>
      </c>
      <c r="T210" s="99" t="s">
        <v>22</v>
      </c>
      <c r="U210" s="99" t="s">
        <v>23</v>
      </c>
      <c r="V210" s="99" t="s">
        <v>24</v>
      </c>
      <c r="W210" s="99" t="s">
        <v>25</v>
      </c>
      <c r="X210" s="99" t="s">
        <v>26</v>
      </c>
      <c r="Y210" s="98" t="s">
        <v>343</v>
      </c>
      <c r="Z210" s="100" t="s">
        <v>344</v>
      </c>
      <c r="AA210" s="98" t="s">
        <v>256</v>
      </c>
      <c r="AB210" s="99" t="s">
        <v>257</v>
      </c>
      <c r="AC210" s="99" t="s">
        <v>258</v>
      </c>
      <c r="AD210" s="99" t="s">
        <v>27</v>
      </c>
      <c r="AE210" s="99" t="s">
        <v>254</v>
      </c>
      <c r="AF210" s="99" t="s">
        <v>28</v>
      </c>
      <c r="AG210" s="101" t="s">
        <v>255</v>
      </c>
      <c r="AH210" s="421"/>
      <c r="AI210" s="109" t="s">
        <v>261</v>
      </c>
      <c r="AJ210" s="110" t="s">
        <v>262</v>
      </c>
      <c r="AK210" s="110" t="s">
        <v>263</v>
      </c>
      <c r="AL210" s="110" t="s">
        <v>264</v>
      </c>
      <c r="AM210" s="110" t="s">
        <v>29</v>
      </c>
      <c r="AN210" s="423" t="s">
        <v>2416</v>
      </c>
      <c r="AO210" s="102" t="s">
        <v>30</v>
      </c>
      <c r="AP210" s="101" t="s">
        <v>31</v>
      </c>
      <c r="AQ210" s="101" t="s">
        <v>32</v>
      </c>
      <c r="AR210" s="101" t="s">
        <v>33</v>
      </c>
      <c r="AS210" s="101" t="s">
        <v>34</v>
      </c>
      <c r="AT210" s="101" t="s">
        <v>35</v>
      </c>
      <c r="AU210" s="100" t="s">
        <v>29</v>
      </c>
      <c r="AV210" s="420" t="s">
        <v>12</v>
      </c>
      <c r="AW210" s="103" t="s">
        <v>277</v>
      </c>
      <c r="AX210" s="101" t="s">
        <v>278</v>
      </c>
      <c r="AY210" s="99" t="s">
        <v>36</v>
      </c>
      <c r="AZ210" s="101" t="s">
        <v>37</v>
      </c>
      <c r="BA210" s="453"/>
      <c r="BB210" s="100" t="s">
        <v>4775</v>
      </c>
      <c r="BC210" s="100" t="s">
        <v>341</v>
      </c>
      <c r="BD210" s="101" t="s">
        <v>287</v>
      </c>
      <c r="BE210" s="101" t="s">
        <v>290</v>
      </c>
      <c r="BF210" s="100" t="s">
        <v>342</v>
      </c>
      <c r="BG210" s="101" t="s">
        <v>299</v>
      </c>
      <c r="BH210" s="100" t="s">
        <v>4774</v>
      </c>
      <c r="BI210" s="421"/>
      <c r="BJ210" s="421"/>
      <c r="BK210" s="424"/>
    </row>
    <row r="211" spans="1:63" s="34" customFormat="1" ht="12.75" x14ac:dyDescent="0.25">
      <c r="A211" s="378"/>
      <c r="B211" s="427"/>
      <c r="C211" s="429"/>
      <c r="D211" s="429"/>
      <c r="E211" s="431"/>
      <c r="F211" s="272" t="s">
        <v>126</v>
      </c>
      <c r="G211" s="273" t="s">
        <v>127</v>
      </c>
      <c r="H211" s="274" t="s">
        <v>127</v>
      </c>
      <c r="I211" s="274" t="s">
        <v>128</v>
      </c>
      <c r="J211" s="274" t="s">
        <v>128</v>
      </c>
      <c r="K211" s="274" t="s">
        <v>128</v>
      </c>
      <c r="L211" s="274" t="s">
        <v>128</v>
      </c>
      <c r="M211" s="274" t="s">
        <v>128</v>
      </c>
      <c r="N211" s="274" t="s">
        <v>128</v>
      </c>
      <c r="O211" s="274" t="s">
        <v>128</v>
      </c>
      <c r="P211" s="274" t="s">
        <v>128</v>
      </c>
      <c r="Q211" s="274" t="s">
        <v>128</v>
      </c>
      <c r="R211" s="274" t="s">
        <v>128</v>
      </c>
      <c r="S211" s="274" t="s">
        <v>128</v>
      </c>
      <c r="T211" s="274" t="s">
        <v>128</v>
      </c>
      <c r="U211" s="274" t="s">
        <v>128</v>
      </c>
      <c r="V211" s="274" t="s">
        <v>128</v>
      </c>
      <c r="W211" s="274" t="s">
        <v>128</v>
      </c>
      <c r="X211" s="274" t="s">
        <v>128</v>
      </c>
      <c r="Y211" s="274" t="s">
        <v>128</v>
      </c>
      <c r="Z211" s="274" t="s">
        <v>128</v>
      </c>
      <c r="AA211" s="274" t="s">
        <v>252</v>
      </c>
      <c r="AB211" s="274" t="s">
        <v>252</v>
      </c>
      <c r="AC211" s="274" t="s">
        <v>252</v>
      </c>
      <c r="AD211" s="274" t="s">
        <v>128</v>
      </c>
      <c r="AE211" s="274" t="s">
        <v>129</v>
      </c>
      <c r="AF211" s="274" t="s">
        <v>128</v>
      </c>
      <c r="AG211" s="275" t="s">
        <v>253</v>
      </c>
      <c r="AH211" s="422"/>
      <c r="AI211" s="276" t="s">
        <v>129</v>
      </c>
      <c r="AJ211" s="275" t="s">
        <v>129</v>
      </c>
      <c r="AK211" s="275" t="s">
        <v>129</v>
      </c>
      <c r="AL211" s="275" t="s">
        <v>129</v>
      </c>
      <c r="AM211" s="275" t="s">
        <v>129</v>
      </c>
      <c r="AN211" s="422"/>
      <c r="AO211" s="277" t="s">
        <v>253</v>
      </c>
      <c r="AP211" s="275" t="s">
        <v>253</v>
      </c>
      <c r="AQ211" s="275" t="s">
        <v>253</v>
      </c>
      <c r="AR211" s="275" t="s">
        <v>253</v>
      </c>
      <c r="AS211" s="275" t="s">
        <v>253</v>
      </c>
      <c r="AT211" s="275" t="s">
        <v>253</v>
      </c>
      <c r="AU211" s="275" t="s">
        <v>253</v>
      </c>
      <c r="AV211" s="422"/>
      <c r="AW211" s="278" t="s">
        <v>252</v>
      </c>
      <c r="AX211" s="275" t="s">
        <v>252</v>
      </c>
      <c r="AY211" s="274"/>
      <c r="AZ211" s="275"/>
      <c r="BA211" s="451"/>
      <c r="BB211" s="275" t="s">
        <v>286</v>
      </c>
      <c r="BC211" s="275" t="s">
        <v>130</v>
      </c>
      <c r="BD211" s="275" t="s">
        <v>130</v>
      </c>
      <c r="BE211" s="275" t="s">
        <v>130</v>
      </c>
      <c r="BF211" s="275" t="s">
        <v>130</v>
      </c>
      <c r="BG211" s="275"/>
      <c r="BH211" s="275" t="s">
        <v>130</v>
      </c>
      <c r="BI211" s="422"/>
      <c r="BJ211" s="422"/>
      <c r="BK211" s="425"/>
    </row>
    <row r="212" spans="1:63" ht="11.25" customHeight="1" x14ac:dyDescent="0.2">
      <c r="A212" s="52"/>
      <c r="B212" s="383"/>
      <c r="C212" s="35"/>
      <c r="D212" s="35"/>
      <c r="E212" s="35"/>
      <c r="F212" s="36"/>
      <c r="G212" s="35"/>
      <c r="H212" s="22"/>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269"/>
      <c r="AH212" s="86"/>
      <c r="AI212" s="270"/>
      <c r="AJ212" s="38"/>
      <c r="AK212" s="38"/>
      <c r="AL212" s="38"/>
      <c r="AM212" s="38"/>
      <c r="AN212" s="111"/>
      <c r="AO212" s="38"/>
      <c r="AP212" s="38"/>
      <c r="AQ212" s="38"/>
      <c r="AR212" s="38"/>
      <c r="AS212" s="38"/>
      <c r="AT212" s="38"/>
      <c r="AU212" s="269"/>
      <c r="AV212" s="86"/>
      <c r="AW212" s="38"/>
      <c r="AX212" s="38"/>
      <c r="AY212" s="38"/>
      <c r="AZ212" s="271"/>
      <c r="BA212" s="86"/>
      <c r="BB212" s="38"/>
      <c r="BC212" s="38"/>
      <c r="BD212" s="38"/>
      <c r="BE212" s="38"/>
      <c r="BF212" s="38"/>
      <c r="BG212" s="39"/>
      <c r="BH212" s="38"/>
      <c r="BI212" s="38"/>
      <c r="BJ212" s="279"/>
      <c r="BK212" s="279"/>
    </row>
    <row r="213" spans="1:63" s="252" customFormat="1" ht="11.25" customHeight="1" x14ac:dyDescent="0.15">
      <c r="A213" s="324" t="s">
        <v>346</v>
      </c>
      <c r="B213" s="384"/>
      <c r="C213" s="343"/>
      <c r="D213" s="343"/>
      <c r="E213" s="343"/>
      <c r="F213" s="344"/>
      <c r="G213" s="343"/>
      <c r="H213" s="342"/>
      <c r="I213" s="345"/>
      <c r="J213" s="345"/>
      <c r="K213" s="345"/>
      <c r="L213" s="345"/>
      <c r="M213" s="345"/>
      <c r="N213" s="345"/>
      <c r="O213" s="345"/>
      <c r="P213" s="345"/>
      <c r="Q213" s="345"/>
      <c r="R213" s="345"/>
      <c r="S213" s="345"/>
      <c r="T213" s="345"/>
      <c r="U213" s="345"/>
      <c r="V213" s="345"/>
      <c r="W213" s="345"/>
      <c r="X213" s="345"/>
      <c r="Y213" s="345"/>
      <c r="Z213" s="345"/>
      <c r="AA213" s="346"/>
      <c r="AB213" s="346"/>
      <c r="AC213" s="346"/>
      <c r="AD213" s="345"/>
      <c r="AE213" s="345"/>
      <c r="AF213" s="345"/>
      <c r="AG213" s="160"/>
      <c r="AH213" s="347"/>
      <c r="AI213" s="348"/>
      <c r="AJ213" s="345"/>
      <c r="AK213" s="345"/>
      <c r="AL213" s="345"/>
      <c r="AM213" s="345"/>
      <c r="AN213" s="349"/>
      <c r="AO213" s="345"/>
      <c r="AP213" s="345"/>
      <c r="AQ213" s="345"/>
      <c r="AR213" s="345"/>
      <c r="AS213" s="345"/>
      <c r="AT213" s="345"/>
      <c r="AU213" s="160"/>
      <c r="AV213" s="347"/>
      <c r="AW213" s="346"/>
      <c r="AX213" s="346"/>
      <c r="AY213" s="350"/>
      <c r="AZ213" s="351"/>
      <c r="BA213" s="347"/>
      <c r="BB213" s="352"/>
      <c r="BC213" s="353"/>
      <c r="BD213" s="353"/>
      <c r="BE213" s="353"/>
      <c r="BF213" s="353"/>
      <c r="BG213" s="350"/>
      <c r="BH213" s="352"/>
      <c r="BI213" s="345"/>
      <c r="BJ213" s="350"/>
      <c r="BK213" s="317">
        <v>44</v>
      </c>
    </row>
    <row r="214" spans="1:63" s="252" customFormat="1" ht="11.25" customHeight="1" x14ac:dyDescent="0.15">
      <c r="A214" s="324" t="s">
        <v>345</v>
      </c>
      <c r="B214" s="384"/>
      <c r="C214" s="343"/>
      <c r="D214" s="343"/>
      <c r="E214" s="343"/>
      <c r="F214" s="344"/>
      <c r="G214" s="343"/>
      <c r="H214" s="342"/>
      <c r="I214" s="345"/>
      <c r="J214" s="345"/>
      <c r="K214" s="345"/>
      <c r="L214" s="345"/>
      <c r="M214" s="345"/>
      <c r="N214" s="345"/>
      <c r="O214" s="345"/>
      <c r="P214" s="345"/>
      <c r="Q214" s="345"/>
      <c r="R214" s="345"/>
      <c r="S214" s="345"/>
      <c r="T214" s="345"/>
      <c r="U214" s="345"/>
      <c r="V214" s="345"/>
      <c r="W214" s="345"/>
      <c r="X214" s="345"/>
      <c r="Y214" s="345"/>
      <c r="Z214" s="345"/>
      <c r="AA214" s="346"/>
      <c r="AB214" s="346"/>
      <c r="AC214" s="346"/>
      <c r="AD214" s="345"/>
      <c r="AE214" s="345"/>
      <c r="AF214" s="345"/>
      <c r="AG214" s="160"/>
      <c r="AH214" s="347"/>
      <c r="AI214" s="348"/>
      <c r="AJ214" s="345"/>
      <c r="AK214" s="345"/>
      <c r="AL214" s="345"/>
      <c r="AM214" s="345"/>
      <c r="AN214" s="349"/>
      <c r="AO214" s="345"/>
      <c r="AP214" s="345"/>
      <c r="AQ214" s="345"/>
      <c r="AR214" s="345"/>
      <c r="AS214" s="345"/>
      <c r="AT214" s="345"/>
      <c r="AU214" s="160"/>
      <c r="AV214" s="347"/>
      <c r="AW214" s="346"/>
      <c r="AX214" s="346"/>
      <c r="AY214" s="350"/>
      <c r="AZ214" s="351"/>
      <c r="BA214" s="347"/>
      <c r="BB214" s="352"/>
      <c r="BC214" s="353"/>
      <c r="BD214" s="353"/>
      <c r="BE214" s="353"/>
      <c r="BF214" s="353"/>
      <c r="BG214" s="350"/>
      <c r="BH214" s="352"/>
      <c r="BI214" s="345"/>
      <c r="BJ214" s="350"/>
      <c r="BK214" s="317">
        <v>2838</v>
      </c>
    </row>
    <row r="215" spans="1:63" s="50" customFormat="1" ht="11.25" customHeight="1" x14ac:dyDescent="0.15">
      <c r="A215" s="292" t="s">
        <v>153</v>
      </c>
      <c r="B215" s="385" t="s">
        <v>2010</v>
      </c>
      <c r="C215" s="309" t="s">
        <v>4785</v>
      </c>
      <c r="D215" s="309" t="s">
        <v>4786</v>
      </c>
      <c r="E215" s="309" t="s">
        <v>2728</v>
      </c>
      <c r="F215" s="310"/>
      <c r="G215" s="309">
        <v>14000</v>
      </c>
      <c r="H215" s="308"/>
      <c r="I215" s="311">
        <v>196</v>
      </c>
      <c r="J215" s="311">
        <v>6</v>
      </c>
      <c r="K215" s="311">
        <v>2</v>
      </c>
      <c r="L215" s="311">
        <v>2</v>
      </c>
      <c r="M215" s="311">
        <v>102</v>
      </c>
      <c r="N215" s="311">
        <v>0</v>
      </c>
      <c r="O215" s="311">
        <v>196</v>
      </c>
      <c r="P215" s="311">
        <v>0</v>
      </c>
      <c r="Q215" s="311"/>
      <c r="R215" s="311"/>
      <c r="S215" s="311"/>
      <c r="T215" s="311"/>
      <c r="U215" s="311"/>
      <c r="V215" s="311"/>
      <c r="W215" s="311"/>
      <c r="X215" s="311"/>
      <c r="Y215" s="311">
        <v>525</v>
      </c>
      <c r="Z215" s="311">
        <v>0</v>
      </c>
      <c r="AA215" s="312">
        <v>1</v>
      </c>
      <c r="AB215" s="312">
        <v>0</v>
      </c>
      <c r="AC215" s="312">
        <v>0</v>
      </c>
      <c r="AD215" s="311">
        <v>43</v>
      </c>
      <c r="AE215" s="311">
        <v>39150</v>
      </c>
      <c r="AF215" s="311">
        <v>55</v>
      </c>
      <c r="AG215" s="313">
        <v>571000</v>
      </c>
      <c r="AH215" s="314"/>
      <c r="AI215" s="315">
        <v>20057</v>
      </c>
      <c r="AJ215" s="311">
        <v>11</v>
      </c>
      <c r="AK215" s="311"/>
      <c r="AL215" s="311">
        <v>31229</v>
      </c>
      <c r="AM215" s="311"/>
      <c r="AN215" s="316"/>
      <c r="AO215" s="311">
        <v>409680</v>
      </c>
      <c r="AP215" s="311"/>
      <c r="AQ215" s="311">
        <v>223949</v>
      </c>
      <c r="AR215" s="311"/>
      <c r="AS215" s="311"/>
      <c r="AT215" s="311"/>
      <c r="AU215" s="313"/>
      <c r="AV215" s="314"/>
      <c r="AW215" s="312">
        <v>0.65</v>
      </c>
      <c r="AX215" s="312">
        <v>0.35</v>
      </c>
      <c r="AY215" s="317" t="s">
        <v>50</v>
      </c>
      <c r="AZ215" s="318" t="s">
        <v>50</v>
      </c>
      <c r="BA215" s="314" t="s">
        <v>4787</v>
      </c>
      <c r="BB215" s="319">
        <v>82</v>
      </c>
      <c r="BC215" s="320">
        <v>1394648</v>
      </c>
      <c r="BD215" s="320">
        <v>1322708</v>
      </c>
      <c r="BE215" s="320">
        <v>3487811</v>
      </c>
      <c r="BF215" s="320">
        <v>6205168</v>
      </c>
      <c r="BG215" s="317" t="s">
        <v>42</v>
      </c>
      <c r="BH215" s="319">
        <v>125</v>
      </c>
      <c r="BI215" s="311" t="s">
        <v>4788</v>
      </c>
      <c r="BJ215" s="388" t="s">
        <v>275</v>
      </c>
      <c r="BK215" s="317">
        <v>222</v>
      </c>
    </row>
    <row r="216" spans="1:63" s="50" customFormat="1" ht="11.25" customHeight="1" x14ac:dyDescent="0.15">
      <c r="A216" s="295" t="s">
        <v>154</v>
      </c>
      <c r="B216" s="315" t="s">
        <v>4776</v>
      </c>
      <c r="C216" s="321" t="s">
        <v>69</v>
      </c>
      <c r="D216" s="321" t="s">
        <v>4789</v>
      </c>
      <c r="E216" s="321" t="s">
        <v>4790</v>
      </c>
      <c r="F216" s="322"/>
      <c r="G216" s="321">
        <v>38100</v>
      </c>
      <c r="H216" s="311">
        <v>16400</v>
      </c>
      <c r="I216" s="311">
        <v>564</v>
      </c>
      <c r="J216" s="311">
        <v>87</v>
      </c>
      <c r="K216" s="311"/>
      <c r="L216" s="311">
        <v>1</v>
      </c>
      <c r="M216" s="311">
        <v>1</v>
      </c>
      <c r="N216" s="311">
        <v>92</v>
      </c>
      <c r="O216" s="311">
        <v>258</v>
      </c>
      <c r="P216" s="311"/>
      <c r="Q216" s="311"/>
      <c r="R216" s="311"/>
      <c r="S216" s="311"/>
      <c r="T216" s="311"/>
      <c r="U216" s="311"/>
      <c r="V216" s="311"/>
      <c r="W216" s="311"/>
      <c r="X216" s="311"/>
      <c r="Y216" s="311">
        <v>1850</v>
      </c>
      <c r="Z216" s="311"/>
      <c r="AA216" s="312">
        <v>1</v>
      </c>
      <c r="AB216" s="312">
        <v>0</v>
      </c>
      <c r="AC216" s="312">
        <v>0</v>
      </c>
      <c r="AD216" s="311">
        <v>115</v>
      </c>
      <c r="AE216" s="311">
        <v>68000</v>
      </c>
      <c r="AF216" s="311">
        <v>95</v>
      </c>
      <c r="AG216" s="313">
        <v>1140000</v>
      </c>
      <c r="AH216" s="314"/>
      <c r="AI216" s="315">
        <v>60281</v>
      </c>
      <c r="AJ216" s="311">
        <v>94</v>
      </c>
      <c r="AK216" s="311"/>
      <c r="AL216" s="311">
        <v>2828</v>
      </c>
      <c r="AM216" s="311">
        <v>2</v>
      </c>
      <c r="AN216" s="316" t="s">
        <v>2045</v>
      </c>
      <c r="AO216" s="311">
        <v>3939857</v>
      </c>
      <c r="AP216" s="311"/>
      <c r="AQ216" s="311"/>
      <c r="AR216" s="311"/>
      <c r="AS216" s="311">
        <v>4000</v>
      </c>
      <c r="AT216" s="311"/>
      <c r="AU216" s="313"/>
      <c r="AV216" s="314"/>
      <c r="AW216" s="312">
        <v>0.98</v>
      </c>
      <c r="AX216" s="312">
        <v>0.02</v>
      </c>
      <c r="AY216" s="317" t="s">
        <v>50</v>
      </c>
      <c r="AZ216" s="318" t="s">
        <v>50</v>
      </c>
      <c r="BA216" s="314"/>
      <c r="BB216" s="319">
        <v>120</v>
      </c>
      <c r="BC216" s="320">
        <v>3700000</v>
      </c>
      <c r="BD216" s="320">
        <v>2580000</v>
      </c>
      <c r="BE216" s="320">
        <v>8920000</v>
      </c>
      <c r="BF216" s="320">
        <v>15200000</v>
      </c>
      <c r="BG216" s="317" t="s">
        <v>42</v>
      </c>
      <c r="BH216" s="319">
        <v>145</v>
      </c>
      <c r="BI216" s="311"/>
      <c r="BJ216" s="317"/>
      <c r="BK216" s="317">
        <v>123</v>
      </c>
    </row>
    <row r="217" spans="1:63" s="50" customFormat="1" ht="11.25" customHeight="1" x14ac:dyDescent="0.15">
      <c r="A217" s="292" t="s">
        <v>131</v>
      </c>
      <c r="B217" s="315" t="s">
        <v>2470</v>
      </c>
      <c r="C217" s="321" t="s">
        <v>4791</v>
      </c>
      <c r="D217" s="321" t="s">
        <v>4792</v>
      </c>
      <c r="E217" s="321" t="s">
        <v>2605</v>
      </c>
      <c r="F217" s="322"/>
      <c r="G217" s="321">
        <v>9060</v>
      </c>
      <c r="H217" s="311"/>
      <c r="I217" s="311">
        <v>805</v>
      </c>
      <c r="J217" s="311">
        <v>169</v>
      </c>
      <c r="K217" s="311">
        <v>77</v>
      </c>
      <c r="L217" s="311">
        <v>2</v>
      </c>
      <c r="M217" s="311">
        <v>238</v>
      </c>
      <c r="N217" s="311">
        <v>0</v>
      </c>
      <c r="O217" s="311">
        <v>0</v>
      </c>
      <c r="P217" s="311">
        <v>0</v>
      </c>
      <c r="Q217" s="311">
        <v>0</v>
      </c>
      <c r="R217" s="311">
        <v>0</v>
      </c>
      <c r="S217" s="311">
        <v>0</v>
      </c>
      <c r="T217" s="311">
        <v>0</v>
      </c>
      <c r="U217" s="311">
        <v>0</v>
      </c>
      <c r="V217" s="311">
        <v>0</v>
      </c>
      <c r="W217" s="311">
        <v>0</v>
      </c>
      <c r="X217" s="311">
        <v>0</v>
      </c>
      <c r="Y217" s="311">
        <v>1945</v>
      </c>
      <c r="Z217" s="311">
        <v>600</v>
      </c>
      <c r="AA217" s="312">
        <v>1</v>
      </c>
      <c r="AB217" s="312">
        <v>0</v>
      </c>
      <c r="AC217" s="312">
        <v>0</v>
      </c>
      <c r="AD217" s="311">
        <v>58</v>
      </c>
      <c r="AE217" s="311"/>
      <c r="AF217" s="311">
        <v>31</v>
      </c>
      <c r="AG217" s="313">
        <v>170500</v>
      </c>
      <c r="AH217" s="314"/>
      <c r="AI217" s="315">
        <v>21180</v>
      </c>
      <c r="AJ217" s="311"/>
      <c r="AK217" s="311"/>
      <c r="AL217" s="311">
        <v>99018</v>
      </c>
      <c r="AM217" s="311"/>
      <c r="AN217" s="316"/>
      <c r="AO217" s="311">
        <v>980000</v>
      </c>
      <c r="AP217" s="311"/>
      <c r="AQ217" s="311"/>
      <c r="AR217" s="311"/>
      <c r="AS217" s="311"/>
      <c r="AT217" s="311"/>
      <c r="AU217" s="313"/>
      <c r="AV217" s="314"/>
      <c r="AW217" s="312">
        <v>1</v>
      </c>
      <c r="AX217" s="312">
        <v>0</v>
      </c>
      <c r="AY217" s="317" t="s">
        <v>41</v>
      </c>
      <c r="AZ217" s="318" t="s">
        <v>41</v>
      </c>
      <c r="BA217" s="314"/>
      <c r="BB217" s="319">
        <v>135</v>
      </c>
      <c r="BC217" s="320">
        <v>24000000</v>
      </c>
      <c r="BD217" s="320">
        <v>5000000</v>
      </c>
      <c r="BE217" s="320">
        <v>5500000</v>
      </c>
      <c r="BF217" s="320">
        <v>34000000</v>
      </c>
      <c r="BG217" s="317" t="s">
        <v>42</v>
      </c>
      <c r="BH217" s="319">
        <v>135</v>
      </c>
      <c r="BI217" s="311"/>
      <c r="BJ217" s="317"/>
      <c r="BK217" s="317">
        <v>233</v>
      </c>
    </row>
    <row r="218" spans="1:63" s="50" customFormat="1" ht="11.25" customHeight="1" x14ac:dyDescent="0.15">
      <c r="A218" s="292" t="s">
        <v>132</v>
      </c>
      <c r="B218" s="315" t="s">
        <v>2606</v>
      </c>
      <c r="C218" s="321" t="s">
        <v>653</v>
      </c>
      <c r="D218" s="321" t="s">
        <v>2608</v>
      </c>
      <c r="E218" s="321" t="s">
        <v>2609</v>
      </c>
      <c r="F218" s="322"/>
      <c r="G218" s="321">
        <v>23000</v>
      </c>
      <c r="H218" s="311">
        <v>9134</v>
      </c>
      <c r="I218" s="311">
        <v>886</v>
      </c>
      <c r="J218" s="311">
        <v>84</v>
      </c>
      <c r="K218" s="311">
        <v>36</v>
      </c>
      <c r="L218" s="311">
        <v>78</v>
      </c>
      <c r="M218" s="311">
        <v>574</v>
      </c>
      <c r="N218" s="311">
        <v>918</v>
      </c>
      <c r="O218" s="311">
        <v>354</v>
      </c>
      <c r="P218" s="311"/>
      <c r="Q218" s="311"/>
      <c r="R218" s="311"/>
      <c r="S218" s="311"/>
      <c r="T218" s="311"/>
      <c r="U218" s="311"/>
      <c r="V218" s="311"/>
      <c r="W218" s="311"/>
      <c r="X218" s="311"/>
      <c r="Y218" s="311">
        <v>1246</v>
      </c>
      <c r="Z218" s="311">
        <v>112</v>
      </c>
      <c r="AA218" s="312">
        <v>0.98</v>
      </c>
      <c r="AB218" s="312">
        <v>0.01</v>
      </c>
      <c r="AC218" s="312">
        <v>0.01</v>
      </c>
      <c r="AD218" s="311">
        <v>532</v>
      </c>
      <c r="AE218" s="311">
        <v>250000</v>
      </c>
      <c r="AF218" s="311">
        <v>532</v>
      </c>
      <c r="AG218" s="313">
        <v>6909000</v>
      </c>
      <c r="AH218" s="314"/>
      <c r="AI218" s="315">
        <v>193386</v>
      </c>
      <c r="AJ218" s="311">
        <v>4</v>
      </c>
      <c r="AK218" s="311">
        <v>262</v>
      </c>
      <c r="AL218" s="311">
        <v>50</v>
      </c>
      <c r="AM218" s="311"/>
      <c r="AN218" s="316"/>
      <c r="AO218" s="311">
        <v>1215641</v>
      </c>
      <c r="AP218" s="311">
        <v>0</v>
      </c>
      <c r="AQ218" s="311">
        <v>9948821</v>
      </c>
      <c r="AR218" s="311">
        <v>0</v>
      </c>
      <c r="AS218" s="311">
        <v>0</v>
      </c>
      <c r="AT218" s="311">
        <v>0</v>
      </c>
      <c r="AU218" s="313">
        <v>0</v>
      </c>
      <c r="AV218" s="314"/>
      <c r="AW218" s="312">
        <v>0.12</v>
      </c>
      <c r="AX218" s="312">
        <v>0.88</v>
      </c>
      <c r="AY218" s="317" t="s">
        <v>41</v>
      </c>
      <c r="AZ218" s="318" t="s">
        <v>95</v>
      </c>
      <c r="BA218" s="314"/>
      <c r="BB218" s="319">
        <v>110.8</v>
      </c>
      <c r="BC218" s="320">
        <v>19268415</v>
      </c>
      <c r="BD218" s="320">
        <v>15980144</v>
      </c>
      <c r="BE218" s="320">
        <v>26695701</v>
      </c>
      <c r="BF218" s="320">
        <v>62966985</v>
      </c>
      <c r="BG218" s="317" t="s">
        <v>46</v>
      </c>
      <c r="BH218" s="319"/>
      <c r="BI218" s="311"/>
      <c r="BJ218" s="317"/>
      <c r="BK218" s="317">
        <v>643</v>
      </c>
    </row>
    <row r="219" spans="1:63" s="50" customFormat="1" ht="11.25" customHeight="1" x14ac:dyDescent="0.15">
      <c r="A219" s="292" t="s">
        <v>133</v>
      </c>
      <c r="B219" s="315" t="s">
        <v>2731</v>
      </c>
      <c r="C219" s="321" t="s">
        <v>4793</v>
      </c>
      <c r="D219" s="321" t="s">
        <v>2733</v>
      </c>
      <c r="E219" s="321" t="s">
        <v>2734</v>
      </c>
      <c r="F219" s="322"/>
      <c r="G219" s="321">
        <v>10870</v>
      </c>
      <c r="H219" s="311">
        <v>4135</v>
      </c>
      <c r="I219" s="311">
        <v>635</v>
      </c>
      <c r="J219" s="311">
        <v>2</v>
      </c>
      <c r="K219" s="311">
        <v>17</v>
      </c>
      <c r="L219" s="311">
        <v>25</v>
      </c>
      <c r="M219" s="311">
        <v>171</v>
      </c>
      <c r="N219" s="311">
        <v>8</v>
      </c>
      <c r="O219" s="311">
        <v>634</v>
      </c>
      <c r="P219" s="311">
        <v>3</v>
      </c>
      <c r="Q219" s="311">
        <v>250</v>
      </c>
      <c r="R219" s="311">
        <v>0</v>
      </c>
      <c r="S219" s="311">
        <v>0</v>
      </c>
      <c r="T219" s="311">
        <v>0</v>
      </c>
      <c r="U219" s="311">
        <v>0</v>
      </c>
      <c r="V219" s="311">
        <v>0</v>
      </c>
      <c r="W219" s="311">
        <v>0</v>
      </c>
      <c r="X219" s="311">
        <v>0</v>
      </c>
      <c r="Y219" s="311">
        <v>1380</v>
      </c>
      <c r="Z219" s="311">
        <v>0</v>
      </c>
      <c r="AA219" s="312">
        <v>1</v>
      </c>
      <c r="AB219" s="312">
        <v>0</v>
      </c>
      <c r="AC219" s="312">
        <v>0</v>
      </c>
      <c r="AD219" s="311">
        <v>99</v>
      </c>
      <c r="AE219" s="311">
        <v>150000</v>
      </c>
      <c r="AF219" s="311">
        <v>88</v>
      </c>
      <c r="AG219" s="313">
        <v>595000</v>
      </c>
      <c r="AH219" s="314"/>
      <c r="AI219" s="315">
        <v>157137</v>
      </c>
      <c r="AJ219" s="311">
        <v>0</v>
      </c>
      <c r="AK219" s="311">
        <v>0</v>
      </c>
      <c r="AL219" s="311">
        <v>0</v>
      </c>
      <c r="AM219" s="311">
        <v>0</v>
      </c>
      <c r="AN219" s="316"/>
      <c r="AO219" s="311">
        <v>0</v>
      </c>
      <c r="AP219" s="311">
        <v>0</v>
      </c>
      <c r="AQ219" s="311">
        <v>604605</v>
      </c>
      <c r="AR219" s="311">
        <v>0</v>
      </c>
      <c r="AS219" s="311">
        <v>0</v>
      </c>
      <c r="AT219" s="311">
        <v>0</v>
      </c>
      <c r="AU219" s="313">
        <v>0</v>
      </c>
      <c r="AV219" s="314"/>
      <c r="AW219" s="312">
        <v>0.28000000000000003</v>
      </c>
      <c r="AX219" s="312">
        <v>0.72</v>
      </c>
      <c r="AY219" s="317" t="s">
        <v>50</v>
      </c>
      <c r="AZ219" s="318" t="s">
        <v>50</v>
      </c>
      <c r="BA219" s="314"/>
      <c r="BB219" s="319">
        <v>61.02</v>
      </c>
      <c r="BC219" s="320">
        <v>13489280</v>
      </c>
      <c r="BD219" s="320">
        <v>2548846</v>
      </c>
      <c r="BE219" s="320">
        <v>10209739</v>
      </c>
      <c r="BF219" s="320">
        <v>27470353</v>
      </c>
      <c r="BG219" s="317" t="s">
        <v>42</v>
      </c>
      <c r="BH219" s="319">
        <v>61.02</v>
      </c>
      <c r="BI219" s="311"/>
      <c r="BJ219" s="317"/>
      <c r="BK219" s="317">
        <v>497</v>
      </c>
    </row>
    <row r="220" spans="1:63" s="50" customFormat="1" ht="11.25" customHeight="1" x14ac:dyDescent="0.15">
      <c r="A220" s="292" t="s">
        <v>134</v>
      </c>
      <c r="B220" s="315" t="s">
        <v>167</v>
      </c>
      <c r="C220" s="321" t="s">
        <v>656</v>
      </c>
      <c r="D220" s="321" t="s">
        <v>2474</v>
      </c>
      <c r="E220" s="321" t="s">
        <v>1497</v>
      </c>
      <c r="F220" s="322"/>
      <c r="G220" s="321">
        <v>13472</v>
      </c>
      <c r="H220" s="311"/>
      <c r="I220" s="311">
        <v>354</v>
      </c>
      <c r="J220" s="311">
        <v>10</v>
      </c>
      <c r="K220" s="311">
        <v>12</v>
      </c>
      <c r="L220" s="311">
        <v>6</v>
      </c>
      <c r="M220" s="311">
        <v>102</v>
      </c>
      <c r="N220" s="311"/>
      <c r="O220" s="311">
        <v>291</v>
      </c>
      <c r="P220" s="311"/>
      <c r="Q220" s="311"/>
      <c r="R220" s="311"/>
      <c r="S220" s="311"/>
      <c r="T220" s="311"/>
      <c r="U220" s="311"/>
      <c r="V220" s="311"/>
      <c r="W220" s="311"/>
      <c r="X220" s="311"/>
      <c r="Y220" s="311">
        <v>404</v>
      </c>
      <c r="Z220" s="311">
        <v>48</v>
      </c>
      <c r="AA220" s="312">
        <v>1</v>
      </c>
      <c r="AB220" s="312">
        <v>0</v>
      </c>
      <c r="AC220" s="312">
        <v>0</v>
      </c>
      <c r="AD220" s="311">
        <v>22</v>
      </c>
      <c r="AE220" s="311">
        <v>63500</v>
      </c>
      <c r="AF220" s="311">
        <v>16</v>
      </c>
      <c r="AG220" s="313">
        <v>342000</v>
      </c>
      <c r="AH220" s="314"/>
      <c r="AI220" s="315">
        <v>34700</v>
      </c>
      <c r="AJ220" s="311"/>
      <c r="AK220" s="311"/>
      <c r="AL220" s="311"/>
      <c r="AM220" s="311"/>
      <c r="AN220" s="316"/>
      <c r="AO220" s="311">
        <v>782000</v>
      </c>
      <c r="AP220" s="311"/>
      <c r="AQ220" s="311"/>
      <c r="AR220" s="311"/>
      <c r="AS220" s="311"/>
      <c r="AT220" s="311"/>
      <c r="AU220" s="313"/>
      <c r="AV220" s="314"/>
      <c r="AW220" s="312">
        <v>1</v>
      </c>
      <c r="AX220" s="312">
        <v>0</v>
      </c>
      <c r="AY220" s="317" t="s">
        <v>50</v>
      </c>
      <c r="AZ220" s="318" t="s">
        <v>50</v>
      </c>
      <c r="BA220" s="314"/>
      <c r="BB220" s="319">
        <v>74.73</v>
      </c>
      <c r="BC220" s="320">
        <v>2884488</v>
      </c>
      <c r="BD220" s="320">
        <v>5786192</v>
      </c>
      <c r="BE220" s="320">
        <v>2099174</v>
      </c>
      <c r="BF220" s="320"/>
      <c r="BG220" s="317" t="s">
        <v>42</v>
      </c>
      <c r="BH220" s="319">
        <v>78.62</v>
      </c>
      <c r="BI220" s="311"/>
      <c r="BJ220" s="317"/>
      <c r="BK220" s="317">
        <v>171</v>
      </c>
    </row>
    <row r="221" spans="1:63" s="252" customFormat="1" ht="11.25" customHeight="1" x14ac:dyDescent="0.15">
      <c r="A221" s="293" t="s">
        <v>347</v>
      </c>
      <c r="B221" s="384"/>
      <c r="C221" s="343"/>
      <c r="D221" s="343"/>
      <c r="E221" s="343"/>
      <c r="F221" s="344"/>
      <c r="G221" s="343"/>
      <c r="H221" s="342"/>
      <c r="I221" s="345"/>
      <c r="J221" s="345"/>
      <c r="K221" s="345"/>
      <c r="L221" s="345"/>
      <c r="M221" s="345"/>
      <c r="N221" s="345"/>
      <c r="O221" s="345"/>
      <c r="P221" s="345"/>
      <c r="Q221" s="345"/>
      <c r="R221" s="345"/>
      <c r="S221" s="345"/>
      <c r="T221" s="345"/>
      <c r="U221" s="345"/>
      <c r="V221" s="345"/>
      <c r="W221" s="345"/>
      <c r="X221" s="345"/>
      <c r="Y221" s="345"/>
      <c r="Z221" s="345"/>
      <c r="AA221" s="346"/>
      <c r="AB221" s="346"/>
      <c r="AC221" s="346"/>
      <c r="AD221" s="345"/>
      <c r="AE221" s="345"/>
      <c r="AF221" s="345"/>
      <c r="AG221" s="160"/>
      <c r="AH221" s="347"/>
      <c r="AI221" s="348"/>
      <c r="AJ221" s="345"/>
      <c r="AK221" s="345"/>
      <c r="AL221" s="345"/>
      <c r="AM221" s="345"/>
      <c r="AN221" s="349"/>
      <c r="AO221" s="345"/>
      <c r="AP221" s="345"/>
      <c r="AQ221" s="345"/>
      <c r="AR221" s="345"/>
      <c r="AS221" s="345"/>
      <c r="AT221" s="345"/>
      <c r="AU221" s="160"/>
      <c r="AV221" s="347"/>
      <c r="AW221" s="346"/>
      <c r="AX221" s="346"/>
      <c r="AY221" s="350"/>
      <c r="AZ221" s="351"/>
      <c r="BA221" s="347"/>
      <c r="BB221" s="352"/>
      <c r="BC221" s="353"/>
      <c r="BD221" s="353"/>
      <c r="BE221" s="353"/>
      <c r="BF221" s="353"/>
      <c r="BG221" s="350"/>
      <c r="BH221" s="352"/>
      <c r="BI221" s="345"/>
      <c r="BJ221" s="350"/>
      <c r="BK221" s="317">
        <v>107</v>
      </c>
    </row>
    <row r="222" spans="1:63" s="252" customFormat="1" ht="11.25" customHeight="1" x14ac:dyDescent="0.15">
      <c r="A222" s="293" t="s">
        <v>348</v>
      </c>
      <c r="B222" s="384"/>
      <c r="C222" s="343"/>
      <c r="D222" s="343"/>
      <c r="E222" s="343"/>
      <c r="F222" s="344"/>
      <c r="G222" s="343"/>
      <c r="H222" s="342"/>
      <c r="I222" s="345"/>
      <c r="J222" s="345"/>
      <c r="K222" s="345"/>
      <c r="L222" s="345"/>
      <c r="M222" s="345"/>
      <c r="N222" s="345"/>
      <c r="O222" s="345"/>
      <c r="P222" s="345"/>
      <c r="Q222" s="345"/>
      <c r="R222" s="345"/>
      <c r="S222" s="345"/>
      <c r="T222" s="345"/>
      <c r="U222" s="345"/>
      <c r="V222" s="345"/>
      <c r="W222" s="345"/>
      <c r="X222" s="345"/>
      <c r="Y222" s="345"/>
      <c r="Z222" s="345"/>
      <c r="AA222" s="346"/>
      <c r="AB222" s="346"/>
      <c r="AC222" s="346"/>
      <c r="AD222" s="345"/>
      <c r="AE222" s="345"/>
      <c r="AF222" s="345"/>
      <c r="AG222" s="160"/>
      <c r="AH222" s="347"/>
      <c r="AI222" s="348"/>
      <c r="AJ222" s="345"/>
      <c r="AK222" s="345"/>
      <c r="AL222" s="345"/>
      <c r="AM222" s="345"/>
      <c r="AN222" s="349"/>
      <c r="AO222" s="345"/>
      <c r="AP222" s="345"/>
      <c r="AQ222" s="345"/>
      <c r="AR222" s="345"/>
      <c r="AS222" s="345"/>
      <c r="AT222" s="345"/>
      <c r="AU222" s="160"/>
      <c r="AV222" s="347"/>
      <c r="AW222" s="346"/>
      <c r="AX222" s="346"/>
      <c r="AY222" s="350"/>
      <c r="AZ222" s="351"/>
      <c r="BA222" s="347"/>
      <c r="BB222" s="352"/>
      <c r="BC222" s="353"/>
      <c r="BD222" s="353"/>
      <c r="BE222" s="353"/>
      <c r="BF222" s="353"/>
      <c r="BG222" s="350"/>
      <c r="BH222" s="352"/>
      <c r="BI222" s="345"/>
      <c r="BJ222" s="350"/>
      <c r="BK222" s="317">
        <v>3</v>
      </c>
    </row>
    <row r="223" spans="1:63" s="50" customFormat="1" ht="11.25" customHeight="1" x14ac:dyDescent="0.15">
      <c r="A223" s="295" t="s">
        <v>349</v>
      </c>
      <c r="B223" s="315" t="s">
        <v>2610</v>
      </c>
      <c r="C223" s="323" t="s">
        <v>2611</v>
      </c>
      <c r="D223" s="321" t="s">
        <v>2612</v>
      </c>
      <c r="E223" s="321" t="s">
        <v>2613</v>
      </c>
      <c r="F223" s="322"/>
      <c r="G223" s="321">
        <v>40359</v>
      </c>
      <c r="H223" s="311">
        <v>18000</v>
      </c>
      <c r="I223" s="311">
        <v>393</v>
      </c>
      <c r="J223" s="311">
        <v>68</v>
      </c>
      <c r="K223" s="311">
        <v>0</v>
      </c>
      <c r="L223" s="311">
        <v>6</v>
      </c>
      <c r="M223" s="311">
        <v>0</v>
      </c>
      <c r="N223" s="311">
        <v>0</v>
      </c>
      <c r="O223" s="311">
        <v>0</v>
      </c>
      <c r="P223" s="311">
        <v>0</v>
      </c>
      <c r="Q223" s="311">
        <v>25</v>
      </c>
      <c r="R223" s="311">
        <v>4</v>
      </c>
      <c r="S223" s="311">
        <v>0</v>
      </c>
      <c r="T223" s="311">
        <v>0</v>
      </c>
      <c r="U223" s="311">
        <v>0</v>
      </c>
      <c r="V223" s="311">
        <v>0</v>
      </c>
      <c r="W223" s="311">
        <v>0</v>
      </c>
      <c r="X223" s="311">
        <v>0</v>
      </c>
      <c r="Y223" s="311">
        <v>1922</v>
      </c>
      <c r="Z223" s="311">
        <v>0</v>
      </c>
      <c r="AA223" s="312">
        <v>0.98</v>
      </c>
      <c r="AB223" s="312">
        <v>0.02</v>
      </c>
      <c r="AC223" s="312">
        <v>0</v>
      </c>
      <c r="AD223" s="311">
        <v>125</v>
      </c>
      <c r="AE223" s="311">
        <v>53880</v>
      </c>
      <c r="AF223" s="311">
        <v>110</v>
      </c>
      <c r="AG223" s="313">
        <v>1929350</v>
      </c>
      <c r="AH223" s="314"/>
      <c r="AI223" s="315">
        <v>21753</v>
      </c>
      <c r="AJ223" s="311">
        <v>50</v>
      </c>
      <c r="AK223" s="311">
        <v>0</v>
      </c>
      <c r="AL223" s="311">
        <v>0</v>
      </c>
      <c r="AM223" s="311">
        <v>0</v>
      </c>
      <c r="AN223" s="316"/>
      <c r="AO223" s="311">
        <v>563990</v>
      </c>
      <c r="AP223" s="311">
        <v>0</v>
      </c>
      <c r="AQ223" s="311">
        <v>0</v>
      </c>
      <c r="AR223" s="311">
        <v>0</v>
      </c>
      <c r="AS223" s="311">
        <v>0</v>
      </c>
      <c r="AT223" s="311">
        <v>0</v>
      </c>
      <c r="AU223" s="313">
        <v>0</v>
      </c>
      <c r="AV223" s="314"/>
      <c r="AW223" s="312">
        <v>1</v>
      </c>
      <c r="AX223" s="312">
        <v>0</v>
      </c>
      <c r="AY223" s="317" t="s">
        <v>95</v>
      </c>
      <c r="AZ223" s="318" t="s">
        <v>95</v>
      </c>
      <c r="BA223" s="314" t="s">
        <v>4794</v>
      </c>
      <c r="BB223" s="319">
        <v>140</v>
      </c>
      <c r="BC223" s="320">
        <v>3393462.85</v>
      </c>
      <c r="BD223" s="320">
        <v>3959634.94</v>
      </c>
      <c r="BE223" s="320">
        <v>3383944.02</v>
      </c>
      <c r="BF223" s="320">
        <v>10737041.810000001</v>
      </c>
      <c r="BG223" s="317" t="s">
        <v>42</v>
      </c>
      <c r="BH223" s="319">
        <v>140</v>
      </c>
      <c r="BI223" s="311"/>
      <c r="BJ223" s="317"/>
      <c r="BK223" s="317">
        <v>17</v>
      </c>
    </row>
    <row r="224" spans="1:63" s="252" customFormat="1" ht="11.25" customHeight="1" x14ac:dyDescent="0.15">
      <c r="A224" s="293" t="s">
        <v>350</v>
      </c>
      <c r="B224" s="384"/>
      <c r="C224" s="343"/>
      <c r="D224" s="343"/>
      <c r="E224" s="343"/>
      <c r="F224" s="344"/>
      <c r="G224" s="343"/>
      <c r="H224" s="342"/>
      <c r="I224" s="345"/>
      <c r="J224" s="345"/>
      <c r="K224" s="345"/>
      <c r="L224" s="345"/>
      <c r="M224" s="345"/>
      <c r="N224" s="345"/>
      <c r="O224" s="345"/>
      <c r="P224" s="345"/>
      <c r="Q224" s="345"/>
      <c r="R224" s="345"/>
      <c r="S224" s="345"/>
      <c r="T224" s="345"/>
      <c r="U224" s="345"/>
      <c r="V224" s="345"/>
      <c r="W224" s="345"/>
      <c r="X224" s="345"/>
      <c r="Y224" s="345"/>
      <c r="Z224" s="345"/>
      <c r="AA224" s="346"/>
      <c r="AB224" s="346"/>
      <c r="AC224" s="346"/>
      <c r="AD224" s="345"/>
      <c r="AE224" s="345"/>
      <c r="AF224" s="345"/>
      <c r="AG224" s="160"/>
      <c r="AH224" s="347"/>
      <c r="AI224" s="348"/>
      <c r="AJ224" s="345"/>
      <c r="AK224" s="345"/>
      <c r="AL224" s="345"/>
      <c r="AM224" s="345"/>
      <c r="AN224" s="349"/>
      <c r="AO224" s="345"/>
      <c r="AP224" s="345"/>
      <c r="AQ224" s="345"/>
      <c r="AR224" s="345"/>
      <c r="AS224" s="345"/>
      <c r="AT224" s="345"/>
      <c r="AU224" s="160"/>
      <c r="AV224" s="347"/>
      <c r="AW224" s="346"/>
      <c r="AX224" s="346"/>
      <c r="AY224" s="350"/>
      <c r="AZ224" s="351"/>
      <c r="BA224" s="347"/>
      <c r="BB224" s="352"/>
      <c r="BC224" s="353"/>
      <c r="BD224" s="353"/>
      <c r="BE224" s="353"/>
      <c r="BF224" s="353"/>
      <c r="BG224" s="350"/>
      <c r="BH224" s="352"/>
      <c r="BI224" s="345"/>
      <c r="BJ224" s="350"/>
      <c r="BK224" s="317" t="s">
        <v>562</v>
      </c>
    </row>
    <row r="225" spans="1:63" s="50" customFormat="1" ht="11.25" customHeight="1" x14ac:dyDescent="0.15">
      <c r="A225" s="295" t="s">
        <v>351</v>
      </c>
      <c r="B225" s="315" t="s">
        <v>630</v>
      </c>
      <c r="C225" s="321" t="s">
        <v>195</v>
      </c>
      <c r="D225" s="321" t="s">
        <v>632</v>
      </c>
      <c r="E225" s="321" t="s">
        <v>633</v>
      </c>
      <c r="F225" s="322"/>
      <c r="G225" s="321">
        <v>12576</v>
      </c>
      <c r="H225" s="311">
        <v>5988</v>
      </c>
      <c r="I225" s="311">
        <v>411</v>
      </c>
      <c r="J225" s="311">
        <v>35</v>
      </c>
      <c r="K225" s="311">
        <v>20</v>
      </c>
      <c r="L225" s="311">
        <v>2</v>
      </c>
      <c r="M225" s="311">
        <v>276</v>
      </c>
      <c r="N225" s="311">
        <v>0</v>
      </c>
      <c r="O225" s="311">
        <v>367</v>
      </c>
      <c r="P225" s="311">
        <v>0</v>
      </c>
      <c r="Q225" s="311">
        <v>0</v>
      </c>
      <c r="R225" s="311">
        <v>0</v>
      </c>
      <c r="S225" s="311">
        <v>0</v>
      </c>
      <c r="T225" s="311">
        <v>0</v>
      </c>
      <c r="U225" s="311">
        <v>0</v>
      </c>
      <c r="V225" s="311">
        <v>0</v>
      </c>
      <c r="W225" s="311">
        <v>0</v>
      </c>
      <c r="X225" s="311">
        <v>0</v>
      </c>
      <c r="Y225" s="311">
        <v>551</v>
      </c>
      <c r="Z225" s="311">
        <v>20</v>
      </c>
      <c r="AA225" s="312">
        <v>1</v>
      </c>
      <c r="AB225" s="312">
        <v>0</v>
      </c>
      <c r="AC225" s="312">
        <v>0</v>
      </c>
      <c r="AD225" s="311">
        <v>132</v>
      </c>
      <c r="AE225" s="311">
        <v>220000</v>
      </c>
      <c r="AF225" s="311">
        <v>117</v>
      </c>
      <c r="AG225" s="313">
        <v>2080000</v>
      </c>
      <c r="AH225" s="314"/>
      <c r="AI225" s="315">
        <v>114130</v>
      </c>
      <c r="AJ225" s="311">
        <v>0</v>
      </c>
      <c r="AK225" s="311">
        <v>0</v>
      </c>
      <c r="AL225" s="311">
        <v>477</v>
      </c>
      <c r="AM225" s="311">
        <v>13295</v>
      </c>
      <c r="AN225" s="316" t="s">
        <v>4795</v>
      </c>
      <c r="AO225" s="311">
        <v>4050590</v>
      </c>
      <c r="AP225" s="311">
        <v>0</v>
      </c>
      <c r="AQ225" s="311">
        <v>842340</v>
      </c>
      <c r="AR225" s="311">
        <v>0</v>
      </c>
      <c r="AS225" s="311">
        <v>0</v>
      </c>
      <c r="AT225" s="311">
        <v>0</v>
      </c>
      <c r="AU225" s="313">
        <v>0</v>
      </c>
      <c r="AV225" s="314"/>
      <c r="AW225" s="312">
        <v>0.83</v>
      </c>
      <c r="AX225" s="312">
        <v>0.17</v>
      </c>
      <c r="AY225" s="317" t="s">
        <v>41</v>
      </c>
      <c r="AZ225" s="318" t="s">
        <v>41</v>
      </c>
      <c r="BA225" s="314"/>
      <c r="BB225" s="319">
        <v>73.09</v>
      </c>
      <c r="BC225" s="320">
        <v>3007209</v>
      </c>
      <c r="BD225" s="320">
        <v>4653390</v>
      </c>
      <c r="BE225" s="320">
        <v>14119249</v>
      </c>
      <c r="BF225" s="320">
        <v>21779848</v>
      </c>
      <c r="BG225" s="317" t="s">
        <v>42</v>
      </c>
      <c r="BH225" s="319"/>
      <c r="BI225" s="311"/>
      <c r="BJ225" s="317"/>
      <c r="BK225" s="317">
        <v>899</v>
      </c>
    </row>
    <row r="226" spans="1:63" s="50" customFormat="1" ht="11.25" customHeight="1" x14ac:dyDescent="0.15">
      <c r="A226" s="292" t="s">
        <v>135</v>
      </c>
      <c r="B226" s="315" t="s">
        <v>2614</v>
      </c>
      <c r="C226" s="321" t="s">
        <v>2615</v>
      </c>
      <c r="D226" s="321" t="s">
        <v>2616</v>
      </c>
      <c r="E226" s="321" t="s">
        <v>2617</v>
      </c>
      <c r="F226" s="322"/>
      <c r="G226" s="321">
        <v>45470</v>
      </c>
      <c r="H226" s="311">
        <v>15900</v>
      </c>
      <c r="I226" s="311">
        <v>1757</v>
      </c>
      <c r="J226" s="311">
        <v>99</v>
      </c>
      <c r="K226" s="311">
        <v>13</v>
      </c>
      <c r="L226" s="311">
        <v>0</v>
      </c>
      <c r="M226" s="311">
        <v>497</v>
      </c>
      <c r="N226" s="311">
        <v>130</v>
      </c>
      <c r="O226" s="311">
        <v>783</v>
      </c>
      <c r="P226" s="311">
        <v>2</v>
      </c>
      <c r="Q226" s="311">
        <v>0</v>
      </c>
      <c r="R226" s="311">
        <v>0</v>
      </c>
      <c r="S226" s="311">
        <v>0</v>
      </c>
      <c r="T226" s="311">
        <v>0</v>
      </c>
      <c r="U226" s="311">
        <v>0</v>
      </c>
      <c r="V226" s="311">
        <v>0</v>
      </c>
      <c r="W226" s="311">
        <v>0</v>
      </c>
      <c r="X226" s="311">
        <v>0</v>
      </c>
      <c r="Y226" s="311">
        <v>1544</v>
      </c>
      <c r="Z226" s="311">
        <v>1473</v>
      </c>
      <c r="AA226" s="312">
        <v>0.9</v>
      </c>
      <c r="AB226" s="312">
        <v>0</v>
      </c>
      <c r="AC226" s="312">
        <v>0.1</v>
      </c>
      <c r="AD226" s="311">
        <v>169</v>
      </c>
      <c r="AE226" s="311">
        <v>526458</v>
      </c>
      <c r="AF226" s="311">
        <v>160</v>
      </c>
      <c r="AG226" s="313">
        <v>1688800</v>
      </c>
      <c r="AH226" s="314"/>
      <c r="AI226" s="315">
        <v>464806</v>
      </c>
      <c r="AJ226" s="311">
        <v>4</v>
      </c>
      <c r="AK226" s="311">
        <v>0</v>
      </c>
      <c r="AL226" s="311">
        <v>0</v>
      </c>
      <c r="AM226" s="311"/>
      <c r="AN226" s="316"/>
      <c r="AO226" s="311">
        <v>1145571</v>
      </c>
      <c r="AP226" s="311">
        <v>80711</v>
      </c>
      <c r="AQ226" s="311">
        <v>0</v>
      </c>
      <c r="AR226" s="311">
        <v>0</v>
      </c>
      <c r="AS226" s="311">
        <v>1401919</v>
      </c>
      <c r="AT226" s="311">
        <v>246785</v>
      </c>
      <c r="AU226" s="313"/>
      <c r="AV226" s="314"/>
      <c r="AW226" s="312">
        <v>0.8</v>
      </c>
      <c r="AX226" s="312">
        <v>0.2</v>
      </c>
      <c r="AY226" s="317" t="s">
        <v>50</v>
      </c>
      <c r="AZ226" s="318" t="s">
        <v>50</v>
      </c>
      <c r="BA226" s="314" t="s">
        <v>4796</v>
      </c>
      <c r="BB226" s="319">
        <v>58.87</v>
      </c>
      <c r="BC226" s="320">
        <v>23962091</v>
      </c>
      <c r="BD226" s="320">
        <v>37056395</v>
      </c>
      <c r="BE226" s="320">
        <v>30039337</v>
      </c>
      <c r="BF226" s="320">
        <v>91057823</v>
      </c>
      <c r="BG226" s="317" t="s">
        <v>42</v>
      </c>
      <c r="BH226" s="319">
        <v>90.5</v>
      </c>
      <c r="BI226" s="311" t="s">
        <v>4797</v>
      </c>
      <c r="BJ226" s="388" t="s">
        <v>275</v>
      </c>
      <c r="BK226" s="317">
        <v>468</v>
      </c>
    </row>
    <row r="227" spans="1:63" s="50" customFormat="1" ht="11.25" customHeight="1" x14ac:dyDescent="0.15">
      <c r="A227" s="295" t="s">
        <v>155</v>
      </c>
      <c r="B227" s="315" t="s">
        <v>2478</v>
      </c>
      <c r="C227" s="321" t="s">
        <v>4798</v>
      </c>
      <c r="D227" s="321" t="s">
        <v>2480</v>
      </c>
      <c r="E227" s="321" t="s">
        <v>2511</v>
      </c>
      <c r="F227" s="322"/>
      <c r="G227" s="321">
        <v>29824</v>
      </c>
      <c r="H227" s="311">
        <v>11845</v>
      </c>
      <c r="I227" s="311">
        <v>1092</v>
      </c>
      <c r="J227" s="311">
        <v>12</v>
      </c>
      <c r="K227" s="311">
        <v>0</v>
      </c>
      <c r="L227" s="311">
        <v>33</v>
      </c>
      <c r="M227" s="311">
        <v>47</v>
      </c>
      <c r="N227" s="311">
        <v>156</v>
      </c>
      <c r="O227" s="311">
        <v>1092</v>
      </c>
      <c r="P227" s="311">
        <v>0</v>
      </c>
      <c r="Q227" s="311">
        <v>0</v>
      </c>
      <c r="R227" s="311">
        <v>0</v>
      </c>
      <c r="S227" s="311">
        <v>0</v>
      </c>
      <c r="T227" s="311">
        <v>0</v>
      </c>
      <c r="U227" s="311">
        <v>0</v>
      </c>
      <c r="V227" s="311">
        <v>0</v>
      </c>
      <c r="W227" s="311">
        <v>0</v>
      </c>
      <c r="X227" s="311">
        <v>0</v>
      </c>
      <c r="Y227" s="311">
        <v>1753</v>
      </c>
      <c r="Z227" s="311">
        <v>105</v>
      </c>
      <c r="AA227" s="312">
        <v>1</v>
      </c>
      <c r="AB227" s="312">
        <v>0</v>
      </c>
      <c r="AC227" s="312">
        <v>0</v>
      </c>
      <c r="AD227" s="311">
        <v>121</v>
      </c>
      <c r="AE227" s="311">
        <v>414043</v>
      </c>
      <c r="AF227" s="311">
        <v>96</v>
      </c>
      <c r="AG227" s="313">
        <v>1638704</v>
      </c>
      <c r="AH227" s="314"/>
      <c r="AI227" s="315">
        <v>272977</v>
      </c>
      <c r="AJ227" s="311"/>
      <c r="AK227" s="311"/>
      <c r="AL227" s="311"/>
      <c r="AM227" s="311"/>
      <c r="AN227" s="316"/>
      <c r="AO227" s="311">
        <v>2972414</v>
      </c>
      <c r="AP227" s="311">
        <v>38699</v>
      </c>
      <c r="AQ227" s="311">
        <v>17725</v>
      </c>
      <c r="AR227" s="311"/>
      <c r="AS227" s="311"/>
      <c r="AT227" s="311">
        <v>10000</v>
      </c>
      <c r="AU227" s="313"/>
      <c r="AV227" s="314"/>
      <c r="AW227" s="312">
        <v>1</v>
      </c>
      <c r="AX227" s="312">
        <v>0</v>
      </c>
      <c r="AY227" s="317" t="s">
        <v>41</v>
      </c>
      <c r="AZ227" s="318" t="s">
        <v>41</v>
      </c>
      <c r="BA227" s="314"/>
      <c r="BB227" s="319">
        <v>78.22</v>
      </c>
      <c r="BC227" s="320">
        <v>4581633</v>
      </c>
      <c r="BD227" s="320">
        <v>13000714</v>
      </c>
      <c r="BE227" s="320">
        <v>21353474</v>
      </c>
      <c r="BF227" s="320">
        <v>37889410</v>
      </c>
      <c r="BG227" s="317" t="s">
        <v>42</v>
      </c>
      <c r="BH227" s="319">
        <v>82</v>
      </c>
      <c r="BI227" s="311"/>
      <c r="BJ227" s="317"/>
      <c r="BK227" s="317">
        <v>415</v>
      </c>
    </row>
    <row r="228" spans="1:63" s="50" customFormat="1" ht="11.25" customHeight="1" x14ac:dyDescent="0.15">
      <c r="A228" s="292" t="s">
        <v>136</v>
      </c>
      <c r="B228" s="315" t="s">
        <v>169</v>
      </c>
      <c r="C228" s="321" t="s">
        <v>186</v>
      </c>
      <c r="D228" s="321" t="s">
        <v>1510</v>
      </c>
      <c r="E228" s="321" t="s">
        <v>661</v>
      </c>
      <c r="F228" s="322"/>
      <c r="G228" s="321">
        <v>24622</v>
      </c>
      <c r="H228" s="311">
        <v>11933</v>
      </c>
      <c r="I228" s="311">
        <v>902</v>
      </c>
      <c r="J228" s="311">
        <v>42</v>
      </c>
      <c r="K228" s="311">
        <v>10</v>
      </c>
      <c r="L228" s="311">
        <v>32</v>
      </c>
      <c r="M228" s="311">
        <v>902</v>
      </c>
      <c r="N228" s="311">
        <v>902</v>
      </c>
      <c r="O228" s="311">
        <v>902</v>
      </c>
      <c r="P228" s="311">
        <v>0</v>
      </c>
      <c r="Q228" s="311">
        <v>0</v>
      </c>
      <c r="R228" s="311">
        <v>0</v>
      </c>
      <c r="S228" s="311">
        <v>0</v>
      </c>
      <c r="T228" s="311">
        <v>0</v>
      </c>
      <c r="U228" s="311">
        <v>0</v>
      </c>
      <c r="V228" s="311">
        <v>0</v>
      </c>
      <c r="W228" s="311">
        <v>0</v>
      </c>
      <c r="X228" s="311">
        <v>0</v>
      </c>
      <c r="Y228" s="311">
        <v>1038</v>
      </c>
      <c r="Z228" s="311">
        <v>454</v>
      </c>
      <c r="AA228" s="312">
        <v>0.99</v>
      </c>
      <c r="AB228" s="312">
        <v>0</v>
      </c>
      <c r="AC228" s="312">
        <v>0.01</v>
      </c>
      <c r="AD228" s="311">
        <v>119</v>
      </c>
      <c r="AE228" s="311">
        <v>239000</v>
      </c>
      <c r="AF228" s="311">
        <v>101</v>
      </c>
      <c r="AG228" s="313">
        <v>6000000</v>
      </c>
      <c r="AH228" s="314"/>
      <c r="AI228" s="315">
        <v>80470</v>
      </c>
      <c r="AJ228" s="311">
        <v>0</v>
      </c>
      <c r="AK228" s="311">
        <v>0</v>
      </c>
      <c r="AL228" s="311">
        <v>10448</v>
      </c>
      <c r="AM228" s="311">
        <v>0</v>
      </c>
      <c r="AN228" s="316"/>
      <c r="AO228" s="311">
        <v>20715823</v>
      </c>
      <c r="AP228" s="311">
        <v>12093</v>
      </c>
      <c r="AQ228" s="311">
        <v>0</v>
      </c>
      <c r="AR228" s="311">
        <v>0</v>
      </c>
      <c r="AS228" s="311">
        <v>0</v>
      </c>
      <c r="AT228" s="311">
        <v>0</v>
      </c>
      <c r="AU228" s="313">
        <v>0</v>
      </c>
      <c r="AV228" s="314"/>
      <c r="AW228" s="312">
        <v>1</v>
      </c>
      <c r="AX228" s="312">
        <v>0</v>
      </c>
      <c r="AY228" s="317" t="s">
        <v>41</v>
      </c>
      <c r="AZ228" s="318" t="s">
        <v>41</v>
      </c>
      <c r="BA228" s="314"/>
      <c r="BB228" s="319">
        <v>74.47</v>
      </c>
      <c r="BC228" s="320"/>
      <c r="BD228" s="320"/>
      <c r="BE228" s="320">
        <v>10200000</v>
      </c>
      <c r="BF228" s="320"/>
      <c r="BG228" s="317" t="s">
        <v>42</v>
      </c>
      <c r="BH228" s="319">
        <v>83.11</v>
      </c>
      <c r="BI228" s="311"/>
      <c r="BJ228" s="317"/>
      <c r="BK228" s="317">
        <v>680</v>
      </c>
    </row>
    <row r="229" spans="1:63" s="50" customFormat="1" ht="11.25" customHeight="1" x14ac:dyDescent="0.15">
      <c r="A229" s="292" t="s">
        <v>109</v>
      </c>
      <c r="B229" s="315" t="s">
        <v>107</v>
      </c>
      <c r="C229" s="321" t="s">
        <v>2736</v>
      </c>
      <c r="D229" s="321" t="s">
        <v>1512</v>
      </c>
      <c r="E229" s="321" t="s">
        <v>4799</v>
      </c>
      <c r="F229" s="322"/>
      <c r="G229" s="321">
        <v>23500</v>
      </c>
      <c r="H229" s="311">
        <v>1000</v>
      </c>
      <c r="I229" s="311">
        <v>591</v>
      </c>
      <c r="J229" s="311">
        <v>106</v>
      </c>
      <c r="K229" s="311">
        <v>4</v>
      </c>
      <c r="L229" s="311">
        <v>7</v>
      </c>
      <c r="M229" s="311">
        <v>500</v>
      </c>
      <c r="N229" s="311">
        <v>0</v>
      </c>
      <c r="O229" s="311">
        <v>591</v>
      </c>
      <c r="P229" s="311"/>
      <c r="Q229" s="311">
        <v>0</v>
      </c>
      <c r="R229" s="311">
        <v>0</v>
      </c>
      <c r="S229" s="311">
        <v>0</v>
      </c>
      <c r="T229" s="311">
        <v>0</v>
      </c>
      <c r="U229" s="311">
        <v>0</v>
      </c>
      <c r="V229" s="311">
        <v>0</v>
      </c>
      <c r="W229" s="311">
        <v>0</v>
      </c>
      <c r="X229" s="311">
        <v>0</v>
      </c>
      <c r="Y229" s="311">
        <v>1300</v>
      </c>
      <c r="Z229" s="311">
        <v>25</v>
      </c>
      <c r="AA229" s="312">
        <v>1</v>
      </c>
      <c r="AB229" s="312">
        <v>0</v>
      </c>
      <c r="AC229" s="312">
        <v>0</v>
      </c>
      <c r="AD229" s="311">
        <v>160</v>
      </c>
      <c r="AE229" s="311">
        <v>20000</v>
      </c>
      <c r="AF229" s="311">
        <v>120</v>
      </c>
      <c r="AG229" s="313">
        <v>1800000</v>
      </c>
      <c r="AH229" s="314" t="s">
        <v>4800</v>
      </c>
      <c r="AI229" s="315">
        <v>83642</v>
      </c>
      <c r="AJ229" s="311">
        <v>0</v>
      </c>
      <c r="AK229" s="311">
        <v>0</v>
      </c>
      <c r="AL229" s="311">
        <v>9970</v>
      </c>
      <c r="AM229" s="311">
        <v>0</v>
      </c>
      <c r="AN229" s="316"/>
      <c r="AO229" s="311">
        <v>3731000</v>
      </c>
      <c r="AP229" s="311">
        <v>0</v>
      </c>
      <c r="AQ229" s="311">
        <v>43000</v>
      </c>
      <c r="AR229" s="311">
        <v>0</v>
      </c>
      <c r="AS229" s="311">
        <v>0</v>
      </c>
      <c r="AT229" s="311">
        <v>44000</v>
      </c>
      <c r="AU229" s="313"/>
      <c r="AV229" s="314"/>
      <c r="AW229" s="312">
        <v>1</v>
      </c>
      <c r="AX229" s="312">
        <v>0</v>
      </c>
      <c r="AY229" s="317" t="s">
        <v>50</v>
      </c>
      <c r="AZ229" s="318" t="s">
        <v>50</v>
      </c>
      <c r="BA229" s="314" t="s">
        <v>4801</v>
      </c>
      <c r="BB229" s="319">
        <v>50</v>
      </c>
      <c r="BC229" s="320">
        <v>6641000</v>
      </c>
      <c r="BD229" s="320">
        <v>5697000</v>
      </c>
      <c r="BE229" s="320">
        <v>4174000</v>
      </c>
      <c r="BF229" s="320">
        <v>16512000</v>
      </c>
      <c r="BG229" s="317" t="s">
        <v>46</v>
      </c>
      <c r="BH229" s="319"/>
      <c r="BI229" s="311"/>
      <c r="BJ229" s="317"/>
      <c r="BK229" s="317">
        <v>386</v>
      </c>
    </row>
    <row r="230" spans="1:63" s="252" customFormat="1" ht="11.25" customHeight="1" x14ac:dyDescent="0.15">
      <c r="A230" s="324" t="s">
        <v>352</v>
      </c>
      <c r="B230" s="384"/>
      <c r="C230" s="343"/>
      <c r="D230" s="343"/>
      <c r="E230" s="343"/>
      <c r="F230" s="344"/>
      <c r="G230" s="343"/>
      <c r="H230" s="342"/>
      <c r="I230" s="345"/>
      <c r="J230" s="345"/>
      <c r="K230" s="345"/>
      <c r="L230" s="345"/>
      <c r="M230" s="345"/>
      <c r="N230" s="345"/>
      <c r="O230" s="345"/>
      <c r="P230" s="345"/>
      <c r="Q230" s="345"/>
      <c r="R230" s="345"/>
      <c r="S230" s="345"/>
      <c r="T230" s="345"/>
      <c r="U230" s="345"/>
      <c r="V230" s="345"/>
      <c r="W230" s="345"/>
      <c r="X230" s="345"/>
      <c r="Y230" s="345"/>
      <c r="Z230" s="345"/>
      <c r="AA230" s="346"/>
      <c r="AB230" s="346"/>
      <c r="AC230" s="346"/>
      <c r="AD230" s="345"/>
      <c r="AE230" s="345"/>
      <c r="AF230" s="345"/>
      <c r="AG230" s="160"/>
      <c r="AH230" s="347"/>
      <c r="AI230" s="348"/>
      <c r="AJ230" s="345"/>
      <c r="AK230" s="345"/>
      <c r="AL230" s="345"/>
      <c r="AM230" s="345"/>
      <c r="AN230" s="349"/>
      <c r="AO230" s="345"/>
      <c r="AP230" s="345"/>
      <c r="AQ230" s="345"/>
      <c r="AR230" s="345"/>
      <c r="AS230" s="345"/>
      <c r="AT230" s="345"/>
      <c r="AU230" s="160"/>
      <c r="AV230" s="347"/>
      <c r="AW230" s="346"/>
      <c r="AX230" s="346"/>
      <c r="AY230" s="350"/>
      <c r="AZ230" s="351"/>
      <c r="BA230" s="347"/>
      <c r="BB230" s="352"/>
      <c r="BC230" s="353"/>
      <c r="BD230" s="353"/>
      <c r="BE230" s="353"/>
      <c r="BF230" s="353"/>
      <c r="BG230" s="350"/>
      <c r="BH230" s="352"/>
      <c r="BI230" s="345"/>
      <c r="BJ230" s="350"/>
      <c r="BK230" s="317">
        <v>181</v>
      </c>
    </row>
    <row r="231" spans="1:63" s="252" customFormat="1" ht="11.25" customHeight="1" x14ac:dyDescent="0.15">
      <c r="A231" s="293" t="s">
        <v>53</v>
      </c>
      <c r="B231" s="384"/>
      <c r="C231" s="343"/>
      <c r="D231" s="343"/>
      <c r="E231" s="343"/>
      <c r="F231" s="344"/>
      <c r="G231" s="343"/>
      <c r="H231" s="342"/>
      <c r="I231" s="345"/>
      <c r="J231" s="345"/>
      <c r="K231" s="345"/>
      <c r="L231" s="345"/>
      <c r="M231" s="345"/>
      <c r="N231" s="345"/>
      <c r="O231" s="345"/>
      <c r="P231" s="345"/>
      <c r="Q231" s="345"/>
      <c r="R231" s="345"/>
      <c r="S231" s="345"/>
      <c r="T231" s="345"/>
      <c r="U231" s="345"/>
      <c r="V231" s="345"/>
      <c r="W231" s="345"/>
      <c r="X231" s="345"/>
      <c r="Y231" s="345"/>
      <c r="Z231" s="345"/>
      <c r="AA231" s="346"/>
      <c r="AB231" s="346"/>
      <c r="AC231" s="346"/>
      <c r="AD231" s="345"/>
      <c r="AE231" s="345"/>
      <c r="AF231" s="345"/>
      <c r="AG231" s="160"/>
      <c r="AH231" s="347"/>
      <c r="AI231" s="348"/>
      <c r="AJ231" s="345"/>
      <c r="AK231" s="345"/>
      <c r="AL231" s="345"/>
      <c r="AM231" s="345"/>
      <c r="AN231" s="349"/>
      <c r="AO231" s="345"/>
      <c r="AP231" s="345"/>
      <c r="AQ231" s="345"/>
      <c r="AR231" s="345"/>
      <c r="AS231" s="345"/>
      <c r="AT231" s="345"/>
      <c r="AU231" s="160"/>
      <c r="AV231" s="347"/>
      <c r="AW231" s="346"/>
      <c r="AX231" s="346"/>
      <c r="AY231" s="350"/>
      <c r="AZ231" s="351"/>
      <c r="BA231" s="347"/>
      <c r="BB231" s="352"/>
      <c r="BC231" s="353"/>
      <c r="BD231" s="353"/>
      <c r="BE231" s="353"/>
      <c r="BF231" s="353"/>
      <c r="BG231" s="350"/>
      <c r="BH231" s="352"/>
      <c r="BI231" s="345"/>
      <c r="BJ231" s="350"/>
      <c r="BK231" s="317">
        <v>33</v>
      </c>
    </row>
    <row r="232" spans="1:63" s="50" customFormat="1" ht="11.25" customHeight="1" x14ac:dyDescent="0.15">
      <c r="A232" s="292" t="s">
        <v>137</v>
      </c>
      <c r="B232" s="315" t="s">
        <v>4777</v>
      </c>
      <c r="C232" s="321" t="s">
        <v>4802</v>
      </c>
      <c r="D232" s="321" t="s">
        <v>4803</v>
      </c>
      <c r="E232" s="321" t="s">
        <v>4804</v>
      </c>
      <c r="F232" s="322"/>
      <c r="G232" s="321">
        <v>8223</v>
      </c>
      <c r="H232" s="311">
        <v>4079</v>
      </c>
      <c r="I232" s="311">
        <v>406</v>
      </c>
      <c r="J232" s="311">
        <v>25</v>
      </c>
      <c r="K232" s="311">
        <v>5</v>
      </c>
      <c r="L232" s="311">
        <v>0</v>
      </c>
      <c r="M232" s="311">
        <v>437</v>
      </c>
      <c r="N232" s="311">
        <v>188</v>
      </c>
      <c r="O232" s="311">
        <v>406</v>
      </c>
      <c r="P232" s="311">
        <v>12</v>
      </c>
      <c r="Q232" s="311">
        <v>25</v>
      </c>
      <c r="R232" s="311">
        <v>0</v>
      </c>
      <c r="S232" s="311">
        <v>0</v>
      </c>
      <c r="T232" s="311">
        <v>0</v>
      </c>
      <c r="U232" s="311">
        <v>25</v>
      </c>
      <c r="V232" s="311">
        <v>0</v>
      </c>
      <c r="W232" s="311">
        <v>15</v>
      </c>
      <c r="X232" s="311">
        <v>0</v>
      </c>
      <c r="Y232" s="311">
        <v>767</v>
      </c>
      <c r="Z232" s="311">
        <v>0</v>
      </c>
      <c r="AA232" s="312">
        <v>0.92</v>
      </c>
      <c r="AB232" s="312">
        <v>0.05</v>
      </c>
      <c r="AC232" s="312">
        <v>0.03</v>
      </c>
      <c r="AD232" s="311">
        <v>100</v>
      </c>
      <c r="AE232" s="311">
        <v>90000</v>
      </c>
      <c r="AF232" s="311">
        <v>89</v>
      </c>
      <c r="AG232" s="313">
        <v>818100</v>
      </c>
      <c r="AH232" s="314" t="s">
        <v>4805</v>
      </c>
      <c r="AI232" s="315">
        <v>148151</v>
      </c>
      <c r="AJ232" s="311">
        <v>22</v>
      </c>
      <c r="AK232" s="311">
        <v>0</v>
      </c>
      <c r="AL232" s="311">
        <v>4665</v>
      </c>
      <c r="AM232" s="311"/>
      <c r="AN232" s="316"/>
      <c r="AO232" s="311">
        <v>416043</v>
      </c>
      <c r="AP232" s="311">
        <v>0</v>
      </c>
      <c r="AQ232" s="311">
        <v>265220</v>
      </c>
      <c r="AR232" s="311">
        <v>0</v>
      </c>
      <c r="AS232" s="311">
        <v>314865</v>
      </c>
      <c r="AT232" s="311">
        <v>0</v>
      </c>
      <c r="AU232" s="313">
        <v>0</v>
      </c>
      <c r="AV232" s="314"/>
      <c r="AW232" s="312">
        <v>0.73</v>
      </c>
      <c r="AX232" s="312">
        <v>0.27</v>
      </c>
      <c r="AY232" s="317" t="s">
        <v>50</v>
      </c>
      <c r="AZ232" s="318" t="s">
        <v>41</v>
      </c>
      <c r="BA232" s="314" t="s">
        <v>4806</v>
      </c>
      <c r="BB232" s="319">
        <v>63.27</v>
      </c>
      <c r="BC232" s="320">
        <v>16864762</v>
      </c>
      <c r="BD232" s="320">
        <v>15226381</v>
      </c>
      <c r="BE232" s="320">
        <v>12116805</v>
      </c>
      <c r="BF232" s="320">
        <v>44207948</v>
      </c>
      <c r="BG232" s="317" t="s">
        <v>42</v>
      </c>
      <c r="BH232" s="319">
        <v>83.28</v>
      </c>
      <c r="BI232" s="311"/>
      <c r="BJ232" s="317"/>
      <c r="BK232" s="317">
        <v>1478</v>
      </c>
    </row>
    <row r="233" spans="1:63" s="50" customFormat="1" ht="11.25" customHeight="1" x14ac:dyDescent="0.15">
      <c r="A233" s="295" t="s">
        <v>353</v>
      </c>
      <c r="B233" s="315" t="s">
        <v>4778</v>
      </c>
      <c r="C233" s="321" t="s">
        <v>4807</v>
      </c>
      <c r="D233" s="321" t="s">
        <v>4808</v>
      </c>
      <c r="E233" s="321" t="s">
        <v>2512</v>
      </c>
      <c r="F233" s="322"/>
      <c r="G233" s="321">
        <v>17361</v>
      </c>
      <c r="H233" s="311">
        <v>5210</v>
      </c>
      <c r="I233" s="311">
        <v>647</v>
      </c>
      <c r="J233" s="311">
        <v>6</v>
      </c>
      <c r="K233" s="311">
        <v>10</v>
      </c>
      <c r="L233" s="311">
        <v>3</v>
      </c>
      <c r="M233" s="311">
        <v>310</v>
      </c>
      <c r="N233" s="311">
        <v>0</v>
      </c>
      <c r="O233" s="311">
        <v>550</v>
      </c>
      <c r="P233" s="311">
        <v>0</v>
      </c>
      <c r="Q233" s="311">
        <v>2100</v>
      </c>
      <c r="R233" s="311">
        <v>0</v>
      </c>
      <c r="S233" s="311">
        <v>20</v>
      </c>
      <c r="T233" s="311">
        <v>0</v>
      </c>
      <c r="U233" s="311">
        <v>0</v>
      </c>
      <c r="V233" s="311">
        <v>0</v>
      </c>
      <c r="W233" s="311">
        <v>0</v>
      </c>
      <c r="X233" s="311">
        <v>0</v>
      </c>
      <c r="Y233" s="311">
        <v>800</v>
      </c>
      <c r="Z233" s="311">
        <v>20</v>
      </c>
      <c r="AA233" s="312">
        <v>0.25</v>
      </c>
      <c r="AB233" s="312">
        <v>0.75</v>
      </c>
      <c r="AC233" s="312">
        <v>0</v>
      </c>
      <c r="AD233" s="311">
        <v>93</v>
      </c>
      <c r="AE233" s="311">
        <v>350000</v>
      </c>
      <c r="AF233" s="311">
        <v>77</v>
      </c>
      <c r="AG233" s="313">
        <v>1700000</v>
      </c>
      <c r="AH233" s="314"/>
      <c r="AI233" s="315">
        <v>149265</v>
      </c>
      <c r="AJ233" s="311">
        <v>0</v>
      </c>
      <c r="AK233" s="311">
        <v>5385</v>
      </c>
      <c r="AL233" s="311">
        <v>13272</v>
      </c>
      <c r="AM233" s="311">
        <v>0</v>
      </c>
      <c r="AN233" s="316"/>
      <c r="AO233" s="311">
        <v>2177066</v>
      </c>
      <c r="AP233" s="311">
        <v>0</v>
      </c>
      <c r="AQ233" s="311">
        <v>0</v>
      </c>
      <c r="AR233" s="311">
        <v>0</v>
      </c>
      <c r="AS233" s="311">
        <v>0</v>
      </c>
      <c r="AT233" s="311">
        <v>0</v>
      </c>
      <c r="AU233" s="313">
        <v>0</v>
      </c>
      <c r="AV233" s="314"/>
      <c r="AW233" s="312">
        <v>1</v>
      </c>
      <c r="AX233" s="312">
        <v>0</v>
      </c>
      <c r="AY233" s="317" t="s">
        <v>50</v>
      </c>
      <c r="AZ233" s="318" t="s">
        <v>41</v>
      </c>
      <c r="BA233" s="314"/>
      <c r="BB233" s="319">
        <v>78.349999999999994</v>
      </c>
      <c r="BC233" s="320">
        <v>19240375</v>
      </c>
      <c r="BD233" s="320">
        <v>44331966</v>
      </c>
      <c r="BE233" s="320">
        <v>13403268</v>
      </c>
      <c r="BF233" s="320">
        <v>76975609</v>
      </c>
      <c r="BG233" s="317" t="s">
        <v>42</v>
      </c>
      <c r="BH233" s="319">
        <v>80</v>
      </c>
      <c r="BI233" s="311" t="s">
        <v>4809</v>
      </c>
      <c r="BJ233" s="388" t="s">
        <v>275</v>
      </c>
      <c r="BK233" s="317">
        <v>193</v>
      </c>
    </row>
    <row r="234" spans="1:63" s="50" customFormat="1" ht="11.25" customHeight="1" x14ac:dyDescent="0.15">
      <c r="A234" s="292" t="s">
        <v>138</v>
      </c>
      <c r="B234" s="315" t="s">
        <v>2038</v>
      </c>
      <c r="C234" s="321" t="s">
        <v>2483</v>
      </c>
      <c r="D234" s="321" t="s">
        <v>4810</v>
      </c>
      <c r="E234" s="321" t="s">
        <v>2040</v>
      </c>
      <c r="F234" s="322"/>
      <c r="G234" s="321">
        <v>15436</v>
      </c>
      <c r="H234" s="311">
        <v>3126</v>
      </c>
      <c r="I234" s="311">
        <v>400</v>
      </c>
      <c r="J234" s="311">
        <v>1</v>
      </c>
      <c r="K234" s="311">
        <v>38</v>
      </c>
      <c r="L234" s="311">
        <v>17</v>
      </c>
      <c r="M234" s="311">
        <v>14</v>
      </c>
      <c r="N234" s="311">
        <v>0</v>
      </c>
      <c r="O234" s="311">
        <v>258</v>
      </c>
      <c r="P234" s="311">
        <v>3</v>
      </c>
      <c r="Q234" s="311">
        <v>2639</v>
      </c>
      <c r="R234" s="311">
        <v>0</v>
      </c>
      <c r="S234" s="311"/>
      <c r="T234" s="311"/>
      <c r="U234" s="311"/>
      <c r="V234" s="311"/>
      <c r="W234" s="311">
        <v>1205</v>
      </c>
      <c r="X234" s="311">
        <v>73</v>
      </c>
      <c r="Y234" s="311">
        <v>300</v>
      </c>
      <c r="Z234" s="311">
        <v>800</v>
      </c>
      <c r="AA234" s="312">
        <v>0.09</v>
      </c>
      <c r="AB234" s="312">
        <v>0.9</v>
      </c>
      <c r="AC234" s="312">
        <v>0.01</v>
      </c>
      <c r="AD234" s="311">
        <v>134</v>
      </c>
      <c r="AE234" s="311">
        <v>335399</v>
      </c>
      <c r="AF234" s="311">
        <v>125</v>
      </c>
      <c r="AG234" s="313">
        <v>905009</v>
      </c>
      <c r="AH234" s="314" t="s">
        <v>4811</v>
      </c>
      <c r="AI234" s="315">
        <v>371000</v>
      </c>
      <c r="AJ234" s="311">
        <v>250</v>
      </c>
      <c r="AK234" s="311">
        <v>0</v>
      </c>
      <c r="AL234" s="311">
        <v>9619</v>
      </c>
      <c r="AM234" s="311"/>
      <c r="AN234" s="316"/>
      <c r="AO234" s="311">
        <v>250000</v>
      </c>
      <c r="AP234" s="311"/>
      <c r="AQ234" s="311">
        <v>1463327</v>
      </c>
      <c r="AR234" s="311"/>
      <c r="AS234" s="311"/>
      <c r="AT234" s="311"/>
      <c r="AU234" s="313"/>
      <c r="AV234" s="314"/>
      <c r="AW234" s="312">
        <v>0.15</v>
      </c>
      <c r="AX234" s="312">
        <v>0.85</v>
      </c>
      <c r="AY234" s="317" t="s">
        <v>50</v>
      </c>
      <c r="AZ234" s="318" t="s">
        <v>95</v>
      </c>
      <c r="BA234" s="314"/>
      <c r="BB234" s="319">
        <v>62.22</v>
      </c>
      <c r="BC234" s="320">
        <v>9401335.5999999996</v>
      </c>
      <c r="BD234" s="320">
        <v>54609432.520000003</v>
      </c>
      <c r="BE234" s="320">
        <v>24671342.829999998</v>
      </c>
      <c r="BF234" s="320">
        <v>88682110.950000003</v>
      </c>
      <c r="BG234" s="317" t="s">
        <v>42</v>
      </c>
      <c r="BH234" s="319">
        <v>75.430000000000007</v>
      </c>
      <c r="BI234" s="311" t="s">
        <v>4812</v>
      </c>
      <c r="BJ234" s="388" t="s">
        <v>275</v>
      </c>
      <c r="BK234" s="317">
        <v>449</v>
      </c>
    </row>
    <row r="235" spans="1:63" s="50" customFormat="1" ht="11.25" customHeight="1" x14ac:dyDescent="0.15">
      <c r="A235" s="292" t="s">
        <v>139</v>
      </c>
      <c r="B235" s="315" t="s">
        <v>84</v>
      </c>
      <c r="C235" s="321" t="s">
        <v>672</v>
      </c>
      <c r="D235" s="321" t="s">
        <v>86</v>
      </c>
      <c r="E235" s="321" t="s">
        <v>87</v>
      </c>
      <c r="F235" s="322"/>
      <c r="G235" s="321">
        <v>31315</v>
      </c>
      <c r="H235" s="311">
        <v>9651</v>
      </c>
      <c r="I235" s="311">
        <v>345</v>
      </c>
      <c r="J235" s="311">
        <v>22</v>
      </c>
      <c r="K235" s="311">
        <v>12</v>
      </c>
      <c r="L235" s="311">
        <v>15</v>
      </c>
      <c r="M235" s="311">
        <v>311</v>
      </c>
      <c r="N235" s="311">
        <v>345</v>
      </c>
      <c r="O235" s="311"/>
      <c r="P235" s="311">
        <v>2</v>
      </c>
      <c r="Q235" s="311"/>
      <c r="R235" s="311"/>
      <c r="S235" s="311"/>
      <c r="T235" s="311"/>
      <c r="U235" s="311"/>
      <c r="V235" s="311"/>
      <c r="W235" s="311"/>
      <c r="X235" s="311"/>
      <c r="Y235" s="311"/>
      <c r="Z235" s="311"/>
      <c r="AA235" s="312">
        <v>0.24</v>
      </c>
      <c r="AB235" s="312">
        <v>0.74</v>
      </c>
      <c r="AC235" s="312">
        <v>0.02</v>
      </c>
      <c r="AD235" s="311">
        <v>311</v>
      </c>
      <c r="AE235" s="311"/>
      <c r="AF235" s="311"/>
      <c r="AG235" s="313"/>
      <c r="AH235" s="314"/>
      <c r="AI235" s="315">
        <v>523804</v>
      </c>
      <c r="AJ235" s="311"/>
      <c r="AK235" s="311"/>
      <c r="AL235" s="311">
        <v>78320</v>
      </c>
      <c r="AM235" s="311"/>
      <c r="AN235" s="316"/>
      <c r="AO235" s="311"/>
      <c r="AP235" s="311"/>
      <c r="AQ235" s="311"/>
      <c r="AR235" s="311"/>
      <c r="AS235" s="311"/>
      <c r="AT235" s="311"/>
      <c r="AU235" s="313">
        <v>2608652</v>
      </c>
      <c r="AV235" s="314" t="s">
        <v>4813</v>
      </c>
      <c r="AW235" s="326" t="s">
        <v>275</v>
      </c>
      <c r="AX235" s="312"/>
      <c r="AY235" s="317" t="s">
        <v>41</v>
      </c>
      <c r="AZ235" s="318" t="s">
        <v>41</v>
      </c>
      <c r="BA235" s="314"/>
      <c r="BB235" s="319">
        <v>48.75</v>
      </c>
      <c r="BC235" s="320"/>
      <c r="BD235" s="320"/>
      <c r="BE235" s="320"/>
      <c r="BF235" s="320"/>
      <c r="BG235" s="317" t="s">
        <v>42</v>
      </c>
      <c r="BH235" s="319">
        <v>61.41</v>
      </c>
      <c r="BI235" s="311"/>
      <c r="BJ235" s="317"/>
      <c r="BK235" s="317">
        <v>1245</v>
      </c>
    </row>
    <row r="236" spans="1:63" s="50" customFormat="1" ht="11.25" customHeight="1" x14ac:dyDescent="0.15">
      <c r="A236" s="379" t="s">
        <v>140</v>
      </c>
      <c r="B236" s="315" t="s">
        <v>2485</v>
      </c>
      <c r="C236" s="321" t="s">
        <v>2486</v>
      </c>
      <c r="D236" s="321" t="s">
        <v>206</v>
      </c>
      <c r="E236" s="321" t="s">
        <v>4814</v>
      </c>
      <c r="F236" s="322"/>
      <c r="G236" s="321">
        <v>30011</v>
      </c>
      <c r="H236" s="311">
        <v>11677</v>
      </c>
      <c r="I236" s="311">
        <v>875</v>
      </c>
      <c r="J236" s="311">
        <v>24</v>
      </c>
      <c r="K236" s="311">
        <v>129</v>
      </c>
      <c r="L236" s="311">
        <v>38</v>
      </c>
      <c r="M236" s="311">
        <v>935</v>
      </c>
      <c r="N236" s="311">
        <v>749</v>
      </c>
      <c r="O236" s="311">
        <v>901</v>
      </c>
      <c r="P236" s="311">
        <v>150</v>
      </c>
      <c r="Q236" s="311">
        <v>0</v>
      </c>
      <c r="R236" s="311">
        <v>4</v>
      </c>
      <c r="S236" s="311">
        <v>0</v>
      </c>
      <c r="T236" s="311">
        <v>0</v>
      </c>
      <c r="U236" s="311">
        <v>0</v>
      </c>
      <c r="V236" s="311">
        <v>0</v>
      </c>
      <c r="W236" s="311">
        <v>0</v>
      </c>
      <c r="X236" s="311">
        <v>0</v>
      </c>
      <c r="Y236" s="311">
        <v>1763</v>
      </c>
      <c r="Z236" s="311">
        <v>89</v>
      </c>
      <c r="AA236" s="312">
        <v>1</v>
      </c>
      <c r="AB236" s="312">
        <v>0</v>
      </c>
      <c r="AC236" s="312">
        <v>0</v>
      </c>
      <c r="AD236" s="311">
        <v>163</v>
      </c>
      <c r="AE236" s="311">
        <v>372241</v>
      </c>
      <c r="AF236" s="311">
        <v>173</v>
      </c>
      <c r="AG236" s="313">
        <v>1817400</v>
      </c>
      <c r="AH236" s="314" t="s">
        <v>2662</v>
      </c>
      <c r="AI236" s="315">
        <v>189467</v>
      </c>
      <c r="AJ236" s="311">
        <v>0</v>
      </c>
      <c r="AK236" s="311">
        <v>0</v>
      </c>
      <c r="AL236" s="311">
        <v>29090</v>
      </c>
      <c r="AM236" s="311">
        <v>0</v>
      </c>
      <c r="AN236" s="316" t="s">
        <v>2663</v>
      </c>
      <c r="AO236" s="311">
        <v>7290121</v>
      </c>
      <c r="AP236" s="311">
        <v>724849</v>
      </c>
      <c r="AQ236" s="311">
        <v>1265</v>
      </c>
      <c r="AR236" s="311">
        <v>186431</v>
      </c>
      <c r="AS236" s="311">
        <v>0</v>
      </c>
      <c r="AT236" s="311">
        <v>0</v>
      </c>
      <c r="AU236" s="313">
        <v>0</v>
      </c>
      <c r="AV236" s="314" t="s">
        <v>2663</v>
      </c>
      <c r="AW236" s="312">
        <v>0.94</v>
      </c>
      <c r="AX236" s="312">
        <v>0.06</v>
      </c>
      <c r="AY236" s="317" t="s">
        <v>95</v>
      </c>
      <c r="AZ236" s="318" t="s">
        <v>95</v>
      </c>
      <c r="BA236" s="314" t="s">
        <v>2662</v>
      </c>
      <c r="BB236" s="319">
        <v>77.87</v>
      </c>
      <c r="BC236" s="320">
        <v>44555094</v>
      </c>
      <c r="BD236" s="320">
        <v>39213209</v>
      </c>
      <c r="BE236" s="320">
        <v>64047814</v>
      </c>
      <c r="BF236" s="320">
        <v>147816116</v>
      </c>
      <c r="BG236" s="317" t="s">
        <v>42</v>
      </c>
      <c r="BH236" s="319">
        <v>86.31</v>
      </c>
      <c r="BI236" s="311" t="s">
        <v>4815</v>
      </c>
      <c r="BJ236" s="388" t="s">
        <v>275</v>
      </c>
      <c r="BK236" s="317">
        <v>1531</v>
      </c>
    </row>
    <row r="237" spans="1:63" s="252" customFormat="1" ht="11.25" customHeight="1" x14ac:dyDescent="0.15">
      <c r="A237" s="380" t="s">
        <v>354</v>
      </c>
      <c r="B237" s="384"/>
      <c r="C237" s="343"/>
      <c r="D237" s="343"/>
      <c r="E237" s="343"/>
      <c r="F237" s="344"/>
      <c r="G237" s="343"/>
      <c r="H237" s="342"/>
      <c r="I237" s="345"/>
      <c r="J237" s="345"/>
      <c r="K237" s="345"/>
      <c r="L237" s="345"/>
      <c r="M237" s="345"/>
      <c r="N237" s="345"/>
      <c r="O237" s="345"/>
      <c r="P237" s="345"/>
      <c r="Q237" s="345"/>
      <c r="R237" s="345"/>
      <c r="S237" s="345"/>
      <c r="T237" s="345"/>
      <c r="U237" s="345"/>
      <c r="V237" s="345"/>
      <c r="W237" s="345"/>
      <c r="X237" s="345"/>
      <c r="Y237" s="345"/>
      <c r="Z237" s="345"/>
      <c r="AA237" s="346"/>
      <c r="AB237" s="346"/>
      <c r="AC237" s="346"/>
      <c r="AD237" s="345"/>
      <c r="AE237" s="345"/>
      <c r="AF237" s="345"/>
      <c r="AG237" s="160"/>
      <c r="AH237" s="347"/>
      <c r="AI237" s="348"/>
      <c r="AJ237" s="345"/>
      <c r="AK237" s="345"/>
      <c r="AL237" s="345"/>
      <c r="AM237" s="345"/>
      <c r="AN237" s="349"/>
      <c r="AO237" s="345"/>
      <c r="AP237" s="345"/>
      <c r="AQ237" s="345"/>
      <c r="AR237" s="345"/>
      <c r="AS237" s="345"/>
      <c r="AT237" s="345"/>
      <c r="AU237" s="160"/>
      <c r="AV237" s="347"/>
      <c r="AW237" s="346"/>
      <c r="AX237" s="346"/>
      <c r="AY237" s="350"/>
      <c r="AZ237" s="351"/>
      <c r="BA237" s="347"/>
      <c r="BB237" s="352"/>
      <c r="BC237" s="353"/>
      <c r="BD237" s="353"/>
      <c r="BE237" s="353"/>
      <c r="BF237" s="353"/>
      <c r="BG237" s="350"/>
      <c r="BH237" s="352"/>
      <c r="BI237" s="345"/>
      <c r="BJ237" s="350"/>
      <c r="BK237" s="317">
        <v>80</v>
      </c>
    </row>
    <row r="238" spans="1:63" s="50" customFormat="1" ht="11.25" customHeight="1" x14ac:dyDescent="0.15">
      <c r="A238" s="379" t="s">
        <v>141</v>
      </c>
      <c r="B238" s="315" t="s">
        <v>4779</v>
      </c>
      <c r="C238" s="321" t="s">
        <v>4816</v>
      </c>
      <c r="D238" s="321" t="s">
        <v>4817</v>
      </c>
      <c r="E238" s="321" t="s">
        <v>4818</v>
      </c>
      <c r="F238" s="322"/>
      <c r="G238" s="321">
        <v>77541</v>
      </c>
      <c r="H238" s="311">
        <v>33838</v>
      </c>
      <c r="I238" s="311">
        <v>1580</v>
      </c>
      <c r="J238" s="311">
        <v>85</v>
      </c>
      <c r="K238" s="311">
        <v>2</v>
      </c>
      <c r="L238" s="311">
        <v>82</v>
      </c>
      <c r="M238" s="311">
        <v>524</v>
      </c>
      <c r="N238" s="311">
        <v>566</v>
      </c>
      <c r="O238" s="311"/>
      <c r="P238" s="311"/>
      <c r="Q238" s="311"/>
      <c r="R238" s="311"/>
      <c r="S238" s="311"/>
      <c r="T238" s="311"/>
      <c r="U238" s="311"/>
      <c r="V238" s="311"/>
      <c r="W238" s="311"/>
      <c r="X238" s="311"/>
      <c r="Y238" s="311">
        <v>2768</v>
      </c>
      <c r="Z238" s="311">
        <v>220</v>
      </c>
      <c r="AA238" s="312">
        <v>1</v>
      </c>
      <c r="AB238" s="312">
        <v>0</v>
      </c>
      <c r="AC238" s="312">
        <v>0</v>
      </c>
      <c r="AD238" s="311">
        <v>180</v>
      </c>
      <c r="AE238" s="311">
        <v>326000</v>
      </c>
      <c r="AF238" s="311">
        <v>170</v>
      </c>
      <c r="AG238" s="313">
        <v>1700000</v>
      </c>
      <c r="AH238" s="314"/>
      <c r="AI238" s="315">
        <v>125588</v>
      </c>
      <c r="AJ238" s="311">
        <v>296</v>
      </c>
      <c r="AK238" s="311">
        <v>0</v>
      </c>
      <c r="AL238" s="311">
        <v>105079</v>
      </c>
      <c r="AM238" s="311">
        <v>26129</v>
      </c>
      <c r="AN238" s="316" t="s">
        <v>4819</v>
      </c>
      <c r="AO238" s="311">
        <v>2379869</v>
      </c>
      <c r="AP238" s="311">
        <v>0</v>
      </c>
      <c r="AQ238" s="311">
        <v>0</v>
      </c>
      <c r="AR238" s="311">
        <v>0</v>
      </c>
      <c r="AS238" s="311">
        <v>0</v>
      </c>
      <c r="AT238" s="311">
        <v>454200</v>
      </c>
      <c r="AU238" s="313"/>
      <c r="AV238" s="314"/>
      <c r="AW238" s="312">
        <v>1</v>
      </c>
      <c r="AX238" s="312">
        <v>0</v>
      </c>
      <c r="AY238" s="317" t="s">
        <v>41</v>
      </c>
      <c r="AZ238" s="318" t="s">
        <v>41</v>
      </c>
      <c r="BA238" s="314"/>
      <c r="BB238" s="319">
        <v>68.400000000000006</v>
      </c>
      <c r="BC238" s="320">
        <v>18119912</v>
      </c>
      <c r="BD238" s="320">
        <v>9617557</v>
      </c>
      <c r="BE238" s="320">
        <v>3790074</v>
      </c>
      <c r="BF238" s="320">
        <v>53023730</v>
      </c>
      <c r="BG238" s="317" t="s">
        <v>42</v>
      </c>
      <c r="BH238" s="319">
        <v>68.84</v>
      </c>
      <c r="BI238" s="311" t="s">
        <v>4820</v>
      </c>
      <c r="BJ238" s="388" t="s">
        <v>275</v>
      </c>
      <c r="BK238" s="317">
        <v>332</v>
      </c>
    </row>
    <row r="239" spans="1:63" s="50" customFormat="1" ht="11.25" customHeight="1" x14ac:dyDescent="0.15">
      <c r="A239" s="379" t="s">
        <v>142</v>
      </c>
      <c r="B239" s="315" t="s">
        <v>2487</v>
      </c>
      <c r="C239" s="321" t="s">
        <v>189</v>
      </c>
      <c r="D239" s="321" t="s">
        <v>2488</v>
      </c>
      <c r="E239" s="321" t="s">
        <v>681</v>
      </c>
      <c r="F239" s="322"/>
      <c r="G239" s="321">
        <v>25205</v>
      </c>
      <c r="H239" s="311">
        <v>12602</v>
      </c>
      <c r="I239" s="311">
        <v>593</v>
      </c>
      <c r="J239" s="311">
        <v>67</v>
      </c>
      <c r="K239" s="311">
        <v>38</v>
      </c>
      <c r="L239" s="311">
        <v>30</v>
      </c>
      <c r="M239" s="311">
        <v>452</v>
      </c>
      <c r="N239" s="311">
        <v>2</v>
      </c>
      <c r="O239" s="311">
        <v>605</v>
      </c>
      <c r="P239" s="311">
        <v>0</v>
      </c>
      <c r="Q239" s="311">
        <v>0</v>
      </c>
      <c r="R239" s="311">
        <v>0</v>
      </c>
      <c r="S239" s="311">
        <v>0</v>
      </c>
      <c r="T239" s="311">
        <v>0</v>
      </c>
      <c r="U239" s="311">
        <v>0</v>
      </c>
      <c r="V239" s="311">
        <v>0</v>
      </c>
      <c r="W239" s="311">
        <v>0</v>
      </c>
      <c r="X239" s="311">
        <v>0</v>
      </c>
      <c r="Y239" s="311">
        <v>568</v>
      </c>
      <c r="Z239" s="311">
        <v>199</v>
      </c>
      <c r="AA239" s="312">
        <v>0.99</v>
      </c>
      <c r="AB239" s="312">
        <v>0</v>
      </c>
      <c r="AC239" s="312">
        <v>0.01</v>
      </c>
      <c r="AD239" s="311">
        <v>12</v>
      </c>
      <c r="AE239" s="311">
        <v>3350</v>
      </c>
      <c r="AF239" s="311">
        <v>176</v>
      </c>
      <c r="AG239" s="313">
        <v>1760000</v>
      </c>
      <c r="AH239" s="314"/>
      <c r="AI239" s="315">
        <v>23971</v>
      </c>
      <c r="AJ239" s="311">
        <v>0</v>
      </c>
      <c r="AK239" s="311">
        <v>0</v>
      </c>
      <c r="AL239" s="311">
        <v>222950</v>
      </c>
      <c r="AM239" s="311"/>
      <c r="AN239" s="316"/>
      <c r="AO239" s="311">
        <v>4433850</v>
      </c>
      <c r="AP239" s="311">
        <v>0</v>
      </c>
      <c r="AQ239" s="311">
        <v>1956025</v>
      </c>
      <c r="AR239" s="311">
        <v>12253</v>
      </c>
      <c r="AS239" s="311">
        <v>0</v>
      </c>
      <c r="AT239" s="311">
        <v>0</v>
      </c>
      <c r="AU239" s="313"/>
      <c r="AV239" s="314"/>
      <c r="AW239" s="312">
        <v>0.69</v>
      </c>
      <c r="AX239" s="312">
        <v>0.31</v>
      </c>
      <c r="AY239" s="317" t="s">
        <v>95</v>
      </c>
      <c r="AZ239" s="318" t="s">
        <v>95</v>
      </c>
      <c r="BA239" s="314" t="s">
        <v>4821</v>
      </c>
      <c r="BB239" s="319">
        <v>87.35</v>
      </c>
      <c r="BC239" s="320">
        <v>9509651</v>
      </c>
      <c r="BD239" s="320">
        <v>5820163</v>
      </c>
      <c r="BE239" s="320">
        <v>10557468</v>
      </c>
      <c r="BF239" s="320">
        <v>25949107</v>
      </c>
      <c r="BG239" s="317" t="s">
        <v>42</v>
      </c>
      <c r="BH239" s="319">
        <v>91.16</v>
      </c>
      <c r="BI239" s="311"/>
      <c r="BJ239" s="317"/>
      <c r="BK239" s="317">
        <v>954</v>
      </c>
    </row>
    <row r="240" spans="1:63" s="50" customFormat="1" ht="11.25" customHeight="1" x14ac:dyDescent="0.15">
      <c r="A240" s="379" t="s">
        <v>64</v>
      </c>
      <c r="B240" s="315" t="s">
        <v>62</v>
      </c>
      <c r="C240" s="321" t="s">
        <v>2740</v>
      </c>
      <c r="D240" s="321" t="s">
        <v>65</v>
      </c>
      <c r="E240" s="321" t="s">
        <v>66</v>
      </c>
      <c r="F240" s="322"/>
      <c r="G240" s="321">
        <v>22699</v>
      </c>
      <c r="H240" s="311">
        <v>10169</v>
      </c>
      <c r="I240" s="311">
        <v>716</v>
      </c>
      <c r="J240" s="311">
        <v>121</v>
      </c>
      <c r="K240" s="311">
        <v>26</v>
      </c>
      <c r="L240" s="311">
        <v>35</v>
      </c>
      <c r="M240" s="311">
        <v>623</v>
      </c>
      <c r="N240" s="311">
        <v>0</v>
      </c>
      <c r="O240" s="311">
        <v>176</v>
      </c>
      <c r="P240" s="311">
        <v>0</v>
      </c>
      <c r="Q240" s="311">
        <v>0</v>
      </c>
      <c r="R240" s="311">
        <v>0</v>
      </c>
      <c r="S240" s="311">
        <v>0</v>
      </c>
      <c r="T240" s="311">
        <v>0</v>
      </c>
      <c r="U240" s="311">
        <v>0</v>
      </c>
      <c r="V240" s="311">
        <v>0</v>
      </c>
      <c r="W240" s="311">
        <v>0</v>
      </c>
      <c r="X240" s="311">
        <v>0</v>
      </c>
      <c r="Y240" s="311">
        <v>1096</v>
      </c>
      <c r="Z240" s="311">
        <v>38</v>
      </c>
      <c r="AA240" s="312">
        <v>0.96</v>
      </c>
      <c r="AB240" s="312">
        <v>0</v>
      </c>
      <c r="AC240" s="312">
        <v>0.04</v>
      </c>
      <c r="AD240" s="311">
        <v>132</v>
      </c>
      <c r="AE240" s="311">
        <v>237060</v>
      </c>
      <c r="AF240" s="311">
        <v>98</v>
      </c>
      <c r="AG240" s="313">
        <v>8550000</v>
      </c>
      <c r="AH240" s="314"/>
      <c r="AI240" s="315"/>
      <c r="AJ240" s="311"/>
      <c r="AK240" s="311"/>
      <c r="AL240" s="311"/>
      <c r="AM240" s="311"/>
      <c r="AN240" s="316"/>
      <c r="AO240" s="325"/>
      <c r="AP240" s="311"/>
      <c r="AQ240" s="311"/>
      <c r="AR240" s="311"/>
      <c r="AS240" s="311"/>
      <c r="AT240" s="311"/>
      <c r="AU240" s="313"/>
      <c r="AV240" s="314"/>
      <c r="AW240" s="326">
        <v>0.3</v>
      </c>
      <c r="AX240" s="312">
        <v>0.7</v>
      </c>
      <c r="AY240" s="317" t="s">
        <v>41</v>
      </c>
      <c r="AZ240" s="318" t="s">
        <v>41</v>
      </c>
      <c r="BA240" s="314"/>
      <c r="BB240" s="319">
        <v>63.03</v>
      </c>
      <c r="BC240" s="320">
        <v>3957263</v>
      </c>
      <c r="BD240" s="320">
        <v>4897812</v>
      </c>
      <c r="BE240" s="320">
        <v>8665293</v>
      </c>
      <c r="BF240" s="320">
        <v>18615383</v>
      </c>
      <c r="BG240" s="317" t="s">
        <v>42</v>
      </c>
      <c r="BH240" s="319">
        <v>63.03</v>
      </c>
      <c r="BI240" s="311"/>
      <c r="BJ240" s="317"/>
      <c r="BK240" s="317">
        <v>503</v>
      </c>
    </row>
    <row r="241" spans="1:63" s="50" customFormat="1" ht="11.25" customHeight="1" x14ac:dyDescent="0.15">
      <c r="A241" s="381" t="s">
        <v>156</v>
      </c>
      <c r="B241" s="315" t="s">
        <v>2741</v>
      </c>
      <c r="C241" s="321" t="s">
        <v>2742</v>
      </c>
      <c r="D241" s="321" t="s">
        <v>2743</v>
      </c>
      <c r="E241" s="321" t="s">
        <v>2744</v>
      </c>
      <c r="F241" s="322"/>
      <c r="G241" s="321">
        <v>13463</v>
      </c>
      <c r="H241" s="311">
        <v>5376</v>
      </c>
      <c r="I241" s="311">
        <v>332</v>
      </c>
      <c r="J241" s="311">
        <v>48</v>
      </c>
      <c r="K241" s="311">
        <v>10</v>
      </c>
      <c r="L241" s="311">
        <v>6</v>
      </c>
      <c r="M241" s="311">
        <v>142</v>
      </c>
      <c r="N241" s="311">
        <v>1</v>
      </c>
      <c r="O241" s="311">
        <v>352</v>
      </c>
      <c r="P241" s="311">
        <v>20</v>
      </c>
      <c r="Q241" s="311"/>
      <c r="R241" s="311"/>
      <c r="S241" s="311"/>
      <c r="T241" s="311"/>
      <c r="U241" s="311"/>
      <c r="V241" s="311"/>
      <c r="W241" s="311"/>
      <c r="X241" s="311"/>
      <c r="Y241" s="311">
        <v>426</v>
      </c>
      <c r="Z241" s="311">
        <v>4</v>
      </c>
      <c r="AA241" s="312">
        <v>1</v>
      </c>
      <c r="AB241" s="312">
        <v>0</v>
      </c>
      <c r="AC241" s="312">
        <v>0</v>
      </c>
      <c r="AD241" s="311">
        <v>41</v>
      </c>
      <c r="AE241" s="311">
        <v>7692</v>
      </c>
      <c r="AF241" s="311">
        <v>14</v>
      </c>
      <c r="AG241" s="313">
        <v>363000</v>
      </c>
      <c r="AH241" s="314"/>
      <c r="AI241" s="315">
        <v>5054</v>
      </c>
      <c r="AJ241" s="311"/>
      <c r="AK241" s="311"/>
      <c r="AL241" s="311"/>
      <c r="AM241" s="311">
        <v>81275</v>
      </c>
      <c r="AN241" s="316" t="s">
        <v>4822</v>
      </c>
      <c r="AO241" s="311">
        <v>784477</v>
      </c>
      <c r="AP241" s="311"/>
      <c r="AQ241" s="311">
        <v>1600</v>
      </c>
      <c r="AR241" s="311">
        <v>14000</v>
      </c>
      <c r="AS241" s="311"/>
      <c r="AT241" s="311"/>
      <c r="AU241" s="313"/>
      <c r="AV241" s="314"/>
      <c r="AW241" s="312">
        <v>0.9</v>
      </c>
      <c r="AX241" s="312">
        <v>0.1</v>
      </c>
      <c r="AY241" s="317" t="s">
        <v>50</v>
      </c>
      <c r="AZ241" s="318" t="s">
        <v>41</v>
      </c>
      <c r="BA241" s="314"/>
      <c r="BB241" s="319"/>
      <c r="BC241" s="320">
        <v>3089597</v>
      </c>
      <c r="BD241" s="320">
        <v>4769244</v>
      </c>
      <c r="BE241" s="320">
        <v>4228200</v>
      </c>
      <c r="BF241" s="320">
        <v>12136701</v>
      </c>
      <c r="BG241" s="317" t="s">
        <v>42</v>
      </c>
      <c r="BH241" s="319">
        <v>65</v>
      </c>
      <c r="BI241" s="311"/>
      <c r="BJ241" s="317"/>
      <c r="BK241" s="317">
        <v>460</v>
      </c>
    </row>
    <row r="242" spans="1:63" s="50" customFormat="1" ht="11.25" customHeight="1" x14ac:dyDescent="0.15">
      <c r="A242" s="379" t="s">
        <v>334</v>
      </c>
      <c r="B242" s="315" t="s">
        <v>335</v>
      </c>
      <c r="C242" s="321" t="s">
        <v>336</v>
      </c>
      <c r="D242" s="321" t="s">
        <v>4823</v>
      </c>
      <c r="E242" s="321" t="s">
        <v>683</v>
      </c>
      <c r="F242" s="322"/>
      <c r="G242" s="321">
        <v>9366</v>
      </c>
      <c r="H242" s="311">
        <v>4600</v>
      </c>
      <c r="I242" s="311">
        <v>334</v>
      </c>
      <c r="J242" s="311">
        <v>17</v>
      </c>
      <c r="K242" s="311">
        <v>2</v>
      </c>
      <c r="L242" s="311">
        <v>3</v>
      </c>
      <c r="M242" s="311">
        <v>503</v>
      </c>
      <c r="N242" s="311">
        <v>6</v>
      </c>
      <c r="O242" s="311">
        <v>165</v>
      </c>
      <c r="P242" s="311">
        <v>0</v>
      </c>
      <c r="Q242" s="311">
        <v>284</v>
      </c>
      <c r="R242" s="311">
        <v>0</v>
      </c>
      <c r="S242" s="311">
        <v>0</v>
      </c>
      <c r="T242" s="311">
        <v>0</v>
      </c>
      <c r="U242" s="311">
        <v>300</v>
      </c>
      <c r="V242" s="311">
        <v>0</v>
      </c>
      <c r="W242" s="311">
        <v>0</v>
      </c>
      <c r="X242" s="311">
        <v>0</v>
      </c>
      <c r="Y242" s="311">
        <v>680</v>
      </c>
      <c r="Z242" s="311">
        <v>0</v>
      </c>
      <c r="AA242" s="312">
        <v>0.46</v>
      </c>
      <c r="AB242" s="312">
        <v>0.54</v>
      </c>
      <c r="AC242" s="312">
        <v>0</v>
      </c>
      <c r="AD242" s="311">
        <v>107</v>
      </c>
      <c r="AE242" s="311">
        <v>220380</v>
      </c>
      <c r="AF242" s="311">
        <v>44</v>
      </c>
      <c r="AG242" s="313">
        <v>232000</v>
      </c>
      <c r="AH242" s="314"/>
      <c r="AI242" s="327">
        <v>211911</v>
      </c>
      <c r="AJ242" s="311">
        <v>0</v>
      </c>
      <c r="AK242" s="311">
        <v>0</v>
      </c>
      <c r="AL242" s="311">
        <v>20918</v>
      </c>
      <c r="AM242" s="311">
        <v>18</v>
      </c>
      <c r="AN242" s="316" t="s">
        <v>339</v>
      </c>
      <c r="AO242" s="325">
        <v>52225</v>
      </c>
      <c r="AP242" s="311">
        <v>9998</v>
      </c>
      <c r="AQ242" s="311">
        <v>23545</v>
      </c>
      <c r="AR242" s="311">
        <v>0</v>
      </c>
      <c r="AS242" s="311">
        <v>0</v>
      </c>
      <c r="AT242" s="311">
        <v>0</v>
      </c>
      <c r="AU242" s="313">
        <v>0</v>
      </c>
      <c r="AV242" s="314"/>
      <c r="AW242" s="312">
        <v>0.61</v>
      </c>
      <c r="AX242" s="312">
        <v>0.39</v>
      </c>
      <c r="AY242" s="317" t="s">
        <v>50</v>
      </c>
      <c r="AZ242" s="318" t="s">
        <v>41</v>
      </c>
      <c r="BA242" s="314"/>
      <c r="BB242" s="319">
        <v>70.36</v>
      </c>
      <c r="BC242" s="320">
        <v>18599140.350000001</v>
      </c>
      <c r="BD242" s="320">
        <v>10982892.57</v>
      </c>
      <c r="BE242" s="320">
        <v>12933926.199999999</v>
      </c>
      <c r="BF242" s="320">
        <v>41475154.259999998</v>
      </c>
      <c r="BG242" s="317" t="s">
        <v>42</v>
      </c>
      <c r="BH242" s="319">
        <v>84.58</v>
      </c>
      <c r="BI242" s="311"/>
      <c r="BJ242" s="317"/>
      <c r="BK242" s="317">
        <v>923</v>
      </c>
    </row>
    <row r="243" spans="1:63" s="50" customFormat="1" ht="11.25" customHeight="1" x14ac:dyDescent="0.15">
      <c r="A243" s="381" t="s">
        <v>157</v>
      </c>
      <c r="B243" s="315" t="s">
        <v>4780</v>
      </c>
      <c r="C243" s="321" t="s">
        <v>4824</v>
      </c>
      <c r="D243" s="321" t="s">
        <v>4825</v>
      </c>
      <c r="E243" s="321" t="s">
        <v>4826</v>
      </c>
      <c r="F243" s="322"/>
      <c r="G243" s="321">
        <v>38000</v>
      </c>
      <c r="H243" s="311">
        <v>13000</v>
      </c>
      <c r="I243" s="311">
        <v>1191</v>
      </c>
      <c r="J243" s="311">
        <v>7</v>
      </c>
      <c r="K243" s="311">
        <v>7</v>
      </c>
      <c r="L243" s="311">
        <v>0</v>
      </c>
      <c r="M243" s="311">
        <v>199</v>
      </c>
      <c r="N243" s="311">
        <v>199</v>
      </c>
      <c r="O243" s="311">
        <v>101</v>
      </c>
      <c r="P243" s="311">
        <v>29</v>
      </c>
      <c r="Q243" s="311">
        <v>1759</v>
      </c>
      <c r="R243" s="311">
        <v>0</v>
      </c>
      <c r="S243" s="311">
        <v>0</v>
      </c>
      <c r="T243" s="311">
        <v>0</v>
      </c>
      <c r="U243" s="311">
        <v>0</v>
      </c>
      <c r="V243" s="311">
        <v>0</v>
      </c>
      <c r="W243" s="311">
        <v>411</v>
      </c>
      <c r="X243" s="311">
        <v>0</v>
      </c>
      <c r="Y243" s="311">
        <v>794</v>
      </c>
      <c r="Z243" s="311">
        <v>180</v>
      </c>
      <c r="AA243" s="312">
        <v>0.45</v>
      </c>
      <c r="AB243" s="312">
        <v>0.55000000000000004</v>
      </c>
      <c r="AC243" s="312">
        <v>0</v>
      </c>
      <c r="AD243" s="311">
        <v>66</v>
      </c>
      <c r="AE243" s="311">
        <v>159000</v>
      </c>
      <c r="AF243" s="311">
        <v>66</v>
      </c>
      <c r="AG243" s="313">
        <v>802000</v>
      </c>
      <c r="AH243" s="314"/>
      <c r="AI243" s="315">
        <v>195000</v>
      </c>
      <c r="AJ243" s="311">
        <v>0</v>
      </c>
      <c r="AK243" s="311">
        <v>0</v>
      </c>
      <c r="AL243" s="311">
        <v>5000</v>
      </c>
      <c r="AM243" s="311">
        <v>0</v>
      </c>
      <c r="AN243" s="316"/>
      <c r="AO243" s="311">
        <v>0</v>
      </c>
      <c r="AP243" s="311">
        <v>496000</v>
      </c>
      <c r="AQ243" s="311">
        <v>0</v>
      </c>
      <c r="AR243" s="311">
        <v>0</v>
      </c>
      <c r="AS243" s="311">
        <v>0</v>
      </c>
      <c r="AT243" s="311">
        <v>30000</v>
      </c>
      <c r="AU243" s="313">
        <v>0</v>
      </c>
      <c r="AV243" s="314"/>
      <c r="AW243" s="312">
        <v>0.5</v>
      </c>
      <c r="AX243" s="312">
        <v>0.5</v>
      </c>
      <c r="AY243" s="317" t="s">
        <v>41</v>
      </c>
      <c r="AZ243" s="318" t="s">
        <v>41</v>
      </c>
      <c r="BA243" s="314"/>
      <c r="BB243" s="319">
        <v>59.99</v>
      </c>
      <c r="BC243" s="320">
        <v>11000000</v>
      </c>
      <c r="BD243" s="320"/>
      <c r="BE243" s="320">
        <v>11000000</v>
      </c>
      <c r="BF243" s="320">
        <v>71000000</v>
      </c>
      <c r="BG243" s="317" t="s">
        <v>42</v>
      </c>
      <c r="BH243" s="319">
        <v>59.99</v>
      </c>
      <c r="BI243" s="311" t="s">
        <v>4827</v>
      </c>
      <c r="BJ243" s="388" t="s">
        <v>275</v>
      </c>
      <c r="BK243" s="317">
        <v>223</v>
      </c>
    </row>
    <row r="244" spans="1:63" s="50" customFormat="1" ht="11.25" customHeight="1" x14ac:dyDescent="0.15">
      <c r="A244" s="381" t="s">
        <v>355</v>
      </c>
      <c r="B244" s="315" t="s">
        <v>2055</v>
      </c>
      <c r="C244" s="321" t="s">
        <v>4828</v>
      </c>
      <c r="D244" s="321" t="s">
        <v>2056</v>
      </c>
      <c r="E244" s="321" t="s">
        <v>2057</v>
      </c>
      <c r="F244" s="322"/>
      <c r="G244" s="321">
        <v>30000</v>
      </c>
      <c r="H244" s="311"/>
      <c r="I244" s="311">
        <v>580</v>
      </c>
      <c r="J244" s="311">
        <v>125</v>
      </c>
      <c r="K244" s="311">
        <v>7</v>
      </c>
      <c r="L244" s="311">
        <v>1</v>
      </c>
      <c r="M244" s="311">
        <v>50</v>
      </c>
      <c r="N244" s="311"/>
      <c r="O244" s="311"/>
      <c r="P244" s="311"/>
      <c r="Q244" s="311"/>
      <c r="R244" s="311"/>
      <c r="S244" s="311"/>
      <c r="T244" s="311"/>
      <c r="U244" s="311"/>
      <c r="V244" s="311"/>
      <c r="W244" s="311"/>
      <c r="X244" s="311"/>
      <c r="Y244" s="311">
        <v>800</v>
      </c>
      <c r="Z244" s="311"/>
      <c r="AA244" s="312">
        <v>0.8</v>
      </c>
      <c r="AB244" s="312">
        <v>0</v>
      </c>
      <c r="AC244" s="312">
        <v>0.2</v>
      </c>
      <c r="AD244" s="311"/>
      <c r="AE244" s="311">
        <v>20000</v>
      </c>
      <c r="AF244" s="311"/>
      <c r="AG244" s="313"/>
      <c r="AH244" s="314"/>
      <c r="AI244" s="315">
        <v>19800</v>
      </c>
      <c r="AJ244" s="311"/>
      <c r="AK244" s="311">
        <v>2678</v>
      </c>
      <c r="AL244" s="311">
        <v>63000</v>
      </c>
      <c r="AM244" s="311"/>
      <c r="AN244" s="316"/>
      <c r="AO244" s="325"/>
      <c r="AP244" s="311"/>
      <c r="AQ244" s="311">
        <v>500</v>
      </c>
      <c r="AR244" s="311"/>
      <c r="AS244" s="311"/>
      <c r="AT244" s="311"/>
      <c r="AU244" s="313"/>
      <c r="AV244" s="314"/>
      <c r="AW244" s="312"/>
      <c r="AX244" s="312"/>
      <c r="AY244" s="317" t="s">
        <v>41</v>
      </c>
      <c r="AZ244" s="318" t="s">
        <v>50</v>
      </c>
      <c r="BA244" s="314"/>
      <c r="BB244" s="319">
        <v>116</v>
      </c>
      <c r="BC244" s="320">
        <v>2300000</v>
      </c>
      <c r="BD244" s="320">
        <v>8500000</v>
      </c>
      <c r="BE244" s="320">
        <v>7000000</v>
      </c>
      <c r="BF244" s="320">
        <v>19000000</v>
      </c>
      <c r="BG244" s="317" t="s">
        <v>42</v>
      </c>
      <c r="BH244" s="319">
        <v>116</v>
      </c>
      <c r="BI244" s="311"/>
      <c r="BJ244" s="317"/>
      <c r="BK244" s="317">
        <v>239</v>
      </c>
    </row>
    <row r="245" spans="1:63" s="50" customFormat="1" ht="11.25" customHeight="1" x14ac:dyDescent="0.15">
      <c r="A245" s="379" t="s">
        <v>100</v>
      </c>
      <c r="B245" s="315" t="s">
        <v>2492</v>
      </c>
      <c r="C245" s="321" t="s">
        <v>2625</v>
      </c>
      <c r="D245" s="321" t="s">
        <v>2494</v>
      </c>
      <c r="E245" s="321" t="s">
        <v>2514</v>
      </c>
      <c r="F245" s="322"/>
      <c r="G245" s="321">
        <v>43534</v>
      </c>
      <c r="H245" s="311">
        <v>15616</v>
      </c>
      <c r="I245" s="311">
        <v>1487</v>
      </c>
      <c r="J245" s="311">
        <v>20</v>
      </c>
      <c r="K245" s="311">
        <v>34</v>
      </c>
      <c r="L245" s="311">
        <v>52</v>
      </c>
      <c r="M245" s="311">
        <v>1487</v>
      </c>
      <c r="N245" s="311">
        <v>185</v>
      </c>
      <c r="O245" s="311">
        <v>1487</v>
      </c>
      <c r="P245" s="311">
        <v>0</v>
      </c>
      <c r="Q245" s="311">
        <v>1000</v>
      </c>
      <c r="R245" s="311">
        <v>154</v>
      </c>
      <c r="S245" s="311">
        <v>75</v>
      </c>
      <c r="T245" s="311">
        <v>0</v>
      </c>
      <c r="U245" s="311">
        <v>1000</v>
      </c>
      <c r="V245" s="311">
        <v>0</v>
      </c>
      <c r="W245" s="311">
        <v>700</v>
      </c>
      <c r="X245" s="311">
        <v>0</v>
      </c>
      <c r="Y245" s="311">
        <v>3576</v>
      </c>
      <c r="Z245" s="311">
        <v>365</v>
      </c>
      <c r="AA245" s="312">
        <v>0.85</v>
      </c>
      <c r="AB245" s="312">
        <v>0</v>
      </c>
      <c r="AC245" s="312">
        <v>0.15</v>
      </c>
      <c r="AD245" s="311">
        <v>257</v>
      </c>
      <c r="AE245" s="311">
        <v>500000</v>
      </c>
      <c r="AF245" s="311">
        <v>112</v>
      </c>
      <c r="AG245" s="313">
        <v>1225460</v>
      </c>
      <c r="AH245" s="314"/>
      <c r="AI245" s="315">
        <v>844296</v>
      </c>
      <c r="AJ245" s="311"/>
      <c r="AK245" s="311"/>
      <c r="AL245" s="311">
        <v>2875</v>
      </c>
      <c r="AM245" s="311">
        <v>68927</v>
      </c>
      <c r="AN245" s="316" t="s">
        <v>104</v>
      </c>
      <c r="AO245" s="311">
        <v>1117525</v>
      </c>
      <c r="AP245" s="311">
        <v>1135</v>
      </c>
      <c r="AQ245" s="311">
        <v>110873</v>
      </c>
      <c r="AR245" s="311"/>
      <c r="AS245" s="311"/>
      <c r="AT245" s="311"/>
      <c r="AU245" s="313"/>
      <c r="AV245" s="314"/>
      <c r="AW245" s="312">
        <v>0.9</v>
      </c>
      <c r="AX245" s="312">
        <v>0.1</v>
      </c>
      <c r="AY245" s="317" t="s">
        <v>41</v>
      </c>
      <c r="AZ245" s="318" t="s">
        <v>41</v>
      </c>
      <c r="BA245" s="314"/>
      <c r="BB245" s="319">
        <v>62.61</v>
      </c>
      <c r="BC245" s="320"/>
      <c r="BD245" s="320"/>
      <c r="BE245" s="320"/>
      <c r="BF245" s="320"/>
      <c r="BG245" s="317" t="s">
        <v>42</v>
      </c>
      <c r="BH245" s="319">
        <v>65.8</v>
      </c>
      <c r="BI245" s="311" t="s">
        <v>2810</v>
      </c>
      <c r="BJ245" s="388" t="s">
        <v>275</v>
      </c>
      <c r="BK245" s="317">
        <v>647</v>
      </c>
    </row>
    <row r="246" spans="1:63" s="252" customFormat="1" ht="11.25" customHeight="1" x14ac:dyDescent="0.15">
      <c r="A246" s="380" t="s">
        <v>356</v>
      </c>
      <c r="B246" s="384"/>
      <c r="C246" s="343"/>
      <c r="D246" s="343"/>
      <c r="E246" s="343"/>
      <c r="F246" s="344"/>
      <c r="G246" s="343"/>
      <c r="H246" s="342"/>
      <c r="I246" s="345"/>
      <c r="J246" s="345"/>
      <c r="K246" s="345"/>
      <c r="L246" s="345"/>
      <c r="M246" s="345"/>
      <c r="N246" s="345"/>
      <c r="O246" s="345"/>
      <c r="P246" s="345"/>
      <c r="Q246" s="345"/>
      <c r="R246" s="345"/>
      <c r="S246" s="345"/>
      <c r="T246" s="345"/>
      <c r="U246" s="345"/>
      <c r="V246" s="345"/>
      <c r="W246" s="345"/>
      <c r="X246" s="345"/>
      <c r="Y246" s="345"/>
      <c r="Z246" s="345"/>
      <c r="AA246" s="346"/>
      <c r="AB246" s="346"/>
      <c r="AC246" s="346"/>
      <c r="AD246" s="345"/>
      <c r="AE246" s="345"/>
      <c r="AF246" s="345"/>
      <c r="AG246" s="160"/>
      <c r="AH246" s="347"/>
      <c r="AI246" s="348"/>
      <c r="AJ246" s="345"/>
      <c r="AK246" s="345"/>
      <c r="AL246" s="345"/>
      <c r="AM246" s="345"/>
      <c r="AN246" s="349"/>
      <c r="AO246" s="345"/>
      <c r="AP246" s="345"/>
      <c r="AQ246" s="345"/>
      <c r="AR246" s="345"/>
      <c r="AS246" s="345"/>
      <c r="AT246" s="345"/>
      <c r="AU246" s="160"/>
      <c r="AV246" s="347"/>
      <c r="AW246" s="346"/>
      <c r="AX246" s="346"/>
      <c r="AY246" s="350"/>
      <c r="AZ246" s="351"/>
      <c r="BA246" s="347"/>
      <c r="BB246" s="352"/>
      <c r="BC246" s="353"/>
      <c r="BD246" s="353"/>
      <c r="BE246" s="353"/>
      <c r="BF246" s="353"/>
      <c r="BG246" s="350"/>
      <c r="BH246" s="352"/>
      <c r="BI246" s="345"/>
      <c r="BJ246" s="350"/>
      <c r="BK246" s="317">
        <v>76</v>
      </c>
    </row>
    <row r="247" spans="1:63" s="50" customFormat="1" ht="11.25" customHeight="1" x14ac:dyDescent="0.15">
      <c r="A247" s="379" t="s">
        <v>143</v>
      </c>
      <c r="B247" s="315" t="s">
        <v>4781</v>
      </c>
      <c r="C247" s="321" t="s">
        <v>1549</v>
      </c>
      <c r="D247" s="321" t="s">
        <v>4829</v>
      </c>
      <c r="E247" s="321" t="s">
        <v>4830</v>
      </c>
      <c r="F247" s="322"/>
      <c r="G247" s="321">
        <v>17267</v>
      </c>
      <c r="H247" s="311">
        <v>7415</v>
      </c>
      <c r="I247" s="311">
        <v>358</v>
      </c>
      <c r="J247" s="311">
        <v>21</v>
      </c>
      <c r="K247" s="311">
        <v>17</v>
      </c>
      <c r="L247" s="311">
        <v>36</v>
      </c>
      <c r="M247" s="311">
        <v>358</v>
      </c>
      <c r="N247" s="311">
        <v>358</v>
      </c>
      <c r="O247" s="311">
        <v>358</v>
      </c>
      <c r="P247" s="311">
        <v>14</v>
      </c>
      <c r="Q247" s="311">
        <v>0</v>
      </c>
      <c r="R247" s="311">
        <v>0</v>
      </c>
      <c r="S247" s="311">
        <v>0</v>
      </c>
      <c r="T247" s="311">
        <v>0</v>
      </c>
      <c r="U247" s="311">
        <v>0</v>
      </c>
      <c r="V247" s="311">
        <v>0</v>
      </c>
      <c r="W247" s="311">
        <v>0</v>
      </c>
      <c r="X247" s="311">
        <v>0</v>
      </c>
      <c r="Y247" s="311">
        <v>366</v>
      </c>
      <c r="Z247" s="311">
        <v>0</v>
      </c>
      <c r="AA247" s="312">
        <v>0.98</v>
      </c>
      <c r="AB247" s="312">
        <v>0</v>
      </c>
      <c r="AC247" s="312">
        <v>0.02</v>
      </c>
      <c r="AD247" s="311">
        <v>67</v>
      </c>
      <c r="AE247" s="311">
        <v>94150</v>
      </c>
      <c r="AF247" s="311">
        <v>87</v>
      </c>
      <c r="AG247" s="313">
        <v>1840500</v>
      </c>
      <c r="AH247" s="314" t="s">
        <v>2785</v>
      </c>
      <c r="AI247" s="315">
        <v>39113</v>
      </c>
      <c r="AJ247" s="311">
        <v>0</v>
      </c>
      <c r="AK247" s="311">
        <v>0</v>
      </c>
      <c r="AL247" s="311">
        <v>23737</v>
      </c>
      <c r="AM247" s="311">
        <v>0</v>
      </c>
      <c r="AN247" s="316" t="s">
        <v>2786</v>
      </c>
      <c r="AO247" s="311">
        <v>2840114</v>
      </c>
      <c r="AP247" s="311">
        <v>0</v>
      </c>
      <c r="AQ247" s="311">
        <v>0</v>
      </c>
      <c r="AR247" s="311">
        <v>1110</v>
      </c>
      <c r="AS247" s="311">
        <v>0</v>
      </c>
      <c r="AT247" s="311">
        <v>518855</v>
      </c>
      <c r="AU247" s="313">
        <v>0</v>
      </c>
      <c r="AV247" s="314" t="s">
        <v>2786</v>
      </c>
      <c r="AW247" s="312">
        <v>0.8</v>
      </c>
      <c r="AX247" s="312">
        <v>0.2</v>
      </c>
      <c r="AY247" s="317" t="s">
        <v>50</v>
      </c>
      <c r="AZ247" s="318" t="s">
        <v>95</v>
      </c>
      <c r="BA247" s="314" t="s">
        <v>4831</v>
      </c>
      <c r="BB247" s="319">
        <v>91.37</v>
      </c>
      <c r="BC247" s="320">
        <v>11884995</v>
      </c>
      <c r="BD247" s="320">
        <v>14740454</v>
      </c>
      <c r="BE247" s="320">
        <v>4447006</v>
      </c>
      <c r="BF247" s="320">
        <v>31072455</v>
      </c>
      <c r="BG247" s="317" t="s">
        <v>42</v>
      </c>
      <c r="BH247" s="319">
        <v>101.94</v>
      </c>
      <c r="BI247" s="311" t="s">
        <v>4832</v>
      </c>
      <c r="BJ247" s="388" t="s">
        <v>275</v>
      </c>
      <c r="BK247" s="317">
        <v>1720</v>
      </c>
    </row>
    <row r="248" spans="1:63" s="50" customFormat="1" ht="11.25" customHeight="1" x14ac:dyDescent="0.15">
      <c r="A248" s="379" t="s">
        <v>116</v>
      </c>
      <c r="B248" s="315" t="s">
        <v>114</v>
      </c>
      <c r="C248" s="321" t="s">
        <v>2750</v>
      </c>
      <c r="D248" s="321" t="s">
        <v>4833</v>
      </c>
      <c r="E248" s="321" t="s">
        <v>4834</v>
      </c>
      <c r="F248" s="322"/>
      <c r="G248" s="321">
        <v>42667</v>
      </c>
      <c r="H248" s="311">
        <v>17328</v>
      </c>
      <c r="I248" s="311">
        <v>1773</v>
      </c>
      <c r="J248" s="311">
        <v>32</v>
      </c>
      <c r="K248" s="311">
        <v>1</v>
      </c>
      <c r="L248" s="311">
        <v>4</v>
      </c>
      <c r="M248" s="311">
        <v>249</v>
      </c>
      <c r="N248" s="311">
        <v>107</v>
      </c>
      <c r="O248" s="311">
        <v>1773</v>
      </c>
      <c r="P248" s="311">
        <v>0</v>
      </c>
      <c r="Q248" s="311">
        <v>0</v>
      </c>
      <c r="R248" s="311">
        <v>0</v>
      </c>
      <c r="S248" s="311">
        <v>0</v>
      </c>
      <c r="T248" s="311">
        <v>0</v>
      </c>
      <c r="U248" s="311">
        <v>0</v>
      </c>
      <c r="V248" s="311">
        <v>0</v>
      </c>
      <c r="W248" s="311">
        <v>0</v>
      </c>
      <c r="X248" s="311">
        <v>0</v>
      </c>
      <c r="Y248" s="311">
        <v>2397</v>
      </c>
      <c r="Z248" s="311">
        <v>430</v>
      </c>
      <c r="AA248" s="312">
        <v>0.95</v>
      </c>
      <c r="AB248" s="312">
        <v>0.02</v>
      </c>
      <c r="AC248" s="312">
        <v>0.03</v>
      </c>
      <c r="AD248" s="311">
        <v>231</v>
      </c>
      <c r="AE248" s="311">
        <v>847427</v>
      </c>
      <c r="AF248" s="311">
        <v>236</v>
      </c>
      <c r="AG248" s="313">
        <v>7399633</v>
      </c>
      <c r="AH248" s="314" t="s">
        <v>4835</v>
      </c>
      <c r="AI248" s="315">
        <v>608282</v>
      </c>
      <c r="AJ248" s="311">
        <v>1475</v>
      </c>
      <c r="AK248" s="311">
        <v>0</v>
      </c>
      <c r="AL248" s="311">
        <v>1160</v>
      </c>
      <c r="AM248" s="311">
        <v>21</v>
      </c>
      <c r="AN248" s="316" t="s">
        <v>4836</v>
      </c>
      <c r="AO248" s="311">
        <v>12995415</v>
      </c>
      <c r="AP248" s="311">
        <v>228657</v>
      </c>
      <c r="AQ248" s="311">
        <v>0</v>
      </c>
      <c r="AR248" s="311">
        <v>0</v>
      </c>
      <c r="AS248" s="311">
        <v>0</v>
      </c>
      <c r="AT248" s="311">
        <v>272689</v>
      </c>
      <c r="AU248" s="313">
        <v>1455330</v>
      </c>
      <c r="AV248" s="314" t="s">
        <v>4837</v>
      </c>
      <c r="AW248" s="312">
        <v>0.88</v>
      </c>
      <c r="AX248" s="312">
        <v>0.12</v>
      </c>
      <c r="AY248" s="317" t="s">
        <v>50</v>
      </c>
      <c r="AZ248" s="318" t="s">
        <v>41</v>
      </c>
      <c r="BA248" s="314" t="s">
        <v>4838</v>
      </c>
      <c r="BB248" s="319">
        <v>53.74</v>
      </c>
      <c r="BC248" s="320">
        <v>34493269</v>
      </c>
      <c r="BD248" s="320">
        <v>29966947</v>
      </c>
      <c r="BE248" s="320">
        <v>39726554</v>
      </c>
      <c r="BF248" s="320">
        <v>104186770</v>
      </c>
      <c r="BG248" s="317" t="s">
        <v>42</v>
      </c>
      <c r="BH248" s="319">
        <v>60.2</v>
      </c>
      <c r="BI248" s="311" t="s">
        <v>4839</v>
      </c>
      <c r="BJ248" s="388" t="s">
        <v>275</v>
      </c>
      <c r="BK248" s="317">
        <v>422</v>
      </c>
    </row>
    <row r="249" spans="1:63" s="252" customFormat="1" ht="11.25" customHeight="1" x14ac:dyDescent="0.15">
      <c r="A249" s="380" t="s">
        <v>357</v>
      </c>
      <c r="B249" s="384"/>
      <c r="C249" s="343"/>
      <c r="D249" s="343"/>
      <c r="E249" s="343"/>
      <c r="F249" s="344"/>
      <c r="G249" s="343"/>
      <c r="H249" s="342"/>
      <c r="I249" s="345"/>
      <c r="J249" s="345"/>
      <c r="K249" s="345"/>
      <c r="L249" s="345"/>
      <c r="M249" s="345"/>
      <c r="N249" s="345"/>
      <c r="O249" s="345"/>
      <c r="P249" s="345"/>
      <c r="Q249" s="345"/>
      <c r="R249" s="345"/>
      <c r="S249" s="345"/>
      <c r="T249" s="345"/>
      <c r="U249" s="345"/>
      <c r="V249" s="345"/>
      <c r="W249" s="345"/>
      <c r="X249" s="345"/>
      <c r="Y249" s="345"/>
      <c r="Z249" s="345"/>
      <c r="AA249" s="346"/>
      <c r="AB249" s="346"/>
      <c r="AC249" s="346"/>
      <c r="AD249" s="345"/>
      <c r="AE249" s="345"/>
      <c r="AF249" s="345"/>
      <c r="AG249" s="160"/>
      <c r="AH249" s="347"/>
      <c r="AI249" s="348"/>
      <c r="AJ249" s="345"/>
      <c r="AK249" s="345"/>
      <c r="AL249" s="345"/>
      <c r="AM249" s="345"/>
      <c r="AN249" s="349"/>
      <c r="AO249" s="345"/>
      <c r="AP249" s="345"/>
      <c r="AQ249" s="345"/>
      <c r="AR249" s="345"/>
      <c r="AS249" s="345"/>
      <c r="AT249" s="345"/>
      <c r="AU249" s="160"/>
      <c r="AV249" s="347"/>
      <c r="AW249" s="346"/>
      <c r="AX249" s="346"/>
      <c r="AY249" s="350"/>
      <c r="AZ249" s="351"/>
      <c r="BA249" s="347"/>
      <c r="BB249" s="352"/>
      <c r="BC249" s="353"/>
      <c r="BD249" s="353"/>
      <c r="BE249" s="353"/>
      <c r="BF249" s="353"/>
      <c r="BG249" s="350"/>
      <c r="BH249" s="352"/>
      <c r="BI249" s="345"/>
      <c r="BJ249" s="350"/>
      <c r="BK249" s="317">
        <v>206</v>
      </c>
    </row>
    <row r="250" spans="1:63" s="50" customFormat="1" ht="11.25" customHeight="1" x14ac:dyDescent="0.15">
      <c r="A250" s="379" t="s">
        <v>144</v>
      </c>
      <c r="B250" s="315" t="s">
        <v>1558</v>
      </c>
      <c r="C250" s="321" t="s">
        <v>1559</v>
      </c>
      <c r="D250" s="321" t="s">
        <v>1560</v>
      </c>
      <c r="E250" s="321" t="s">
        <v>4840</v>
      </c>
      <c r="F250" s="322"/>
      <c r="G250" s="321">
        <v>19090</v>
      </c>
      <c r="H250" s="311">
        <v>8029</v>
      </c>
      <c r="I250" s="311">
        <v>512</v>
      </c>
      <c r="J250" s="311">
        <v>64</v>
      </c>
      <c r="K250" s="311">
        <v>30</v>
      </c>
      <c r="L250" s="311">
        <v>6</v>
      </c>
      <c r="M250" s="311">
        <v>379</v>
      </c>
      <c r="N250" s="311">
        <v>108</v>
      </c>
      <c r="O250" s="311">
        <v>165</v>
      </c>
      <c r="P250" s="311">
        <v>0</v>
      </c>
      <c r="Q250" s="311">
        <v>0</v>
      </c>
      <c r="R250" s="311">
        <v>0</v>
      </c>
      <c r="S250" s="311">
        <v>0</v>
      </c>
      <c r="T250" s="311">
        <v>0</v>
      </c>
      <c r="U250" s="311">
        <v>0</v>
      </c>
      <c r="V250" s="311">
        <v>0</v>
      </c>
      <c r="W250" s="311">
        <v>0</v>
      </c>
      <c r="X250" s="311">
        <v>0</v>
      </c>
      <c r="Y250" s="311">
        <v>950</v>
      </c>
      <c r="Z250" s="311">
        <v>85</v>
      </c>
      <c r="AA250" s="312">
        <v>1</v>
      </c>
      <c r="AB250" s="312">
        <v>0</v>
      </c>
      <c r="AC250" s="312">
        <v>0</v>
      </c>
      <c r="AD250" s="311">
        <v>21</v>
      </c>
      <c r="AE250" s="311">
        <v>20200</v>
      </c>
      <c r="AF250" s="311">
        <v>104</v>
      </c>
      <c r="AG250" s="313">
        <v>2251500</v>
      </c>
      <c r="AH250" s="314"/>
      <c r="AI250" s="315">
        <v>7363</v>
      </c>
      <c r="AJ250" s="311">
        <v>0</v>
      </c>
      <c r="AK250" s="311">
        <v>0</v>
      </c>
      <c r="AL250" s="311">
        <v>141981</v>
      </c>
      <c r="AM250" s="311">
        <v>0</v>
      </c>
      <c r="AN250" s="316"/>
      <c r="AO250" s="311">
        <v>0</v>
      </c>
      <c r="AP250" s="311">
        <v>0</v>
      </c>
      <c r="AQ250" s="311">
        <v>3937102</v>
      </c>
      <c r="AR250" s="311">
        <v>0</v>
      </c>
      <c r="AS250" s="311">
        <v>0</v>
      </c>
      <c r="AT250" s="311">
        <v>0</v>
      </c>
      <c r="AU250" s="313">
        <v>0</v>
      </c>
      <c r="AV250" s="314"/>
      <c r="AW250" s="312">
        <v>0</v>
      </c>
      <c r="AX250" s="312">
        <v>1</v>
      </c>
      <c r="AY250" s="317" t="s">
        <v>95</v>
      </c>
      <c r="AZ250" s="318" t="s">
        <v>95</v>
      </c>
      <c r="BA250" s="314"/>
      <c r="BB250" s="319">
        <v>96.52</v>
      </c>
      <c r="BC250" s="320">
        <v>12612955</v>
      </c>
      <c r="BD250" s="320">
        <v>3461087</v>
      </c>
      <c r="BE250" s="320">
        <v>9077373</v>
      </c>
      <c r="BF250" s="320">
        <v>33082485</v>
      </c>
      <c r="BG250" s="317" t="s">
        <v>46</v>
      </c>
      <c r="BH250" s="319"/>
      <c r="BI250" s="311"/>
      <c r="BJ250" s="317"/>
      <c r="BK250" s="317">
        <v>894</v>
      </c>
    </row>
    <row r="251" spans="1:63" s="50" customFormat="1" ht="11.25" customHeight="1" x14ac:dyDescent="0.15">
      <c r="A251" s="379" t="s">
        <v>145</v>
      </c>
      <c r="B251" s="315" t="s">
        <v>4782</v>
      </c>
      <c r="C251" s="321" t="s">
        <v>4841</v>
      </c>
      <c r="D251" s="321" t="s">
        <v>4842</v>
      </c>
      <c r="E251" s="321" t="s">
        <v>4843</v>
      </c>
      <c r="F251" s="322"/>
      <c r="G251" s="321">
        <v>95476</v>
      </c>
      <c r="H251" s="311">
        <v>47738</v>
      </c>
      <c r="I251" s="311">
        <v>2189</v>
      </c>
      <c r="J251" s="311"/>
      <c r="K251" s="311">
        <v>47</v>
      </c>
      <c r="L251" s="311"/>
      <c r="M251" s="311">
        <v>2189</v>
      </c>
      <c r="N251" s="311"/>
      <c r="O251" s="311">
        <v>2189</v>
      </c>
      <c r="P251" s="311"/>
      <c r="Q251" s="311">
        <v>380</v>
      </c>
      <c r="R251" s="311"/>
      <c r="S251" s="311"/>
      <c r="T251" s="311"/>
      <c r="U251" s="311"/>
      <c r="V251" s="311"/>
      <c r="W251" s="311"/>
      <c r="X251" s="311"/>
      <c r="Y251" s="311">
        <v>4700</v>
      </c>
      <c r="Z251" s="311"/>
      <c r="AA251" s="312">
        <v>0.9</v>
      </c>
      <c r="AB251" s="312">
        <v>0.08</v>
      </c>
      <c r="AC251" s="312">
        <v>0.02</v>
      </c>
      <c r="AD251" s="311">
        <v>445</v>
      </c>
      <c r="AE251" s="311">
        <v>810943</v>
      </c>
      <c r="AF251" s="311">
        <v>65</v>
      </c>
      <c r="AG251" s="313"/>
      <c r="AH251" s="314" t="s">
        <v>4844</v>
      </c>
      <c r="AI251" s="315">
        <v>700017</v>
      </c>
      <c r="AJ251" s="311"/>
      <c r="AK251" s="311"/>
      <c r="AL251" s="311"/>
      <c r="AM251" s="311"/>
      <c r="AN251" s="316"/>
      <c r="AO251" s="311">
        <v>10600000</v>
      </c>
      <c r="AP251" s="311"/>
      <c r="AQ251" s="311"/>
      <c r="AR251" s="311"/>
      <c r="AS251" s="311"/>
      <c r="AT251" s="311"/>
      <c r="AU251" s="313"/>
      <c r="AV251" s="314"/>
      <c r="AW251" s="312">
        <v>1</v>
      </c>
      <c r="AX251" s="312">
        <v>0</v>
      </c>
      <c r="AY251" s="317" t="s">
        <v>50</v>
      </c>
      <c r="AZ251" s="318" t="s">
        <v>50</v>
      </c>
      <c r="BA251" s="314"/>
      <c r="BB251" s="319">
        <v>65.7</v>
      </c>
      <c r="BC251" s="320"/>
      <c r="BD251" s="320"/>
      <c r="BE251" s="320"/>
      <c r="BF251" s="320">
        <v>298000000</v>
      </c>
      <c r="BG251" s="317" t="s">
        <v>42</v>
      </c>
      <c r="BH251" s="319">
        <v>76.17</v>
      </c>
      <c r="BI251" s="311"/>
      <c r="BJ251" s="317"/>
      <c r="BK251" s="317">
        <v>471</v>
      </c>
    </row>
    <row r="252" spans="1:63" s="50" customFormat="1" ht="11.25" customHeight="1" x14ac:dyDescent="0.15">
      <c r="A252" s="381" t="s">
        <v>322</v>
      </c>
      <c r="B252" s="315" t="s">
        <v>4783</v>
      </c>
      <c r="C252" s="321" t="s">
        <v>4845</v>
      </c>
      <c r="D252" s="321" t="s">
        <v>4846</v>
      </c>
      <c r="E252" s="321" t="s">
        <v>4847</v>
      </c>
      <c r="F252" s="322"/>
      <c r="G252" s="321">
        <v>3161</v>
      </c>
      <c r="H252" s="311">
        <v>1486</v>
      </c>
      <c r="I252" s="311">
        <v>144</v>
      </c>
      <c r="J252" s="311">
        <v>0</v>
      </c>
      <c r="K252" s="311">
        <v>1</v>
      </c>
      <c r="L252" s="311">
        <v>0</v>
      </c>
      <c r="M252" s="311">
        <v>104</v>
      </c>
      <c r="N252" s="311">
        <v>0</v>
      </c>
      <c r="O252" s="311">
        <v>144</v>
      </c>
      <c r="P252" s="311">
        <v>0</v>
      </c>
      <c r="Q252" s="311">
        <v>326</v>
      </c>
      <c r="R252" s="311">
        <v>0</v>
      </c>
      <c r="S252" s="311">
        <v>12</v>
      </c>
      <c r="T252" s="311">
        <v>0</v>
      </c>
      <c r="U252" s="311">
        <v>60</v>
      </c>
      <c r="V252" s="311">
        <v>0</v>
      </c>
      <c r="W252" s="311">
        <v>86</v>
      </c>
      <c r="X252" s="311">
        <v>0</v>
      </c>
      <c r="Y252" s="311">
        <v>170</v>
      </c>
      <c r="Z252" s="311">
        <v>0</v>
      </c>
      <c r="AA252" s="312">
        <v>1</v>
      </c>
      <c r="AB252" s="312">
        <v>0</v>
      </c>
      <c r="AC252" s="312">
        <v>0</v>
      </c>
      <c r="AD252" s="311">
        <v>20</v>
      </c>
      <c r="AE252" s="311">
        <v>64000</v>
      </c>
      <c r="AF252" s="311">
        <v>8</v>
      </c>
      <c r="AG252" s="313">
        <v>95000</v>
      </c>
      <c r="AH252" s="314" t="s">
        <v>4848</v>
      </c>
      <c r="AI252" s="315">
        <v>102435</v>
      </c>
      <c r="AJ252" s="311">
        <v>0</v>
      </c>
      <c r="AK252" s="311">
        <v>0</v>
      </c>
      <c r="AL252" s="311">
        <v>6827</v>
      </c>
      <c r="AM252" s="311">
        <v>0</v>
      </c>
      <c r="AN252" s="316"/>
      <c r="AO252" s="311">
        <v>12144</v>
      </c>
      <c r="AP252" s="311">
        <v>18310</v>
      </c>
      <c r="AQ252" s="311">
        <v>0</v>
      </c>
      <c r="AR252" s="311">
        <v>0</v>
      </c>
      <c r="AS252" s="311">
        <v>0</v>
      </c>
      <c r="AT252" s="311">
        <v>0</v>
      </c>
      <c r="AU252" s="313">
        <v>0</v>
      </c>
      <c r="AV252" s="314"/>
      <c r="AW252" s="312">
        <v>0.4</v>
      </c>
      <c r="AX252" s="312">
        <v>0.6</v>
      </c>
      <c r="AY252" s="317" t="s">
        <v>50</v>
      </c>
      <c r="AZ252" s="318" t="s">
        <v>41</v>
      </c>
      <c r="BA252" s="314"/>
      <c r="BB252" s="319">
        <v>72.41</v>
      </c>
      <c r="BC252" s="320">
        <v>1140669</v>
      </c>
      <c r="BD252" s="320">
        <v>4035471</v>
      </c>
      <c r="BE252" s="320">
        <v>7562504</v>
      </c>
      <c r="BF252" s="320">
        <v>12738645</v>
      </c>
      <c r="BG252" s="317" t="s">
        <v>42</v>
      </c>
      <c r="BH252" s="319">
        <v>73.180000000000007</v>
      </c>
      <c r="BI252" s="311" t="s">
        <v>4849</v>
      </c>
      <c r="BJ252" s="388" t="s">
        <v>275</v>
      </c>
      <c r="BK252" s="317">
        <v>406</v>
      </c>
    </row>
    <row r="253" spans="1:63" s="252" customFormat="1" ht="11.25" customHeight="1" x14ac:dyDescent="0.15">
      <c r="A253" s="382" t="s">
        <v>70</v>
      </c>
      <c r="B253" s="384"/>
      <c r="C253" s="343"/>
      <c r="D253" s="343"/>
      <c r="E253" s="343"/>
      <c r="F253" s="344"/>
      <c r="G253" s="343"/>
      <c r="H253" s="342"/>
      <c r="I253" s="345"/>
      <c r="J253" s="345"/>
      <c r="K253" s="345"/>
      <c r="L253" s="345"/>
      <c r="M253" s="345"/>
      <c r="N253" s="345"/>
      <c r="O253" s="345"/>
      <c r="P253" s="345"/>
      <c r="Q253" s="345"/>
      <c r="R253" s="345"/>
      <c r="S253" s="345"/>
      <c r="T253" s="345"/>
      <c r="U253" s="345"/>
      <c r="V253" s="345"/>
      <c r="W253" s="345"/>
      <c r="X253" s="345"/>
      <c r="Y253" s="345"/>
      <c r="Z253" s="345"/>
      <c r="AA253" s="346"/>
      <c r="AB253" s="346"/>
      <c r="AC253" s="346"/>
      <c r="AD253" s="345"/>
      <c r="AE253" s="345"/>
      <c r="AF253" s="345"/>
      <c r="AG253" s="160"/>
      <c r="AH253" s="347"/>
      <c r="AI253" s="348"/>
      <c r="AJ253" s="345"/>
      <c r="AK253" s="345"/>
      <c r="AL253" s="345"/>
      <c r="AM253" s="345"/>
      <c r="AN253" s="349"/>
      <c r="AO253" s="345"/>
      <c r="AP253" s="345"/>
      <c r="AQ253" s="345"/>
      <c r="AR253" s="345"/>
      <c r="AS253" s="345"/>
      <c r="AT253" s="345"/>
      <c r="AU253" s="160"/>
      <c r="AV253" s="347"/>
      <c r="AW253" s="346"/>
      <c r="AX253" s="346"/>
      <c r="AY253" s="350"/>
      <c r="AZ253" s="351"/>
      <c r="BA253" s="347"/>
      <c r="BB253" s="352"/>
      <c r="BC253" s="353"/>
      <c r="BD253" s="353"/>
      <c r="BE253" s="353"/>
      <c r="BF253" s="353"/>
      <c r="BG253" s="350"/>
      <c r="BH253" s="352"/>
      <c r="BI253" s="345"/>
      <c r="BJ253" s="350"/>
      <c r="BK253" s="317">
        <v>46</v>
      </c>
    </row>
    <row r="254" spans="1:63" s="50" customFormat="1" ht="11.25" customHeight="1" x14ac:dyDescent="0.15">
      <c r="A254" s="379" t="s">
        <v>146</v>
      </c>
      <c r="B254" s="315" t="s">
        <v>1569</v>
      </c>
      <c r="C254" s="321" t="s">
        <v>1583</v>
      </c>
      <c r="D254" s="321" t="s">
        <v>694</v>
      </c>
      <c r="E254" s="321" t="s">
        <v>231</v>
      </c>
      <c r="F254" s="322"/>
      <c r="G254" s="321">
        <v>18273</v>
      </c>
      <c r="H254" s="311">
        <v>7789</v>
      </c>
      <c r="I254" s="311">
        <v>475</v>
      </c>
      <c r="J254" s="311">
        <v>23</v>
      </c>
      <c r="K254" s="311">
        <v>85</v>
      </c>
      <c r="L254" s="311">
        <v>23</v>
      </c>
      <c r="M254" s="311">
        <v>581</v>
      </c>
      <c r="N254" s="311">
        <v>277</v>
      </c>
      <c r="O254" s="311">
        <v>498</v>
      </c>
      <c r="P254" s="311">
        <v>21</v>
      </c>
      <c r="Q254" s="311"/>
      <c r="R254" s="311"/>
      <c r="S254" s="311"/>
      <c r="T254" s="311"/>
      <c r="U254" s="311"/>
      <c r="V254" s="311"/>
      <c r="W254" s="311"/>
      <c r="X254" s="311"/>
      <c r="Y254" s="311">
        <v>351</v>
      </c>
      <c r="Z254" s="311">
        <v>106</v>
      </c>
      <c r="AA254" s="312">
        <v>1</v>
      </c>
      <c r="AB254" s="312">
        <v>0</v>
      </c>
      <c r="AC254" s="312">
        <v>0</v>
      </c>
      <c r="AD254" s="311">
        <v>73</v>
      </c>
      <c r="AE254" s="311">
        <v>102200</v>
      </c>
      <c r="AF254" s="311">
        <v>75</v>
      </c>
      <c r="AG254" s="313">
        <v>1752000</v>
      </c>
      <c r="AH254" s="314"/>
      <c r="AI254" s="315">
        <v>34234</v>
      </c>
      <c r="AJ254" s="311"/>
      <c r="AK254" s="311"/>
      <c r="AL254" s="311">
        <v>2423</v>
      </c>
      <c r="AM254" s="311"/>
      <c r="AN254" s="316"/>
      <c r="AO254" s="311">
        <v>1021300</v>
      </c>
      <c r="AP254" s="311"/>
      <c r="AQ254" s="311">
        <v>106641</v>
      </c>
      <c r="AR254" s="311"/>
      <c r="AS254" s="311">
        <v>96489</v>
      </c>
      <c r="AT254" s="311"/>
      <c r="AU254" s="313"/>
      <c r="AV254" s="314" t="s">
        <v>4850</v>
      </c>
      <c r="AW254" s="312">
        <v>0.54</v>
      </c>
      <c r="AX254" s="312">
        <v>0.46</v>
      </c>
      <c r="AY254" s="317" t="s">
        <v>50</v>
      </c>
      <c r="AZ254" s="318" t="s">
        <v>95</v>
      </c>
      <c r="BA254" s="314" t="s">
        <v>4851</v>
      </c>
      <c r="BB254" s="319">
        <v>75.989999999999995</v>
      </c>
      <c r="BC254" s="320">
        <v>3241424.12</v>
      </c>
      <c r="BD254" s="320">
        <v>8983015.9700000007</v>
      </c>
      <c r="BE254" s="320">
        <v>4096239.87</v>
      </c>
      <c r="BF254" s="320">
        <v>16320679.960000001</v>
      </c>
      <c r="BG254" s="317" t="s">
        <v>42</v>
      </c>
      <c r="BH254" s="319">
        <v>81.08</v>
      </c>
      <c r="BI254" s="311" t="s">
        <v>4852</v>
      </c>
      <c r="BJ254" s="388" t="s">
        <v>275</v>
      </c>
      <c r="BK254" s="317">
        <v>804</v>
      </c>
    </row>
    <row r="255" spans="1:63" s="252" customFormat="1" ht="11.25" customHeight="1" x14ac:dyDescent="0.15">
      <c r="A255" s="382" t="s">
        <v>158</v>
      </c>
      <c r="B255" s="384"/>
      <c r="C255" s="343"/>
      <c r="D255" s="343"/>
      <c r="E255" s="343"/>
      <c r="F255" s="344"/>
      <c r="G255" s="343"/>
      <c r="H255" s="342"/>
      <c r="I255" s="345"/>
      <c r="J255" s="345"/>
      <c r="K255" s="345"/>
      <c r="L255" s="345"/>
      <c r="M255" s="345"/>
      <c r="N255" s="345"/>
      <c r="O255" s="345"/>
      <c r="P255" s="345"/>
      <c r="Q255" s="345"/>
      <c r="R255" s="345"/>
      <c r="S255" s="345"/>
      <c r="T255" s="345"/>
      <c r="U255" s="345"/>
      <c r="V255" s="345"/>
      <c r="W255" s="345"/>
      <c r="X255" s="345"/>
      <c r="Y255" s="345"/>
      <c r="Z255" s="345"/>
      <c r="AA255" s="346"/>
      <c r="AB255" s="346"/>
      <c r="AC255" s="346"/>
      <c r="AD255" s="345"/>
      <c r="AE255" s="345"/>
      <c r="AF255" s="345"/>
      <c r="AG255" s="160"/>
      <c r="AH255" s="347"/>
      <c r="AI255" s="348"/>
      <c r="AJ255" s="345"/>
      <c r="AK255" s="345"/>
      <c r="AL255" s="345"/>
      <c r="AM255" s="345"/>
      <c r="AN255" s="349"/>
      <c r="AO255" s="345"/>
      <c r="AP255" s="345"/>
      <c r="AQ255" s="345"/>
      <c r="AR255" s="345"/>
      <c r="AS255" s="345"/>
      <c r="AT255" s="345"/>
      <c r="AU255" s="160"/>
      <c r="AV255" s="347"/>
      <c r="AW255" s="346"/>
      <c r="AX255" s="346"/>
      <c r="AY255" s="350"/>
      <c r="AZ255" s="351"/>
      <c r="BA255" s="347"/>
      <c r="BB255" s="352"/>
      <c r="BC255" s="353"/>
      <c r="BD255" s="353"/>
      <c r="BE255" s="353"/>
      <c r="BF255" s="353"/>
      <c r="BG255" s="350"/>
      <c r="BH255" s="352"/>
      <c r="BI255" s="345"/>
      <c r="BJ255" s="350"/>
      <c r="BK255" s="317">
        <v>99</v>
      </c>
    </row>
    <row r="256" spans="1:63" s="50" customFormat="1" ht="11.25" customHeight="1" x14ac:dyDescent="0.15">
      <c r="A256" s="379" t="s">
        <v>358</v>
      </c>
      <c r="B256" s="315" t="s">
        <v>2084</v>
      </c>
      <c r="C256" s="321" t="s">
        <v>4853</v>
      </c>
      <c r="D256" s="321" t="s">
        <v>2086</v>
      </c>
      <c r="E256" s="321" t="s">
        <v>2756</v>
      </c>
      <c r="F256" s="322"/>
      <c r="G256" s="321">
        <v>201928</v>
      </c>
      <c r="H256" s="311">
        <v>80720</v>
      </c>
      <c r="I256" s="311">
        <v>703</v>
      </c>
      <c r="J256" s="311">
        <v>435</v>
      </c>
      <c r="K256" s="311">
        <v>7</v>
      </c>
      <c r="L256" s="311">
        <v>0</v>
      </c>
      <c r="M256" s="311">
        <v>53</v>
      </c>
      <c r="N256" s="311">
        <v>0</v>
      </c>
      <c r="O256" s="311">
        <v>23</v>
      </c>
      <c r="P256" s="311">
        <v>0</v>
      </c>
      <c r="Q256" s="311">
        <v>0</v>
      </c>
      <c r="R256" s="311">
        <v>0</v>
      </c>
      <c r="S256" s="311">
        <v>0</v>
      </c>
      <c r="T256" s="311">
        <v>0</v>
      </c>
      <c r="U256" s="311">
        <v>0</v>
      </c>
      <c r="V256" s="311">
        <v>0</v>
      </c>
      <c r="W256" s="311">
        <v>0</v>
      </c>
      <c r="X256" s="311">
        <v>0</v>
      </c>
      <c r="Y256" s="311">
        <v>6030</v>
      </c>
      <c r="Z256" s="311">
        <v>0</v>
      </c>
      <c r="AA256" s="312">
        <v>0.96</v>
      </c>
      <c r="AB256" s="312">
        <v>0.04</v>
      </c>
      <c r="AC256" s="312">
        <v>0</v>
      </c>
      <c r="AD256" s="311">
        <v>173</v>
      </c>
      <c r="AE256" s="311">
        <v>49720</v>
      </c>
      <c r="AF256" s="311">
        <v>286</v>
      </c>
      <c r="AG256" s="313">
        <v>4341480</v>
      </c>
      <c r="AH256" s="314"/>
      <c r="AI256" s="315">
        <v>28092</v>
      </c>
      <c r="AJ256" s="311">
        <v>0</v>
      </c>
      <c r="AK256" s="311">
        <v>3312</v>
      </c>
      <c r="AL256" s="311">
        <v>0</v>
      </c>
      <c r="AM256" s="311">
        <v>0</v>
      </c>
      <c r="AN256" s="316"/>
      <c r="AO256" s="311">
        <v>13419155</v>
      </c>
      <c r="AP256" s="311">
        <v>0</v>
      </c>
      <c r="AQ256" s="311">
        <v>200</v>
      </c>
      <c r="AR256" s="311">
        <v>0</v>
      </c>
      <c r="AS256" s="311">
        <v>0</v>
      </c>
      <c r="AT256" s="311">
        <v>0</v>
      </c>
      <c r="AU256" s="313">
        <v>0</v>
      </c>
      <c r="AV256" s="314"/>
      <c r="AW256" s="312">
        <v>0.96</v>
      </c>
      <c r="AX256" s="312">
        <v>0.04</v>
      </c>
      <c r="AY256" s="317" t="s">
        <v>50</v>
      </c>
      <c r="AZ256" s="318" t="s">
        <v>50</v>
      </c>
      <c r="BA256" s="314"/>
      <c r="BB256" s="328">
        <v>168.46</v>
      </c>
      <c r="BC256" s="320">
        <v>8126191</v>
      </c>
      <c r="BD256" s="320">
        <v>4500468</v>
      </c>
      <c r="BE256" s="320">
        <v>8592098</v>
      </c>
      <c r="BF256" s="320">
        <v>23366473</v>
      </c>
      <c r="BG256" s="317" t="s">
        <v>42</v>
      </c>
      <c r="BH256" s="319">
        <v>180</v>
      </c>
      <c r="BI256" s="311"/>
      <c r="BJ256" s="317"/>
      <c r="BK256" s="317">
        <v>87</v>
      </c>
    </row>
    <row r="257" spans="1:63" s="50" customFormat="1" ht="11.25" customHeight="1" x14ac:dyDescent="0.15">
      <c r="A257" s="379" t="s">
        <v>359</v>
      </c>
      <c r="B257" s="315" t="s">
        <v>2630</v>
      </c>
      <c r="C257" s="321" t="s">
        <v>1583</v>
      </c>
      <c r="D257" s="321" t="s">
        <v>2631</v>
      </c>
      <c r="E257" s="321" t="s">
        <v>2632</v>
      </c>
      <c r="F257" s="322"/>
      <c r="G257" s="321">
        <v>102675</v>
      </c>
      <c r="H257" s="311">
        <v>48909</v>
      </c>
      <c r="I257" s="311">
        <v>563</v>
      </c>
      <c r="J257" s="311">
        <v>31</v>
      </c>
      <c r="K257" s="311">
        <v>26</v>
      </c>
      <c r="L257" s="311">
        <v>29</v>
      </c>
      <c r="M257" s="311">
        <v>628</v>
      </c>
      <c r="N257" s="311">
        <v>0</v>
      </c>
      <c r="O257" s="311">
        <v>550</v>
      </c>
      <c r="P257" s="311">
        <v>50</v>
      </c>
      <c r="Q257" s="311">
        <v>0</v>
      </c>
      <c r="R257" s="311">
        <v>0</v>
      </c>
      <c r="S257" s="311">
        <v>0</v>
      </c>
      <c r="T257" s="311">
        <v>0</v>
      </c>
      <c r="U257" s="311">
        <v>0</v>
      </c>
      <c r="V257" s="311">
        <v>0</v>
      </c>
      <c r="W257" s="311">
        <v>0</v>
      </c>
      <c r="X257" s="311">
        <v>0</v>
      </c>
      <c r="Y257" s="311">
        <v>625</v>
      </c>
      <c r="Z257" s="311">
        <v>50</v>
      </c>
      <c r="AA257" s="312">
        <v>1</v>
      </c>
      <c r="AB257" s="312">
        <v>0</v>
      </c>
      <c r="AC257" s="312">
        <v>0</v>
      </c>
      <c r="AD257" s="311">
        <v>130</v>
      </c>
      <c r="AE257" s="311">
        <v>225000</v>
      </c>
      <c r="AF257" s="311">
        <v>88</v>
      </c>
      <c r="AG257" s="313">
        <v>1350000</v>
      </c>
      <c r="AH257" s="314"/>
      <c r="AI257" s="315">
        <v>178556</v>
      </c>
      <c r="AJ257" s="311">
        <v>15212</v>
      </c>
      <c r="AK257" s="311">
        <v>48496</v>
      </c>
      <c r="AL257" s="311">
        <v>0</v>
      </c>
      <c r="AM257" s="311">
        <v>0</v>
      </c>
      <c r="AN257" s="316"/>
      <c r="AO257" s="311">
        <v>2985000</v>
      </c>
      <c r="AP257" s="311">
        <v>0</v>
      </c>
      <c r="AQ257" s="311">
        <v>222006</v>
      </c>
      <c r="AR257" s="311">
        <v>500</v>
      </c>
      <c r="AS257" s="311">
        <v>0</v>
      </c>
      <c r="AT257" s="311">
        <v>0</v>
      </c>
      <c r="AU257" s="313">
        <v>0</v>
      </c>
      <c r="AV257" s="314"/>
      <c r="AW257" s="312">
        <v>0.75</v>
      </c>
      <c r="AX257" s="312">
        <v>0.25</v>
      </c>
      <c r="AY257" s="317" t="s">
        <v>41</v>
      </c>
      <c r="AZ257" s="318" t="s">
        <v>41</v>
      </c>
      <c r="BA257" s="314"/>
      <c r="BB257" s="319">
        <v>29.25</v>
      </c>
      <c r="BC257" s="320">
        <v>9266500</v>
      </c>
      <c r="BD257" s="320">
        <v>8825456</v>
      </c>
      <c r="BE257" s="320">
        <v>5908800</v>
      </c>
      <c r="BF257" s="320">
        <v>23559712</v>
      </c>
      <c r="BG257" s="317" t="s">
        <v>42</v>
      </c>
      <c r="BH257" s="319">
        <v>32</v>
      </c>
      <c r="BI257" s="311"/>
      <c r="BJ257" s="317"/>
      <c r="BK257" s="317">
        <v>380</v>
      </c>
    </row>
    <row r="258" spans="1:63" s="50" customFormat="1" ht="11.25" customHeight="1" x14ac:dyDescent="0.15">
      <c r="A258" s="379" t="s">
        <v>147</v>
      </c>
      <c r="B258" s="315" t="s">
        <v>4784</v>
      </c>
      <c r="C258" s="321" t="s">
        <v>4854</v>
      </c>
      <c r="D258" s="321" t="s">
        <v>4855</v>
      </c>
      <c r="E258" s="321" t="s">
        <v>4856</v>
      </c>
      <c r="F258" s="322"/>
      <c r="G258" s="321">
        <v>6511</v>
      </c>
      <c r="H258" s="311">
        <v>3103</v>
      </c>
      <c r="I258" s="311">
        <v>275</v>
      </c>
      <c r="J258" s="311">
        <v>8</v>
      </c>
      <c r="K258" s="311">
        <v>0</v>
      </c>
      <c r="L258" s="311">
        <v>0</v>
      </c>
      <c r="M258" s="311">
        <v>275</v>
      </c>
      <c r="N258" s="311">
        <v>4</v>
      </c>
      <c r="O258" s="311">
        <v>275</v>
      </c>
      <c r="P258" s="311">
        <v>0</v>
      </c>
      <c r="Q258" s="311">
        <v>0</v>
      </c>
      <c r="R258" s="311">
        <v>0</v>
      </c>
      <c r="S258" s="311">
        <v>0</v>
      </c>
      <c r="T258" s="311">
        <v>0</v>
      </c>
      <c r="U258" s="311">
        <v>0</v>
      </c>
      <c r="V258" s="311">
        <v>0</v>
      </c>
      <c r="W258" s="311">
        <v>0</v>
      </c>
      <c r="X258" s="311">
        <v>0</v>
      </c>
      <c r="Y258" s="311">
        <v>244</v>
      </c>
      <c r="Z258" s="311">
        <v>50</v>
      </c>
      <c r="AA258" s="312">
        <v>1</v>
      </c>
      <c r="AB258" s="312">
        <v>0</v>
      </c>
      <c r="AC258" s="312">
        <v>0</v>
      </c>
      <c r="AD258" s="311">
        <v>67</v>
      </c>
      <c r="AE258" s="311">
        <v>115000</v>
      </c>
      <c r="AF258" s="311">
        <v>63</v>
      </c>
      <c r="AG258" s="313">
        <v>180000</v>
      </c>
      <c r="AH258" s="314"/>
      <c r="AI258" s="315">
        <v>123325</v>
      </c>
      <c r="AJ258" s="311"/>
      <c r="AK258" s="311"/>
      <c r="AL258" s="311">
        <v>3067</v>
      </c>
      <c r="AM258" s="311"/>
      <c r="AN258" s="316"/>
      <c r="AO258" s="311">
        <v>1430635</v>
      </c>
      <c r="AP258" s="311"/>
      <c r="AQ258" s="311">
        <v>50246</v>
      </c>
      <c r="AR258" s="311"/>
      <c r="AS258" s="311"/>
      <c r="AT258" s="311"/>
      <c r="AU258" s="313"/>
      <c r="AV258" s="314"/>
      <c r="AW258" s="312">
        <v>0.97</v>
      </c>
      <c r="AX258" s="312">
        <v>0.03</v>
      </c>
      <c r="AY258" s="317" t="s">
        <v>50</v>
      </c>
      <c r="AZ258" s="318" t="s">
        <v>41</v>
      </c>
      <c r="BA258" s="314" t="s">
        <v>4857</v>
      </c>
      <c r="BB258" s="319">
        <v>60.61</v>
      </c>
      <c r="BC258" s="320">
        <v>9471375</v>
      </c>
      <c r="BD258" s="320">
        <v>12545065</v>
      </c>
      <c r="BE258" s="320">
        <v>7901605</v>
      </c>
      <c r="BF258" s="320">
        <v>29918045</v>
      </c>
      <c r="BG258" s="317" t="s">
        <v>46</v>
      </c>
      <c r="BH258" s="319"/>
      <c r="BI258" s="311"/>
      <c r="BJ258" s="317"/>
      <c r="BK258" s="317">
        <v>1021</v>
      </c>
    </row>
    <row r="259" spans="1:63" s="50" customFormat="1" ht="11.25" customHeight="1" x14ac:dyDescent="0.15">
      <c r="A259" s="379" t="s">
        <v>360</v>
      </c>
      <c r="B259" s="315" t="s">
        <v>2759</v>
      </c>
      <c r="C259" s="321" t="s">
        <v>2760</v>
      </c>
      <c r="D259" s="321" t="s">
        <v>2761</v>
      </c>
      <c r="E259" s="321" t="s">
        <v>2762</v>
      </c>
      <c r="F259" s="322"/>
      <c r="G259" s="321">
        <v>57867</v>
      </c>
      <c r="H259" s="311"/>
      <c r="I259" s="311">
        <v>2600</v>
      </c>
      <c r="J259" s="311"/>
      <c r="K259" s="311"/>
      <c r="L259" s="311"/>
      <c r="M259" s="311"/>
      <c r="N259" s="311"/>
      <c r="O259" s="311"/>
      <c r="P259" s="311"/>
      <c r="Q259" s="311">
        <v>5096</v>
      </c>
      <c r="R259" s="311">
        <v>155</v>
      </c>
      <c r="S259" s="311">
        <v>125</v>
      </c>
      <c r="T259" s="311"/>
      <c r="U259" s="311"/>
      <c r="V259" s="311"/>
      <c r="W259" s="311"/>
      <c r="X259" s="311"/>
      <c r="Y259" s="311"/>
      <c r="Z259" s="311"/>
      <c r="AA259" s="312"/>
      <c r="AB259" s="312"/>
      <c r="AC259" s="312"/>
      <c r="AD259" s="311">
        <v>275</v>
      </c>
      <c r="AE259" s="311">
        <v>547000</v>
      </c>
      <c r="AF259" s="311">
        <v>149</v>
      </c>
      <c r="AG259" s="313">
        <v>2000000</v>
      </c>
      <c r="AH259" s="314"/>
      <c r="AI259" s="315"/>
      <c r="AJ259" s="311"/>
      <c r="AK259" s="311"/>
      <c r="AL259" s="311"/>
      <c r="AM259" s="311"/>
      <c r="AN259" s="316"/>
      <c r="AO259" s="311"/>
      <c r="AP259" s="311"/>
      <c r="AQ259" s="311"/>
      <c r="AR259" s="311"/>
      <c r="AS259" s="311"/>
      <c r="AT259" s="311"/>
      <c r="AU259" s="313"/>
      <c r="AV259" s="314"/>
      <c r="AW259" s="312"/>
      <c r="AX259" s="312"/>
      <c r="AY259" s="317" t="s">
        <v>50</v>
      </c>
      <c r="AZ259" s="318"/>
      <c r="BA259" s="314"/>
      <c r="BB259" s="319"/>
      <c r="BC259" s="320"/>
      <c r="BD259" s="320"/>
      <c r="BE259" s="320"/>
      <c r="BF259" s="320"/>
      <c r="BG259" s="317"/>
      <c r="BH259" s="319"/>
      <c r="BI259" s="311"/>
      <c r="BJ259" s="317"/>
      <c r="BK259" s="317">
        <v>164</v>
      </c>
    </row>
    <row r="260" spans="1:63" s="50" customFormat="1" ht="11.25" customHeight="1" x14ac:dyDescent="0.15">
      <c r="A260" s="379" t="s">
        <v>148</v>
      </c>
      <c r="B260" s="315" t="s">
        <v>2094</v>
      </c>
      <c r="C260" s="321" t="s">
        <v>2502</v>
      </c>
      <c r="D260" s="321" t="s">
        <v>2763</v>
      </c>
      <c r="E260" s="321" t="s">
        <v>2097</v>
      </c>
      <c r="F260" s="322"/>
      <c r="G260" s="321">
        <v>18900</v>
      </c>
      <c r="H260" s="311">
        <v>7069</v>
      </c>
      <c r="I260" s="311">
        <v>535</v>
      </c>
      <c r="J260" s="311">
        <v>31</v>
      </c>
      <c r="K260" s="311">
        <v>20</v>
      </c>
      <c r="L260" s="311">
        <v>4</v>
      </c>
      <c r="M260" s="311">
        <v>133</v>
      </c>
      <c r="N260" s="311">
        <v>19</v>
      </c>
      <c r="O260" s="311">
        <v>539</v>
      </c>
      <c r="P260" s="311">
        <v>14</v>
      </c>
      <c r="Q260" s="311">
        <v>0</v>
      </c>
      <c r="R260" s="311">
        <v>0</v>
      </c>
      <c r="S260" s="311">
        <v>0</v>
      </c>
      <c r="T260" s="311">
        <v>0</v>
      </c>
      <c r="U260" s="311">
        <v>0</v>
      </c>
      <c r="V260" s="311">
        <v>0</v>
      </c>
      <c r="W260" s="311">
        <v>0</v>
      </c>
      <c r="X260" s="311">
        <v>0</v>
      </c>
      <c r="Y260" s="311">
        <v>1266</v>
      </c>
      <c r="Z260" s="311">
        <v>160</v>
      </c>
      <c r="AA260" s="312">
        <v>1</v>
      </c>
      <c r="AB260" s="312">
        <v>0</v>
      </c>
      <c r="AC260" s="312">
        <v>0</v>
      </c>
      <c r="AD260" s="311">
        <v>141</v>
      </c>
      <c r="AE260" s="311">
        <v>91500</v>
      </c>
      <c r="AF260" s="311">
        <v>125</v>
      </c>
      <c r="AG260" s="313">
        <v>1660000</v>
      </c>
      <c r="AH260" s="314"/>
      <c r="AI260" s="315">
        <v>69000</v>
      </c>
      <c r="AJ260" s="311"/>
      <c r="AK260" s="311"/>
      <c r="AL260" s="311">
        <v>36000</v>
      </c>
      <c r="AM260" s="311">
        <v>41000</v>
      </c>
      <c r="AN260" s="316" t="s">
        <v>4858</v>
      </c>
      <c r="AO260" s="311">
        <v>357000</v>
      </c>
      <c r="AP260" s="311">
        <v>585000</v>
      </c>
      <c r="AQ260" s="311">
        <v>666000</v>
      </c>
      <c r="AR260" s="311">
        <v>3300</v>
      </c>
      <c r="AS260" s="311"/>
      <c r="AT260" s="311"/>
      <c r="AU260" s="313"/>
      <c r="AV260" s="314"/>
      <c r="AW260" s="312">
        <v>0.28000000000000003</v>
      </c>
      <c r="AX260" s="312">
        <v>0.72</v>
      </c>
      <c r="AY260" s="317" t="s">
        <v>41</v>
      </c>
      <c r="AZ260" s="318" t="s">
        <v>95</v>
      </c>
      <c r="BA260" s="314"/>
      <c r="BB260" s="319">
        <v>154.94</v>
      </c>
      <c r="BC260" s="320">
        <v>20945000</v>
      </c>
      <c r="BD260" s="320">
        <v>16751000</v>
      </c>
      <c r="BE260" s="320">
        <v>15243000</v>
      </c>
      <c r="BF260" s="320">
        <v>55279000</v>
      </c>
      <c r="BG260" s="317" t="s">
        <v>42</v>
      </c>
      <c r="BH260" s="319">
        <v>178.75</v>
      </c>
      <c r="BI260" s="311"/>
      <c r="BJ260" s="317"/>
      <c r="BK260" s="317">
        <v>497</v>
      </c>
    </row>
    <row r="261" spans="1:63" s="50" customFormat="1" ht="11.25" customHeight="1" x14ac:dyDescent="0.15">
      <c r="A261" s="379" t="s">
        <v>149</v>
      </c>
      <c r="B261" s="332" t="s">
        <v>179</v>
      </c>
      <c r="C261" s="323" t="s">
        <v>2764</v>
      </c>
      <c r="D261" s="323" t="s">
        <v>214</v>
      </c>
      <c r="E261" s="323" t="s">
        <v>2765</v>
      </c>
      <c r="F261" s="330"/>
      <c r="G261" s="323">
        <v>75334</v>
      </c>
      <c r="H261" s="329">
        <v>36565</v>
      </c>
      <c r="I261" s="329">
        <v>1142</v>
      </c>
      <c r="J261" s="329">
        <v>232</v>
      </c>
      <c r="K261" s="329">
        <v>27</v>
      </c>
      <c r="L261" s="329">
        <v>0</v>
      </c>
      <c r="M261" s="329">
        <v>20</v>
      </c>
      <c r="N261" s="329">
        <v>0</v>
      </c>
      <c r="O261" s="329">
        <v>300</v>
      </c>
      <c r="P261" s="329">
        <v>200</v>
      </c>
      <c r="Q261" s="329">
        <v>0</v>
      </c>
      <c r="R261" s="329">
        <v>0</v>
      </c>
      <c r="S261" s="329">
        <v>0</v>
      </c>
      <c r="T261" s="329">
        <v>0</v>
      </c>
      <c r="U261" s="329">
        <v>0</v>
      </c>
      <c r="V261" s="329">
        <v>0</v>
      </c>
      <c r="W261" s="329">
        <v>0</v>
      </c>
      <c r="X261" s="329">
        <v>0</v>
      </c>
      <c r="Y261" s="329">
        <v>4500</v>
      </c>
      <c r="Z261" s="329">
        <v>150</v>
      </c>
      <c r="AA261" s="312">
        <v>1</v>
      </c>
      <c r="AB261" s="312">
        <v>0</v>
      </c>
      <c r="AC261" s="312">
        <v>0</v>
      </c>
      <c r="AD261" s="329">
        <v>158</v>
      </c>
      <c r="AE261" s="329">
        <v>177000</v>
      </c>
      <c r="AF261" s="329">
        <v>111</v>
      </c>
      <c r="AG261" s="331">
        <v>962000</v>
      </c>
      <c r="AH261" s="240"/>
      <c r="AI261" s="332">
        <v>376555</v>
      </c>
      <c r="AJ261" s="329">
        <v>3462</v>
      </c>
      <c r="AK261" s="329">
        <v>0</v>
      </c>
      <c r="AL261" s="329">
        <v>74194</v>
      </c>
      <c r="AM261" s="329">
        <v>0</v>
      </c>
      <c r="AN261" s="333"/>
      <c r="AO261" s="329">
        <v>1104840</v>
      </c>
      <c r="AP261" s="329">
        <v>84188</v>
      </c>
      <c r="AQ261" s="329">
        <v>0</v>
      </c>
      <c r="AR261" s="329">
        <v>0</v>
      </c>
      <c r="AS261" s="329">
        <v>0</v>
      </c>
      <c r="AT261" s="329">
        <v>0</v>
      </c>
      <c r="AU261" s="331">
        <v>0</v>
      </c>
      <c r="AV261" s="240"/>
      <c r="AW261" s="312">
        <v>0.9</v>
      </c>
      <c r="AX261" s="312">
        <v>0.1</v>
      </c>
      <c r="AY261" s="334" t="s">
        <v>50</v>
      </c>
      <c r="AZ261" s="335" t="s">
        <v>50</v>
      </c>
      <c r="BA261" s="240"/>
      <c r="BB261" s="336">
        <v>87.22</v>
      </c>
      <c r="BC261" s="337">
        <v>7456848</v>
      </c>
      <c r="BD261" s="337">
        <v>1351084</v>
      </c>
      <c r="BE261" s="337">
        <v>147465</v>
      </c>
      <c r="BF261" s="337">
        <v>8955397</v>
      </c>
      <c r="BG261" s="334" t="s">
        <v>46</v>
      </c>
      <c r="BH261" s="319"/>
      <c r="BI261" s="329"/>
      <c r="BJ261" s="334"/>
      <c r="BK261" s="334">
        <v>319</v>
      </c>
    </row>
    <row r="262" spans="1:63" s="50" customFormat="1" ht="11.25" customHeight="1" x14ac:dyDescent="0.15">
      <c r="A262" s="379" t="s">
        <v>75</v>
      </c>
      <c r="B262" s="332" t="s">
        <v>2766</v>
      </c>
      <c r="C262" s="323" t="s">
        <v>1583</v>
      </c>
      <c r="D262" s="323" t="s">
        <v>2767</v>
      </c>
      <c r="E262" s="323" t="s">
        <v>2768</v>
      </c>
      <c r="F262" s="330"/>
      <c r="G262" s="323">
        <v>34736</v>
      </c>
      <c r="H262" s="329">
        <v>11916</v>
      </c>
      <c r="I262" s="329">
        <v>0</v>
      </c>
      <c r="J262" s="329">
        <v>0</v>
      </c>
      <c r="K262" s="329">
        <v>0</v>
      </c>
      <c r="L262" s="329">
        <v>0</v>
      </c>
      <c r="M262" s="329">
        <v>0</v>
      </c>
      <c r="N262" s="329">
        <v>0</v>
      </c>
      <c r="O262" s="329">
        <v>0</v>
      </c>
      <c r="P262" s="329">
        <v>0</v>
      </c>
      <c r="Q262" s="329">
        <v>3170</v>
      </c>
      <c r="R262" s="329">
        <v>362</v>
      </c>
      <c r="S262" s="329">
        <v>47</v>
      </c>
      <c r="T262" s="329">
        <v>8</v>
      </c>
      <c r="U262" s="329">
        <v>3404</v>
      </c>
      <c r="V262" s="329">
        <v>803</v>
      </c>
      <c r="W262" s="329">
        <v>1599</v>
      </c>
      <c r="X262" s="329">
        <v>0</v>
      </c>
      <c r="Y262" s="329">
        <v>0</v>
      </c>
      <c r="Z262" s="329">
        <v>0</v>
      </c>
      <c r="AA262" s="338">
        <v>0</v>
      </c>
      <c r="AB262" s="338">
        <v>0</v>
      </c>
      <c r="AC262" s="338">
        <v>1</v>
      </c>
      <c r="AD262" s="329">
        <v>330</v>
      </c>
      <c r="AE262" s="329">
        <v>653007</v>
      </c>
      <c r="AF262" s="329">
        <v>300</v>
      </c>
      <c r="AG262" s="331">
        <v>1500000</v>
      </c>
      <c r="AH262" s="240"/>
      <c r="AI262" s="332">
        <v>387600</v>
      </c>
      <c r="AJ262" s="329">
        <v>0</v>
      </c>
      <c r="AK262" s="329">
        <v>0</v>
      </c>
      <c r="AL262" s="329">
        <v>17675</v>
      </c>
      <c r="AM262" s="329">
        <v>0</v>
      </c>
      <c r="AN262" s="333"/>
      <c r="AO262" s="329">
        <v>13832425</v>
      </c>
      <c r="AP262" s="329">
        <v>119150</v>
      </c>
      <c r="AQ262" s="329">
        <v>12939</v>
      </c>
      <c r="AR262" s="329">
        <v>0</v>
      </c>
      <c r="AS262" s="329">
        <v>104431</v>
      </c>
      <c r="AT262" s="329">
        <v>325600</v>
      </c>
      <c r="AU262" s="331">
        <v>0</v>
      </c>
      <c r="AV262" s="240"/>
      <c r="AW262" s="338">
        <v>0.96</v>
      </c>
      <c r="AX262" s="338">
        <v>0.04</v>
      </c>
      <c r="AY262" s="334" t="s">
        <v>41</v>
      </c>
      <c r="AZ262" s="335" t="s">
        <v>41</v>
      </c>
      <c r="BA262" s="240"/>
      <c r="BB262" s="336">
        <v>81.8</v>
      </c>
      <c r="BC262" s="337">
        <v>24313000</v>
      </c>
      <c r="BD262" s="337">
        <v>26486000</v>
      </c>
      <c r="BE262" s="337">
        <v>34551000</v>
      </c>
      <c r="BF262" s="337">
        <v>85350000</v>
      </c>
      <c r="BG262" s="334" t="s">
        <v>42</v>
      </c>
      <c r="BH262" s="336">
        <v>83.31</v>
      </c>
      <c r="BI262" s="329"/>
      <c r="BJ262" s="334"/>
      <c r="BK262" s="334">
        <v>1045</v>
      </c>
    </row>
    <row r="263" spans="1:63" s="50" customFormat="1" ht="11.25" customHeight="1" x14ac:dyDescent="0.15">
      <c r="A263" s="381" t="s">
        <v>361</v>
      </c>
      <c r="B263" s="332" t="s">
        <v>2505</v>
      </c>
      <c r="C263" s="323" t="s">
        <v>2506</v>
      </c>
      <c r="D263" s="323" t="s">
        <v>2507</v>
      </c>
      <c r="E263" s="323" t="s">
        <v>2516</v>
      </c>
      <c r="F263" s="330"/>
      <c r="G263" s="323">
        <v>15606</v>
      </c>
      <c r="H263" s="329">
        <v>6889</v>
      </c>
      <c r="I263" s="329">
        <v>390</v>
      </c>
      <c r="J263" s="329">
        <v>31</v>
      </c>
      <c r="K263" s="329">
        <v>18</v>
      </c>
      <c r="L263" s="329">
        <v>9</v>
      </c>
      <c r="M263" s="329">
        <v>393</v>
      </c>
      <c r="N263" s="329">
        <v>0</v>
      </c>
      <c r="O263" s="329">
        <v>448</v>
      </c>
      <c r="P263" s="329"/>
      <c r="Q263" s="329"/>
      <c r="R263" s="329"/>
      <c r="S263" s="329"/>
      <c r="T263" s="329"/>
      <c r="U263" s="329"/>
      <c r="V263" s="329"/>
      <c r="W263" s="329"/>
      <c r="X263" s="329"/>
      <c r="Y263" s="329">
        <v>750</v>
      </c>
      <c r="Z263" s="329">
        <v>15</v>
      </c>
      <c r="AA263" s="338">
        <v>1</v>
      </c>
      <c r="AB263" s="338">
        <v>0</v>
      </c>
      <c r="AC263" s="338">
        <v>0</v>
      </c>
      <c r="AD263" s="329">
        <v>125</v>
      </c>
      <c r="AE263" s="329">
        <v>12000</v>
      </c>
      <c r="AF263" s="329">
        <v>100</v>
      </c>
      <c r="AG263" s="331">
        <v>100000</v>
      </c>
      <c r="AH263" s="240"/>
      <c r="AI263" s="332"/>
      <c r="AJ263" s="329"/>
      <c r="AK263" s="329"/>
      <c r="AL263" s="329"/>
      <c r="AM263" s="329"/>
      <c r="AN263" s="333"/>
      <c r="AO263" s="329">
        <v>2448</v>
      </c>
      <c r="AP263" s="329">
        <v>0</v>
      </c>
      <c r="AQ263" s="329">
        <v>54978</v>
      </c>
      <c r="AR263" s="329">
        <v>0</v>
      </c>
      <c r="AS263" s="329">
        <v>256626</v>
      </c>
      <c r="AT263" s="329">
        <v>17793</v>
      </c>
      <c r="AU263" s="331">
        <v>4717</v>
      </c>
      <c r="AV263" s="240" t="s">
        <v>4865</v>
      </c>
      <c r="AW263" s="338">
        <v>0.95</v>
      </c>
      <c r="AX263" s="338">
        <v>0.05</v>
      </c>
      <c r="AY263" s="334" t="s">
        <v>95</v>
      </c>
      <c r="AZ263" s="335" t="s">
        <v>95</v>
      </c>
      <c r="BA263" s="240"/>
      <c r="BB263" s="336">
        <v>138.80000000000001</v>
      </c>
      <c r="BC263" s="337"/>
      <c r="BD263" s="337"/>
      <c r="BE263" s="337"/>
      <c r="BF263" s="337"/>
      <c r="BG263" s="334" t="s">
        <v>42</v>
      </c>
      <c r="BH263" s="336"/>
      <c r="BI263" s="329" t="s">
        <v>4866</v>
      </c>
      <c r="BJ263" s="393" t="s">
        <v>275</v>
      </c>
      <c r="BK263" s="334">
        <v>895</v>
      </c>
    </row>
    <row r="264" spans="1:63" s="47" customFormat="1" ht="11.25" customHeight="1" x14ac:dyDescent="0.15">
      <c r="A264" s="183"/>
      <c r="B264" s="117"/>
      <c r="C264" s="286"/>
      <c r="D264" s="286"/>
      <c r="E264" s="286"/>
      <c r="F264" s="53"/>
      <c r="G264" s="286"/>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287"/>
      <c r="AH264" s="83"/>
      <c r="AI264" s="117"/>
      <c r="AJ264" s="118"/>
      <c r="AK264" s="118"/>
      <c r="AL264" s="118"/>
      <c r="AM264" s="118"/>
      <c r="AN264" s="119"/>
      <c r="AO264" s="118"/>
      <c r="AP264" s="118"/>
      <c r="AQ264" s="118"/>
      <c r="AR264" s="118"/>
      <c r="AS264" s="118"/>
      <c r="AT264" s="118"/>
      <c r="AU264" s="287"/>
      <c r="AV264" s="83"/>
      <c r="AW264" s="118"/>
      <c r="AX264" s="118"/>
      <c r="AY264" s="288"/>
      <c r="AZ264" s="297"/>
      <c r="BA264" s="83"/>
      <c r="BB264" s="290"/>
      <c r="BC264" s="290"/>
      <c r="BD264" s="290"/>
      <c r="BE264" s="290"/>
      <c r="BF264" s="290"/>
      <c r="BG264" s="288"/>
      <c r="BH264" s="70"/>
      <c r="BI264" s="118"/>
      <c r="BJ264" s="291"/>
      <c r="BK264" s="291"/>
    </row>
    <row r="265" spans="1:63" s="47" customFormat="1" ht="11.25" customHeight="1" x14ac:dyDescent="0.15">
      <c r="A265" s="51" t="s">
        <v>250</v>
      </c>
      <c r="B265" s="50"/>
      <c r="C265" s="50"/>
      <c r="D265" s="50"/>
      <c r="E265" s="50"/>
      <c r="F265" s="50"/>
      <c r="G265" s="50"/>
      <c r="H265" s="50"/>
      <c r="I265" s="50"/>
      <c r="J265" s="50"/>
      <c r="K265" s="50"/>
      <c r="L265" s="50"/>
      <c r="M265" s="50"/>
      <c r="N265" s="50"/>
      <c r="O265" s="50"/>
      <c r="P265" s="50"/>
      <c r="Q265" s="50"/>
      <c r="R265" s="50"/>
      <c r="S265" s="50"/>
      <c r="T265" s="50"/>
      <c r="U265" s="50"/>
      <c r="BK265" s="50"/>
    </row>
    <row r="266" spans="1:63" s="47" customFormat="1" ht="11.25" customHeight="1" x14ac:dyDescent="0.15">
      <c r="A266" s="30" t="s">
        <v>249</v>
      </c>
      <c r="B266" s="50"/>
      <c r="C266" s="50"/>
      <c r="D266" s="50"/>
      <c r="E266" s="50"/>
      <c r="F266" s="50"/>
      <c r="G266" s="50"/>
      <c r="H266" s="50"/>
      <c r="I266" s="50"/>
      <c r="J266" s="50"/>
      <c r="K266" s="50"/>
      <c r="L266" s="50"/>
      <c r="M266" s="50"/>
      <c r="N266" s="50"/>
      <c r="O266" s="50"/>
      <c r="P266" s="50"/>
      <c r="Q266" s="50"/>
      <c r="R266" s="50"/>
      <c r="S266" s="50"/>
      <c r="T266" s="50"/>
      <c r="U266" s="50"/>
      <c r="BK266" s="50"/>
    </row>
    <row r="267" spans="1:63" ht="11.25" customHeight="1" x14ac:dyDescent="0.2">
      <c r="A267" s="30" t="s">
        <v>251</v>
      </c>
      <c r="B267" s="25"/>
      <c r="C267" s="25"/>
      <c r="D267" s="28"/>
      <c r="E267" s="25"/>
      <c r="F267" s="25"/>
      <c r="G267" s="25"/>
      <c r="H267" s="25"/>
      <c r="I267" s="25"/>
      <c r="J267" s="25"/>
      <c r="K267" s="25"/>
      <c r="L267" s="25"/>
      <c r="M267" s="25"/>
      <c r="N267" s="25"/>
      <c r="O267" s="25"/>
      <c r="P267" s="25"/>
      <c r="Q267" s="25"/>
      <c r="R267" s="25"/>
      <c r="S267" s="25"/>
      <c r="T267" s="25"/>
      <c r="U267" s="25"/>
    </row>
    <row r="268" spans="1:63" ht="11.25" customHeight="1" x14ac:dyDescent="0.2">
      <c r="A268" s="30" t="s">
        <v>289</v>
      </c>
      <c r="B268" s="25"/>
      <c r="C268" s="25"/>
      <c r="D268" s="28"/>
      <c r="E268" s="25"/>
      <c r="F268" s="25"/>
      <c r="G268" s="25"/>
      <c r="H268" s="25"/>
      <c r="I268" s="25"/>
      <c r="J268" s="25"/>
      <c r="K268" s="25"/>
      <c r="L268" s="25"/>
      <c r="M268" s="25"/>
      <c r="N268" s="25"/>
      <c r="O268" s="25"/>
      <c r="P268" s="25"/>
      <c r="Q268" s="25"/>
      <c r="R268" s="25"/>
      <c r="S268" s="25"/>
      <c r="T268" s="25"/>
      <c r="U268" s="25"/>
    </row>
    <row r="269" spans="1:63" ht="11.25" customHeight="1" x14ac:dyDescent="0.2">
      <c r="A269" s="30" t="s">
        <v>288</v>
      </c>
      <c r="B269" s="25"/>
      <c r="C269" s="25"/>
      <c r="D269" s="28"/>
      <c r="E269" s="25"/>
      <c r="F269" s="25"/>
      <c r="G269" s="25"/>
      <c r="H269" s="25"/>
      <c r="I269" s="25"/>
      <c r="J269" s="25"/>
      <c r="K269" s="25"/>
      <c r="L269" s="25"/>
      <c r="M269" s="25"/>
      <c r="N269" s="25"/>
      <c r="O269" s="25"/>
      <c r="P269" s="25"/>
      <c r="Q269" s="25"/>
      <c r="R269" s="25"/>
      <c r="S269" s="25"/>
      <c r="T269" s="25"/>
      <c r="U269" s="25"/>
    </row>
    <row r="270" spans="1:63" ht="12" customHeight="1" x14ac:dyDescent="0.2">
      <c r="A270" s="30"/>
      <c r="C270" s="25"/>
      <c r="D270" s="28"/>
      <c r="E270" s="25"/>
      <c r="F270" s="25"/>
      <c r="G270" s="25"/>
      <c r="H270" s="25"/>
      <c r="I270" s="25"/>
      <c r="J270" s="25"/>
      <c r="K270" s="25"/>
      <c r="L270" s="25"/>
      <c r="M270" s="25"/>
      <c r="N270" s="25"/>
      <c r="O270" s="25"/>
      <c r="P270" s="25"/>
      <c r="Q270" s="25"/>
      <c r="R270" s="25"/>
      <c r="S270" s="25"/>
      <c r="T270" s="25"/>
      <c r="U270" s="25"/>
    </row>
    <row r="271" spans="1:63" ht="12" hidden="1" customHeight="1" x14ac:dyDescent="0.2">
      <c r="A271" s="30"/>
      <c r="C271" s="25"/>
      <c r="D271" s="28"/>
      <c r="E271" s="25"/>
      <c r="F271" s="25"/>
      <c r="G271" s="25"/>
      <c r="H271" s="25"/>
      <c r="I271" s="25"/>
      <c r="J271" s="25"/>
      <c r="K271" s="25"/>
      <c r="L271" s="25"/>
      <c r="M271" s="25"/>
      <c r="N271" s="25"/>
      <c r="O271" s="25"/>
      <c r="P271" s="25"/>
      <c r="Q271" s="25"/>
      <c r="R271" s="25"/>
      <c r="S271" s="25"/>
      <c r="T271" s="25"/>
      <c r="U271" s="25"/>
    </row>
    <row r="272" spans="1:63" ht="12" hidden="1" customHeight="1" x14ac:dyDescent="0.2">
      <c r="A272" s="30"/>
      <c r="C272" s="25"/>
      <c r="D272" s="28"/>
      <c r="E272" s="25"/>
      <c r="F272" s="25"/>
      <c r="G272" s="25"/>
      <c r="H272" s="25"/>
      <c r="I272" s="25"/>
      <c r="J272" s="25"/>
      <c r="K272" s="25"/>
      <c r="L272" s="25"/>
      <c r="M272" s="25"/>
      <c r="N272" s="25"/>
      <c r="O272" s="25"/>
      <c r="P272" s="25"/>
      <c r="Q272" s="25"/>
      <c r="R272" s="25"/>
      <c r="S272" s="25"/>
      <c r="T272" s="25"/>
      <c r="U272" s="25"/>
    </row>
    <row r="273" spans="1:21" ht="12" hidden="1" customHeight="1" x14ac:dyDescent="0.2">
      <c r="A273" s="30"/>
      <c r="C273" s="25"/>
      <c r="D273" s="28"/>
      <c r="E273" s="25"/>
      <c r="F273" s="25"/>
      <c r="G273" s="25"/>
      <c r="H273" s="25"/>
      <c r="I273" s="25"/>
      <c r="J273" s="25"/>
      <c r="K273" s="25"/>
      <c r="L273" s="25"/>
      <c r="M273" s="25"/>
      <c r="N273" s="25"/>
      <c r="O273" s="25"/>
      <c r="P273" s="25"/>
      <c r="Q273" s="25"/>
      <c r="R273" s="25"/>
      <c r="S273" s="25"/>
      <c r="T273" s="25"/>
      <c r="U273" s="25"/>
    </row>
    <row r="274" spans="1:21" ht="12" hidden="1" customHeight="1" x14ac:dyDescent="0.2">
      <c r="A274" s="30"/>
      <c r="C274" s="25"/>
      <c r="D274" s="28"/>
      <c r="E274" s="25"/>
      <c r="F274" s="25"/>
      <c r="G274" s="25"/>
      <c r="H274" s="25"/>
      <c r="I274" s="25"/>
      <c r="J274" s="25"/>
      <c r="K274" s="25"/>
      <c r="L274" s="25"/>
      <c r="M274" s="25"/>
      <c r="N274" s="25"/>
      <c r="O274" s="25"/>
      <c r="P274" s="25"/>
      <c r="Q274" s="25"/>
      <c r="R274" s="25"/>
      <c r="S274" s="25"/>
      <c r="T274" s="25"/>
      <c r="U274" s="25"/>
    </row>
    <row r="275" spans="1:21" ht="12" hidden="1" customHeight="1" x14ac:dyDescent="0.2">
      <c r="A275" s="30"/>
      <c r="C275" s="25"/>
      <c r="D275" s="28"/>
      <c r="E275" s="25"/>
      <c r="F275" s="25"/>
      <c r="G275" s="25"/>
      <c r="H275" s="25"/>
      <c r="I275" s="25"/>
      <c r="J275" s="25"/>
      <c r="K275" s="25"/>
      <c r="L275" s="25"/>
      <c r="M275" s="25"/>
      <c r="N275" s="25"/>
      <c r="O275" s="25"/>
      <c r="P275" s="25"/>
      <c r="Q275" s="25"/>
      <c r="R275" s="25"/>
      <c r="S275" s="25"/>
      <c r="T275" s="25"/>
      <c r="U275" s="25"/>
    </row>
    <row r="276" spans="1:21" ht="12" hidden="1" customHeight="1" x14ac:dyDescent="0.2">
      <c r="A276" s="30"/>
      <c r="C276" s="25"/>
      <c r="D276" s="28"/>
      <c r="E276" s="25"/>
      <c r="F276" s="25"/>
      <c r="G276" s="25"/>
      <c r="H276" s="25"/>
      <c r="I276" s="25"/>
      <c r="J276" s="25"/>
      <c r="K276" s="25"/>
      <c r="L276" s="25"/>
      <c r="M276" s="25"/>
      <c r="N276" s="25"/>
      <c r="O276" s="25"/>
      <c r="P276" s="25"/>
      <c r="Q276" s="25"/>
      <c r="R276" s="25"/>
      <c r="S276" s="25"/>
      <c r="T276" s="25"/>
      <c r="U276" s="25"/>
    </row>
    <row r="277" spans="1:21" ht="12" hidden="1" customHeight="1" x14ac:dyDescent="0.2">
      <c r="A277" s="30"/>
      <c r="C277" s="25"/>
      <c r="D277" s="28"/>
      <c r="E277" s="25"/>
      <c r="F277" s="25"/>
      <c r="G277" s="25"/>
      <c r="H277" s="25"/>
      <c r="I277" s="25"/>
      <c r="J277" s="25"/>
      <c r="K277" s="25"/>
      <c r="L277" s="25"/>
      <c r="M277" s="25"/>
      <c r="N277" s="25"/>
      <c r="O277" s="25"/>
      <c r="P277" s="25"/>
      <c r="Q277" s="25"/>
      <c r="R277" s="25"/>
      <c r="S277" s="25"/>
      <c r="T277" s="25"/>
      <c r="U277" s="25"/>
    </row>
    <row r="278" spans="1:21" ht="12" hidden="1" customHeight="1" x14ac:dyDescent="0.2">
      <c r="A278" s="30"/>
      <c r="C278" s="25"/>
      <c r="D278" s="28"/>
      <c r="E278" s="25"/>
      <c r="F278" s="25"/>
      <c r="G278" s="25"/>
      <c r="H278" s="25"/>
      <c r="I278" s="25"/>
      <c r="J278" s="25"/>
      <c r="K278" s="25"/>
      <c r="L278" s="25"/>
      <c r="M278" s="25"/>
      <c r="N278" s="25"/>
      <c r="O278" s="25"/>
      <c r="P278" s="25"/>
      <c r="Q278" s="25"/>
      <c r="R278" s="25"/>
      <c r="S278" s="25"/>
      <c r="T278" s="25"/>
      <c r="U278" s="25"/>
    </row>
    <row r="279" spans="1:21" ht="12" hidden="1" customHeight="1" x14ac:dyDescent="0.2">
      <c r="A279" s="30"/>
      <c r="C279" s="25"/>
      <c r="D279" s="28"/>
      <c r="E279" s="25"/>
      <c r="F279" s="25"/>
      <c r="G279" s="25"/>
      <c r="H279" s="25"/>
      <c r="I279" s="25"/>
      <c r="J279" s="25"/>
      <c r="K279" s="25"/>
      <c r="L279" s="25"/>
      <c r="M279" s="25"/>
      <c r="N279" s="25"/>
      <c r="O279" s="25"/>
      <c r="P279" s="25"/>
      <c r="Q279" s="25"/>
      <c r="R279" s="25"/>
      <c r="S279" s="25"/>
      <c r="T279" s="25"/>
      <c r="U279" s="25"/>
    </row>
    <row r="280" spans="1:21" ht="12" hidden="1" customHeight="1" x14ac:dyDescent="0.2">
      <c r="A280" s="30"/>
      <c r="C280" s="25"/>
      <c r="D280" s="28"/>
      <c r="E280" s="25"/>
      <c r="F280" s="25"/>
      <c r="G280" s="25"/>
      <c r="H280" s="25"/>
      <c r="I280" s="25"/>
      <c r="J280" s="25"/>
      <c r="K280" s="25"/>
      <c r="L280" s="25"/>
      <c r="M280" s="25"/>
      <c r="N280" s="25"/>
      <c r="O280" s="25"/>
      <c r="P280" s="25"/>
      <c r="Q280" s="25"/>
      <c r="R280" s="25"/>
      <c r="S280" s="25"/>
      <c r="T280" s="25"/>
      <c r="U280" s="25"/>
    </row>
    <row r="281" spans="1:21" ht="12" hidden="1" customHeight="1" x14ac:dyDescent="0.2">
      <c r="A281" s="30"/>
      <c r="C281" s="25"/>
      <c r="D281" s="28"/>
      <c r="E281" s="25"/>
      <c r="F281" s="25"/>
      <c r="G281" s="25"/>
      <c r="H281" s="25"/>
      <c r="I281" s="25"/>
      <c r="J281" s="25"/>
      <c r="K281" s="25"/>
      <c r="L281" s="25"/>
      <c r="M281" s="25"/>
      <c r="N281" s="25"/>
      <c r="O281" s="25"/>
      <c r="P281" s="25"/>
      <c r="Q281" s="25"/>
      <c r="R281" s="25"/>
      <c r="S281" s="25"/>
      <c r="T281" s="25"/>
      <c r="U281" s="25"/>
    </row>
    <row r="282" spans="1:21" ht="12" hidden="1" customHeight="1" x14ac:dyDescent="0.2">
      <c r="A282" s="30"/>
      <c r="C282" s="25"/>
      <c r="D282" s="28"/>
      <c r="E282" s="25"/>
      <c r="F282" s="25"/>
      <c r="G282" s="25"/>
      <c r="H282" s="25"/>
      <c r="I282" s="25"/>
      <c r="J282" s="25"/>
      <c r="K282" s="25"/>
      <c r="L282" s="25"/>
      <c r="M282" s="25"/>
      <c r="N282" s="25"/>
      <c r="O282" s="25"/>
      <c r="P282" s="25"/>
      <c r="Q282" s="25"/>
      <c r="R282" s="25"/>
      <c r="S282" s="25"/>
      <c r="T282" s="25"/>
      <c r="U282" s="25"/>
    </row>
    <row r="283" spans="1:21" ht="12" hidden="1" customHeight="1" x14ac:dyDescent="0.2">
      <c r="A283" s="30"/>
      <c r="C283" s="25"/>
      <c r="D283" s="28"/>
      <c r="E283" s="25"/>
      <c r="F283" s="25"/>
      <c r="G283" s="25"/>
      <c r="H283" s="25"/>
      <c r="I283" s="25"/>
      <c r="J283" s="25"/>
      <c r="K283" s="25"/>
      <c r="L283" s="25"/>
      <c r="M283" s="25"/>
      <c r="N283" s="25"/>
      <c r="O283" s="25"/>
      <c r="P283" s="25"/>
      <c r="Q283" s="25"/>
      <c r="R283" s="25"/>
      <c r="S283" s="25"/>
      <c r="T283" s="25"/>
      <c r="U283" s="25"/>
    </row>
    <row r="284" spans="1:21" ht="12" hidden="1" customHeight="1" x14ac:dyDescent="0.2">
      <c r="A284" s="30"/>
      <c r="C284" s="25"/>
      <c r="D284" s="28"/>
      <c r="E284" s="25"/>
      <c r="F284" s="25"/>
      <c r="G284" s="25"/>
      <c r="H284" s="25"/>
      <c r="I284" s="25"/>
      <c r="J284" s="25"/>
      <c r="K284" s="25"/>
      <c r="L284" s="25"/>
      <c r="M284" s="25"/>
      <c r="N284" s="25"/>
      <c r="O284" s="25"/>
      <c r="P284" s="25"/>
      <c r="Q284" s="25"/>
      <c r="R284" s="25"/>
      <c r="S284" s="25"/>
      <c r="T284" s="25"/>
      <c r="U284" s="25"/>
    </row>
    <row r="285" spans="1:21" ht="12" hidden="1" customHeight="1" x14ac:dyDescent="0.2">
      <c r="A285" s="30"/>
      <c r="C285" s="25"/>
      <c r="D285" s="28"/>
      <c r="E285" s="25"/>
      <c r="F285" s="25"/>
      <c r="G285" s="25"/>
      <c r="H285" s="25"/>
      <c r="I285" s="25"/>
      <c r="J285" s="25"/>
      <c r="K285" s="25"/>
      <c r="L285" s="25"/>
      <c r="M285" s="25"/>
      <c r="N285" s="25"/>
      <c r="O285" s="25"/>
      <c r="P285" s="25"/>
      <c r="Q285" s="25"/>
      <c r="R285" s="25"/>
      <c r="S285" s="25"/>
      <c r="T285" s="25"/>
      <c r="U285" s="25"/>
    </row>
    <row r="286" spans="1:21" ht="12" hidden="1" customHeight="1" x14ac:dyDescent="0.2">
      <c r="A286" s="30"/>
      <c r="C286" s="25"/>
      <c r="D286" s="28"/>
      <c r="E286" s="25"/>
      <c r="F286" s="25"/>
      <c r="G286" s="25"/>
      <c r="H286" s="25"/>
      <c r="I286" s="25"/>
      <c r="J286" s="25"/>
      <c r="K286" s="25"/>
      <c r="L286" s="25"/>
      <c r="M286" s="25"/>
      <c r="N286" s="25"/>
      <c r="O286" s="25"/>
      <c r="P286" s="25"/>
      <c r="Q286" s="25"/>
      <c r="R286" s="25"/>
      <c r="S286" s="25"/>
      <c r="T286" s="25"/>
      <c r="U286" s="25"/>
    </row>
    <row r="287" spans="1:21" ht="12" hidden="1" customHeight="1" x14ac:dyDescent="0.2">
      <c r="A287" s="30"/>
      <c r="C287" s="25"/>
      <c r="D287" s="28"/>
      <c r="E287" s="25"/>
      <c r="F287" s="25"/>
      <c r="G287" s="25"/>
      <c r="H287" s="25"/>
      <c r="I287" s="25"/>
      <c r="J287" s="25"/>
      <c r="K287" s="25"/>
      <c r="L287" s="25"/>
      <c r="M287" s="25"/>
      <c r="N287" s="25"/>
      <c r="O287" s="25"/>
      <c r="P287" s="25"/>
      <c r="Q287" s="25"/>
      <c r="R287" s="25"/>
      <c r="S287" s="25"/>
      <c r="T287" s="25"/>
      <c r="U287" s="25"/>
    </row>
    <row r="288" spans="1:21" ht="12" hidden="1" customHeight="1" x14ac:dyDescent="0.2">
      <c r="A288" s="30"/>
      <c r="C288" s="25"/>
      <c r="D288" s="28"/>
      <c r="E288" s="25"/>
      <c r="F288" s="25"/>
      <c r="G288" s="25"/>
      <c r="H288" s="25"/>
      <c r="I288" s="25"/>
      <c r="J288" s="25"/>
      <c r="K288" s="25"/>
      <c r="L288" s="25"/>
      <c r="M288" s="25"/>
      <c r="N288" s="25"/>
      <c r="O288" s="25"/>
      <c r="P288" s="25"/>
      <c r="Q288" s="25"/>
      <c r="R288" s="25"/>
      <c r="S288" s="25"/>
      <c r="T288" s="25"/>
      <c r="U288" s="25"/>
    </row>
    <row r="289" spans="1:21" ht="12" hidden="1" customHeight="1" x14ac:dyDescent="0.2">
      <c r="A289" s="30"/>
      <c r="C289" s="25"/>
      <c r="D289" s="28"/>
      <c r="E289" s="25"/>
      <c r="F289" s="25"/>
      <c r="G289" s="25"/>
      <c r="H289" s="25"/>
      <c r="I289" s="25"/>
      <c r="J289" s="25"/>
      <c r="K289" s="25"/>
      <c r="L289" s="25"/>
      <c r="M289" s="25"/>
      <c r="N289" s="25"/>
      <c r="O289" s="25"/>
      <c r="P289" s="25"/>
      <c r="Q289" s="25"/>
      <c r="R289" s="25"/>
      <c r="S289" s="25"/>
      <c r="T289" s="25"/>
      <c r="U289" s="25"/>
    </row>
    <row r="290" spans="1:21" ht="12" hidden="1" customHeight="1" x14ac:dyDescent="0.2">
      <c r="A290" s="30"/>
      <c r="C290" s="25"/>
      <c r="D290" s="28"/>
      <c r="E290" s="25"/>
      <c r="F290" s="25"/>
      <c r="G290" s="25"/>
      <c r="H290" s="25"/>
      <c r="I290" s="25"/>
      <c r="J290" s="25"/>
      <c r="K290" s="25"/>
      <c r="L290" s="25"/>
      <c r="M290" s="25"/>
      <c r="N290" s="25"/>
      <c r="O290" s="25"/>
      <c r="P290" s="25"/>
      <c r="Q290" s="25"/>
      <c r="R290" s="25"/>
      <c r="S290" s="25"/>
      <c r="T290" s="25"/>
      <c r="U290" s="25"/>
    </row>
    <row r="291" spans="1:21" ht="12" hidden="1" customHeight="1" x14ac:dyDescent="0.2">
      <c r="A291" s="30"/>
      <c r="C291" s="25"/>
      <c r="D291" s="28"/>
      <c r="E291" s="25"/>
      <c r="F291" s="25"/>
      <c r="G291" s="25"/>
      <c r="H291" s="25"/>
      <c r="I291" s="25"/>
      <c r="J291" s="25"/>
      <c r="K291" s="25"/>
      <c r="L291" s="25"/>
      <c r="M291" s="25"/>
      <c r="N291" s="25"/>
      <c r="O291" s="25"/>
      <c r="P291" s="25"/>
      <c r="Q291" s="25"/>
      <c r="R291" s="25"/>
      <c r="S291" s="25"/>
      <c r="T291" s="25"/>
      <c r="U291" s="25"/>
    </row>
    <row r="292" spans="1:21" ht="12" hidden="1" customHeight="1" x14ac:dyDescent="0.2">
      <c r="A292" s="30"/>
      <c r="C292" s="25"/>
      <c r="D292" s="28"/>
      <c r="E292" s="25"/>
      <c r="F292" s="25"/>
      <c r="G292" s="25"/>
      <c r="H292" s="25"/>
      <c r="I292" s="25"/>
      <c r="J292" s="25"/>
      <c r="K292" s="25"/>
      <c r="L292" s="25"/>
      <c r="M292" s="25"/>
      <c r="N292" s="25"/>
      <c r="O292" s="25"/>
      <c r="P292" s="25"/>
      <c r="Q292" s="25"/>
      <c r="R292" s="25"/>
      <c r="S292" s="25"/>
      <c r="T292" s="25"/>
      <c r="U292" s="25"/>
    </row>
    <row r="293" spans="1:21" ht="12" hidden="1" customHeight="1" x14ac:dyDescent="0.2">
      <c r="A293" s="30"/>
      <c r="C293" s="25"/>
      <c r="D293" s="28"/>
      <c r="E293" s="25"/>
      <c r="F293" s="25"/>
      <c r="G293" s="25"/>
      <c r="H293" s="25"/>
      <c r="I293" s="25"/>
      <c r="J293" s="25"/>
      <c r="K293" s="25"/>
      <c r="L293" s="25"/>
      <c r="M293" s="25"/>
      <c r="N293" s="25"/>
      <c r="O293" s="25"/>
      <c r="P293" s="25"/>
      <c r="Q293" s="25"/>
      <c r="R293" s="25"/>
      <c r="S293" s="25"/>
      <c r="T293" s="25"/>
      <c r="U293" s="25"/>
    </row>
    <row r="294" spans="1:21" ht="12" hidden="1" customHeight="1" x14ac:dyDescent="0.2">
      <c r="A294" s="30"/>
      <c r="C294" s="25"/>
      <c r="D294" s="28"/>
      <c r="E294" s="25"/>
      <c r="F294" s="25"/>
      <c r="G294" s="25"/>
      <c r="H294" s="25"/>
      <c r="I294" s="25"/>
      <c r="J294" s="25"/>
      <c r="K294" s="25"/>
      <c r="L294" s="25"/>
      <c r="M294" s="25"/>
      <c r="N294" s="25"/>
      <c r="O294" s="25"/>
      <c r="P294" s="25"/>
      <c r="Q294" s="25"/>
      <c r="R294" s="25"/>
      <c r="S294" s="25"/>
      <c r="T294" s="25"/>
      <c r="U294" s="25"/>
    </row>
    <row r="295" spans="1:21" ht="12" hidden="1" customHeight="1" x14ac:dyDescent="0.2">
      <c r="A295" s="30"/>
      <c r="C295" s="25"/>
      <c r="D295" s="28"/>
      <c r="E295" s="25"/>
      <c r="F295" s="25"/>
      <c r="G295" s="25"/>
      <c r="H295" s="25"/>
      <c r="I295" s="25"/>
      <c r="J295" s="25"/>
      <c r="K295" s="25"/>
      <c r="L295" s="25"/>
      <c r="M295" s="25"/>
      <c r="N295" s="25"/>
      <c r="O295" s="25"/>
      <c r="P295" s="25"/>
      <c r="Q295" s="25"/>
      <c r="R295" s="25"/>
      <c r="S295" s="25"/>
      <c r="T295" s="25"/>
      <c r="U295" s="25"/>
    </row>
    <row r="296" spans="1:21" ht="12" hidden="1" customHeight="1" x14ac:dyDescent="0.2">
      <c r="A296" s="30"/>
      <c r="C296" s="25"/>
      <c r="D296" s="28"/>
      <c r="E296" s="25"/>
      <c r="F296" s="25"/>
      <c r="G296" s="25"/>
      <c r="H296" s="25"/>
      <c r="I296" s="25"/>
      <c r="J296" s="25"/>
      <c r="K296" s="25"/>
      <c r="L296" s="25"/>
      <c r="M296" s="25"/>
      <c r="N296" s="25"/>
      <c r="O296" s="25"/>
      <c r="P296" s="25"/>
      <c r="Q296" s="25"/>
      <c r="R296" s="25"/>
      <c r="S296" s="25"/>
      <c r="T296" s="25"/>
      <c r="U296" s="25"/>
    </row>
    <row r="297" spans="1:21" ht="12" hidden="1" customHeight="1" x14ac:dyDescent="0.2">
      <c r="A297" s="30"/>
      <c r="C297" s="25"/>
      <c r="D297" s="28"/>
      <c r="E297" s="25"/>
      <c r="F297" s="25"/>
      <c r="G297" s="25"/>
      <c r="H297" s="25"/>
      <c r="I297" s="25"/>
      <c r="J297" s="25"/>
      <c r="K297" s="25"/>
      <c r="L297" s="25"/>
      <c r="M297" s="25"/>
      <c r="N297" s="25"/>
      <c r="O297" s="25"/>
      <c r="P297" s="25"/>
      <c r="Q297" s="25"/>
      <c r="R297" s="25"/>
      <c r="S297" s="25"/>
      <c r="T297" s="25"/>
      <c r="U297" s="25"/>
    </row>
    <row r="298" spans="1:21" ht="12" hidden="1" customHeight="1" x14ac:dyDescent="0.2">
      <c r="A298" s="30"/>
      <c r="C298" s="25"/>
      <c r="D298" s="28"/>
      <c r="E298" s="25"/>
      <c r="F298" s="25"/>
      <c r="G298" s="25"/>
      <c r="H298" s="25"/>
      <c r="I298" s="25"/>
      <c r="J298" s="25"/>
      <c r="K298" s="25"/>
      <c r="L298" s="25"/>
      <c r="M298" s="25"/>
      <c r="N298" s="25"/>
      <c r="O298" s="25"/>
      <c r="P298" s="25"/>
      <c r="Q298" s="25"/>
      <c r="R298" s="25"/>
      <c r="S298" s="25"/>
      <c r="T298" s="25"/>
      <c r="U298" s="25"/>
    </row>
    <row r="299" spans="1:21" ht="12" hidden="1" customHeight="1" x14ac:dyDescent="0.2">
      <c r="A299" s="30"/>
      <c r="C299" s="25"/>
      <c r="D299" s="28"/>
      <c r="E299" s="25"/>
      <c r="F299" s="25"/>
      <c r="G299" s="25"/>
      <c r="H299" s="25"/>
      <c r="I299" s="25"/>
      <c r="J299" s="25"/>
      <c r="K299" s="25"/>
      <c r="L299" s="25"/>
      <c r="M299" s="25"/>
      <c r="N299" s="25"/>
      <c r="O299" s="25"/>
      <c r="P299" s="25"/>
      <c r="Q299" s="25"/>
      <c r="R299" s="25"/>
      <c r="S299" s="25"/>
      <c r="T299" s="25"/>
      <c r="U299" s="25"/>
    </row>
    <row r="300" spans="1:21" ht="12" hidden="1" customHeight="1" x14ac:dyDescent="0.2">
      <c r="A300" s="30"/>
      <c r="C300" s="25"/>
      <c r="D300" s="28"/>
      <c r="E300" s="25"/>
      <c r="F300" s="25"/>
      <c r="G300" s="25"/>
      <c r="H300" s="25"/>
      <c r="I300" s="25"/>
      <c r="J300" s="25"/>
      <c r="K300" s="25"/>
      <c r="L300" s="25"/>
      <c r="M300" s="25"/>
      <c r="N300" s="25"/>
      <c r="O300" s="25"/>
      <c r="P300" s="25"/>
      <c r="Q300" s="25"/>
      <c r="R300" s="25"/>
      <c r="S300" s="25"/>
      <c r="T300" s="25"/>
      <c r="U300" s="25"/>
    </row>
    <row r="301" spans="1:21" ht="12" hidden="1" customHeight="1" x14ac:dyDescent="0.2">
      <c r="A301" s="30"/>
      <c r="C301" s="25"/>
      <c r="D301" s="28"/>
      <c r="E301" s="25"/>
      <c r="F301" s="25"/>
      <c r="G301" s="25"/>
      <c r="H301" s="25"/>
      <c r="I301" s="25"/>
      <c r="J301" s="25"/>
      <c r="K301" s="25"/>
      <c r="L301" s="25"/>
      <c r="M301" s="25"/>
      <c r="N301" s="25"/>
      <c r="O301" s="25"/>
      <c r="P301" s="25"/>
      <c r="Q301" s="25"/>
      <c r="R301" s="25"/>
      <c r="S301" s="25"/>
      <c r="T301" s="25"/>
      <c r="U301" s="25"/>
    </row>
    <row r="302" spans="1:21" ht="12" hidden="1" customHeight="1" x14ac:dyDescent="0.2">
      <c r="A302" s="30"/>
      <c r="C302" s="25"/>
      <c r="D302" s="28"/>
      <c r="E302" s="25"/>
      <c r="F302" s="25"/>
      <c r="G302" s="25"/>
      <c r="H302" s="25"/>
      <c r="I302" s="25"/>
      <c r="J302" s="25"/>
      <c r="K302" s="25"/>
      <c r="L302" s="25"/>
      <c r="M302" s="25"/>
      <c r="N302" s="25"/>
      <c r="O302" s="25"/>
      <c r="P302" s="25"/>
      <c r="Q302" s="25"/>
      <c r="R302" s="25"/>
      <c r="S302" s="25"/>
      <c r="T302" s="25"/>
      <c r="U302" s="25"/>
    </row>
    <row r="303" spans="1:21" ht="12" hidden="1" customHeight="1" x14ac:dyDescent="0.2">
      <c r="A303" s="30"/>
      <c r="C303" s="25"/>
      <c r="D303" s="28"/>
      <c r="E303" s="25"/>
      <c r="F303" s="25"/>
      <c r="G303" s="25"/>
      <c r="H303" s="25"/>
      <c r="I303" s="25"/>
      <c r="J303" s="25"/>
      <c r="K303" s="25"/>
      <c r="L303" s="25"/>
      <c r="M303" s="25"/>
      <c r="N303" s="25"/>
      <c r="O303" s="25"/>
      <c r="P303" s="25"/>
      <c r="Q303" s="25"/>
      <c r="R303" s="25"/>
      <c r="S303" s="25"/>
      <c r="T303" s="25"/>
      <c r="U303" s="25"/>
    </row>
    <row r="304" spans="1:21" ht="12" hidden="1" customHeight="1" x14ac:dyDescent="0.2">
      <c r="A304" s="30"/>
      <c r="C304" s="25"/>
      <c r="D304" s="28"/>
      <c r="E304" s="25"/>
      <c r="F304" s="25"/>
      <c r="G304" s="25"/>
      <c r="H304" s="25"/>
      <c r="I304" s="25"/>
      <c r="J304" s="25"/>
      <c r="K304" s="25"/>
      <c r="L304" s="25"/>
      <c r="M304" s="25"/>
      <c r="N304" s="25"/>
      <c r="O304" s="25"/>
      <c r="P304" s="25"/>
      <c r="Q304" s="25"/>
      <c r="R304" s="25"/>
      <c r="S304" s="25"/>
      <c r="T304" s="25"/>
      <c r="U304" s="25"/>
    </row>
    <row r="305" spans="1:63" ht="12" hidden="1" customHeight="1" x14ac:dyDescent="0.2">
      <c r="A305" s="30"/>
      <c r="C305" s="25"/>
      <c r="D305" s="28"/>
      <c r="E305" s="25"/>
      <c r="F305" s="25"/>
      <c r="G305" s="25"/>
      <c r="H305" s="25"/>
      <c r="I305" s="25"/>
      <c r="J305" s="25"/>
      <c r="K305" s="25"/>
      <c r="L305" s="25"/>
      <c r="M305" s="25"/>
      <c r="N305" s="25"/>
      <c r="O305" s="25"/>
      <c r="P305" s="25"/>
      <c r="Q305" s="25"/>
      <c r="R305" s="25"/>
      <c r="S305" s="25"/>
      <c r="T305" s="25"/>
      <c r="U305" s="25"/>
    </row>
    <row r="306" spans="1:63" ht="12" hidden="1" customHeight="1" x14ac:dyDescent="0.2">
      <c r="A306" s="30"/>
      <c r="C306" s="25"/>
      <c r="D306" s="28"/>
      <c r="E306" s="25"/>
      <c r="F306" s="25"/>
      <c r="G306" s="25"/>
      <c r="H306" s="25"/>
      <c r="I306" s="25"/>
      <c r="J306" s="25"/>
      <c r="K306" s="25"/>
      <c r="L306" s="25"/>
      <c r="M306" s="25"/>
      <c r="N306" s="25"/>
      <c r="O306" s="25"/>
      <c r="P306" s="25"/>
      <c r="Q306" s="25"/>
      <c r="R306" s="25"/>
      <c r="S306" s="25"/>
      <c r="T306" s="25"/>
      <c r="U306" s="25"/>
    </row>
    <row r="307" spans="1:63" ht="15" customHeight="1" x14ac:dyDescent="0.2">
      <c r="A307" s="237"/>
      <c r="B307" s="25"/>
      <c r="C307" s="25"/>
      <c r="D307" s="28"/>
      <c r="E307" s="25"/>
      <c r="F307" s="25"/>
      <c r="G307" s="25"/>
      <c r="H307" s="25"/>
      <c r="I307" s="25"/>
      <c r="J307" s="25"/>
      <c r="K307" s="25"/>
      <c r="L307" s="25"/>
      <c r="M307" s="25"/>
      <c r="N307" s="25"/>
      <c r="O307" s="25"/>
      <c r="P307" s="25"/>
      <c r="Q307" s="25"/>
      <c r="R307" s="25"/>
      <c r="S307" s="25"/>
      <c r="T307" s="25"/>
      <c r="U307" s="25"/>
    </row>
    <row r="308" spans="1:63" s="31" customFormat="1" ht="21" x14ac:dyDescent="0.25">
      <c r="A308" s="151" t="s">
        <v>2721</v>
      </c>
      <c r="B308" s="432"/>
      <c r="C308" s="433"/>
      <c r="D308" s="434"/>
      <c r="E308" s="435"/>
      <c r="F308" s="87" t="s">
        <v>247</v>
      </c>
      <c r="G308" s="436" t="s">
        <v>246</v>
      </c>
      <c r="H308" s="437"/>
      <c r="I308" s="438" t="s">
        <v>2722</v>
      </c>
      <c r="J308" s="439"/>
      <c r="K308" s="439"/>
      <c r="L308" s="4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88"/>
      <c r="AI308" s="438" t="s">
        <v>2723</v>
      </c>
      <c r="AJ308" s="440"/>
      <c r="AK308" s="440"/>
      <c r="AL308" s="440"/>
      <c r="AM308" s="440"/>
      <c r="AN308" s="440"/>
      <c r="AO308" s="440"/>
      <c r="AP308" s="239"/>
      <c r="AQ308" s="239"/>
      <c r="AR308" s="239"/>
      <c r="AS308" s="239"/>
      <c r="AT308" s="239"/>
      <c r="AU308" s="89"/>
      <c r="AV308" s="239"/>
      <c r="AW308" s="239"/>
      <c r="AX308" s="239"/>
      <c r="AY308" s="239"/>
      <c r="AZ308" s="239"/>
      <c r="BA308" s="88"/>
      <c r="BB308" s="441" t="s">
        <v>296</v>
      </c>
      <c r="BC308" s="439"/>
      <c r="BD308" s="439"/>
      <c r="BE308" s="439"/>
      <c r="BF308" s="439"/>
      <c r="BG308" s="439"/>
      <c r="BH308" s="439"/>
      <c r="BI308" s="439"/>
      <c r="BJ308" s="367" t="s">
        <v>291</v>
      </c>
      <c r="BK308" s="369"/>
    </row>
    <row r="309" spans="1:63" s="32" customFormat="1" ht="42.75" customHeight="1" x14ac:dyDescent="0.25">
      <c r="A309" s="152" t="s">
        <v>236</v>
      </c>
      <c r="B309" s="442" t="s">
        <v>161</v>
      </c>
      <c r="C309" s="443"/>
      <c r="D309" s="444"/>
      <c r="E309" s="445"/>
      <c r="F309" s="87" t="s">
        <v>245</v>
      </c>
      <c r="G309" s="446" t="s">
        <v>248</v>
      </c>
      <c r="H309" s="446"/>
      <c r="I309" s="91" t="s">
        <v>6</v>
      </c>
      <c r="J309" s="92"/>
      <c r="K309" s="92"/>
      <c r="L309" s="92"/>
      <c r="M309" s="92"/>
      <c r="N309" s="92"/>
      <c r="O309" s="92"/>
      <c r="P309" s="93"/>
      <c r="Q309" s="94" t="s">
        <v>7</v>
      </c>
      <c r="R309" s="92"/>
      <c r="S309" s="92"/>
      <c r="T309" s="92"/>
      <c r="U309" s="92"/>
      <c r="V309" s="92"/>
      <c r="W309" s="92"/>
      <c r="X309" s="93"/>
      <c r="Y309" s="447" t="s">
        <v>8</v>
      </c>
      <c r="Z309" s="448"/>
      <c r="AA309" s="447" t="s">
        <v>9</v>
      </c>
      <c r="AB309" s="448"/>
      <c r="AC309" s="449"/>
      <c r="AD309" s="447" t="s">
        <v>10</v>
      </c>
      <c r="AE309" s="449"/>
      <c r="AF309" s="447" t="s">
        <v>11</v>
      </c>
      <c r="AG309" s="448"/>
      <c r="AH309" s="420" t="s">
        <v>259</v>
      </c>
      <c r="AI309" s="450" t="s">
        <v>260</v>
      </c>
      <c r="AJ309" s="450"/>
      <c r="AK309" s="450"/>
      <c r="AL309" s="450"/>
      <c r="AM309" s="450"/>
      <c r="AN309" s="450"/>
      <c r="AO309" s="451" t="s">
        <v>276</v>
      </c>
      <c r="AP309" s="450"/>
      <c r="AQ309" s="450"/>
      <c r="AR309" s="450"/>
      <c r="AS309" s="450"/>
      <c r="AT309" s="450"/>
      <c r="AU309" s="450"/>
      <c r="AV309" s="450"/>
      <c r="AW309" s="451" t="s">
        <v>13</v>
      </c>
      <c r="AX309" s="450"/>
      <c r="AY309" s="447" t="s">
        <v>14</v>
      </c>
      <c r="AZ309" s="448"/>
      <c r="BA309" s="452" t="s">
        <v>279</v>
      </c>
      <c r="BB309" s="454" t="s">
        <v>2816</v>
      </c>
      <c r="BC309" s="455"/>
      <c r="BD309" s="455"/>
      <c r="BE309" s="455"/>
      <c r="BF309" s="455"/>
      <c r="BG309" s="456" t="s">
        <v>2724</v>
      </c>
      <c r="BH309" s="448"/>
      <c r="BI309" s="420" t="s">
        <v>294</v>
      </c>
      <c r="BJ309" s="420"/>
      <c r="BK309" s="423" t="s">
        <v>2719</v>
      </c>
    </row>
    <row r="310" spans="1:63" s="33" customFormat="1" ht="63" x14ac:dyDescent="0.25">
      <c r="A310" s="377"/>
      <c r="B310" s="426" t="s">
        <v>15</v>
      </c>
      <c r="C310" s="428" t="s">
        <v>16</v>
      </c>
      <c r="D310" s="428" t="s">
        <v>159</v>
      </c>
      <c r="E310" s="430" t="s">
        <v>160</v>
      </c>
      <c r="F310" s="96" t="s">
        <v>125</v>
      </c>
      <c r="G310" s="97" t="s">
        <v>17</v>
      </c>
      <c r="H310" s="97" t="s">
        <v>18</v>
      </c>
      <c r="I310" s="98" t="s">
        <v>19</v>
      </c>
      <c r="J310" s="99" t="s">
        <v>20</v>
      </c>
      <c r="K310" s="99" t="s">
        <v>21</v>
      </c>
      <c r="L310" s="99" t="s">
        <v>22</v>
      </c>
      <c r="M310" s="99" t="s">
        <v>23</v>
      </c>
      <c r="N310" s="99" t="s">
        <v>24</v>
      </c>
      <c r="O310" s="99" t="s">
        <v>25</v>
      </c>
      <c r="P310" s="99" t="s">
        <v>26</v>
      </c>
      <c r="Q310" s="99" t="s">
        <v>19</v>
      </c>
      <c r="R310" s="99" t="s">
        <v>20</v>
      </c>
      <c r="S310" s="99" t="s">
        <v>21</v>
      </c>
      <c r="T310" s="99" t="s">
        <v>22</v>
      </c>
      <c r="U310" s="99" t="s">
        <v>23</v>
      </c>
      <c r="V310" s="99" t="s">
        <v>24</v>
      </c>
      <c r="W310" s="99" t="s">
        <v>25</v>
      </c>
      <c r="X310" s="99" t="s">
        <v>26</v>
      </c>
      <c r="Y310" s="98" t="s">
        <v>343</v>
      </c>
      <c r="Z310" s="100" t="s">
        <v>344</v>
      </c>
      <c r="AA310" s="98" t="s">
        <v>256</v>
      </c>
      <c r="AB310" s="99" t="s">
        <v>257</v>
      </c>
      <c r="AC310" s="99" t="s">
        <v>258</v>
      </c>
      <c r="AD310" s="99" t="s">
        <v>27</v>
      </c>
      <c r="AE310" s="99" t="s">
        <v>254</v>
      </c>
      <c r="AF310" s="99" t="s">
        <v>28</v>
      </c>
      <c r="AG310" s="101" t="s">
        <v>255</v>
      </c>
      <c r="AH310" s="421"/>
      <c r="AI310" s="109" t="s">
        <v>261</v>
      </c>
      <c r="AJ310" s="110" t="s">
        <v>262</v>
      </c>
      <c r="AK310" s="110" t="s">
        <v>263</v>
      </c>
      <c r="AL310" s="110" t="s">
        <v>264</v>
      </c>
      <c r="AM310" s="110" t="s">
        <v>29</v>
      </c>
      <c r="AN310" s="423" t="s">
        <v>2416</v>
      </c>
      <c r="AO310" s="102" t="s">
        <v>30</v>
      </c>
      <c r="AP310" s="101" t="s">
        <v>31</v>
      </c>
      <c r="AQ310" s="101" t="s">
        <v>32</v>
      </c>
      <c r="AR310" s="101" t="s">
        <v>33</v>
      </c>
      <c r="AS310" s="101" t="s">
        <v>34</v>
      </c>
      <c r="AT310" s="101" t="s">
        <v>35</v>
      </c>
      <c r="AU310" s="100" t="s">
        <v>29</v>
      </c>
      <c r="AV310" s="420" t="s">
        <v>12</v>
      </c>
      <c r="AW310" s="103" t="s">
        <v>277</v>
      </c>
      <c r="AX310" s="101" t="s">
        <v>278</v>
      </c>
      <c r="AY310" s="99" t="s">
        <v>36</v>
      </c>
      <c r="AZ310" s="101" t="s">
        <v>37</v>
      </c>
      <c r="BA310" s="453"/>
      <c r="BB310" s="100" t="s">
        <v>2726</v>
      </c>
      <c r="BC310" s="100" t="s">
        <v>341</v>
      </c>
      <c r="BD310" s="101" t="s">
        <v>287</v>
      </c>
      <c r="BE310" s="101" t="s">
        <v>290</v>
      </c>
      <c r="BF310" s="100" t="s">
        <v>342</v>
      </c>
      <c r="BG310" s="101" t="s">
        <v>299</v>
      </c>
      <c r="BH310" s="100" t="s">
        <v>2725</v>
      </c>
      <c r="BI310" s="421"/>
      <c r="BJ310" s="421"/>
      <c r="BK310" s="424"/>
    </row>
    <row r="311" spans="1:63" s="34" customFormat="1" ht="12.75" x14ac:dyDescent="0.25">
      <c r="A311" s="378"/>
      <c r="B311" s="427"/>
      <c r="C311" s="429"/>
      <c r="D311" s="429"/>
      <c r="E311" s="431"/>
      <c r="F311" s="272" t="s">
        <v>126</v>
      </c>
      <c r="G311" s="273" t="s">
        <v>127</v>
      </c>
      <c r="H311" s="274" t="s">
        <v>127</v>
      </c>
      <c r="I311" s="274" t="s">
        <v>128</v>
      </c>
      <c r="J311" s="274" t="s">
        <v>128</v>
      </c>
      <c r="K311" s="274" t="s">
        <v>128</v>
      </c>
      <c r="L311" s="274" t="s">
        <v>128</v>
      </c>
      <c r="M311" s="274" t="s">
        <v>128</v>
      </c>
      <c r="N311" s="274" t="s">
        <v>128</v>
      </c>
      <c r="O311" s="274" t="s">
        <v>128</v>
      </c>
      <c r="P311" s="274" t="s">
        <v>128</v>
      </c>
      <c r="Q311" s="274" t="s">
        <v>128</v>
      </c>
      <c r="R311" s="274" t="s">
        <v>128</v>
      </c>
      <c r="S311" s="274" t="s">
        <v>128</v>
      </c>
      <c r="T311" s="274" t="s">
        <v>128</v>
      </c>
      <c r="U311" s="274" t="s">
        <v>128</v>
      </c>
      <c r="V311" s="274" t="s">
        <v>128</v>
      </c>
      <c r="W311" s="274" t="s">
        <v>128</v>
      </c>
      <c r="X311" s="274" t="s">
        <v>128</v>
      </c>
      <c r="Y311" s="274" t="s">
        <v>128</v>
      </c>
      <c r="Z311" s="274" t="s">
        <v>128</v>
      </c>
      <c r="AA311" s="274" t="s">
        <v>252</v>
      </c>
      <c r="AB311" s="274" t="s">
        <v>252</v>
      </c>
      <c r="AC311" s="274" t="s">
        <v>252</v>
      </c>
      <c r="AD311" s="274" t="s">
        <v>128</v>
      </c>
      <c r="AE311" s="274" t="s">
        <v>129</v>
      </c>
      <c r="AF311" s="274" t="s">
        <v>128</v>
      </c>
      <c r="AG311" s="275" t="s">
        <v>253</v>
      </c>
      <c r="AH311" s="422"/>
      <c r="AI311" s="276" t="s">
        <v>129</v>
      </c>
      <c r="AJ311" s="275" t="s">
        <v>129</v>
      </c>
      <c r="AK311" s="275" t="s">
        <v>129</v>
      </c>
      <c r="AL311" s="275" t="s">
        <v>129</v>
      </c>
      <c r="AM311" s="275" t="s">
        <v>129</v>
      </c>
      <c r="AN311" s="422"/>
      <c r="AO311" s="277" t="s">
        <v>253</v>
      </c>
      <c r="AP311" s="275" t="s">
        <v>253</v>
      </c>
      <c r="AQ311" s="275" t="s">
        <v>253</v>
      </c>
      <c r="AR311" s="275" t="s">
        <v>253</v>
      </c>
      <c r="AS311" s="275" t="s">
        <v>253</v>
      </c>
      <c r="AT311" s="275" t="s">
        <v>253</v>
      </c>
      <c r="AU311" s="275" t="s">
        <v>253</v>
      </c>
      <c r="AV311" s="422"/>
      <c r="AW311" s="278" t="s">
        <v>252</v>
      </c>
      <c r="AX311" s="275" t="s">
        <v>252</v>
      </c>
      <c r="AY311" s="274"/>
      <c r="AZ311" s="275"/>
      <c r="BA311" s="451"/>
      <c r="BB311" s="275" t="s">
        <v>286</v>
      </c>
      <c r="BC311" s="275" t="s">
        <v>130</v>
      </c>
      <c r="BD311" s="275" t="s">
        <v>130</v>
      </c>
      <c r="BE311" s="275" t="s">
        <v>130</v>
      </c>
      <c r="BF311" s="275" t="s">
        <v>130</v>
      </c>
      <c r="BG311" s="275"/>
      <c r="BH311" s="275" t="s">
        <v>130</v>
      </c>
      <c r="BI311" s="422"/>
      <c r="BJ311" s="422"/>
      <c r="BK311" s="425"/>
    </row>
    <row r="312" spans="1:63" ht="11.25" customHeight="1" x14ac:dyDescent="0.2">
      <c r="A312" s="52"/>
      <c r="B312" s="383"/>
      <c r="C312" s="35"/>
      <c r="D312" s="35"/>
      <c r="E312" s="35"/>
      <c r="F312" s="36"/>
      <c r="G312" s="35"/>
      <c r="H312" s="22"/>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269"/>
      <c r="AH312" s="86"/>
      <c r="AI312" s="270"/>
      <c r="AJ312" s="38"/>
      <c r="AK312" s="38"/>
      <c r="AL312" s="38"/>
      <c r="AM312" s="38"/>
      <c r="AN312" s="111"/>
      <c r="AO312" s="38"/>
      <c r="AP312" s="38"/>
      <c r="AQ312" s="38"/>
      <c r="AR312" s="38"/>
      <c r="AS312" s="38"/>
      <c r="AT312" s="38"/>
      <c r="AU312" s="269"/>
      <c r="AV312" s="86"/>
      <c r="AW312" s="38"/>
      <c r="AX312" s="38"/>
      <c r="AY312" s="38"/>
      <c r="AZ312" s="271"/>
      <c r="BA312" s="86"/>
      <c r="BB312" s="38"/>
      <c r="BC312" s="38"/>
      <c r="BD312" s="38"/>
      <c r="BE312" s="38"/>
      <c r="BF312" s="38"/>
      <c r="BG312" s="39"/>
      <c r="BH312" s="38"/>
      <c r="BI312" s="38"/>
      <c r="BJ312" s="279"/>
      <c r="BK312" s="279"/>
    </row>
    <row r="313" spans="1:63" s="50" customFormat="1" ht="11.25" customHeight="1" x14ac:dyDescent="0.15">
      <c r="A313" s="292" t="s">
        <v>346</v>
      </c>
      <c r="B313" s="385" t="s">
        <v>1475</v>
      </c>
      <c r="C313" s="309" t="s">
        <v>1476</v>
      </c>
      <c r="D313" s="309" t="s">
        <v>1477</v>
      </c>
      <c r="E313" s="309" t="s">
        <v>1478</v>
      </c>
      <c r="F313" s="310"/>
      <c r="G313" s="309">
        <v>30278</v>
      </c>
      <c r="H313" s="308">
        <v>10925</v>
      </c>
      <c r="I313" s="311">
        <v>110</v>
      </c>
      <c r="J313" s="311">
        <v>40</v>
      </c>
      <c r="K313" s="311">
        <v>20</v>
      </c>
      <c r="L313" s="311">
        <v>6</v>
      </c>
      <c r="M313" s="311">
        <v>0</v>
      </c>
      <c r="N313" s="311">
        <v>0</v>
      </c>
      <c r="O313" s="311">
        <v>41</v>
      </c>
      <c r="P313" s="311">
        <v>2</v>
      </c>
      <c r="Q313" s="311">
        <v>0</v>
      </c>
      <c r="R313" s="311">
        <v>0</v>
      </c>
      <c r="S313" s="311">
        <v>0</v>
      </c>
      <c r="T313" s="311">
        <v>0</v>
      </c>
      <c r="U313" s="311">
        <v>0</v>
      </c>
      <c r="V313" s="311">
        <v>0</v>
      </c>
      <c r="W313" s="311">
        <v>0</v>
      </c>
      <c r="X313" s="311">
        <v>0</v>
      </c>
      <c r="Y313" s="311">
        <v>1080</v>
      </c>
      <c r="Z313" s="311">
        <v>0</v>
      </c>
      <c r="AA313" s="312">
        <v>1</v>
      </c>
      <c r="AB313" s="312">
        <v>0</v>
      </c>
      <c r="AC313" s="312">
        <v>0</v>
      </c>
      <c r="AD313" s="311">
        <v>25</v>
      </c>
      <c r="AE313" s="311">
        <v>20000</v>
      </c>
      <c r="AF313" s="311">
        <v>35</v>
      </c>
      <c r="AG313" s="313">
        <v>772000</v>
      </c>
      <c r="AH313" s="314"/>
      <c r="AI313" s="315">
        <v>3585</v>
      </c>
      <c r="AJ313" s="311">
        <v>15</v>
      </c>
      <c r="AK313" s="311">
        <v>0</v>
      </c>
      <c r="AL313" s="311">
        <v>1675</v>
      </c>
      <c r="AM313" s="311">
        <v>118</v>
      </c>
      <c r="AN313" s="316" t="s">
        <v>2769</v>
      </c>
      <c r="AO313" s="311">
        <v>385000</v>
      </c>
      <c r="AP313" s="311">
        <v>33000</v>
      </c>
      <c r="AQ313" s="311">
        <v>0</v>
      </c>
      <c r="AR313" s="311">
        <v>14000</v>
      </c>
      <c r="AS313" s="311">
        <v>0</v>
      </c>
      <c r="AT313" s="311">
        <v>0</v>
      </c>
      <c r="AU313" s="313">
        <v>0</v>
      </c>
      <c r="AV313" s="314"/>
      <c r="AW313" s="312">
        <v>1</v>
      </c>
      <c r="AX313" s="312">
        <v>0</v>
      </c>
      <c r="AY313" s="317" t="s">
        <v>41</v>
      </c>
      <c r="AZ313" s="318" t="s">
        <v>41</v>
      </c>
      <c r="BA313" s="314"/>
      <c r="BB313" s="319">
        <v>140</v>
      </c>
      <c r="BC313" s="320">
        <v>1343880</v>
      </c>
      <c r="BD313" s="320">
        <v>942030</v>
      </c>
      <c r="BE313" s="320">
        <v>1447090</v>
      </c>
      <c r="BF313" s="320">
        <v>3733000</v>
      </c>
      <c r="BG313" s="317" t="s">
        <v>46</v>
      </c>
      <c r="BH313" s="319"/>
      <c r="BI313" s="311"/>
      <c r="BJ313" s="317"/>
      <c r="BK313" s="317">
        <v>53</v>
      </c>
    </row>
    <row r="314" spans="1:63" s="252" customFormat="1" ht="11.25" customHeight="1" x14ac:dyDescent="0.15">
      <c r="A314" s="324" t="s">
        <v>345</v>
      </c>
      <c r="B314" s="384"/>
      <c r="C314" s="343"/>
      <c r="D314" s="343"/>
      <c r="E314" s="343"/>
      <c r="F314" s="344"/>
      <c r="G314" s="343"/>
      <c r="H314" s="342"/>
      <c r="I314" s="345"/>
      <c r="J314" s="345"/>
      <c r="K314" s="345"/>
      <c r="L314" s="345"/>
      <c r="M314" s="345"/>
      <c r="N314" s="345"/>
      <c r="O314" s="345"/>
      <c r="P314" s="345"/>
      <c r="Q314" s="345"/>
      <c r="R314" s="345"/>
      <c r="S314" s="345"/>
      <c r="T314" s="345"/>
      <c r="U314" s="345"/>
      <c r="V314" s="345"/>
      <c r="W314" s="345"/>
      <c r="X314" s="345"/>
      <c r="Y314" s="345"/>
      <c r="Z314" s="345"/>
      <c r="AA314" s="346"/>
      <c r="AB314" s="346"/>
      <c r="AC314" s="346"/>
      <c r="AD314" s="345"/>
      <c r="AE314" s="345"/>
      <c r="AF314" s="345"/>
      <c r="AG314" s="160"/>
      <c r="AH314" s="347"/>
      <c r="AI314" s="348"/>
      <c r="AJ314" s="345"/>
      <c r="AK314" s="345"/>
      <c r="AL314" s="345"/>
      <c r="AM314" s="345"/>
      <c r="AN314" s="349"/>
      <c r="AO314" s="345"/>
      <c r="AP314" s="345"/>
      <c r="AQ314" s="345"/>
      <c r="AR314" s="345"/>
      <c r="AS314" s="345"/>
      <c r="AT314" s="345"/>
      <c r="AU314" s="160"/>
      <c r="AV314" s="347"/>
      <c r="AW314" s="346">
        <v>0</v>
      </c>
      <c r="AX314" s="346">
        <v>0</v>
      </c>
      <c r="AY314" s="350"/>
      <c r="AZ314" s="351"/>
      <c r="BA314" s="347"/>
      <c r="BB314" s="352"/>
      <c r="BC314" s="353"/>
      <c r="BD314" s="353"/>
      <c r="BE314" s="353"/>
      <c r="BF314" s="353"/>
      <c r="BG314" s="350"/>
      <c r="BH314" s="352"/>
      <c r="BI314" s="345"/>
      <c r="BJ314" s="350"/>
      <c r="BK314" s="317">
        <v>2892</v>
      </c>
    </row>
    <row r="315" spans="1:63" s="50" customFormat="1" ht="11.25" customHeight="1" x14ac:dyDescent="0.15">
      <c r="A315" s="292" t="s">
        <v>153</v>
      </c>
      <c r="B315" s="385" t="s">
        <v>2602</v>
      </c>
      <c r="C315" s="309" t="s">
        <v>2727</v>
      </c>
      <c r="D315" s="309" t="s">
        <v>2012</v>
      </c>
      <c r="E315" s="309" t="s">
        <v>2728</v>
      </c>
      <c r="F315" s="310"/>
      <c r="G315" s="309">
        <v>14000</v>
      </c>
      <c r="H315" s="308"/>
      <c r="I315" s="311">
        <v>196</v>
      </c>
      <c r="J315" s="311">
        <v>6</v>
      </c>
      <c r="K315" s="311">
        <v>2</v>
      </c>
      <c r="L315" s="311">
        <v>2</v>
      </c>
      <c r="M315" s="311">
        <v>102</v>
      </c>
      <c r="N315" s="311">
        <v>0</v>
      </c>
      <c r="O315" s="311">
        <v>196</v>
      </c>
      <c r="P315" s="311">
        <v>0</v>
      </c>
      <c r="Q315" s="311"/>
      <c r="R315" s="311"/>
      <c r="S315" s="311"/>
      <c r="T315" s="311"/>
      <c r="U315" s="311"/>
      <c r="V315" s="311"/>
      <c r="W315" s="311"/>
      <c r="X315" s="311"/>
      <c r="Y315" s="311">
        <v>520</v>
      </c>
      <c r="Z315" s="311">
        <v>0</v>
      </c>
      <c r="AA315" s="312">
        <v>1</v>
      </c>
      <c r="AB315" s="312">
        <v>0</v>
      </c>
      <c r="AC315" s="312">
        <v>0</v>
      </c>
      <c r="AD315" s="311">
        <v>41</v>
      </c>
      <c r="AE315" s="311">
        <v>80250</v>
      </c>
      <c r="AF315" s="311">
        <v>44</v>
      </c>
      <c r="AG315" s="313">
        <v>571000</v>
      </c>
      <c r="AH315" s="314"/>
      <c r="AI315" s="315">
        <v>28853</v>
      </c>
      <c r="AJ315" s="311">
        <v>12</v>
      </c>
      <c r="AK315" s="311">
        <v>0</v>
      </c>
      <c r="AL315" s="311">
        <v>8857</v>
      </c>
      <c r="AM315" s="311"/>
      <c r="AN315" s="316"/>
      <c r="AO315" s="311">
        <v>313084</v>
      </c>
      <c r="AP315" s="311">
        <v>0</v>
      </c>
      <c r="AQ315" s="311">
        <v>14000</v>
      </c>
      <c r="AR315" s="311">
        <v>0</v>
      </c>
      <c r="AS315" s="311">
        <v>0</v>
      </c>
      <c r="AT315" s="311">
        <v>0</v>
      </c>
      <c r="AU315" s="313"/>
      <c r="AV315" s="314"/>
      <c r="AW315" s="312">
        <v>0.96</v>
      </c>
      <c r="AX315" s="312">
        <v>0.04</v>
      </c>
      <c r="AY315" s="317" t="s">
        <v>50</v>
      </c>
      <c r="AZ315" s="318" t="s">
        <v>50</v>
      </c>
      <c r="BA315" s="314"/>
      <c r="BB315" s="319">
        <v>81</v>
      </c>
      <c r="BC315" s="320">
        <v>2350534</v>
      </c>
      <c r="BD315" s="320">
        <v>2057450</v>
      </c>
      <c r="BE315" s="320">
        <v>3705337</v>
      </c>
      <c r="BF315" s="320">
        <v>8113321</v>
      </c>
      <c r="BG315" s="317" t="s">
        <v>46</v>
      </c>
      <c r="BH315" s="319"/>
      <c r="BI315" s="311"/>
      <c r="BJ315" s="317"/>
      <c r="BK315" s="317">
        <v>230</v>
      </c>
    </row>
    <row r="316" spans="1:63" s="252" customFormat="1" ht="11.25" customHeight="1" x14ac:dyDescent="0.15">
      <c r="A316" s="293" t="s">
        <v>154</v>
      </c>
      <c r="B316" s="348"/>
      <c r="C316" s="354"/>
      <c r="D316" s="354"/>
      <c r="E316" s="354"/>
      <c r="F316" s="355"/>
      <c r="G316" s="354"/>
      <c r="H316" s="345"/>
      <c r="I316" s="345"/>
      <c r="J316" s="345"/>
      <c r="K316" s="345"/>
      <c r="L316" s="345"/>
      <c r="M316" s="345"/>
      <c r="N316" s="345"/>
      <c r="O316" s="345"/>
      <c r="P316" s="345"/>
      <c r="Q316" s="345"/>
      <c r="R316" s="345"/>
      <c r="S316" s="345"/>
      <c r="T316" s="345"/>
      <c r="U316" s="345"/>
      <c r="V316" s="345"/>
      <c r="W316" s="345"/>
      <c r="X316" s="345"/>
      <c r="Y316" s="345"/>
      <c r="Z316" s="345"/>
      <c r="AA316" s="346"/>
      <c r="AB316" s="346"/>
      <c r="AC316" s="346"/>
      <c r="AD316" s="345"/>
      <c r="AE316" s="345"/>
      <c r="AF316" s="345"/>
      <c r="AG316" s="160"/>
      <c r="AH316" s="347"/>
      <c r="AI316" s="348"/>
      <c r="AJ316" s="345"/>
      <c r="AK316" s="345"/>
      <c r="AL316" s="345"/>
      <c r="AM316" s="345"/>
      <c r="AN316" s="349"/>
      <c r="AO316" s="345"/>
      <c r="AP316" s="345"/>
      <c r="AQ316" s="345"/>
      <c r="AR316" s="345"/>
      <c r="AS316" s="345"/>
      <c r="AT316" s="345"/>
      <c r="AU316" s="160"/>
      <c r="AV316" s="347"/>
      <c r="AW316" s="346">
        <v>0</v>
      </c>
      <c r="AX316" s="346">
        <v>0</v>
      </c>
      <c r="AY316" s="350"/>
      <c r="AZ316" s="351"/>
      <c r="BA316" s="347"/>
      <c r="BB316" s="352"/>
      <c r="BC316" s="353"/>
      <c r="BD316" s="353"/>
      <c r="BE316" s="353"/>
      <c r="BF316" s="353"/>
      <c r="BG316" s="350"/>
      <c r="BH316" s="352"/>
      <c r="BI316" s="345"/>
      <c r="BJ316" s="350"/>
      <c r="BK316" s="317">
        <v>170</v>
      </c>
    </row>
    <row r="317" spans="1:63" s="50" customFormat="1" ht="11.25" customHeight="1" x14ac:dyDescent="0.15">
      <c r="A317" s="292" t="s">
        <v>131</v>
      </c>
      <c r="B317" s="315" t="s">
        <v>2470</v>
      </c>
      <c r="C317" s="321" t="s">
        <v>2471</v>
      </c>
      <c r="D317" s="321" t="s">
        <v>2472</v>
      </c>
      <c r="E317" s="321" t="s">
        <v>2605</v>
      </c>
      <c r="F317" s="322"/>
      <c r="G317" s="321">
        <v>9060</v>
      </c>
      <c r="H317" s="311">
        <v>9060</v>
      </c>
      <c r="I317" s="311">
        <v>1081</v>
      </c>
      <c r="J317" s="311">
        <v>193</v>
      </c>
      <c r="K317" s="311">
        <v>77</v>
      </c>
      <c r="L317" s="311">
        <v>2</v>
      </c>
      <c r="M317" s="311">
        <v>238</v>
      </c>
      <c r="N317" s="311">
        <v>0</v>
      </c>
      <c r="O317" s="311">
        <v>25</v>
      </c>
      <c r="P317" s="311">
        <v>0</v>
      </c>
      <c r="Q317" s="311">
        <v>0</v>
      </c>
      <c r="R317" s="311">
        <v>0</v>
      </c>
      <c r="S317" s="311">
        <v>0</v>
      </c>
      <c r="T317" s="311">
        <v>0</v>
      </c>
      <c r="U317" s="311">
        <v>0</v>
      </c>
      <c r="V317" s="311">
        <v>0</v>
      </c>
      <c r="W317" s="311">
        <v>0</v>
      </c>
      <c r="X317" s="311">
        <v>0</v>
      </c>
      <c r="Y317" s="311">
        <v>1950</v>
      </c>
      <c r="Z317" s="311">
        <v>600</v>
      </c>
      <c r="AA317" s="312">
        <v>1</v>
      </c>
      <c r="AB317" s="312">
        <v>0</v>
      </c>
      <c r="AC317" s="312">
        <v>0</v>
      </c>
      <c r="AD317" s="311"/>
      <c r="AE317" s="311"/>
      <c r="AF317" s="311">
        <v>25</v>
      </c>
      <c r="AG317" s="313"/>
      <c r="AH317" s="314" t="s">
        <v>2770</v>
      </c>
      <c r="AI317" s="315">
        <v>20000</v>
      </c>
      <c r="AJ317" s="311"/>
      <c r="AK317" s="311"/>
      <c r="AL317" s="311">
        <v>110000</v>
      </c>
      <c r="AM317" s="311"/>
      <c r="AN317" s="316"/>
      <c r="AO317" s="311">
        <v>900000</v>
      </c>
      <c r="AP317" s="311"/>
      <c r="AQ317" s="311"/>
      <c r="AR317" s="311"/>
      <c r="AS317" s="311"/>
      <c r="AT317" s="311"/>
      <c r="AU317" s="313"/>
      <c r="AV317" s="314"/>
      <c r="AW317" s="312">
        <v>1</v>
      </c>
      <c r="AX317" s="312">
        <v>0</v>
      </c>
      <c r="AY317" s="317" t="s">
        <v>41</v>
      </c>
      <c r="AZ317" s="318" t="s">
        <v>41</v>
      </c>
      <c r="BA317" s="314"/>
      <c r="BB317" s="319"/>
      <c r="BC317" s="320">
        <v>22940200</v>
      </c>
      <c r="BD317" s="320">
        <v>5000000</v>
      </c>
      <c r="BE317" s="320">
        <v>5500000</v>
      </c>
      <c r="BF317" s="320">
        <v>35000000</v>
      </c>
      <c r="BG317" s="317" t="s">
        <v>46</v>
      </c>
      <c r="BH317" s="319"/>
      <c r="BI317" s="311" t="s">
        <v>2803</v>
      </c>
      <c r="BJ317" s="317"/>
      <c r="BK317" s="317">
        <v>220</v>
      </c>
    </row>
    <row r="318" spans="1:63" s="50" customFormat="1" ht="11.25" customHeight="1" x14ac:dyDescent="0.15">
      <c r="A318" s="292" t="s">
        <v>132</v>
      </c>
      <c r="B318" s="315" t="s">
        <v>2606</v>
      </c>
      <c r="C318" s="321" t="s">
        <v>2729</v>
      </c>
      <c r="D318" s="321" t="s">
        <v>2730</v>
      </c>
      <c r="E318" s="321" t="s">
        <v>2609</v>
      </c>
      <c r="F318" s="322"/>
      <c r="G318" s="321">
        <v>23000</v>
      </c>
      <c r="H318" s="311">
        <v>9134</v>
      </c>
      <c r="I318" s="311">
        <v>894</v>
      </c>
      <c r="J318" s="311">
        <v>86</v>
      </c>
      <c r="K318" s="311">
        <v>31</v>
      </c>
      <c r="L318" s="311">
        <v>34</v>
      </c>
      <c r="M318" s="311">
        <v>506</v>
      </c>
      <c r="N318" s="311">
        <v>0</v>
      </c>
      <c r="O318" s="311">
        <v>393</v>
      </c>
      <c r="P318" s="311">
        <v>0</v>
      </c>
      <c r="Q318" s="311">
        <v>0</v>
      </c>
      <c r="R318" s="311">
        <v>0</v>
      </c>
      <c r="S318" s="311">
        <v>0</v>
      </c>
      <c r="T318" s="311">
        <v>0</v>
      </c>
      <c r="U318" s="311">
        <v>0</v>
      </c>
      <c r="V318" s="311">
        <v>0</v>
      </c>
      <c r="W318" s="311">
        <v>0</v>
      </c>
      <c r="X318" s="311">
        <v>0</v>
      </c>
      <c r="Y318" s="311">
        <v>1246</v>
      </c>
      <c r="Z318" s="311">
        <v>112</v>
      </c>
      <c r="AA318" s="312">
        <v>0.98</v>
      </c>
      <c r="AB318" s="312">
        <v>0.01</v>
      </c>
      <c r="AC318" s="312">
        <v>0.01</v>
      </c>
      <c r="AD318" s="311">
        <v>196</v>
      </c>
      <c r="AE318" s="311"/>
      <c r="AF318" s="311">
        <v>532</v>
      </c>
      <c r="AG318" s="313"/>
      <c r="AH318" s="314"/>
      <c r="AI318" s="315">
        <v>231669</v>
      </c>
      <c r="AJ318" s="311">
        <v>1165</v>
      </c>
      <c r="AK318" s="311">
        <v>75</v>
      </c>
      <c r="AL318" s="311">
        <v>96</v>
      </c>
      <c r="AM318" s="311">
        <v>0</v>
      </c>
      <c r="AN318" s="316"/>
      <c r="AO318" s="311">
        <v>1981995</v>
      </c>
      <c r="AP318" s="311">
        <v>0</v>
      </c>
      <c r="AQ318" s="311">
        <v>12165428</v>
      </c>
      <c r="AR318" s="311">
        <v>0</v>
      </c>
      <c r="AS318" s="311">
        <v>0</v>
      </c>
      <c r="AT318" s="311">
        <v>0</v>
      </c>
      <c r="AU318" s="313">
        <v>0</v>
      </c>
      <c r="AV318" s="314"/>
      <c r="AW318" s="312">
        <v>0.08</v>
      </c>
      <c r="AX318" s="312">
        <v>0.92</v>
      </c>
      <c r="AY318" s="317" t="s">
        <v>41</v>
      </c>
      <c r="AZ318" s="318" t="s">
        <v>95</v>
      </c>
      <c r="BA318" s="314"/>
      <c r="BB318" s="319">
        <v>115.58</v>
      </c>
      <c r="BC318" s="320">
        <v>22389787.16</v>
      </c>
      <c r="BD318" s="320">
        <v>17471320.239999998</v>
      </c>
      <c r="BE318" s="320">
        <v>31953742.57</v>
      </c>
      <c r="BF318" s="320">
        <v>94892118.5</v>
      </c>
      <c r="BG318" s="317"/>
      <c r="BH318" s="319"/>
      <c r="BI318" s="311"/>
      <c r="BJ318" s="317"/>
      <c r="BK318" s="317">
        <v>731</v>
      </c>
    </row>
    <row r="319" spans="1:63" s="50" customFormat="1" ht="11.25" customHeight="1" x14ac:dyDescent="0.15">
      <c r="A319" s="292" t="s">
        <v>133</v>
      </c>
      <c r="B319" s="315" t="s">
        <v>2731</v>
      </c>
      <c r="C319" s="321" t="s">
        <v>2732</v>
      </c>
      <c r="D319" s="321" t="s">
        <v>2733</v>
      </c>
      <c r="E319" s="321" t="s">
        <v>2734</v>
      </c>
      <c r="F319" s="322"/>
      <c r="G319" s="321">
        <v>10870</v>
      </c>
      <c r="H319" s="311">
        <v>4135</v>
      </c>
      <c r="I319" s="311">
        <v>634</v>
      </c>
      <c r="J319" s="311">
        <v>2</v>
      </c>
      <c r="K319" s="311">
        <v>17</v>
      </c>
      <c r="L319" s="311">
        <v>25</v>
      </c>
      <c r="M319" s="311">
        <v>171</v>
      </c>
      <c r="N319" s="311">
        <v>8</v>
      </c>
      <c r="O319" s="311">
        <v>634</v>
      </c>
      <c r="P319" s="311">
        <v>3</v>
      </c>
      <c r="Q319" s="311">
        <v>250</v>
      </c>
      <c r="R319" s="311">
        <v>0</v>
      </c>
      <c r="S319" s="311">
        <v>0</v>
      </c>
      <c r="T319" s="311">
        <v>0</v>
      </c>
      <c r="U319" s="311">
        <v>0</v>
      </c>
      <c r="V319" s="311">
        <v>0</v>
      </c>
      <c r="W319" s="311">
        <v>0</v>
      </c>
      <c r="X319" s="311">
        <v>0</v>
      </c>
      <c r="Y319" s="311">
        <v>1380</v>
      </c>
      <c r="Z319" s="311">
        <v>0</v>
      </c>
      <c r="AA319" s="312">
        <v>1</v>
      </c>
      <c r="AB319" s="312">
        <v>0</v>
      </c>
      <c r="AC319" s="312">
        <v>0</v>
      </c>
      <c r="AD319" s="311">
        <v>99</v>
      </c>
      <c r="AE319" s="311">
        <v>150000</v>
      </c>
      <c r="AF319" s="311">
        <v>88</v>
      </c>
      <c r="AG319" s="313">
        <v>595000</v>
      </c>
      <c r="AH319" s="314" t="s">
        <v>2771</v>
      </c>
      <c r="AI319" s="315">
        <v>270961</v>
      </c>
      <c r="AJ319" s="311">
        <v>0</v>
      </c>
      <c r="AK319" s="311">
        <v>0</v>
      </c>
      <c r="AL319" s="311">
        <v>0</v>
      </c>
      <c r="AM319" s="311">
        <v>0</v>
      </c>
      <c r="AN319" s="316"/>
      <c r="AO319" s="311">
        <v>159450</v>
      </c>
      <c r="AP319" s="311">
        <v>0</v>
      </c>
      <c r="AQ319" s="311">
        <v>947187</v>
      </c>
      <c r="AR319" s="311">
        <v>0</v>
      </c>
      <c r="AS319" s="311">
        <v>0</v>
      </c>
      <c r="AT319" s="311">
        <v>0</v>
      </c>
      <c r="AU319" s="313">
        <v>0</v>
      </c>
      <c r="AV319" s="314"/>
      <c r="AW319" s="312">
        <v>0.28000000000000003</v>
      </c>
      <c r="AX319" s="312">
        <v>0.72</v>
      </c>
      <c r="AY319" s="317" t="s">
        <v>50</v>
      </c>
      <c r="AZ319" s="318" t="s">
        <v>50</v>
      </c>
      <c r="BA319" s="314"/>
      <c r="BB319" s="319">
        <v>53.32</v>
      </c>
      <c r="BC319" s="320">
        <v>16535541</v>
      </c>
      <c r="BD319" s="320">
        <v>3123584</v>
      </c>
      <c r="BE319" s="320">
        <v>8546170.4800000004</v>
      </c>
      <c r="BF319" s="320">
        <v>30085716</v>
      </c>
      <c r="BG319" s="317" t="s">
        <v>46</v>
      </c>
      <c r="BH319" s="319"/>
      <c r="BI319" s="311"/>
      <c r="BJ319" s="317"/>
      <c r="BK319" s="317">
        <v>673</v>
      </c>
    </row>
    <row r="320" spans="1:63" s="50" customFormat="1" ht="11.25" customHeight="1" x14ac:dyDescent="0.15">
      <c r="A320" s="292" t="s">
        <v>134</v>
      </c>
      <c r="B320" s="315" t="s">
        <v>167</v>
      </c>
      <c r="C320" s="321" t="s">
        <v>656</v>
      </c>
      <c r="D320" s="321" t="s">
        <v>2474</v>
      </c>
      <c r="E320" s="321" t="s">
        <v>1497</v>
      </c>
      <c r="F320" s="322"/>
      <c r="G320" s="321">
        <v>13472</v>
      </c>
      <c r="H320" s="311"/>
      <c r="I320" s="311">
        <v>349</v>
      </c>
      <c r="J320" s="311">
        <v>10</v>
      </c>
      <c r="K320" s="311">
        <v>12</v>
      </c>
      <c r="L320" s="311">
        <v>6</v>
      </c>
      <c r="M320" s="311">
        <v>102</v>
      </c>
      <c r="N320" s="311">
        <v>6</v>
      </c>
      <c r="O320" s="311">
        <v>288</v>
      </c>
      <c r="P320" s="311"/>
      <c r="Q320" s="311"/>
      <c r="R320" s="311"/>
      <c r="S320" s="311"/>
      <c r="T320" s="311"/>
      <c r="U320" s="311"/>
      <c r="V320" s="311"/>
      <c r="W320" s="311"/>
      <c r="X320" s="311"/>
      <c r="Y320" s="311">
        <v>404</v>
      </c>
      <c r="Z320" s="311">
        <v>48</v>
      </c>
      <c r="AA320" s="312">
        <v>1</v>
      </c>
      <c r="AB320" s="312">
        <v>0</v>
      </c>
      <c r="AC320" s="312">
        <v>0</v>
      </c>
      <c r="AD320" s="311">
        <v>22</v>
      </c>
      <c r="AE320" s="311">
        <v>65300</v>
      </c>
      <c r="AF320" s="311">
        <v>19</v>
      </c>
      <c r="AG320" s="313">
        <v>347500</v>
      </c>
      <c r="AH320" s="314"/>
      <c r="AI320" s="315">
        <v>46000</v>
      </c>
      <c r="AJ320" s="311"/>
      <c r="AK320" s="311"/>
      <c r="AL320" s="311"/>
      <c r="AM320" s="311"/>
      <c r="AN320" s="316"/>
      <c r="AO320" s="311">
        <v>1740000</v>
      </c>
      <c r="AP320" s="311"/>
      <c r="AQ320" s="311"/>
      <c r="AR320" s="311"/>
      <c r="AS320" s="311"/>
      <c r="AT320" s="311"/>
      <c r="AU320" s="313"/>
      <c r="AV320" s="314"/>
      <c r="AW320" s="312">
        <v>1</v>
      </c>
      <c r="AX320" s="312">
        <v>0</v>
      </c>
      <c r="AY320" s="317" t="s">
        <v>50</v>
      </c>
      <c r="AZ320" s="318" t="s">
        <v>50</v>
      </c>
      <c r="BA320" s="314"/>
      <c r="BB320" s="319">
        <v>59.79</v>
      </c>
      <c r="BC320" s="320">
        <v>2620000</v>
      </c>
      <c r="BD320" s="320">
        <v>5403000</v>
      </c>
      <c r="BE320" s="320">
        <v>2630000</v>
      </c>
      <c r="BF320" s="320">
        <v>10653000</v>
      </c>
      <c r="BG320" s="317" t="s">
        <v>42</v>
      </c>
      <c r="BH320" s="319">
        <v>56.71</v>
      </c>
      <c r="BI320" s="311"/>
      <c r="BJ320" s="317"/>
      <c r="BK320" s="317">
        <v>148</v>
      </c>
    </row>
    <row r="321" spans="1:63" s="252" customFormat="1" ht="11.25" customHeight="1" x14ac:dyDescent="0.15">
      <c r="A321" s="293" t="s">
        <v>347</v>
      </c>
      <c r="B321" s="348"/>
      <c r="C321" s="356"/>
      <c r="D321" s="354"/>
      <c r="E321" s="354"/>
      <c r="F321" s="355"/>
      <c r="G321" s="354"/>
      <c r="H321" s="345"/>
      <c r="I321" s="345"/>
      <c r="J321" s="345"/>
      <c r="K321" s="345"/>
      <c r="L321" s="345"/>
      <c r="M321" s="345"/>
      <c r="N321" s="345"/>
      <c r="O321" s="345"/>
      <c r="P321" s="345"/>
      <c r="Q321" s="345"/>
      <c r="R321" s="345"/>
      <c r="S321" s="345"/>
      <c r="T321" s="345"/>
      <c r="U321" s="345"/>
      <c r="V321" s="345"/>
      <c r="W321" s="345"/>
      <c r="X321" s="345"/>
      <c r="Y321" s="345"/>
      <c r="Z321" s="345"/>
      <c r="AA321" s="346"/>
      <c r="AB321" s="346"/>
      <c r="AC321" s="346"/>
      <c r="AD321" s="345"/>
      <c r="AE321" s="345"/>
      <c r="AF321" s="345"/>
      <c r="AG321" s="160"/>
      <c r="AH321" s="347"/>
      <c r="AI321" s="348"/>
      <c r="AJ321" s="345"/>
      <c r="AK321" s="345"/>
      <c r="AL321" s="345"/>
      <c r="AM321" s="345"/>
      <c r="AN321" s="349"/>
      <c r="AO321" s="345"/>
      <c r="AP321" s="345"/>
      <c r="AQ321" s="345"/>
      <c r="AR321" s="345"/>
      <c r="AS321" s="345"/>
      <c r="AT321" s="345"/>
      <c r="AU321" s="160"/>
      <c r="AV321" s="347"/>
      <c r="AW321" s="346">
        <v>0</v>
      </c>
      <c r="AX321" s="346">
        <v>0</v>
      </c>
      <c r="AY321" s="350"/>
      <c r="AZ321" s="351"/>
      <c r="BA321" s="347"/>
      <c r="BB321" s="352"/>
      <c r="BC321" s="353"/>
      <c r="BD321" s="353"/>
      <c r="BE321" s="353"/>
      <c r="BF321" s="353"/>
      <c r="BG321" s="350"/>
      <c r="BH321" s="352"/>
      <c r="BI321" s="345"/>
      <c r="BJ321" s="350"/>
      <c r="BK321" s="317">
        <v>74</v>
      </c>
    </row>
    <row r="322" spans="1:63" s="252" customFormat="1" ht="11.25" customHeight="1" x14ac:dyDescent="0.15">
      <c r="A322" s="293" t="s">
        <v>348</v>
      </c>
      <c r="B322" s="348"/>
      <c r="C322" s="356"/>
      <c r="D322" s="354"/>
      <c r="E322" s="354"/>
      <c r="F322" s="355"/>
      <c r="G322" s="354"/>
      <c r="H322" s="345"/>
      <c r="I322" s="345"/>
      <c r="J322" s="345"/>
      <c r="K322" s="345"/>
      <c r="L322" s="345"/>
      <c r="M322" s="345"/>
      <c r="N322" s="345"/>
      <c r="O322" s="345"/>
      <c r="P322" s="345"/>
      <c r="Q322" s="345"/>
      <c r="R322" s="345"/>
      <c r="S322" s="345"/>
      <c r="T322" s="345"/>
      <c r="U322" s="345"/>
      <c r="V322" s="345"/>
      <c r="W322" s="345"/>
      <c r="X322" s="345"/>
      <c r="Y322" s="345"/>
      <c r="Z322" s="345"/>
      <c r="AA322" s="346"/>
      <c r="AB322" s="346"/>
      <c r="AC322" s="346"/>
      <c r="AD322" s="345"/>
      <c r="AE322" s="345"/>
      <c r="AF322" s="345"/>
      <c r="AG322" s="160"/>
      <c r="AH322" s="347"/>
      <c r="AI322" s="348"/>
      <c r="AJ322" s="345"/>
      <c r="AK322" s="345"/>
      <c r="AL322" s="345"/>
      <c r="AM322" s="345"/>
      <c r="AN322" s="349"/>
      <c r="AO322" s="345"/>
      <c r="AP322" s="345"/>
      <c r="AQ322" s="345"/>
      <c r="AR322" s="345"/>
      <c r="AS322" s="345"/>
      <c r="AT322" s="345"/>
      <c r="AU322" s="160"/>
      <c r="AV322" s="347"/>
      <c r="AW322" s="346">
        <v>0</v>
      </c>
      <c r="AX322" s="346">
        <v>0</v>
      </c>
      <c r="AY322" s="350"/>
      <c r="AZ322" s="351"/>
      <c r="BA322" s="347"/>
      <c r="BB322" s="352"/>
      <c r="BC322" s="353"/>
      <c r="BD322" s="353"/>
      <c r="BE322" s="353"/>
      <c r="BF322" s="353"/>
      <c r="BG322" s="350"/>
      <c r="BH322" s="352"/>
      <c r="BI322" s="345"/>
      <c r="BJ322" s="350"/>
      <c r="BK322" s="317">
        <v>7</v>
      </c>
    </row>
    <row r="323" spans="1:63" s="252" customFormat="1" ht="11.25" customHeight="1" x14ac:dyDescent="0.15">
      <c r="A323" s="293" t="s">
        <v>349</v>
      </c>
      <c r="B323" s="348"/>
      <c r="C323" s="356"/>
      <c r="D323" s="354"/>
      <c r="E323" s="354"/>
      <c r="F323" s="355"/>
      <c r="G323" s="354"/>
      <c r="H323" s="345"/>
      <c r="I323" s="345"/>
      <c r="J323" s="345"/>
      <c r="K323" s="345"/>
      <c r="L323" s="345"/>
      <c r="M323" s="345"/>
      <c r="N323" s="345"/>
      <c r="O323" s="345"/>
      <c r="P323" s="345"/>
      <c r="Q323" s="345"/>
      <c r="R323" s="345"/>
      <c r="S323" s="345"/>
      <c r="T323" s="345"/>
      <c r="U323" s="345"/>
      <c r="V323" s="345"/>
      <c r="W323" s="345"/>
      <c r="X323" s="345"/>
      <c r="Y323" s="345"/>
      <c r="Z323" s="345"/>
      <c r="AA323" s="346"/>
      <c r="AB323" s="346"/>
      <c r="AC323" s="346"/>
      <c r="AD323" s="345"/>
      <c r="AE323" s="345"/>
      <c r="AF323" s="345"/>
      <c r="AG323" s="160"/>
      <c r="AH323" s="347"/>
      <c r="AI323" s="348"/>
      <c r="AJ323" s="345"/>
      <c r="AK323" s="345"/>
      <c r="AL323" s="345"/>
      <c r="AM323" s="345"/>
      <c r="AN323" s="349"/>
      <c r="AO323" s="345"/>
      <c r="AP323" s="345"/>
      <c r="AQ323" s="345"/>
      <c r="AR323" s="345"/>
      <c r="AS323" s="345"/>
      <c r="AT323" s="345"/>
      <c r="AU323" s="160"/>
      <c r="AV323" s="347"/>
      <c r="AW323" s="346">
        <v>0</v>
      </c>
      <c r="AX323" s="346">
        <v>0</v>
      </c>
      <c r="AY323" s="350"/>
      <c r="AZ323" s="351"/>
      <c r="BA323" s="347"/>
      <c r="BB323" s="352"/>
      <c r="BC323" s="353"/>
      <c r="BD323" s="353"/>
      <c r="BE323" s="353"/>
      <c r="BF323" s="353"/>
      <c r="BG323" s="317"/>
      <c r="BH323" s="319"/>
      <c r="BI323" s="311"/>
      <c r="BJ323" s="317"/>
      <c r="BK323" s="317">
        <v>22</v>
      </c>
    </row>
    <row r="324" spans="1:63" s="252" customFormat="1" ht="11.25" customHeight="1" x14ac:dyDescent="0.15">
      <c r="A324" s="293" t="s">
        <v>350</v>
      </c>
      <c r="B324" s="348"/>
      <c r="C324" s="356"/>
      <c r="D324" s="354"/>
      <c r="E324" s="354"/>
      <c r="F324" s="355"/>
      <c r="G324" s="354"/>
      <c r="H324" s="345"/>
      <c r="I324" s="345"/>
      <c r="J324" s="345"/>
      <c r="K324" s="345"/>
      <c r="L324" s="345"/>
      <c r="M324" s="345"/>
      <c r="N324" s="345"/>
      <c r="O324" s="345"/>
      <c r="P324" s="345"/>
      <c r="Q324" s="345"/>
      <c r="R324" s="345"/>
      <c r="S324" s="345"/>
      <c r="T324" s="345"/>
      <c r="U324" s="345"/>
      <c r="V324" s="345"/>
      <c r="W324" s="345"/>
      <c r="X324" s="345"/>
      <c r="Y324" s="345"/>
      <c r="Z324" s="345"/>
      <c r="AA324" s="346"/>
      <c r="AB324" s="346"/>
      <c r="AC324" s="346"/>
      <c r="AD324" s="345"/>
      <c r="AE324" s="345"/>
      <c r="AF324" s="345"/>
      <c r="AG324" s="160"/>
      <c r="AH324" s="347"/>
      <c r="AI324" s="348"/>
      <c r="AJ324" s="345"/>
      <c r="AK324" s="345"/>
      <c r="AL324" s="345"/>
      <c r="AM324" s="345"/>
      <c r="AN324" s="349"/>
      <c r="AO324" s="345"/>
      <c r="AP324" s="345"/>
      <c r="AQ324" s="345"/>
      <c r="AR324" s="345"/>
      <c r="AS324" s="345"/>
      <c r="AT324" s="345"/>
      <c r="AU324" s="160"/>
      <c r="AV324" s="347"/>
      <c r="AW324" s="346">
        <v>0</v>
      </c>
      <c r="AX324" s="346">
        <v>0</v>
      </c>
      <c r="AY324" s="350"/>
      <c r="AZ324" s="351"/>
      <c r="BA324" s="347"/>
      <c r="BB324" s="352"/>
      <c r="BC324" s="353"/>
      <c r="BD324" s="353"/>
      <c r="BE324" s="353"/>
      <c r="BF324" s="353"/>
      <c r="BG324" s="350"/>
      <c r="BH324" s="352"/>
      <c r="BI324" s="345"/>
      <c r="BJ324" s="350"/>
      <c r="BK324" s="317" t="s">
        <v>562</v>
      </c>
    </row>
    <row r="325" spans="1:63" s="50" customFormat="1" ht="11.25" customHeight="1" x14ac:dyDescent="0.15">
      <c r="A325" s="295" t="s">
        <v>351</v>
      </c>
      <c r="B325" s="315" t="s">
        <v>630</v>
      </c>
      <c r="C325" s="321" t="s">
        <v>631</v>
      </c>
      <c r="D325" s="321" t="s">
        <v>632</v>
      </c>
      <c r="E325" s="321" t="s">
        <v>633</v>
      </c>
      <c r="F325" s="322"/>
      <c r="G325" s="321">
        <v>12576</v>
      </c>
      <c r="H325" s="311">
        <v>5988</v>
      </c>
      <c r="I325" s="311">
        <v>411</v>
      </c>
      <c r="J325" s="311">
        <v>35</v>
      </c>
      <c r="K325" s="311">
        <v>20</v>
      </c>
      <c r="L325" s="311">
        <v>2</v>
      </c>
      <c r="M325" s="311">
        <v>276</v>
      </c>
      <c r="N325" s="311">
        <v>0</v>
      </c>
      <c r="O325" s="311">
        <v>333</v>
      </c>
      <c r="P325" s="311">
        <v>0</v>
      </c>
      <c r="Q325" s="311">
        <v>0</v>
      </c>
      <c r="R325" s="311">
        <v>0</v>
      </c>
      <c r="S325" s="311">
        <v>0</v>
      </c>
      <c r="T325" s="311">
        <v>0</v>
      </c>
      <c r="U325" s="311">
        <v>0</v>
      </c>
      <c r="V325" s="311">
        <v>0</v>
      </c>
      <c r="W325" s="311">
        <v>0</v>
      </c>
      <c r="X325" s="311">
        <v>0</v>
      </c>
      <c r="Y325" s="311">
        <v>551</v>
      </c>
      <c r="Z325" s="311">
        <v>27</v>
      </c>
      <c r="AA325" s="312">
        <v>1</v>
      </c>
      <c r="AB325" s="312">
        <v>0</v>
      </c>
      <c r="AC325" s="312">
        <v>0</v>
      </c>
      <c r="AD325" s="311">
        <v>143</v>
      </c>
      <c r="AE325" s="311">
        <v>214500</v>
      </c>
      <c r="AF325" s="311">
        <v>116</v>
      </c>
      <c r="AG325" s="313">
        <v>2030000</v>
      </c>
      <c r="AH325" s="314"/>
      <c r="AI325" s="315">
        <v>125596</v>
      </c>
      <c r="AJ325" s="311">
        <v>0</v>
      </c>
      <c r="AK325" s="311">
        <v>0</v>
      </c>
      <c r="AL325" s="311">
        <v>8208</v>
      </c>
      <c r="AM325" s="311">
        <v>33018</v>
      </c>
      <c r="AN325" s="316" t="s">
        <v>2772</v>
      </c>
      <c r="AO325" s="311">
        <v>5653655</v>
      </c>
      <c r="AP325" s="311">
        <v>0</v>
      </c>
      <c r="AQ325" s="311">
        <v>1189370</v>
      </c>
      <c r="AR325" s="311">
        <v>0</v>
      </c>
      <c r="AS325" s="311">
        <v>46238</v>
      </c>
      <c r="AT325" s="311">
        <v>0</v>
      </c>
      <c r="AU325" s="313">
        <v>0</v>
      </c>
      <c r="AV325" s="314"/>
      <c r="AW325" s="312">
        <v>0.83</v>
      </c>
      <c r="AX325" s="312">
        <v>0.17</v>
      </c>
      <c r="AY325" s="317" t="s">
        <v>50</v>
      </c>
      <c r="AZ325" s="318" t="s">
        <v>41</v>
      </c>
      <c r="BA325" s="314"/>
      <c r="BB325" s="319">
        <v>58.54</v>
      </c>
      <c r="BC325" s="320">
        <v>2890367</v>
      </c>
      <c r="BD325" s="320">
        <v>4726583</v>
      </c>
      <c r="BE325" s="320">
        <v>8775286</v>
      </c>
      <c r="BF325" s="320">
        <v>16392236</v>
      </c>
      <c r="BG325" s="317" t="s">
        <v>42</v>
      </c>
      <c r="BH325" s="319"/>
      <c r="BI325" s="311" t="s">
        <v>2804</v>
      </c>
      <c r="BJ325" s="317"/>
      <c r="BK325" s="317">
        <v>641</v>
      </c>
    </row>
    <row r="326" spans="1:63" s="50" customFormat="1" ht="11.25" customHeight="1" x14ac:dyDescent="0.15">
      <c r="A326" s="292" t="s">
        <v>135</v>
      </c>
      <c r="B326" s="315" t="s">
        <v>2614</v>
      </c>
      <c r="C326" s="321" t="s">
        <v>2615</v>
      </c>
      <c r="D326" s="321" t="s">
        <v>2735</v>
      </c>
      <c r="E326" s="321" t="s">
        <v>2617</v>
      </c>
      <c r="F326" s="322"/>
      <c r="G326" s="321">
        <v>45400</v>
      </c>
      <c r="H326" s="311">
        <v>15907</v>
      </c>
      <c r="I326" s="311">
        <v>1787</v>
      </c>
      <c r="J326" s="311">
        <v>93</v>
      </c>
      <c r="K326" s="311">
        <v>14</v>
      </c>
      <c r="L326" s="311">
        <v>0</v>
      </c>
      <c r="M326" s="311">
        <v>490</v>
      </c>
      <c r="N326" s="311">
        <v>136</v>
      </c>
      <c r="O326" s="311">
        <v>670</v>
      </c>
      <c r="P326" s="311">
        <v>2</v>
      </c>
      <c r="Q326" s="311">
        <v>0</v>
      </c>
      <c r="R326" s="311">
        <v>0</v>
      </c>
      <c r="S326" s="311">
        <v>0</v>
      </c>
      <c r="T326" s="311">
        <v>0</v>
      </c>
      <c r="U326" s="311">
        <v>0</v>
      </c>
      <c r="V326" s="311">
        <v>0</v>
      </c>
      <c r="W326" s="311">
        <v>0</v>
      </c>
      <c r="X326" s="311">
        <v>0</v>
      </c>
      <c r="Y326" s="311">
        <v>1679</v>
      </c>
      <c r="Z326" s="311">
        <v>1627</v>
      </c>
      <c r="AA326" s="312">
        <v>0.9</v>
      </c>
      <c r="AB326" s="312">
        <v>0</v>
      </c>
      <c r="AC326" s="312">
        <v>0.1</v>
      </c>
      <c r="AD326" s="311">
        <v>187</v>
      </c>
      <c r="AE326" s="311">
        <v>514163</v>
      </c>
      <c r="AF326" s="311">
        <v>160</v>
      </c>
      <c r="AG326" s="313">
        <v>1838886</v>
      </c>
      <c r="AH326" s="314"/>
      <c r="AI326" s="315">
        <v>522549</v>
      </c>
      <c r="AJ326" s="311">
        <v>0</v>
      </c>
      <c r="AK326" s="311">
        <v>0</v>
      </c>
      <c r="AL326" s="311">
        <v>0</v>
      </c>
      <c r="AM326" s="311"/>
      <c r="AN326" s="316"/>
      <c r="AO326" s="311">
        <v>1434126</v>
      </c>
      <c r="AP326" s="311">
        <v>241197</v>
      </c>
      <c r="AQ326" s="311">
        <v>0</v>
      </c>
      <c r="AR326" s="311">
        <v>0</v>
      </c>
      <c r="AS326" s="311">
        <v>1293482</v>
      </c>
      <c r="AT326" s="311">
        <v>258098</v>
      </c>
      <c r="AU326" s="313"/>
      <c r="AV326" s="314"/>
      <c r="AW326" s="312">
        <v>0.8</v>
      </c>
      <c r="AX326" s="312">
        <v>0.2</v>
      </c>
      <c r="AY326" s="317" t="s">
        <v>50</v>
      </c>
      <c r="AZ326" s="318" t="s">
        <v>50</v>
      </c>
      <c r="BA326" s="314"/>
      <c r="BB326" s="319">
        <v>72.09</v>
      </c>
      <c r="BC326" s="320">
        <v>29684227</v>
      </c>
      <c r="BD326" s="320">
        <v>45738512</v>
      </c>
      <c r="BE326" s="320">
        <v>41979981</v>
      </c>
      <c r="BF326" s="320">
        <v>117402720</v>
      </c>
      <c r="BG326" s="317" t="s">
        <v>46</v>
      </c>
      <c r="BH326" s="319"/>
      <c r="BI326" s="311"/>
      <c r="BJ326" s="317"/>
      <c r="BK326" s="317">
        <v>538</v>
      </c>
    </row>
    <row r="327" spans="1:63" s="50" customFormat="1" ht="11.25" customHeight="1" x14ac:dyDescent="0.15">
      <c r="A327" s="295" t="s">
        <v>155</v>
      </c>
      <c r="B327" s="315" t="s">
        <v>2478</v>
      </c>
      <c r="C327" s="321" t="s">
        <v>2479</v>
      </c>
      <c r="D327" s="321" t="s">
        <v>2480</v>
      </c>
      <c r="E327" s="321" t="s">
        <v>2511</v>
      </c>
      <c r="F327" s="322"/>
      <c r="G327" s="321">
        <v>29824</v>
      </c>
      <c r="H327" s="311">
        <v>11845</v>
      </c>
      <c r="I327" s="311">
        <v>1154</v>
      </c>
      <c r="J327" s="311">
        <v>0</v>
      </c>
      <c r="K327" s="311">
        <v>0</v>
      </c>
      <c r="L327" s="311">
        <v>33</v>
      </c>
      <c r="M327" s="311">
        <v>47</v>
      </c>
      <c r="N327" s="311">
        <v>156</v>
      </c>
      <c r="O327" s="311">
        <v>1154</v>
      </c>
      <c r="P327" s="311"/>
      <c r="Q327" s="311">
        <v>0</v>
      </c>
      <c r="R327" s="311">
        <v>0</v>
      </c>
      <c r="S327" s="311">
        <v>0</v>
      </c>
      <c r="T327" s="311">
        <v>0</v>
      </c>
      <c r="U327" s="311">
        <v>0</v>
      </c>
      <c r="V327" s="311">
        <v>0</v>
      </c>
      <c r="W327" s="311">
        <v>0</v>
      </c>
      <c r="X327" s="311">
        <v>0</v>
      </c>
      <c r="Y327" s="311">
        <v>1753</v>
      </c>
      <c r="Z327" s="311">
        <v>105</v>
      </c>
      <c r="AA327" s="312">
        <v>1</v>
      </c>
      <c r="AB327" s="312">
        <v>0</v>
      </c>
      <c r="AC327" s="312">
        <v>0</v>
      </c>
      <c r="AD327" s="311">
        <v>121</v>
      </c>
      <c r="AE327" s="311">
        <v>410215</v>
      </c>
      <c r="AF327" s="311">
        <v>113</v>
      </c>
      <c r="AG327" s="313">
        <v>1718838</v>
      </c>
      <c r="AH327" s="314" t="s">
        <v>2652</v>
      </c>
      <c r="AI327" s="315">
        <v>321834</v>
      </c>
      <c r="AJ327" s="311">
        <v>0</v>
      </c>
      <c r="AK327" s="311">
        <v>0</v>
      </c>
      <c r="AL327" s="311">
        <v>0</v>
      </c>
      <c r="AM327" s="311">
        <v>0</v>
      </c>
      <c r="AN327" s="316"/>
      <c r="AO327" s="311">
        <v>3946471</v>
      </c>
      <c r="AP327" s="311">
        <v>29268</v>
      </c>
      <c r="AQ327" s="311">
        <v>14200</v>
      </c>
      <c r="AR327" s="311"/>
      <c r="AS327" s="311"/>
      <c r="AT327" s="311">
        <v>148573</v>
      </c>
      <c r="AU327" s="313"/>
      <c r="AV327" s="314"/>
      <c r="AW327" s="312">
        <v>1</v>
      </c>
      <c r="AX327" s="312">
        <v>0</v>
      </c>
      <c r="AY327" s="317" t="s">
        <v>41</v>
      </c>
      <c r="AZ327" s="318" t="s">
        <v>41</v>
      </c>
      <c r="BA327" s="314"/>
      <c r="BB327" s="319">
        <v>79.7</v>
      </c>
      <c r="BC327" s="320">
        <v>4904818</v>
      </c>
      <c r="BD327" s="320">
        <v>9932857</v>
      </c>
      <c r="BE327" s="320">
        <v>26948272</v>
      </c>
      <c r="BF327" s="320">
        <v>41785947</v>
      </c>
      <c r="BG327" s="317" t="s">
        <v>42</v>
      </c>
      <c r="BH327" s="319">
        <v>69.36</v>
      </c>
      <c r="BI327" s="311" t="s">
        <v>2653</v>
      </c>
      <c r="BJ327" s="317"/>
      <c r="BK327" s="317">
        <v>440</v>
      </c>
    </row>
    <row r="328" spans="1:63" s="50" customFormat="1" ht="11.25" customHeight="1" x14ac:dyDescent="0.15">
      <c r="A328" s="292" t="s">
        <v>136</v>
      </c>
      <c r="B328" s="315" t="s">
        <v>169</v>
      </c>
      <c r="C328" s="321" t="s">
        <v>186</v>
      </c>
      <c r="D328" s="321" t="s">
        <v>1510</v>
      </c>
      <c r="E328" s="321" t="s">
        <v>661</v>
      </c>
      <c r="F328" s="322"/>
      <c r="G328" s="321">
        <v>25826</v>
      </c>
      <c r="H328" s="311">
        <v>12652</v>
      </c>
      <c r="I328" s="311">
        <v>902</v>
      </c>
      <c r="J328" s="311">
        <v>42</v>
      </c>
      <c r="K328" s="311">
        <v>11</v>
      </c>
      <c r="L328" s="311">
        <v>32</v>
      </c>
      <c r="M328" s="311">
        <v>902</v>
      </c>
      <c r="N328" s="311">
        <v>902</v>
      </c>
      <c r="O328" s="311">
        <v>902</v>
      </c>
      <c r="P328" s="311">
        <v>0</v>
      </c>
      <c r="Q328" s="311">
        <v>0</v>
      </c>
      <c r="R328" s="311">
        <v>0</v>
      </c>
      <c r="S328" s="311">
        <v>0</v>
      </c>
      <c r="T328" s="311">
        <v>0</v>
      </c>
      <c r="U328" s="311">
        <v>0</v>
      </c>
      <c r="V328" s="311">
        <v>0</v>
      </c>
      <c r="W328" s="311">
        <v>0</v>
      </c>
      <c r="X328" s="311">
        <v>0</v>
      </c>
      <c r="Y328" s="311">
        <v>1043</v>
      </c>
      <c r="Z328" s="311">
        <v>453</v>
      </c>
      <c r="AA328" s="312">
        <v>0.99</v>
      </c>
      <c r="AB328" s="312">
        <v>0</v>
      </c>
      <c r="AC328" s="312">
        <v>0.01</v>
      </c>
      <c r="AD328" s="311">
        <v>119</v>
      </c>
      <c r="AE328" s="311">
        <v>228000</v>
      </c>
      <c r="AF328" s="311">
        <v>101</v>
      </c>
      <c r="AG328" s="313">
        <v>2850000</v>
      </c>
      <c r="AH328" s="314"/>
      <c r="AI328" s="315">
        <v>140964</v>
      </c>
      <c r="AJ328" s="311">
        <v>0</v>
      </c>
      <c r="AK328" s="311">
        <v>0</v>
      </c>
      <c r="AL328" s="311">
        <v>20301</v>
      </c>
      <c r="AM328" s="311">
        <v>0</v>
      </c>
      <c r="AN328" s="316"/>
      <c r="AO328" s="311">
        <v>33028345</v>
      </c>
      <c r="AP328" s="311">
        <v>22205</v>
      </c>
      <c r="AQ328" s="311">
        <v>0</v>
      </c>
      <c r="AR328" s="311">
        <v>0</v>
      </c>
      <c r="AS328" s="311">
        <v>0</v>
      </c>
      <c r="AT328" s="311">
        <v>0</v>
      </c>
      <c r="AU328" s="313">
        <v>0</v>
      </c>
      <c r="AV328" s="314"/>
      <c r="AW328" s="312">
        <v>1</v>
      </c>
      <c r="AX328" s="312">
        <v>0</v>
      </c>
      <c r="AY328" s="317" t="s">
        <v>41</v>
      </c>
      <c r="AZ328" s="318" t="s">
        <v>41</v>
      </c>
      <c r="BA328" s="314"/>
      <c r="BB328" s="319">
        <v>75.7</v>
      </c>
      <c r="BC328" s="320"/>
      <c r="BD328" s="320"/>
      <c r="BE328" s="320">
        <v>16000000</v>
      </c>
      <c r="BF328" s="320"/>
      <c r="BG328" s="317" t="s">
        <v>42</v>
      </c>
      <c r="BH328" s="319">
        <v>78</v>
      </c>
      <c r="BI328" s="311"/>
      <c r="BJ328" s="317"/>
      <c r="BK328" s="317">
        <v>905</v>
      </c>
    </row>
    <row r="329" spans="1:63" s="50" customFormat="1" ht="11.25" customHeight="1" x14ac:dyDescent="0.15">
      <c r="A329" s="292" t="s">
        <v>109</v>
      </c>
      <c r="B329" s="315" t="s">
        <v>107</v>
      </c>
      <c r="C329" s="321" t="s">
        <v>2736</v>
      </c>
      <c r="D329" s="321" t="s">
        <v>1512</v>
      </c>
      <c r="E329" s="321" t="s">
        <v>111</v>
      </c>
      <c r="F329" s="322"/>
      <c r="G329" s="321">
        <v>23500</v>
      </c>
      <c r="H329" s="311">
        <v>10000</v>
      </c>
      <c r="I329" s="311">
        <v>591</v>
      </c>
      <c r="J329" s="311">
        <v>106</v>
      </c>
      <c r="K329" s="311">
        <v>4</v>
      </c>
      <c r="L329" s="311">
        <v>7</v>
      </c>
      <c r="M329" s="311">
        <v>500</v>
      </c>
      <c r="N329" s="311">
        <v>0</v>
      </c>
      <c r="O329" s="311">
        <v>591</v>
      </c>
      <c r="P329" s="311"/>
      <c r="Q329" s="311"/>
      <c r="R329" s="311"/>
      <c r="S329" s="311"/>
      <c r="T329" s="311"/>
      <c r="U329" s="311"/>
      <c r="V329" s="311"/>
      <c r="W329" s="311"/>
      <c r="X329" s="311"/>
      <c r="Y329" s="311"/>
      <c r="Z329" s="311"/>
      <c r="AA329" s="312">
        <v>1</v>
      </c>
      <c r="AB329" s="312">
        <v>0</v>
      </c>
      <c r="AC329" s="312">
        <v>0</v>
      </c>
      <c r="AD329" s="311">
        <v>160</v>
      </c>
      <c r="AE329" s="311">
        <v>200000</v>
      </c>
      <c r="AF329" s="311">
        <v>120</v>
      </c>
      <c r="AG329" s="313">
        <v>18000000</v>
      </c>
      <c r="AH329" s="314" t="s">
        <v>2773</v>
      </c>
      <c r="AI329" s="315">
        <v>111527</v>
      </c>
      <c r="AJ329" s="311">
        <v>0</v>
      </c>
      <c r="AK329" s="311">
        <v>0</v>
      </c>
      <c r="AL329" s="311">
        <v>20115</v>
      </c>
      <c r="AM329" s="311"/>
      <c r="AN329" s="316"/>
      <c r="AO329" s="311">
        <v>6288000</v>
      </c>
      <c r="AP329" s="311">
        <v>0</v>
      </c>
      <c r="AQ329" s="311">
        <v>39750</v>
      </c>
      <c r="AR329" s="311">
        <v>0</v>
      </c>
      <c r="AS329" s="311">
        <v>0</v>
      </c>
      <c r="AT329" s="311">
        <v>50585</v>
      </c>
      <c r="AU329" s="313">
        <v>0</v>
      </c>
      <c r="AV329" s="314"/>
      <c r="AW329" s="312">
        <v>1</v>
      </c>
      <c r="AX329" s="312">
        <v>0</v>
      </c>
      <c r="AY329" s="317" t="s">
        <v>50</v>
      </c>
      <c r="AZ329" s="318" t="s">
        <v>50</v>
      </c>
      <c r="BA329" s="314"/>
      <c r="BB329" s="319">
        <v>50.2</v>
      </c>
      <c r="BC329" s="320">
        <v>8366000</v>
      </c>
      <c r="BD329" s="320">
        <v>7552000</v>
      </c>
      <c r="BE329" s="320">
        <v>5687000</v>
      </c>
      <c r="BF329" s="320">
        <v>21605000</v>
      </c>
      <c r="BG329" s="317" t="s">
        <v>46</v>
      </c>
      <c r="BH329" s="319"/>
      <c r="BI329" s="311"/>
      <c r="BJ329" s="317"/>
      <c r="BK329" s="317">
        <v>434</v>
      </c>
    </row>
    <row r="330" spans="1:63" s="252" customFormat="1" ht="11.25" customHeight="1" x14ac:dyDescent="0.15">
      <c r="A330" s="324" t="s">
        <v>352</v>
      </c>
      <c r="B330" s="348"/>
      <c r="C330" s="354"/>
      <c r="D330" s="354"/>
      <c r="E330" s="354"/>
      <c r="F330" s="355"/>
      <c r="G330" s="354"/>
      <c r="H330" s="345"/>
      <c r="I330" s="345"/>
      <c r="J330" s="345"/>
      <c r="K330" s="345"/>
      <c r="L330" s="345"/>
      <c r="M330" s="345"/>
      <c r="N330" s="345"/>
      <c r="O330" s="345"/>
      <c r="P330" s="345"/>
      <c r="Q330" s="345"/>
      <c r="R330" s="345"/>
      <c r="S330" s="345"/>
      <c r="T330" s="345"/>
      <c r="U330" s="345"/>
      <c r="V330" s="345"/>
      <c r="W330" s="345"/>
      <c r="X330" s="345"/>
      <c r="Y330" s="345"/>
      <c r="Z330" s="345"/>
      <c r="AA330" s="346"/>
      <c r="AB330" s="346"/>
      <c r="AC330" s="346"/>
      <c r="AD330" s="345"/>
      <c r="AE330" s="345"/>
      <c r="AF330" s="345"/>
      <c r="AG330" s="160"/>
      <c r="AH330" s="347"/>
      <c r="AI330" s="348"/>
      <c r="AJ330" s="345"/>
      <c r="AK330" s="345"/>
      <c r="AL330" s="345"/>
      <c r="AM330" s="345"/>
      <c r="AN330" s="349"/>
      <c r="AO330" s="345"/>
      <c r="AP330" s="345"/>
      <c r="AQ330" s="345"/>
      <c r="AR330" s="345"/>
      <c r="AS330" s="345"/>
      <c r="AT330" s="345"/>
      <c r="AU330" s="160"/>
      <c r="AV330" s="347"/>
      <c r="AW330" s="346">
        <v>0</v>
      </c>
      <c r="AX330" s="346">
        <v>0</v>
      </c>
      <c r="AY330" s="350"/>
      <c r="AZ330" s="351"/>
      <c r="BA330" s="347"/>
      <c r="BB330" s="352"/>
      <c r="BC330" s="353"/>
      <c r="BD330" s="353"/>
      <c r="BE330" s="353"/>
      <c r="BF330" s="353"/>
      <c r="BG330" s="350"/>
      <c r="BH330" s="352"/>
      <c r="BI330" s="345"/>
      <c r="BJ330" s="350"/>
      <c r="BK330" s="317">
        <v>204</v>
      </c>
    </row>
    <row r="331" spans="1:63" s="252" customFormat="1" ht="11.25" customHeight="1" x14ac:dyDescent="0.15">
      <c r="A331" s="293" t="s">
        <v>53</v>
      </c>
      <c r="B331" s="348"/>
      <c r="C331" s="354"/>
      <c r="D331" s="354"/>
      <c r="E331" s="354"/>
      <c r="F331" s="355"/>
      <c r="G331" s="354"/>
      <c r="H331" s="345"/>
      <c r="I331" s="345"/>
      <c r="J331" s="345"/>
      <c r="K331" s="345"/>
      <c r="L331" s="345"/>
      <c r="M331" s="345"/>
      <c r="N331" s="345"/>
      <c r="O331" s="345"/>
      <c r="P331" s="345"/>
      <c r="Q331" s="345"/>
      <c r="R331" s="345"/>
      <c r="S331" s="345"/>
      <c r="T331" s="345"/>
      <c r="U331" s="345"/>
      <c r="V331" s="345"/>
      <c r="W331" s="345"/>
      <c r="X331" s="345"/>
      <c r="Y331" s="345"/>
      <c r="Z331" s="345"/>
      <c r="AA331" s="346"/>
      <c r="AB331" s="346"/>
      <c r="AC331" s="346"/>
      <c r="AD331" s="345"/>
      <c r="AE331" s="345"/>
      <c r="AF331" s="345"/>
      <c r="AG331" s="160"/>
      <c r="AH331" s="347"/>
      <c r="AI331" s="348"/>
      <c r="AJ331" s="345"/>
      <c r="AK331" s="345"/>
      <c r="AL331" s="345"/>
      <c r="AM331" s="345"/>
      <c r="AN331" s="349"/>
      <c r="AO331" s="345"/>
      <c r="AP331" s="345"/>
      <c r="AQ331" s="345"/>
      <c r="AR331" s="345"/>
      <c r="AS331" s="345"/>
      <c r="AT331" s="345"/>
      <c r="AU331" s="160"/>
      <c r="AV331" s="347"/>
      <c r="AW331" s="346">
        <v>0</v>
      </c>
      <c r="AX331" s="346">
        <v>0</v>
      </c>
      <c r="AY331" s="350"/>
      <c r="AZ331" s="351"/>
      <c r="BA331" s="347"/>
      <c r="BB331" s="352"/>
      <c r="BC331" s="353"/>
      <c r="BD331" s="353"/>
      <c r="BE331" s="353"/>
      <c r="BF331" s="353"/>
      <c r="BG331" s="350"/>
      <c r="BH331" s="352"/>
      <c r="BI331" s="345"/>
      <c r="BJ331" s="350"/>
      <c r="BK331" s="317">
        <v>72</v>
      </c>
    </row>
    <row r="332" spans="1:63" s="50" customFormat="1" ht="11.25" customHeight="1" x14ac:dyDescent="0.15">
      <c r="A332" s="292" t="s">
        <v>137</v>
      </c>
      <c r="B332" s="315" t="s">
        <v>170</v>
      </c>
      <c r="C332" s="321" t="s">
        <v>187</v>
      </c>
      <c r="D332" s="321" t="s">
        <v>2737</v>
      </c>
      <c r="E332" s="321" t="s">
        <v>224</v>
      </c>
      <c r="F332" s="322"/>
      <c r="G332" s="321">
        <v>8219</v>
      </c>
      <c r="H332" s="311">
        <v>4075</v>
      </c>
      <c r="I332" s="311">
        <v>406</v>
      </c>
      <c r="J332" s="311">
        <v>25</v>
      </c>
      <c r="K332" s="311">
        <v>5</v>
      </c>
      <c r="L332" s="311">
        <v>0</v>
      </c>
      <c r="M332" s="311">
        <v>437</v>
      </c>
      <c r="N332" s="311">
        <v>188</v>
      </c>
      <c r="O332" s="311">
        <v>406</v>
      </c>
      <c r="P332" s="311">
        <v>12</v>
      </c>
      <c r="Q332" s="311">
        <v>24</v>
      </c>
      <c r="R332" s="311">
        <v>0</v>
      </c>
      <c r="S332" s="311">
        <v>0</v>
      </c>
      <c r="T332" s="311">
        <v>0</v>
      </c>
      <c r="U332" s="311">
        <v>24</v>
      </c>
      <c r="V332" s="311">
        <v>0</v>
      </c>
      <c r="W332" s="311">
        <v>15</v>
      </c>
      <c r="X332" s="311">
        <v>0</v>
      </c>
      <c r="Y332" s="311">
        <v>950</v>
      </c>
      <c r="Z332" s="311">
        <v>0</v>
      </c>
      <c r="AA332" s="312">
        <v>0.93</v>
      </c>
      <c r="AB332" s="312">
        <v>0.04</v>
      </c>
      <c r="AC332" s="312">
        <v>0.03</v>
      </c>
      <c r="AD332" s="311">
        <v>100</v>
      </c>
      <c r="AE332" s="311">
        <v>90000</v>
      </c>
      <c r="AF332" s="311">
        <v>89</v>
      </c>
      <c r="AG332" s="313">
        <v>840000</v>
      </c>
      <c r="AH332" s="314" t="s">
        <v>2774</v>
      </c>
      <c r="AI332" s="315">
        <v>100255</v>
      </c>
      <c r="AJ332" s="311">
        <v>8</v>
      </c>
      <c r="AK332" s="311">
        <v>0</v>
      </c>
      <c r="AL332" s="311">
        <v>2359</v>
      </c>
      <c r="AM332" s="311"/>
      <c r="AN332" s="316"/>
      <c r="AO332" s="311">
        <v>285044</v>
      </c>
      <c r="AP332" s="311">
        <v>0</v>
      </c>
      <c r="AQ332" s="311">
        <v>225876</v>
      </c>
      <c r="AR332" s="311">
        <v>0</v>
      </c>
      <c r="AS332" s="311">
        <v>177489</v>
      </c>
      <c r="AT332" s="311">
        <v>0</v>
      </c>
      <c r="AU332" s="313">
        <v>0</v>
      </c>
      <c r="AV332" s="314"/>
      <c r="AW332" s="312">
        <v>0.67</v>
      </c>
      <c r="AX332" s="312">
        <v>0.33</v>
      </c>
      <c r="AY332" s="317" t="s">
        <v>50</v>
      </c>
      <c r="AZ332" s="318" t="s">
        <v>41</v>
      </c>
      <c r="BA332" s="314" t="s">
        <v>2793</v>
      </c>
      <c r="BB332" s="319">
        <v>64.5</v>
      </c>
      <c r="BC332" s="320">
        <v>14585461</v>
      </c>
      <c r="BD332" s="320">
        <v>13066167</v>
      </c>
      <c r="BE332" s="320">
        <v>7800000</v>
      </c>
      <c r="BF332" s="320">
        <v>35451628</v>
      </c>
      <c r="BG332" s="317" t="s">
        <v>46</v>
      </c>
      <c r="BH332" s="319">
        <v>65</v>
      </c>
      <c r="BI332" s="311" t="s">
        <v>2805</v>
      </c>
      <c r="BJ332" s="317"/>
      <c r="BK332" s="317">
        <v>1259</v>
      </c>
    </row>
    <row r="333" spans="1:63" s="50" customFormat="1" ht="11.25" customHeight="1" x14ac:dyDescent="0.15">
      <c r="A333" s="295" t="s">
        <v>353</v>
      </c>
      <c r="B333" s="315" t="s">
        <v>2738</v>
      </c>
      <c r="C333" s="321" t="s">
        <v>2618</v>
      </c>
      <c r="D333" s="321" t="s">
        <v>2482</v>
      </c>
      <c r="E333" s="321" t="s">
        <v>2512</v>
      </c>
      <c r="F333" s="322"/>
      <c r="G333" s="321">
        <v>17132</v>
      </c>
      <c r="H333" s="311">
        <v>5206</v>
      </c>
      <c r="I333" s="311">
        <v>647</v>
      </c>
      <c r="J333" s="311">
        <v>6</v>
      </c>
      <c r="K333" s="311">
        <v>10</v>
      </c>
      <c r="L333" s="311">
        <v>3</v>
      </c>
      <c r="M333" s="311">
        <v>318</v>
      </c>
      <c r="N333" s="311">
        <v>0</v>
      </c>
      <c r="O333" s="311">
        <v>560</v>
      </c>
      <c r="P333" s="311">
        <v>0</v>
      </c>
      <c r="Q333" s="311">
        <v>1700</v>
      </c>
      <c r="R333" s="311">
        <v>100</v>
      </c>
      <c r="S333" s="311">
        <v>20</v>
      </c>
      <c r="T333" s="311">
        <v>0</v>
      </c>
      <c r="U333" s="311">
        <v>0</v>
      </c>
      <c r="V333" s="311">
        <v>0</v>
      </c>
      <c r="W333" s="311">
        <v>0</v>
      </c>
      <c r="X333" s="311">
        <v>0</v>
      </c>
      <c r="Y333" s="311">
        <v>1100</v>
      </c>
      <c r="Z333" s="311">
        <v>60</v>
      </c>
      <c r="AA333" s="312">
        <v>0.25</v>
      </c>
      <c r="AB333" s="312">
        <v>0.75</v>
      </c>
      <c r="AC333" s="312">
        <v>0</v>
      </c>
      <c r="AD333" s="311">
        <v>94</v>
      </c>
      <c r="AE333" s="311">
        <v>390000</v>
      </c>
      <c r="AF333" s="311">
        <v>197</v>
      </c>
      <c r="AG333" s="313">
        <v>17000000</v>
      </c>
      <c r="AH333" s="314"/>
      <c r="AI333" s="315">
        <v>241066</v>
      </c>
      <c r="AJ333" s="311">
        <v>0</v>
      </c>
      <c r="AK333" s="311">
        <v>0</v>
      </c>
      <c r="AL333" s="311">
        <v>28093</v>
      </c>
      <c r="AM333" s="311">
        <v>0</v>
      </c>
      <c r="AN333" s="316"/>
      <c r="AO333" s="311">
        <v>3384083</v>
      </c>
      <c r="AP333" s="311">
        <v>0</v>
      </c>
      <c r="AQ333" s="311">
        <v>0</v>
      </c>
      <c r="AR333" s="311">
        <v>0</v>
      </c>
      <c r="AS333" s="311">
        <v>0</v>
      </c>
      <c r="AT333" s="311">
        <v>0</v>
      </c>
      <c r="AU333" s="313">
        <v>0</v>
      </c>
      <c r="AV333" s="314"/>
      <c r="AW333" s="312">
        <v>1</v>
      </c>
      <c r="AX333" s="312">
        <v>0</v>
      </c>
      <c r="AY333" s="317" t="s">
        <v>50</v>
      </c>
      <c r="AZ333" s="318" t="s">
        <v>41</v>
      </c>
      <c r="BA333" s="314"/>
      <c r="BB333" s="319">
        <v>65.709999999999994</v>
      </c>
      <c r="BC333" s="320">
        <v>24442572</v>
      </c>
      <c r="BD333" s="320">
        <v>8289511</v>
      </c>
      <c r="BE333" s="320">
        <v>17110393</v>
      </c>
      <c r="BF333" s="320">
        <v>104395711</v>
      </c>
      <c r="BG333" s="317" t="s">
        <v>42</v>
      </c>
      <c r="BH333" s="319">
        <v>80.37</v>
      </c>
      <c r="BI333" s="311" t="s">
        <v>2806</v>
      </c>
      <c r="BJ333" s="317"/>
      <c r="BK333" s="317">
        <v>164</v>
      </c>
    </row>
    <row r="334" spans="1:63" s="50" customFormat="1" ht="11.25" customHeight="1" x14ac:dyDescent="0.15">
      <c r="A334" s="292" t="s">
        <v>138</v>
      </c>
      <c r="B334" s="315" t="s">
        <v>2038</v>
      </c>
      <c r="C334" s="321" t="s">
        <v>2619</v>
      </c>
      <c r="D334" s="321" t="s">
        <v>2739</v>
      </c>
      <c r="E334" s="321" t="s">
        <v>2040</v>
      </c>
      <c r="F334" s="322"/>
      <c r="G334" s="321">
        <v>15436</v>
      </c>
      <c r="H334" s="311">
        <v>3126</v>
      </c>
      <c r="I334" s="311">
        <v>400</v>
      </c>
      <c r="J334" s="311">
        <v>1</v>
      </c>
      <c r="K334" s="311">
        <v>38</v>
      </c>
      <c r="L334" s="311">
        <v>17</v>
      </c>
      <c r="M334" s="311">
        <v>14</v>
      </c>
      <c r="N334" s="311">
        <v>0</v>
      </c>
      <c r="O334" s="311">
        <v>258</v>
      </c>
      <c r="P334" s="311">
        <v>3</v>
      </c>
      <c r="Q334" s="311">
        <v>2866</v>
      </c>
      <c r="R334" s="311">
        <v>0</v>
      </c>
      <c r="S334" s="311"/>
      <c r="T334" s="311">
        <v>0</v>
      </c>
      <c r="U334" s="311"/>
      <c r="V334" s="311"/>
      <c r="W334" s="311">
        <v>1247</v>
      </c>
      <c r="X334" s="311">
        <v>70</v>
      </c>
      <c r="Y334" s="311">
        <v>300</v>
      </c>
      <c r="Z334" s="311">
        <v>800</v>
      </c>
      <c r="AA334" s="312">
        <v>0.09</v>
      </c>
      <c r="AB334" s="312">
        <v>0.9</v>
      </c>
      <c r="AC334" s="312">
        <v>0.01</v>
      </c>
      <c r="AD334" s="311">
        <v>139</v>
      </c>
      <c r="AE334" s="311">
        <v>337272</v>
      </c>
      <c r="AF334" s="311">
        <v>124</v>
      </c>
      <c r="AG334" s="313">
        <v>897409</v>
      </c>
      <c r="AH334" s="314" t="s">
        <v>2775</v>
      </c>
      <c r="AI334" s="315">
        <v>334432</v>
      </c>
      <c r="AJ334" s="311"/>
      <c r="AK334" s="311"/>
      <c r="AL334" s="311">
        <v>11847</v>
      </c>
      <c r="AM334" s="311">
        <v>101</v>
      </c>
      <c r="AN334" s="316" t="s">
        <v>2776</v>
      </c>
      <c r="AO334" s="311">
        <v>200000</v>
      </c>
      <c r="AP334" s="311"/>
      <c r="AQ334" s="311">
        <v>1263386</v>
      </c>
      <c r="AR334" s="311"/>
      <c r="AS334" s="311"/>
      <c r="AT334" s="311"/>
      <c r="AU334" s="313"/>
      <c r="AV334" s="314"/>
      <c r="AW334" s="312">
        <v>0.14000000000000001</v>
      </c>
      <c r="AX334" s="312">
        <v>0.86</v>
      </c>
      <c r="AY334" s="317" t="s">
        <v>50</v>
      </c>
      <c r="AZ334" s="318" t="s">
        <v>95</v>
      </c>
      <c r="BA334" s="314"/>
      <c r="BB334" s="319">
        <v>50.11</v>
      </c>
      <c r="BC334" s="320">
        <v>8139713</v>
      </c>
      <c r="BD334" s="320">
        <v>49575000</v>
      </c>
      <c r="BE334" s="320">
        <v>18138991</v>
      </c>
      <c r="BF334" s="320">
        <v>75712707</v>
      </c>
      <c r="BG334" s="317" t="s">
        <v>42</v>
      </c>
      <c r="BH334" s="319">
        <v>60.13</v>
      </c>
      <c r="BI334" s="311" t="s">
        <v>2807</v>
      </c>
      <c r="BJ334" s="317"/>
      <c r="BK334" s="317">
        <v>462</v>
      </c>
    </row>
    <row r="335" spans="1:63" s="50" customFormat="1" ht="11.25" customHeight="1" x14ac:dyDescent="0.15">
      <c r="A335" s="292" t="s">
        <v>139</v>
      </c>
      <c r="B335" s="315" t="s">
        <v>84</v>
      </c>
      <c r="C335" s="321" t="s">
        <v>672</v>
      </c>
      <c r="D335" s="321" t="s">
        <v>86</v>
      </c>
      <c r="E335" s="321" t="s">
        <v>87</v>
      </c>
      <c r="F335" s="322"/>
      <c r="G335" s="321">
        <v>32522</v>
      </c>
      <c r="H335" s="311">
        <v>9651</v>
      </c>
      <c r="I335" s="311">
        <v>345</v>
      </c>
      <c r="J335" s="311">
        <v>22</v>
      </c>
      <c r="K335" s="311">
        <v>12</v>
      </c>
      <c r="L335" s="311">
        <v>15</v>
      </c>
      <c r="M335" s="311">
        <v>311</v>
      </c>
      <c r="N335" s="311">
        <v>345</v>
      </c>
      <c r="O335" s="311"/>
      <c r="P335" s="311">
        <v>2</v>
      </c>
      <c r="Q335" s="311"/>
      <c r="R335" s="311"/>
      <c r="S335" s="311"/>
      <c r="T335" s="311"/>
      <c r="U335" s="311"/>
      <c r="V335" s="311"/>
      <c r="W335" s="311"/>
      <c r="X335" s="311"/>
      <c r="Y335" s="311">
        <v>358</v>
      </c>
      <c r="Z335" s="311">
        <v>141</v>
      </c>
      <c r="AA335" s="312">
        <v>0.24</v>
      </c>
      <c r="AB335" s="312">
        <v>0.01</v>
      </c>
      <c r="AC335" s="312">
        <v>0.75</v>
      </c>
      <c r="AD335" s="311">
        <v>311</v>
      </c>
      <c r="AE335" s="311"/>
      <c r="AF335" s="311"/>
      <c r="AG335" s="313"/>
      <c r="AH335" s="314" t="s">
        <v>2777</v>
      </c>
      <c r="AI335" s="315">
        <v>411001</v>
      </c>
      <c r="AJ335" s="311"/>
      <c r="AK335" s="311">
        <v>0</v>
      </c>
      <c r="AL335" s="311">
        <v>51196</v>
      </c>
      <c r="AM335" s="311">
        <v>34</v>
      </c>
      <c r="AN335" s="316" t="s">
        <v>2778</v>
      </c>
      <c r="AO335" s="311"/>
      <c r="AP335" s="311"/>
      <c r="AQ335" s="311"/>
      <c r="AR335" s="311"/>
      <c r="AS335" s="311"/>
      <c r="AT335" s="311"/>
      <c r="AU335" s="313">
        <v>2018852</v>
      </c>
      <c r="AV335" s="314" t="s">
        <v>2779</v>
      </c>
      <c r="AW335" s="312">
        <v>0</v>
      </c>
      <c r="AX335" s="312">
        <v>0</v>
      </c>
      <c r="AY335" s="317" t="s">
        <v>41</v>
      </c>
      <c r="AZ335" s="318" t="s">
        <v>41</v>
      </c>
      <c r="BA335" s="314" t="s">
        <v>2794</v>
      </c>
      <c r="BB335" s="319">
        <v>70.45</v>
      </c>
      <c r="BC335" s="320"/>
      <c r="BD335" s="320"/>
      <c r="BE335" s="320"/>
      <c r="BF335" s="320"/>
      <c r="BG335" s="317" t="s">
        <v>42</v>
      </c>
      <c r="BH335" s="319">
        <v>64.98</v>
      </c>
      <c r="BI335" s="311" t="s">
        <v>2808</v>
      </c>
      <c r="BJ335" s="317"/>
      <c r="BK335" s="317">
        <v>959</v>
      </c>
    </row>
    <row r="336" spans="1:63" s="50" customFormat="1" ht="11.25" customHeight="1" x14ac:dyDescent="0.15">
      <c r="A336" s="379" t="s">
        <v>140</v>
      </c>
      <c r="B336" s="315" t="s">
        <v>2485</v>
      </c>
      <c r="C336" s="321" t="s">
        <v>2486</v>
      </c>
      <c r="D336" s="321" t="s">
        <v>206</v>
      </c>
      <c r="E336" s="321" t="s">
        <v>225</v>
      </c>
      <c r="F336" s="322"/>
      <c r="G336" s="321">
        <v>30308</v>
      </c>
      <c r="H336" s="311">
        <v>11721</v>
      </c>
      <c r="I336" s="311">
        <v>881</v>
      </c>
      <c r="J336" s="311">
        <v>26</v>
      </c>
      <c r="K336" s="311">
        <v>131</v>
      </c>
      <c r="L336" s="311">
        <v>148</v>
      </c>
      <c r="M336" s="311">
        <v>941</v>
      </c>
      <c r="N336" s="311">
        <v>642</v>
      </c>
      <c r="O336" s="311">
        <v>876</v>
      </c>
      <c r="P336" s="311">
        <v>135</v>
      </c>
      <c r="Q336" s="311">
        <v>0</v>
      </c>
      <c r="R336" s="311">
        <v>6</v>
      </c>
      <c r="S336" s="311">
        <v>0</v>
      </c>
      <c r="T336" s="311">
        <v>0</v>
      </c>
      <c r="U336" s="311">
        <v>0</v>
      </c>
      <c r="V336" s="311">
        <v>0</v>
      </c>
      <c r="W336" s="311">
        <v>0</v>
      </c>
      <c r="X336" s="311">
        <v>0</v>
      </c>
      <c r="Y336" s="311">
        <v>1853</v>
      </c>
      <c r="Z336" s="311">
        <v>80</v>
      </c>
      <c r="AA336" s="312">
        <v>1</v>
      </c>
      <c r="AB336" s="312">
        <v>0</v>
      </c>
      <c r="AC336" s="312">
        <v>0</v>
      </c>
      <c r="AD336" s="311">
        <v>174</v>
      </c>
      <c r="AE336" s="311">
        <v>366908</v>
      </c>
      <c r="AF336" s="311">
        <v>156</v>
      </c>
      <c r="AG336" s="313">
        <v>1765800</v>
      </c>
      <c r="AH336" s="314" t="s">
        <v>2662</v>
      </c>
      <c r="AI336" s="315">
        <v>177164</v>
      </c>
      <c r="AJ336" s="311">
        <v>0</v>
      </c>
      <c r="AK336" s="311">
        <v>0</v>
      </c>
      <c r="AL336" s="311">
        <v>3110</v>
      </c>
      <c r="AM336" s="311">
        <v>0</v>
      </c>
      <c r="AN336" s="316" t="s">
        <v>2663</v>
      </c>
      <c r="AO336" s="311">
        <v>5992139</v>
      </c>
      <c r="AP336" s="311">
        <v>485466</v>
      </c>
      <c r="AQ336" s="311">
        <v>1589</v>
      </c>
      <c r="AR336" s="311">
        <v>173683</v>
      </c>
      <c r="AS336" s="311">
        <v>0</v>
      </c>
      <c r="AT336" s="311">
        <v>0</v>
      </c>
      <c r="AU336" s="313">
        <v>0</v>
      </c>
      <c r="AV336" s="314" t="s">
        <v>2663</v>
      </c>
      <c r="AW336" s="312">
        <v>0.98</v>
      </c>
      <c r="AX336" s="312">
        <v>0.02</v>
      </c>
      <c r="AY336" s="317" t="s">
        <v>95</v>
      </c>
      <c r="AZ336" s="318" t="s">
        <v>95</v>
      </c>
      <c r="BA336" s="314" t="s">
        <v>2662</v>
      </c>
      <c r="BB336" s="319">
        <v>75.45</v>
      </c>
      <c r="BC336" s="320">
        <v>36874720</v>
      </c>
      <c r="BD336" s="320">
        <v>50645934</v>
      </c>
      <c r="BE336" s="320">
        <v>28337082</v>
      </c>
      <c r="BF336" s="320">
        <v>115857736</v>
      </c>
      <c r="BG336" s="317" t="s">
        <v>42</v>
      </c>
      <c r="BH336" s="319">
        <v>77.87</v>
      </c>
      <c r="BI336" s="311" t="s">
        <v>2662</v>
      </c>
      <c r="BJ336" s="317"/>
      <c r="BK336" s="317">
        <v>1187</v>
      </c>
    </row>
    <row r="337" spans="1:63" s="252" customFormat="1" ht="11.25" customHeight="1" x14ac:dyDescent="0.15">
      <c r="A337" s="380" t="s">
        <v>354</v>
      </c>
      <c r="B337" s="348"/>
      <c r="C337" s="354"/>
      <c r="D337" s="354"/>
      <c r="E337" s="354"/>
      <c r="F337" s="355"/>
      <c r="G337" s="354"/>
      <c r="H337" s="345"/>
      <c r="I337" s="345"/>
      <c r="J337" s="345"/>
      <c r="K337" s="345"/>
      <c r="L337" s="345"/>
      <c r="M337" s="345"/>
      <c r="N337" s="345"/>
      <c r="O337" s="345"/>
      <c r="P337" s="345"/>
      <c r="Q337" s="345"/>
      <c r="R337" s="345"/>
      <c r="S337" s="345"/>
      <c r="T337" s="345"/>
      <c r="U337" s="345"/>
      <c r="V337" s="345"/>
      <c r="W337" s="345"/>
      <c r="X337" s="345"/>
      <c r="Y337" s="345"/>
      <c r="Z337" s="345"/>
      <c r="AA337" s="346"/>
      <c r="AB337" s="346"/>
      <c r="AC337" s="346"/>
      <c r="AD337" s="345"/>
      <c r="AE337" s="345"/>
      <c r="AF337" s="345"/>
      <c r="AG337" s="160"/>
      <c r="AH337" s="347"/>
      <c r="AI337" s="348"/>
      <c r="AJ337" s="345"/>
      <c r="AK337" s="345"/>
      <c r="AL337" s="345"/>
      <c r="AM337" s="345"/>
      <c r="AN337" s="349"/>
      <c r="AO337" s="345"/>
      <c r="AP337" s="345"/>
      <c r="AQ337" s="345"/>
      <c r="AR337" s="345"/>
      <c r="AS337" s="345"/>
      <c r="AT337" s="345"/>
      <c r="AU337" s="160"/>
      <c r="AV337" s="347"/>
      <c r="AW337" s="346">
        <v>0</v>
      </c>
      <c r="AX337" s="346">
        <v>0</v>
      </c>
      <c r="AY337" s="350"/>
      <c r="AZ337" s="351"/>
      <c r="BA337" s="347"/>
      <c r="BB337" s="352"/>
      <c r="BC337" s="353"/>
      <c r="BD337" s="353"/>
      <c r="BE337" s="353"/>
      <c r="BF337" s="353"/>
      <c r="BG337" s="350"/>
      <c r="BH337" s="352"/>
      <c r="BI337" s="345"/>
      <c r="BJ337" s="350"/>
      <c r="BK337" s="317">
        <v>104</v>
      </c>
    </row>
    <row r="338" spans="1:63" s="50" customFormat="1" ht="11.25" customHeight="1" x14ac:dyDescent="0.15">
      <c r="A338" s="379" t="s">
        <v>141</v>
      </c>
      <c r="B338" s="315" t="s">
        <v>1534</v>
      </c>
      <c r="C338" s="321" t="s">
        <v>39</v>
      </c>
      <c r="D338" s="321" t="s">
        <v>1535</v>
      </c>
      <c r="E338" s="321" t="s">
        <v>1536</v>
      </c>
      <c r="F338" s="322"/>
      <c r="G338" s="321">
        <v>77541</v>
      </c>
      <c r="H338" s="311">
        <v>33838</v>
      </c>
      <c r="I338" s="311">
        <v>1580</v>
      </c>
      <c r="J338" s="311">
        <v>86</v>
      </c>
      <c r="K338" s="311">
        <v>2</v>
      </c>
      <c r="L338" s="311">
        <v>84</v>
      </c>
      <c r="M338" s="311">
        <v>600</v>
      </c>
      <c r="N338" s="311">
        <v>400</v>
      </c>
      <c r="O338" s="311">
        <v>0</v>
      </c>
      <c r="P338" s="311">
        <v>0</v>
      </c>
      <c r="Q338" s="311">
        <v>0</v>
      </c>
      <c r="R338" s="311">
        <v>0</v>
      </c>
      <c r="S338" s="311">
        <v>0</v>
      </c>
      <c r="T338" s="311">
        <v>0</v>
      </c>
      <c r="U338" s="311">
        <v>0</v>
      </c>
      <c r="V338" s="311">
        <v>0</v>
      </c>
      <c r="W338" s="311">
        <v>0</v>
      </c>
      <c r="X338" s="311">
        <v>0</v>
      </c>
      <c r="Y338" s="311">
        <v>2768</v>
      </c>
      <c r="Z338" s="311">
        <v>74</v>
      </c>
      <c r="AA338" s="312">
        <v>1</v>
      </c>
      <c r="AB338" s="312">
        <v>0</v>
      </c>
      <c r="AC338" s="312">
        <v>0</v>
      </c>
      <c r="AD338" s="311">
        <v>180</v>
      </c>
      <c r="AE338" s="311">
        <v>326000</v>
      </c>
      <c r="AF338" s="311">
        <v>170</v>
      </c>
      <c r="AG338" s="313">
        <v>1700000</v>
      </c>
      <c r="AH338" s="314"/>
      <c r="AI338" s="315">
        <v>138920</v>
      </c>
      <c r="AJ338" s="311">
        <v>360</v>
      </c>
      <c r="AK338" s="311">
        <v>0</v>
      </c>
      <c r="AL338" s="311">
        <v>120000</v>
      </c>
      <c r="AM338" s="311">
        <v>16804</v>
      </c>
      <c r="AN338" s="316" t="s">
        <v>2780</v>
      </c>
      <c r="AO338" s="311">
        <v>2764721</v>
      </c>
      <c r="AP338" s="311">
        <v>57888</v>
      </c>
      <c r="AQ338" s="311">
        <v>97713</v>
      </c>
      <c r="AR338" s="311">
        <v>0</v>
      </c>
      <c r="AS338" s="311">
        <v>0</v>
      </c>
      <c r="AT338" s="311">
        <v>488650</v>
      </c>
      <c r="AU338" s="313"/>
      <c r="AV338" s="314"/>
      <c r="AW338" s="312">
        <v>1</v>
      </c>
      <c r="AX338" s="312">
        <v>0</v>
      </c>
      <c r="AY338" s="317" t="s">
        <v>41</v>
      </c>
      <c r="AZ338" s="318" t="s">
        <v>41</v>
      </c>
      <c r="BA338" s="314"/>
      <c r="BB338" s="319">
        <v>68.98</v>
      </c>
      <c r="BC338" s="320">
        <v>29023322</v>
      </c>
      <c r="BD338" s="320">
        <v>11946732</v>
      </c>
      <c r="BE338" s="320">
        <v>16792197</v>
      </c>
      <c r="BF338" s="320">
        <v>57762251</v>
      </c>
      <c r="BG338" s="317" t="s">
        <v>42</v>
      </c>
      <c r="BH338" s="319">
        <v>72.25</v>
      </c>
      <c r="BI338" s="311" t="s">
        <v>2809</v>
      </c>
      <c r="BJ338" s="317"/>
      <c r="BK338" s="317">
        <v>358</v>
      </c>
    </row>
    <row r="339" spans="1:63" s="50" customFormat="1" ht="11.25" customHeight="1" x14ac:dyDescent="0.15">
      <c r="A339" s="379" t="s">
        <v>142</v>
      </c>
      <c r="B339" s="315" t="s">
        <v>2487</v>
      </c>
      <c r="C339" s="321" t="s">
        <v>189</v>
      </c>
      <c r="D339" s="321" t="s">
        <v>2488</v>
      </c>
      <c r="E339" s="321" t="s">
        <v>681</v>
      </c>
      <c r="F339" s="322"/>
      <c r="G339" s="321">
        <v>25190</v>
      </c>
      <c r="H339" s="311">
        <v>12595</v>
      </c>
      <c r="I339" s="311">
        <v>594</v>
      </c>
      <c r="J339" s="311">
        <v>67</v>
      </c>
      <c r="K339" s="311">
        <v>35</v>
      </c>
      <c r="L339" s="311">
        <v>30</v>
      </c>
      <c r="M339" s="311">
        <v>409</v>
      </c>
      <c r="N339" s="311">
        <v>4</v>
      </c>
      <c r="O339" s="311">
        <v>409</v>
      </c>
      <c r="P339" s="311">
        <v>0</v>
      </c>
      <c r="Q339" s="311">
        <v>0</v>
      </c>
      <c r="R339" s="311">
        <v>0</v>
      </c>
      <c r="S339" s="311">
        <v>0</v>
      </c>
      <c r="T339" s="311">
        <v>0</v>
      </c>
      <c r="U339" s="311">
        <v>0</v>
      </c>
      <c r="V339" s="311">
        <v>0</v>
      </c>
      <c r="W339" s="311">
        <v>0</v>
      </c>
      <c r="X339" s="311">
        <v>0</v>
      </c>
      <c r="Y339" s="311">
        <v>565</v>
      </c>
      <c r="Z339" s="311">
        <v>164</v>
      </c>
      <c r="AA339" s="312">
        <v>0.99</v>
      </c>
      <c r="AB339" s="312">
        <v>0</v>
      </c>
      <c r="AC339" s="312">
        <v>0.01</v>
      </c>
      <c r="AD339" s="311">
        <v>12</v>
      </c>
      <c r="AE339" s="311">
        <v>3350</v>
      </c>
      <c r="AF339" s="311">
        <v>175</v>
      </c>
      <c r="AG339" s="313">
        <v>1750000</v>
      </c>
      <c r="AH339" s="314"/>
      <c r="AI339" s="315">
        <v>23335</v>
      </c>
      <c r="AJ339" s="311">
        <v>0</v>
      </c>
      <c r="AK339" s="311">
        <v>0</v>
      </c>
      <c r="AL339" s="311">
        <v>221102</v>
      </c>
      <c r="AM339" s="311">
        <v>0</v>
      </c>
      <c r="AN339" s="316"/>
      <c r="AO339" s="311">
        <v>4820451</v>
      </c>
      <c r="AP339" s="311">
        <v>0</v>
      </c>
      <c r="AQ339" s="311">
        <v>2311441</v>
      </c>
      <c r="AR339" s="311">
        <v>10145</v>
      </c>
      <c r="AS339" s="311">
        <v>0</v>
      </c>
      <c r="AT339" s="311">
        <v>0</v>
      </c>
      <c r="AU339" s="313">
        <v>0</v>
      </c>
      <c r="AV339" s="314"/>
      <c r="AW339" s="312">
        <v>0.67</v>
      </c>
      <c r="AX339" s="312">
        <v>0.33</v>
      </c>
      <c r="AY339" s="317" t="s">
        <v>95</v>
      </c>
      <c r="AZ339" s="318" t="s">
        <v>95</v>
      </c>
      <c r="BA339" s="314" t="s">
        <v>2795</v>
      </c>
      <c r="BB339" s="319">
        <v>87.35</v>
      </c>
      <c r="BC339" s="320">
        <v>9021639</v>
      </c>
      <c r="BD339" s="320">
        <v>5069586</v>
      </c>
      <c r="BE339" s="320">
        <v>9910102</v>
      </c>
      <c r="BF339" s="320">
        <v>27071108</v>
      </c>
      <c r="BG339" s="317" t="s">
        <v>42</v>
      </c>
      <c r="BH339" s="319">
        <v>87.34</v>
      </c>
      <c r="BI339" s="311"/>
      <c r="BJ339" s="317"/>
      <c r="BK339" s="317">
        <v>835</v>
      </c>
    </row>
    <row r="340" spans="1:63" s="50" customFormat="1" ht="11.25" customHeight="1" x14ac:dyDescent="0.15">
      <c r="A340" s="379" t="s">
        <v>64</v>
      </c>
      <c r="B340" s="315" t="s">
        <v>62</v>
      </c>
      <c r="C340" s="321" t="s">
        <v>2740</v>
      </c>
      <c r="D340" s="321" t="s">
        <v>65</v>
      </c>
      <c r="E340" s="321" t="s">
        <v>66</v>
      </c>
      <c r="F340" s="322"/>
      <c r="G340" s="321">
        <v>22908</v>
      </c>
      <c r="H340" s="311">
        <v>9944</v>
      </c>
      <c r="I340" s="311">
        <v>708</v>
      </c>
      <c r="J340" s="311">
        <v>125</v>
      </c>
      <c r="K340" s="311">
        <v>26</v>
      </c>
      <c r="L340" s="311">
        <v>35</v>
      </c>
      <c r="M340" s="311">
        <v>615</v>
      </c>
      <c r="N340" s="311">
        <v>0</v>
      </c>
      <c r="O340" s="311">
        <v>200</v>
      </c>
      <c r="P340" s="311">
        <v>0</v>
      </c>
      <c r="Q340" s="311">
        <v>0</v>
      </c>
      <c r="R340" s="311">
        <v>0</v>
      </c>
      <c r="S340" s="311">
        <v>0</v>
      </c>
      <c r="T340" s="311">
        <v>0</v>
      </c>
      <c r="U340" s="311">
        <v>0</v>
      </c>
      <c r="V340" s="311">
        <v>0</v>
      </c>
      <c r="W340" s="311">
        <v>0</v>
      </c>
      <c r="X340" s="311">
        <v>0</v>
      </c>
      <c r="Y340" s="311">
        <v>1126</v>
      </c>
      <c r="Z340" s="311">
        <v>25</v>
      </c>
      <c r="AA340" s="312">
        <v>0.96</v>
      </c>
      <c r="AB340" s="312">
        <v>0</v>
      </c>
      <c r="AC340" s="312">
        <v>0.04</v>
      </c>
      <c r="AD340" s="311">
        <v>127</v>
      </c>
      <c r="AE340" s="311">
        <v>205870</v>
      </c>
      <c r="AF340" s="311">
        <v>98</v>
      </c>
      <c r="AG340" s="313">
        <v>9212700</v>
      </c>
      <c r="AH340" s="314"/>
      <c r="AI340" s="315"/>
      <c r="AJ340" s="311"/>
      <c r="AK340" s="311"/>
      <c r="AL340" s="311"/>
      <c r="AM340" s="311"/>
      <c r="AN340" s="316" t="s">
        <v>2781</v>
      </c>
      <c r="AO340" s="325"/>
      <c r="AP340" s="311"/>
      <c r="AQ340" s="311"/>
      <c r="AR340" s="311"/>
      <c r="AS340" s="311"/>
      <c r="AT340" s="311"/>
      <c r="AU340" s="313"/>
      <c r="AV340" s="314" t="s">
        <v>2782</v>
      </c>
      <c r="AW340" s="326">
        <v>0.2</v>
      </c>
      <c r="AX340" s="312">
        <v>0.8</v>
      </c>
      <c r="AY340" s="317" t="s">
        <v>41</v>
      </c>
      <c r="AZ340" s="318" t="s">
        <v>41</v>
      </c>
      <c r="BA340" s="314"/>
      <c r="BB340" s="319">
        <v>57.41</v>
      </c>
      <c r="BC340" s="320">
        <v>8617186.2300000004</v>
      </c>
      <c r="BD340" s="320">
        <v>12857789</v>
      </c>
      <c r="BE340" s="320">
        <v>15461555</v>
      </c>
      <c r="BF340" s="320">
        <v>38177847</v>
      </c>
      <c r="BG340" s="317" t="s">
        <v>42</v>
      </c>
      <c r="BH340" s="319">
        <v>58.71</v>
      </c>
      <c r="BI340" s="311"/>
      <c r="BJ340" s="317"/>
      <c r="BK340" s="317">
        <v>759</v>
      </c>
    </row>
    <row r="341" spans="1:63" s="50" customFormat="1" ht="11.25" customHeight="1" x14ac:dyDescent="0.15">
      <c r="A341" s="381" t="s">
        <v>156</v>
      </c>
      <c r="B341" s="315" t="s">
        <v>2741</v>
      </c>
      <c r="C341" s="321" t="s">
        <v>2742</v>
      </c>
      <c r="D341" s="321" t="s">
        <v>2743</v>
      </c>
      <c r="E341" s="321" t="s">
        <v>2744</v>
      </c>
      <c r="F341" s="322"/>
      <c r="G341" s="321">
        <v>13463</v>
      </c>
      <c r="H341" s="311">
        <v>5376</v>
      </c>
      <c r="I341" s="311">
        <v>318</v>
      </c>
      <c r="J341" s="311">
        <v>50</v>
      </c>
      <c r="K341" s="311">
        <v>17</v>
      </c>
      <c r="L341" s="311">
        <v>6</v>
      </c>
      <c r="M341" s="311">
        <v>139</v>
      </c>
      <c r="N341" s="311">
        <v>1</v>
      </c>
      <c r="O341" s="311">
        <v>325</v>
      </c>
      <c r="P341" s="311">
        <v>20</v>
      </c>
      <c r="Q341" s="311"/>
      <c r="R341" s="311"/>
      <c r="S341" s="311"/>
      <c r="T341" s="311"/>
      <c r="U341" s="311"/>
      <c r="V341" s="311"/>
      <c r="W341" s="311"/>
      <c r="X341" s="311"/>
      <c r="Y341" s="311">
        <v>692</v>
      </c>
      <c r="Z341" s="311">
        <v>90</v>
      </c>
      <c r="AA341" s="312">
        <v>1</v>
      </c>
      <c r="AB341" s="312">
        <v>0</v>
      </c>
      <c r="AC341" s="312">
        <v>0</v>
      </c>
      <c r="AD341" s="311">
        <v>41</v>
      </c>
      <c r="AE341" s="311">
        <v>7692</v>
      </c>
      <c r="AF341" s="311">
        <v>14</v>
      </c>
      <c r="AG341" s="313">
        <v>363000</v>
      </c>
      <c r="AH341" s="314"/>
      <c r="AI341" s="315">
        <v>6480</v>
      </c>
      <c r="AJ341" s="311">
        <v>0</v>
      </c>
      <c r="AK341" s="311">
        <v>0</v>
      </c>
      <c r="AL341" s="311">
        <v>0</v>
      </c>
      <c r="AM341" s="311">
        <v>82865</v>
      </c>
      <c r="AN341" s="316" t="s">
        <v>2783</v>
      </c>
      <c r="AO341" s="311">
        <v>1076046</v>
      </c>
      <c r="AP341" s="311">
        <v>0</v>
      </c>
      <c r="AQ341" s="311">
        <v>5555</v>
      </c>
      <c r="AR341" s="311">
        <v>14560</v>
      </c>
      <c r="AS341" s="311">
        <v>0</v>
      </c>
      <c r="AT341" s="311">
        <v>0</v>
      </c>
      <c r="AU341" s="313">
        <v>0</v>
      </c>
      <c r="AV341" s="314"/>
      <c r="AW341" s="312">
        <v>0.9</v>
      </c>
      <c r="AX341" s="312">
        <v>0.1</v>
      </c>
      <c r="AY341" s="317" t="s">
        <v>50</v>
      </c>
      <c r="AZ341" s="318" t="s">
        <v>50</v>
      </c>
      <c r="BA341" s="314"/>
      <c r="BB341" s="319">
        <v>60</v>
      </c>
      <c r="BC341" s="320">
        <v>6781546.8099999996</v>
      </c>
      <c r="BD341" s="320">
        <v>5733192.5899999999</v>
      </c>
      <c r="BE341" s="320">
        <v>1993812.52</v>
      </c>
      <c r="BF341" s="320">
        <v>14508551.92</v>
      </c>
      <c r="BG341" s="317" t="s">
        <v>42</v>
      </c>
      <c r="BH341" s="319">
        <v>60</v>
      </c>
      <c r="BI341" s="311"/>
      <c r="BJ341" s="317"/>
      <c r="BK341" s="317">
        <v>371</v>
      </c>
    </row>
    <row r="342" spans="1:63" s="50" customFormat="1" ht="11.25" customHeight="1" x14ac:dyDescent="0.15">
      <c r="A342" s="379" t="s">
        <v>334</v>
      </c>
      <c r="B342" s="315" t="s">
        <v>335</v>
      </c>
      <c r="C342" s="321" t="s">
        <v>336</v>
      </c>
      <c r="D342" s="321" t="s">
        <v>2053</v>
      </c>
      <c r="E342" s="321" t="s">
        <v>683</v>
      </c>
      <c r="F342" s="322"/>
      <c r="G342" s="321">
        <v>9366</v>
      </c>
      <c r="H342" s="311">
        <v>4600</v>
      </c>
      <c r="I342" s="311">
        <v>355</v>
      </c>
      <c r="J342" s="311">
        <v>22</v>
      </c>
      <c r="K342" s="311">
        <v>1</v>
      </c>
      <c r="L342" s="311">
        <v>3</v>
      </c>
      <c r="M342" s="311">
        <v>503</v>
      </c>
      <c r="N342" s="311">
        <v>6</v>
      </c>
      <c r="O342" s="311">
        <v>165</v>
      </c>
      <c r="P342" s="311">
        <v>0</v>
      </c>
      <c r="Q342" s="311">
        <v>401</v>
      </c>
      <c r="R342" s="311">
        <v>1</v>
      </c>
      <c r="S342" s="311">
        <v>0</v>
      </c>
      <c r="T342" s="311">
        <v>0</v>
      </c>
      <c r="U342" s="311">
        <v>300</v>
      </c>
      <c r="V342" s="311">
        <v>0</v>
      </c>
      <c r="W342" s="311">
        <v>0</v>
      </c>
      <c r="X342" s="311">
        <v>0</v>
      </c>
      <c r="Y342" s="311">
        <v>664</v>
      </c>
      <c r="Z342" s="311">
        <v>0</v>
      </c>
      <c r="AA342" s="312">
        <v>0.46</v>
      </c>
      <c r="AB342" s="312">
        <v>0.54</v>
      </c>
      <c r="AC342" s="312">
        <v>0</v>
      </c>
      <c r="AD342" s="311">
        <v>107</v>
      </c>
      <c r="AE342" s="311">
        <v>209630</v>
      </c>
      <c r="AF342" s="311">
        <v>44</v>
      </c>
      <c r="AG342" s="313">
        <v>232000</v>
      </c>
      <c r="AH342" s="314"/>
      <c r="AI342" s="327">
        <v>164476</v>
      </c>
      <c r="AJ342" s="311">
        <v>0</v>
      </c>
      <c r="AK342" s="311">
        <v>0</v>
      </c>
      <c r="AL342" s="311">
        <v>12641</v>
      </c>
      <c r="AM342" s="311">
        <v>14</v>
      </c>
      <c r="AN342" s="316" t="s">
        <v>339</v>
      </c>
      <c r="AO342" s="325">
        <v>80009</v>
      </c>
      <c r="AP342" s="311">
        <v>8379</v>
      </c>
      <c r="AQ342" s="311">
        <v>23136</v>
      </c>
      <c r="AR342" s="311">
        <v>0</v>
      </c>
      <c r="AS342" s="311">
        <v>0</v>
      </c>
      <c r="AT342" s="311">
        <v>0</v>
      </c>
      <c r="AU342" s="313">
        <v>0</v>
      </c>
      <c r="AV342" s="314"/>
      <c r="AW342" s="312">
        <v>0.75</v>
      </c>
      <c r="AX342" s="312">
        <v>0.25</v>
      </c>
      <c r="AY342" s="317" t="s">
        <v>50</v>
      </c>
      <c r="AZ342" s="318" t="s">
        <v>41</v>
      </c>
      <c r="BA342" s="314"/>
      <c r="BB342" s="319">
        <v>55.09</v>
      </c>
      <c r="BC342" s="320">
        <v>11164667</v>
      </c>
      <c r="BD342" s="320">
        <v>8337558</v>
      </c>
      <c r="BE342" s="320">
        <v>10052804</v>
      </c>
      <c r="BF342" s="320">
        <v>44660781</v>
      </c>
      <c r="BG342" s="317" t="s">
        <v>46</v>
      </c>
      <c r="BH342" s="319"/>
      <c r="BI342" s="311"/>
      <c r="BJ342" s="317"/>
      <c r="BK342" s="317">
        <v>1200</v>
      </c>
    </row>
    <row r="343" spans="1:63" s="252" customFormat="1" ht="11.25" customHeight="1" x14ac:dyDescent="0.15">
      <c r="A343" s="380" t="s">
        <v>157</v>
      </c>
      <c r="B343" s="348"/>
      <c r="C343" s="354"/>
      <c r="D343" s="354"/>
      <c r="E343" s="354"/>
      <c r="F343" s="355"/>
      <c r="G343" s="354"/>
      <c r="H343" s="345"/>
      <c r="I343" s="345"/>
      <c r="J343" s="345"/>
      <c r="K343" s="345"/>
      <c r="L343" s="345"/>
      <c r="M343" s="345"/>
      <c r="N343" s="345"/>
      <c r="O343" s="345"/>
      <c r="P343" s="345"/>
      <c r="Q343" s="345"/>
      <c r="R343" s="345"/>
      <c r="S343" s="345"/>
      <c r="T343" s="345"/>
      <c r="U343" s="345"/>
      <c r="V343" s="345"/>
      <c r="W343" s="345"/>
      <c r="X343" s="345"/>
      <c r="Y343" s="345"/>
      <c r="Z343" s="345"/>
      <c r="AA343" s="346"/>
      <c r="AB343" s="346"/>
      <c r="AC343" s="346"/>
      <c r="AD343" s="345"/>
      <c r="AE343" s="345"/>
      <c r="AF343" s="345"/>
      <c r="AG343" s="160"/>
      <c r="AH343" s="347"/>
      <c r="AI343" s="348"/>
      <c r="AJ343" s="345"/>
      <c r="AK343" s="345"/>
      <c r="AL343" s="345"/>
      <c r="AM343" s="345"/>
      <c r="AN343" s="349"/>
      <c r="AO343" s="345"/>
      <c r="AP343" s="345"/>
      <c r="AQ343" s="345"/>
      <c r="AR343" s="345"/>
      <c r="AS343" s="345"/>
      <c r="AT343" s="345"/>
      <c r="AU343" s="160"/>
      <c r="AV343" s="347"/>
      <c r="AW343" s="346">
        <v>0</v>
      </c>
      <c r="AX343" s="346">
        <v>0</v>
      </c>
      <c r="AY343" s="350"/>
      <c r="AZ343" s="351"/>
      <c r="BA343" s="347"/>
      <c r="BB343" s="352"/>
      <c r="BC343" s="353"/>
      <c r="BD343" s="353"/>
      <c r="BE343" s="353"/>
      <c r="BF343" s="353"/>
      <c r="BG343" s="350"/>
      <c r="BH343" s="352"/>
      <c r="BI343" s="345"/>
      <c r="BJ343" s="350"/>
      <c r="BK343" s="317">
        <v>225</v>
      </c>
    </row>
    <row r="344" spans="1:63" s="252" customFormat="1" ht="11.25" customHeight="1" x14ac:dyDescent="0.15">
      <c r="A344" s="380" t="s">
        <v>355</v>
      </c>
      <c r="B344" s="348"/>
      <c r="C344" s="354"/>
      <c r="D344" s="354"/>
      <c r="E344" s="354"/>
      <c r="F344" s="355"/>
      <c r="G344" s="354"/>
      <c r="H344" s="345"/>
      <c r="I344" s="345"/>
      <c r="J344" s="345"/>
      <c r="K344" s="345"/>
      <c r="L344" s="345"/>
      <c r="M344" s="345"/>
      <c r="N344" s="345"/>
      <c r="O344" s="345"/>
      <c r="P344" s="345"/>
      <c r="Q344" s="345"/>
      <c r="R344" s="345"/>
      <c r="S344" s="345"/>
      <c r="T344" s="345"/>
      <c r="U344" s="345"/>
      <c r="V344" s="345"/>
      <c r="W344" s="345"/>
      <c r="X344" s="345"/>
      <c r="Y344" s="345"/>
      <c r="Z344" s="345"/>
      <c r="AA344" s="346"/>
      <c r="AB344" s="346"/>
      <c r="AC344" s="346"/>
      <c r="AD344" s="345"/>
      <c r="AE344" s="345"/>
      <c r="AF344" s="345"/>
      <c r="AG344" s="160"/>
      <c r="AH344" s="347"/>
      <c r="AI344" s="348"/>
      <c r="AJ344" s="345"/>
      <c r="AK344" s="345"/>
      <c r="AL344" s="345"/>
      <c r="AM344" s="345"/>
      <c r="AN344" s="349"/>
      <c r="AO344" s="357"/>
      <c r="AP344" s="345"/>
      <c r="AQ344" s="345"/>
      <c r="AR344" s="345"/>
      <c r="AS344" s="345"/>
      <c r="AT344" s="345"/>
      <c r="AU344" s="160"/>
      <c r="AV344" s="347"/>
      <c r="AW344" s="346">
        <v>0</v>
      </c>
      <c r="AX344" s="346">
        <v>0</v>
      </c>
      <c r="AY344" s="350"/>
      <c r="AZ344" s="351"/>
      <c r="BA344" s="347"/>
      <c r="BB344" s="352"/>
      <c r="BC344" s="353"/>
      <c r="BD344" s="353"/>
      <c r="BE344" s="353"/>
      <c r="BF344" s="353"/>
      <c r="BG344" s="350"/>
      <c r="BH344" s="352"/>
      <c r="BI344" s="345"/>
      <c r="BJ344" s="350"/>
      <c r="BK344" s="317">
        <v>295</v>
      </c>
    </row>
    <row r="345" spans="1:63" s="50" customFormat="1" ht="11.25" customHeight="1" x14ac:dyDescent="0.15">
      <c r="A345" s="379" t="s">
        <v>100</v>
      </c>
      <c r="B345" s="315" t="s">
        <v>2745</v>
      </c>
      <c r="C345" s="321" t="s">
        <v>2625</v>
      </c>
      <c r="D345" s="321" t="s">
        <v>2746</v>
      </c>
      <c r="E345" s="321" t="s">
        <v>2747</v>
      </c>
      <c r="F345" s="322"/>
      <c r="G345" s="321">
        <v>43534</v>
      </c>
      <c r="H345" s="311">
        <v>15616</v>
      </c>
      <c r="I345" s="311">
        <v>1487</v>
      </c>
      <c r="J345" s="311">
        <v>20</v>
      </c>
      <c r="K345" s="311">
        <v>34</v>
      </c>
      <c r="L345" s="311">
        <v>52</v>
      </c>
      <c r="M345" s="311">
        <v>1487</v>
      </c>
      <c r="N345" s="311">
        <v>185</v>
      </c>
      <c r="O345" s="311">
        <v>1487</v>
      </c>
      <c r="P345" s="311">
        <v>0</v>
      </c>
      <c r="Q345" s="311"/>
      <c r="R345" s="311"/>
      <c r="S345" s="311"/>
      <c r="T345" s="311"/>
      <c r="U345" s="311"/>
      <c r="V345" s="311"/>
      <c r="W345" s="311"/>
      <c r="X345" s="311"/>
      <c r="Y345" s="311">
        <v>3576</v>
      </c>
      <c r="Z345" s="311">
        <v>365</v>
      </c>
      <c r="AA345" s="312">
        <v>0.85</v>
      </c>
      <c r="AB345" s="312">
        <v>0</v>
      </c>
      <c r="AC345" s="312">
        <v>0.15</v>
      </c>
      <c r="AD345" s="311">
        <v>257</v>
      </c>
      <c r="AE345" s="311">
        <v>500000</v>
      </c>
      <c r="AF345" s="311">
        <v>112</v>
      </c>
      <c r="AG345" s="313">
        <v>1225460</v>
      </c>
      <c r="AH345" s="314"/>
      <c r="AI345" s="315">
        <v>911537</v>
      </c>
      <c r="AJ345" s="311"/>
      <c r="AK345" s="311"/>
      <c r="AL345" s="311">
        <v>2621</v>
      </c>
      <c r="AM345" s="311">
        <v>68932</v>
      </c>
      <c r="AN345" s="316" t="s">
        <v>2784</v>
      </c>
      <c r="AO345" s="311">
        <v>905363</v>
      </c>
      <c r="AP345" s="311">
        <v>1296</v>
      </c>
      <c r="AQ345" s="311">
        <v>109311</v>
      </c>
      <c r="AR345" s="311"/>
      <c r="AS345" s="311"/>
      <c r="AT345" s="311">
        <v>0</v>
      </c>
      <c r="AU345" s="313"/>
      <c r="AV345" s="314"/>
      <c r="AW345" s="312">
        <v>0.89</v>
      </c>
      <c r="AX345" s="312">
        <v>0.11</v>
      </c>
      <c r="AY345" s="317" t="s">
        <v>41</v>
      </c>
      <c r="AZ345" s="318" t="s">
        <v>41</v>
      </c>
      <c r="BA345" s="314"/>
      <c r="BB345" s="319">
        <v>62.61</v>
      </c>
      <c r="BC345" s="320"/>
      <c r="BD345" s="320"/>
      <c r="BE345" s="320"/>
      <c r="BF345" s="320"/>
      <c r="BG345" s="317" t="s">
        <v>42</v>
      </c>
      <c r="BH345" s="319">
        <v>63.92</v>
      </c>
      <c r="BI345" s="311" t="s">
        <v>2810</v>
      </c>
      <c r="BJ345" s="317"/>
      <c r="BK345" s="317">
        <v>659</v>
      </c>
    </row>
    <row r="346" spans="1:63" s="252" customFormat="1" ht="11.25" customHeight="1" x14ac:dyDescent="0.15">
      <c r="A346" s="380" t="s">
        <v>356</v>
      </c>
      <c r="B346" s="348"/>
      <c r="C346" s="354"/>
      <c r="D346" s="354"/>
      <c r="E346" s="354"/>
      <c r="F346" s="355"/>
      <c r="G346" s="354"/>
      <c r="H346" s="345"/>
      <c r="I346" s="345"/>
      <c r="J346" s="345"/>
      <c r="K346" s="345"/>
      <c r="L346" s="345"/>
      <c r="M346" s="345"/>
      <c r="N346" s="345"/>
      <c r="O346" s="345"/>
      <c r="P346" s="345"/>
      <c r="Q346" s="345"/>
      <c r="R346" s="345"/>
      <c r="S346" s="345"/>
      <c r="T346" s="345"/>
      <c r="U346" s="345"/>
      <c r="V346" s="345"/>
      <c r="W346" s="345"/>
      <c r="X346" s="345"/>
      <c r="Y346" s="345"/>
      <c r="Z346" s="345"/>
      <c r="AA346" s="346"/>
      <c r="AB346" s="346"/>
      <c r="AC346" s="346"/>
      <c r="AD346" s="345"/>
      <c r="AE346" s="345"/>
      <c r="AF346" s="345"/>
      <c r="AG346" s="160"/>
      <c r="AH346" s="347"/>
      <c r="AI346" s="348"/>
      <c r="AJ346" s="345"/>
      <c r="AK346" s="345"/>
      <c r="AL346" s="345"/>
      <c r="AM346" s="345"/>
      <c r="AN346" s="349"/>
      <c r="AO346" s="345"/>
      <c r="AP346" s="345"/>
      <c r="AQ346" s="345"/>
      <c r="AR346" s="345"/>
      <c r="AS346" s="345"/>
      <c r="AT346" s="345"/>
      <c r="AU346" s="160"/>
      <c r="AV346" s="347"/>
      <c r="AW346" s="346">
        <v>0</v>
      </c>
      <c r="AX346" s="346">
        <v>0</v>
      </c>
      <c r="AY346" s="350"/>
      <c r="AZ346" s="351"/>
      <c r="BA346" s="347"/>
      <c r="BB346" s="352"/>
      <c r="BC346" s="353"/>
      <c r="BD346" s="353"/>
      <c r="BE346" s="353"/>
      <c r="BF346" s="353"/>
      <c r="BG346" s="350"/>
      <c r="BH346" s="352"/>
      <c r="BI346" s="345"/>
      <c r="BJ346" s="350"/>
      <c r="BK346" s="317">
        <v>56</v>
      </c>
    </row>
    <row r="347" spans="1:63" s="50" customFormat="1" ht="11.25" customHeight="1" x14ac:dyDescent="0.15">
      <c r="A347" s="379" t="s">
        <v>143</v>
      </c>
      <c r="B347" s="315" t="s">
        <v>2748</v>
      </c>
      <c r="C347" s="321" t="s">
        <v>1549</v>
      </c>
      <c r="D347" s="321" t="s">
        <v>2749</v>
      </c>
      <c r="E347" s="321" t="s">
        <v>639</v>
      </c>
      <c r="F347" s="322"/>
      <c r="G347" s="321">
        <v>17267</v>
      </c>
      <c r="H347" s="311">
        <v>7415</v>
      </c>
      <c r="I347" s="311">
        <v>358</v>
      </c>
      <c r="J347" s="311">
        <v>21</v>
      </c>
      <c r="K347" s="311">
        <v>17</v>
      </c>
      <c r="L347" s="311">
        <v>36</v>
      </c>
      <c r="M347" s="311">
        <v>358</v>
      </c>
      <c r="N347" s="311">
        <v>358</v>
      </c>
      <c r="O347" s="311">
        <v>358</v>
      </c>
      <c r="P347" s="311">
        <v>14</v>
      </c>
      <c r="Q347" s="311">
        <v>0</v>
      </c>
      <c r="R347" s="311">
        <v>0</v>
      </c>
      <c r="S347" s="311">
        <v>0</v>
      </c>
      <c r="T347" s="311">
        <v>0</v>
      </c>
      <c r="U347" s="311">
        <v>0</v>
      </c>
      <c r="V347" s="311">
        <v>0</v>
      </c>
      <c r="W347" s="311">
        <v>0</v>
      </c>
      <c r="X347" s="311">
        <v>0</v>
      </c>
      <c r="Y347" s="311">
        <v>366</v>
      </c>
      <c r="Z347" s="311">
        <v>0</v>
      </c>
      <c r="AA347" s="312">
        <v>0.98</v>
      </c>
      <c r="AB347" s="312">
        <v>0</v>
      </c>
      <c r="AC347" s="312">
        <v>0.02</v>
      </c>
      <c r="AD347" s="311">
        <v>67</v>
      </c>
      <c r="AE347" s="311">
        <v>94150</v>
      </c>
      <c r="AF347" s="311">
        <v>87</v>
      </c>
      <c r="AG347" s="313">
        <v>1840500</v>
      </c>
      <c r="AH347" s="314" t="s">
        <v>2785</v>
      </c>
      <c r="AI347" s="315">
        <v>27022</v>
      </c>
      <c r="AJ347" s="311">
        <v>0</v>
      </c>
      <c r="AK347" s="311">
        <v>0</v>
      </c>
      <c r="AL347" s="311">
        <v>7303</v>
      </c>
      <c r="AM347" s="311">
        <v>0</v>
      </c>
      <c r="AN347" s="316" t="s">
        <v>2786</v>
      </c>
      <c r="AO347" s="311">
        <v>2358189</v>
      </c>
      <c r="AP347" s="311">
        <v>0</v>
      </c>
      <c r="AQ347" s="311">
        <v>0</v>
      </c>
      <c r="AR347" s="311">
        <v>5705</v>
      </c>
      <c r="AS347" s="311">
        <v>0</v>
      </c>
      <c r="AT347" s="311">
        <v>484698</v>
      </c>
      <c r="AU347" s="313">
        <v>0</v>
      </c>
      <c r="AV347" s="314" t="s">
        <v>2786</v>
      </c>
      <c r="AW347" s="312">
        <v>0.8</v>
      </c>
      <c r="AX347" s="312">
        <v>0.2</v>
      </c>
      <c r="AY347" s="317" t="s">
        <v>50</v>
      </c>
      <c r="AZ347" s="318" t="s">
        <v>95</v>
      </c>
      <c r="BA347" s="314" t="s">
        <v>2796</v>
      </c>
      <c r="BB347" s="319">
        <v>91.37</v>
      </c>
      <c r="BC347" s="320">
        <v>6601082</v>
      </c>
      <c r="BD347" s="320">
        <v>6546740</v>
      </c>
      <c r="BE347" s="320">
        <v>3276913</v>
      </c>
      <c r="BF347" s="320">
        <v>16426938</v>
      </c>
      <c r="BG347" s="317" t="s">
        <v>42</v>
      </c>
      <c r="BH347" s="319">
        <v>94.02</v>
      </c>
      <c r="BI347" s="311" t="s">
        <v>2811</v>
      </c>
      <c r="BJ347" s="317"/>
      <c r="BK347" s="317">
        <v>974</v>
      </c>
    </row>
    <row r="348" spans="1:63" s="50" customFormat="1" ht="11.25" customHeight="1" x14ac:dyDescent="0.15">
      <c r="A348" s="379" t="s">
        <v>116</v>
      </c>
      <c r="B348" s="315" t="s">
        <v>114</v>
      </c>
      <c r="C348" s="321" t="s">
        <v>2750</v>
      </c>
      <c r="D348" s="321" t="s">
        <v>732</v>
      </c>
      <c r="E348" s="321" t="s">
        <v>118</v>
      </c>
      <c r="F348" s="322"/>
      <c r="G348" s="321">
        <v>41551</v>
      </c>
      <c r="H348" s="311">
        <v>17849</v>
      </c>
      <c r="I348" s="311">
        <v>1648</v>
      </c>
      <c r="J348" s="311">
        <v>40</v>
      </c>
      <c r="K348" s="311">
        <v>2</v>
      </c>
      <c r="L348" s="311">
        <v>3</v>
      </c>
      <c r="M348" s="311">
        <v>259</v>
      </c>
      <c r="N348" s="311">
        <v>113</v>
      </c>
      <c r="O348" s="311">
        <v>1648</v>
      </c>
      <c r="P348" s="311">
        <v>2</v>
      </c>
      <c r="Q348" s="311">
        <v>0</v>
      </c>
      <c r="R348" s="311">
        <v>0</v>
      </c>
      <c r="S348" s="311">
        <v>0</v>
      </c>
      <c r="T348" s="311">
        <v>0</v>
      </c>
      <c r="U348" s="311">
        <v>0</v>
      </c>
      <c r="V348" s="311">
        <v>0</v>
      </c>
      <c r="W348" s="311">
        <v>0</v>
      </c>
      <c r="X348" s="311">
        <v>0</v>
      </c>
      <c r="Y348" s="311">
        <v>2392</v>
      </c>
      <c r="Z348" s="311">
        <v>733</v>
      </c>
      <c r="AA348" s="312">
        <v>1</v>
      </c>
      <c r="AB348" s="312">
        <v>0</v>
      </c>
      <c r="AC348" s="312">
        <v>0</v>
      </c>
      <c r="AD348" s="311">
        <v>236</v>
      </c>
      <c r="AE348" s="311">
        <v>858302</v>
      </c>
      <c r="AF348" s="311">
        <v>239</v>
      </c>
      <c r="AG348" s="313">
        <v>7133796</v>
      </c>
      <c r="AH348" s="314"/>
      <c r="AI348" s="315">
        <v>740150</v>
      </c>
      <c r="AJ348" s="311">
        <v>0</v>
      </c>
      <c r="AK348" s="311">
        <v>0</v>
      </c>
      <c r="AL348" s="311">
        <v>351</v>
      </c>
      <c r="AM348" s="311">
        <v>0</v>
      </c>
      <c r="AN348" s="316"/>
      <c r="AO348" s="311">
        <v>18006654</v>
      </c>
      <c r="AP348" s="311">
        <v>406433</v>
      </c>
      <c r="AQ348" s="311">
        <v>0</v>
      </c>
      <c r="AR348" s="311">
        <v>0</v>
      </c>
      <c r="AS348" s="311">
        <v>0</v>
      </c>
      <c r="AT348" s="311">
        <v>485172</v>
      </c>
      <c r="AU348" s="313">
        <v>310825</v>
      </c>
      <c r="AV348" s="314" t="s">
        <v>2787</v>
      </c>
      <c r="AW348" s="312">
        <v>0.93</v>
      </c>
      <c r="AX348" s="312">
        <v>7.0000000000000007E-2</v>
      </c>
      <c r="AY348" s="317" t="s">
        <v>50</v>
      </c>
      <c r="AZ348" s="318" t="s">
        <v>41</v>
      </c>
      <c r="BA348" s="314" t="s">
        <v>2797</v>
      </c>
      <c r="BB348" s="319">
        <v>56.55</v>
      </c>
      <c r="BC348" s="320">
        <v>39528592.229999997</v>
      </c>
      <c r="BD348" s="320">
        <v>39397535.270000003</v>
      </c>
      <c r="BE348" s="320">
        <v>56387631.530000001</v>
      </c>
      <c r="BF348" s="320">
        <v>135313759.03</v>
      </c>
      <c r="BG348" s="317" t="s">
        <v>42</v>
      </c>
      <c r="BH348" s="319">
        <v>51.33</v>
      </c>
      <c r="BI348" s="311"/>
      <c r="BJ348" s="317"/>
      <c r="BK348" s="317">
        <v>412</v>
      </c>
    </row>
    <row r="349" spans="1:63" s="252" customFormat="1" ht="11.25" customHeight="1" x14ac:dyDescent="0.15">
      <c r="A349" s="380" t="s">
        <v>357</v>
      </c>
      <c r="B349" s="348"/>
      <c r="C349" s="354"/>
      <c r="D349" s="354"/>
      <c r="E349" s="354"/>
      <c r="F349" s="355"/>
      <c r="G349" s="354"/>
      <c r="H349" s="345"/>
      <c r="I349" s="345"/>
      <c r="J349" s="345"/>
      <c r="K349" s="345"/>
      <c r="L349" s="345"/>
      <c r="M349" s="345"/>
      <c r="N349" s="345"/>
      <c r="O349" s="345"/>
      <c r="P349" s="345"/>
      <c r="Q349" s="345"/>
      <c r="R349" s="345"/>
      <c r="S349" s="345"/>
      <c r="T349" s="345"/>
      <c r="U349" s="345"/>
      <c r="V349" s="345"/>
      <c r="W349" s="345"/>
      <c r="X349" s="345"/>
      <c r="Y349" s="345"/>
      <c r="Z349" s="345"/>
      <c r="AA349" s="346"/>
      <c r="AB349" s="346"/>
      <c r="AC349" s="346"/>
      <c r="AD349" s="345"/>
      <c r="AE349" s="345"/>
      <c r="AF349" s="345"/>
      <c r="AG349" s="160"/>
      <c r="AH349" s="347"/>
      <c r="AI349" s="348"/>
      <c r="AJ349" s="345"/>
      <c r="AK349" s="345"/>
      <c r="AL349" s="345"/>
      <c r="AM349" s="345"/>
      <c r="AN349" s="349"/>
      <c r="AO349" s="345"/>
      <c r="AP349" s="345"/>
      <c r="AQ349" s="345"/>
      <c r="AR349" s="345"/>
      <c r="AS349" s="345"/>
      <c r="AT349" s="345"/>
      <c r="AU349" s="160"/>
      <c r="AV349" s="347"/>
      <c r="AW349" s="346">
        <v>0</v>
      </c>
      <c r="AX349" s="346">
        <v>0</v>
      </c>
      <c r="AY349" s="350"/>
      <c r="AZ349" s="351"/>
      <c r="BA349" s="347"/>
      <c r="BB349" s="352"/>
      <c r="BC349" s="353"/>
      <c r="BD349" s="353"/>
      <c r="BE349" s="353"/>
      <c r="BF349" s="353"/>
      <c r="BG349" s="350"/>
      <c r="BH349" s="352"/>
      <c r="BI349" s="345"/>
      <c r="BJ349" s="350"/>
      <c r="BK349" s="317">
        <v>265</v>
      </c>
    </row>
    <row r="350" spans="1:63" s="50" customFormat="1" ht="11.25" customHeight="1" x14ac:dyDescent="0.15">
      <c r="A350" s="379" t="s">
        <v>144</v>
      </c>
      <c r="B350" s="315" t="s">
        <v>1558</v>
      </c>
      <c r="C350" s="321" t="s">
        <v>1559</v>
      </c>
      <c r="D350" s="321" t="s">
        <v>1560</v>
      </c>
      <c r="E350" s="321" t="s">
        <v>2751</v>
      </c>
      <c r="F350" s="322"/>
      <c r="G350" s="321">
        <v>19090</v>
      </c>
      <c r="H350" s="311">
        <v>8029</v>
      </c>
      <c r="I350" s="311">
        <v>523</v>
      </c>
      <c r="J350" s="311">
        <v>69</v>
      </c>
      <c r="K350" s="311">
        <v>35</v>
      </c>
      <c r="L350" s="311">
        <v>6</v>
      </c>
      <c r="M350" s="311">
        <v>379</v>
      </c>
      <c r="N350" s="311">
        <v>108</v>
      </c>
      <c r="O350" s="311">
        <v>155</v>
      </c>
      <c r="P350" s="311">
        <v>0</v>
      </c>
      <c r="Q350" s="311">
        <v>0</v>
      </c>
      <c r="R350" s="311">
        <v>0</v>
      </c>
      <c r="S350" s="311">
        <v>0</v>
      </c>
      <c r="T350" s="311">
        <v>0</v>
      </c>
      <c r="U350" s="311">
        <v>0</v>
      </c>
      <c r="V350" s="311">
        <v>0</v>
      </c>
      <c r="W350" s="311">
        <v>0</v>
      </c>
      <c r="X350" s="311">
        <v>0</v>
      </c>
      <c r="Y350" s="311">
        <v>950</v>
      </c>
      <c r="Z350" s="311">
        <v>85</v>
      </c>
      <c r="AA350" s="312">
        <v>1</v>
      </c>
      <c r="AB350" s="312">
        <v>0</v>
      </c>
      <c r="AC350" s="312">
        <v>0</v>
      </c>
      <c r="AD350" s="311">
        <v>18</v>
      </c>
      <c r="AE350" s="311">
        <v>17600</v>
      </c>
      <c r="AF350" s="311">
        <v>108</v>
      </c>
      <c r="AG350" s="313">
        <v>2044800</v>
      </c>
      <c r="AH350" s="314"/>
      <c r="AI350" s="315">
        <v>7363</v>
      </c>
      <c r="AJ350" s="311">
        <v>0</v>
      </c>
      <c r="AK350" s="311">
        <v>0</v>
      </c>
      <c r="AL350" s="311">
        <v>141981</v>
      </c>
      <c r="AM350" s="311">
        <v>0</v>
      </c>
      <c r="AN350" s="316"/>
      <c r="AO350" s="311">
        <v>0</v>
      </c>
      <c r="AP350" s="311">
        <v>0</v>
      </c>
      <c r="AQ350" s="311">
        <v>3937102</v>
      </c>
      <c r="AR350" s="311">
        <v>0</v>
      </c>
      <c r="AS350" s="311">
        <v>0</v>
      </c>
      <c r="AT350" s="311">
        <v>0</v>
      </c>
      <c r="AU350" s="313">
        <v>0</v>
      </c>
      <c r="AV350" s="314"/>
      <c r="AW350" s="312">
        <v>0</v>
      </c>
      <c r="AX350" s="312">
        <v>1</v>
      </c>
      <c r="AY350" s="317" t="s">
        <v>95</v>
      </c>
      <c r="AZ350" s="318" t="s">
        <v>95</v>
      </c>
      <c r="BA350" s="314" t="s">
        <v>2798</v>
      </c>
      <c r="BB350" s="319">
        <v>96.52</v>
      </c>
      <c r="BC350" s="320">
        <v>15101114</v>
      </c>
      <c r="BD350" s="320">
        <v>9366870</v>
      </c>
      <c r="BE350" s="320">
        <v>12526411</v>
      </c>
      <c r="BF350" s="320">
        <v>39414117</v>
      </c>
      <c r="BG350" s="317" t="s">
        <v>42</v>
      </c>
      <c r="BH350" s="319">
        <v>96.52</v>
      </c>
      <c r="BI350" s="311"/>
      <c r="BJ350" s="317"/>
      <c r="BK350" s="317">
        <v>654</v>
      </c>
    </row>
    <row r="351" spans="1:63" s="50" customFormat="1" ht="11.25" customHeight="1" x14ac:dyDescent="0.15">
      <c r="A351" s="379" t="s">
        <v>145</v>
      </c>
      <c r="B351" s="315" t="s">
        <v>47</v>
      </c>
      <c r="C351" s="321" t="s">
        <v>2752</v>
      </c>
      <c r="D351" s="321" t="s">
        <v>49</v>
      </c>
      <c r="E351" s="321" t="s">
        <v>2753</v>
      </c>
      <c r="F351" s="322"/>
      <c r="G351" s="321">
        <v>96000</v>
      </c>
      <c r="H351" s="311">
        <v>45000</v>
      </c>
      <c r="I351" s="311">
        <v>2254</v>
      </c>
      <c r="J351" s="311">
        <v>129</v>
      </c>
      <c r="K351" s="311">
        <v>47</v>
      </c>
      <c r="L351" s="311">
        <v>12</v>
      </c>
      <c r="M351" s="311">
        <v>2254</v>
      </c>
      <c r="N351" s="311">
        <v>0</v>
      </c>
      <c r="O351" s="311">
        <v>2254</v>
      </c>
      <c r="P351" s="311">
        <v>0</v>
      </c>
      <c r="Q351" s="311">
        <v>365</v>
      </c>
      <c r="R351" s="311">
        <v>11</v>
      </c>
      <c r="S351" s="311">
        <v>0</v>
      </c>
      <c r="T351" s="311">
        <v>0</v>
      </c>
      <c r="U351" s="311">
        <v>0</v>
      </c>
      <c r="V351" s="311">
        <v>0</v>
      </c>
      <c r="W351" s="311">
        <v>0</v>
      </c>
      <c r="X351" s="311">
        <v>0</v>
      </c>
      <c r="Y351" s="311">
        <v>3881</v>
      </c>
      <c r="Z351" s="311">
        <v>600</v>
      </c>
      <c r="AA351" s="312">
        <v>0.9</v>
      </c>
      <c r="AB351" s="312">
        <v>0.08</v>
      </c>
      <c r="AC351" s="312">
        <v>0.02</v>
      </c>
      <c r="AD351" s="311">
        <v>447</v>
      </c>
      <c r="AE351" s="311">
        <v>857000</v>
      </c>
      <c r="AF351" s="311">
        <v>65</v>
      </c>
      <c r="AG351" s="313">
        <v>3000000</v>
      </c>
      <c r="AH351" s="314"/>
      <c r="AI351" s="315">
        <v>896000</v>
      </c>
      <c r="AJ351" s="311">
        <v>0</v>
      </c>
      <c r="AK351" s="311">
        <v>0</v>
      </c>
      <c r="AL351" s="311">
        <v>525331</v>
      </c>
      <c r="AM351" s="311">
        <v>0</v>
      </c>
      <c r="AN351" s="316"/>
      <c r="AO351" s="311">
        <v>12260957</v>
      </c>
      <c r="AP351" s="311">
        <v>0</v>
      </c>
      <c r="AQ351" s="311">
        <v>0</v>
      </c>
      <c r="AR351" s="311">
        <v>0</v>
      </c>
      <c r="AS351" s="311">
        <v>0</v>
      </c>
      <c r="AT351" s="311">
        <v>0</v>
      </c>
      <c r="AU351" s="313">
        <v>0</v>
      </c>
      <c r="AV351" s="314"/>
      <c r="AW351" s="312">
        <v>1</v>
      </c>
      <c r="AX351" s="312">
        <v>0</v>
      </c>
      <c r="AY351" s="317" t="s">
        <v>50</v>
      </c>
      <c r="AZ351" s="318" t="s">
        <v>50</v>
      </c>
      <c r="BA351" s="314"/>
      <c r="BB351" s="319">
        <v>68.47</v>
      </c>
      <c r="BC351" s="320">
        <v>120000000</v>
      </c>
      <c r="BD351" s="320">
        <v>70000000</v>
      </c>
      <c r="BE351" s="320">
        <v>75000000</v>
      </c>
      <c r="BF351" s="320">
        <v>300000000</v>
      </c>
      <c r="BG351" s="317" t="s">
        <v>46</v>
      </c>
      <c r="BH351" s="319"/>
      <c r="BI351" s="311"/>
      <c r="BJ351" s="317"/>
      <c r="BK351" s="317">
        <v>510</v>
      </c>
    </row>
    <row r="352" spans="1:63" s="50" customFormat="1" ht="11.25" customHeight="1" x14ac:dyDescent="0.15">
      <c r="A352" s="381" t="s">
        <v>322</v>
      </c>
      <c r="B352" s="315" t="s">
        <v>2754</v>
      </c>
      <c r="C352" s="321" t="s">
        <v>2075</v>
      </c>
      <c r="D352" s="321" t="s">
        <v>325</v>
      </c>
      <c r="E352" s="321" t="s">
        <v>326</v>
      </c>
      <c r="F352" s="322"/>
      <c r="G352" s="321">
        <v>3300</v>
      </c>
      <c r="H352" s="311">
        <v>1500</v>
      </c>
      <c r="I352" s="311">
        <v>147</v>
      </c>
      <c r="J352" s="311">
        <v>0</v>
      </c>
      <c r="K352" s="311">
        <v>0</v>
      </c>
      <c r="L352" s="311">
        <v>0</v>
      </c>
      <c r="M352" s="311">
        <v>103</v>
      </c>
      <c r="N352" s="311">
        <v>0</v>
      </c>
      <c r="O352" s="311">
        <v>147</v>
      </c>
      <c r="P352" s="311">
        <v>0</v>
      </c>
      <c r="Q352" s="311">
        <v>350</v>
      </c>
      <c r="R352" s="311">
        <v>0</v>
      </c>
      <c r="S352" s="311">
        <v>6</v>
      </c>
      <c r="T352" s="311">
        <v>0</v>
      </c>
      <c r="U352" s="311">
        <v>100</v>
      </c>
      <c r="V352" s="311">
        <v>0</v>
      </c>
      <c r="W352" s="311">
        <v>250</v>
      </c>
      <c r="X352" s="311">
        <v>0</v>
      </c>
      <c r="Y352" s="311">
        <v>160</v>
      </c>
      <c r="Z352" s="311">
        <v>0</v>
      </c>
      <c r="AA352" s="312">
        <v>1</v>
      </c>
      <c r="AB352" s="312">
        <v>0</v>
      </c>
      <c r="AC352" s="312">
        <v>0</v>
      </c>
      <c r="AD352" s="311">
        <v>20</v>
      </c>
      <c r="AE352" s="311">
        <v>50000</v>
      </c>
      <c r="AF352" s="311">
        <v>8</v>
      </c>
      <c r="AG352" s="313">
        <v>95000</v>
      </c>
      <c r="AH352" s="314" t="s">
        <v>2788</v>
      </c>
      <c r="AI352" s="315">
        <v>100000</v>
      </c>
      <c r="AJ352" s="311">
        <v>0</v>
      </c>
      <c r="AK352" s="311">
        <v>0</v>
      </c>
      <c r="AL352" s="311">
        <v>10000</v>
      </c>
      <c r="AM352" s="311"/>
      <c r="AN352" s="316"/>
      <c r="AO352" s="311">
        <v>22000</v>
      </c>
      <c r="AP352" s="311">
        <v>3500</v>
      </c>
      <c r="AQ352" s="311">
        <v>5000</v>
      </c>
      <c r="AR352" s="311">
        <v>0</v>
      </c>
      <c r="AS352" s="311">
        <v>0</v>
      </c>
      <c r="AT352" s="311">
        <v>0</v>
      </c>
      <c r="AU352" s="313">
        <v>0</v>
      </c>
      <c r="AV352" s="314"/>
      <c r="AW352" s="312">
        <v>0.7</v>
      </c>
      <c r="AX352" s="312">
        <v>0.3</v>
      </c>
      <c r="AY352" s="317" t="s">
        <v>50</v>
      </c>
      <c r="AZ352" s="318" t="s">
        <v>41</v>
      </c>
      <c r="BA352" s="314"/>
      <c r="BB352" s="319">
        <v>55.25</v>
      </c>
      <c r="BC352" s="320">
        <v>1100000</v>
      </c>
      <c r="BD352" s="320">
        <v>4500000</v>
      </c>
      <c r="BE352" s="320">
        <v>5700000</v>
      </c>
      <c r="BF352" s="320">
        <v>11300000</v>
      </c>
      <c r="BG352" s="317" t="s">
        <v>42</v>
      </c>
      <c r="BH352" s="319">
        <v>85</v>
      </c>
      <c r="BI352" s="311" t="s">
        <v>2812</v>
      </c>
      <c r="BJ352" s="317"/>
      <c r="BK352" s="317">
        <v>449</v>
      </c>
    </row>
    <row r="353" spans="1:63" s="252" customFormat="1" ht="11.25" customHeight="1" x14ac:dyDescent="0.15">
      <c r="A353" s="382" t="s">
        <v>70</v>
      </c>
      <c r="B353" s="348"/>
      <c r="C353" s="354"/>
      <c r="D353" s="354"/>
      <c r="E353" s="354"/>
      <c r="F353" s="355"/>
      <c r="G353" s="354"/>
      <c r="H353" s="345"/>
      <c r="I353" s="345"/>
      <c r="J353" s="345"/>
      <c r="K353" s="345"/>
      <c r="L353" s="345"/>
      <c r="M353" s="345"/>
      <c r="N353" s="345"/>
      <c r="O353" s="345"/>
      <c r="P353" s="345"/>
      <c r="Q353" s="345"/>
      <c r="R353" s="345"/>
      <c r="S353" s="345"/>
      <c r="T353" s="345"/>
      <c r="U353" s="345"/>
      <c r="V353" s="345"/>
      <c r="W353" s="345"/>
      <c r="X353" s="345"/>
      <c r="Y353" s="345"/>
      <c r="Z353" s="345"/>
      <c r="AA353" s="346"/>
      <c r="AB353" s="346"/>
      <c r="AC353" s="346"/>
      <c r="AD353" s="345"/>
      <c r="AE353" s="345"/>
      <c r="AF353" s="345"/>
      <c r="AG353" s="160"/>
      <c r="AH353" s="347"/>
      <c r="AI353" s="348"/>
      <c r="AJ353" s="345"/>
      <c r="AK353" s="345"/>
      <c r="AL353" s="345"/>
      <c r="AM353" s="345"/>
      <c r="AN353" s="349"/>
      <c r="AO353" s="345"/>
      <c r="AP353" s="345"/>
      <c r="AQ353" s="345"/>
      <c r="AR353" s="345"/>
      <c r="AS353" s="345"/>
      <c r="AT353" s="345"/>
      <c r="AU353" s="160"/>
      <c r="AV353" s="347"/>
      <c r="AW353" s="346">
        <v>0</v>
      </c>
      <c r="AX353" s="346">
        <v>0</v>
      </c>
      <c r="AY353" s="350"/>
      <c r="AZ353" s="351"/>
      <c r="BA353" s="347"/>
      <c r="BB353" s="352"/>
      <c r="BC353" s="353"/>
      <c r="BD353" s="353"/>
      <c r="BE353" s="353"/>
      <c r="BF353" s="353"/>
      <c r="BG353" s="350"/>
      <c r="BH353" s="352"/>
      <c r="BI353" s="345"/>
      <c r="BJ353" s="350"/>
      <c r="BK353" s="317">
        <v>36</v>
      </c>
    </row>
    <row r="354" spans="1:63" s="50" customFormat="1" ht="11.25" customHeight="1" x14ac:dyDescent="0.15">
      <c r="A354" s="379" t="s">
        <v>146</v>
      </c>
      <c r="B354" s="315" t="s">
        <v>693</v>
      </c>
      <c r="C354" s="321" t="s">
        <v>1583</v>
      </c>
      <c r="D354" s="321" t="s">
        <v>694</v>
      </c>
      <c r="E354" s="321" t="s">
        <v>231</v>
      </c>
      <c r="F354" s="322"/>
      <c r="G354" s="321">
        <v>18284</v>
      </c>
      <c r="H354" s="311">
        <v>7795</v>
      </c>
      <c r="I354" s="311">
        <v>454</v>
      </c>
      <c r="J354" s="311">
        <v>25</v>
      </c>
      <c r="K354" s="311">
        <v>78</v>
      </c>
      <c r="L354" s="311">
        <v>22</v>
      </c>
      <c r="M354" s="311">
        <v>539</v>
      </c>
      <c r="N354" s="311">
        <v>262</v>
      </c>
      <c r="O354" s="311">
        <v>454</v>
      </c>
      <c r="P354" s="311">
        <v>19</v>
      </c>
      <c r="Q354" s="311">
        <v>0</v>
      </c>
      <c r="R354" s="311">
        <v>0</v>
      </c>
      <c r="S354" s="311">
        <v>0</v>
      </c>
      <c r="T354" s="311">
        <v>0</v>
      </c>
      <c r="U354" s="311">
        <v>0</v>
      </c>
      <c r="V354" s="311">
        <v>0</v>
      </c>
      <c r="W354" s="311">
        <v>0</v>
      </c>
      <c r="X354" s="311">
        <v>0</v>
      </c>
      <c r="Y354" s="311">
        <v>310</v>
      </c>
      <c r="Z354" s="311">
        <v>127</v>
      </c>
      <c r="AA354" s="312">
        <v>0.97</v>
      </c>
      <c r="AB354" s="312">
        <v>0.03</v>
      </c>
      <c r="AC354" s="312">
        <v>0</v>
      </c>
      <c r="AD354" s="311">
        <v>73</v>
      </c>
      <c r="AE354" s="311">
        <v>102200</v>
      </c>
      <c r="AF354" s="311">
        <v>73</v>
      </c>
      <c r="AG354" s="313">
        <v>1752000</v>
      </c>
      <c r="AH354" s="314" t="s">
        <v>2789</v>
      </c>
      <c r="AI354" s="315">
        <v>47725</v>
      </c>
      <c r="AJ354" s="311">
        <v>0</v>
      </c>
      <c r="AK354" s="311">
        <v>0</v>
      </c>
      <c r="AL354" s="311">
        <v>3445</v>
      </c>
      <c r="AM354" s="311">
        <v>150</v>
      </c>
      <c r="AN354" s="316" t="s">
        <v>2790</v>
      </c>
      <c r="AO354" s="311">
        <v>1426884</v>
      </c>
      <c r="AP354" s="311">
        <v>0</v>
      </c>
      <c r="AQ354" s="311">
        <v>148868</v>
      </c>
      <c r="AR354" s="311">
        <v>0</v>
      </c>
      <c r="AS354" s="311">
        <v>0</v>
      </c>
      <c r="AT354" s="311">
        <v>0</v>
      </c>
      <c r="AU354" s="313">
        <v>75159</v>
      </c>
      <c r="AV354" s="314" t="s">
        <v>2791</v>
      </c>
      <c r="AW354" s="312">
        <v>0.54</v>
      </c>
      <c r="AX354" s="312">
        <v>0.46</v>
      </c>
      <c r="AY354" s="317" t="s">
        <v>50</v>
      </c>
      <c r="AZ354" s="318" t="s">
        <v>95</v>
      </c>
      <c r="BA354" s="314" t="s">
        <v>2799</v>
      </c>
      <c r="BB354" s="319">
        <v>77.73</v>
      </c>
      <c r="BC354" s="320">
        <v>2530596.2799999998</v>
      </c>
      <c r="BD354" s="320">
        <v>8560391.9199999999</v>
      </c>
      <c r="BE354" s="320">
        <v>5092720.09</v>
      </c>
      <c r="BF354" s="320">
        <v>17641241.289999999</v>
      </c>
      <c r="BG354" s="317" t="s">
        <v>42</v>
      </c>
      <c r="BH354" s="319">
        <v>75.989999999999995</v>
      </c>
      <c r="BI354" s="311" t="s">
        <v>2813</v>
      </c>
      <c r="BJ354" s="317"/>
      <c r="BK354" s="317">
        <v>801</v>
      </c>
    </row>
    <row r="355" spans="1:63" s="252" customFormat="1" ht="11.25" customHeight="1" x14ac:dyDescent="0.15">
      <c r="A355" s="382" t="s">
        <v>158</v>
      </c>
      <c r="B355" s="348"/>
      <c r="C355" s="354"/>
      <c r="D355" s="354"/>
      <c r="E355" s="354"/>
      <c r="F355" s="355"/>
      <c r="G355" s="354"/>
      <c r="H355" s="345"/>
      <c r="I355" s="345"/>
      <c r="J355" s="345"/>
      <c r="K355" s="345"/>
      <c r="L355" s="345"/>
      <c r="M355" s="345"/>
      <c r="N355" s="345"/>
      <c r="O355" s="345"/>
      <c r="P355" s="345"/>
      <c r="Q355" s="345"/>
      <c r="R355" s="345"/>
      <c r="S355" s="345"/>
      <c r="T355" s="345"/>
      <c r="U355" s="345"/>
      <c r="V355" s="345"/>
      <c r="W355" s="345"/>
      <c r="X355" s="345"/>
      <c r="Y355" s="345"/>
      <c r="Z355" s="345"/>
      <c r="AA355" s="346"/>
      <c r="AB355" s="346"/>
      <c r="AC355" s="346"/>
      <c r="AD355" s="345"/>
      <c r="AE355" s="345"/>
      <c r="AF355" s="345"/>
      <c r="AG355" s="160"/>
      <c r="AH355" s="347"/>
      <c r="AI355" s="348"/>
      <c r="AJ355" s="345"/>
      <c r="AK355" s="345"/>
      <c r="AL355" s="345"/>
      <c r="AM355" s="345"/>
      <c r="AN355" s="349"/>
      <c r="AO355" s="345"/>
      <c r="AP355" s="345"/>
      <c r="AQ355" s="345"/>
      <c r="AR355" s="345"/>
      <c r="AS355" s="345"/>
      <c r="AT355" s="345"/>
      <c r="AU355" s="160"/>
      <c r="AV355" s="347"/>
      <c r="AW355" s="346">
        <v>0</v>
      </c>
      <c r="AX355" s="346">
        <v>0</v>
      </c>
      <c r="AY355" s="350"/>
      <c r="AZ355" s="351"/>
      <c r="BA355" s="347"/>
      <c r="BB355" s="352"/>
      <c r="BC355" s="353"/>
      <c r="BD355" s="353"/>
      <c r="BE355" s="353"/>
      <c r="BF355" s="353"/>
      <c r="BG355" s="350"/>
      <c r="BH355" s="352"/>
      <c r="BI355" s="345"/>
      <c r="BJ355" s="350"/>
      <c r="BK355" s="317">
        <v>104</v>
      </c>
    </row>
    <row r="356" spans="1:63" s="50" customFormat="1" ht="11.25" customHeight="1" x14ac:dyDescent="0.15">
      <c r="A356" s="379" t="s">
        <v>358</v>
      </c>
      <c r="B356" s="315" t="s">
        <v>2084</v>
      </c>
      <c r="C356" s="321" t="s">
        <v>2755</v>
      </c>
      <c r="D356" s="321" t="s">
        <v>2086</v>
      </c>
      <c r="E356" s="321" t="s">
        <v>2756</v>
      </c>
      <c r="F356" s="322"/>
      <c r="G356" s="321">
        <v>198471</v>
      </c>
      <c r="H356" s="311">
        <v>80720</v>
      </c>
      <c r="I356" s="311">
        <v>673</v>
      </c>
      <c r="J356" s="311">
        <v>435</v>
      </c>
      <c r="K356" s="311">
        <v>7</v>
      </c>
      <c r="L356" s="311">
        <v>0</v>
      </c>
      <c r="M356" s="311">
        <v>53</v>
      </c>
      <c r="N356" s="311">
        <v>0</v>
      </c>
      <c r="O356" s="311">
        <v>18</v>
      </c>
      <c r="P356" s="311">
        <v>0</v>
      </c>
      <c r="Q356" s="311">
        <v>0</v>
      </c>
      <c r="R356" s="311">
        <v>0</v>
      </c>
      <c r="S356" s="311">
        <v>0</v>
      </c>
      <c r="T356" s="311">
        <v>0</v>
      </c>
      <c r="U356" s="311">
        <v>0</v>
      </c>
      <c r="V356" s="311">
        <v>0</v>
      </c>
      <c r="W356" s="311">
        <v>0</v>
      </c>
      <c r="X356" s="311">
        <v>0</v>
      </c>
      <c r="Y356" s="311">
        <v>6030</v>
      </c>
      <c r="Z356" s="311">
        <v>0</v>
      </c>
      <c r="AA356" s="312">
        <v>0.96</v>
      </c>
      <c r="AB356" s="312">
        <v>0.04</v>
      </c>
      <c r="AC356" s="312">
        <v>0</v>
      </c>
      <c r="AD356" s="311">
        <v>173</v>
      </c>
      <c r="AE356" s="311">
        <v>49720</v>
      </c>
      <c r="AF356" s="311">
        <v>286</v>
      </c>
      <c r="AG356" s="313">
        <v>4341480</v>
      </c>
      <c r="AH356" s="314"/>
      <c r="AI356" s="315">
        <v>33499</v>
      </c>
      <c r="AJ356" s="311"/>
      <c r="AK356" s="311">
        <v>4592</v>
      </c>
      <c r="AL356" s="311">
        <v>18440</v>
      </c>
      <c r="AM356" s="311"/>
      <c r="AN356" s="316"/>
      <c r="AO356" s="311">
        <v>17302782</v>
      </c>
      <c r="AP356" s="311">
        <v>0</v>
      </c>
      <c r="AQ356" s="311">
        <v>50550</v>
      </c>
      <c r="AR356" s="311">
        <v>0</v>
      </c>
      <c r="AS356" s="311">
        <v>0</v>
      </c>
      <c r="AT356" s="311">
        <v>0</v>
      </c>
      <c r="AU356" s="313">
        <v>0</v>
      </c>
      <c r="AV356" s="314"/>
      <c r="AW356" s="312">
        <v>0.91</v>
      </c>
      <c r="AX356" s="312">
        <v>0.09</v>
      </c>
      <c r="AY356" s="317" t="s">
        <v>50</v>
      </c>
      <c r="AZ356" s="318" t="s">
        <v>50</v>
      </c>
      <c r="BA356" s="314"/>
      <c r="BB356" s="328">
        <v>133</v>
      </c>
      <c r="BC356" s="320">
        <v>20047068.129999999</v>
      </c>
      <c r="BD356" s="320">
        <v>8639670.9399999995</v>
      </c>
      <c r="BE356" s="320">
        <v>12629313.869999999</v>
      </c>
      <c r="BF356" s="320">
        <v>41316053.259999998</v>
      </c>
      <c r="BG356" s="317" t="s">
        <v>46</v>
      </c>
      <c r="BH356" s="319"/>
      <c r="BI356" s="311"/>
      <c r="BJ356" s="317"/>
      <c r="BK356" s="317">
        <v>131</v>
      </c>
    </row>
    <row r="357" spans="1:63" s="50" customFormat="1" ht="11.25" customHeight="1" x14ac:dyDescent="0.15">
      <c r="A357" s="379" t="s">
        <v>359</v>
      </c>
      <c r="B357" s="315" t="s">
        <v>2630</v>
      </c>
      <c r="C357" s="321" t="s">
        <v>1583</v>
      </c>
      <c r="D357" s="321" t="s">
        <v>2757</v>
      </c>
      <c r="E357" s="321" t="s">
        <v>2632</v>
      </c>
      <c r="F357" s="322"/>
      <c r="G357" s="321">
        <v>24300</v>
      </c>
      <c r="H357" s="311">
        <v>5868</v>
      </c>
      <c r="I357" s="311">
        <v>570</v>
      </c>
      <c r="J357" s="311">
        <v>38</v>
      </c>
      <c r="K357" s="311">
        <v>11</v>
      </c>
      <c r="L357" s="311">
        <v>22</v>
      </c>
      <c r="M357" s="311">
        <v>550</v>
      </c>
      <c r="N357" s="311">
        <v>0</v>
      </c>
      <c r="O357" s="311">
        <v>550</v>
      </c>
      <c r="P357" s="311">
        <v>0</v>
      </c>
      <c r="Q357" s="311">
        <v>0</v>
      </c>
      <c r="R357" s="311">
        <v>0</v>
      </c>
      <c r="S357" s="311">
        <v>0</v>
      </c>
      <c r="T357" s="311">
        <v>0</v>
      </c>
      <c r="U357" s="311">
        <v>0</v>
      </c>
      <c r="V357" s="311">
        <v>0</v>
      </c>
      <c r="W357" s="311">
        <v>0</v>
      </c>
      <c r="X357" s="311">
        <v>0</v>
      </c>
      <c r="Y357" s="311">
        <v>650</v>
      </c>
      <c r="Z357" s="311">
        <v>70</v>
      </c>
      <c r="AA357" s="312">
        <v>1</v>
      </c>
      <c r="AB357" s="312">
        <v>0</v>
      </c>
      <c r="AC357" s="312">
        <v>0</v>
      </c>
      <c r="AD357" s="311">
        <v>130</v>
      </c>
      <c r="AE357" s="311">
        <v>220000</v>
      </c>
      <c r="AF357" s="311">
        <v>88</v>
      </c>
      <c r="AG357" s="313">
        <v>1320000</v>
      </c>
      <c r="AH357" s="314"/>
      <c r="AI357" s="315">
        <v>196482</v>
      </c>
      <c r="AJ357" s="311">
        <v>18081</v>
      </c>
      <c r="AK357" s="311">
        <v>51068</v>
      </c>
      <c r="AL357" s="311">
        <v>0</v>
      </c>
      <c r="AM357" s="311">
        <v>0</v>
      </c>
      <c r="AN357" s="316"/>
      <c r="AO357" s="311">
        <v>3200125</v>
      </c>
      <c r="AP357" s="311"/>
      <c r="AQ357" s="311">
        <v>206861</v>
      </c>
      <c r="AR357" s="311"/>
      <c r="AS357" s="311"/>
      <c r="AT357" s="311"/>
      <c r="AU357" s="313"/>
      <c r="AV357" s="314"/>
      <c r="AW357" s="312">
        <v>0.75</v>
      </c>
      <c r="AX357" s="312">
        <v>0.25</v>
      </c>
      <c r="AY357" s="317" t="s">
        <v>41</v>
      </c>
      <c r="AZ357" s="318" t="s">
        <v>41</v>
      </c>
      <c r="BA357" s="314" t="s">
        <v>2800</v>
      </c>
      <c r="BB357" s="319">
        <v>31.17</v>
      </c>
      <c r="BC357" s="320">
        <v>8544399</v>
      </c>
      <c r="BD357" s="320">
        <v>8450000</v>
      </c>
      <c r="BE357" s="320">
        <v>5775280</v>
      </c>
      <c r="BF357" s="320">
        <v>22769679</v>
      </c>
      <c r="BG357" s="317" t="s">
        <v>46</v>
      </c>
      <c r="BH357" s="319"/>
      <c r="BI357" s="311"/>
      <c r="BJ357" s="317"/>
      <c r="BK357" s="317">
        <v>485</v>
      </c>
    </row>
    <row r="358" spans="1:63" s="50" customFormat="1" ht="11.25" customHeight="1" x14ac:dyDescent="0.15">
      <c r="A358" s="379" t="s">
        <v>147</v>
      </c>
      <c r="B358" s="315" t="s">
        <v>701</v>
      </c>
      <c r="C358" s="321" t="s">
        <v>2758</v>
      </c>
      <c r="D358" s="321" t="s">
        <v>702</v>
      </c>
      <c r="E358" s="321" t="s">
        <v>703</v>
      </c>
      <c r="F358" s="322"/>
      <c r="G358" s="321">
        <v>6511</v>
      </c>
      <c r="H358" s="311">
        <v>3103</v>
      </c>
      <c r="I358" s="311">
        <v>274</v>
      </c>
      <c r="J358" s="311">
        <v>8</v>
      </c>
      <c r="K358" s="311">
        <v>0</v>
      </c>
      <c r="L358" s="311">
        <v>0</v>
      </c>
      <c r="M358" s="311">
        <v>274</v>
      </c>
      <c r="N358" s="311">
        <v>4</v>
      </c>
      <c r="O358" s="311">
        <v>274</v>
      </c>
      <c r="P358" s="311">
        <v>0</v>
      </c>
      <c r="Q358" s="311">
        <v>1</v>
      </c>
      <c r="R358" s="311">
        <v>1</v>
      </c>
      <c r="S358" s="311">
        <v>0</v>
      </c>
      <c r="T358" s="311">
        <v>0</v>
      </c>
      <c r="U358" s="311">
        <v>1</v>
      </c>
      <c r="V358" s="311">
        <v>0</v>
      </c>
      <c r="W358" s="311">
        <v>0</v>
      </c>
      <c r="X358" s="311">
        <v>0</v>
      </c>
      <c r="Y358" s="311">
        <v>300</v>
      </c>
      <c r="Z358" s="311">
        <v>50</v>
      </c>
      <c r="AA358" s="312">
        <v>0.99</v>
      </c>
      <c r="AB358" s="312">
        <v>0</v>
      </c>
      <c r="AC358" s="312">
        <v>0.01</v>
      </c>
      <c r="AD358" s="311">
        <v>65</v>
      </c>
      <c r="AE358" s="311">
        <v>115000</v>
      </c>
      <c r="AF358" s="311">
        <v>63</v>
      </c>
      <c r="AG358" s="313">
        <v>180000</v>
      </c>
      <c r="AH358" s="314"/>
      <c r="AI358" s="315">
        <v>105343</v>
      </c>
      <c r="AJ358" s="311">
        <v>0</v>
      </c>
      <c r="AK358" s="311">
        <v>0</v>
      </c>
      <c r="AL358" s="311">
        <v>2120</v>
      </c>
      <c r="AM358" s="311"/>
      <c r="AN358" s="316"/>
      <c r="AO358" s="311">
        <v>1453180</v>
      </c>
      <c r="AP358" s="311">
        <v>0</v>
      </c>
      <c r="AQ358" s="311">
        <v>34996</v>
      </c>
      <c r="AR358" s="311">
        <v>0</v>
      </c>
      <c r="AS358" s="311">
        <v>0</v>
      </c>
      <c r="AT358" s="311">
        <v>0</v>
      </c>
      <c r="AU358" s="313"/>
      <c r="AV358" s="314"/>
      <c r="AW358" s="312">
        <v>0.97</v>
      </c>
      <c r="AX358" s="312">
        <v>0.03</v>
      </c>
      <c r="AY358" s="317" t="s">
        <v>50</v>
      </c>
      <c r="AZ358" s="318" t="s">
        <v>41</v>
      </c>
      <c r="BA358" s="314" t="s">
        <v>2801</v>
      </c>
      <c r="BB358" s="319">
        <v>53.6</v>
      </c>
      <c r="BC358" s="320">
        <v>9068329</v>
      </c>
      <c r="BD358" s="320">
        <v>11394184</v>
      </c>
      <c r="BE358" s="320">
        <v>7693517</v>
      </c>
      <c r="BF358" s="320">
        <v>28156030</v>
      </c>
      <c r="BG358" s="317" t="s">
        <v>46</v>
      </c>
      <c r="BH358" s="319"/>
      <c r="BI358" s="311" t="s">
        <v>2814</v>
      </c>
      <c r="BJ358" s="317"/>
      <c r="BK358" s="317">
        <v>999</v>
      </c>
    </row>
    <row r="359" spans="1:63" s="50" customFormat="1" ht="11.25" customHeight="1" x14ac:dyDescent="0.15">
      <c r="A359" s="379" t="s">
        <v>360</v>
      </c>
      <c r="B359" s="315" t="s">
        <v>2759</v>
      </c>
      <c r="C359" s="321" t="s">
        <v>2760</v>
      </c>
      <c r="D359" s="321" t="s">
        <v>2761</v>
      </c>
      <c r="E359" s="321" t="s">
        <v>2762</v>
      </c>
      <c r="F359" s="322"/>
      <c r="G359" s="321">
        <v>57867</v>
      </c>
      <c r="H359" s="311"/>
      <c r="I359" s="311">
        <v>2600</v>
      </c>
      <c r="J359" s="311"/>
      <c r="K359" s="311"/>
      <c r="L359" s="311"/>
      <c r="M359" s="311"/>
      <c r="N359" s="311"/>
      <c r="O359" s="311"/>
      <c r="P359" s="311"/>
      <c r="Q359" s="311">
        <v>5098</v>
      </c>
      <c r="R359" s="311">
        <v>179</v>
      </c>
      <c r="S359" s="311">
        <v>113</v>
      </c>
      <c r="T359" s="311"/>
      <c r="U359" s="311"/>
      <c r="V359" s="311"/>
      <c r="W359" s="311"/>
      <c r="X359" s="311"/>
      <c r="Y359" s="311"/>
      <c r="Z359" s="311"/>
      <c r="AA359" s="312">
        <v>0</v>
      </c>
      <c r="AB359" s="312">
        <v>0</v>
      </c>
      <c r="AC359" s="312">
        <v>0</v>
      </c>
      <c r="AD359" s="311">
        <v>277</v>
      </c>
      <c r="AE359" s="311">
        <v>544000</v>
      </c>
      <c r="AF359" s="311"/>
      <c r="AG359" s="313"/>
      <c r="AH359" s="314"/>
      <c r="AI359" s="315"/>
      <c r="AJ359" s="311"/>
      <c r="AK359" s="311"/>
      <c r="AL359" s="311"/>
      <c r="AM359" s="311"/>
      <c r="AN359" s="316"/>
      <c r="AO359" s="311"/>
      <c r="AP359" s="311"/>
      <c r="AQ359" s="311"/>
      <c r="AR359" s="311"/>
      <c r="AS359" s="311"/>
      <c r="AT359" s="311"/>
      <c r="AU359" s="313"/>
      <c r="AV359" s="314"/>
      <c r="AW359" s="312">
        <v>0</v>
      </c>
      <c r="AX359" s="312">
        <v>0</v>
      </c>
      <c r="AY359" s="317"/>
      <c r="AZ359" s="318"/>
      <c r="BA359" s="314"/>
      <c r="BB359" s="319"/>
      <c r="BC359" s="320"/>
      <c r="BD359" s="320"/>
      <c r="BE359" s="320"/>
      <c r="BF359" s="320"/>
      <c r="BG359" s="350"/>
      <c r="BH359" s="352"/>
      <c r="BI359" s="345"/>
      <c r="BJ359" s="350"/>
      <c r="BK359" s="317">
        <v>127</v>
      </c>
    </row>
    <row r="360" spans="1:63" s="50" customFormat="1" ht="11.25" customHeight="1" x14ac:dyDescent="0.15">
      <c r="A360" s="379" t="s">
        <v>148</v>
      </c>
      <c r="B360" s="315" t="s">
        <v>2094</v>
      </c>
      <c r="C360" s="321" t="s">
        <v>2502</v>
      </c>
      <c r="D360" s="321" t="s">
        <v>2763</v>
      </c>
      <c r="E360" s="321" t="s">
        <v>2097</v>
      </c>
      <c r="F360" s="322"/>
      <c r="G360" s="321">
        <v>18900</v>
      </c>
      <c r="H360" s="311">
        <v>7069</v>
      </c>
      <c r="I360" s="311">
        <v>531</v>
      </c>
      <c r="J360" s="311">
        <v>31</v>
      </c>
      <c r="K360" s="311">
        <v>20</v>
      </c>
      <c r="L360" s="311">
        <v>3</v>
      </c>
      <c r="M360" s="311">
        <v>1</v>
      </c>
      <c r="N360" s="311"/>
      <c r="O360" s="311"/>
      <c r="P360" s="311"/>
      <c r="Q360" s="311">
        <v>0</v>
      </c>
      <c r="R360" s="311">
        <v>0</v>
      </c>
      <c r="S360" s="311">
        <v>0</v>
      </c>
      <c r="T360" s="311">
        <v>0</v>
      </c>
      <c r="U360" s="311">
        <v>0</v>
      </c>
      <c r="V360" s="311">
        <v>0</v>
      </c>
      <c r="W360" s="311">
        <v>0</v>
      </c>
      <c r="X360" s="311">
        <v>0</v>
      </c>
      <c r="Y360" s="311">
        <v>1110</v>
      </c>
      <c r="Z360" s="311">
        <v>166</v>
      </c>
      <c r="AA360" s="312">
        <v>1</v>
      </c>
      <c r="AB360" s="312">
        <v>0</v>
      </c>
      <c r="AC360" s="312">
        <v>0</v>
      </c>
      <c r="AD360" s="311">
        <v>140</v>
      </c>
      <c r="AE360" s="311">
        <v>91100</v>
      </c>
      <c r="AF360" s="311">
        <v>125</v>
      </c>
      <c r="AG360" s="313">
        <v>1700000</v>
      </c>
      <c r="AH360" s="314"/>
      <c r="AI360" s="315">
        <v>61455</v>
      </c>
      <c r="AJ360" s="311">
        <v>0</v>
      </c>
      <c r="AK360" s="311">
        <v>0</v>
      </c>
      <c r="AL360" s="311">
        <v>85623</v>
      </c>
      <c r="AM360" s="311"/>
      <c r="AN360" s="316"/>
      <c r="AO360" s="311">
        <v>412000</v>
      </c>
      <c r="AP360" s="311">
        <v>511000</v>
      </c>
      <c r="AQ360" s="311">
        <v>700000</v>
      </c>
      <c r="AR360" s="311">
        <v>1600</v>
      </c>
      <c r="AS360" s="311"/>
      <c r="AT360" s="311"/>
      <c r="AU360" s="313"/>
      <c r="AV360" s="314"/>
      <c r="AW360" s="312">
        <v>0.25</v>
      </c>
      <c r="AX360" s="312">
        <v>0.75</v>
      </c>
      <c r="AY360" s="317" t="s">
        <v>95</v>
      </c>
      <c r="AZ360" s="318" t="s">
        <v>95</v>
      </c>
      <c r="BA360" s="314" t="s">
        <v>2802</v>
      </c>
      <c r="BB360" s="319">
        <v>143</v>
      </c>
      <c r="BC360" s="320">
        <v>20667000</v>
      </c>
      <c r="BD360" s="320">
        <v>11944000</v>
      </c>
      <c r="BE360" s="320">
        <v>12504431</v>
      </c>
      <c r="BF360" s="320">
        <v>46922000</v>
      </c>
      <c r="BG360" s="317" t="s">
        <v>46</v>
      </c>
      <c r="BH360" s="319"/>
      <c r="BI360" s="311"/>
      <c r="BJ360" s="317"/>
      <c r="BK360" s="317">
        <v>239</v>
      </c>
    </row>
    <row r="361" spans="1:63" s="50" customFormat="1" ht="11.25" customHeight="1" x14ac:dyDescent="0.15">
      <c r="A361" s="379" t="s">
        <v>149</v>
      </c>
      <c r="B361" s="332" t="s">
        <v>179</v>
      </c>
      <c r="C361" s="323" t="s">
        <v>2764</v>
      </c>
      <c r="D361" s="323" t="s">
        <v>214</v>
      </c>
      <c r="E361" s="323" t="s">
        <v>2765</v>
      </c>
      <c r="F361" s="330"/>
      <c r="G361" s="323">
        <v>75000</v>
      </c>
      <c r="H361" s="329">
        <v>36000</v>
      </c>
      <c r="I361" s="329">
        <v>1142</v>
      </c>
      <c r="J361" s="329">
        <v>226</v>
      </c>
      <c r="K361" s="329">
        <v>27</v>
      </c>
      <c r="L361" s="329">
        <v>0</v>
      </c>
      <c r="M361" s="329">
        <v>20</v>
      </c>
      <c r="N361" s="329">
        <v>0</v>
      </c>
      <c r="O361" s="329">
        <v>300</v>
      </c>
      <c r="P361" s="329">
        <v>188</v>
      </c>
      <c r="Q361" s="329">
        <v>0</v>
      </c>
      <c r="R361" s="329">
        <v>0</v>
      </c>
      <c r="S361" s="329">
        <v>0</v>
      </c>
      <c r="T361" s="329">
        <v>0</v>
      </c>
      <c r="U361" s="329">
        <v>0</v>
      </c>
      <c r="V361" s="329">
        <v>0</v>
      </c>
      <c r="W361" s="329">
        <v>0</v>
      </c>
      <c r="X361" s="329">
        <v>0</v>
      </c>
      <c r="Y361" s="329">
        <v>4500</v>
      </c>
      <c r="Z361" s="329">
        <v>150</v>
      </c>
      <c r="AA361" s="312">
        <v>1</v>
      </c>
      <c r="AB361" s="312">
        <v>0</v>
      </c>
      <c r="AC361" s="312">
        <v>0</v>
      </c>
      <c r="AD361" s="329">
        <v>158</v>
      </c>
      <c r="AE361" s="329">
        <v>177000</v>
      </c>
      <c r="AF361" s="329">
        <v>111</v>
      </c>
      <c r="AG361" s="331">
        <v>962000</v>
      </c>
      <c r="AH361" s="240"/>
      <c r="AI361" s="332">
        <v>282106</v>
      </c>
      <c r="AJ361" s="329">
        <v>109</v>
      </c>
      <c r="AK361" s="329">
        <v>0</v>
      </c>
      <c r="AL361" s="329">
        <v>91736</v>
      </c>
      <c r="AM361" s="329"/>
      <c r="AN361" s="333"/>
      <c r="AO361" s="329">
        <v>1071811</v>
      </c>
      <c r="AP361" s="329">
        <v>74188</v>
      </c>
      <c r="AQ361" s="329">
        <v>0</v>
      </c>
      <c r="AR361" s="329">
        <v>0</v>
      </c>
      <c r="AS361" s="329">
        <v>0</v>
      </c>
      <c r="AT361" s="329">
        <v>0</v>
      </c>
      <c r="AU361" s="331">
        <v>0</v>
      </c>
      <c r="AV361" s="240"/>
      <c r="AW361" s="312">
        <v>0.9</v>
      </c>
      <c r="AX361" s="312">
        <v>0.1</v>
      </c>
      <c r="AY361" s="334" t="s">
        <v>50</v>
      </c>
      <c r="AZ361" s="335" t="s">
        <v>50</v>
      </c>
      <c r="BA361" s="240"/>
      <c r="BB361" s="336">
        <v>89.07</v>
      </c>
      <c r="BC361" s="337">
        <v>9504326</v>
      </c>
      <c r="BD361" s="337">
        <v>2213999</v>
      </c>
      <c r="BE361" s="337">
        <v>276906</v>
      </c>
      <c r="BF361" s="337">
        <v>11995231</v>
      </c>
      <c r="BG361" s="334" t="s">
        <v>42</v>
      </c>
      <c r="BH361" s="319"/>
      <c r="BI361" s="329"/>
      <c r="BJ361" s="334"/>
      <c r="BK361" s="334">
        <v>299</v>
      </c>
    </row>
    <row r="362" spans="1:63" s="50" customFormat="1" ht="11.25" customHeight="1" x14ac:dyDescent="0.15">
      <c r="A362" s="379" t="s">
        <v>75</v>
      </c>
      <c r="B362" s="332" t="s">
        <v>2766</v>
      </c>
      <c r="C362" s="323" t="s">
        <v>1583</v>
      </c>
      <c r="D362" s="323" t="s">
        <v>2767</v>
      </c>
      <c r="E362" s="323" t="s">
        <v>2768</v>
      </c>
      <c r="F362" s="330"/>
      <c r="G362" s="323">
        <v>35177</v>
      </c>
      <c r="H362" s="329">
        <v>11416</v>
      </c>
      <c r="I362" s="329">
        <v>0</v>
      </c>
      <c r="J362" s="329">
        <v>0</v>
      </c>
      <c r="K362" s="329">
        <v>0</v>
      </c>
      <c r="L362" s="329">
        <v>0</v>
      </c>
      <c r="M362" s="329">
        <v>0</v>
      </c>
      <c r="N362" s="329">
        <v>0</v>
      </c>
      <c r="O362" s="329">
        <v>0</v>
      </c>
      <c r="P362" s="329">
        <v>0</v>
      </c>
      <c r="Q362" s="329">
        <v>3170</v>
      </c>
      <c r="R362" s="329">
        <v>362</v>
      </c>
      <c r="S362" s="329">
        <v>47</v>
      </c>
      <c r="T362" s="329">
        <v>4</v>
      </c>
      <c r="U362" s="329">
        <v>3404</v>
      </c>
      <c r="V362" s="329">
        <v>803</v>
      </c>
      <c r="W362" s="329">
        <v>1599</v>
      </c>
      <c r="X362" s="329">
        <v>0</v>
      </c>
      <c r="Y362" s="329">
        <v>0</v>
      </c>
      <c r="Z362" s="329">
        <v>0</v>
      </c>
      <c r="AA362" s="338">
        <v>0</v>
      </c>
      <c r="AB362" s="338">
        <v>0</v>
      </c>
      <c r="AC362" s="338">
        <v>1</v>
      </c>
      <c r="AD362" s="329">
        <v>330</v>
      </c>
      <c r="AE362" s="329">
        <v>643033</v>
      </c>
      <c r="AF362" s="329">
        <v>279</v>
      </c>
      <c r="AG362" s="331">
        <v>1150000</v>
      </c>
      <c r="AH362" s="240"/>
      <c r="AI362" s="332">
        <v>324265</v>
      </c>
      <c r="AJ362" s="329">
        <v>0</v>
      </c>
      <c r="AK362" s="329">
        <v>0</v>
      </c>
      <c r="AL362" s="329">
        <v>20150</v>
      </c>
      <c r="AM362" s="329">
        <v>0</v>
      </c>
      <c r="AN362" s="333"/>
      <c r="AO362" s="329">
        <v>10908690</v>
      </c>
      <c r="AP362" s="329">
        <v>259536</v>
      </c>
      <c r="AQ362" s="329">
        <v>9210</v>
      </c>
      <c r="AR362" s="329">
        <v>0</v>
      </c>
      <c r="AS362" s="329">
        <v>98093</v>
      </c>
      <c r="AT362" s="329">
        <v>272693</v>
      </c>
      <c r="AU362" s="331">
        <v>0</v>
      </c>
      <c r="AV362" s="240"/>
      <c r="AW362" s="338">
        <v>0.95</v>
      </c>
      <c r="AX362" s="338">
        <v>0.05</v>
      </c>
      <c r="AY362" s="334" t="s">
        <v>41</v>
      </c>
      <c r="AZ362" s="335" t="s">
        <v>41</v>
      </c>
      <c r="BA362" s="240"/>
      <c r="BB362" s="336">
        <v>80.09</v>
      </c>
      <c r="BC362" s="337">
        <v>22666553</v>
      </c>
      <c r="BD362" s="337">
        <v>22998112</v>
      </c>
      <c r="BE362" s="337">
        <v>28437269</v>
      </c>
      <c r="BF362" s="337">
        <v>74101934</v>
      </c>
      <c r="BG362" s="334" t="s">
        <v>42</v>
      </c>
      <c r="BH362" s="336">
        <v>81.8</v>
      </c>
      <c r="BI362" s="329"/>
      <c r="BJ362" s="334"/>
      <c r="BK362" s="334">
        <v>983</v>
      </c>
    </row>
    <row r="363" spans="1:63" s="50" customFormat="1" ht="11.25" customHeight="1" x14ac:dyDescent="0.15">
      <c r="A363" s="381" t="s">
        <v>361</v>
      </c>
      <c r="B363" s="332" t="s">
        <v>2505</v>
      </c>
      <c r="C363" s="323" t="s">
        <v>2506</v>
      </c>
      <c r="D363" s="323" t="s">
        <v>2507</v>
      </c>
      <c r="E363" s="323" t="s">
        <v>2516</v>
      </c>
      <c r="F363" s="330"/>
      <c r="G363" s="323">
        <v>15606</v>
      </c>
      <c r="H363" s="329">
        <v>6889</v>
      </c>
      <c r="I363" s="329">
        <v>390</v>
      </c>
      <c r="J363" s="329">
        <v>31</v>
      </c>
      <c r="K363" s="329">
        <v>18</v>
      </c>
      <c r="L363" s="329">
        <v>7</v>
      </c>
      <c r="M363" s="329">
        <v>393</v>
      </c>
      <c r="N363" s="329">
        <v>0</v>
      </c>
      <c r="O363" s="329">
        <v>448</v>
      </c>
      <c r="P363" s="329"/>
      <c r="Q363" s="329"/>
      <c r="R363" s="329"/>
      <c r="S363" s="329"/>
      <c r="T363" s="329"/>
      <c r="U363" s="329"/>
      <c r="V363" s="329"/>
      <c r="W363" s="329"/>
      <c r="X363" s="329"/>
      <c r="Y363" s="329">
        <v>435</v>
      </c>
      <c r="Z363" s="329">
        <v>35</v>
      </c>
      <c r="AA363" s="338">
        <v>1</v>
      </c>
      <c r="AB363" s="338">
        <v>0.01</v>
      </c>
      <c r="AC363" s="338">
        <v>0</v>
      </c>
      <c r="AD363" s="329">
        <v>125</v>
      </c>
      <c r="AE363" s="329">
        <v>12000</v>
      </c>
      <c r="AF363" s="329">
        <v>100</v>
      </c>
      <c r="AG363" s="331">
        <v>100000</v>
      </c>
      <c r="AH363" s="240" t="s">
        <v>2792</v>
      </c>
      <c r="AI363" s="332">
        <v>3870</v>
      </c>
      <c r="AJ363" s="329">
        <v>0</v>
      </c>
      <c r="AK363" s="329">
        <v>4191</v>
      </c>
      <c r="AL363" s="329">
        <v>206822</v>
      </c>
      <c r="AM363" s="329"/>
      <c r="AN363" s="333"/>
      <c r="AO363" s="329">
        <v>960205</v>
      </c>
      <c r="AP363" s="329">
        <v>0</v>
      </c>
      <c r="AQ363" s="329">
        <v>45092</v>
      </c>
      <c r="AR363" s="329">
        <v>0</v>
      </c>
      <c r="AS363" s="329">
        <v>404148</v>
      </c>
      <c r="AT363" s="329">
        <v>42974</v>
      </c>
      <c r="AU363" s="331">
        <v>0</v>
      </c>
      <c r="AV363" s="240"/>
      <c r="AW363" s="338">
        <v>0.9</v>
      </c>
      <c r="AX363" s="338">
        <v>0.1</v>
      </c>
      <c r="AY363" s="334" t="s">
        <v>95</v>
      </c>
      <c r="AZ363" s="335" t="s">
        <v>95</v>
      </c>
      <c r="BA363" s="240"/>
      <c r="BB363" s="336">
        <v>71.760000000000005</v>
      </c>
      <c r="BC363" s="337"/>
      <c r="BD363" s="337"/>
      <c r="BE363" s="337"/>
      <c r="BF363" s="337"/>
      <c r="BG363" s="334" t="s">
        <v>42</v>
      </c>
      <c r="BH363" s="336">
        <v>138.80000000000001</v>
      </c>
      <c r="BI363" s="329" t="s">
        <v>2815</v>
      </c>
      <c r="BJ363" s="334"/>
      <c r="BK363" s="334">
        <v>1052</v>
      </c>
    </row>
    <row r="364" spans="1:63" s="47" customFormat="1" ht="11.25" customHeight="1" x14ac:dyDescent="0.15">
      <c r="A364" s="183"/>
      <c r="B364" s="117"/>
      <c r="C364" s="286"/>
      <c r="D364" s="286"/>
      <c r="E364" s="286"/>
      <c r="F364" s="53"/>
      <c r="G364" s="286"/>
      <c r="H364" s="118"/>
      <c r="I364" s="118"/>
      <c r="J364" s="118"/>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287"/>
      <c r="AH364" s="83"/>
      <c r="AI364" s="117"/>
      <c r="AJ364" s="118"/>
      <c r="AK364" s="118"/>
      <c r="AL364" s="118"/>
      <c r="AM364" s="118"/>
      <c r="AN364" s="119"/>
      <c r="AO364" s="118"/>
      <c r="AP364" s="118"/>
      <c r="AQ364" s="118"/>
      <c r="AR364" s="118"/>
      <c r="AS364" s="118"/>
      <c r="AT364" s="118"/>
      <c r="AU364" s="287"/>
      <c r="AV364" s="83"/>
      <c r="AW364" s="118"/>
      <c r="AX364" s="118"/>
      <c r="AY364" s="288"/>
      <c r="AZ364" s="297"/>
      <c r="BA364" s="83"/>
      <c r="BB364" s="290"/>
      <c r="BC364" s="290"/>
      <c r="BD364" s="290"/>
      <c r="BE364" s="290"/>
      <c r="BF364" s="290"/>
      <c r="BG364" s="288"/>
      <c r="BH364" s="70"/>
      <c r="BI364" s="118"/>
      <c r="BJ364" s="291"/>
      <c r="BK364" s="291"/>
    </row>
    <row r="365" spans="1:63" s="47" customFormat="1" ht="11.25" customHeight="1" x14ac:dyDescent="0.15">
      <c r="A365" s="51" t="s">
        <v>250</v>
      </c>
      <c r="B365" s="50"/>
      <c r="C365" s="50"/>
      <c r="D365" s="50"/>
      <c r="E365" s="50"/>
      <c r="F365" s="50"/>
      <c r="G365" s="50"/>
      <c r="H365" s="50"/>
      <c r="I365" s="50"/>
      <c r="J365" s="50"/>
      <c r="K365" s="50"/>
      <c r="L365" s="50"/>
      <c r="M365" s="50"/>
      <c r="N365" s="50"/>
      <c r="O365" s="50"/>
      <c r="P365" s="50"/>
      <c r="Q365" s="50"/>
      <c r="R365" s="50"/>
      <c r="S365" s="50"/>
      <c r="T365" s="50"/>
      <c r="U365" s="50"/>
      <c r="BK365" s="50"/>
    </row>
    <row r="366" spans="1:63" s="47" customFormat="1" ht="11.25" customHeight="1" x14ac:dyDescent="0.15">
      <c r="A366" s="30" t="s">
        <v>249</v>
      </c>
      <c r="B366" s="50"/>
      <c r="C366" s="50"/>
      <c r="D366" s="50"/>
      <c r="E366" s="50"/>
      <c r="F366" s="50"/>
      <c r="G366" s="50"/>
      <c r="H366" s="50"/>
      <c r="I366" s="50"/>
      <c r="J366" s="50"/>
      <c r="K366" s="50"/>
      <c r="L366" s="50"/>
      <c r="M366" s="50"/>
      <c r="N366" s="50"/>
      <c r="O366" s="50"/>
      <c r="P366" s="50"/>
      <c r="Q366" s="50"/>
      <c r="R366" s="50"/>
      <c r="S366" s="50"/>
      <c r="T366" s="50"/>
      <c r="U366" s="50"/>
      <c r="BK366" s="50"/>
    </row>
    <row r="367" spans="1:63" ht="11.25" customHeight="1" x14ac:dyDescent="0.2">
      <c r="A367" s="30" t="s">
        <v>251</v>
      </c>
      <c r="B367" s="25"/>
      <c r="C367" s="25"/>
      <c r="D367" s="28"/>
      <c r="E367" s="25"/>
      <c r="F367" s="25"/>
      <c r="G367" s="25"/>
      <c r="H367" s="25"/>
      <c r="I367" s="25"/>
      <c r="J367" s="25"/>
      <c r="K367" s="25"/>
      <c r="L367" s="25"/>
      <c r="M367" s="25"/>
      <c r="N367" s="25"/>
      <c r="O367" s="25"/>
      <c r="P367" s="25"/>
      <c r="Q367" s="25"/>
      <c r="R367" s="25"/>
      <c r="S367" s="25"/>
      <c r="T367" s="25"/>
      <c r="U367" s="25"/>
    </row>
    <row r="368" spans="1:63" ht="11.25" customHeight="1" x14ac:dyDescent="0.2">
      <c r="A368" s="30" t="s">
        <v>289</v>
      </c>
      <c r="B368" s="25"/>
      <c r="C368" s="25"/>
      <c r="D368" s="28"/>
      <c r="E368" s="25"/>
      <c r="F368" s="25"/>
      <c r="G368" s="25"/>
      <c r="H368" s="25"/>
      <c r="I368" s="25"/>
      <c r="J368" s="25"/>
      <c r="K368" s="25"/>
      <c r="L368" s="25"/>
      <c r="M368" s="25"/>
      <c r="N368" s="25"/>
      <c r="O368" s="25"/>
      <c r="P368" s="25"/>
      <c r="Q368" s="25"/>
      <c r="R368" s="25"/>
      <c r="S368" s="25"/>
      <c r="T368" s="25"/>
      <c r="U368" s="25"/>
    </row>
    <row r="369" spans="1:21" ht="11.25" customHeight="1" x14ac:dyDescent="0.2">
      <c r="A369" s="30" t="s">
        <v>288</v>
      </c>
      <c r="B369" s="25"/>
      <c r="C369" s="25"/>
      <c r="D369" s="28"/>
      <c r="E369" s="25"/>
      <c r="F369" s="25"/>
      <c r="G369" s="25"/>
      <c r="H369" s="25"/>
      <c r="I369" s="25"/>
      <c r="J369" s="25"/>
      <c r="K369" s="25"/>
      <c r="L369" s="25"/>
      <c r="M369" s="25"/>
      <c r="N369" s="25"/>
      <c r="O369" s="25"/>
      <c r="P369" s="25"/>
      <c r="Q369" s="25"/>
      <c r="R369" s="25"/>
      <c r="S369" s="25"/>
      <c r="T369" s="25"/>
      <c r="U369" s="25"/>
    </row>
    <row r="370" spans="1:21" ht="12" customHeight="1" x14ac:dyDescent="0.2">
      <c r="A370" s="30"/>
      <c r="C370" s="25"/>
      <c r="D370" s="28"/>
      <c r="E370" s="25"/>
      <c r="F370" s="25"/>
      <c r="G370" s="25"/>
      <c r="H370" s="25"/>
      <c r="I370" s="25"/>
      <c r="J370" s="25"/>
      <c r="K370" s="25"/>
      <c r="L370" s="25"/>
      <c r="M370" s="25"/>
      <c r="N370" s="25"/>
      <c r="O370" s="25"/>
      <c r="P370" s="25"/>
      <c r="Q370" s="25"/>
      <c r="R370" s="25"/>
      <c r="S370" s="25"/>
      <c r="T370" s="25"/>
      <c r="U370" s="25"/>
    </row>
    <row r="371" spans="1:21" ht="12" hidden="1" customHeight="1" x14ac:dyDescent="0.2">
      <c r="A371" s="30"/>
      <c r="C371" s="25"/>
      <c r="D371" s="28"/>
      <c r="E371" s="25"/>
      <c r="F371" s="25"/>
      <c r="G371" s="25"/>
      <c r="H371" s="25"/>
      <c r="I371" s="25"/>
      <c r="J371" s="25"/>
      <c r="K371" s="25"/>
      <c r="L371" s="25"/>
      <c r="M371" s="25"/>
      <c r="N371" s="25"/>
      <c r="O371" s="25"/>
      <c r="P371" s="25"/>
      <c r="Q371" s="25"/>
      <c r="R371" s="25"/>
      <c r="S371" s="25"/>
      <c r="T371" s="25"/>
      <c r="U371" s="25"/>
    </row>
    <row r="372" spans="1:21" ht="12" hidden="1" customHeight="1" x14ac:dyDescent="0.2">
      <c r="A372" s="30"/>
      <c r="C372" s="25"/>
      <c r="D372" s="28"/>
      <c r="E372" s="25"/>
      <c r="F372" s="25"/>
      <c r="G372" s="25"/>
      <c r="H372" s="25"/>
      <c r="I372" s="25"/>
      <c r="J372" s="25"/>
      <c r="K372" s="25"/>
      <c r="L372" s="25"/>
      <c r="M372" s="25"/>
      <c r="N372" s="25"/>
      <c r="O372" s="25"/>
      <c r="P372" s="25"/>
      <c r="Q372" s="25"/>
      <c r="R372" s="25"/>
      <c r="S372" s="25"/>
      <c r="T372" s="25"/>
      <c r="U372" s="25"/>
    </row>
    <row r="373" spans="1:21" ht="12" hidden="1" customHeight="1" x14ac:dyDescent="0.2">
      <c r="A373" s="30"/>
      <c r="C373" s="25"/>
      <c r="D373" s="28"/>
      <c r="E373" s="25"/>
      <c r="F373" s="25"/>
      <c r="G373" s="25"/>
      <c r="H373" s="25"/>
      <c r="I373" s="25"/>
      <c r="J373" s="25"/>
      <c r="K373" s="25"/>
      <c r="L373" s="25"/>
      <c r="M373" s="25"/>
      <c r="N373" s="25"/>
      <c r="O373" s="25"/>
      <c r="P373" s="25"/>
      <c r="Q373" s="25"/>
      <c r="R373" s="25"/>
      <c r="S373" s="25"/>
      <c r="T373" s="25"/>
      <c r="U373" s="25"/>
    </row>
    <row r="374" spans="1:21" ht="12" hidden="1" customHeight="1" x14ac:dyDescent="0.2">
      <c r="A374" s="30"/>
      <c r="C374" s="25"/>
      <c r="D374" s="28"/>
      <c r="E374" s="25"/>
      <c r="F374" s="25"/>
      <c r="G374" s="25"/>
      <c r="H374" s="25"/>
      <c r="I374" s="25"/>
      <c r="J374" s="25"/>
      <c r="K374" s="25"/>
      <c r="L374" s="25"/>
      <c r="M374" s="25"/>
      <c r="N374" s="25"/>
      <c r="O374" s="25"/>
      <c r="P374" s="25"/>
      <c r="Q374" s="25"/>
      <c r="R374" s="25"/>
      <c r="S374" s="25"/>
      <c r="T374" s="25"/>
      <c r="U374" s="25"/>
    </row>
    <row r="375" spans="1:21" ht="12" hidden="1" customHeight="1" x14ac:dyDescent="0.2">
      <c r="A375" s="30"/>
      <c r="C375" s="25"/>
      <c r="D375" s="28"/>
      <c r="E375" s="25"/>
      <c r="F375" s="25"/>
      <c r="G375" s="25"/>
      <c r="H375" s="25"/>
      <c r="I375" s="25"/>
      <c r="J375" s="25"/>
      <c r="K375" s="25"/>
      <c r="L375" s="25"/>
      <c r="M375" s="25"/>
      <c r="N375" s="25"/>
      <c r="O375" s="25"/>
      <c r="P375" s="25"/>
      <c r="Q375" s="25"/>
      <c r="R375" s="25"/>
      <c r="S375" s="25"/>
      <c r="T375" s="25"/>
      <c r="U375" s="25"/>
    </row>
    <row r="376" spans="1:21" ht="12" hidden="1" customHeight="1" x14ac:dyDescent="0.2">
      <c r="A376" s="30"/>
      <c r="C376" s="25"/>
      <c r="D376" s="28"/>
      <c r="E376" s="25"/>
      <c r="F376" s="25"/>
      <c r="G376" s="25"/>
      <c r="H376" s="25"/>
      <c r="I376" s="25"/>
      <c r="J376" s="25"/>
      <c r="K376" s="25"/>
      <c r="L376" s="25"/>
      <c r="M376" s="25"/>
      <c r="N376" s="25"/>
      <c r="O376" s="25"/>
      <c r="P376" s="25"/>
      <c r="Q376" s="25"/>
      <c r="R376" s="25"/>
      <c r="S376" s="25"/>
      <c r="T376" s="25"/>
      <c r="U376" s="25"/>
    </row>
    <row r="377" spans="1:21" ht="12" hidden="1" customHeight="1" x14ac:dyDescent="0.2">
      <c r="A377" s="30"/>
      <c r="C377" s="25"/>
      <c r="D377" s="28"/>
      <c r="E377" s="25"/>
      <c r="F377" s="25"/>
      <c r="G377" s="25"/>
      <c r="H377" s="25"/>
      <c r="I377" s="25"/>
      <c r="J377" s="25"/>
      <c r="K377" s="25"/>
      <c r="L377" s="25"/>
      <c r="M377" s="25"/>
      <c r="N377" s="25"/>
      <c r="O377" s="25"/>
      <c r="P377" s="25"/>
      <c r="Q377" s="25"/>
      <c r="R377" s="25"/>
      <c r="S377" s="25"/>
      <c r="T377" s="25"/>
      <c r="U377" s="25"/>
    </row>
    <row r="378" spans="1:21" ht="12" hidden="1" customHeight="1" x14ac:dyDescent="0.2">
      <c r="A378" s="30"/>
      <c r="C378" s="25"/>
      <c r="D378" s="28"/>
      <c r="E378" s="25"/>
      <c r="F378" s="25"/>
      <c r="G378" s="25"/>
      <c r="H378" s="25"/>
      <c r="I378" s="25"/>
      <c r="J378" s="25"/>
      <c r="K378" s="25"/>
      <c r="L378" s="25"/>
      <c r="M378" s="25"/>
      <c r="N378" s="25"/>
      <c r="O378" s="25"/>
      <c r="P378" s="25"/>
      <c r="Q378" s="25"/>
      <c r="R378" s="25"/>
      <c r="S378" s="25"/>
      <c r="T378" s="25"/>
      <c r="U378" s="25"/>
    </row>
    <row r="379" spans="1:21" ht="12" hidden="1" customHeight="1" x14ac:dyDescent="0.2">
      <c r="A379" s="30"/>
      <c r="C379" s="25"/>
      <c r="D379" s="28"/>
      <c r="E379" s="25"/>
      <c r="F379" s="25"/>
      <c r="G379" s="25"/>
      <c r="H379" s="25"/>
      <c r="I379" s="25"/>
      <c r="J379" s="25"/>
      <c r="K379" s="25"/>
      <c r="L379" s="25"/>
      <c r="M379" s="25"/>
      <c r="N379" s="25"/>
      <c r="O379" s="25"/>
      <c r="P379" s="25"/>
      <c r="Q379" s="25"/>
      <c r="R379" s="25"/>
      <c r="S379" s="25"/>
      <c r="T379" s="25"/>
      <c r="U379" s="25"/>
    </row>
    <row r="380" spans="1:21" ht="12" hidden="1" customHeight="1" x14ac:dyDescent="0.2">
      <c r="A380" s="30"/>
      <c r="C380" s="25"/>
      <c r="D380" s="28"/>
      <c r="E380" s="25"/>
      <c r="F380" s="25"/>
      <c r="G380" s="25"/>
      <c r="H380" s="25"/>
      <c r="I380" s="25"/>
      <c r="J380" s="25"/>
      <c r="K380" s="25"/>
      <c r="L380" s="25"/>
      <c r="M380" s="25"/>
      <c r="N380" s="25"/>
      <c r="O380" s="25"/>
      <c r="P380" s="25"/>
      <c r="Q380" s="25"/>
      <c r="R380" s="25"/>
      <c r="S380" s="25"/>
      <c r="T380" s="25"/>
      <c r="U380" s="25"/>
    </row>
    <row r="381" spans="1:21" ht="12" hidden="1" customHeight="1" x14ac:dyDescent="0.2">
      <c r="A381" s="30"/>
      <c r="C381" s="25"/>
      <c r="D381" s="28"/>
      <c r="E381" s="25"/>
      <c r="F381" s="25"/>
      <c r="G381" s="25"/>
      <c r="H381" s="25"/>
      <c r="I381" s="25"/>
      <c r="J381" s="25"/>
      <c r="K381" s="25"/>
      <c r="L381" s="25"/>
      <c r="M381" s="25"/>
      <c r="N381" s="25"/>
      <c r="O381" s="25"/>
      <c r="P381" s="25"/>
      <c r="Q381" s="25"/>
      <c r="R381" s="25"/>
      <c r="S381" s="25"/>
      <c r="T381" s="25"/>
      <c r="U381" s="25"/>
    </row>
    <row r="382" spans="1:21" ht="12" hidden="1" customHeight="1" x14ac:dyDescent="0.2">
      <c r="A382" s="30"/>
      <c r="C382" s="25"/>
      <c r="D382" s="28"/>
      <c r="E382" s="25"/>
      <c r="F382" s="25"/>
      <c r="G382" s="25"/>
      <c r="H382" s="25"/>
      <c r="I382" s="25"/>
      <c r="J382" s="25"/>
      <c r="K382" s="25"/>
      <c r="L382" s="25"/>
      <c r="M382" s="25"/>
      <c r="N382" s="25"/>
      <c r="O382" s="25"/>
      <c r="P382" s="25"/>
      <c r="Q382" s="25"/>
      <c r="R382" s="25"/>
      <c r="S382" s="25"/>
      <c r="T382" s="25"/>
      <c r="U382" s="25"/>
    </row>
    <row r="383" spans="1:21" ht="12" hidden="1" customHeight="1" x14ac:dyDescent="0.2">
      <c r="A383" s="30"/>
      <c r="C383" s="25"/>
      <c r="D383" s="28"/>
      <c r="E383" s="25"/>
      <c r="F383" s="25"/>
      <c r="G383" s="25"/>
      <c r="H383" s="25"/>
      <c r="I383" s="25"/>
      <c r="J383" s="25"/>
      <c r="K383" s="25"/>
      <c r="L383" s="25"/>
      <c r="M383" s="25"/>
      <c r="N383" s="25"/>
      <c r="O383" s="25"/>
      <c r="P383" s="25"/>
      <c r="Q383" s="25"/>
      <c r="R383" s="25"/>
      <c r="S383" s="25"/>
      <c r="T383" s="25"/>
      <c r="U383" s="25"/>
    </row>
    <row r="384" spans="1:21" ht="12" hidden="1" customHeight="1" x14ac:dyDescent="0.2">
      <c r="A384" s="30"/>
      <c r="C384" s="25"/>
      <c r="D384" s="28"/>
      <c r="E384" s="25"/>
      <c r="F384" s="25"/>
      <c r="G384" s="25"/>
      <c r="H384" s="25"/>
      <c r="I384" s="25"/>
      <c r="J384" s="25"/>
      <c r="K384" s="25"/>
      <c r="L384" s="25"/>
      <c r="M384" s="25"/>
      <c r="N384" s="25"/>
      <c r="O384" s="25"/>
      <c r="P384" s="25"/>
      <c r="Q384" s="25"/>
      <c r="R384" s="25"/>
      <c r="S384" s="25"/>
      <c r="T384" s="25"/>
      <c r="U384" s="25"/>
    </row>
    <row r="385" spans="1:21" ht="12" hidden="1" customHeight="1" x14ac:dyDescent="0.2">
      <c r="A385" s="30"/>
      <c r="C385" s="25"/>
      <c r="D385" s="28"/>
      <c r="E385" s="25"/>
      <c r="F385" s="25"/>
      <c r="G385" s="25"/>
      <c r="H385" s="25"/>
      <c r="I385" s="25"/>
      <c r="J385" s="25"/>
      <c r="K385" s="25"/>
      <c r="L385" s="25"/>
      <c r="M385" s="25"/>
      <c r="N385" s="25"/>
      <c r="O385" s="25"/>
      <c r="P385" s="25"/>
      <c r="Q385" s="25"/>
      <c r="R385" s="25"/>
      <c r="S385" s="25"/>
      <c r="T385" s="25"/>
      <c r="U385" s="25"/>
    </row>
    <row r="386" spans="1:21" ht="12" hidden="1" customHeight="1" x14ac:dyDescent="0.2">
      <c r="A386" s="30"/>
      <c r="C386" s="25"/>
      <c r="D386" s="28"/>
      <c r="E386" s="25"/>
      <c r="F386" s="25"/>
      <c r="G386" s="25"/>
      <c r="H386" s="25"/>
      <c r="I386" s="25"/>
      <c r="J386" s="25"/>
      <c r="K386" s="25"/>
      <c r="L386" s="25"/>
      <c r="M386" s="25"/>
      <c r="N386" s="25"/>
      <c r="O386" s="25"/>
      <c r="P386" s="25"/>
      <c r="Q386" s="25"/>
      <c r="R386" s="25"/>
      <c r="S386" s="25"/>
      <c r="T386" s="25"/>
      <c r="U386" s="25"/>
    </row>
    <row r="387" spans="1:21" ht="12" hidden="1" customHeight="1" x14ac:dyDescent="0.2">
      <c r="A387" s="30"/>
      <c r="C387" s="25"/>
      <c r="D387" s="28"/>
      <c r="E387" s="25"/>
      <c r="F387" s="25"/>
      <c r="G387" s="25"/>
      <c r="H387" s="25"/>
      <c r="I387" s="25"/>
      <c r="J387" s="25"/>
      <c r="K387" s="25"/>
      <c r="L387" s="25"/>
      <c r="M387" s="25"/>
      <c r="N387" s="25"/>
      <c r="O387" s="25"/>
      <c r="P387" s="25"/>
      <c r="Q387" s="25"/>
      <c r="R387" s="25"/>
      <c r="S387" s="25"/>
      <c r="T387" s="25"/>
      <c r="U387" s="25"/>
    </row>
    <row r="388" spans="1:21" ht="12" hidden="1" customHeight="1" x14ac:dyDescent="0.2">
      <c r="A388" s="30"/>
      <c r="C388" s="25"/>
      <c r="D388" s="28"/>
      <c r="E388" s="25"/>
      <c r="F388" s="25"/>
      <c r="G388" s="25"/>
      <c r="H388" s="25"/>
      <c r="I388" s="25"/>
      <c r="J388" s="25"/>
      <c r="K388" s="25"/>
      <c r="L388" s="25"/>
      <c r="M388" s="25"/>
      <c r="N388" s="25"/>
      <c r="O388" s="25"/>
      <c r="P388" s="25"/>
      <c r="Q388" s="25"/>
      <c r="R388" s="25"/>
      <c r="S388" s="25"/>
      <c r="T388" s="25"/>
      <c r="U388" s="25"/>
    </row>
    <row r="389" spans="1:21" ht="12" hidden="1" customHeight="1" x14ac:dyDescent="0.2">
      <c r="A389" s="30"/>
      <c r="C389" s="25"/>
      <c r="D389" s="28"/>
      <c r="E389" s="25"/>
      <c r="F389" s="25"/>
      <c r="G389" s="25"/>
      <c r="H389" s="25"/>
      <c r="I389" s="25"/>
      <c r="J389" s="25"/>
      <c r="K389" s="25"/>
      <c r="L389" s="25"/>
      <c r="M389" s="25"/>
      <c r="N389" s="25"/>
      <c r="O389" s="25"/>
      <c r="P389" s="25"/>
      <c r="Q389" s="25"/>
      <c r="R389" s="25"/>
      <c r="S389" s="25"/>
      <c r="T389" s="25"/>
      <c r="U389" s="25"/>
    </row>
    <row r="390" spans="1:21" ht="12" hidden="1" customHeight="1" x14ac:dyDescent="0.2">
      <c r="A390" s="30"/>
      <c r="C390" s="25"/>
      <c r="D390" s="28"/>
      <c r="E390" s="25"/>
      <c r="F390" s="25"/>
      <c r="G390" s="25"/>
      <c r="H390" s="25"/>
      <c r="I390" s="25"/>
      <c r="J390" s="25"/>
      <c r="K390" s="25"/>
      <c r="L390" s="25"/>
      <c r="M390" s="25"/>
      <c r="N390" s="25"/>
      <c r="O390" s="25"/>
      <c r="P390" s="25"/>
      <c r="Q390" s="25"/>
      <c r="R390" s="25"/>
      <c r="S390" s="25"/>
      <c r="T390" s="25"/>
      <c r="U390" s="25"/>
    </row>
    <row r="391" spans="1:21" ht="12" hidden="1" customHeight="1" x14ac:dyDescent="0.2">
      <c r="A391" s="30"/>
      <c r="C391" s="25"/>
      <c r="D391" s="28"/>
      <c r="E391" s="25"/>
      <c r="F391" s="25"/>
      <c r="G391" s="25"/>
      <c r="H391" s="25"/>
      <c r="I391" s="25"/>
      <c r="J391" s="25"/>
      <c r="K391" s="25"/>
      <c r="L391" s="25"/>
      <c r="M391" s="25"/>
      <c r="N391" s="25"/>
      <c r="O391" s="25"/>
      <c r="P391" s="25"/>
      <c r="Q391" s="25"/>
      <c r="R391" s="25"/>
      <c r="S391" s="25"/>
      <c r="T391" s="25"/>
      <c r="U391" s="25"/>
    </row>
    <row r="392" spans="1:21" ht="12" hidden="1" customHeight="1" x14ac:dyDescent="0.2">
      <c r="A392" s="30"/>
      <c r="C392" s="25"/>
      <c r="D392" s="28"/>
      <c r="E392" s="25"/>
      <c r="F392" s="25"/>
      <c r="G392" s="25"/>
      <c r="H392" s="25"/>
      <c r="I392" s="25"/>
      <c r="J392" s="25"/>
      <c r="K392" s="25"/>
      <c r="L392" s="25"/>
      <c r="M392" s="25"/>
      <c r="N392" s="25"/>
      <c r="O392" s="25"/>
      <c r="P392" s="25"/>
      <c r="Q392" s="25"/>
      <c r="R392" s="25"/>
      <c r="S392" s="25"/>
      <c r="T392" s="25"/>
      <c r="U392" s="25"/>
    </row>
    <row r="393" spans="1:21" ht="12" hidden="1" customHeight="1" x14ac:dyDescent="0.2">
      <c r="A393" s="30"/>
      <c r="C393" s="25"/>
      <c r="D393" s="28"/>
      <c r="E393" s="25"/>
      <c r="F393" s="25"/>
      <c r="G393" s="25"/>
      <c r="H393" s="25"/>
      <c r="I393" s="25"/>
      <c r="J393" s="25"/>
      <c r="K393" s="25"/>
      <c r="L393" s="25"/>
      <c r="M393" s="25"/>
      <c r="N393" s="25"/>
      <c r="O393" s="25"/>
      <c r="P393" s="25"/>
      <c r="Q393" s="25"/>
      <c r="R393" s="25"/>
      <c r="S393" s="25"/>
      <c r="T393" s="25"/>
      <c r="U393" s="25"/>
    </row>
    <row r="394" spans="1:21" ht="12" hidden="1" customHeight="1" x14ac:dyDescent="0.2">
      <c r="A394" s="30"/>
      <c r="C394" s="25"/>
      <c r="D394" s="28"/>
      <c r="E394" s="25"/>
      <c r="F394" s="25"/>
      <c r="G394" s="25"/>
      <c r="H394" s="25"/>
      <c r="I394" s="25"/>
      <c r="J394" s="25"/>
      <c r="K394" s="25"/>
      <c r="L394" s="25"/>
      <c r="M394" s="25"/>
      <c r="N394" s="25"/>
      <c r="O394" s="25"/>
      <c r="P394" s="25"/>
      <c r="Q394" s="25"/>
      <c r="R394" s="25"/>
      <c r="S394" s="25"/>
      <c r="T394" s="25"/>
      <c r="U394" s="25"/>
    </row>
    <row r="395" spans="1:21" ht="12" hidden="1" customHeight="1" x14ac:dyDescent="0.2">
      <c r="A395" s="30"/>
      <c r="C395" s="25"/>
      <c r="D395" s="28"/>
      <c r="E395" s="25"/>
      <c r="F395" s="25"/>
      <c r="G395" s="25"/>
      <c r="H395" s="25"/>
      <c r="I395" s="25"/>
      <c r="J395" s="25"/>
      <c r="K395" s="25"/>
      <c r="L395" s="25"/>
      <c r="M395" s="25"/>
      <c r="N395" s="25"/>
      <c r="O395" s="25"/>
      <c r="P395" s="25"/>
      <c r="Q395" s="25"/>
      <c r="R395" s="25"/>
      <c r="S395" s="25"/>
      <c r="T395" s="25"/>
      <c r="U395" s="25"/>
    </row>
    <row r="396" spans="1:21" ht="12" hidden="1" customHeight="1" x14ac:dyDescent="0.2">
      <c r="A396" s="30"/>
      <c r="C396" s="25"/>
      <c r="D396" s="28"/>
      <c r="E396" s="25"/>
      <c r="F396" s="25"/>
      <c r="G396" s="25"/>
      <c r="H396" s="25"/>
      <c r="I396" s="25"/>
      <c r="J396" s="25"/>
      <c r="K396" s="25"/>
      <c r="L396" s="25"/>
      <c r="M396" s="25"/>
      <c r="N396" s="25"/>
      <c r="O396" s="25"/>
      <c r="P396" s="25"/>
      <c r="Q396" s="25"/>
      <c r="R396" s="25"/>
      <c r="S396" s="25"/>
      <c r="T396" s="25"/>
      <c r="U396" s="25"/>
    </row>
    <row r="397" spans="1:21" ht="12" hidden="1" customHeight="1" x14ac:dyDescent="0.2">
      <c r="A397" s="30"/>
      <c r="C397" s="25"/>
      <c r="D397" s="28"/>
      <c r="E397" s="25"/>
      <c r="F397" s="25"/>
      <c r="G397" s="25"/>
      <c r="H397" s="25"/>
      <c r="I397" s="25"/>
      <c r="J397" s="25"/>
      <c r="K397" s="25"/>
      <c r="L397" s="25"/>
      <c r="M397" s="25"/>
      <c r="N397" s="25"/>
      <c r="O397" s="25"/>
      <c r="P397" s="25"/>
      <c r="Q397" s="25"/>
      <c r="R397" s="25"/>
      <c r="S397" s="25"/>
      <c r="T397" s="25"/>
      <c r="U397" s="25"/>
    </row>
    <row r="398" spans="1:21" ht="12" hidden="1" customHeight="1" x14ac:dyDescent="0.2">
      <c r="A398" s="30"/>
      <c r="C398" s="25"/>
      <c r="D398" s="28"/>
      <c r="E398" s="25"/>
      <c r="F398" s="25"/>
      <c r="G398" s="25"/>
      <c r="H398" s="25"/>
      <c r="I398" s="25"/>
      <c r="J398" s="25"/>
      <c r="K398" s="25"/>
      <c r="L398" s="25"/>
      <c r="M398" s="25"/>
      <c r="N398" s="25"/>
      <c r="O398" s="25"/>
      <c r="P398" s="25"/>
      <c r="Q398" s="25"/>
      <c r="R398" s="25"/>
      <c r="S398" s="25"/>
      <c r="T398" s="25"/>
      <c r="U398" s="25"/>
    </row>
    <row r="399" spans="1:21" ht="12" hidden="1" customHeight="1" x14ac:dyDescent="0.2">
      <c r="A399" s="30"/>
      <c r="C399" s="25"/>
      <c r="D399" s="28"/>
      <c r="E399" s="25"/>
      <c r="F399" s="25"/>
      <c r="G399" s="25"/>
      <c r="H399" s="25"/>
      <c r="I399" s="25"/>
      <c r="J399" s="25"/>
      <c r="K399" s="25"/>
      <c r="L399" s="25"/>
      <c r="M399" s="25"/>
      <c r="N399" s="25"/>
      <c r="O399" s="25"/>
      <c r="P399" s="25"/>
      <c r="Q399" s="25"/>
      <c r="R399" s="25"/>
      <c r="S399" s="25"/>
      <c r="T399" s="25"/>
      <c r="U399" s="25"/>
    </row>
    <row r="400" spans="1:21" ht="12" hidden="1" customHeight="1" x14ac:dyDescent="0.2">
      <c r="A400" s="30"/>
      <c r="C400" s="25"/>
      <c r="D400" s="28"/>
      <c r="E400" s="25"/>
      <c r="F400" s="25"/>
      <c r="G400" s="25"/>
      <c r="H400" s="25"/>
      <c r="I400" s="25"/>
      <c r="J400" s="25"/>
      <c r="K400" s="25"/>
      <c r="L400" s="25"/>
      <c r="M400" s="25"/>
      <c r="N400" s="25"/>
      <c r="O400" s="25"/>
      <c r="P400" s="25"/>
      <c r="Q400" s="25"/>
      <c r="R400" s="25"/>
      <c r="S400" s="25"/>
      <c r="T400" s="25"/>
      <c r="U400" s="25"/>
    </row>
    <row r="401" spans="1:63" ht="12" hidden="1" customHeight="1" x14ac:dyDescent="0.2">
      <c r="A401" s="30"/>
      <c r="C401" s="25"/>
      <c r="D401" s="28"/>
      <c r="E401" s="25"/>
      <c r="F401" s="25"/>
      <c r="G401" s="25"/>
      <c r="H401" s="25"/>
      <c r="I401" s="25"/>
      <c r="J401" s="25"/>
      <c r="K401" s="25"/>
      <c r="L401" s="25"/>
      <c r="M401" s="25"/>
      <c r="N401" s="25"/>
      <c r="O401" s="25"/>
      <c r="P401" s="25"/>
      <c r="Q401" s="25"/>
      <c r="R401" s="25"/>
      <c r="S401" s="25"/>
      <c r="T401" s="25"/>
      <c r="U401" s="25"/>
    </row>
    <row r="402" spans="1:63" ht="12" hidden="1" customHeight="1" x14ac:dyDescent="0.2">
      <c r="A402" s="30"/>
      <c r="C402" s="25"/>
      <c r="D402" s="28"/>
      <c r="E402" s="25"/>
      <c r="F402" s="25"/>
      <c r="G402" s="25"/>
      <c r="H402" s="25"/>
      <c r="I402" s="25"/>
      <c r="J402" s="25"/>
      <c r="K402" s="25"/>
      <c r="L402" s="25"/>
      <c r="M402" s="25"/>
      <c r="N402" s="25"/>
      <c r="O402" s="25"/>
      <c r="P402" s="25"/>
      <c r="Q402" s="25"/>
      <c r="R402" s="25"/>
      <c r="S402" s="25"/>
      <c r="T402" s="25"/>
      <c r="U402" s="25"/>
    </row>
    <row r="403" spans="1:63" ht="12" hidden="1" customHeight="1" x14ac:dyDescent="0.2">
      <c r="A403" s="30"/>
      <c r="C403" s="25"/>
      <c r="D403" s="28"/>
      <c r="E403" s="25"/>
      <c r="F403" s="25"/>
      <c r="G403" s="25"/>
      <c r="H403" s="25"/>
      <c r="I403" s="25"/>
      <c r="J403" s="25"/>
      <c r="K403" s="25"/>
      <c r="L403" s="25"/>
      <c r="M403" s="25"/>
      <c r="N403" s="25"/>
      <c r="O403" s="25"/>
      <c r="P403" s="25"/>
      <c r="Q403" s="25"/>
      <c r="R403" s="25"/>
      <c r="S403" s="25"/>
      <c r="T403" s="25"/>
      <c r="U403" s="25"/>
    </row>
    <row r="404" spans="1:63" ht="12" hidden="1" customHeight="1" x14ac:dyDescent="0.2">
      <c r="A404" s="30"/>
      <c r="C404" s="25"/>
      <c r="D404" s="28"/>
      <c r="E404" s="25"/>
      <c r="F404" s="25"/>
      <c r="G404" s="25"/>
      <c r="H404" s="25"/>
      <c r="I404" s="25"/>
      <c r="J404" s="25"/>
      <c r="K404" s="25"/>
      <c r="L404" s="25"/>
      <c r="M404" s="25"/>
      <c r="N404" s="25"/>
      <c r="O404" s="25"/>
      <c r="P404" s="25"/>
      <c r="Q404" s="25"/>
      <c r="R404" s="25"/>
      <c r="S404" s="25"/>
      <c r="T404" s="25"/>
      <c r="U404" s="25"/>
    </row>
    <row r="405" spans="1:63" ht="12" hidden="1" customHeight="1" x14ac:dyDescent="0.2">
      <c r="A405" s="30"/>
      <c r="C405" s="25"/>
      <c r="D405" s="28"/>
      <c r="E405" s="25"/>
      <c r="F405" s="25"/>
      <c r="G405" s="25"/>
      <c r="H405" s="25"/>
      <c r="I405" s="25"/>
      <c r="J405" s="25"/>
      <c r="K405" s="25"/>
      <c r="L405" s="25"/>
      <c r="M405" s="25"/>
      <c r="N405" s="25"/>
      <c r="O405" s="25"/>
      <c r="P405" s="25"/>
      <c r="Q405" s="25"/>
      <c r="R405" s="25"/>
      <c r="S405" s="25"/>
      <c r="T405" s="25"/>
      <c r="U405" s="25"/>
    </row>
    <row r="406" spans="1:63" ht="12" hidden="1" customHeight="1" x14ac:dyDescent="0.2">
      <c r="A406" s="30"/>
      <c r="C406" s="25"/>
      <c r="D406" s="28"/>
      <c r="E406" s="25"/>
      <c r="F406" s="25"/>
      <c r="G406" s="25"/>
      <c r="H406" s="25"/>
      <c r="I406" s="25"/>
      <c r="J406" s="25"/>
      <c r="K406" s="25"/>
      <c r="L406" s="25"/>
      <c r="M406" s="25"/>
      <c r="N406" s="25"/>
      <c r="O406" s="25"/>
      <c r="P406" s="25"/>
      <c r="Q406" s="25"/>
      <c r="R406" s="25"/>
      <c r="S406" s="25"/>
      <c r="T406" s="25"/>
      <c r="U406" s="25"/>
    </row>
    <row r="407" spans="1:63" ht="15" customHeight="1" x14ac:dyDescent="0.2">
      <c r="A407" s="237"/>
      <c r="B407" s="25"/>
      <c r="C407" s="25"/>
      <c r="D407" s="28"/>
      <c r="E407" s="25"/>
      <c r="F407" s="25"/>
      <c r="G407" s="25"/>
      <c r="H407" s="25"/>
      <c r="I407" s="25"/>
      <c r="J407" s="25"/>
      <c r="K407" s="25"/>
      <c r="L407" s="25"/>
      <c r="M407" s="25"/>
      <c r="N407" s="25"/>
      <c r="O407" s="25"/>
      <c r="P407" s="25"/>
      <c r="Q407" s="25"/>
      <c r="R407" s="25"/>
      <c r="S407" s="25"/>
      <c r="T407" s="25"/>
      <c r="U407" s="25"/>
    </row>
    <row r="408" spans="1:63" s="31" customFormat="1" ht="21" x14ac:dyDescent="0.25">
      <c r="A408" s="151" t="s">
        <v>2601</v>
      </c>
      <c r="B408" s="432"/>
      <c r="C408" s="433"/>
      <c r="D408" s="434"/>
      <c r="E408" s="435"/>
      <c r="F408" s="87" t="s">
        <v>247</v>
      </c>
      <c r="G408" s="436" t="s">
        <v>246</v>
      </c>
      <c r="H408" s="437"/>
      <c r="I408" s="438" t="s">
        <v>2640</v>
      </c>
      <c r="J408" s="439"/>
      <c r="K408" s="439"/>
      <c r="L408" s="4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88"/>
      <c r="AI408" s="438" t="s">
        <v>2641</v>
      </c>
      <c r="AJ408" s="440"/>
      <c r="AK408" s="440"/>
      <c r="AL408" s="440"/>
      <c r="AM408" s="440"/>
      <c r="AN408" s="440"/>
      <c r="AO408" s="440"/>
      <c r="AP408" s="239"/>
      <c r="AQ408" s="239"/>
      <c r="AR408" s="239"/>
      <c r="AS408" s="239"/>
      <c r="AT408" s="239"/>
      <c r="AU408" s="89"/>
      <c r="AV408" s="239"/>
      <c r="AW408" s="239"/>
      <c r="AX408" s="239"/>
      <c r="AY408" s="239"/>
      <c r="AZ408" s="239"/>
      <c r="BA408" s="88"/>
      <c r="BB408" s="441" t="s">
        <v>296</v>
      </c>
      <c r="BC408" s="439"/>
      <c r="BD408" s="439"/>
      <c r="BE408" s="439"/>
      <c r="BF408" s="439"/>
      <c r="BG408" s="439"/>
      <c r="BH408" s="439"/>
      <c r="BI408" s="439"/>
      <c r="BJ408" s="367" t="s">
        <v>291</v>
      </c>
      <c r="BK408" s="369"/>
    </row>
    <row r="409" spans="1:63" s="32" customFormat="1" ht="42.75" customHeight="1" x14ac:dyDescent="0.25">
      <c r="A409" s="152" t="s">
        <v>236</v>
      </c>
      <c r="B409" s="442" t="s">
        <v>161</v>
      </c>
      <c r="C409" s="443"/>
      <c r="D409" s="444"/>
      <c r="E409" s="445"/>
      <c r="F409" s="87" t="s">
        <v>245</v>
      </c>
      <c r="G409" s="446" t="s">
        <v>248</v>
      </c>
      <c r="H409" s="446"/>
      <c r="I409" s="91" t="s">
        <v>6</v>
      </c>
      <c r="J409" s="92"/>
      <c r="K409" s="92"/>
      <c r="L409" s="92"/>
      <c r="M409" s="92"/>
      <c r="N409" s="92"/>
      <c r="O409" s="92"/>
      <c r="P409" s="93"/>
      <c r="Q409" s="94" t="s">
        <v>7</v>
      </c>
      <c r="R409" s="92"/>
      <c r="S409" s="92"/>
      <c r="T409" s="92"/>
      <c r="U409" s="92"/>
      <c r="V409" s="92"/>
      <c r="W409" s="92"/>
      <c r="X409" s="93"/>
      <c r="Y409" s="447" t="s">
        <v>8</v>
      </c>
      <c r="Z409" s="448"/>
      <c r="AA409" s="447" t="s">
        <v>9</v>
      </c>
      <c r="AB409" s="448"/>
      <c r="AC409" s="449"/>
      <c r="AD409" s="447" t="s">
        <v>10</v>
      </c>
      <c r="AE409" s="449"/>
      <c r="AF409" s="447" t="s">
        <v>11</v>
      </c>
      <c r="AG409" s="448"/>
      <c r="AH409" s="420" t="s">
        <v>259</v>
      </c>
      <c r="AI409" s="450" t="s">
        <v>260</v>
      </c>
      <c r="AJ409" s="450"/>
      <c r="AK409" s="450"/>
      <c r="AL409" s="450"/>
      <c r="AM409" s="450"/>
      <c r="AN409" s="450"/>
      <c r="AO409" s="451" t="s">
        <v>276</v>
      </c>
      <c r="AP409" s="450"/>
      <c r="AQ409" s="450"/>
      <c r="AR409" s="450"/>
      <c r="AS409" s="450"/>
      <c r="AT409" s="450"/>
      <c r="AU409" s="450"/>
      <c r="AV409" s="450"/>
      <c r="AW409" s="451" t="s">
        <v>13</v>
      </c>
      <c r="AX409" s="450"/>
      <c r="AY409" s="447" t="s">
        <v>14</v>
      </c>
      <c r="AZ409" s="448"/>
      <c r="BA409" s="452" t="s">
        <v>279</v>
      </c>
      <c r="BB409" s="454" t="s">
        <v>2642</v>
      </c>
      <c r="BC409" s="455"/>
      <c r="BD409" s="455"/>
      <c r="BE409" s="455"/>
      <c r="BF409" s="455"/>
      <c r="BG409" s="456" t="s">
        <v>2643</v>
      </c>
      <c r="BH409" s="448"/>
      <c r="BI409" s="420" t="s">
        <v>294</v>
      </c>
      <c r="BJ409" s="420" t="s">
        <v>293</v>
      </c>
      <c r="BK409" s="423" t="s">
        <v>2719</v>
      </c>
    </row>
    <row r="410" spans="1:63" s="33" customFormat="1" ht="63" x14ac:dyDescent="0.25">
      <c r="A410" s="377"/>
      <c r="B410" s="426" t="s">
        <v>15</v>
      </c>
      <c r="C410" s="428" t="s">
        <v>16</v>
      </c>
      <c r="D410" s="428" t="s">
        <v>159</v>
      </c>
      <c r="E410" s="430" t="s">
        <v>160</v>
      </c>
      <c r="F410" s="96" t="s">
        <v>125</v>
      </c>
      <c r="G410" s="97" t="s">
        <v>17</v>
      </c>
      <c r="H410" s="97" t="s">
        <v>18</v>
      </c>
      <c r="I410" s="98" t="s">
        <v>19</v>
      </c>
      <c r="J410" s="99" t="s">
        <v>20</v>
      </c>
      <c r="K410" s="99" t="s">
        <v>21</v>
      </c>
      <c r="L410" s="99" t="s">
        <v>22</v>
      </c>
      <c r="M410" s="99" t="s">
        <v>23</v>
      </c>
      <c r="N410" s="99" t="s">
        <v>24</v>
      </c>
      <c r="O410" s="99" t="s">
        <v>25</v>
      </c>
      <c r="P410" s="99" t="s">
        <v>26</v>
      </c>
      <c r="Q410" s="99" t="s">
        <v>19</v>
      </c>
      <c r="R410" s="99" t="s">
        <v>20</v>
      </c>
      <c r="S410" s="99" t="s">
        <v>21</v>
      </c>
      <c r="T410" s="99" t="s">
        <v>22</v>
      </c>
      <c r="U410" s="99" t="s">
        <v>23</v>
      </c>
      <c r="V410" s="99" t="s">
        <v>24</v>
      </c>
      <c r="W410" s="99" t="s">
        <v>25</v>
      </c>
      <c r="X410" s="99" t="s">
        <v>26</v>
      </c>
      <c r="Y410" s="98" t="s">
        <v>343</v>
      </c>
      <c r="Z410" s="100" t="s">
        <v>344</v>
      </c>
      <c r="AA410" s="98" t="s">
        <v>256</v>
      </c>
      <c r="AB410" s="99" t="s">
        <v>257</v>
      </c>
      <c r="AC410" s="99" t="s">
        <v>258</v>
      </c>
      <c r="AD410" s="99" t="s">
        <v>27</v>
      </c>
      <c r="AE410" s="99" t="s">
        <v>254</v>
      </c>
      <c r="AF410" s="99" t="s">
        <v>28</v>
      </c>
      <c r="AG410" s="101" t="s">
        <v>255</v>
      </c>
      <c r="AH410" s="421"/>
      <c r="AI410" s="109" t="s">
        <v>261</v>
      </c>
      <c r="AJ410" s="110" t="s">
        <v>262</v>
      </c>
      <c r="AK410" s="110" t="s">
        <v>263</v>
      </c>
      <c r="AL410" s="110" t="s">
        <v>264</v>
      </c>
      <c r="AM410" s="110" t="s">
        <v>29</v>
      </c>
      <c r="AN410" s="423" t="s">
        <v>2416</v>
      </c>
      <c r="AO410" s="102" t="s">
        <v>30</v>
      </c>
      <c r="AP410" s="101" t="s">
        <v>31</v>
      </c>
      <c r="AQ410" s="101" t="s">
        <v>32</v>
      </c>
      <c r="AR410" s="101" t="s">
        <v>33</v>
      </c>
      <c r="AS410" s="101" t="s">
        <v>34</v>
      </c>
      <c r="AT410" s="101" t="s">
        <v>35</v>
      </c>
      <c r="AU410" s="100" t="s">
        <v>29</v>
      </c>
      <c r="AV410" s="420" t="s">
        <v>12</v>
      </c>
      <c r="AW410" s="103" t="s">
        <v>277</v>
      </c>
      <c r="AX410" s="101" t="s">
        <v>278</v>
      </c>
      <c r="AY410" s="99" t="s">
        <v>36</v>
      </c>
      <c r="AZ410" s="101" t="s">
        <v>37</v>
      </c>
      <c r="BA410" s="453"/>
      <c r="BB410" s="100" t="s">
        <v>2691</v>
      </c>
      <c r="BC410" s="100" t="s">
        <v>341</v>
      </c>
      <c r="BD410" s="101" t="s">
        <v>287</v>
      </c>
      <c r="BE410" s="101" t="s">
        <v>290</v>
      </c>
      <c r="BF410" s="100" t="s">
        <v>342</v>
      </c>
      <c r="BG410" s="101" t="s">
        <v>299</v>
      </c>
      <c r="BH410" s="100" t="s">
        <v>2690</v>
      </c>
      <c r="BI410" s="421"/>
      <c r="BJ410" s="421"/>
      <c r="BK410" s="424"/>
    </row>
    <row r="411" spans="1:63" s="34" customFormat="1" ht="12.75" x14ac:dyDescent="0.25">
      <c r="A411" s="378"/>
      <c r="B411" s="427"/>
      <c r="C411" s="429"/>
      <c r="D411" s="429"/>
      <c r="E411" s="431"/>
      <c r="F411" s="272" t="s">
        <v>126</v>
      </c>
      <c r="G411" s="273" t="s">
        <v>127</v>
      </c>
      <c r="H411" s="274" t="s">
        <v>127</v>
      </c>
      <c r="I411" s="274" t="s">
        <v>128</v>
      </c>
      <c r="J411" s="274" t="s">
        <v>128</v>
      </c>
      <c r="K411" s="274" t="s">
        <v>128</v>
      </c>
      <c r="L411" s="274" t="s">
        <v>128</v>
      </c>
      <c r="M411" s="274" t="s">
        <v>128</v>
      </c>
      <c r="N411" s="274" t="s">
        <v>128</v>
      </c>
      <c r="O411" s="274" t="s">
        <v>128</v>
      </c>
      <c r="P411" s="274" t="s">
        <v>128</v>
      </c>
      <c r="Q411" s="274" t="s">
        <v>128</v>
      </c>
      <c r="R411" s="274" t="s">
        <v>128</v>
      </c>
      <c r="S411" s="274" t="s">
        <v>128</v>
      </c>
      <c r="T411" s="274" t="s">
        <v>128</v>
      </c>
      <c r="U411" s="274" t="s">
        <v>128</v>
      </c>
      <c r="V411" s="274" t="s">
        <v>128</v>
      </c>
      <c r="W411" s="274" t="s">
        <v>128</v>
      </c>
      <c r="X411" s="274" t="s">
        <v>128</v>
      </c>
      <c r="Y411" s="274" t="s">
        <v>128</v>
      </c>
      <c r="Z411" s="274" t="s">
        <v>128</v>
      </c>
      <c r="AA411" s="274" t="s">
        <v>252</v>
      </c>
      <c r="AB411" s="274" t="s">
        <v>252</v>
      </c>
      <c r="AC411" s="274" t="s">
        <v>252</v>
      </c>
      <c r="AD411" s="274" t="s">
        <v>128</v>
      </c>
      <c r="AE411" s="274" t="s">
        <v>129</v>
      </c>
      <c r="AF411" s="274" t="s">
        <v>128</v>
      </c>
      <c r="AG411" s="275" t="s">
        <v>253</v>
      </c>
      <c r="AH411" s="422"/>
      <c r="AI411" s="276" t="s">
        <v>129</v>
      </c>
      <c r="AJ411" s="275" t="s">
        <v>129</v>
      </c>
      <c r="AK411" s="275" t="s">
        <v>129</v>
      </c>
      <c r="AL411" s="275" t="s">
        <v>129</v>
      </c>
      <c r="AM411" s="275" t="s">
        <v>129</v>
      </c>
      <c r="AN411" s="422"/>
      <c r="AO411" s="277" t="s">
        <v>253</v>
      </c>
      <c r="AP411" s="275" t="s">
        <v>253</v>
      </c>
      <c r="AQ411" s="275" t="s">
        <v>253</v>
      </c>
      <c r="AR411" s="275" t="s">
        <v>253</v>
      </c>
      <c r="AS411" s="275" t="s">
        <v>253</v>
      </c>
      <c r="AT411" s="275" t="s">
        <v>253</v>
      </c>
      <c r="AU411" s="275" t="s">
        <v>253</v>
      </c>
      <c r="AV411" s="422"/>
      <c r="AW411" s="278" t="s">
        <v>252</v>
      </c>
      <c r="AX411" s="275" t="s">
        <v>252</v>
      </c>
      <c r="AY411" s="274"/>
      <c r="AZ411" s="275"/>
      <c r="BA411" s="451"/>
      <c r="BB411" s="275" t="s">
        <v>286</v>
      </c>
      <c r="BC411" s="275" t="s">
        <v>130</v>
      </c>
      <c r="BD411" s="275" t="s">
        <v>130</v>
      </c>
      <c r="BE411" s="275" t="s">
        <v>130</v>
      </c>
      <c r="BF411" s="275" t="s">
        <v>130</v>
      </c>
      <c r="BG411" s="275"/>
      <c r="BH411" s="275" t="s">
        <v>130</v>
      </c>
      <c r="BI411" s="422"/>
      <c r="BJ411" s="422"/>
      <c r="BK411" s="425"/>
    </row>
    <row r="412" spans="1:63" ht="11.25" customHeight="1" x14ac:dyDescent="0.2">
      <c r="A412" s="52"/>
      <c r="B412" s="383"/>
      <c r="C412" s="35"/>
      <c r="D412" s="35"/>
      <c r="E412" s="35"/>
      <c r="F412" s="36"/>
      <c r="G412" s="35"/>
      <c r="H412" s="22"/>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269"/>
      <c r="AH412" s="86"/>
      <c r="AI412" s="270"/>
      <c r="AJ412" s="38"/>
      <c r="AK412" s="38"/>
      <c r="AL412" s="38"/>
      <c r="AM412" s="38"/>
      <c r="AN412" s="111"/>
      <c r="AO412" s="38"/>
      <c r="AP412" s="38"/>
      <c r="AQ412" s="38"/>
      <c r="AR412" s="38"/>
      <c r="AS412" s="38"/>
      <c r="AT412" s="38"/>
      <c r="AU412" s="269"/>
      <c r="AV412" s="86"/>
      <c r="AW412" s="38"/>
      <c r="AX412" s="38"/>
      <c r="AY412" s="38"/>
      <c r="AZ412" s="271"/>
      <c r="BA412" s="86"/>
      <c r="BB412" s="38"/>
      <c r="BC412" s="38"/>
      <c r="BD412" s="38"/>
      <c r="BE412" s="38"/>
      <c r="BF412" s="38"/>
      <c r="BG412" s="39"/>
      <c r="BH412" s="38"/>
      <c r="BI412" s="38"/>
      <c r="BJ412" s="279"/>
      <c r="BK412" s="279"/>
    </row>
    <row r="413" spans="1:63" s="50" customFormat="1" ht="11.25" customHeight="1" x14ac:dyDescent="0.15">
      <c r="A413" s="292" t="s">
        <v>346</v>
      </c>
      <c r="B413" s="385" t="s">
        <v>1475</v>
      </c>
      <c r="C413" s="309" t="s">
        <v>1476</v>
      </c>
      <c r="D413" s="309" t="s">
        <v>1477</v>
      </c>
      <c r="E413" s="309" t="s">
        <v>1478</v>
      </c>
      <c r="F413" s="310"/>
      <c r="G413" s="309">
        <v>30278</v>
      </c>
      <c r="H413" s="308">
        <v>10925</v>
      </c>
      <c r="I413" s="311">
        <v>110</v>
      </c>
      <c r="J413" s="311">
        <v>39</v>
      </c>
      <c r="K413" s="311">
        <v>19</v>
      </c>
      <c r="L413" s="311">
        <v>6</v>
      </c>
      <c r="M413" s="311">
        <v>0</v>
      </c>
      <c r="N413" s="311">
        <v>0</v>
      </c>
      <c r="O413" s="311">
        <v>41</v>
      </c>
      <c r="P413" s="311">
        <v>2</v>
      </c>
      <c r="Q413" s="311">
        <v>0</v>
      </c>
      <c r="R413" s="311">
        <v>0</v>
      </c>
      <c r="S413" s="311">
        <v>0</v>
      </c>
      <c r="T413" s="311">
        <v>0</v>
      </c>
      <c r="U413" s="311">
        <v>0</v>
      </c>
      <c r="V413" s="311">
        <v>0</v>
      </c>
      <c r="W413" s="311">
        <v>0</v>
      </c>
      <c r="X413" s="311">
        <v>0</v>
      </c>
      <c r="Y413" s="311">
        <v>1130</v>
      </c>
      <c r="Z413" s="311">
        <v>0</v>
      </c>
      <c r="AA413" s="312">
        <v>1</v>
      </c>
      <c r="AB413" s="312">
        <v>0</v>
      </c>
      <c r="AC413" s="312">
        <v>0</v>
      </c>
      <c r="AD413" s="311">
        <v>25</v>
      </c>
      <c r="AE413" s="311">
        <v>20000</v>
      </c>
      <c r="AF413" s="311">
        <v>35</v>
      </c>
      <c r="AG413" s="313">
        <v>772000</v>
      </c>
      <c r="AH413" s="314"/>
      <c r="AI413" s="315">
        <v>1265</v>
      </c>
      <c r="AJ413" s="311">
        <v>345</v>
      </c>
      <c r="AK413" s="311">
        <v>5</v>
      </c>
      <c r="AL413" s="311">
        <v>1100</v>
      </c>
      <c r="AM413" s="311">
        <v>0</v>
      </c>
      <c r="AN413" s="316"/>
      <c r="AO413" s="311">
        <v>129000</v>
      </c>
      <c r="AP413" s="311">
        <v>28000</v>
      </c>
      <c r="AQ413" s="311">
        <v>225</v>
      </c>
      <c r="AR413" s="311">
        <v>750</v>
      </c>
      <c r="AS413" s="311">
        <v>0</v>
      </c>
      <c r="AT413" s="311">
        <v>0</v>
      </c>
      <c r="AU413" s="313">
        <v>0</v>
      </c>
      <c r="AV413" s="314"/>
      <c r="AW413" s="312">
        <v>1</v>
      </c>
      <c r="AX413" s="312">
        <v>0</v>
      </c>
      <c r="AY413" s="317" t="s">
        <v>41</v>
      </c>
      <c r="AZ413" s="318" t="s">
        <v>41</v>
      </c>
      <c r="BA413" s="314" t="s">
        <v>2644</v>
      </c>
      <c r="BB413" s="319">
        <v>134</v>
      </c>
      <c r="BC413" s="320">
        <v>108971</v>
      </c>
      <c r="BD413" s="320">
        <v>345694</v>
      </c>
      <c r="BE413" s="320">
        <v>287825</v>
      </c>
      <c r="BF413" s="320">
        <v>742490</v>
      </c>
      <c r="BG413" s="317" t="s">
        <v>46</v>
      </c>
      <c r="BH413" s="319"/>
      <c r="BI413" s="311"/>
      <c r="BJ413" s="317" t="s">
        <v>46</v>
      </c>
      <c r="BK413" s="317">
        <v>23.25</v>
      </c>
    </row>
    <row r="414" spans="1:63" s="252" customFormat="1" ht="11.25" customHeight="1" x14ac:dyDescent="0.15">
      <c r="A414" s="324" t="s">
        <v>345</v>
      </c>
      <c r="B414" s="384"/>
      <c r="C414" s="343"/>
      <c r="D414" s="343"/>
      <c r="E414" s="343"/>
      <c r="F414" s="344"/>
      <c r="G414" s="343"/>
      <c r="H414" s="342"/>
      <c r="I414" s="345"/>
      <c r="J414" s="345"/>
      <c r="K414" s="345"/>
      <c r="L414" s="345"/>
      <c r="M414" s="345"/>
      <c r="N414" s="345"/>
      <c r="O414" s="345"/>
      <c r="P414" s="345"/>
      <c r="Q414" s="345"/>
      <c r="R414" s="345"/>
      <c r="S414" s="345"/>
      <c r="T414" s="345"/>
      <c r="U414" s="345"/>
      <c r="V414" s="345"/>
      <c r="W414" s="345"/>
      <c r="X414" s="345"/>
      <c r="Y414" s="345"/>
      <c r="Z414" s="345"/>
      <c r="AA414" s="346"/>
      <c r="AB414" s="346"/>
      <c r="AC414" s="346"/>
      <c r="AD414" s="345"/>
      <c r="AE414" s="345"/>
      <c r="AF414" s="345"/>
      <c r="AG414" s="160"/>
      <c r="AH414" s="347"/>
      <c r="AI414" s="348"/>
      <c r="AJ414" s="345"/>
      <c r="AK414" s="345"/>
      <c r="AL414" s="345"/>
      <c r="AM414" s="345"/>
      <c r="AN414" s="349"/>
      <c r="AO414" s="345"/>
      <c r="AP414" s="345"/>
      <c r="AQ414" s="345"/>
      <c r="AR414" s="345"/>
      <c r="AS414" s="345"/>
      <c r="AT414" s="345"/>
      <c r="AU414" s="160"/>
      <c r="AV414" s="347"/>
      <c r="AW414" s="346"/>
      <c r="AX414" s="346"/>
      <c r="AY414" s="350"/>
      <c r="AZ414" s="351"/>
      <c r="BA414" s="347"/>
      <c r="BB414" s="352"/>
      <c r="BC414" s="353"/>
      <c r="BD414" s="353"/>
      <c r="BE414" s="353"/>
      <c r="BF414" s="353"/>
      <c r="BG414" s="350"/>
      <c r="BH414" s="352"/>
      <c r="BI414" s="345"/>
      <c r="BJ414" s="350"/>
      <c r="BK414" s="317">
        <v>2999.3333333333335</v>
      </c>
    </row>
    <row r="415" spans="1:63" s="50" customFormat="1" ht="11.25" customHeight="1" x14ac:dyDescent="0.15">
      <c r="A415" s="292" t="s">
        <v>153</v>
      </c>
      <c r="B415" s="385" t="s">
        <v>2602</v>
      </c>
      <c r="C415" s="309" t="s">
        <v>2603</v>
      </c>
      <c r="D415" s="309" t="s">
        <v>2012</v>
      </c>
      <c r="E415" s="309" t="s">
        <v>2604</v>
      </c>
      <c r="F415" s="310"/>
      <c r="G415" s="309">
        <v>14000</v>
      </c>
      <c r="H415" s="308"/>
      <c r="I415" s="311">
        <v>193</v>
      </c>
      <c r="J415" s="311">
        <v>6</v>
      </c>
      <c r="K415" s="311">
        <v>2</v>
      </c>
      <c r="L415" s="311">
        <v>2</v>
      </c>
      <c r="M415" s="311">
        <v>51</v>
      </c>
      <c r="N415" s="311">
        <v>0</v>
      </c>
      <c r="O415" s="311">
        <v>193</v>
      </c>
      <c r="P415" s="311">
        <v>0</v>
      </c>
      <c r="Q415" s="311">
        <v>0</v>
      </c>
      <c r="R415" s="311">
        <v>0</v>
      </c>
      <c r="S415" s="311">
        <v>0</v>
      </c>
      <c r="T415" s="311">
        <v>0</v>
      </c>
      <c r="U415" s="311">
        <v>0</v>
      </c>
      <c r="V415" s="311">
        <v>0</v>
      </c>
      <c r="W415" s="311">
        <v>0</v>
      </c>
      <c r="X415" s="311">
        <v>0</v>
      </c>
      <c r="Y415" s="311">
        <v>525</v>
      </c>
      <c r="Z415" s="311">
        <v>0</v>
      </c>
      <c r="AA415" s="312">
        <v>1</v>
      </c>
      <c r="AB415" s="312">
        <v>0</v>
      </c>
      <c r="AC415" s="312">
        <v>0</v>
      </c>
      <c r="AD415" s="311">
        <v>41</v>
      </c>
      <c r="AE415" s="311">
        <v>80250</v>
      </c>
      <c r="AF415" s="311">
        <v>37</v>
      </c>
      <c r="AG415" s="313">
        <v>391000</v>
      </c>
      <c r="AH415" s="314"/>
      <c r="AI415" s="315">
        <v>18000</v>
      </c>
      <c r="AJ415" s="311">
        <v>7</v>
      </c>
      <c r="AK415" s="311"/>
      <c r="AL415" s="311">
        <v>20</v>
      </c>
      <c r="AM415" s="311"/>
      <c r="AN415" s="316"/>
      <c r="AO415" s="311">
        <v>150000</v>
      </c>
      <c r="AP415" s="311">
        <v>0</v>
      </c>
      <c r="AQ415" s="311">
        <v>37000</v>
      </c>
      <c r="AR415" s="311">
        <v>0</v>
      </c>
      <c r="AS415" s="311">
        <v>0</v>
      </c>
      <c r="AT415" s="311">
        <v>0</v>
      </c>
      <c r="AU415" s="313">
        <v>0</v>
      </c>
      <c r="AV415" s="314"/>
      <c r="AW415" s="312">
        <v>0.8</v>
      </c>
      <c r="AX415" s="312">
        <v>0.2</v>
      </c>
      <c r="AY415" s="317" t="s">
        <v>50</v>
      </c>
      <c r="AZ415" s="318" t="s">
        <v>50</v>
      </c>
      <c r="BA415" s="314"/>
      <c r="BB415" s="319">
        <v>81</v>
      </c>
      <c r="BC415" s="320">
        <v>1000000</v>
      </c>
      <c r="BD415" s="320">
        <v>1500000</v>
      </c>
      <c r="BE415" s="320">
        <v>1300000</v>
      </c>
      <c r="BF415" s="320">
        <v>4000000</v>
      </c>
      <c r="BG415" s="317" t="s">
        <v>42</v>
      </c>
      <c r="BH415" s="319">
        <v>81</v>
      </c>
      <c r="BI415" s="311"/>
      <c r="BJ415" s="317" t="s">
        <v>46</v>
      </c>
      <c r="BK415" s="317">
        <v>210.2</v>
      </c>
    </row>
    <row r="416" spans="1:63" s="252" customFormat="1" ht="11.25" customHeight="1" x14ac:dyDescent="0.15">
      <c r="A416" s="293" t="s">
        <v>154</v>
      </c>
      <c r="B416" s="348"/>
      <c r="C416" s="354"/>
      <c r="D416" s="354"/>
      <c r="E416" s="354"/>
      <c r="F416" s="355"/>
      <c r="G416" s="354"/>
      <c r="H416" s="345"/>
      <c r="I416" s="345"/>
      <c r="J416" s="345"/>
      <c r="K416" s="345"/>
      <c r="L416" s="345"/>
      <c r="M416" s="345"/>
      <c r="N416" s="345"/>
      <c r="O416" s="345"/>
      <c r="P416" s="345"/>
      <c r="Q416" s="345"/>
      <c r="R416" s="345"/>
      <c r="S416" s="345"/>
      <c r="T416" s="345"/>
      <c r="U416" s="345"/>
      <c r="V416" s="345"/>
      <c r="W416" s="345"/>
      <c r="X416" s="345"/>
      <c r="Y416" s="345"/>
      <c r="Z416" s="345"/>
      <c r="AA416" s="346"/>
      <c r="AB416" s="346"/>
      <c r="AC416" s="346"/>
      <c r="AD416" s="345"/>
      <c r="AE416" s="345"/>
      <c r="AF416" s="345"/>
      <c r="AG416" s="160"/>
      <c r="AH416" s="347"/>
      <c r="AI416" s="348"/>
      <c r="AJ416" s="345"/>
      <c r="AK416" s="345"/>
      <c r="AL416" s="345"/>
      <c r="AM416" s="345"/>
      <c r="AN416" s="349"/>
      <c r="AO416" s="345"/>
      <c r="AP416" s="345"/>
      <c r="AQ416" s="345"/>
      <c r="AR416" s="345"/>
      <c r="AS416" s="345"/>
      <c r="AT416" s="345"/>
      <c r="AU416" s="160"/>
      <c r="AV416" s="347"/>
      <c r="AW416" s="346"/>
      <c r="AX416" s="346"/>
      <c r="AY416" s="350"/>
      <c r="AZ416" s="351"/>
      <c r="BA416" s="347"/>
      <c r="BB416" s="352"/>
      <c r="BC416" s="353"/>
      <c r="BD416" s="353"/>
      <c r="BE416" s="353"/>
      <c r="BF416" s="353"/>
      <c r="BG416" s="350"/>
      <c r="BH416" s="352"/>
      <c r="BI416" s="345"/>
      <c r="BJ416" s="350"/>
      <c r="BK416" s="317">
        <v>70.400000000000006</v>
      </c>
    </row>
    <row r="417" spans="1:63" s="50" customFormat="1" ht="11.25" customHeight="1" x14ac:dyDescent="0.15">
      <c r="A417" s="292" t="s">
        <v>131</v>
      </c>
      <c r="B417" s="315" t="s">
        <v>2470</v>
      </c>
      <c r="C417" s="321" t="s">
        <v>2471</v>
      </c>
      <c r="D417" s="321" t="s">
        <v>2472</v>
      </c>
      <c r="E417" s="321" t="s">
        <v>2605</v>
      </c>
      <c r="F417" s="322"/>
      <c r="G417" s="321">
        <v>50697</v>
      </c>
      <c r="H417" s="311">
        <v>14863</v>
      </c>
      <c r="I417" s="311">
        <v>1081</v>
      </c>
      <c r="J417" s="311">
        <v>193</v>
      </c>
      <c r="K417" s="311">
        <v>77</v>
      </c>
      <c r="L417" s="311">
        <v>2</v>
      </c>
      <c r="M417" s="311">
        <v>238</v>
      </c>
      <c r="N417" s="311">
        <v>0</v>
      </c>
      <c r="O417" s="311">
        <v>23</v>
      </c>
      <c r="P417" s="311">
        <v>0</v>
      </c>
      <c r="Q417" s="311">
        <v>0</v>
      </c>
      <c r="R417" s="311">
        <v>0</v>
      </c>
      <c r="S417" s="311">
        <v>0</v>
      </c>
      <c r="T417" s="311">
        <v>0</v>
      </c>
      <c r="U417" s="311">
        <v>0</v>
      </c>
      <c r="V417" s="311">
        <v>0</v>
      </c>
      <c r="W417" s="311">
        <v>0</v>
      </c>
      <c r="X417" s="311">
        <v>0</v>
      </c>
      <c r="Y417" s="311">
        <v>6014</v>
      </c>
      <c r="Z417" s="311">
        <v>600</v>
      </c>
      <c r="AA417" s="312">
        <v>1</v>
      </c>
      <c r="AB417" s="312">
        <v>0</v>
      </c>
      <c r="AC417" s="312">
        <v>0</v>
      </c>
      <c r="AD417" s="311">
        <v>58</v>
      </c>
      <c r="AE417" s="311">
        <v>11500</v>
      </c>
      <c r="AF417" s="311">
        <v>19</v>
      </c>
      <c r="AG417" s="313">
        <v>9500</v>
      </c>
      <c r="AH417" s="314"/>
      <c r="AI417" s="315">
        <v>18000</v>
      </c>
      <c r="AJ417" s="311">
        <v>0</v>
      </c>
      <c r="AK417" s="311">
        <v>4000</v>
      </c>
      <c r="AL417" s="311">
        <v>95000</v>
      </c>
      <c r="AM417" s="311"/>
      <c r="AN417" s="316"/>
      <c r="AO417" s="311">
        <v>1230000</v>
      </c>
      <c r="AP417" s="311">
        <v>0</v>
      </c>
      <c r="AQ417" s="311">
        <v>0</v>
      </c>
      <c r="AR417" s="311">
        <v>0</v>
      </c>
      <c r="AS417" s="311">
        <v>0</v>
      </c>
      <c r="AT417" s="311">
        <v>0</v>
      </c>
      <c r="AU417" s="313"/>
      <c r="AV417" s="314"/>
      <c r="AW417" s="312">
        <v>1</v>
      </c>
      <c r="AX417" s="312">
        <v>0</v>
      </c>
      <c r="AY417" s="317" t="s">
        <v>50</v>
      </c>
      <c r="AZ417" s="318" t="s">
        <v>50</v>
      </c>
      <c r="BA417" s="314"/>
      <c r="BB417" s="319">
        <v>125</v>
      </c>
      <c r="BC417" s="320">
        <v>45000</v>
      </c>
      <c r="BD417" s="320">
        <v>7000</v>
      </c>
      <c r="BE417" s="320">
        <v>5639485</v>
      </c>
      <c r="BF417" s="320">
        <v>29445000</v>
      </c>
      <c r="BG417" s="317" t="s">
        <v>42</v>
      </c>
      <c r="BH417" s="319">
        <v>125</v>
      </c>
      <c r="BI417" s="311"/>
      <c r="BJ417" s="317" t="s">
        <v>46</v>
      </c>
      <c r="BK417" s="317">
        <v>187.77777777777777</v>
      </c>
    </row>
    <row r="418" spans="1:63" s="50" customFormat="1" ht="11.25" customHeight="1" x14ac:dyDescent="0.15">
      <c r="A418" s="292" t="s">
        <v>132</v>
      </c>
      <c r="B418" s="315" t="s">
        <v>2606</v>
      </c>
      <c r="C418" s="321" t="s">
        <v>2607</v>
      </c>
      <c r="D418" s="321" t="s">
        <v>2608</v>
      </c>
      <c r="E418" s="321" t="s">
        <v>2609</v>
      </c>
      <c r="F418" s="322"/>
      <c r="G418" s="321">
        <v>23000</v>
      </c>
      <c r="H418" s="311">
        <v>9134</v>
      </c>
      <c r="I418" s="311">
        <v>892</v>
      </c>
      <c r="J418" s="311">
        <v>88</v>
      </c>
      <c r="K418" s="311">
        <v>31</v>
      </c>
      <c r="L418" s="311">
        <v>33</v>
      </c>
      <c r="M418" s="311">
        <v>506</v>
      </c>
      <c r="N418" s="311">
        <v>0</v>
      </c>
      <c r="O418" s="311">
        <v>393</v>
      </c>
      <c r="P418" s="311">
        <v>0</v>
      </c>
      <c r="Q418" s="311"/>
      <c r="R418" s="311"/>
      <c r="S418" s="311"/>
      <c r="T418" s="311"/>
      <c r="U418" s="311"/>
      <c r="V418" s="311"/>
      <c r="W418" s="311"/>
      <c r="X418" s="311"/>
      <c r="Y418" s="311">
        <v>1246</v>
      </c>
      <c r="Z418" s="311">
        <v>112</v>
      </c>
      <c r="AA418" s="312">
        <v>0.98</v>
      </c>
      <c r="AB418" s="312">
        <v>0.01</v>
      </c>
      <c r="AC418" s="312">
        <v>0.01</v>
      </c>
      <c r="AD418" s="311">
        <v>194</v>
      </c>
      <c r="AE418" s="311">
        <v>203050</v>
      </c>
      <c r="AF418" s="311">
        <v>552</v>
      </c>
      <c r="AG418" s="313">
        <v>7743642</v>
      </c>
      <c r="AH418" s="314"/>
      <c r="AI418" s="315">
        <v>266853</v>
      </c>
      <c r="AJ418" s="311">
        <v>11</v>
      </c>
      <c r="AK418" s="311">
        <v>106</v>
      </c>
      <c r="AL418" s="311">
        <v>207</v>
      </c>
      <c r="AM418" s="311"/>
      <c r="AN418" s="316"/>
      <c r="AO418" s="311">
        <v>1588897</v>
      </c>
      <c r="AP418" s="311">
        <v>0</v>
      </c>
      <c r="AQ418" s="311">
        <v>15586700</v>
      </c>
      <c r="AR418" s="311">
        <v>0</v>
      </c>
      <c r="AS418" s="311">
        <v>0</v>
      </c>
      <c r="AT418" s="311">
        <v>0</v>
      </c>
      <c r="AU418" s="313">
        <v>0</v>
      </c>
      <c r="AV418" s="314"/>
      <c r="AW418" s="312">
        <v>0.11</v>
      </c>
      <c r="AX418" s="312">
        <v>0.89</v>
      </c>
      <c r="AY418" s="317" t="s">
        <v>41</v>
      </c>
      <c r="AZ418" s="318" t="s">
        <v>95</v>
      </c>
      <c r="BA418" s="314"/>
      <c r="BB418" s="319">
        <v>117</v>
      </c>
      <c r="BC418" s="320">
        <v>24611640</v>
      </c>
      <c r="BD418" s="320">
        <v>18959137</v>
      </c>
      <c r="BE418" s="320">
        <v>36055823</v>
      </c>
      <c r="BF418" s="320">
        <v>101561017</v>
      </c>
      <c r="BG418" s="317" t="s">
        <v>42</v>
      </c>
      <c r="BH418" s="319">
        <v>115.58</v>
      </c>
      <c r="BI418" s="311"/>
      <c r="BJ418" s="317" t="s">
        <v>42</v>
      </c>
      <c r="BK418" s="317">
        <v>719.9</v>
      </c>
    </row>
    <row r="419" spans="1:63" s="50" customFormat="1" ht="11.25" customHeight="1" x14ac:dyDescent="0.15">
      <c r="A419" s="292" t="s">
        <v>133</v>
      </c>
      <c r="B419" s="315" t="s">
        <v>166</v>
      </c>
      <c r="C419" s="321" t="s">
        <v>183</v>
      </c>
      <c r="D419" s="321" t="s">
        <v>201</v>
      </c>
      <c r="E419" s="321" t="s">
        <v>219</v>
      </c>
      <c r="F419" s="322"/>
      <c r="G419" s="321">
        <v>10870</v>
      </c>
      <c r="H419" s="311">
        <v>4135</v>
      </c>
      <c r="I419" s="311">
        <v>634</v>
      </c>
      <c r="J419" s="311">
        <v>2</v>
      </c>
      <c r="K419" s="311">
        <v>17</v>
      </c>
      <c r="L419" s="311">
        <v>15</v>
      </c>
      <c r="M419" s="311">
        <v>171</v>
      </c>
      <c r="N419" s="311">
        <v>8</v>
      </c>
      <c r="O419" s="311">
        <v>634</v>
      </c>
      <c r="P419" s="311">
        <v>3</v>
      </c>
      <c r="Q419" s="311">
        <v>250</v>
      </c>
      <c r="R419" s="311">
        <v>0</v>
      </c>
      <c r="S419" s="311">
        <v>0</v>
      </c>
      <c r="T419" s="311">
        <v>0</v>
      </c>
      <c r="U419" s="311">
        <v>0</v>
      </c>
      <c r="V419" s="311">
        <v>0</v>
      </c>
      <c r="W419" s="311">
        <v>0</v>
      </c>
      <c r="X419" s="311">
        <v>0</v>
      </c>
      <c r="Y419" s="311">
        <v>1380</v>
      </c>
      <c r="Z419" s="311">
        <v>0</v>
      </c>
      <c r="AA419" s="312">
        <v>1</v>
      </c>
      <c r="AB419" s="312">
        <v>0</v>
      </c>
      <c r="AC419" s="312">
        <v>0</v>
      </c>
      <c r="AD419" s="311">
        <v>99</v>
      </c>
      <c r="AE419" s="311">
        <v>150000</v>
      </c>
      <c r="AF419" s="311">
        <v>88</v>
      </c>
      <c r="AG419" s="313">
        <v>595000</v>
      </c>
      <c r="AH419" s="314" t="s">
        <v>2645</v>
      </c>
      <c r="AI419" s="315">
        <v>107981</v>
      </c>
      <c r="AJ419" s="311">
        <v>0</v>
      </c>
      <c r="AK419" s="311">
        <v>0</v>
      </c>
      <c r="AL419" s="311">
        <v>0</v>
      </c>
      <c r="AM419" s="311">
        <v>0</v>
      </c>
      <c r="AN419" s="316"/>
      <c r="AO419" s="311">
        <v>144249</v>
      </c>
      <c r="AP419" s="311">
        <v>0</v>
      </c>
      <c r="AQ419" s="311">
        <v>359149</v>
      </c>
      <c r="AR419" s="311">
        <v>0</v>
      </c>
      <c r="AS419" s="311">
        <v>0</v>
      </c>
      <c r="AT419" s="311">
        <v>0</v>
      </c>
      <c r="AU419" s="313">
        <v>0</v>
      </c>
      <c r="AV419" s="314"/>
      <c r="AW419" s="312">
        <v>0.28000000000000003</v>
      </c>
      <c r="AX419" s="312">
        <v>0.72</v>
      </c>
      <c r="AY419" s="317" t="s">
        <v>50</v>
      </c>
      <c r="AZ419" s="318" t="s">
        <v>50</v>
      </c>
      <c r="BA419" s="314"/>
      <c r="BB419" s="319">
        <v>61</v>
      </c>
      <c r="BC419" s="320">
        <v>11874882</v>
      </c>
      <c r="BD419" s="320">
        <v>1939731</v>
      </c>
      <c r="BE419" s="320">
        <v>7457279</v>
      </c>
      <c r="BF419" s="320">
        <v>23260950</v>
      </c>
      <c r="BG419" s="317" t="s">
        <v>46</v>
      </c>
      <c r="BH419" s="319"/>
      <c r="BI419" s="311" t="s">
        <v>2646</v>
      </c>
      <c r="BJ419" s="317" t="s">
        <v>46</v>
      </c>
      <c r="BK419" s="317">
        <v>371.66666666666669</v>
      </c>
    </row>
    <row r="420" spans="1:63" s="50" customFormat="1" ht="11.25" customHeight="1" x14ac:dyDescent="0.15">
      <c r="A420" s="292" t="s">
        <v>134</v>
      </c>
      <c r="B420" s="315" t="s">
        <v>167</v>
      </c>
      <c r="C420" s="321" t="s">
        <v>656</v>
      </c>
      <c r="D420" s="321" t="s">
        <v>2474</v>
      </c>
      <c r="E420" s="321" t="s">
        <v>1497</v>
      </c>
      <c r="F420" s="322"/>
      <c r="G420" s="321">
        <v>13472</v>
      </c>
      <c r="H420" s="311"/>
      <c r="I420" s="311">
        <v>346</v>
      </c>
      <c r="J420" s="311">
        <v>11</v>
      </c>
      <c r="K420" s="311"/>
      <c r="L420" s="311">
        <v>6</v>
      </c>
      <c r="M420" s="311">
        <v>53</v>
      </c>
      <c r="N420" s="311">
        <v>4</v>
      </c>
      <c r="O420" s="311">
        <v>288</v>
      </c>
      <c r="P420" s="311"/>
      <c r="Q420" s="311"/>
      <c r="R420" s="311"/>
      <c r="S420" s="311"/>
      <c r="T420" s="311"/>
      <c r="U420" s="311"/>
      <c r="V420" s="311"/>
      <c r="W420" s="311"/>
      <c r="X420" s="311"/>
      <c r="Y420" s="311">
        <v>500</v>
      </c>
      <c r="Z420" s="311">
        <v>68</v>
      </c>
      <c r="AA420" s="312">
        <v>1</v>
      </c>
      <c r="AB420" s="312"/>
      <c r="AC420" s="312"/>
      <c r="AD420" s="311">
        <v>22</v>
      </c>
      <c r="AE420" s="311">
        <v>60500</v>
      </c>
      <c r="AF420" s="311">
        <v>19</v>
      </c>
      <c r="AG420" s="313">
        <v>347500</v>
      </c>
      <c r="AH420" s="314"/>
      <c r="AI420" s="315">
        <v>6150</v>
      </c>
      <c r="AJ420" s="311"/>
      <c r="AK420" s="311"/>
      <c r="AL420" s="311"/>
      <c r="AM420" s="311"/>
      <c r="AN420" s="316"/>
      <c r="AO420" s="311">
        <v>72600</v>
      </c>
      <c r="AP420" s="311"/>
      <c r="AQ420" s="311"/>
      <c r="AR420" s="311"/>
      <c r="AS420" s="311"/>
      <c r="AT420" s="311"/>
      <c r="AU420" s="313"/>
      <c r="AV420" s="314"/>
      <c r="AW420" s="312">
        <v>1</v>
      </c>
      <c r="AX420" s="312"/>
      <c r="AY420" s="317" t="s">
        <v>50</v>
      </c>
      <c r="AZ420" s="318" t="s">
        <v>50</v>
      </c>
      <c r="BA420" s="314"/>
      <c r="BB420" s="319">
        <v>63</v>
      </c>
      <c r="BC420" s="320">
        <v>307000</v>
      </c>
      <c r="BD420" s="320">
        <v>710000</v>
      </c>
      <c r="BE420" s="320">
        <v>382000</v>
      </c>
      <c r="BF420" s="320">
        <v>1400000</v>
      </c>
      <c r="BG420" s="317" t="s">
        <v>42</v>
      </c>
      <c r="BH420" s="319">
        <v>63</v>
      </c>
      <c r="BI420" s="311"/>
      <c r="BJ420" s="317" t="s">
        <v>46</v>
      </c>
      <c r="BK420" s="317">
        <v>77.5</v>
      </c>
    </row>
    <row r="421" spans="1:63" s="252" customFormat="1" ht="11.25" customHeight="1" x14ac:dyDescent="0.15">
      <c r="A421" s="293" t="s">
        <v>347</v>
      </c>
      <c r="B421" s="348"/>
      <c r="C421" s="356"/>
      <c r="D421" s="354"/>
      <c r="E421" s="354"/>
      <c r="F421" s="355"/>
      <c r="G421" s="354"/>
      <c r="H421" s="345"/>
      <c r="I421" s="345"/>
      <c r="J421" s="345"/>
      <c r="K421" s="345"/>
      <c r="L421" s="345"/>
      <c r="M421" s="345"/>
      <c r="N421" s="345"/>
      <c r="O421" s="345"/>
      <c r="P421" s="345"/>
      <c r="Q421" s="345"/>
      <c r="R421" s="345"/>
      <c r="S421" s="345"/>
      <c r="T421" s="345"/>
      <c r="U421" s="345"/>
      <c r="V421" s="345"/>
      <c r="W421" s="345"/>
      <c r="X421" s="345"/>
      <c r="Y421" s="345"/>
      <c r="Z421" s="345"/>
      <c r="AA421" s="346"/>
      <c r="AB421" s="346"/>
      <c r="AC421" s="346"/>
      <c r="AD421" s="345"/>
      <c r="AE421" s="345"/>
      <c r="AF421" s="345"/>
      <c r="AG421" s="160"/>
      <c r="AH421" s="347"/>
      <c r="AI421" s="348"/>
      <c r="AJ421" s="345"/>
      <c r="AK421" s="345"/>
      <c r="AL421" s="345"/>
      <c r="AM421" s="345"/>
      <c r="AN421" s="349"/>
      <c r="AO421" s="345"/>
      <c r="AP421" s="345"/>
      <c r="AQ421" s="345"/>
      <c r="AR421" s="345"/>
      <c r="AS421" s="345"/>
      <c r="AT421" s="345"/>
      <c r="AU421" s="160"/>
      <c r="AV421" s="347"/>
      <c r="AW421" s="346"/>
      <c r="AX421" s="346"/>
      <c r="AY421" s="350"/>
      <c r="AZ421" s="351"/>
      <c r="BA421" s="347"/>
      <c r="BB421" s="352"/>
      <c r="BC421" s="353"/>
      <c r="BD421" s="353"/>
      <c r="BE421" s="353"/>
      <c r="BF421" s="353"/>
      <c r="BG421" s="350"/>
      <c r="BH421" s="352"/>
      <c r="BI421" s="345"/>
      <c r="BJ421" s="350"/>
      <c r="BK421" s="317">
        <v>45</v>
      </c>
    </row>
    <row r="422" spans="1:63" s="252" customFormat="1" ht="11.25" customHeight="1" x14ac:dyDescent="0.15">
      <c r="A422" s="293" t="s">
        <v>348</v>
      </c>
      <c r="B422" s="348"/>
      <c r="C422" s="354"/>
      <c r="D422" s="354"/>
      <c r="E422" s="354"/>
      <c r="F422" s="355"/>
      <c r="G422" s="354"/>
      <c r="H422" s="345"/>
      <c r="I422" s="345"/>
      <c r="J422" s="345"/>
      <c r="K422" s="345"/>
      <c r="L422" s="345"/>
      <c r="M422" s="345"/>
      <c r="N422" s="345"/>
      <c r="O422" s="345"/>
      <c r="P422" s="345"/>
      <c r="Q422" s="345"/>
      <c r="R422" s="345"/>
      <c r="S422" s="345"/>
      <c r="T422" s="345"/>
      <c r="U422" s="345"/>
      <c r="V422" s="345"/>
      <c r="W422" s="345"/>
      <c r="X422" s="345"/>
      <c r="Y422" s="345"/>
      <c r="Z422" s="345"/>
      <c r="AA422" s="346"/>
      <c r="AB422" s="346"/>
      <c r="AC422" s="346"/>
      <c r="AD422" s="345"/>
      <c r="AE422" s="345"/>
      <c r="AF422" s="345"/>
      <c r="AG422" s="160"/>
      <c r="AH422" s="347"/>
      <c r="AI422" s="348"/>
      <c r="AJ422" s="345"/>
      <c r="AK422" s="345"/>
      <c r="AL422" s="345"/>
      <c r="AM422" s="345"/>
      <c r="AN422" s="349"/>
      <c r="AO422" s="345"/>
      <c r="AP422" s="345"/>
      <c r="AQ422" s="345"/>
      <c r="AR422" s="345"/>
      <c r="AS422" s="345"/>
      <c r="AT422" s="345"/>
      <c r="AU422" s="160"/>
      <c r="AV422" s="347"/>
      <c r="AW422" s="346"/>
      <c r="AX422" s="346"/>
      <c r="AY422" s="350"/>
      <c r="AZ422" s="351"/>
      <c r="BA422" s="347"/>
      <c r="BB422" s="352"/>
      <c r="BC422" s="353"/>
      <c r="BD422" s="353"/>
      <c r="BE422" s="353"/>
      <c r="BF422" s="353"/>
      <c r="BG422" s="350"/>
      <c r="BH422" s="352"/>
      <c r="BI422" s="345"/>
      <c r="BJ422" s="350"/>
      <c r="BK422" s="317">
        <v>1.6</v>
      </c>
    </row>
    <row r="423" spans="1:63" s="50" customFormat="1" ht="11.25" customHeight="1" x14ac:dyDescent="0.15">
      <c r="A423" s="295" t="s">
        <v>349</v>
      </c>
      <c r="B423" s="315" t="s">
        <v>2610</v>
      </c>
      <c r="C423" s="321" t="s">
        <v>2611</v>
      </c>
      <c r="D423" s="321" t="s">
        <v>2612</v>
      </c>
      <c r="E423" s="321" t="s">
        <v>2613</v>
      </c>
      <c r="F423" s="322"/>
      <c r="G423" s="321">
        <v>49141</v>
      </c>
      <c r="H423" s="311">
        <v>17959</v>
      </c>
      <c r="I423" s="311">
        <v>576</v>
      </c>
      <c r="J423" s="311">
        <v>92</v>
      </c>
      <c r="K423" s="311">
        <v>253</v>
      </c>
      <c r="L423" s="311">
        <v>6</v>
      </c>
      <c r="M423" s="311">
        <v>0</v>
      </c>
      <c r="N423" s="311">
        <v>0</v>
      </c>
      <c r="O423" s="311">
        <v>84</v>
      </c>
      <c r="P423" s="311">
        <v>0</v>
      </c>
      <c r="Q423" s="311">
        <v>0</v>
      </c>
      <c r="R423" s="311">
        <v>0</v>
      </c>
      <c r="S423" s="311">
        <v>0</v>
      </c>
      <c r="T423" s="311">
        <v>0</v>
      </c>
      <c r="U423" s="311">
        <v>0</v>
      </c>
      <c r="V423" s="311">
        <v>0</v>
      </c>
      <c r="W423" s="311">
        <v>37</v>
      </c>
      <c r="X423" s="311">
        <v>0</v>
      </c>
      <c r="Y423" s="311">
        <v>1938</v>
      </c>
      <c r="Z423" s="311">
        <v>0</v>
      </c>
      <c r="AA423" s="312">
        <v>1</v>
      </c>
      <c r="AB423" s="312">
        <v>0</v>
      </c>
      <c r="AC423" s="312">
        <v>0</v>
      </c>
      <c r="AD423" s="311">
        <v>126</v>
      </c>
      <c r="AE423" s="311">
        <v>54030</v>
      </c>
      <c r="AF423" s="311">
        <v>75</v>
      </c>
      <c r="AG423" s="313">
        <v>885000</v>
      </c>
      <c r="AH423" s="314" t="s">
        <v>2647</v>
      </c>
      <c r="AI423" s="315">
        <v>3994</v>
      </c>
      <c r="AJ423" s="311">
        <v>4</v>
      </c>
      <c r="AK423" s="311">
        <v>0</v>
      </c>
      <c r="AL423" s="311">
        <v>1366</v>
      </c>
      <c r="AM423" s="311">
        <v>0</v>
      </c>
      <c r="AN423" s="316"/>
      <c r="AO423" s="311">
        <v>30100</v>
      </c>
      <c r="AP423" s="311">
        <v>0</v>
      </c>
      <c r="AQ423" s="311">
        <v>0</v>
      </c>
      <c r="AR423" s="311">
        <v>0</v>
      </c>
      <c r="AS423" s="311">
        <v>0</v>
      </c>
      <c r="AT423" s="311">
        <v>0</v>
      </c>
      <c r="AU423" s="313">
        <v>0</v>
      </c>
      <c r="AV423" s="314"/>
      <c r="AW423" s="312">
        <v>1</v>
      </c>
      <c r="AX423" s="312">
        <v>0</v>
      </c>
      <c r="AY423" s="317" t="s">
        <v>50</v>
      </c>
      <c r="AZ423" s="318" t="s">
        <v>50</v>
      </c>
      <c r="BA423" s="314" t="s">
        <v>2648</v>
      </c>
      <c r="BB423" s="319">
        <v>138.1</v>
      </c>
      <c r="BC423" s="320">
        <v>974403.31</v>
      </c>
      <c r="BD423" s="320">
        <v>928053.29</v>
      </c>
      <c r="BE423" s="320">
        <v>574786.93999999994</v>
      </c>
      <c r="BF423" s="320">
        <v>2477243.54</v>
      </c>
      <c r="BG423" s="317" t="s">
        <v>42</v>
      </c>
      <c r="BH423" s="319">
        <v>138.1</v>
      </c>
      <c r="BI423" s="311" t="s">
        <v>2649</v>
      </c>
      <c r="BJ423" s="317" t="s">
        <v>46</v>
      </c>
      <c r="BK423" s="317">
        <v>9.3333333333333339</v>
      </c>
    </row>
    <row r="424" spans="1:63" s="252" customFormat="1" ht="11.25" customHeight="1" x14ac:dyDescent="0.15">
      <c r="A424" s="293" t="s">
        <v>350</v>
      </c>
      <c r="B424" s="348"/>
      <c r="C424" s="354"/>
      <c r="D424" s="354"/>
      <c r="E424" s="354"/>
      <c r="F424" s="355"/>
      <c r="G424" s="354"/>
      <c r="H424" s="345"/>
      <c r="I424" s="345"/>
      <c r="J424" s="345"/>
      <c r="K424" s="345"/>
      <c r="L424" s="345"/>
      <c r="M424" s="345"/>
      <c r="N424" s="345"/>
      <c r="O424" s="345"/>
      <c r="P424" s="345"/>
      <c r="Q424" s="345"/>
      <c r="R424" s="345"/>
      <c r="S424" s="345"/>
      <c r="T424" s="345"/>
      <c r="U424" s="345"/>
      <c r="V424" s="345"/>
      <c r="W424" s="345"/>
      <c r="X424" s="345"/>
      <c r="Y424" s="345"/>
      <c r="Z424" s="345"/>
      <c r="AA424" s="346"/>
      <c r="AB424" s="346"/>
      <c r="AC424" s="346"/>
      <c r="AD424" s="345"/>
      <c r="AE424" s="345"/>
      <c r="AF424" s="345"/>
      <c r="AG424" s="160"/>
      <c r="AH424" s="347"/>
      <c r="AI424" s="348"/>
      <c r="AJ424" s="345"/>
      <c r="AK424" s="345"/>
      <c r="AL424" s="345"/>
      <c r="AM424" s="345"/>
      <c r="AN424" s="349"/>
      <c r="AO424" s="345"/>
      <c r="AP424" s="345"/>
      <c r="AQ424" s="345"/>
      <c r="AR424" s="345"/>
      <c r="AS424" s="345"/>
      <c r="AT424" s="345"/>
      <c r="AU424" s="160"/>
      <c r="AV424" s="347"/>
      <c r="AW424" s="346"/>
      <c r="AX424" s="346"/>
      <c r="AY424" s="350"/>
      <c r="AZ424" s="351"/>
      <c r="BA424" s="347"/>
      <c r="BB424" s="352"/>
      <c r="BC424" s="353"/>
      <c r="BD424" s="353"/>
      <c r="BE424" s="353"/>
      <c r="BF424" s="353"/>
      <c r="BG424" s="350"/>
      <c r="BH424" s="352"/>
      <c r="BI424" s="345"/>
      <c r="BJ424" s="350"/>
      <c r="BK424" s="317"/>
    </row>
    <row r="425" spans="1:63" s="50" customFormat="1" ht="11.25" customHeight="1" x14ac:dyDescent="0.15">
      <c r="A425" s="295" t="s">
        <v>351</v>
      </c>
      <c r="B425" s="315" t="s">
        <v>630</v>
      </c>
      <c r="C425" s="321" t="s">
        <v>631</v>
      </c>
      <c r="D425" s="321" t="s">
        <v>632</v>
      </c>
      <c r="E425" s="321" t="s">
        <v>633</v>
      </c>
      <c r="F425" s="322"/>
      <c r="G425" s="321">
        <v>12330</v>
      </c>
      <c r="H425" s="311">
        <v>5898</v>
      </c>
      <c r="I425" s="311">
        <v>458</v>
      </c>
      <c r="J425" s="311">
        <v>40</v>
      </c>
      <c r="K425" s="311">
        <v>23</v>
      </c>
      <c r="L425" s="311">
        <v>2</v>
      </c>
      <c r="M425" s="311">
        <v>238</v>
      </c>
      <c r="N425" s="311">
        <v>3</v>
      </c>
      <c r="O425" s="311">
        <v>391</v>
      </c>
      <c r="P425" s="311">
        <v>0</v>
      </c>
      <c r="Q425" s="311">
        <v>0</v>
      </c>
      <c r="R425" s="311">
        <v>0</v>
      </c>
      <c r="S425" s="311">
        <v>0</v>
      </c>
      <c r="T425" s="311">
        <v>0</v>
      </c>
      <c r="U425" s="311">
        <v>0</v>
      </c>
      <c r="V425" s="311">
        <v>0</v>
      </c>
      <c r="W425" s="311">
        <v>0</v>
      </c>
      <c r="X425" s="311">
        <v>0</v>
      </c>
      <c r="Y425" s="311">
        <v>562</v>
      </c>
      <c r="Z425" s="311">
        <v>34</v>
      </c>
      <c r="AA425" s="312">
        <v>1</v>
      </c>
      <c r="AB425" s="312">
        <v>0</v>
      </c>
      <c r="AC425" s="312">
        <v>0</v>
      </c>
      <c r="AD425" s="311">
        <v>126</v>
      </c>
      <c r="AE425" s="311">
        <v>173000</v>
      </c>
      <c r="AF425" s="311">
        <v>139</v>
      </c>
      <c r="AG425" s="313">
        <v>2085000</v>
      </c>
      <c r="AH425" s="314"/>
      <c r="AI425" s="315">
        <v>128127</v>
      </c>
      <c r="AJ425" s="311">
        <v>0</v>
      </c>
      <c r="AK425" s="311">
        <v>0</v>
      </c>
      <c r="AL425" s="311">
        <v>671</v>
      </c>
      <c r="AM425" s="311">
        <v>20583</v>
      </c>
      <c r="AN425" s="316" t="s">
        <v>2650</v>
      </c>
      <c r="AO425" s="311">
        <v>5135695</v>
      </c>
      <c r="AP425" s="311">
        <v>0</v>
      </c>
      <c r="AQ425" s="311">
        <v>655926</v>
      </c>
      <c r="AR425" s="311">
        <v>0</v>
      </c>
      <c r="AS425" s="311">
        <v>125342</v>
      </c>
      <c r="AT425" s="311">
        <v>0</v>
      </c>
      <c r="AU425" s="313">
        <v>0</v>
      </c>
      <c r="AV425" s="314"/>
      <c r="AW425" s="312">
        <v>0.89</v>
      </c>
      <c r="AX425" s="312">
        <v>0.11</v>
      </c>
      <c r="AY425" s="317" t="s">
        <v>50</v>
      </c>
      <c r="AZ425" s="318" t="s">
        <v>41</v>
      </c>
      <c r="BA425" s="314"/>
      <c r="BB425" s="319">
        <v>61.76</v>
      </c>
      <c r="BC425" s="320">
        <v>3634700</v>
      </c>
      <c r="BD425" s="320">
        <v>5639365</v>
      </c>
      <c r="BE425" s="320">
        <v>9825803</v>
      </c>
      <c r="BF425" s="320">
        <v>19098868</v>
      </c>
      <c r="BG425" s="317" t="s">
        <v>42</v>
      </c>
      <c r="BH425" s="319"/>
      <c r="BI425" s="311" t="s">
        <v>2651</v>
      </c>
      <c r="BJ425" s="317" t="s">
        <v>42</v>
      </c>
      <c r="BK425" s="317">
        <v>768.75</v>
      </c>
    </row>
    <row r="426" spans="1:63" s="50" customFormat="1" ht="11.25" customHeight="1" x14ac:dyDescent="0.15">
      <c r="A426" s="292" t="s">
        <v>135</v>
      </c>
      <c r="B426" s="315" t="s">
        <v>2614</v>
      </c>
      <c r="C426" s="321" t="s">
        <v>2615</v>
      </c>
      <c r="D426" s="321" t="s">
        <v>2616</v>
      </c>
      <c r="E426" s="321" t="s">
        <v>2617</v>
      </c>
      <c r="F426" s="322"/>
      <c r="G426" s="321">
        <v>45304</v>
      </c>
      <c r="H426" s="311">
        <v>15900</v>
      </c>
      <c r="I426" s="311">
        <v>1756</v>
      </c>
      <c r="J426" s="311">
        <v>92</v>
      </c>
      <c r="K426" s="311">
        <v>15</v>
      </c>
      <c r="L426" s="311">
        <v>0</v>
      </c>
      <c r="M426" s="311">
        <v>488</v>
      </c>
      <c r="N426" s="311">
        <v>131</v>
      </c>
      <c r="O426" s="311">
        <v>673</v>
      </c>
      <c r="P426" s="311">
        <v>2</v>
      </c>
      <c r="Q426" s="311">
        <v>0</v>
      </c>
      <c r="R426" s="311">
        <v>0</v>
      </c>
      <c r="S426" s="311">
        <v>0</v>
      </c>
      <c r="T426" s="311">
        <v>0</v>
      </c>
      <c r="U426" s="311">
        <v>0</v>
      </c>
      <c r="V426" s="311">
        <v>0</v>
      </c>
      <c r="W426" s="311">
        <v>0</v>
      </c>
      <c r="X426" s="311">
        <v>0</v>
      </c>
      <c r="Y426" s="311">
        <v>1697</v>
      </c>
      <c r="Z426" s="311">
        <v>1902</v>
      </c>
      <c r="AA426" s="312">
        <v>0.9</v>
      </c>
      <c r="AB426" s="312">
        <v>0</v>
      </c>
      <c r="AC426" s="312">
        <v>0.1</v>
      </c>
      <c r="AD426" s="311">
        <v>169</v>
      </c>
      <c r="AE426" s="311">
        <v>511063</v>
      </c>
      <c r="AF426" s="311">
        <v>160</v>
      </c>
      <c r="AG426" s="313">
        <v>1688800</v>
      </c>
      <c r="AH426" s="314"/>
      <c r="AI426" s="315">
        <v>428143</v>
      </c>
      <c r="AJ426" s="311">
        <v>15</v>
      </c>
      <c r="AK426" s="311">
        <v>0</v>
      </c>
      <c r="AL426" s="311">
        <v>0</v>
      </c>
      <c r="AM426" s="311"/>
      <c r="AN426" s="316"/>
      <c r="AO426" s="311">
        <v>1540987</v>
      </c>
      <c r="AP426" s="311">
        <v>205511</v>
      </c>
      <c r="AQ426" s="311">
        <v>0</v>
      </c>
      <c r="AR426" s="311">
        <v>0</v>
      </c>
      <c r="AS426" s="311">
        <v>1169032</v>
      </c>
      <c r="AT426" s="311">
        <v>188019</v>
      </c>
      <c r="AU426" s="313"/>
      <c r="AV426" s="314"/>
      <c r="AW426" s="312">
        <v>0.8</v>
      </c>
      <c r="AX426" s="312">
        <v>0.2</v>
      </c>
      <c r="AY426" s="317" t="s">
        <v>50</v>
      </c>
      <c r="AZ426" s="318" t="s">
        <v>50</v>
      </c>
      <c r="BA426" s="314"/>
      <c r="BB426" s="319">
        <v>80.17</v>
      </c>
      <c r="BC426" s="320">
        <v>20075209</v>
      </c>
      <c r="BD426" s="320">
        <v>15555036</v>
      </c>
      <c r="BE426" s="320">
        <v>35118778</v>
      </c>
      <c r="BF426" s="320">
        <v>70749023</v>
      </c>
      <c r="BG426" s="317" t="s">
        <v>46</v>
      </c>
      <c r="BH426" s="319"/>
      <c r="BI426" s="311"/>
      <c r="BJ426" s="317" t="s">
        <v>46</v>
      </c>
      <c r="BK426" s="317">
        <v>349.18181818181819</v>
      </c>
    </row>
    <row r="427" spans="1:63" s="50" customFormat="1" ht="11.25" customHeight="1" x14ac:dyDescent="0.15">
      <c r="A427" s="295" t="s">
        <v>155</v>
      </c>
      <c r="B427" s="315" t="s">
        <v>2478</v>
      </c>
      <c r="C427" s="321" t="s">
        <v>2479</v>
      </c>
      <c r="D427" s="321" t="s">
        <v>2480</v>
      </c>
      <c r="E427" s="321" t="s">
        <v>2511</v>
      </c>
      <c r="F427" s="322"/>
      <c r="G427" s="321">
        <v>31000</v>
      </c>
      <c r="H427" s="311">
        <v>11200</v>
      </c>
      <c r="I427" s="311">
        <v>1102</v>
      </c>
      <c r="J427" s="311">
        <v>0</v>
      </c>
      <c r="K427" s="311">
        <v>0</v>
      </c>
      <c r="L427" s="311">
        <v>28</v>
      </c>
      <c r="M427" s="311">
        <v>32</v>
      </c>
      <c r="N427" s="311">
        <v>78</v>
      </c>
      <c r="O427" s="311">
        <v>1100</v>
      </c>
      <c r="P427" s="311"/>
      <c r="Q427" s="311">
        <v>45</v>
      </c>
      <c r="R427" s="311">
        <v>0</v>
      </c>
      <c r="S427" s="311">
        <v>0</v>
      </c>
      <c r="T427" s="311">
        <v>0</v>
      </c>
      <c r="U427" s="311">
        <v>0</v>
      </c>
      <c r="V427" s="311">
        <v>0</v>
      </c>
      <c r="W427" s="311">
        <v>0</v>
      </c>
      <c r="X427" s="311">
        <v>0</v>
      </c>
      <c r="Y427" s="311">
        <v>1753</v>
      </c>
      <c r="Z427" s="311">
        <v>105</v>
      </c>
      <c r="AA427" s="312">
        <v>1</v>
      </c>
      <c r="AB427" s="312">
        <v>0</v>
      </c>
      <c r="AC427" s="312">
        <v>0</v>
      </c>
      <c r="AD427" s="311">
        <v>104</v>
      </c>
      <c r="AE427" s="311">
        <v>379220</v>
      </c>
      <c r="AF427" s="311">
        <v>81</v>
      </c>
      <c r="AG427" s="313">
        <v>1718838</v>
      </c>
      <c r="AH427" s="314" t="s">
        <v>2652</v>
      </c>
      <c r="AI427" s="315">
        <v>220015</v>
      </c>
      <c r="AJ427" s="311">
        <v>0</v>
      </c>
      <c r="AK427" s="311">
        <v>0</v>
      </c>
      <c r="AL427" s="311">
        <v>0</v>
      </c>
      <c r="AM427" s="311">
        <v>0</v>
      </c>
      <c r="AN427" s="316"/>
      <c r="AO427" s="311">
        <v>3388484</v>
      </c>
      <c r="AP427" s="311"/>
      <c r="AQ427" s="311"/>
      <c r="AR427" s="311"/>
      <c r="AS427" s="311"/>
      <c r="AT427" s="311">
        <v>3000</v>
      </c>
      <c r="AU427" s="313"/>
      <c r="AV427" s="314"/>
      <c r="AW427" s="312">
        <v>1</v>
      </c>
      <c r="AX427" s="312">
        <v>0</v>
      </c>
      <c r="AY427" s="317" t="s">
        <v>41</v>
      </c>
      <c r="AZ427" s="318" t="s">
        <v>41</v>
      </c>
      <c r="BA427" s="314"/>
      <c r="BB427" s="319">
        <v>83.56</v>
      </c>
      <c r="BC427" s="320">
        <v>3349029</v>
      </c>
      <c r="BD427" s="320">
        <v>10000000</v>
      </c>
      <c r="BE427" s="320">
        <v>18618945</v>
      </c>
      <c r="BF427" s="320">
        <v>31967974</v>
      </c>
      <c r="BG427" s="317" t="s">
        <v>42</v>
      </c>
      <c r="BH427" s="319">
        <v>79.69</v>
      </c>
      <c r="BI427" s="311" t="s">
        <v>2653</v>
      </c>
      <c r="BJ427" s="317" t="s">
        <v>46</v>
      </c>
      <c r="BK427" s="317">
        <v>284.11111111111109</v>
      </c>
    </row>
    <row r="428" spans="1:63" s="50" customFormat="1" ht="11.25" customHeight="1" x14ac:dyDescent="0.15">
      <c r="A428" s="292" t="s">
        <v>136</v>
      </c>
      <c r="B428" s="315" t="s">
        <v>169</v>
      </c>
      <c r="C428" s="321" t="s">
        <v>186</v>
      </c>
      <c r="D428" s="321" t="s">
        <v>1510</v>
      </c>
      <c r="E428" s="321" t="s">
        <v>223</v>
      </c>
      <c r="F428" s="322"/>
      <c r="G428" s="321">
        <v>25767</v>
      </c>
      <c r="H428" s="311">
        <v>12603</v>
      </c>
      <c r="I428" s="311">
        <v>902</v>
      </c>
      <c r="J428" s="311">
        <v>43</v>
      </c>
      <c r="K428" s="311">
        <v>11</v>
      </c>
      <c r="L428" s="311">
        <v>27</v>
      </c>
      <c r="M428" s="311">
        <v>902</v>
      </c>
      <c r="N428" s="311">
        <v>902</v>
      </c>
      <c r="O428" s="311">
        <v>902</v>
      </c>
      <c r="P428" s="311">
        <v>0</v>
      </c>
      <c r="Q428" s="311">
        <v>0</v>
      </c>
      <c r="R428" s="311">
        <v>0</v>
      </c>
      <c r="S428" s="311">
        <v>0</v>
      </c>
      <c r="T428" s="311">
        <v>0</v>
      </c>
      <c r="U428" s="311">
        <v>0</v>
      </c>
      <c r="V428" s="311">
        <v>0</v>
      </c>
      <c r="W428" s="311">
        <v>0</v>
      </c>
      <c r="X428" s="311">
        <v>0</v>
      </c>
      <c r="Y428" s="311">
        <v>1031</v>
      </c>
      <c r="Z428" s="311">
        <v>498</v>
      </c>
      <c r="AA428" s="312">
        <v>0.99</v>
      </c>
      <c r="AB428" s="312">
        <v>0</v>
      </c>
      <c r="AC428" s="312">
        <v>0.01</v>
      </c>
      <c r="AD428" s="311">
        <v>112</v>
      </c>
      <c r="AE428" s="311">
        <v>225000</v>
      </c>
      <c r="AF428" s="311">
        <v>101</v>
      </c>
      <c r="AG428" s="313">
        <v>2850000</v>
      </c>
      <c r="AH428" s="314"/>
      <c r="AI428" s="315">
        <v>185000</v>
      </c>
      <c r="AJ428" s="311">
        <v>0</v>
      </c>
      <c r="AK428" s="311">
        <v>0</v>
      </c>
      <c r="AL428" s="311">
        <v>2</v>
      </c>
      <c r="AM428" s="311"/>
      <c r="AN428" s="316"/>
      <c r="AO428" s="311">
        <v>31525907</v>
      </c>
      <c r="AP428" s="311">
        <v>23951</v>
      </c>
      <c r="AQ428" s="311">
        <v>0</v>
      </c>
      <c r="AR428" s="311">
        <v>0</v>
      </c>
      <c r="AS428" s="311">
        <v>0</v>
      </c>
      <c r="AT428" s="311">
        <v>0</v>
      </c>
      <c r="AU428" s="313">
        <v>0</v>
      </c>
      <c r="AV428" s="314"/>
      <c r="AW428" s="312">
        <v>1</v>
      </c>
      <c r="AX428" s="312">
        <v>0</v>
      </c>
      <c r="AY428" s="317" t="s">
        <v>41</v>
      </c>
      <c r="AZ428" s="318" t="s">
        <v>41</v>
      </c>
      <c r="BA428" s="314"/>
      <c r="BB428" s="319">
        <v>76.5</v>
      </c>
      <c r="BC428" s="320">
        <v>17600000</v>
      </c>
      <c r="BD428" s="320">
        <v>9500000</v>
      </c>
      <c r="BE428" s="320">
        <v>20000000</v>
      </c>
      <c r="BF428" s="320">
        <v>47100000</v>
      </c>
      <c r="BG428" s="317" t="s">
        <v>42</v>
      </c>
      <c r="BH428" s="319">
        <v>75.7</v>
      </c>
      <c r="BI428" s="311"/>
      <c r="BJ428" s="317" t="s">
        <v>42</v>
      </c>
      <c r="BK428" s="317">
        <v>626.4</v>
      </c>
    </row>
    <row r="429" spans="1:63" s="50" customFormat="1" ht="11.25" customHeight="1" x14ac:dyDescent="0.15">
      <c r="A429" s="292" t="s">
        <v>109</v>
      </c>
      <c r="B429" s="315" t="s">
        <v>107</v>
      </c>
      <c r="C429" s="321" t="s">
        <v>108</v>
      </c>
      <c r="D429" s="321" t="s">
        <v>1512</v>
      </c>
      <c r="E429" s="321" t="s">
        <v>111</v>
      </c>
      <c r="F429" s="322"/>
      <c r="G429" s="321">
        <v>25300</v>
      </c>
      <c r="H429" s="311">
        <v>10000</v>
      </c>
      <c r="I429" s="311">
        <v>591</v>
      </c>
      <c r="J429" s="311">
        <v>106</v>
      </c>
      <c r="K429" s="311">
        <v>4</v>
      </c>
      <c r="L429" s="311">
        <v>7</v>
      </c>
      <c r="M429" s="311">
        <v>400</v>
      </c>
      <c r="N429" s="311"/>
      <c r="O429" s="311">
        <v>591</v>
      </c>
      <c r="P429" s="311">
        <v>150</v>
      </c>
      <c r="Q429" s="311"/>
      <c r="R429" s="311"/>
      <c r="S429" s="311"/>
      <c r="T429" s="311"/>
      <c r="U429" s="311"/>
      <c r="V429" s="311"/>
      <c r="W429" s="311"/>
      <c r="X429" s="311"/>
      <c r="Y429" s="311">
        <v>1340</v>
      </c>
      <c r="Z429" s="311">
        <v>10</v>
      </c>
      <c r="AA429" s="312">
        <v>1</v>
      </c>
      <c r="AB429" s="312">
        <v>0</v>
      </c>
      <c r="AC429" s="312">
        <v>0</v>
      </c>
      <c r="AD429" s="311">
        <v>160</v>
      </c>
      <c r="AE429" s="311">
        <v>200000</v>
      </c>
      <c r="AF429" s="311">
        <v>120</v>
      </c>
      <c r="AG429" s="313">
        <v>1800000</v>
      </c>
      <c r="AH429" s="314" t="s">
        <v>2654</v>
      </c>
      <c r="AI429" s="315">
        <v>114000</v>
      </c>
      <c r="AJ429" s="311">
        <v>0</v>
      </c>
      <c r="AK429" s="311">
        <v>0</v>
      </c>
      <c r="AL429" s="311">
        <v>20500</v>
      </c>
      <c r="AM429" s="311"/>
      <c r="AN429" s="316"/>
      <c r="AO429" s="311">
        <v>7650000</v>
      </c>
      <c r="AP429" s="311">
        <v>0</v>
      </c>
      <c r="AQ429" s="311">
        <v>40000</v>
      </c>
      <c r="AR429" s="311">
        <v>0</v>
      </c>
      <c r="AS429" s="311">
        <v>0</v>
      </c>
      <c r="AT429" s="311">
        <v>42000</v>
      </c>
      <c r="AU429" s="313"/>
      <c r="AV429" s="314"/>
      <c r="AW429" s="312">
        <v>0.99</v>
      </c>
      <c r="AX429" s="312">
        <v>0.01</v>
      </c>
      <c r="AY429" s="317" t="s">
        <v>50</v>
      </c>
      <c r="AZ429" s="318" t="s">
        <v>41</v>
      </c>
      <c r="BA429" s="314" t="s">
        <v>2655</v>
      </c>
      <c r="BB429" s="319">
        <v>48.65</v>
      </c>
      <c r="BC429" s="320">
        <v>7516000</v>
      </c>
      <c r="BD429" s="320">
        <v>6632000</v>
      </c>
      <c r="BE429" s="320">
        <v>5570000</v>
      </c>
      <c r="BF429" s="320">
        <v>19718000</v>
      </c>
      <c r="BG429" s="317" t="s">
        <v>46</v>
      </c>
      <c r="BH429" s="319"/>
      <c r="BI429" s="311"/>
      <c r="BJ429" s="317" t="s">
        <v>46</v>
      </c>
      <c r="BK429" s="317">
        <v>289</v>
      </c>
    </row>
    <row r="430" spans="1:63" s="252" customFormat="1" ht="11.25" customHeight="1" x14ac:dyDescent="0.15">
      <c r="A430" s="324" t="s">
        <v>352</v>
      </c>
      <c r="B430" s="348"/>
      <c r="C430" s="354"/>
      <c r="D430" s="354"/>
      <c r="E430" s="354"/>
      <c r="F430" s="355"/>
      <c r="G430" s="354"/>
      <c r="H430" s="345"/>
      <c r="I430" s="345"/>
      <c r="J430" s="345"/>
      <c r="K430" s="345"/>
      <c r="L430" s="345"/>
      <c r="M430" s="345"/>
      <c r="N430" s="345"/>
      <c r="O430" s="345"/>
      <c r="P430" s="345"/>
      <c r="Q430" s="345"/>
      <c r="R430" s="345"/>
      <c r="S430" s="345"/>
      <c r="T430" s="345"/>
      <c r="U430" s="345"/>
      <c r="V430" s="345"/>
      <c r="W430" s="345"/>
      <c r="X430" s="345"/>
      <c r="Y430" s="345"/>
      <c r="Z430" s="345"/>
      <c r="AA430" s="346"/>
      <c r="AB430" s="346"/>
      <c r="AC430" s="346"/>
      <c r="AD430" s="345"/>
      <c r="AE430" s="345"/>
      <c r="AF430" s="345"/>
      <c r="AG430" s="160"/>
      <c r="AH430" s="347"/>
      <c r="AI430" s="348"/>
      <c r="AJ430" s="345"/>
      <c r="AK430" s="345"/>
      <c r="AL430" s="345"/>
      <c r="AM430" s="345"/>
      <c r="AN430" s="349"/>
      <c r="AO430" s="345"/>
      <c r="AP430" s="345"/>
      <c r="AQ430" s="345"/>
      <c r="AR430" s="345"/>
      <c r="AS430" s="345"/>
      <c r="AT430" s="345"/>
      <c r="AU430" s="160"/>
      <c r="AV430" s="347"/>
      <c r="AW430" s="346"/>
      <c r="AX430" s="346"/>
      <c r="AY430" s="350"/>
      <c r="AZ430" s="351"/>
      <c r="BA430" s="347"/>
      <c r="BB430" s="352"/>
      <c r="BC430" s="353"/>
      <c r="BD430" s="353"/>
      <c r="BE430" s="353"/>
      <c r="BF430" s="353"/>
      <c r="BG430" s="350"/>
      <c r="BH430" s="352"/>
      <c r="BI430" s="345"/>
      <c r="BJ430" s="350"/>
      <c r="BK430" s="317">
        <v>102.33333333333333</v>
      </c>
    </row>
    <row r="431" spans="1:63" s="252" customFormat="1" ht="11.25" customHeight="1" x14ac:dyDescent="0.15">
      <c r="A431" s="293" t="s">
        <v>53</v>
      </c>
      <c r="B431" s="348"/>
      <c r="C431" s="354"/>
      <c r="D431" s="354"/>
      <c r="E431" s="354"/>
      <c r="F431" s="355"/>
      <c r="G431" s="354"/>
      <c r="H431" s="345"/>
      <c r="I431" s="345"/>
      <c r="J431" s="345"/>
      <c r="K431" s="345"/>
      <c r="L431" s="345"/>
      <c r="M431" s="345"/>
      <c r="N431" s="345"/>
      <c r="O431" s="345"/>
      <c r="P431" s="345"/>
      <c r="Q431" s="345"/>
      <c r="R431" s="345"/>
      <c r="S431" s="345"/>
      <c r="T431" s="345"/>
      <c r="U431" s="345"/>
      <c r="V431" s="345"/>
      <c r="W431" s="345"/>
      <c r="X431" s="345"/>
      <c r="Y431" s="345"/>
      <c r="Z431" s="345"/>
      <c r="AA431" s="346"/>
      <c r="AB431" s="346"/>
      <c r="AC431" s="346"/>
      <c r="AD431" s="345"/>
      <c r="AE431" s="345"/>
      <c r="AF431" s="345"/>
      <c r="AG431" s="160"/>
      <c r="AH431" s="347"/>
      <c r="AI431" s="348"/>
      <c r="AJ431" s="345"/>
      <c r="AK431" s="345"/>
      <c r="AL431" s="345"/>
      <c r="AM431" s="345"/>
      <c r="AN431" s="349"/>
      <c r="AO431" s="345"/>
      <c r="AP431" s="345"/>
      <c r="AQ431" s="345"/>
      <c r="AR431" s="345"/>
      <c r="AS431" s="345"/>
      <c r="AT431" s="345"/>
      <c r="AU431" s="160"/>
      <c r="AV431" s="347"/>
      <c r="AW431" s="346"/>
      <c r="AX431" s="346"/>
      <c r="AY431" s="350"/>
      <c r="AZ431" s="351"/>
      <c r="BA431" s="347"/>
      <c r="BB431" s="352"/>
      <c r="BC431" s="353"/>
      <c r="BD431" s="353"/>
      <c r="BE431" s="353"/>
      <c r="BF431" s="353"/>
      <c r="BG431" s="350"/>
      <c r="BH431" s="352"/>
      <c r="BI431" s="345"/>
      <c r="BJ431" s="350"/>
      <c r="BK431" s="317">
        <v>16.5</v>
      </c>
    </row>
    <row r="432" spans="1:63" s="50" customFormat="1" ht="11.25" customHeight="1" x14ac:dyDescent="0.15">
      <c r="A432" s="292" t="s">
        <v>137</v>
      </c>
      <c r="B432" s="315" t="s">
        <v>170</v>
      </c>
      <c r="C432" s="321" t="s">
        <v>187</v>
      </c>
      <c r="D432" s="321" t="s">
        <v>205</v>
      </c>
      <c r="E432" s="321" t="s">
        <v>224</v>
      </c>
      <c r="F432" s="322"/>
      <c r="G432" s="321">
        <v>8158</v>
      </c>
      <c r="H432" s="311">
        <v>4046</v>
      </c>
      <c r="I432" s="311">
        <v>406</v>
      </c>
      <c r="J432" s="311">
        <v>25</v>
      </c>
      <c r="K432" s="311">
        <v>5</v>
      </c>
      <c r="L432" s="311">
        <v>0</v>
      </c>
      <c r="M432" s="311">
        <v>437</v>
      </c>
      <c r="N432" s="311">
        <v>181</v>
      </c>
      <c r="O432" s="311">
        <v>400</v>
      </c>
      <c r="P432" s="311">
        <v>12</v>
      </c>
      <c r="Q432" s="311">
        <v>22</v>
      </c>
      <c r="R432" s="311">
        <v>0</v>
      </c>
      <c r="S432" s="311">
        <v>0</v>
      </c>
      <c r="T432" s="311">
        <v>0</v>
      </c>
      <c r="U432" s="311">
        <v>22</v>
      </c>
      <c r="V432" s="311">
        <v>0</v>
      </c>
      <c r="W432" s="311">
        <v>15</v>
      </c>
      <c r="X432" s="311">
        <v>0</v>
      </c>
      <c r="Y432" s="311">
        <v>950</v>
      </c>
      <c r="Z432" s="311">
        <v>0</v>
      </c>
      <c r="AA432" s="312">
        <v>0.93</v>
      </c>
      <c r="AB432" s="312">
        <v>0.04</v>
      </c>
      <c r="AC432" s="312">
        <v>0.03</v>
      </c>
      <c r="AD432" s="311">
        <v>100</v>
      </c>
      <c r="AE432" s="311">
        <v>90000</v>
      </c>
      <c r="AF432" s="311">
        <v>100</v>
      </c>
      <c r="AG432" s="313">
        <v>850000</v>
      </c>
      <c r="AH432" s="314"/>
      <c r="AI432" s="315">
        <v>155568</v>
      </c>
      <c r="AJ432" s="311">
        <v>8</v>
      </c>
      <c r="AK432" s="311">
        <v>0</v>
      </c>
      <c r="AL432" s="311">
        <v>5362</v>
      </c>
      <c r="AM432" s="311">
        <v>0</v>
      </c>
      <c r="AN432" s="316"/>
      <c r="AO432" s="311">
        <v>364821</v>
      </c>
      <c r="AP432" s="311">
        <v>0</v>
      </c>
      <c r="AQ432" s="311">
        <v>283687</v>
      </c>
      <c r="AR432" s="311">
        <v>0</v>
      </c>
      <c r="AS432" s="311">
        <v>299254</v>
      </c>
      <c r="AT432" s="311">
        <v>0</v>
      </c>
      <c r="AU432" s="313">
        <v>0</v>
      </c>
      <c r="AV432" s="314"/>
      <c r="AW432" s="312">
        <v>0.7</v>
      </c>
      <c r="AX432" s="312">
        <v>0.3</v>
      </c>
      <c r="AY432" s="317" t="s">
        <v>41</v>
      </c>
      <c r="AZ432" s="318" t="s">
        <v>41</v>
      </c>
      <c r="BA432" s="314"/>
      <c r="BB432" s="319">
        <v>63</v>
      </c>
      <c r="BC432" s="320">
        <v>18999669</v>
      </c>
      <c r="BD432" s="320">
        <v>14927932</v>
      </c>
      <c r="BE432" s="320">
        <v>12097049</v>
      </c>
      <c r="BF432" s="320">
        <v>46024650</v>
      </c>
      <c r="BG432" s="317" t="s">
        <v>42</v>
      </c>
      <c r="BH432" s="319">
        <v>63</v>
      </c>
      <c r="BI432" s="311" t="s">
        <v>2656</v>
      </c>
      <c r="BJ432" s="317" t="s">
        <v>42</v>
      </c>
      <c r="BK432" s="317">
        <v>1603.8571428571429</v>
      </c>
    </row>
    <row r="433" spans="1:63" s="50" customFormat="1" ht="11.25" customHeight="1" x14ac:dyDescent="0.15">
      <c r="A433" s="295" t="s">
        <v>353</v>
      </c>
      <c r="B433" s="315" t="s">
        <v>1517</v>
      </c>
      <c r="C433" s="321" t="s">
        <v>2618</v>
      </c>
      <c r="D433" s="321" t="s">
        <v>2482</v>
      </c>
      <c r="E433" s="321" t="s">
        <v>2512</v>
      </c>
      <c r="F433" s="322"/>
      <c r="G433" s="321">
        <v>17132</v>
      </c>
      <c r="H433" s="311">
        <v>5206</v>
      </c>
      <c r="I433" s="311">
        <v>643</v>
      </c>
      <c r="J433" s="311">
        <v>6</v>
      </c>
      <c r="K433" s="311">
        <v>10</v>
      </c>
      <c r="L433" s="311">
        <v>3</v>
      </c>
      <c r="M433" s="311">
        <v>310</v>
      </c>
      <c r="N433" s="311">
        <v>0</v>
      </c>
      <c r="O433" s="311">
        <v>550</v>
      </c>
      <c r="P433" s="311">
        <v>0</v>
      </c>
      <c r="Q433" s="311">
        <v>1600</v>
      </c>
      <c r="R433" s="311">
        <v>100</v>
      </c>
      <c r="S433" s="311">
        <v>20</v>
      </c>
      <c r="T433" s="311">
        <v>0</v>
      </c>
      <c r="U433" s="311">
        <v>0</v>
      </c>
      <c r="V433" s="311">
        <v>0</v>
      </c>
      <c r="W433" s="311">
        <v>0</v>
      </c>
      <c r="X433" s="311">
        <v>0</v>
      </c>
      <c r="Y433" s="311">
        <v>1000</v>
      </c>
      <c r="Z433" s="311">
        <v>30</v>
      </c>
      <c r="AA433" s="312">
        <v>0.25</v>
      </c>
      <c r="AB433" s="312">
        <v>0.75</v>
      </c>
      <c r="AC433" s="312">
        <v>0</v>
      </c>
      <c r="AD433" s="311">
        <v>93</v>
      </c>
      <c r="AE433" s="311">
        <v>387000</v>
      </c>
      <c r="AF433" s="311">
        <v>197</v>
      </c>
      <c r="AG433" s="313">
        <v>1600000</v>
      </c>
      <c r="AH433" s="314"/>
      <c r="AI433" s="315">
        <v>37309</v>
      </c>
      <c r="AJ433" s="311">
        <v>0</v>
      </c>
      <c r="AK433" s="311">
        <v>0</v>
      </c>
      <c r="AL433" s="311">
        <v>9954</v>
      </c>
      <c r="AM433" s="311">
        <v>0</v>
      </c>
      <c r="AN433" s="316"/>
      <c r="AO433" s="311">
        <v>1067309</v>
      </c>
      <c r="AP433" s="311">
        <v>0</v>
      </c>
      <c r="AQ433" s="311">
        <v>350</v>
      </c>
      <c r="AR433" s="311">
        <v>0</v>
      </c>
      <c r="AS433" s="311">
        <v>0</v>
      </c>
      <c r="AT433" s="311">
        <v>0</v>
      </c>
      <c r="AU433" s="313">
        <v>0</v>
      </c>
      <c r="AV433" s="314"/>
      <c r="AW433" s="312">
        <v>0.99</v>
      </c>
      <c r="AX433" s="312">
        <v>0.01</v>
      </c>
      <c r="AY433" s="317" t="s">
        <v>50</v>
      </c>
      <c r="AZ433" s="318" t="s">
        <v>41</v>
      </c>
      <c r="BA433" s="314"/>
      <c r="BB433" s="319">
        <v>65.709999999999994</v>
      </c>
      <c r="BC433" s="320">
        <v>13400000</v>
      </c>
      <c r="BD433" s="320">
        <v>17300000</v>
      </c>
      <c r="BE433" s="320">
        <v>5200000</v>
      </c>
      <c r="BF433" s="320">
        <v>35900000</v>
      </c>
      <c r="BG433" s="317" t="s">
        <v>42</v>
      </c>
      <c r="BH433" s="319">
        <v>65.709999999999994</v>
      </c>
      <c r="BI433" s="311" t="s">
        <v>2657</v>
      </c>
      <c r="BJ433" s="317" t="s">
        <v>46</v>
      </c>
      <c r="BK433" s="317">
        <v>83</v>
      </c>
    </row>
    <row r="434" spans="1:63" s="50" customFormat="1" ht="11.25" customHeight="1" x14ac:dyDescent="0.15">
      <c r="A434" s="292" t="s">
        <v>138</v>
      </c>
      <c r="B434" s="315" t="s">
        <v>2038</v>
      </c>
      <c r="C434" s="321" t="s">
        <v>2619</v>
      </c>
      <c r="D434" s="321" t="s">
        <v>2039</v>
      </c>
      <c r="E434" s="321" t="s">
        <v>2040</v>
      </c>
      <c r="F434" s="322"/>
      <c r="G434" s="321">
        <v>15436</v>
      </c>
      <c r="H434" s="311">
        <v>3126</v>
      </c>
      <c r="I434" s="311">
        <v>399</v>
      </c>
      <c r="J434" s="311">
        <v>1</v>
      </c>
      <c r="K434" s="311">
        <v>38</v>
      </c>
      <c r="L434" s="311">
        <v>17</v>
      </c>
      <c r="M434" s="311">
        <v>14</v>
      </c>
      <c r="N434" s="311">
        <v>0</v>
      </c>
      <c r="O434" s="311">
        <v>258</v>
      </c>
      <c r="P434" s="311">
        <v>3</v>
      </c>
      <c r="Q434" s="311">
        <v>3102</v>
      </c>
      <c r="R434" s="311"/>
      <c r="S434" s="311"/>
      <c r="T434" s="311">
        <v>0</v>
      </c>
      <c r="U434" s="311"/>
      <c r="V434" s="311">
        <v>0</v>
      </c>
      <c r="W434" s="311">
        <v>1260</v>
      </c>
      <c r="X434" s="311">
        <v>55</v>
      </c>
      <c r="Y434" s="311">
        <v>300</v>
      </c>
      <c r="Z434" s="311">
        <v>800</v>
      </c>
      <c r="AA434" s="312">
        <v>0.09</v>
      </c>
      <c r="AB434" s="312">
        <v>0.9</v>
      </c>
      <c r="AC434" s="312">
        <v>0.01</v>
      </c>
      <c r="AD434" s="311">
        <v>135</v>
      </c>
      <c r="AE434" s="311">
        <v>340151</v>
      </c>
      <c r="AF434" s="311">
        <v>126</v>
      </c>
      <c r="AG434" s="313">
        <v>1141900</v>
      </c>
      <c r="AH434" s="314" t="s">
        <v>2658</v>
      </c>
      <c r="AI434" s="315">
        <v>287332</v>
      </c>
      <c r="AJ434" s="311">
        <v>120</v>
      </c>
      <c r="AK434" s="311">
        <v>0</v>
      </c>
      <c r="AL434" s="311">
        <v>9557</v>
      </c>
      <c r="AM434" s="311"/>
      <c r="AN434" s="316"/>
      <c r="AO434" s="311">
        <v>200000</v>
      </c>
      <c r="AP434" s="311"/>
      <c r="AQ434" s="311">
        <v>1275711</v>
      </c>
      <c r="AR434" s="311"/>
      <c r="AS434" s="311"/>
      <c r="AT434" s="311"/>
      <c r="AU434" s="313"/>
      <c r="AV434" s="314"/>
      <c r="AW434" s="312">
        <v>0.14000000000000001</v>
      </c>
      <c r="AX434" s="312">
        <v>0.86</v>
      </c>
      <c r="AY434" s="317" t="s">
        <v>50</v>
      </c>
      <c r="AZ434" s="318" t="s">
        <v>95</v>
      </c>
      <c r="BA434" s="314" t="s">
        <v>2659</v>
      </c>
      <c r="BB434" s="319">
        <v>50.41</v>
      </c>
      <c r="BC434" s="320">
        <v>8390467</v>
      </c>
      <c r="BD434" s="320">
        <v>45932000</v>
      </c>
      <c r="BE434" s="320">
        <v>15924301</v>
      </c>
      <c r="BF434" s="320">
        <v>70023000</v>
      </c>
      <c r="BG434" s="317" t="s">
        <v>42</v>
      </c>
      <c r="BH434" s="319">
        <v>50.41</v>
      </c>
      <c r="BI434" s="311" t="s">
        <v>2660</v>
      </c>
      <c r="BJ434" s="317" t="s">
        <v>42</v>
      </c>
      <c r="BK434" s="317">
        <v>302.42857142857144</v>
      </c>
    </row>
    <row r="435" spans="1:63" s="50" customFormat="1" ht="11.25" customHeight="1" x14ac:dyDescent="0.15">
      <c r="A435" s="292" t="s">
        <v>139</v>
      </c>
      <c r="B435" s="315" t="s">
        <v>1527</v>
      </c>
      <c r="C435" s="321" t="s">
        <v>672</v>
      </c>
      <c r="D435" s="321" t="s">
        <v>1528</v>
      </c>
      <c r="E435" s="321" t="s">
        <v>674</v>
      </c>
      <c r="F435" s="322"/>
      <c r="G435" s="321">
        <v>31958</v>
      </c>
      <c r="H435" s="311">
        <v>9664</v>
      </c>
      <c r="I435" s="311">
        <v>352</v>
      </c>
      <c r="J435" s="311">
        <v>22</v>
      </c>
      <c r="K435" s="311">
        <v>12</v>
      </c>
      <c r="L435" s="311">
        <v>15</v>
      </c>
      <c r="M435" s="311">
        <v>348</v>
      </c>
      <c r="N435" s="311">
        <v>352</v>
      </c>
      <c r="O435" s="311"/>
      <c r="P435" s="311">
        <v>2</v>
      </c>
      <c r="Q435" s="311"/>
      <c r="R435" s="311"/>
      <c r="S435" s="311"/>
      <c r="T435" s="311"/>
      <c r="U435" s="311"/>
      <c r="V435" s="311"/>
      <c r="W435" s="311"/>
      <c r="X435" s="311"/>
      <c r="Y435" s="311">
        <v>358</v>
      </c>
      <c r="Z435" s="311">
        <v>141</v>
      </c>
      <c r="AA435" s="312">
        <v>0.24</v>
      </c>
      <c r="AB435" s="312">
        <v>0.01</v>
      </c>
      <c r="AC435" s="312">
        <v>0.75</v>
      </c>
      <c r="AD435" s="311">
        <v>350</v>
      </c>
      <c r="AE435" s="311"/>
      <c r="AF435" s="311"/>
      <c r="AG435" s="313"/>
      <c r="AH435" s="314" t="s">
        <v>2661</v>
      </c>
      <c r="AI435" s="315">
        <v>443599</v>
      </c>
      <c r="AJ435" s="311"/>
      <c r="AK435" s="311"/>
      <c r="AL435" s="311">
        <v>63975</v>
      </c>
      <c r="AM435" s="311">
        <v>50</v>
      </c>
      <c r="AN435" s="316" t="s">
        <v>2045</v>
      </c>
      <c r="AO435" s="311">
        <v>1340836</v>
      </c>
      <c r="AP435" s="311">
        <v>423422</v>
      </c>
      <c r="AQ435" s="311"/>
      <c r="AR435" s="311"/>
      <c r="AS435" s="311"/>
      <c r="AT435" s="311"/>
      <c r="AU435" s="313"/>
      <c r="AV435" s="314"/>
      <c r="AW435" s="312">
        <v>0.6</v>
      </c>
      <c r="AX435" s="312">
        <v>0.4</v>
      </c>
      <c r="AY435" s="317" t="s">
        <v>41</v>
      </c>
      <c r="AZ435" s="318" t="s">
        <v>41</v>
      </c>
      <c r="BA435" s="314"/>
      <c r="BB435" s="319">
        <v>67.62</v>
      </c>
      <c r="BC435" s="320"/>
      <c r="BD435" s="320"/>
      <c r="BE435" s="320"/>
      <c r="BF435" s="320"/>
      <c r="BG435" s="317" t="s">
        <v>42</v>
      </c>
      <c r="BH435" s="319">
        <v>62.88</v>
      </c>
      <c r="BI435" s="311"/>
      <c r="BJ435" s="317" t="s">
        <v>42</v>
      </c>
      <c r="BK435" s="317">
        <v>1135.7058823529412</v>
      </c>
    </row>
    <row r="436" spans="1:63" s="50" customFormat="1" ht="11.25" customHeight="1" x14ac:dyDescent="0.15">
      <c r="A436" s="379" t="s">
        <v>140</v>
      </c>
      <c r="B436" s="315" t="s">
        <v>2485</v>
      </c>
      <c r="C436" s="321" t="s">
        <v>2486</v>
      </c>
      <c r="D436" s="321" t="s">
        <v>206</v>
      </c>
      <c r="E436" s="321" t="s">
        <v>225</v>
      </c>
      <c r="F436" s="322"/>
      <c r="G436" s="321">
        <v>30341</v>
      </c>
      <c r="H436" s="311">
        <v>11745</v>
      </c>
      <c r="I436" s="311">
        <v>859</v>
      </c>
      <c r="J436" s="311">
        <v>26</v>
      </c>
      <c r="K436" s="311">
        <v>146</v>
      </c>
      <c r="L436" s="311">
        <v>29</v>
      </c>
      <c r="M436" s="311">
        <v>1060</v>
      </c>
      <c r="N436" s="311">
        <v>695</v>
      </c>
      <c r="O436" s="311">
        <v>863</v>
      </c>
      <c r="P436" s="311">
        <v>97</v>
      </c>
      <c r="Q436" s="311">
        <v>0</v>
      </c>
      <c r="R436" s="311">
        <v>0</v>
      </c>
      <c r="S436" s="311">
        <v>0</v>
      </c>
      <c r="T436" s="311">
        <v>0</v>
      </c>
      <c r="U436" s="311">
        <v>0</v>
      </c>
      <c r="V436" s="311">
        <v>0</v>
      </c>
      <c r="W436" s="311">
        <v>0</v>
      </c>
      <c r="X436" s="311">
        <v>0</v>
      </c>
      <c r="Y436" s="311">
        <v>1597</v>
      </c>
      <c r="Z436" s="311">
        <v>109</v>
      </c>
      <c r="AA436" s="312">
        <v>1</v>
      </c>
      <c r="AB436" s="312">
        <v>0</v>
      </c>
      <c r="AC436" s="312">
        <v>0</v>
      </c>
      <c r="AD436" s="311">
        <v>175</v>
      </c>
      <c r="AE436" s="311">
        <v>317351</v>
      </c>
      <c r="AF436" s="311">
        <v>156</v>
      </c>
      <c r="AG436" s="313">
        <v>1265900</v>
      </c>
      <c r="AH436" s="314" t="s">
        <v>2662</v>
      </c>
      <c r="AI436" s="315">
        <v>210045</v>
      </c>
      <c r="AJ436" s="311">
        <v>0</v>
      </c>
      <c r="AK436" s="311">
        <v>0</v>
      </c>
      <c r="AL436" s="311">
        <v>22331</v>
      </c>
      <c r="AM436" s="311"/>
      <c r="AN436" s="316" t="s">
        <v>2663</v>
      </c>
      <c r="AO436" s="311">
        <v>5974726</v>
      </c>
      <c r="AP436" s="311">
        <v>463061</v>
      </c>
      <c r="AQ436" s="311">
        <v>3800</v>
      </c>
      <c r="AR436" s="311">
        <v>83246</v>
      </c>
      <c r="AS436" s="311">
        <v>58096</v>
      </c>
      <c r="AT436" s="311">
        <v>0</v>
      </c>
      <c r="AU436" s="313">
        <v>0</v>
      </c>
      <c r="AV436" s="314" t="s">
        <v>2663</v>
      </c>
      <c r="AW436" s="312">
        <v>0.93</v>
      </c>
      <c r="AX436" s="312">
        <v>7.0000000000000007E-2</v>
      </c>
      <c r="AY436" s="317" t="s">
        <v>95</v>
      </c>
      <c r="AZ436" s="318" t="s">
        <v>95</v>
      </c>
      <c r="BA436" s="314" t="s">
        <v>2662</v>
      </c>
      <c r="BB436" s="319">
        <v>86.43</v>
      </c>
      <c r="BC436" s="320">
        <v>40165449</v>
      </c>
      <c r="BD436" s="320">
        <v>52525866</v>
      </c>
      <c r="BE436" s="320">
        <v>34373155</v>
      </c>
      <c r="BF436" s="320">
        <v>127064470</v>
      </c>
      <c r="BG436" s="317" t="s">
        <v>42</v>
      </c>
      <c r="BH436" s="319">
        <v>75.44</v>
      </c>
      <c r="BI436" s="311" t="s">
        <v>2662</v>
      </c>
      <c r="BJ436" s="317" t="s">
        <v>42</v>
      </c>
      <c r="BK436" s="317">
        <v>1509.1818181818182</v>
      </c>
    </row>
    <row r="437" spans="1:63" s="252" customFormat="1" ht="11.25" customHeight="1" x14ac:dyDescent="0.15">
      <c r="A437" s="380" t="s">
        <v>354</v>
      </c>
      <c r="B437" s="348"/>
      <c r="C437" s="354"/>
      <c r="D437" s="354"/>
      <c r="E437" s="354"/>
      <c r="F437" s="355"/>
      <c r="G437" s="354"/>
      <c r="H437" s="345"/>
      <c r="I437" s="345"/>
      <c r="J437" s="345"/>
      <c r="K437" s="345"/>
      <c r="L437" s="345"/>
      <c r="M437" s="345"/>
      <c r="N437" s="345"/>
      <c r="O437" s="345"/>
      <c r="P437" s="345"/>
      <c r="Q437" s="345"/>
      <c r="R437" s="345"/>
      <c r="S437" s="345"/>
      <c r="T437" s="345"/>
      <c r="U437" s="345"/>
      <c r="V437" s="345"/>
      <c r="W437" s="345"/>
      <c r="X437" s="345"/>
      <c r="Y437" s="345"/>
      <c r="Z437" s="345"/>
      <c r="AA437" s="346"/>
      <c r="AB437" s="346"/>
      <c r="AC437" s="346"/>
      <c r="AD437" s="345"/>
      <c r="AE437" s="345"/>
      <c r="AF437" s="345"/>
      <c r="AG437" s="160"/>
      <c r="AH437" s="347"/>
      <c r="AI437" s="348"/>
      <c r="AJ437" s="345"/>
      <c r="AK437" s="345"/>
      <c r="AL437" s="345"/>
      <c r="AM437" s="345"/>
      <c r="AN437" s="349"/>
      <c r="AO437" s="345"/>
      <c r="AP437" s="345"/>
      <c r="AQ437" s="345"/>
      <c r="AR437" s="345"/>
      <c r="AS437" s="345"/>
      <c r="AT437" s="345"/>
      <c r="AU437" s="160"/>
      <c r="AV437" s="347"/>
      <c r="AW437" s="346"/>
      <c r="AX437" s="346"/>
      <c r="AY437" s="350"/>
      <c r="AZ437" s="351"/>
      <c r="BA437" s="347"/>
      <c r="BB437" s="352"/>
      <c r="BC437" s="353"/>
      <c r="BD437" s="353"/>
      <c r="BE437" s="353"/>
      <c r="BF437" s="353"/>
      <c r="BG437" s="350"/>
      <c r="BH437" s="352"/>
      <c r="BI437" s="345"/>
      <c r="BJ437" s="350"/>
      <c r="BK437" s="317">
        <v>38.333333333333336</v>
      </c>
    </row>
    <row r="438" spans="1:63" s="50" customFormat="1" ht="11.25" customHeight="1" x14ac:dyDescent="0.15">
      <c r="A438" s="379" t="s">
        <v>141</v>
      </c>
      <c r="B438" s="315" t="s">
        <v>1534</v>
      </c>
      <c r="C438" s="321" t="s">
        <v>39</v>
      </c>
      <c r="D438" s="321" t="s">
        <v>2620</v>
      </c>
      <c r="E438" s="321" t="s">
        <v>1536</v>
      </c>
      <c r="F438" s="322"/>
      <c r="G438" s="321">
        <v>77541</v>
      </c>
      <c r="H438" s="311">
        <v>33838</v>
      </c>
      <c r="I438" s="311">
        <v>15100</v>
      </c>
      <c r="J438" s="311">
        <v>92</v>
      </c>
      <c r="K438" s="311">
        <v>2</v>
      </c>
      <c r="L438" s="311">
        <v>84</v>
      </c>
      <c r="M438" s="311">
        <v>6000</v>
      </c>
      <c r="N438" s="311">
        <v>4000</v>
      </c>
      <c r="O438" s="311">
        <v>0</v>
      </c>
      <c r="P438" s="311">
        <v>0</v>
      </c>
      <c r="Q438" s="311"/>
      <c r="R438" s="311"/>
      <c r="S438" s="311"/>
      <c r="T438" s="311"/>
      <c r="U438" s="311"/>
      <c r="V438" s="311"/>
      <c r="W438" s="311"/>
      <c r="X438" s="311"/>
      <c r="Y438" s="311">
        <v>3041</v>
      </c>
      <c r="Z438" s="311">
        <v>90</v>
      </c>
      <c r="AA438" s="312">
        <v>1</v>
      </c>
      <c r="AB438" s="312">
        <v>0</v>
      </c>
      <c r="AC438" s="312">
        <v>0</v>
      </c>
      <c r="AD438" s="311">
        <v>180</v>
      </c>
      <c r="AE438" s="311">
        <v>326000</v>
      </c>
      <c r="AF438" s="311">
        <v>170</v>
      </c>
      <c r="AG438" s="313">
        <v>1700000</v>
      </c>
      <c r="AH438" s="314"/>
      <c r="AI438" s="315">
        <v>127096</v>
      </c>
      <c r="AJ438" s="311">
        <v>357</v>
      </c>
      <c r="AK438" s="311">
        <v>0</v>
      </c>
      <c r="AL438" s="311">
        <v>128357</v>
      </c>
      <c r="AM438" s="311">
        <v>29768</v>
      </c>
      <c r="AN438" s="316" t="s">
        <v>2664</v>
      </c>
      <c r="AO438" s="311">
        <v>3309594</v>
      </c>
      <c r="AP438" s="311">
        <v>0</v>
      </c>
      <c r="AQ438" s="311">
        <v>0</v>
      </c>
      <c r="AR438" s="311">
        <v>0</v>
      </c>
      <c r="AS438" s="311">
        <v>0</v>
      </c>
      <c r="AT438" s="311">
        <v>476479</v>
      </c>
      <c r="AU438" s="313"/>
      <c r="AV438" s="314"/>
      <c r="AW438" s="312">
        <v>0.9</v>
      </c>
      <c r="AX438" s="312">
        <v>0.1</v>
      </c>
      <c r="AY438" s="317" t="s">
        <v>41</v>
      </c>
      <c r="AZ438" s="318" t="s">
        <v>41</v>
      </c>
      <c r="BA438" s="314"/>
      <c r="BB438" s="319">
        <v>71.5</v>
      </c>
      <c r="BC438" s="320">
        <v>27280661</v>
      </c>
      <c r="BD438" s="320">
        <v>10859494</v>
      </c>
      <c r="BE438" s="320">
        <v>17208492</v>
      </c>
      <c r="BF438" s="320">
        <v>55348647</v>
      </c>
      <c r="BG438" s="317" t="s">
        <v>42</v>
      </c>
      <c r="BH438" s="319">
        <v>68.98</v>
      </c>
      <c r="BI438" s="311"/>
      <c r="BJ438" s="317" t="s">
        <v>46</v>
      </c>
      <c r="BK438" s="317">
        <v>250.875</v>
      </c>
    </row>
    <row r="439" spans="1:63" s="50" customFormat="1" ht="11.25" customHeight="1" x14ac:dyDescent="0.15">
      <c r="A439" s="379" t="s">
        <v>142</v>
      </c>
      <c r="B439" s="315" t="s">
        <v>2487</v>
      </c>
      <c r="C439" s="321" t="s">
        <v>2621</v>
      </c>
      <c r="D439" s="321" t="s">
        <v>2488</v>
      </c>
      <c r="E439" s="321" t="s">
        <v>681</v>
      </c>
      <c r="F439" s="322"/>
      <c r="G439" s="321">
        <v>25000</v>
      </c>
      <c r="H439" s="311">
        <v>12500</v>
      </c>
      <c r="I439" s="311">
        <v>595</v>
      </c>
      <c r="J439" s="311">
        <v>67</v>
      </c>
      <c r="K439" s="311">
        <v>35</v>
      </c>
      <c r="L439" s="311">
        <v>26</v>
      </c>
      <c r="M439" s="311">
        <v>444</v>
      </c>
      <c r="N439" s="311">
        <v>4</v>
      </c>
      <c r="O439" s="311">
        <v>444</v>
      </c>
      <c r="P439" s="311">
        <v>0</v>
      </c>
      <c r="Q439" s="311">
        <v>0</v>
      </c>
      <c r="R439" s="311">
        <v>0</v>
      </c>
      <c r="S439" s="311">
        <v>0</v>
      </c>
      <c r="T439" s="311">
        <v>0</v>
      </c>
      <c r="U439" s="311">
        <v>0</v>
      </c>
      <c r="V439" s="311">
        <v>0</v>
      </c>
      <c r="W439" s="311">
        <v>0</v>
      </c>
      <c r="X439" s="311">
        <v>0</v>
      </c>
      <c r="Y439" s="311">
        <v>565</v>
      </c>
      <c r="Z439" s="311">
        <v>164</v>
      </c>
      <c r="AA439" s="312">
        <v>0.99</v>
      </c>
      <c r="AB439" s="312">
        <v>0</v>
      </c>
      <c r="AC439" s="312">
        <v>0.01</v>
      </c>
      <c r="AD439" s="311">
        <v>12</v>
      </c>
      <c r="AE439" s="311">
        <v>3350</v>
      </c>
      <c r="AF439" s="311">
        <v>175</v>
      </c>
      <c r="AG439" s="313">
        <v>1750000</v>
      </c>
      <c r="AH439" s="314"/>
      <c r="AI439" s="315">
        <v>27125</v>
      </c>
      <c r="AJ439" s="311">
        <v>0</v>
      </c>
      <c r="AK439" s="311">
        <v>0</v>
      </c>
      <c r="AL439" s="311">
        <v>257909</v>
      </c>
      <c r="AM439" s="311">
        <v>0</v>
      </c>
      <c r="AN439" s="316"/>
      <c r="AO439" s="311">
        <v>4970863</v>
      </c>
      <c r="AP439" s="311">
        <v>0</v>
      </c>
      <c r="AQ439" s="311">
        <v>2970915</v>
      </c>
      <c r="AR439" s="311">
        <v>1960</v>
      </c>
      <c r="AS439" s="311">
        <v>0</v>
      </c>
      <c r="AT439" s="311">
        <v>0</v>
      </c>
      <c r="AU439" s="313">
        <v>0</v>
      </c>
      <c r="AV439" s="314"/>
      <c r="AW439" s="312">
        <v>0.63</v>
      </c>
      <c r="AX439" s="312">
        <v>0.37</v>
      </c>
      <c r="AY439" s="317" t="s">
        <v>95</v>
      </c>
      <c r="AZ439" s="318" t="s">
        <v>95</v>
      </c>
      <c r="BA439" s="314" t="s">
        <v>2665</v>
      </c>
      <c r="BB439" s="319">
        <v>77.5</v>
      </c>
      <c r="BC439" s="320">
        <v>9881038</v>
      </c>
      <c r="BD439" s="320">
        <v>6024298</v>
      </c>
      <c r="BE439" s="320">
        <v>11342673</v>
      </c>
      <c r="BF439" s="320">
        <v>27316800</v>
      </c>
      <c r="BG439" s="317" t="s">
        <v>42</v>
      </c>
      <c r="BH439" s="319">
        <v>79</v>
      </c>
      <c r="BI439" s="311"/>
      <c r="BJ439" s="317" t="s">
        <v>42</v>
      </c>
      <c r="BK439" s="317">
        <v>828.5</v>
      </c>
    </row>
    <row r="440" spans="1:63" s="50" customFormat="1" ht="11.25" customHeight="1" x14ac:dyDescent="0.15">
      <c r="A440" s="379" t="s">
        <v>64</v>
      </c>
      <c r="B440" s="315" t="s">
        <v>1537</v>
      </c>
      <c r="C440" s="321" t="s">
        <v>2622</v>
      </c>
      <c r="D440" s="321" t="s">
        <v>1539</v>
      </c>
      <c r="E440" s="321" t="s">
        <v>66</v>
      </c>
      <c r="F440" s="322"/>
      <c r="G440" s="321">
        <v>22908</v>
      </c>
      <c r="H440" s="311">
        <v>9944</v>
      </c>
      <c r="I440" s="311">
        <v>704</v>
      </c>
      <c r="J440" s="311">
        <v>125</v>
      </c>
      <c r="K440" s="311">
        <v>26</v>
      </c>
      <c r="L440" s="311">
        <v>34</v>
      </c>
      <c r="M440" s="311">
        <v>604</v>
      </c>
      <c r="N440" s="311">
        <v>0</v>
      </c>
      <c r="O440" s="311">
        <v>126</v>
      </c>
      <c r="P440" s="311">
        <v>0</v>
      </c>
      <c r="Q440" s="311">
        <v>0</v>
      </c>
      <c r="R440" s="311">
        <v>0</v>
      </c>
      <c r="S440" s="311">
        <v>0</v>
      </c>
      <c r="T440" s="311">
        <v>0</v>
      </c>
      <c r="U440" s="311">
        <v>0</v>
      </c>
      <c r="V440" s="311">
        <v>0</v>
      </c>
      <c r="W440" s="311">
        <v>0</v>
      </c>
      <c r="X440" s="311">
        <v>0</v>
      </c>
      <c r="Y440" s="311">
        <v>955</v>
      </c>
      <c r="Z440" s="311">
        <v>0</v>
      </c>
      <c r="AA440" s="312">
        <v>0.96</v>
      </c>
      <c r="AB440" s="312">
        <v>0</v>
      </c>
      <c r="AC440" s="312">
        <v>0.04</v>
      </c>
      <c r="AD440" s="311">
        <v>127</v>
      </c>
      <c r="AE440" s="311">
        <v>203675</v>
      </c>
      <c r="AF440" s="311">
        <v>98</v>
      </c>
      <c r="AG440" s="313">
        <v>9212700</v>
      </c>
      <c r="AH440" s="314"/>
      <c r="AI440" s="315">
        <v>102887</v>
      </c>
      <c r="AJ440" s="311">
        <v>0</v>
      </c>
      <c r="AK440" s="311">
        <v>0</v>
      </c>
      <c r="AL440" s="311"/>
      <c r="AM440" s="311"/>
      <c r="AN440" s="316"/>
      <c r="AO440" s="325"/>
      <c r="AP440" s="311"/>
      <c r="AQ440" s="311">
        <v>2344748</v>
      </c>
      <c r="AR440" s="311">
        <v>19057</v>
      </c>
      <c r="AS440" s="311"/>
      <c r="AT440" s="311">
        <v>590790</v>
      </c>
      <c r="AU440" s="313"/>
      <c r="AV440" s="314"/>
      <c r="AW440" s="326"/>
      <c r="AX440" s="312"/>
      <c r="AY440" s="317" t="s">
        <v>50</v>
      </c>
      <c r="AZ440" s="318" t="s">
        <v>41</v>
      </c>
      <c r="BA440" s="314"/>
      <c r="BB440" s="319">
        <v>59.01</v>
      </c>
      <c r="BC440" s="320">
        <v>9179067</v>
      </c>
      <c r="BD440" s="320">
        <v>13087802</v>
      </c>
      <c r="BE440" s="320">
        <v>18553059</v>
      </c>
      <c r="BF440" s="320">
        <v>40819929</v>
      </c>
      <c r="BG440" s="317" t="s">
        <v>42</v>
      </c>
      <c r="BH440" s="319">
        <v>59.01</v>
      </c>
      <c r="BI440" s="311"/>
      <c r="BJ440" s="317" t="s">
        <v>42</v>
      </c>
      <c r="BK440" s="317">
        <v>541.44444444444446</v>
      </c>
    </row>
    <row r="441" spans="1:63" s="50" customFormat="1" ht="11.25" customHeight="1" x14ac:dyDescent="0.15">
      <c r="A441" s="381" t="s">
        <v>156</v>
      </c>
      <c r="B441" s="315" t="s">
        <v>2489</v>
      </c>
      <c r="C441" s="321" t="s">
        <v>2623</v>
      </c>
      <c r="D441" s="321" t="s">
        <v>2624</v>
      </c>
      <c r="E441" s="321" t="s">
        <v>2513</v>
      </c>
      <c r="F441" s="322"/>
      <c r="G441" s="321">
        <v>13463</v>
      </c>
      <c r="H441" s="311">
        <v>5376</v>
      </c>
      <c r="I441" s="311">
        <v>318</v>
      </c>
      <c r="J441" s="311">
        <v>4</v>
      </c>
      <c r="K441" s="311">
        <v>13</v>
      </c>
      <c r="L441" s="311">
        <v>6</v>
      </c>
      <c r="M441" s="311">
        <v>139</v>
      </c>
      <c r="N441" s="311">
        <v>1</v>
      </c>
      <c r="O441" s="311">
        <v>20</v>
      </c>
      <c r="P441" s="311">
        <v>353</v>
      </c>
      <c r="Q441" s="311">
        <v>0</v>
      </c>
      <c r="R441" s="311">
        <v>0</v>
      </c>
      <c r="S441" s="311">
        <v>0</v>
      </c>
      <c r="T441" s="311">
        <v>0</v>
      </c>
      <c r="U441" s="311">
        <v>0</v>
      </c>
      <c r="V441" s="311">
        <v>0</v>
      </c>
      <c r="W441" s="311">
        <v>0</v>
      </c>
      <c r="X441" s="311">
        <v>0</v>
      </c>
      <c r="Y441" s="311">
        <v>692</v>
      </c>
      <c r="Z441" s="311"/>
      <c r="AA441" s="312">
        <v>1</v>
      </c>
      <c r="AB441" s="312">
        <v>0</v>
      </c>
      <c r="AC441" s="312">
        <v>0</v>
      </c>
      <c r="AD441" s="311">
        <v>41</v>
      </c>
      <c r="AE441" s="311">
        <v>7692</v>
      </c>
      <c r="AF441" s="311">
        <v>14</v>
      </c>
      <c r="AG441" s="313">
        <v>363000</v>
      </c>
      <c r="AH441" s="314" t="s">
        <v>2666</v>
      </c>
      <c r="AI441" s="315">
        <v>1926</v>
      </c>
      <c r="AJ441" s="311"/>
      <c r="AK441" s="311"/>
      <c r="AL441" s="311">
        <v>96671</v>
      </c>
      <c r="AM441" s="311"/>
      <c r="AN441" s="316"/>
      <c r="AO441" s="311">
        <v>377511</v>
      </c>
      <c r="AP441" s="311"/>
      <c r="AQ441" s="311"/>
      <c r="AR441" s="311"/>
      <c r="AS441" s="311"/>
      <c r="AT441" s="311"/>
      <c r="AU441" s="313"/>
      <c r="AV441" s="314"/>
      <c r="AW441" s="312">
        <v>1</v>
      </c>
      <c r="AX441" s="312">
        <v>0</v>
      </c>
      <c r="AY441" s="317" t="s">
        <v>50</v>
      </c>
      <c r="AZ441" s="318" t="s">
        <v>50</v>
      </c>
      <c r="BA441" s="314"/>
      <c r="BB441" s="319">
        <v>50</v>
      </c>
      <c r="BC441" s="320">
        <v>2191944</v>
      </c>
      <c r="BD441" s="320">
        <v>2927383</v>
      </c>
      <c r="BE441" s="320"/>
      <c r="BF441" s="320">
        <v>8940524</v>
      </c>
      <c r="BG441" s="317" t="s">
        <v>42</v>
      </c>
      <c r="BH441" s="319">
        <v>50</v>
      </c>
      <c r="BI441" s="311"/>
      <c r="BJ441" s="317" t="s">
        <v>46</v>
      </c>
      <c r="BK441" s="317">
        <v>314.5</v>
      </c>
    </row>
    <row r="442" spans="1:63" s="50" customFormat="1" ht="11.25" customHeight="1" x14ac:dyDescent="0.15">
      <c r="A442" s="379" t="s">
        <v>334</v>
      </c>
      <c r="B442" s="315" t="s">
        <v>335</v>
      </c>
      <c r="C442" s="321" t="s">
        <v>336</v>
      </c>
      <c r="D442" s="321" t="s">
        <v>2053</v>
      </c>
      <c r="E442" s="321" t="s">
        <v>683</v>
      </c>
      <c r="F442" s="322"/>
      <c r="G442" s="321">
        <v>9366</v>
      </c>
      <c r="H442" s="311">
        <v>4600</v>
      </c>
      <c r="I442" s="311">
        <v>355</v>
      </c>
      <c r="J442" s="311">
        <v>22</v>
      </c>
      <c r="K442" s="311">
        <v>0</v>
      </c>
      <c r="L442" s="311">
        <v>2</v>
      </c>
      <c r="M442" s="311">
        <v>503</v>
      </c>
      <c r="N442" s="311">
        <v>6</v>
      </c>
      <c r="O442" s="311">
        <v>165</v>
      </c>
      <c r="P442" s="311">
        <v>0</v>
      </c>
      <c r="Q442" s="311">
        <v>401</v>
      </c>
      <c r="R442" s="311">
        <v>1</v>
      </c>
      <c r="S442" s="311">
        <v>0</v>
      </c>
      <c r="T442" s="311">
        <v>0</v>
      </c>
      <c r="U442" s="311">
        <v>300</v>
      </c>
      <c r="V442" s="311">
        <v>0</v>
      </c>
      <c r="W442" s="311">
        <v>0</v>
      </c>
      <c r="X442" s="311">
        <v>0</v>
      </c>
      <c r="Y442" s="311">
        <v>664</v>
      </c>
      <c r="Z442" s="311">
        <v>0</v>
      </c>
      <c r="AA442" s="312">
        <v>0.46</v>
      </c>
      <c r="AB442" s="312">
        <v>0.54</v>
      </c>
      <c r="AC442" s="312">
        <v>0</v>
      </c>
      <c r="AD442" s="311">
        <v>107</v>
      </c>
      <c r="AE442" s="311">
        <v>209630</v>
      </c>
      <c r="AF442" s="311">
        <v>44</v>
      </c>
      <c r="AG442" s="313">
        <v>232000</v>
      </c>
      <c r="AH442" s="314"/>
      <c r="AI442" s="327">
        <v>202242</v>
      </c>
      <c r="AJ442" s="311">
        <v>0</v>
      </c>
      <c r="AK442" s="311">
        <v>0</v>
      </c>
      <c r="AL442" s="311">
        <v>14984</v>
      </c>
      <c r="AM442" s="311">
        <v>12</v>
      </c>
      <c r="AN442" s="316" t="s">
        <v>339</v>
      </c>
      <c r="AO442" s="325">
        <v>199839</v>
      </c>
      <c r="AP442" s="311">
        <v>10823</v>
      </c>
      <c r="AQ442" s="311">
        <v>39752</v>
      </c>
      <c r="AR442" s="311">
        <v>0</v>
      </c>
      <c r="AS442" s="311">
        <v>0</v>
      </c>
      <c r="AT442" s="311">
        <v>0</v>
      </c>
      <c r="AU442" s="313">
        <v>0</v>
      </c>
      <c r="AV442" s="314"/>
      <c r="AW442" s="312">
        <v>0.75</v>
      </c>
      <c r="AX442" s="312">
        <v>0.25</v>
      </c>
      <c r="AY442" s="317" t="s">
        <v>50</v>
      </c>
      <c r="AZ442" s="318" t="s">
        <v>41</v>
      </c>
      <c r="BA442" s="314"/>
      <c r="BB442" s="319">
        <v>56</v>
      </c>
      <c r="BC442" s="320">
        <v>15964750</v>
      </c>
      <c r="BD442" s="320">
        <v>9713411</v>
      </c>
      <c r="BE442" s="320">
        <v>13752437</v>
      </c>
      <c r="BF442" s="320">
        <v>53858736</v>
      </c>
      <c r="BG442" s="317" t="s">
        <v>46</v>
      </c>
      <c r="BH442" s="319"/>
      <c r="BI442" s="311"/>
      <c r="BJ442" s="317" t="s">
        <v>42</v>
      </c>
      <c r="BK442" s="317">
        <v>1313</v>
      </c>
    </row>
    <row r="443" spans="1:63" s="252" customFormat="1" ht="11.25" customHeight="1" x14ac:dyDescent="0.15">
      <c r="A443" s="380" t="s">
        <v>157</v>
      </c>
      <c r="B443" s="348"/>
      <c r="C443" s="354"/>
      <c r="D443" s="354"/>
      <c r="E443" s="354"/>
      <c r="F443" s="355"/>
      <c r="G443" s="354"/>
      <c r="H443" s="345"/>
      <c r="I443" s="345"/>
      <c r="J443" s="345"/>
      <c r="K443" s="345"/>
      <c r="L443" s="345"/>
      <c r="M443" s="345"/>
      <c r="N443" s="345"/>
      <c r="O443" s="345"/>
      <c r="P443" s="345"/>
      <c r="Q443" s="345"/>
      <c r="R443" s="345"/>
      <c r="S443" s="345"/>
      <c r="T443" s="345"/>
      <c r="U443" s="345"/>
      <c r="V443" s="345"/>
      <c r="W443" s="345"/>
      <c r="X443" s="345"/>
      <c r="Y443" s="345"/>
      <c r="Z443" s="345"/>
      <c r="AA443" s="346"/>
      <c r="AB443" s="346"/>
      <c r="AC443" s="346"/>
      <c r="AD443" s="345"/>
      <c r="AE443" s="345"/>
      <c r="AF443" s="345"/>
      <c r="AG443" s="160"/>
      <c r="AH443" s="347"/>
      <c r="AI443" s="348"/>
      <c r="AJ443" s="345"/>
      <c r="AK443" s="345"/>
      <c r="AL443" s="345"/>
      <c r="AM443" s="345"/>
      <c r="AN443" s="349"/>
      <c r="AO443" s="345"/>
      <c r="AP443" s="345"/>
      <c r="AQ443" s="345"/>
      <c r="AR443" s="345"/>
      <c r="AS443" s="345"/>
      <c r="AT443" s="345"/>
      <c r="AU443" s="160"/>
      <c r="AV443" s="347"/>
      <c r="AW443" s="346"/>
      <c r="AX443" s="346"/>
      <c r="AY443" s="350"/>
      <c r="AZ443" s="351"/>
      <c r="BA443" s="347"/>
      <c r="BB443" s="352"/>
      <c r="BC443" s="353"/>
      <c r="BD443" s="353"/>
      <c r="BE443" s="353"/>
      <c r="BF443" s="353"/>
      <c r="BG443" s="350"/>
      <c r="BH443" s="352"/>
      <c r="BI443" s="345"/>
      <c r="BJ443" s="350"/>
      <c r="BK443" s="317">
        <v>87.75</v>
      </c>
    </row>
    <row r="444" spans="1:63" s="252" customFormat="1" ht="11.25" customHeight="1" x14ac:dyDescent="0.15">
      <c r="A444" s="380" t="s">
        <v>355</v>
      </c>
      <c r="B444" s="348"/>
      <c r="C444" s="354"/>
      <c r="D444" s="354"/>
      <c r="E444" s="354"/>
      <c r="F444" s="355"/>
      <c r="G444" s="354"/>
      <c r="H444" s="345"/>
      <c r="I444" s="345"/>
      <c r="J444" s="345"/>
      <c r="K444" s="345"/>
      <c r="L444" s="345"/>
      <c r="M444" s="345"/>
      <c r="N444" s="345"/>
      <c r="O444" s="345"/>
      <c r="P444" s="345"/>
      <c r="Q444" s="345"/>
      <c r="R444" s="345"/>
      <c r="S444" s="345"/>
      <c r="T444" s="345"/>
      <c r="U444" s="345"/>
      <c r="V444" s="345"/>
      <c r="W444" s="345"/>
      <c r="X444" s="345"/>
      <c r="Y444" s="345"/>
      <c r="Z444" s="345"/>
      <c r="AA444" s="346"/>
      <c r="AB444" s="346"/>
      <c r="AC444" s="346"/>
      <c r="AD444" s="345"/>
      <c r="AE444" s="345"/>
      <c r="AF444" s="345"/>
      <c r="AG444" s="160"/>
      <c r="AH444" s="347"/>
      <c r="AI444" s="348"/>
      <c r="AJ444" s="345"/>
      <c r="AK444" s="345"/>
      <c r="AL444" s="345"/>
      <c r="AM444" s="345"/>
      <c r="AN444" s="349"/>
      <c r="AO444" s="357"/>
      <c r="AP444" s="345"/>
      <c r="AQ444" s="345"/>
      <c r="AR444" s="345"/>
      <c r="AS444" s="345"/>
      <c r="AT444" s="345"/>
      <c r="AU444" s="160"/>
      <c r="AV444" s="347"/>
      <c r="AW444" s="346"/>
      <c r="AX444" s="346"/>
      <c r="AY444" s="350"/>
      <c r="AZ444" s="351"/>
      <c r="BA444" s="347"/>
      <c r="BB444" s="352"/>
      <c r="BC444" s="353"/>
      <c r="BD444" s="353"/>
      <c r="BE444" s="353"/>
      <c r="BF444" s="353"/>
      <c r="BG444" s="350"/>
      <c r="BH444" s="352"/>
      <c r="BI444" s="345"/>
      <c r="BJ444" s="350"/>
      <c r="BK444" s="317">
        <v>233.25</v>
      </c>
    </row>
    <row r="445" spans="1:63" s="50" customFormat="1" ht="11.25" customHeight="1" x14ac:dyDescent="0.15">
      <c r="A445" s="379" t="s">
        <v>100</v>
      </c>
      <c r="B445" s="315" t="s">
        <v>2492</v>
      </c>
      <c r="C445" s="321" t="s">
        <v>2625</v>
      </c>
      <c r="D445" s="321" t="s">
        <v>2494</v>
      </c>
      <c r="E445" s="321" t="s">
        <v>2514</v>
      </c>
      <c r="F445" s="322"/>
      <c r="G445" s="321">
        <v>43591</v>
      </c>
      <c r="H445" s="311">
        <v>15616</v>
      </c>
      <c r="I445" s="311">
        <v>1482</v>
      </c>
      <c r="J445" s="311">
        <v>20</v>
      </c>
      <c r="K445" s="311">
        <v>39</v>
      </c>
      <c r="L445" s="311">
        <v>52</v>
      </c>
      <c r="M445" s="311">
        <v>1482</v>
      </c>
      <c r="N445" s="311">
        <v>185</v>
      </c>
      <c r="O445" s="311">
        <v>1482</v>
      </c>
      <c r="P445" s="311">
        <v>0</v>
      </c>
      <c r="Q445" s="311"/>
      <c r="R445" s="311"/>
      <c r="S445" s="311"/>
      <c r="T445" s="311"/>
      <c r="U445" s="311"/>
      <c r="V445" s="311"/>
      <c r="W445" s="311"/>
      <c r="X445" s="311"/>
      <c r="Y445" s="311">
        <v>3576</v>
      </c>
      <c r="Z445" s="311">
        <v>365</v>
      </c>
      <c r="AA445" s="312">
        <v>0.83</v>
      </c>
      <c r="AB445" s="312">
        <v>0</v>
      </c>
      <c r="AC445" s="312">
        <v>0.17</v>
      </c>
      <c r="AD445" s="311">
        <v>257</v>
      </c>
      <c r="AE445" s="311">
        <v>500000</v>
      </c>
      <c r="AF445" s="311">
        <v>112</v>
      </c>
      <c r="AG445" s="313">
        <v>1225460</v>
      </c>
      <c r="AH445" s="314"/>
      <c r="AI445" s="315">
        <v>874334</v>
      </c>
      <c r="AJ445" s="311"/>
      <c r="AK445" s="311"/>
      <c r="AL445" s="311">
        <v>3307</v>
      </c>
      <c r="AM445" s="311"/>
      <c r="AN445" s="316"/>
      <c r="AO445" s="311">
        <v>1213130</v>
      </c>
      <c r="AP445" s="311">
        <v>11836</v>
      </c>
      <c r="AQ445" s="311">
        <v>93044</v>
      </c>
      <c r="AR445" s="311">
        <v>0</v>
      </c>
      <c r="AS445" s="311">
        <v>0</v>
      </c>
      <c r="AT445" s="311">
        <v>0</v>
      </c>
      <c r="AU445" s="313"/>
      <c r="AV445" s="314"/>
      <c r="AW445" s="312">
        <v>1</v>
      </c>
      <c r="AX445" s="312">
        <v>0</v>
      </c>
      <c r="AY445" s="317" t="s">
        <v>95</v>
      </c>
      <c r="AZ445" s="318" t="s">
        <v>95</v>
      </c>
      <c r="BA445" s="314"/>
      <c r="BB445" s="319">
        <v>66.040000000000006</v>
      </c>
      <c r="BC445" s="320"/>
      <c r="BD445" s="320"/>
      <c r="BE445" s="320"/>
      <c r="BF445" s="320"/>
      <c r="BG445" s="317" t="s">
        <v>46</v>
      </c>
      <c r="BH445" s="319"/>
      <c r="BI445" s="311"/>
      <c r="BJ445" s="317" t="s">
        <v>42</v>
      </c>
      <c r="BK445" s="317">
        <v>512.15384615384619</v>
      </c>
    </row>
    <row r="446" spans="1:63" s="252" customFormat="1" ht="11.25" customHeight="1" x14ac:dyDescent="0.15">
      <c r="A446" s="380" t="s">
        <v>356</v>
      </c>
      <c r="B446" s="348"/>
      <c r="C446" s="354"/>
      <c r="D446" s="354"/>
      <c r="E446" s="354"/>
      <c r="F446" s="355"/>
      <c r="G446" s="354"/>
      <c r="H446" s="345"/>
      <c r="I446" s="345"/>
      <c r="J446" s="345"/>
      <c r="K446" s="345"/>
      <c r="L446" s="345"/>
      <c r="M446" s="345"/>
      <c r="N446" s="345"/>
      <c r="O446" s="345"/>
      <c r="P446" s="345"/>
      <c r="Q446" s="345"/>
      <c r="R446" s="345"/>
      <c r="S446" s="345"/>
      <c r="T446" s="345"/>
      <c r="U446" s="345"/>
      <c r="V446" s="345"/>
      <c r="W446" s="345"/>
      <c r="X446" s="345"/>
      <c r="Y446" s="345"/>
      <c r="Z446" s="345"/>
      <c r="AA446" s="346"/>
      <c r="AB446" s="346"/>
      <c r="AC446" s="346"/>
      <c r="AD446" s="345"/>
      <c r="AE446" s="345"/>
      <c r="AF446" s="345"/>
      <c r="AG446" s="160"/>
      <c r="AH446" s="347"/>
      <c r="AI446" s="348"/>
      <c r="AJ446" s="345"/>
      <c r="AK446" s="345"/>
      <c r="AL446" s="345"/>
      <c r="AM446" s="345"/>
      <c r="AN446" s="349"/>
      <c r="AO446" s="345"/>
      <c r="AP446" s="345"/>
      <c r="AQ446" s="345"/>
      <c r="AR446" s="345"/>
      <c r="AS446" s="345"/>
      <c r="AT446" s="345"/>
      <c r="AU446" s="160"/>
      <c r="AV446" s="347"/>
      <c r="AW446" s="346"/>
      <c r="AX446" s="346"/>
      <c r="AY446" s="350"/>
      <c r="AZ446" s="351"/>
      <c r="BA446" s="347"/>
      <c r="BB446" s="352"/>
      <c r="BC446" s="353"/>
      <c r="BD446" s="353"/>
      <c r="BE446" s="353"/>
      <c r="BF446" s="353"/>
      <c r="BG446" s="350"/>
      <c r="BH446" s="352"/>
      <c r="BI446" s="345"/>
      <c r="BJ446" s="350"/>
      <c r="BK446" s="317">
        <v>38</v>
      </c>
    </row>
    <row r="447" spans="1:63" s="50" customFormat="1" ht="11.25" customHeight="1" x14ac:dyDescent="0.15">
      <c r="A447" s="379" t="s">
        <v>143</v>
      </c>
      <c r="B447" s="315" t="s">
        <v>2062</v>
      </c>
      <c r="C447" s="321" t="s">
        <v>2063</v>
      </c>
      <c r="D447" s="321" t="s">
        <v>2064</v>
      </c>
      <c r="E447" s="321" t="s">
        <v>2515</v>
      </c>
      <c r="F447" s="322"/>
      <c r="G447" s="321">
        <v>17267</v>
      </c>
      <c r="H447" s="311">
        <v>7417</v>
      </c>
      <c r="I447" s="311">
        <v>368</v>
      </c>
      <c r="J447" s="311">
        <v>16</v>
      </c>
      <c r="K447" s="311">
        <v>14</v>
      </c>
      <c r="L447" s="311">
        <v>36</v>
      </c>
      <c r="M447" s="311">
        <v>368</v>
      </c>
      <c r="N447" s="311">
        <v>368</v>
      </c>
      <c r="O447" s="311">
        <v>368</v>
      </c>
      <c r="P447" s="311">
        <v>11</v>
      </c>
      <c r="Q447" s="311">
        <v>0</v>
      </c>
      <c r="R447" s="311">
        <v>0</v>
      </c>
      <c r="S447" s="311">
        <v>0</v>
      </c>
      <c r="T447" s="311">
        <v>0</v>
      </c>
      <c r="U447" s="311">
        <v>0</v>
      </c>
      <c r="V447" s="311">
        <v>0</v>
      </c>
      <c r="W447" s="311">
        <v>0</v>
      </c>
      <c r="X447" s="311">
        <v>0</v>
      </c>
      <c r="Y447" s="311">
        <v>366</v>
      </c>
      <c r="Z447" s="311">
        <v>0</v>
      </c>
      <c r="AA447" s="312">
        <v>0.98</v>
      </c>
      <c r="AB447" s="312">
        <v>0</v>
      </c>
      <c r="AC447" s="312">
        <v>0.02</v>
      </c>
      <c r="AD447" s="311">
        <v>67</v>
      </c>
      <c r="AE447" s="311">
        <v>94150</v>
      </c>
      <c r="AF447" s="311">
        <v>87</v>
      </c>
      <c r="AG447" s="313">
        <v>1840500</v>
      </c>
      <c r="AH447" s="314" t="s">
        <v>2667</v>
      </c>
      <c r="AI447" s="315">
        <v>43393</v>
      </c>
      <c r="AJ447" s="311">
        <v>0</v>
      </c>
      <c r="AK447" s="311">
        <v>0</v>
      </c>
      <c r="AL447" s="311">
        <v>13364</v>
      </c>
      <c r="AM447" s="311">
        <v>0</v>
      </c>
      <c r="AN447" s="316"/>
      <c r="AO447" s="311">
        <v>3159129</v>
      </c>
      <c r="AP447" s="311">
        <v>0</v>
      </c>
      <c r="AQ447" s="311">
        <v>0</v>
      </c>
      <c r="AR447" s="311">
        <v>3730</v>
      </c>
      <c r="AS447" s="311">
        <v>0</v>
      </c>
      <c r="AT447" s="311">
        <v>781062</v>
      </c>
      <c r="AU447" s="313">
        <v>0</v>
      </c>
      <c r="AV447" s="314"/>
      <c r="AW447" s="312">
        <v>0.8</v>
      </c>
      <c r="AX447" s="312">
        <v>0.2</v>
      </c>
      <c r="AY447" s="317" t="s">
        <v>50</v>
      </c>
      <c r="AZ447" s="318" t="s">
        <v>95</v>
      </c>
      <c r="BA447" s="314" t="s">
        <v>2668</v>
      </c>
      <c r="BB447" s="319">
        <v>91.37</v>
      </c>
      <c r="BC447" s="320">
        <v>10259297</v>
      </c>
      <c r="BD447" s="320">
        <v>7412038</v>
      </c>
      <c r="BE447" s="320">
        <v>5017326</v>
      </c>
      <c r="BF447" s="320">
        <v>22702893</v>
      </c>
      <c r="BG447" s="317" t="s">
        <v>46</v>
      </c>
      <c r="BH447" s="319"/>
      <c r="BI447" s="311" t="s">
        <v>2669</v>
      </c>
      <c r="BJ447" s="317" t="s">
        <v>42</v>
      </c>
      <c r="BK447" s="317">
        <v>1564.2857142857142</v>
      </c>
    </row>
    <row r="448" spans="1:63" s="50" customFormat="1" ht="11.25" customHeight="1" x14ac:dyDescent="0.15">
      <c r="A448" s="379" t="s">
        <v>116</v>
      </c>
      <c r="B448" s="315" t="s">
        <v>114</v>
      </c>
      <c r="C448" s="321" t="s">
        <v>2626</v>
      </c>
      <c r="D448" s="321" t="s">
        <v>732</v>
      </c>
      <c r="E448" s="321" t="s">
        <v>118</v>
      </c>
      <c r="F448" s="322"/>
      <c r="G448" s="321">
        <v>43549</v>
      </c>
      <c r="H448" s="311">
        <v>17254</v>
      </c>
      <c r="I448" s="311">
        <v>1584</v>
      </c>
      <c r="J448" s="311">
        <v>43</v>
      </c>
      <c r="K448" s="311">
        <v>0</v>
      </c>
      <c r="L448" s="311">
        <v>3</v>
      </c>
      <c r="M448" s="311">
        <v>273</v>
      </c>
      <c r="N448" s="311">
        <v>126</v>
      </c>
      <c r="O448" s="311">
        <v>1584</v>
      </c>
      <c r="P448" s="311">
        <v>0</v>
      </c>
      <c r="Q448" s="311">
        <v>0</v>
      </c>
      <c r="R448" s="311">
        <v>0</v>
      </c>
      <c r="S448" s="311">
        <v>0</v>
      </c>
      <c r="T448" s="311">
        <v>0</v>
      </c>
      <c r="U448" s="311">
        <v>0</v>
      </c>
      <c r="V448" s="311">
        <v>0</v>
      </c>
      <c r="W448" s="311">
        <v>0</v>
      </c>
      <c r="X448" s="311">
        <v>0</v>
      </c>
      <c r="Y448" s="311">
        <v>2723</v>
      </c>
      <c r="Z448" s="311">
        <v>519</v>
      </c>
      <c r="AA448" s="312">
        <v>1</v>
      </c>
      <c r="AB448" s="312">
        <v>0</v>
      </c>
      <c r="AC448" s="312">
        <v>0</v>
      </c>
      <c r="AD448" s="311">
        <v>236</v>
      </c>
      <c r="AE448" s="311">
        <v>848202</v>
      </c>
      <c r="AF448" s="311">
        <v>187</v>
      </c>
      <c r="AG448" s="313">
        <v>4216534</v>
      </c>
      <c r="AH448" s="314" t="s">
        <v>2670</v>
      </c>
      <c r="AI448" s="315">
        <v>423640</v>
      </c>
      <c r="AJ448" s="311">
        <v>10</v>
      </c>
      <c r="AK448" s="311">
        <v>0</v>
      </c>
      <c r="AL448" s="311">
        <v>544</v>
      </c>
      <c r="AM448" s="311">
        <v>0</v>
      </c>
      <c r="AN448" s="316"/>
      <c r="AO448" s="311">
        <v>12714593</v>
      </c>
      <c r="AP448" s="311">
        <v>91210</v>
      </c>
      <c r="AQ448" s="311">
        <v>0</v>
      </c>
      <c r="AR448" s="311">
        <v>0</v>
      </c>
      <c r="AS448" s="311">
        <v>0</v>
      </c>
      <c r="AT448" s="311">
        <v>71250</v>
      </c>
      <c r="AU448" s="313">
        <v>974261</v>
      </c>
      <c r="AV448" s="314" t="s">
        <v>2671</v>
      </c>
      <c r="AW448" s="312">
        <v>0.93</v>
      </c>
      <c r="AX448" s="312">
        <v>7.0000000000000007E-2</v>
      </c>
      <c r="AY448" s="317" t="s">
        <v>41</v>
      </c>
      <c r="AZ448" s="318" t="s">
        <v>41</v>
      </c>
      <c r="BA448" s="314" t="s">
        <v>2672</v>
      </c>
      <c r="BB448" s="319">
        <v>77</v>
      </c>
      <c r="BC448" s="320">
        <v>27284266</v>
      </c>
      <c r="BD448" s="320">
        <v>24145233</v>
      </c>
      <c r="BE448" s="320">
        <v>30769144</v>
      </c>
      <c r="BF448" s="320">
        <v>82198643</v>
      </c>
      <c r="BG448" s="317" t="s">
        <v>42</v>
      </c>
      <c r="BH448" s="319">
        <v>59</v>
      </c>
      <c r="BI448" s="311" t="s">
        <v>2673</v>
      </c>
      <c r="BJ448" s="317" t="s">
        <v>46</v>
      </c>
      <c r="BK448" s="317">
        <v>251.8</v>
      </c>
    </row>
    <row r="449" spans="1:63" s="252" customFormat="1" ht="11.25" customHeight="1" x14ac:dyDescent="0.15">
      <c r="A449" s="380" t="s">
        <v>357</v>
      </c>
      <c r="B449" s="348"/>
      <c r="C449" s="354"/>
      <c r="D449" s="354"/>
      <c r="E449" s="354"/>
      <c r="F449" s="355"/>
      <c r="G449" s="354"/>
      <c r="H449" s="345"/>
      <c r="I449" s="345"/>
      <c r="J449" s="345"/>
      <c r="K449" s="345"/>
      <c r="L449" s="345"/>
      <c r="M449" s="345"/>
      <c r="N449" s="345"/>
      <c r="O449" s="345"/>
      <c r="P449" s="345"/>
      <c r="Q449" s="345"/>
      <c r="R449" s="345"/>
      <c r="S449" s="345"/>
      <c r="T449" s="345"/>
      <c r="U449" s="345"/>
      <c r="V449" s="345"/>
      <c r="W449" s="345"/>
      <c r="X449" s="345"/>
      <c r="Y449" s="345"/>
      <c r="Z449" s="345"/>
      <c r="AA449" s="346"/>
      <c r="AB449" s="346"/>
      <c r="AC449" s="346"/>
      <c r="AD449" s="345"/>
      <c r="AE449" s="345"/>
      <c r="AF449" s="345"/>
      <c r="AG449" s="160"/>
      <c r="AH449" s="347"/>
      <c r="AI449" s="348"/>
      <c r="AJ449" s="345"/>
      <c r="AK449" s="345"/>
      <c r="AL449" s="345"/>
      <c r="AM449" s="345"/>
      <c r="AN449" s="349"/>
      <c r="AO449" s="345"/>
      <c r="AP449" s="345"/>
      <c r="AQ449" s="345"/>
      <c r="AR449" s="345"/>
      <c r="AS449" s="345"/>
      <c r="AT449" s="345"/>
      <c r="AU449" s="160"/>
      <c r="AV449" s="347"/>
      <c r="AW449" s="346"/>
      <c r="AX449" s="346"/>
      <c r="AY449" s="350"/>
      <c r="AZ449" s="351"/>
      <c r="BA449" s="347"/>
      <c r="BB449" s="352"/>
      <c r="BC449" s="353"/>
      <c r="BD449" s="353"/>
      <c r="BE449" s="353"/>
      <c r="BF449" s="353"/>
      <c r="BG449" s="350"/>
      <c r="BH449" s="352"/>
      <c r="BI449" s="345"/>
      <c r="BJ449" s="350"/>
      <c r="BK449" s="317">
        <v>129</v>
      </c>
    </row>
    <row r="450" spans="1:63" s="50" customFormat="1" ht="11.25" customHeight="1" x14ac:dyDescent="0.15">
      <c r="A450" s="379" t="s">
        <v>144</v>
      </c>
      <c r="B450" s="315" t="s">
        <v>1558</v>
      </c>
      <c r="C450" s="321" t="s">
        <v>1559</v>
      </c>
      <c r="D450" s="321" t="s">
        <v>1560</v>
      </c>
      <c r="E450" s="321" t="s">
        <v>1561</v>
      </c>
      <c r="F450" s="322"/>
      <c r="G450" s="321">
        <v>19090</v>
      </c>
      <c r="H450" s="311">
        <v>8029</v>
      </c>
      <c r="I450" s="311">
        <v>546</v>
      </c>
      <c r="J450" s="311">
        <v>66</v>
      </c>
      <c r="K450" s="311">
        <v>31</v>
      </c>
      <c r="L450" s="311">
        <v>6</v>
      </c>
      <c r="M450" s="311">
        <v>369</v>
      </c>
      <c r="N450" s="311">
        <v>102</v>
      </c>
      <c r="O450" s="311">
        <v>135</v>
      </c>
      <c r="P450" s="311">
        <v>0</v>
      </c>
      <c r="Q450" s="311">
        <v>0</v>
      </c>
      <c r="R450" s="311">
        <v>0</v>
      </c>
      <c r="S450" s="311">
        <v>0</v>
      </c>
      <c r="T450" s="311">
        <v>0</v>
      </c>
      <c r="U450" s="311">
        <v>0</v>
      </c>
      <c r="V450" s="311">
        <v>0</v>
      </c>
      <c r="W450" s="311">
        <v>0</v>
      </c>
      <c r="X450" s="311">
        <v>0</v>
      </c>
      <c r="Y450" s="311">
        <v>950</v>
      </c>
      <c r="Z450" s="311">
        <v>85</v>
      </c>
      <c r="AA450" s="312">
        <v>1</v>
      </c>
      <c r="AB450" s="312">
        <v>0</v>
      </c>
      <c r="AC450" s="312">
        <v>0</v>
      </c>
      <c r="AD450" s="311">
        <v>18</v>
      </c>
      <c r="AE450" s="311">
        <v>15750</v>
      </c>
      <c r="AF450" s="311">
        <v>108</v>
      </c>
      <c r="AG450" s="313">
        <v>2077800</v>
      </c>
      <c r="AH450" s="314" t="s">
        <v>2674</v>
      </c>
      <c r="AI450" s="315">
        <v>7560</v>
      </c>
      <c r="AJ450" s="311">
        <v>0</v>
      </c>
      <c r="AK450" s="311">
        <v>0</v>
      </c>
      <c r="AL450" s="311">
        <v>140912</v>
      </c>
      <c r="AM450" s="311">
        <v>0</v>
      </c>
      <c r="AN450" s="316"/>
      <c r="AO450" s="311">
        <v>0</v>
      </c>
      <c r="AP450" s="311">
        <v>0</v>
      </c>
      <c r="AQ450" s="311">
        <v>3641911</v>
      </c>
      <c r="AR450" s="311">
        <v>0</v>
      </c>
      <c r="AS450" s="311">
        <v>0</v>
      </c>
      <c r="AT450" s="311">
        <v>0</v>
      </c>
      <c r="AU450" s="313">
        <v>0</v>
      </c>
      <c r="AV450" s="314"/>
      <c r="AW450" s="312">
        <v>0</v>
      </c>
      <c r="AX450" s="312">
        <v>1</v>
      </c>
      <c r="AY450" s="317" t="s">
        <v>95</v>
      </c>
      <c r="AZ450" s="318" t="s">
        <v>95</v>
      </c>
      <c r="BA450" s="314" t="s">
        <v>2675</v>
      </c>
      <c r="BB450" s="319">
        <v>96.52</v>
      </c>
      <c r="BC450" s="320">
        <v>13044746</v>
      </c>
      <c r="BD450" s="320">
        <v>10691087</v>
      </c>
      <c r="BE450" s="320">
        <v>10226895</v>
      </c>
      <c r="BF450" s="320">
        <v>37656772</v>
      </c>
      <c r="BG450" s="317" t="s">
        <v>42</v>
      </c>
      <c r="BH450" s="319">
        <v>96.52</v>
      </c>
      <c r="BI450" s="311"/>
      <c r="BJ450" s="317" t="s">
        <v>46</v>
      </c>
      <c r="BK450" s="317">
        <v>628.5</v>
      </c>
    </row>
    <row r="451" spans="1:63" s="50" customFormat="1" ht="11.25" customHeight="1" x14ac:dyDescent="0.15">
      <c r="A451" s="379" t="s">
        <v>145</v>
      </c>
      <c r="B451" s="315" t="s">
        <v>2627</v>
      </c>
      <c r="C451" s="321" t="s">
        <v>2498</v>
      </c>
      <c r="D451" s="321" t="s">
        <v>49</v>
      </c>
      <c r="E451" s="321" t="s">
        <v>2628</v>
      </c>
      <c r="F451" s="322"/>
      <c r="G451" s="321">
        <v>96000</v>
      </c>
      <c r="H451" s="311">
        <v>45000</v>
      </c>
      <c r="I451" s="311">
        <v>2254</v>
      </c>
      <c r="J451" s="311">
        <v>129</v>
      </c>
      <c r="K451" s="311">
        <v>47</v>
      </c>
      <c r="L451" s="311">
        <v>12</v>
      </c>
      <c r="M451" s="311">
        <v>2254</v>
      </c>
      <c r="N451" s="311">
        <v>0</v>
      </c>
      <c r="O451" s="311">
        <v>2254</v>
      </c>
      <c r="P451" s="311">
        <v>0</v>
      </c>
      <c r="Q451" s="311">
        <v>265</v>
      </c>
      <c r="R451" s="311">
        <v>11</v>
      </c>
      <c r="S451" s="311">
        <v>0</v>
      </c>
      <c r="T451" s="311">
        <v>0</v>
      </c>
      <c r="U451" s="311">
        <v>0</v>
      </c>
      <c r="V451" s="311">
        <v>0</v>
      </c>
      <c r="W451" s="311">
        <v>0</v>
      </c>
      <c r="X451" s="311">
        <v>0</v>
      </c>
      <c r="Y451" s="311">
        <v>3840</v>
      </c>
      <c r="Z451" s="311">
        <v>891</v>
      </c>
      <c r="AA451" s="312">
        <v>0.9</v>
      </c>
      <c r="AB451" s="312">
        <v>0.08</v>
      </c>
      <c r="AC451" s="312">
        <v>0.02</v>
      </c>
      <c r="AD451" s="311">
        <v>447</v>
      </c>
      <c r="AE451" s="311">
        <v>857000</v>
      </c>
      <c r="AF451" s="311">
        <v>65</v>
      </c>
      <c r="AG451" s="313">
        <v>3000000</v>
      </c>
      <c r="AH451" s="314"/>
      <c r="AI451" s="315">
        <v>486000</v>
      </c>
      <c r="AJ451" s="311">
        <v>0</v>
      </c>
      <c r="AK451" s="311">
        <v>0</v>
      </c>
      <c r="AL451" s="311">
        <v>374000</v>
      </c>
      <c r="AM451" s="311">
        <v>0</v>
      </c>
      <c r="AN451" s="316"/>
      <c r="AO451" s="311">
        <v>8000000</v>
      </c>
      <c r="AP451" s="311">
        <v>0</v>
      </c>
      <c r="AQ451" s="311">
        <v>0</v>
      </c>
      <c r="AR451" s="311">
        <v>0</v>
      </c>
      <c r="AS451" s="311">
        <v>0</v>
      </c>
      <c r="AT451" s="311">
        <v>0</v>
      </c>
      <c r="AU451" s="313">
        <v>0</v>
      </c>
      <c r="AV451" s="314"/>
      <c r="AW451" s="312">
        <v>1</v>
      </c>
      <c r="AX451" s="312">
        <v>0</v>
      </c>
      <c r="AY451" s="317" t="s">
        <v>50</v>
      </c>
      <c r="AZ451" s="318" t="s">
        <v>50</v>
      </c>
      <c r="BA451" s="314"/>
      <c r="BB451" s="319">
        <v>68.77</v>
      </c>
      <c r="BC451" s="320">
        <v>93000000</v>
      </c>
      <c r="BD451" s="320">
        <v>54000000</v>
      </c>
      <c r="BE451" s="320">
        <v>43000000</v>
      </c>
      <c r="BF451" s="320">
        <v>212000000</v>
      </c>
      <c r="BG451" s="317" t="s">
        <v>46</v>
      </c>
      <c r="BH451" s="319"/>
      <c r="BI451" s="311"/>
      <c r="BJ451" s="317" t="s">
        <v>46</v>
      </c>
      <c r="BK451" s="317">
        <v>298.27272727272725</v>
      </c>
    </row>
    <row r="452" spans="1:63" s="50" customFormat="1" ht="11.25" customHeight="1" x14ac:dyDescent="0.15">
      <c r="A452" s="381" t="s">
        <v>322</v>
      </c>
      <c r="B452" s="315" t="s">
        <v>323</v>
      </c>
      <c r="C452" s="321" t="s">
        <v>2075</v>
      </c>
      <c r="D452" s="321" t="s">
        <v>325</v>
      </c>
      <c r="E452" s="321" t="s">
        <v>326</v>
      </c>
      <c r="F452" s="322"/>
      <c r="G452" s="321">
        <v>3185</v>
      </c>
      <c r="H452" s="311">
        <v>1270</v>
      </c>
      <c r="I452" s="311">
        <v>168</v>
      </c>
      <c r="J452" s="311">
        <v>0</v>
      </c>
      <c r="K452" s="311">
        <v>5</v>
      </c>
      <c r="L452" s="311">
        <v>0</v>
      </c>
      <c r="M452" s="311">
        <v>103</v>
      </c>
      <c r="N452" s="311">
        <v>0</v>
      </c>
      <c r="O452" s="311">
        <v>136</v>
      </c>
      <c r="P452" s="311">
        <v>0</v>
      </c>
      <c r="Q452" s="311">
        <v>400</v>
      </c>
      <c r="R452" s="311">
        <v>0</v>
      </c>
      <c r="S452" s="311">
        <v>5</v>
      </c>
      <c r="T452" s="311">
        <v>0</v>
      </c>
      <c r="U452" s="311">
        <v>45</v>
      </c>
      <c r="V452" s="311">
        <v>0</v>
      </c>
      <c r="W452" s="311">
        <v>85</v>
      </c>
      <c r="X452" s="311">
        <v>0</v>
      </c>
      <c r="Y452" s="311">
        <v>230</v>
      </c>
      <c r="Z452" s="311">
        <v>0</v>
      </c>
      <c r="AA452" s="312">
        <v>1</v>
      </c>
      <c r="AB452" s="312">
        <v>0</v>
      </c>
      <c r="AC452" s="312">
        <v>0</v>
      </c>
      <c r="AD452" s="311">
        <v>20</v>
      </c>
      <c r="AE452" s="311">
        <v>57500</v>
      </c>
      <c r="AF452" s="311">
        <v>10</v>
      </c>
      <c r="AG452" s="313">
        <v>120000</v>
      </c>
      <c r="AH452" s="314"/>
      <c r="AI452" s="315">
        <v>67000</v>
      </c>
      <c r="AJ452" s="311">
        <v>0</v>
      </c>
      <c r="AK452" s="311">
        <v>0</v>
      </c>
      <c r="AL452" s="311">
        <v>5400</v>
      </c>
      <c r="AM452" s="311">
        <v>0</v>
      </c>
      <c r="AN452" s="316"/>
      <c r="AO452" s="311">
        <v>2800</v>
      </c>
      <c r="AP452" s="311">
        <v>4100</v>
      </c>
      <c r="AQ452" s="311">
        <v>4500</v>
      </c>
      <c r="AR452" s="311">
        <v>0</v>
      </c>
      <c r="AS452" s="311">
        <v>0</v>
      </c>
      <c r="AT452" s="311">
        <v>0</v>
      </c>
      <c r="AU452" s="313">
        <v>0</v>
      </c>
      <c r="AV452" s="314"/>
      <c r="AW452" s="312">
        <v>0.4</v>
      </c>
      <c r="AX452" s="312">
        <v>0.6</v>
      </c>
      <c r="AY452" s="317" t="s">
        <v>50</v>
      </c>
      <c r="AZ452" s="318" t="s">
        <v>41</v>
      </c>
      <c r="BA452" s="314" t="s">
        <v>2676</v>
      </c>
      <c r="BB452" s="319">
        <v>55.5</v>
      </c>
      <c r="BC452" s="320">
        <v>772000</v>
      </c>
      <c r="BD452" s="320">
        <v>2550000</v>
      </c>
      <c r="BE452" s="320">
        <v>3723000</v>
      </c>
      <c r="BF452" s="320">
        <v>7100000</v>
      </c>
      <c r="BG452" s="317" t="s">
        <v>42</v>
      </c>
      <c r="BH452" s="319">
        <v>55.5</v>
      </c>
      <c r="BI452" s="311" t="s">
        <v>2677</v>
      </c>
      <c r="BJ452" s="317" t="s">
        <v>42</v>
      </c>
      <c r="BK452" s="317">
        <v>238.66666666666666</v>
      </c>
    </row>
    <row r="453" spans="1:63" s="252" customFormat="1" ht="11.25" customHeight="1" x14ac:dyDescent="0.15">
      <c r="A453" s="382" t="s">
        <v>70</v>
      </c>
      <c r="B453" s="348"/>
      <c r="C453" s="354"/>
      <c r="D453" s="354"/>
      <c r="E453" s="354"/>
      <c r="F453" s="355"/>
      <c r="G453" s="354"/>
      <c r="H453" s="345"/>
      <c r="I453" s="345"/>
      <c r="J453" s="345"/>
      <c r="K453" s="345"/>
      <c r="L453" s="345"/>
      <c r="M453" s="345"/>
      <c r="N453" s="345"/>
      <c r="O453" s="345"/>
      <c r="P453" s="345"/>
      <c r="Q453" s="345"/>
      <c r="R453" s="345"/>
      <c r="S453" s="345"/>
      <c r="T453" s="345"/>
      <c r="U453" s="345"/>
      <c r="V453" s="345"/>
      <c r="W453" s="345"/>
      <c r="X453" s="345"/>
      <c r="Y453" s="345"/>
      <c r="Z453" s="345"/>
      <c r="AA453" s="346"/>
      <c r="AB453" s="346"/>
      <c r="AC453" s="346"/>
      <c r="AD453" s="345"/>
      <c r="AE453" s="345"/>
      <c r="AF453" s="345"/>
      <c r="AG453" s="160"/>
      <c r="AH453" s="347"/>
      <c r="AI453" s="348"/>
      <c r="AJ453" s="345"/>
      <c r="AK453" s="345"/>
      <c r="AL453" s="345"/>
      <c r="AM453" s="345"/>
      <c r="AN453" s="349"/>
      <c r="AO453" s="345"/>
      <c r="AP453" s="345"/>
      <c r="AQ453" s="345"/>
      <c r="AR453" s="345"/>
      <c r="AS453" s="345"/>
      <c r="AT453" s="345"/>
      <c r="AU453" s="160"/>
      <c r="AV453" s="347"/>
      <c r="AW453" s="346"/>
      <c r="AX453" s="346"/>
      <c r="AY453" s="350"/>
      <c r="AZ453" s="351"/>
      <c r="BA453" s="347"/>
      <c r="BB453" s="352"/>
      <c r="BC453" s="353"/>
      <c r="BD453" s="353"/>
      <c r="BE453" s="353"/>
      <c r="BF453" s="353"/>
      <c r="BG453" s="350"/>
      <c r="BH453" s="352"/>
      <c r="BI453" s="345"/>
      <c r="BJ453" s="350"/>
      <c r="BK453" s="317">
        <v>25</v>
      </c>
    </row>
    <row r="454" spans="1:63" s="50" customFormat="1" ht="11.25" customHeight="1" x14ac:dyDescent="0.15">
      <c r="A454" s="379" t="s">
        <v>146</v>
      </c>
      <c r="B454" s="315" t="s">
        <v>2629</v>
      </c>
      <c r="C454" s="321" t="s">
        <v>44</v>
      </c>
      <c r="D454" s="321" t="s">
        <v>694</v>
      </c>
      <c r="E454" s="321" t="s">
        <v>231</v>
      </c>
      <c r="F454" s="322"/>
      <c r="G454" s="321">
        <v>18278</v>
      </c>
      <c r="H454" s="311">
        <v>7808</v>
      </c>
      <c r="I454" s="311">
        <v>468</v>
      </c>
      <c r="J454" s="311">
        <v>22</v>
      </c>
      <c r="K454" s="311">
        <v>76</v>
      </c>
      <c r="L454" s="311">
        <v>19</v>
      </c>
      <c r="M454" s="311">
        <v>522</v>
      </c>
      <c r="N454" s="311">
        <v>260</v>
      </c>
      <c r="O454" s="311">
        <v>459</v>
      </c>
      <c r="P454" s="311">
        <v>19</v>
      </c>
      <c r="Q454" s="311">
        <v>0</v>
      </c>
      <c r="R454" s="311">
        <v>0</v>
      </c>
      <c r="S454" s="311">
        <v>0</v>
      </c>
      <c r="T454" s="311">
        <v>0</v>
      </c>
      <c r="U454" s="311">
        <v>0</v>
      </c>
      <c r="V454" s="311">
        <v>0</v>
      </c>
      <c r="W454" s="311">
        <v>0</v>
      </c>
      <c r="X454" s="311">
        <v>0</v>
      </c>
      <c r="Y454" s="311">
        <v>306</v>
      </c>
      <c r="Z454" s="311">
        <v>101</v>
      </c>
      <c r="AA454" s="312">
        <v>0.97</v>
      </c>
      <c r="AB454" s="312">
        <v>0.03</v>
      </c>
      <c r="AC454" s="312">
        <v>0</v>
      </c>
      <c r="AD454" s="311">
        <v>66</v>
      </c>
      <c r="AE454" s="311">
        <v>93600</v>
      </c>
      <c r="AF454" s="311">
        <v>66</v>
      </c>
      <c r="AG454" s="313">
        <v>963150</v>
      </c>
      <c r="AH454" s="314" t="s">
        <v>2678</v>
      </c>
      <c r="AI454" s="315">
        <v>61761</v>
      </c>
      <c r="AJ454" s="311">
        <v>0</v>
      </c>
      <c r="AK454" s="311">
        <v>0</v>
      </c>
      <c r="AL454" s="311">
        <v>2123</v>
      </c>
      <c r="AM454" s="311"/>
      <c r="AN454" s="316"/>
      <c r="AO454" s="311">
        <v>1691458</v>
      </c>
      <c r="AP454" s="311">
        <v>0</v>
      </c>
      <c r="AQ454" s="311">
        <v>280886</v>
      </c>
      <c r="AR454" s="311">
        <v>0</v>
      </c>
      <c r="AS454" s="311">
        <v>0</v>
      </c>
      <c r="AT454" s="311">
        <v>8610</v>
      </c>
      <c r="AU454" s="313"/>
      <c r="AV454" s="314"/>
      <c r="AW454" s="312">
        <v>0.54</v>
      </c>
      <c r="AX454" s="312">
        <v>0.46</v>
      </c>
      <c r="AY454" s="317" t="s">
        <v>50</v>
      </c>
      <c r="AZ454" s="318" t="s">
        <v>95</v>
      </c>
      <c r="BA454" s="314"/>
      <c r="BB454" s="319">
        <v>81.93</v>
      </c>
      <c r="BC454" s="320">
        <v>4588956.3600000003</v>
      </c>
      <c r="BD454" s="320">
        <v>10859433.92</v>
      </c>
      <c r="BE454" s="320">
        <v>6828491.9900000002</v>
      </c>
      <c r="BF454" s="320">
        <v>20515247.82</v>
      </c>
      <c r="BG454" s="317" t="s">
        <v>42</v>
      </c>
      <c r="BH454" s="319">
        <v>77.09</v>
      </c>
      <c r="BI454" s="311"/>
      <c r="BJ454" s="317" t="s">
        <v>42</v>
      </c>
      <c r="BK454" s="317">
        <v>1093.3</v>
      </c>
    </row>
    <row r="455" spans="1:63" s="252" customFormat="1" ht="11.25" customHeight="1" x14ac:dyDescent="0.15">
      <c r="A455" s="382" t="s">
        <v>158</v>
      </c>
      <c r="B455" s="348"/>
      <c r="C455" s="354"/>
      <c r="D455" s="354"/>
      <c r="E455" s="354"/>
      <c r="F455" s="355"/>
      <c r="G455" s="354"/>
      <c r="H455" s="345"/>
      <c r="I455" s="345"/>
      <c r="J455" s="345"/>
      <c r="K455" s="345"/>
      <c r="L455" s="345"/>
      <c r="M455" s="345"/>
      <c r="N455" s="345"/>
      <c r="O455" s="345"/>
      <c r="P455" s="345"/>
      <c r="Q455" s="345"/>
      <c r="R455" s="345"/>
      <c r="S455" s="345"/>
      <c r="T455" s="345"/>
      <c r="U455" s="345"/>
      <c r="V455" s="345"/>
      <c r="W455" s="345"/>
      <c r="X455" s="345"/>
      <c r="Y455" s="345"/>
      <c r="Z455" s="345"/>
      <c r="AA455" s="346"/>
      <c r="AB455" s="346"/>
      <c r="AC455" s="346"/>
      <c r="AD455" s="345"/>
      <c r="AE455" s="345"/>
      <c r="AF455" s="345"/>
      <c r="AG455" s="160"/>
      <c r="AH455" s="347"/>
      <c r="AI455" s="348"/>
      <c r="AJ455" s="345"/>
      <c r="AK455" s="345"/>
      <c r="AL455" s="345"/>
      <c r="AM455" s="345"/>
      <c r="AN455" s="349"/>
      <c r="AO455" s="345"/>
      <c r="AP455" s="345"/>
      <c r="AQ455" s="345"/>
      <c r="AR455" s="345"/>
      <c r="AS455" s="345"/>
      <c r="AT455" s="345"/>
      <c r="AU455" s="160"/>
      <c r="AV455" s="347"/>
      <c r="AW455" s="346"/>
      <c r="AX455" s="346"/>
      <c r="AY455" s="350"/>
      <c r="AZ455" s="351"/>
      <c r="BA455" s="347"/>
      <c r="BB455" s="352"/>
      <c r="BC455" s="353"/>
      <c r="BD455" s="353"/>
      <c r="BE455" s="353"/>
      <c r="BF455" s="353"/>
      <c r="BG455" s="350"/>
      <c r="BH455" s="352"/>
      <c r="BI455" s="345"/>
      <c r="BJ455" s="350"/>
      <c r="BK455" s="317">
        <v>54.333333333333336</v>
      </c>
    </row>
    <row r="456" spans="1:63" s="50" customFormat="1" ht="11.25" customHeight="1" x14ac:dyDescent="0.15">
      <c r="A456" s="379" t="s">
        <v>358</v>
      </c>
      <c r="B456" s="315" t="s">
        <v>2084</v>
      </c>
      <c r="C456" s="321" t="s">
        <v>2085</v>
      </c>
      <c r="D456" s="321" t="s">
        <v>2500</v>
      </c>
      <c r="E456" s="321" t="s">
        <v>2087</v>
      </c>
      <c r="F456" s="322"/>
      <c r="G456" s="321">
        <v>80455</v>
      </c>
      <c r="H456" s="311">
        <v>197558</v>
      </c>
      <c r="I456" s="311">
        <v>664</v>
      </c>
      <c r="J456" s="311">
        <v>435</v>
      </c>
      <c r="K456" s="311">
        <v>7</v>
      </c>
      <c r="L456" s="311">
        <v>0</v>
      </c>
      <c r="M456" s="311">
        <v>53</v>
      </c>
      <c r="N456" s="311">
        <v>0</v>
      </c>
      <c r="O456" s="311">
        <v>15</v>
      </c>
      <c r="P456" s="311">
        <v>0</v>
      </c>
      <c r="Q456" s="311">
        <v>0</v>
      </c>
      <c r="R456" s="311">
        <v>0</v>
      </c>
      <c r="S456" s="311">
        <v>0</v>
      </c>
      <c r="T456" s="311">
        <v>0</v>
      </c>
      <c r="U456" s="311">
        <v>0</v>
      </c>
      <c r="V456" s="311">
        <v>0</v>
      </c>
      <c r="W456" s="311">
        <v>0</v>
      </c>
      <c r="X456" s="311">
        <v>0</v>
      </c>
      <c r="Y456" s="311">
        <v>6030</v>
      </c>
      <c r="Z456" s="311">
        <v>0</v>
      </c>
      <c r="AA456" s="312">
        <v>0.95</v>
      </c>
      <c r="AB456" s="312">
        <v>0.05</v>
      </c>
      <c r="AC456" s="312">
        <v>0</v>
      </c>
      <c r="AD456" s="311">
        <v>173</v>
      </c>
      <c r="AE456" s="311">
        <v>49720</v>
      </c>
      <c r="AF456" s="311">
        <v>286</v>
      </c>
      <c r="AG456" s="313">
        <v>4341480</v>
      </c>
      <c r="AH456" s="314"/>
      <c r="AI456" s="315">
        <v>15073</v>
      </c>
      <c r="AJ456" s="311">
        <v>0</v>
      </c>
      <c r="AK456" s="311">
        <v>984</v>
      </c>
      <c r="AL456" s="311">
        <v>8750</v>
      </c>
      <c r="AM456" s="311">
        <v>0</v>
      </c>
      <c r="AN456" s="316"/>
      <c r="AO456" s="311">
        <v>5544091</v>
      </c>
      <c r="AP456" s="311">
        <v>0</v>
      </c>
      <c r="AQ456" s="311">
        <v>0</v>
      </c>
      <c r="AR456" s="311">
        <v>0</v>
      </c>
      <c r="AS456" s="311">
        <v>0</v>
      </c>
      <c r="AT456" s="311">
        <v>0</v>
      </c>
      <c r="AU456" s="313">
        <v>0</v>
      </c>
      <c r="AV456" s="314"/>
      <c r="AW456" s="312">
        <v>0.82</v>
      </c>
      <c r="AX456" s="312">
        <v>0.18</v>
      </c>
      <c r="AY456" s="317" t="s">
        <v>50</v>
      </c>
      <c r="AZ456" s="318" t="s">
        <v>50</v>
      </c>
      <c r="BA456" s="314"/>
      <c r="BB456" s="328">
        <v>86.43</v>
      </c>
      <c r="BC456" s="320">
        <v>4092982</v>
      </c>
      <c r="BD456" s="320">
        <v>2658219</v>
      </c>
      <c r="BE456" s="320">
        <v>4771271</v>
      </c>
      <c r="BF456" s="320">
        <v>12967128</v>
      </c>
      <c r="BG456" s="317" t="s">
        <v>46</v>
      </c>
      <c r="BH456" s="319"/>
      <c r="BI456" s="311"/>
      <c r="BJ456" s="317" t="s">
        <v>46</v>
      </c>
      <c r="BK456" s="317">
        <v>54.4</v>
      </c>
    </row>
    <row r="457" spans="1:63" s="50" customFormat="1" ht="11.25" customHeight="1" x14ac:dyDescent="0.15">
      <c r="A457" s="379" t="s">
        <v>359</v>
      </c>
      <c r="B457" s="315" t="s">
        <v>2630</v>
      </c>
      <c r="C457" s="321" t="s">
        <v>1583</v>
      </c>
      <c r="D457" s="321" t="s">
        <v>2631</v>
      </c>
      <c r="E457" s="321" t="s">
        <v>2632</v>
      </c>
      <c r="F457" s="322"/>
      <c r="G457" s="321">
        <v>24300</v>
      </c>
      <c r="H457" s="311">
        <v>5865</v>
      </c>
      <c r="I457" s="311">
        <v>560</v>
      </c>
      <c r="J457" s="311">
        <v>38</v>
      </c>
      <c r="K457" s="311">
        <v>11</v>
      </c>
      <c r="L457" s="311">
        <v>20</v>
      </c>
      <c r="M457" s="311">
        <v>534</v>
      </c>
      <c r="N457" s="311">
        <v>0</v>
      </c>
      <c r="O457" s="311">
        <v>2650</v>
      </c>
      <c r="P457" s="311">
        <v>0</v>
      </c>
      <c r="Q457" s="311">
        <v>0</v>
      </c>
      <c r="R457" s="311">
        <v>0</v>
      </c>
      <c r="S457" s="311">
        <v>0</v>
      </c>
      <c r="T457" s="311">
        <v>0</v>
      </c>
      <c r="U457" s="311">
        <v>0</v>
      </c>
      <c r="V457" s="311">
        <v>0</v>
      </c>
      <c r="W457" s="311">
        <v>0</v>
      </c>
      <c r="X457" s="311">
        <v>0</v>
      </c>
      <c r="Y457" s="311">
        <v>650</v>
      </c>
      <c r="Z457" s="311">
        <v>80</v>
      </c>
      <c r="AA457" s="312">
        <v>1</v>
      </c>
      <c r="AB457" s="312">
        <v>0</v>
      </c>
      <c r="AC457" s="312">
        <v>0</v>
      </c>
      <c r="AD457" s="311">
        <v>130</v>
      </c>
      <c r="AE457" s="311">
        <v>220000</v>
      </c>
      <c r="AF457" s="311">
        <v>88</v>
      </c>
      <c r="AG457" s="313">
        <v>1320000</v>
      </c>
      <c r="AH457" s="314"/>
      <c r="AI457" s="315">
        <v>211493</v>
      </c>
      <c r="AJ457" s="311">
        <v>0</v>
      </c>
      <c r="AK457" s="311">
        <v>0</v>
      </c>
      <c r="AL457" s="311">
        <v>11051</v>
      </c>
      <c r="AM457" s="311"/>
      <c r="AN457" s="316"/>
      <c r="AO457" s="311">
        <v>3685039</v>
      </c>
      <c r="AP457" s="311">
        <v>0</v>
      </c>
      <c r="AQ457" s="311">
        <v>0</v>
      </c>
      <c r="AR457" s="311">
        <v>0</v>
      </c>
      <c r="AS457" s="311">
        <v>0</v>
      </c>
      <c r="AT457" s="311">
        <v>0</v>
      </c>
      <c r="AU457" s="313">
        <v>0</v>
      </c>
      <c r="AV457" s="314"/>
      <c r="AW457" s="312">
        <v>0.85</v>
      </c>
      <c r="AX457" s="312">
        <v>0.15</v>
      </c>
      <c r="AY457" s="317" t="s">
        <v>41</v>
      </c>
      <c r="AZ457" s="318" t="s">
        <v>41</v>
      </c>
      <c r="BA457" s="314" t="s">
        <v>2679</v>
      </c>
      <c r="BB457" s="319">
        <v>31.17</v>
      </c>
      <c r="BC457" s="320">
        <v>8528687.2400000002</v>
      </c>
      <c r="BD457" s="320">
        <v>8817559.6400000006</v>
      </c>
      <c r="BE457" s="320">
        <v>7012430.9299999997</v>
      </c>
      <c r="BF457" s="320">
        <v>24367677.809999999</v>
      </c>
      <c r="BG457" s="317" t="s">
        <v>42</v>
      </c>
      <c r="BH457" s="319">
        <v>32</v>
      </c>
      <c r="BI457" s="311"/>
      <c r="BJ457" s="317" t="s">
        <v>42</v>
      </c>
      <c r="BK457" s="317">
        <v>538.5</v>
      </c>
    </row>
    <row r="458" spans="1:63" s="50" customFormat="1" ht="11.25" customHeight="1" x14ac:dyDescent="0.15">
      <c r="A458" s="379" t="s">
        <v>147</v>
      </c>
      <c r="B458" s="315" t="s">
        <v>701</v>
      </c>
      <c r="C458" s="321" t="s">
        <v>2633</v>
      </c>
      <c r="D458" s="321" t="s">
        <v>702</v>
      </c>
      <c r="E458" s="321" t="s">
        <v>703</v>
      </c>
      <c r="F458" s="322"/>
      <c r="G458" s="321">
        <v>6511</v>
      </c>
      <c r="H458" s="311">
        <v>3068</v>
      </c>
      <c r="I458" s="311">
        <v>280</v>
      </c>
      <c r="J458" s="311">
        <v>8</v>
      </c>
      <c r="K458" s="311">
        <v>0</v>
      </c>
      <c r="L458" s="311">
        <v>0</v>
      </c>
      <c r="M458" s="311">
        <v>280</v>
      </c>
      <c r="N458" s="311">
        <v>3</v>
      </c>
      <c r="O458" s="311">
        <v>280</v>
      </c>
      <c r="P458" s="311">
        <v>0</v>
      </c>
      <c r="Q458" s="311">
        <v>1</v>
      </c>
      <c r="R458" s="311">
        <v>1</v>
      </c>
      <c r="S458" s="311">
        <v>0</v>
      </c>
      <c r="T458" s="311">
        <v>0</v>
      </c>
      <c r="U458" s="311">
        <v>1</v>
      </c>
      <c r="V458" s="311">
        <v>0</v>
      </c>
      <c r="W458" s="311">
        <v>0</v>
      </c>
      <c r="X458" s="311">
        <v>0</v>
      </c>
      <c r="Y458" s="311">
        <v>300</v>
      </c>
      <c r="Z458" s="311">
        <v>50</v>
      </c>
      <c r="AA458" s="312">
        <v>0.99</v>
      </c>
      <c r="AB458" s="312">
        <v>0</v>
      </c>
      <c r="AC458" s="312">
        <v>0.01</v>
      </c>
      <c r="AD458" s="311">
        <v>65</v>
      </c>
      <c r="AE458" s="311">
        <v>115000</v>
      </c>
      <c r="AF458" s="311">
        <v>63</v>
      </c>
      <c r="AG458" s="313">
        <v>180000</v>
      </c>
      <c r="AH458" s="314"/>
      <c r="AI458" s="315">
        <v>140463</v>
      </c>
      <c r="AJ458" s="311">
        <v>0</v>
      </c>
      <c r="AK458" s="311">
        <v>0</v>
      </c>
      <c r="AL458" s="311">
        <v>2177</v>
      </c>
      <c r="AM458" s="311"/>
      <c r="AN458" s="316"/>
      <c r="AO458" s="311">
        <v>1849360</v>
      </c>
      <c r="AP458" s="311">
        <v>0</v>
      </c>
      <c r="AQ458" s="311">
        <v>128092</v>
      </c>
      <c r="AR458" s="311">
        <v>0</v>
      </c>
      <c r="AS458" s="311">
        <v>0</v>
      </c>
      <c r="AT458" s="311">
        <v>0</v>
      </c>
      <c r="AU458" s="313"/>
      <c r="AV458" s="314"/>
      <c r="AW458" s="312">
        <v>0.95</v>
      </c>
      <c r="AX458" s="312">
        <v>0.05</v>
      </c>
      <c r="AY458" s="317" t="s">
        <v>50</v>
      </c>
      <c r="AZ458" s="318" t="s">
        <v>41</v>
      </c>
      <c r="BA458" s="314" t="s">
        <v>2680</v>
      </c>
      <c r="BB458" s="319">
        <v>78.150000000000006</v>
      </c>
      <c r="BC458" s="320">
        <v>21925923</v>
      </c>
      <c r="BD458" s="320">
        <v>14115441</v>
      </c>
      <c r="BE458" s="320">
        <v>11424000</v>
      </c>
      <c r="BF458" s="320">
        <v>21925923</v>
      </c>
      <c r="BG458" s="317" t="s">
        <v>46</v>
      </c>
      <c r="BH458" s="319"/>
      <c r="BI458" s="311"/>
      <c r="BJ458" s="317" t="s">
        <v>42</v>
      </c>
      <c r="BK458" s="317">
        <v>974.66666666666663</v>
      </c>
    </row>
    <row r="459" spans="1:63" s="252" customFormat="1" ht="11.25" customHeight="1" x14ac:dyDescent="0.15">
      <c r="A459" s="382" t="s">
        <v>360</v>
      </c>
      <c r="B459" s="348"/>
      <c r="C459" s="354"/>
      <c r="D459" s="354"/>
      <c r="E459" s="354"/>
      <c r="F459" s="355"/>
      <c r="G459" s="354"/>
      <c r="H459" s="345"/>
      <c r="I459" s="345"/>
      <c r="J459" s="345"/>
      <c r="K459" s="345"/>
      <c r="L459" s="345"/>
      <c r="M459" s="345"/>
      <c r="N459" s="345"/>
      <c r="O459" s="345"/>
      <c r="P459" s="345"/>
      <c r="Q459" s="345"/>
      <c r="R459" s="345"/>
      <c r="S459" s="345"/>
      <c r="T459" s="345"/>
      <c r="U459" s="345"/>
      <c r="V459" s="345"/>
      <c r="W459" s="345"/>
      <c r="X459" s="345"/>
      <c r="Y459" s="345"/>
      <c r="Z459" s="345"/>
      <c r="AA459" s="346"/>
      <c r="AB459" s="346"/>
      <c r="AC459" s="346"/>
      <c r="AD459" s="345"/>
      <c r="AE459" s="345"/>
      <c r="AF459" s="345"/>
      <c r="AG459" s="160"/>
      <c r="AH459" s="347"/>
      <c r="AI459" s="348"/>
      <c r="AJ459" s="345"/>
      <c r="AK459" s="345"/>
      <c r="AL459" s="345"/>
      <c r="AM459" s="345"/>
      <c r="AN459" s="349"/>
      <c r="AO459" s="345"/>
      <c r="AP459" s="345"/>
      <c r="AQ459" s="345"/>
      <c r="AR459" s="345"/>
      <c r="AS459" s="345"/>
      <c r="AT459" s="345"/>
      <c r="AU459" s="160"/>
      <c r="AV459" s="347"/>
      <c r="AW459" s="346"/>
      <c r="AX459" s="346"/>
      <c r="AY459" s="350"/>
      <c r="AZ459" s="351"/>
      <c r="BA459" s="347"/>
      <c r="BB459" s="352"/>
      <c r="BC459" s="353"/>
      <c r="BD459" s="353"/>
      <c r="BE459" s="353"/>
      <c r="BF459" s="353"/>
      <c r="BG459" s="350"/>
      <c r="BH459" s="352"/>
      <c r="BI459" s="345"/>
      <c r="BJ459" s="350"/>
      <c r="BK459" s="317">
        <v>71.625</v>
      </c>
    </row>
    <row r="460" spans="1:63" s="50" customFormat="1" ht="11.25" customHeight="1" x14ac:dyDescent="0.15">
      <c r="A460" s="379" t="s">
        <v>148</v>
      </c>
      <c r="B460" s="315" t="s">
        <v>2094</v>
      </c>
      <c r="C460" s="321" t="s">
        <v>2502</v>
      </c>
      <c r="D460" s="321" t="s">
        <v>2503</v>
      </c>
      <c r="E460" s="321" t="s">
        <v>2097</v>
      </c>
      <c r="F460" s="322"/>
      <c r="G460" s="321">
        <v>18900</v>
      </c>
      <c r="H460" s="311">
        <v>7069</v>
      </c>
      <c r="I460" s="311">
        <v>531</v>
      </c>
      <c r="J460" s="311">
        <v>31</v>
      </c>
      <c r="K460" s="311">
        <v>20</v>
      </c>
      <c r="L460" s="311">
        <v>3</v>
      </c>
      <c r="M460" s="311">
        <v>147</v>
      </c>
      <c r="N460" s="311">
        <v>20</v>
      </c>
      <c r="O460" s="311">
        <v>531</v>
      </c>
      <c r="P460" s="311">
        <v>8</v>
      </c>
      <c r="Q460" s="311">
        <v>0</v>
      </c>
      <c r="R460" s="311">
        <v>0</v>
      </c>
      <c r="S460" s="311">
        <v>0</v>
      </c>
      <c r="T460" s="311">
        <v>0</v>
      </c>
      <c r="U460" s="311">
        <v>0</v>
      </c>
      <c r="V460" s="311">
        <v>0</v>
      </c>
      <c r="W460" s="311">
        <v>0</v>
      </c>
      <c r="X460" s="311">
        <v>0</v>
      </c>
      <c r="Y460" s="311">
        <v>1016</v>
      </c>
      <c r="Z460" s="311">
        <v>222</v>
      </c>
      <c r="AA460" s="312">
        <v>1</v>
      </c>
      <c r="AB460" s="312">
        <v>0</v>
      </c>
      <c r="AC460" s="312">
        <v>0</v>
      </c>
      <c r="AD460" s="311">
        <v>140</v>
      </c>
      <c r="AE460" s="311">
        <v>91000</v>
      </c>
      <c r="AF460" s="311">
        <v>127</v>
      </c>
      <c r="AG460" s="313">
        <v>1858000</v>
      </c>
      <c r="AH460" s="314"/>
      <c r="AI460" s="315">
        <v>64395</v>
      </c>
      <c r="AJ460" s="311">
        <v>0</v>
      </c>
      <c r="AK460" s="311">
        <v>0</v>
      </c>
      <c r="AL460" s="311">
        <v>58090</v>
      </c>
      <c r="AM460" s="311">
        <v>0</v>
      </c>
      <c r="AN460" s="316"/>
      <c r="AO460" s="311">
        <v>529139</v>
      </c>
      <c r="AP460" s="311">
        <v>372291</v>
      </c>
      <c r="AQ460" s="311">
        <v>545442</v>
      </c>
      <c r="AR460" s="311">
        <v>3250</v>
      </c>
      <c r="AS460" s="311">
        <v>0</v>
      </c>
      <c r="AT460" s="311">
        <v>0</v>
      </c>
      <c r="AU460" s="313">
        <v>0</v>
      </c>
      <c r="AV460" s="314"/>
      <c r="AW460" s="312">
        <v>0.43</v>
      </c>
      <c r="AX460" s="312">
        <v>0.56999999999999995</v>
      </c>
      <c r="AY460" s="317" t="s">
        <v>95</v>
      </c>
      <c r="AZ460" s="318" t="s">
        <v>95</v>
      </c>
      <c r="BA460" s="314"/>
      <c r="BB460" s="319">
        <v>131</v>
      </c>
      <c r="BC460" s="320">
        <v>19514968</v>
      </c>
      <c r="BD460" s="320">
        <v>13691157</v>
      </c>
      <c r="BE460" s="320">
        <v>10682294</v>
      </c>
      <c r="BF460" s="320">
        <v>45720582</v>
      </c>
      <c r="BG460" s="317" t="s">
        <v>46</v>
      </c>
      <c r="BH460" s="319"/>
      <c r="BI460" s="311" t="s">
        <v>2681</v>
      </c>
      <c r="BJ460" s="317" t="s">
        <v>42</v>
      </c>
      <c r="BK460" s="317">
        <v>244.85714285714286</v>
      </c>
    </row>
    <row r="461" spans="1:63" s="50" customFormat="1" ht="11.25" customHeight="1" x14ac:dyDescent="0.15">
      <c r="A461" s="379" t="s">
        <v>149</v>
      </c>
      <c r="B461" s="332" t="s">
        <v>2634</v>
      </c>
      <c r="C461" s="323" t="s">
        <v>2635</v>
      </c>
      <c r="D461" s="323" t="s">
        <v>214</v>
      </c>
      <c r="E461" s="323" t="s">
        <v>2099</v>
      </c>
      <c r="F461" s="330"/>
      <c r="G461" s="323">
        <v>75000</v>
      </c>
      <c r="H461" s="329">
        <v>36000</v>
      </c>
      <c r="I461" s="329">
        <v>1138</v>
      </c>
      <c r="J461" s="329">
        <v>212</v>
      </c>
      <c r="K461" s="329">
        <v>27</v>
      </c>
      <c r="L461" s="329"/>
      <c r="M461" s="329">
        <v>20</v>
      </c>
      <c r="N461" s="329"/>
      <c r="O461" s="329">
        <v>100</v>
      </c>
      <c r="P461" s="329">
        <v>152</v>
      </c>
      <c r="Q461" s="329"/>
      <c r="R461" s="329"/>
      <c r="S461" s="329"/>
      <c r="T461" s="329"/>
      <c r="U461" s="329"/>
      <c r="V461" s="329"/>
      <c r="W461" s="329"/>
      <c r="X461" s="329"/>
      <c r="Y461" s="329">
        <v>4500</v>
      </c>
      <c r="Z461" s="329">
        <v>150</v>
      </c>
      <c r="AA461" s="312">
        <v>1</v>
      </c>
      <c r="AB461" s="312"/>
      <c r="AC461" s="312"/>
      <c r="AD461" s="329">
        <v>158</v>
      </c>
      <c r="AE461" s="329">
        <v>177000</v>
      </c>
      <c r="AF461" s="329">
        <v>111</v>
      </c>
      <c r="AG461" s="331">
        <v>962000</v>
      </c>
      <c r="AH461" s="240"/>
      <c r="AI461" s="332">
        <v>268358</v>
      </c>
      <c r="AJ461" s="329">
        <v>1808</v>
      </c>
      <c r="AK461" s="329"/>
      <c r="AL461" s="329">
        <v>30481</v>
      </c>
      <c r="AM461" s="329"/>
      <c r="AN461" s="333"/>
      <c r="AO461" s="329">
        <v>635589</v>
      </c>
      <c r="AP461" s="329">
        <v>16082</v>
      </c>
      <c r="AQ461" s="329"/>
      <c r="AR461" s="329"/>
      <c r="AS461" s="329"/>
      <c r="AT461" s="329"/>
      <c r="AU461" s="331"/>
      <c r="AV461" s="240"/>
      <c r="AW461" s="312">
        <v>0.9</v>
      </c>
      <c r="AX461" s="312">
        <v>0.1</v>
      </c>
      <c r="AY461" s="334" t="s">
        <v>50</v>
      </c>
      <c r="AZ461" s="335" t="s">
        <v>50</v>
      </c>
      <c r="BA461" s="240"/>
      <c r="BB461" s="336">
        <v>86.85</v>
      </c>
      <c r="BC461" s="337">
        <v>12513770</v>
      </c>
      <c r="BD461" s="337">
        <v>5147402</v>
      </c>
      <c r="BE461" s="337">
        <v>10915159</v>
      </c>
      <c r="BF461" s="337">
        <v>28576331</v>
      </c>
      <c r="BG461" s="334" t="s">
        <v>46</v>
      </c>
      <c r="BH461" s="319"/>
      <c r="BI461" s="329"/>
      <c r="BJ461" s="334" t="s">
        <v>46</v>
      </c>
      <c r="BK461" s="334">
        <v>188.71428571428572</v>
      </c>
    </row>
    <row r="462" spans="1:63" s="50" customFormat="1" ht="11.25" customHeight="1" x14ac:dyDescent="0.15">
      <c r="A462" s="379" t="s">
        <v>75</v>
      </c>
      <c r="B462" s="332" t="s">
        <v>2636</v>
      </c>
      <c r="C462" s="323" t="s">
        <v>2637</v>
      </c>
      <c r="D462" s="323" t="s">
        <v>2638</v>
      </c>
      <c r="E462" s="323" t="s">
        <v>2639</v>
      </c>
      <c r="F462" s="330"/>
      <c r="G462" s="323">
        <v>34859</v>
      </c>
      <c r="H462" s="329">
        <v>11452</v>
      </c>
      <c r="I462" s="329">
        <v>0</v>
      </c>
      <c r="J462" s="329">
        <v>0</v>
      </c>
      <c r="K462" s="329">
        <v>0</v>
      </c>
      <c r="L462" s="329">
        <v>0</v>
      </c>
      <c r="M462" s="329">
        <v>0</v>
      </c>
      <c r="N462" s="329">
        <v>0</v>
      </c>
      <c r="O462" s="329">
        <v>0</v>
      </c>
      <c r="P462" s="329">
        <v>0</v>
      </c>
      <c r="Q462" s="329">
        <v>3170</v>
      </c>
      <c r="R462" s="329">
        <v>362</v>
      </c>
      <c r="S462" s="329">
        <v>47</v>
      </c>
      <c r="T462" s="329">
        <v>4</v>
      </c>
      <c r="U462" s="329">
        <v>3404</v>
      </c>
      <c r="V462" s="329">
        <v>803</v>
      </c>
      <c r="W462" s="329">
        <v>1599</v>
      </c>
      <c r="X462" s="329">
        <v>0</v>
      </c>
      <c r="Y462" s="329">
        <v>0</v>
      </c>
      <c r="Z462" s="329">
        <v>0</v>
      </c>
      <c r="AA462" s="338">
        <v>0</v>
      </c>
      <c r="AB462" s="338">
        <v>0</v>
      </c>
      <c r="AC462" s="338">
        <v>1</v>
      </c>
      <c r="AD462" s="329">
        <v>330</v>
      </c>
      <c r="AE462" s="329">
        <v>643033</v>
      </c>
      <c r="AF462" s="329">
        <v>279</v>
      </c>
      <c r="AG462" s="331">
        <v>1146150</v>
      </c>
      <c r="AH462" s="240"/>
      <c r="AI462" s="332">
        <v>425557</v>
      </c>
      <c r="AJ462" s="329">
        <v>0</v>
      </c>
      <c r="AK462" s="329">
        <v>0</v>
      </c>
      <c r="AL462" s="329">
        <v>11491</v>
      </c>
      <c r="AM462" s="329"/>
      <c r="AN462" s="333"/>
      <c r="AO462" s="329">
        <v>11106374</v>
      </c>
      <c r="AP462" s="329">
        <v>67103</v>
      </c>
      <c r="AQ462" s="329">
        <v>11485</v>
      </c>
      <c r="AR462" s="329">
        <v>0</v>
      </c>
      <c r="AS462" s="329">
        <v>34494</v>
      </c>
      <c r="AT462" s="329">
        <v>179512</v>
      </c>
      <c r="AU462" s="331"/>
      <c r="AV462" s="240"/>
      <c r="AW462" s="338">
        <v>0.97</v>
      </c>
      <c r="AX462" s="338">
        <v>0.03</v>
      </c>
      <c r="AY462" s="334" t="s">
        <v>41</v>
      </c>
      <c r="AZ462" s="335" t="s">
        <v>41</v>
      </c>
      <c r="BA462" s="240"/>
      <c r="BB462" s="336">
        <v>77.099999999999994</v>
      </c>
      <c r="BC462" s="337">
        <v>23083950</v>
      </c>
      <c r="BD462" s="337">
        <v>26274127</v>
      </c>
      <c r="BE462" s="337">
        <v>35281164</v>
      </c>
      <c r="BF462" s="337">
        <v>84369241</v>
      </c>
      <c r="BG462" s="334" t="s">
        <v>42</v>
      </c>
      <c r="BH462" s="336">
        <v>80.09</v>
      </c>
      <c r="BI462" s="329"/>
      <c r="BJ462" s="334" t="s">
        <v>42</v>
      </c>
      <c r="BK462" s="334">
        <v>1053.1111111111111</v>
      </c>
    </row>
    <row r="463" spans="1:63" s="50" customFormat="1" ht="11.25" customHeight="1" x14ac:dyDescent="0.15">
      <c r="A463" s="381" t="s">
        <v>361</v>
      </c>
      <c r="B463" s="332" t="s">
        <v>2505</v>
      </c>
      <c r="C463" s="323" t="s">
        <v>2506</v>
      </c>
      <c r="D463" s="323" t="s">
        <v>2507</v>
      </c>
      <c r="E463" s="323" t="s">
        <v>2516</v>
      </c>
      <c r="F463" s="330"/>
      <c r="G463" s="323">
        <v>15606</v>
      </c>
      <c r="H463" s="329">
        <v>6889</v>
      </c>
      <c r="I463" s="329">
        <v>390</v>
      </c>
      <c r="J463" s="329">
        <v>31</v>
      </c>
      <c r="K463" s="329">
        <v>18</v>
      </c>
      <c r="L463" s="329">
        <v>7</v>
      </c>
      <c r="M463" s="329">
        <v>393</v>
      </c>
      <c r="N463" s="329">
        <v>0</v>
      </c>
      <c r="O463" s="329">
        <v>448</v>
      </c>
      <c r="P463" s="329">
        <v>0</v>
      </c>
      <c r="Q463" s="329"/>
      <c r="R463" s="329"/>
      <c r="S463" s="329"/>
      <c r="T463" s="329"/>
      <c r="U463" s="329"/>
      <c r="V463" s="329"/>
      <c r="W463" s="329"/>
      <c r="X463" s="329"/>
      <c r="Y463" s="329">
        <v>580</v>
      </c>
      <c r="Z463" s="329">
        <v>425</v>
      </c>
      <c r="AA463" s="338">
        <v>1</v>
      </c>
      <c r="AB463" s="338"/>
      <c r="AC463" s="338"/>
      <c r="AD463" s="329">
        <v>125</v>
      </c>
      <c r="AE463" s="329">
        <v>12000</v>
      </c>
      <c r="AF463" s="329">
        <v>100</v>
      </c>
      <c r="AG463" s="331">
        <v>100000</v>
      </c>
      <c r="AH463" s="240"/>
      <c r="AI463" s="332">
        <v>9444</v>
      </c>
      <c r="AJ463" s="329">
        <v>0</v>
      </c>
      <c r="AK463" s="329">
        <v>0</v>
      </c>
      <c r="AL463" s="329">
        <v>283830</v>
      </c>
      <c r="AM463" s="329"/>
      <c r="AN463" s="333"/>
      <c r="AO463" s="329">
        <v>1497736</v>
      </c>
      <c r="AP463" s="329">
        <v>0</v>
      </c>
      <c r="AQ463" s="329">
        <v>66754</v>
      </c>
      <c r="AR463" s="329">
        <v>0</v>
      </c>
      <c r="AS463" s="329">
        <v>651850</v>
      </c>
      <c r="AT463" s="329">
        <v>226901</v>
      </c>
      <c r="AU463" s="331"/>
      <c r="AV463" s="240"/>
      <c r="AW463" s="338">
        <v>0.95</v>
      </c>
      <c r="AX463" s="338">
        <v>0.05</v>
      </c>
      <c r="AY463" s="334" t="s">
        <v>95</v>
      </c>
      <c r="AZ463" s="335" t="s">
        <v>95</v>
      </c>
      <c r="BA463" s="240" t="s">
        <v>2682</v>
      </c>
      <c r="BB463" s="336">
        <v>71.62</v>
      </c>
      <c r="BC463" s="337">
        <v>9698413</v>
      </c>
      <c r="BD463" s="337">
        <v>14169334</v>
      </c>
      <c r="BE463" s="337">
        <v>11865031</v>
      </c>
      <c r="BF463" s="337">
        <v>36038894</v>
      </c>
      <c r="BG463" s="334" t="s">
        <v>46</v>
      </c>
      <c r="BH463" s="336"/>
      <c r="BI463" s="329"/>
      <c r="BJ463" s="334" t="s">
        <v>42</v>
      </c>
      <c r="BK463" s="334">
        <v>1177.8888888888889</v>
      </c>
    </row>
    <row r="464" spans="1:63" s="47" customFormat="1" ht="11.25" customHeight="1" x14ac:dyDescent="0.15">
      <c r="A464" s="183"/>
      <c r="B464" s="117"/>
      <c r="C464" s="286"/>
      <c r="D464" s="286"/>
      <c r="E464" s="286"/>
      <c r="F464" s="53"/>
      <c r="G464" s="286"/>
      <c r="H464" s="118"/>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287"/>
      <c r="AH464" s="83"/>
      <c r="AI464" s="117"/>
      <c r="AJ464" s="118"/>
      <c r="AK464" s="118"/>
      <c r="AL464" s="118"/>
      <c r="AM464" s="118"/>
      <c r="AN464" s="119"/>
      <c r="AO464" s="118"/>
      <c r="AP464" s="118"/>
      <c r="AQ464" s="118"/>
      <c r="AR464" s="118"/>
      <c r="AS464" s="118"/>
      <c r="AT464" s="118"/>
      <c r="AU464" s="287"/>
      <c r="AV464" s="83"/>
      <c r="AW464" s="118"/>
      <c r="AX464" s="118"/>
      <c r="AY464" s="288"/>
      <c r="AZ464" s="297"/>
      <c r="BA464" s="83"/>
      <c r="BB464" s="290"/>
      <c r="BC464" s="290"/>
      <c r="BD464" s="290"/>
      <c r="BE464" s="290"/>
      <c r="BF464" s="290"/>
      <c r="BG464" s="288"/>
      <c r="BH464" s="70"/>
      <c r="BI464" s="118"/>
      <c r="BJ464" s="291"/>
      <c r="BK464" s="291"/>
    </row>
    <row r="465" spans="1:63" s="47" customFormat="1" ht="11.25" customHeight="1" x14ac:dyDescent="0.15">
      <c r="A465" s="51" t="s">
        <v>250</v>
      </c>
      <c r="B465" s="50"/>
      <c r="C465" s="50"/>
      <c r="D465" s="50"/>
      <c r="E465" s="50"/>
      <c r="F465" s="50"/>
      <c r="G465" s="50"/>
      <c r="H465" s="50"/>
      <c r="I465" s="50"/>
      <c r="J465" s="50"/>
      <c r="K465" s="50"/>
      <c r="L465" s="50"/>
      <c r="M465" s="50"/>
      <c r="N465" s="50"/>
      <c r="O465" s="50"/>
      <c r="P465" s="50"/>
      <c r="Q465" s="50"/>
      <c r="R465" s="50"/>
      <c r="S465" s="50"/>
      <c r="T465" s="50"/>
      <c r="U465" s="50"/>
      <c r="BK465" s="50"/>
    </row>
    <row r="466" spans="1:63" s="47" customFormat="1" ht="11.25" customHeight="1" x14ac:dyDescent="0.15">
      <c r="A466" s="30" t="s">
        <v>249</v>
      </c>
      <c r="B466" s="50"/>
      <c r="C466" s="50"/>
      <c r="D466" s="50"/>
      <c r="E466" s="50"/>
      <c r="F466" s="50"/>
      <c r="G466" s="50"/>
      <c r="H466" s="50"/>
      <c r="I466" s="50"/>
      <c r="J466" s="50"/>
      <c r="K466" s="50"/>
      <c r="L466" s="50"/>
      <c r="M466" s="50"/>
      <c r="N466" s="50"/>
      <c r="O466" s="50"/>
      <c r="P466" s="50"/>
      <c r="Q466" s="50"/>
      <c r="R466" s="50"/>
      <c r="S466" s="50"/>
      <c r="T466" s="50"/>
      <c r="U466" s="50"/>
      <c r="BK466" s="50"/>
    </row>
    <row r="467" spans="1:63" ht="11.25" customHeight="1" x14ac:dyDescent="0.2">
      <c r="A467" s="30" t="s">
        <v>251</v>
      </c>
      <c r="B467" s="25"/>
      <c r="C467" s="25"/>
      <c r="D467" s="28"/>
      <c r="E467" s="25"/>
      <c r="F467" s="25"/>
      <c r="G467" s="25"/>
      <c r="H467" s="25"/>
      <c r="I467" s="25"/>
      <c r="J467" s="25"/>
      <c r="K467" s="25"/>
      <c r="L467" s="25"/>
      <c r="M467" s="25"/>
      <c r="N467" s="25"/>
      <c r="O467" s="25"/>
      <c r="P467" s="25"/>
      <c r="Q467" s="25"/>
      <c r="R467" s="25"/>
      <c r="S467" s="25"/>
      <c r="T467" s="25"/>
      <c r="U467" s="25"/>
    </row>
    <row r="468" spans="1:63" ht="11.25" customHeight="1" x14ac:dyDescent="0.2">
      <c r="A468" s="30" t="s">
        <v>289</v>
      </c>
      <c r="B468" s="25"/>
      <c r="C468" s="25"/>
      <c r="D468" s="28"/>
      <c r="E468" s="25"/>
      <c r="F468" s="25"/>
      <c r="G468" s="25"/>
      <c r="H468" s="25"/>
      <c r="I468" s="25"/>
      <c r="J468" s="25"/>
      <c r="K468" s="25"/>
      <c r="L468" s="25"/>
      <c r="M468" s="25"/>
      <c r="N468" s="25"/>
      <c r="O468" s="25"/>
      <c r="P468" s="25"/>
      <c r="Q468" s="25"/>
      <c r="R468" s="25"/>
      <c r="S468" s="25"/>
      <c r="T468" s="25"/>
      <c r="U468" s="25"/>
    </row>
    <row r="469" spans="1:63" ht="11.25" customHeight="1" x14ac:dyDescent="0.2">
      <c r="A469" s="30" t="s">
        <v>288</v>
      </c>
      <c r="B469" s="25"/>
      <c r="C469" s="25"/>
      <c r="D469" s="28"/>
      <c r="E469" s="25"/>
      <c r="F469" s="25"/>
      <c r="G469" s="25"/>
      <c r="H469" s="25"/>
      <c r="I469" s="25"/>
      <c r="J469" s="25"/>
      <c r="K469" s="25"/>
      <c r="L469" s="25"/>
      <c r="M469" s="25"/>
      <c r="N469" s="25"/>
      <c r="O469" s="25"/>
      <c r="P469" s="25"/>
      <c r="Q469" s="25"/>
      <c r="R469" s="25"/>
      <c r="S469" s="25"/>
      <c r="T469" s="25"/>
      <c r="U469" s="25"/>
    </row>
    <row r="470" spans="1:63" ht="12" customHeight="1" x14ac:dyDescent="0.2">
      <c r="A470" s="30"/>
      <c r="C470" s="25"/>
      <c r="D470" s="28"/>
      <c r="E470" s="25"/>
      <c r="F470" s="25"/>
      <c r="G470" s="25"/>
      <c r="H470" s="25"/>
      <c r="I470" s="25"/>
      <c r="J470" s="25"/>
      <c r="K470" s="25"/>
      <c r="L470" s="25"/>
      <c r="M470" s="25"/>
      <c r="N470" s="25"/>
      <c r="O470" s="25"/>
      <c r="P470" s="25"/>
      <c r="Q470" s="25"/>
      <c r="R470" s="25"/>
      <c r="S470" s="25"/>
      <c r="T470" s="25"/>
      <c r="U470" s="25"/>
    </row>
    <row r="471" spans="1:63" ht="12" hidden="1" customHeight="1" x14ac:dyDescent="0.2">
      <c r="A471" s="30"/>
      <c r="C471" s="25"/>
      <c r="D471" s="28"/>
      <c r="E471" s="25"/>
      <c r="F471" s="25"/>
      <c r="G471" s="25"/>
      <c r="H471" s="25"/>
      <c r="I471" s="25"/>
      <c r="J471" s="25"/>
      <c r="K471" s="25"/>
      <c r="L471" s="25"/>
      <c r="M471" s="25"/>
      <c r="N471" s="25"/>
      <c r="O471" s="25"/>
      <c r="P471" s="25"/>
      <c r="Q471" s="25"/>
      <c r="R471" s="25"/>
      <c r="S471" s="25"/>
      <c r="T471" s="25"/>
      <c r="U471" s="25"/>
    </row>
    <row r="472" spans="1:63" ht="12" hidden="1" customHeight="1" x14ac:dyDescent="0.2">
      <c r="A472" s="30"/>
      <c r="C472" s="25"/>
      <c r="D472" s="28"/>
      <c r="E472" s="25"/>
      <c r="F472" s="25"/>
      <c r="G472" s="25"/>
      <c r="H472" s="25"/>
      <c r="I472" s="25"/>
      <c r="J472" s="25"/>
      <c r="K472" s="25"/>
      <c r="L472" s="25"/>
      <c r="M472" s="25"/>
      <c r="N472" s="25"/>
      <c r="O472" s="25"/>
      <c r="P472" s="25"/>
      <c r="Q472" s="25"/>
      <c r="R472" s="25"/>
      <c r="S472" s="25"/>
      <c r="T472" s="25"/>
      <c r="U472" s="25"/>
    </row>
    <row r="473" spans="1:63" ht="12" hidden="1" customHeight="1" x14ac:dyDescent="0.2">
      <c r="A473" s="30"/>
      <c r="C473" s="25"/>
      <c r="D473" s="28"/>
      <c r="E473" s="25"/>
      <c r="F473" s="25"/>
      <c r="G473" s="25"/>
      <c r="H473" s="25"/>
      <c r="I473" s="25"/>
      <c r="J473" s="25"/>
      <c r="K473" s="25"/>
      <c r="L473" s="25"/>
      <c r="M473" s="25"/>
      <c r="N473" s="25"/>
      <c r="O473" s="25"/>
      <c r="P473" s="25"/>
      <c r="Q473" s="25"/>
      <c r="R473" s="25"/>
      <c r="S473" s="25"/>
      <c r="T473" s="25"/>
      <c r="U473" s="25"/>
    </row>
    <row r="474" spans="1:63" ht="12" hidden="1" customHeight="1" x14ac:dyDescent="0.2">
      <c r="A474" s="30"/>
      <c r="C474" s="25"/>
      <c r="D474" s="28"/>
      <c r="E474" s="25"/>
      <c r="F474" s="25"/>
      <c r="G474" s="25"/>
      <c r="H474" s="25"/>
      <c r="I474" s="25"/>
      <c r="J474" s="25"/>
      <c r="K474" s="25"/>
      <c r="L474" s="25"/>
      <c r="M474" s="25"/>
      <c r="N474" s="25"/>
      <c r="O474" s="25"/>
      <c r="P474" s="25"/>
      <c r="Q474" s="25"/>
      <c r="R474" s="25"/>
      <c r="S474" s="25"/>
      <c r="T474" s="25"/>
      <c r="U474" s="25"/>
    </row>
    <row r="475" spans="1:63" ht="12" hidden="1" customHeight="1" x14ac:dyDescent="0.2">
      <c r="A475" s="30"/>
      <c r="C475" s="25"/>
      <c r="D475" s="28"/>
      <c r="E475" s="25"/>
      <c r="F475" s="25"/>
      <c r="G475" s="25"/>
      <c r="H475" s="25"/>
      <c r="I475" s="25"/>
      <c r="J475" s="25"/>
      <c r="K475" s="25"/>
      <c r="L475" s="25"/>
      <c r="M475" s="25"/>
      <c r="N475" s="25"/>
      <c r="O475" s="25"/>
      <c r="P475" s="25"/>
      <c r="Q475" s="25"/>
      <c r="R475" s="25"/>
      <c r="S475" s="25"/>
      <c r="T475" s="25"/>
      <c r="U475" s="25"/>
    </row>
    <row r="476" spans="1:63" ht="12" hidden="1" customHeight="1" x14ac:dyDescent="0.2">
      <c r="A476" s="30"/>
      <c r="C476" s="25"/>
      <c r="D476" s="28"/>
      <c r="E476" s="25"/>
      <c r="F476" s="25"/>
      <c r="G476" s="25"/>
      <c r="H476" s="25"/>
      <c r="I476" s="25"/>
      <c r="J476" s="25"/>
      <c r="K476" s="25"/>
      <c r="L476" s="25"/>
      <c r="M476" s="25"/>
      <c r="N476" s="25"/>
      <c r="O476" s="25"/>
      <c r="P476" s="25"/>
      <c r="Q476" s="25"/>
      <c r="R476" s="25"/>
      <c r="S476" s="25"/>
      <c r="T476" s="25"/>
      <c r="U476" s="25"/>
    </row>
    <row r="477" spans="1:63" ht="12" hidden="1" customHeight="1" x14ac:dyDescent="0.2">
      <c r="A477" s="30"/>
      <c r="C477" s="25"/>
      <c r="D477" s="28"/>
      <c r="E477" s="25"/>
      <c r="F477" s="25"/>
      <c r="G477" s="25"/>
      <c r="H477" s="25"/>
      <c r="I477" s="25"/>
      <c r="J477" s="25"/>
      <c r="K477" s="25"/>
      <c r="L477" s="25"/>
      <c r="M477" s="25"/>
      <c r="N477" s="25"/>
      <c r="O477" s="25"/>
      <c r="P477" s="25"/>
      <c r="Q477" s="25"/>
      <c r="R477" s="25"/>
      <c r="S477" s="25"/>
      <c r="T477" s="25"/>
      <c r="U477" s="25"/>
    </row>
    <row r="478" spans="1:63" ht="12" hidden="1" customHeight="1" x14ac:dyDescent="0.2">
      <c r="A478" s="30"/>
      <c r="C478" s="25"/>
      <c r="D478" s="28"/>
      <c r="E478" s="25"/>
      <c r="F478" s="25"/>
      <c r="G478" s="25"/>
      <c r="H478" s="25"/>
      <c r="I478" s="25"/>
      <c r="J478" s="25"/>
      <c r="K478" s="25"/>
      <c r="L478" s="25"/>
      <c r="M478" s="25"/>
      <c r="N478" s="25"/>
      <c r="O478" s="25"/>
      <c r="P478" s="25"/>
      <c r="Q478" s="25"/>
      <c r="R478" s="25"/>
      <c r="S478" s="25"/>
      <c r="T478" s="25"/>
      <c r="U478" s="25"/>
    </row>
    <row r="479" spans="1:63" ht="12" hidden="1" customHeight="1" x14ac:dyDescent="0.2">
      <c r="A479" s="30"/>
      <c r="C479" s="25"/>
      <c r="D479" s="28"/>
      <c r="E479" s="25"/>
      <c r="F479" s="25"/>
      <c r="G479" s="25"/>
      <c r="H479" s="25"/>
      <c r="I479" s="25"/>
      <c r="J479" s="25"/>
      <c r="K479" s="25"/>
      <c r="L479" s="25"/>
      <c r="M479" s="25"/>
      <c r="N479" s="25"/>
      <c r="O479" s="25"/>
      <c r="P479" s="25"/>
      <c r="Q479" s="25"/>
      <c r="R479" s="25"/>
      <c r="S479" s="25"/>
      <c r="T479" s="25"/>
      <c r="U479" s="25"/>
    </row>
    <row r="480" spans="1:63" ht="12" hidden="1" customHeight="1" x14ac:dyDescent="0.2">
      <c r="A480" s="30"/>
      <c r="C480" s="25"/>
      <c r="D480" s="28"/>
      <c r="E480" s="25"/>
      <c r="F480" s="25"/>
      <c r="G480" s="25"/>
      <c r="H480" s="25"/>
      <c r="I480" s="25"/>
      <c r="J480" s="25"/>
      <c r="K480" s="25"/>
      <c r="L480" s="25"/>
      <c r="M480" s="25"/>
      <c r="N480" s="25"/>
      <c r="O480" s="25"/>
      <c r="P480" s="25"/>
      <c r="Q480" s="25"/>
      <c r="R480" s="25"/>
      <c r="S480" s="25"/>
      <c r="T480" s="25"/>
      <c r="U480" s="25"/>
    </row>
    <row r="481" spans="1:21" ht="12" hidden="1" customHeight="1" x14ac:dyDescent="0.2">
      <c r="A481" s="30"/>
      <c r="C481" s="25"/>
      <c r="D481" s="28"/>
      <c r="E481" s="25"/>
      <c r="F481" s="25"/>
      <c r="G481" s="25"/>
      <c r="H481" s="25"/>
      <c r="I481" s="25"/>
      <c r="J481" s="25"/>
      <c r="K481" s="25"/>
      <c r="L481" s="25"/>
      <c r="M481" s="25"/>
      <c r="N481" s="25"/>
      <c r="O481" s="25"/>
      <c r="P481" s="25"/>
      <c r="Q481" s="25"/>
      <c r="R481" s="25"/>
      <c r="S481" s="25"/>
      <c r="T481" s="25"/>
      <c r="U481" s="25"/>
    </row>
    <row r="482" spans="1:21" ht="12" hidden="1" customHeight="1" x14ac:dyDescent="0.2">
      <c r="A482" s="30"/>
      <c r="C482" s="25"/>
      <c r="D482" s="28"/>
      <c r="E482" s="25"/>
      <c r="F482" s="25"/>
      <c r="G482" s="25"/>
      <c r="H482" s="25"/>
      <c r="I482" s="25"/>
      <c r="J482" s="25"/>
      <c r="K482" s="25"/>
      <c r="L482" s="25"/>
      <c r="M482" s="25"/>
      <c r="N482" s="25"/>
      <c r="O482" s="25"/>
      <c r="P482" s="25"/>
      <c r="Q482" s="25"/>
      <c r="R482" s="25"/>
      <c r="S482" s="25"/>
      <c r="T482" s="25"/>
      <c r="U482" s="25"/>
    </row>
    <row r="483" spans="1:21" ht="12" hidden="1" customHeight="1" x14ac:dyDescent="0.2">
      <c r="A483" s="30"/>
      <c r="C483" s="25"/>
      <c r="D483" s="28"/>
      <c r="E483" s="25"/>
      <c r="F483" s="25"/>
      <c r="G483" s="25"/>
      <c r="H483" s="25"/>
      <c r="I483" s="25"/>
      <c r="J483" s="25"/>
      <c r="K483" s="25"/>
      <c r="L483" s="25"/>
      <c r="M483" s="25"/>
      <c r="N483" s="25"/>
      <c r="O483" s="25"/>
      <c r="P483" s="25"/>
      <c r="Q483" s="25"/>
      <c r="R483" s="25"/>
      <c r="S483" s="25"/>
      <c r="T483" s="25"/>
      <c r="U483" s="25"/>
    </row>
    <row r="484" spans="1:21" ht="12" hidden="1" customHeight="1" x14ac:dyDescent="0.2">
      <c r="A484" s="30"/>
      <c r="C484" s="25"/>
      <c r="D484" s="28"/>
      <c r="E484" s="25"/>
      <c r="F484" s="25"/>
      <c r="G484" s="25"/>
      <c r="H484" s="25"/>
      <c r="I484" s="25"/>
      <c r="J484" s="25"/>
      <c r="K484" s="25"/>
      <c r="L484" s="25"/>
      <c r="M484" s="25"/>
      <c r="N484" s="25"/>
      <c r="O484" s="25"/>
      <c r="P484" s="25"/>
      <c r="Q484" s="25"/>
      <c r="R484" s="25"/>
      <c r="S484" s="25"/>
      <c r="T484" s="25"/>
      <c r="U484" s="25"/>
    </row>
    <row r="485" spans="1:21" ht="12" hidden="1" customHeight="1" x14ac:dyDescent="0.2">
      <c r="A485" s="30"/>
      <c r="C485" s="25"/>
      <c r="D485" s="28"/>
      <c r="E485" s="25"/>
      <c r="F485" s="25"/>
      <c r="G485" s="25"/>
      <c r="H485" s="25"/>
      <c r="I485" s="25"/>
      <c r="J485" s="25"/>
      <c r="K485" s="25"/>
      <c r="L485" s="25"/>
      <c r="M485" s="25"/>
      <c r="N485" s="25"/>
      <c r="O485" s="25"/>
      <c r="P485" s="25"/>
      <c r="Q485" s="25"/>
      <c r="R485" s="25"/>
      <c r="S485" s="25"/>
      <c r="T485" s="25"/>
      <c r="U485" s="25"/>
    </row>
    <row r="486" spans="1:21" ht="12" hidden="1" customHeight="1" x14ac:dyDescent="0.2">
      <c r="A486" s="30"/>
      <c r="C486" s="25"/>
      <c r="D486" s="28"/>
      <c r="E486" s="25"/>
      <c r="F486" s="25"/>
      <c r="G486" s="25"/>
      <c r="H486" s="25"/>
      <c r="I486" s="25"/>
      <c r="J486" s="25"/>
      <c r="K486" s="25"/>
      <c r="L486" s="25"/>
      <c r="M486" s="25"/>
      <c r="N486" s="25"/>
      <c r="O486" s="25"/>
      <c r="P486" s="25"/>
      <c r="Q486" s="25"/>
      <c r="R486" s="25"/>
      <c r="S486" s="25"/>
      <c r="T486" s="25"/>
      <c r="U486" s="25"/>
    </row>
    <row r="487" spans="1:21" ht="12" hidden="1" customHeight="1" x14ac:dyDescent="0.2">
      <c r="A487" s="30"/>
      <c r="C487" s="25"/>
      <c r="D487" s="28"/>
      <c r="E487" s="25"/>
      <c r="F487" s="25"/>
      <c r="G487" s="25"/>
      <c r="H487" s="25"/>
      <c r="I487" s="25"/>
      <c r="J487" s="25"/>
      <c r="K487" s="25"/>
      <c r="L487" s="25"/>
      <c r="M487" s="25"/>
      <c r="N487" s="25"/>
      <c r="O487" s="25"/>
      <c r="P487" s="25"/>
      <c r="Q487" s="25"/>
      <c r="R487" s="25"/>
      <c r="S487" s="25"/>
      <c r="T487" s="25"/>
      <c r="U487" s="25"/>
    </row>
    <row r="488" spans="1:21" ht="12" hidden="1" customHeight="1" x14ac:dyDescent="0.2">
      <c r="A488" s="30"/>
      <c r="C488" s="25"/>
      <c r="D488" s="28"/>
      <c r="E488" s="25"/>
      <c r="F488" s="25"/>
      <c r="G488" s="25"/>
      <c r="H488" s="25"/>
      <c r="I488" s="25"/>
      <c r="J488" s="25"/>
      <c r="K488" s="25"/>
      <c r="L488" s="25"/>
      <c r="M488" s="25"/>
      <c r="N488" s="25"/>
      <c r="O488" s="25"/>
      <c r="P488" s="25"/>
      <c r="Q488" s="25"/>
      <c r="R488" s="25"/>
      <c r="S488" s="25"/>
      <c r="T488" s="25"/>
      <c r="U488" s="25"/>
    </row>
    <row r="489" spans="1:21" ht="12" hidden="1" customHeight="1" x14ac:dyDescent="0.2">
      <c r="A489" s="30"/>
      <c r="C489" s="25"/>
      <c r="D489" s="28"/>
      <c r="E489" s="25"/>
      <c r="F489" s="25"/>
      <c r="G489" s="25"/>
      <c r="H489" s="25"/>
      <c r="I489" s="25"/>
      <c r="J489" s="25"/>
      <c r="K489" s="25"/>
      <c r="L489" s="25"/>
      <c r="M489" s="25"/>
      <c r="N489" s="25"/>
      <c r="O489" s="25"/>
      <c r="P489" s="25"/>
      <c r="Q489" s="25"/>
      <c r="R489" s="25"/>
      <c r="S489" s="25"/>
      <c r="T489" s="25"/>
      <c r="U489" s="25"/>
    </row>
    <row r="490" spans="1:21" ht="12" hidden="1" customHeight="1" x14ac:dyDescent="0.2">
      <c r="A490" s="30"/>
      <c r="C490" s="25"/>
      <c r="D490" s="28"/>
      <c r="E490" s="25"/>
      <c r="F490" s="25"/>
      <c r="G490" s="25"/>
      <c r="H490" s="25"/>
      <c r="I490" s="25"/>
      <c r="J490" s="25"/>
      <c r="K490" s="25"/>
      <c r="L490" s="25"/>
      <c r="M490" s="25"/>
      <c r="N490" s="25"/>
      <c r="O490" s="25"/>
      <c r="P490" s="25"/>
      <c r="Q490" s="25"/>
      <c r="R490" s="25"/>
      <c r="S490" s="25"/>
      <c r="T490" s="25"/>
      <c r="U490" s="25"/>
    </row>
    <row r="491" spans="1:21" ht="12" hidden="1" customHeight="1" x14ac:dyDescent="0.2">
      <c r="A491" s="30"/>
      <c r="C491" s="25"/>
      <c r="D491" s="28"/>
      <c r="E491" s="25"/>
      <c r="F491" s="25"/>
      <c r="G491" s="25"/>
      <c r="H491" s="25"/>
      <c r="I491" s="25"/>
      <c r="J491" s="25"/>
      <c r="K491" s="25"/>
      <c r="L491" s="25"/>
      <c r="M491" s="25"/>
      <c r="N491" s="25"/>
      <c r="O491" s="25"/>
      <c r="P491" s="25"/>
      <c r="Q491" s="25"/>
      <c r="R491" s="25"/>
      <c r="S491" s="25"/>
      <c r="T491" s="25"/>
      <c r="U491" s="25"/>
    </row>
    <row r="492" spans="1:21" ht="12" hidden="1" customHeight="1" x14ac:dyDescent="0.2">
      <c r="A492" s="30"/>
      <c r="C492" s="25"/>
      <c r="D492" s="28"/>
      <c r="E492" s="25"/>
      <c r="F492" s="25"/>
      <c r="G492" s="25"/>
      <c r="H492" s="25"/>
      <c r="I492" s="25"/>
      <c r="J492" s="25"/>
      <c r="K492" s="25"/>
      <c r="L492" s="25"/>
      <c r="M492" s="25"/>
      <c r="N492" s="25"/>
      <c r="O492" s="25"/>
      <c r="P492" s="25"/>
      <c r="Q492" s="25"/>
      <c r="R492" s="25"/>
      <c r="S492" s="25"/>
      <c r="T492" s="25"/>
      <c r="U492" s="25"/>
    </row>
    <row r="493" spans="1:21" ht="12" hidden="1" customHeight="1" x14ac:dyDescent="0.2">
      <c r="A493" s="30"/>
      <c r="C493" s="25"/>
      <c r="D493" s="28"/>
      <c r="E493" s="25"/>
      <c r="F493" s="25"/>
      <c r="G493" s="25"/>
      <c r="H493" s="25"/>
      <c r="I493" s="25"/>
      <c r="J493" s="25"/>
      <c r="K493" s="25"/>
      <c r="L493" s="25"/>
      <c r="M493" s="25"/>
      <c r="N493" s="25"/>
      <c r="O493" s="25"/>
      <c r="P493" s="25"/>
      <c r="Q493" s="25"/>
      <c r="R493" s="25"/>
      <c r="S493" s="25"/>
      <c r="T493" s="25"/>
      <c r="U493" s="25"/>
    </row>
    <row r="494" spans="1:21" ht="12" hidden="1" customHeight="1" x14ac:dyDescent="0.2">
      <c r="A494" s="30"/>
      <c r="C494" s="25"/>
      <c r="D494" s="28"/>
      <c r="E494" s="25"/>
      <c r="F494" s="25"/>
      <c r="G494" s="25"/>
      <c r="H494" s="25"/>
      <c r="I494" s="25"/>
      <c r="J494" s="25"/>
      <c r="K494" s="25"/>
      <c r="L494" s="25"/>
      <c r="M494" s="25"/>
      <c r="N494" s="25"/>
      <c r="O494" s="25"/>
      <c r="P494" s="25"/>
      <c r="Q494" s="25"/>
      <c r="R494" s="25"/>
      <c r="S494" s="25"/>
      <c r="T494" s="25"/>
      <c r="U494" s="25"/>
    </row>
    <row r="495" spans="1:21" ht="12" hidden="1" customHeight="1" x14ac:dyDescent="0.2">
      <c r="A495" s="30"/>
      <c r="C495" s="25"/>
      <c r="D495" s="28"/>
      <c r="E495" s="25"/>
      <c r="F495" s="25"/>
      <c r="G495" s="25"/>
      <c r="H495" s="25"/>
      <c r="I495" s="25"/>
      <c r="J495" s="25"/>
      <c r="K495" s="25"/>
      <c r="L495" s="25"/>
      <c r="M495" s="25"/>
      <c r="N495" s="25"/>
      <c r="O495" s="25"/>
      <c r="P495" s="25"/>
      <c r="Q495" s="25"/>
      <c r="R495" s="25"/>
      <c r="S495" s="25"/>
      <c r="T495" s="25"/>
      <c r="U495" s="25"/>
    </row>
    <row r="496" spans="1:21" ht="12" hidden="1" customHeight="1" x14ac:dyDescent="0.2">
      <c r="A496" s="30"/>
      <c r="C496" s="25"/>
      <c r="D496" s="28"/>
      <c r="E496" s="25"/>
      <c r="F496" s="25"/>
      <c r="G496" s="25"/>
      <c r="H496" s="25"/>
      <c r="I496" s="25"/>
      <c r="J496" s="25"/>
      <c r="K496" s="25"/>
      <c r="L496" s="25"/>
      <c r="M496" s="25"/>
      <c r="N496" s="25"/>
      <c r="O496" s="25"/>
      <c r="P496" s="25"/>
      <c r="Q496" s="25"/>
      <c r="R496" s="25"/>
      <c r="S496" s="25"/>
      <c r="T496" s="25"/>
      <c r="U496" s="25"/>
    </row>
    <row r="497" spans="1:63" ht="12" hidden="1" customHeight="1" x14ac:dyDescent="0.2">
      <c r="A497" s="30"/>
      <c r="C497" s="25"/>
      <c r="D497" s="28"/>
      <c r="E497" s="25"/>
      <c r="F497" s="25"/>
      <c r="G497" s="25"/>
      <c r="H497" s="25"/>
      <c r="I497" s="25"/>
      <c r="J497" s="25"/>
      <c r="K497" s="25"/>
      <c r="L497" s="25"/>
      <c r="M497" s="25"/>
      <c r="N497" s="25"/>
      <c r="O497" s="25"/>
      <c r="P497" s="25"/>
      <c r="Q497" s="25"/>
      <c r="R497" s="25"/>
      <c r="S497" s="25"/>
      <c r="T497" s="25"/>
      <c r="U497" s="25"/>
    </row>
    <row r="498" spans="1:63" ht="12" hidden="1" customHeight="1" x14ac:dyDescent="0.2">
      <c r="A498" s="30"/>
      <c r="C498" s="25"/>
      <c r="D498" s="28"/>
      <c r="E498" s="25"/>
      <c r="F498" s="25"/>
      <c r="G498" s="25"/>
      <c r="H498" s="25"/>
      <c r="I498" s="25"/>
      <c r="J498" s="25"/>
      <c r="K498" s="25"/>
      <c r="L498" s="25"/>
      <c r="M498" s="25"/>
      <c r="N498" s="25"/>
      <c r="O498" s="25"/>
      <c r="P498" s="25"/>
      <c r="Q498" s="25"/>
      <c r="R498" s="25"/>
      <c r="S498" s="25"/>
      <c r="T498" s="25"/>
      <c r="U498" s="25"/>
    </row>
    <row r="499" spans="1:63" ht="12" hidden="1" customHeight="1" x14ac:dyDescent="0.2">
      <c r="A499" s="30"/>
      <c r="C499" s="25"/>
      <c r="D499" s="28"/>
      <c r="E499" s="25"/>
      <c r="F499" s="25"/>
      <c r="G499" s="25"/>
      <c r="H499" s="25"/>
      <c r="I499" s="25"/>
      <c r="J499" s="25"/>
      <c r="K499" s="25"/>
      <c r="L499" s="25"/>
      <c r="M499" s="25"/>
      <c r="N499" s="25"/>
      <c r="O499" s="25"/>
      <c r="P499" s="25"/>
      <c r="Q499" s="25"/>
      <c r="R499" s="25"/>
      <c r="S499" s="25"/>
      <c r="T499" s="25"/>
      <c r="U499" s="25"/>
    </row>
    <row r="500" spans="1:63" ht="12" hidden="1" customHeight="1" x14ac:dyDescent="0.2">
      <c r="A500" s="30"/>
      <c r="C500" s="25"/>
      <c r="D500" s="28"/>
      <c r="E500" s="25"/>
      <c r="F500" s="25"/>
      <c r="G500" s="25"/>
      <c r="H500" s="25"/>
      <c r="I500" s="25"/>
      <c r="J500" s="25"/>
      <c r="K500" s="25"/>
      <c r="L500" s="25"/>
      <c r="M500" s="25"/>
      <c r="N500" s="25"/>
      <c r="O500" s="25"/>
      <c r="P500" s="25"/>
      <c r="Q500" s="25"/>
      <c r="R500" s="25"/>
      <c r="S500" s="25"/>
      <c r="T500" s="25"/>
      <c r="U500" s="25"/>
    </row>
    <row r="501" spans="1:63" ht="12" hidden="1" customHeight="1" x14ac:dyDescent="0.2">
      <c r="A501" s="30"/>
      <c r="C501" s="25"/>
      <c r="D501" s="28"/>
      <c r="E501" s="25"/>
      <c r="F501" s="25"/>
      <c r="G501" s="25"/>
      <c r="H501" s="25"/>
      <c r="I501" s="25"/>
      <c r="J501" s="25"/>
      <c r="K501" s="25"/>
      <c r="L501" s="25"/>
      <c r="M501" s="25"/>
      <c r="N501" s="25"/>
      <c r="O501" s="25"/>
      <c r="P501" s="25"/>
      <c r="Q501" s="25"/>
      <c r="R501" s="25"/>
      <c r="S501" s="25"/>
      <c r="T501" s="25"/>
      <c r="U501" s="25"/>
    </row>
    <row r="502" spans="1:63" ht="12" hidden="1" customHeight="1" x14ac:dyDescent="0.2">
      <c r="A502" s="30"/>
      <c r="C502" s="25"/>
      <c r="D502" s="28"/>
      <c r="E502" s="25"/>
      <c r="F502" s="25"/>
      <c r="G502" s="25"/>
      <c r="H502" s="25"/>
      <c r="I502" s="25"/>
      <c r="J502" s="25"/>
      <c r="K502" s="25"/>
      <c r="L502" s="25"/>
      <c r="M502" s="25"/>
      <c r="N502" s="25"/>
      <c r="O502" s="25"/>
      <c r="P502" s="25"/>
      <c r="Q502" s="25"/>
      <c r="R502" s="25"/>
      <c r="S502" s="25"/>
      <c r="T502" s="25"/>
      <c r="U502" s="25"/>
    </row>
    <row r="503" spans="1:63" ht="12" hidden="1" customHeight="1" x14ac:dyDescent="0.2">
      <c r="A503" s="30"/>
      <c r="C503" s="25"/>
      <c r="D503" s="28"/>
      <c r="E503" s="25"/>
      <c r="F503" s="25"/>
      <c r="G503" s="25"/>
      <c r="H503" s="25"/>
      <c r="I503" s="25"/>
      <c r="J503" s="25"/>
      <c r="K503" s="25"/>
      <c r="L503" s="25"/>
      <c r="M503" s="25"/>
      <c r="N503" s="25"/>
      <c r="O503" s="25"/>
      <c r="P503" s="25"/>
      <c r="Q503" s="25"/>
      <c r="R503" s="25"/>
      <c r="S503" s="25"/>
      <c r="T503" s="25"/>
      <c r="U503" s="25"/>
    </row>
    <row r="504" spans="1:63" ht="12" hidden="1" customHeight="1" x14ac:dyDescent="0.2">
      <c r="A504" s="30"/>
      <c r="C504" s="25"/>
      <c r="D504" s="28"/>
      <c r="E504" s="25"/>
      <c r="F504" s="25"/>
      <c r="G504" s="25"/>
      <c r="H504" s="25"/>
      <c r="I504" s="25"/>
      <c r="J504" s="25"/>
      <c r="K504" s="25"/>
      <c r="L504" s="25"/>
      <c r="M504" s="25"/>
      <c r="N504" s="25"/>
      <c r="O504" s="25"/>
      <c r="P504" s="25"/>
      <c r="Q504" s="25"/>
      <c r="R504" s="25"/>
      <c r="S504" s="25"/>
      <c r="T504" s="25"/>
      <c r="U504" s="25"/>
    </row>
    <row r="505" spans="1:63" ht="12" hidden="1" customHeight="1" x14ac:dyDescent="0.2">
      <c r="A505" s="30"/>
      <c r="C505" s="25"/>
      <c r="D505" s="28"/>
      <c r="E505" s="25"/>
      <c r="F505" s="25"/>
      <c r="G505" s="25"/>
      <c r="H505" s="25"/>
      <c r="I505" s="25"/>
      <c r="J505" s="25"/>
      <c r="K505" s="25"/>
      <c r="L505" s="25"/>
      <c r="M505" s="25"/>
      <c r="N505" s="25"/>
      <c r="O505" s="25"/>
      <c r="P505" s="25"/>
      <c r="Q505" s="25"/>
      <c r="R505" s="25"/>
      <c r="S505" s="25"/>
      <c r="T505" s="25"/>
      <c r="U505" s="25"/>
    </row>
    <row r="506" spans="1:63" ht="12" hidden="1" customHeight="1" x14ac:dyDescent="0.2">
      <c r="A506" s="30"/>
      <c r="C506" s="25"/>
      <c r="D506" s="28"/>
      <c r="E506" s="25"/>
      <c r="F506" s="25"/>
      <c r="G506" s="25"/>
      <c r="H506" s="25"/>
      <c r="I506" s="25"/>
      <c r="J506" s="25"/>
      <c r="K506" s="25"/>
      <c r="L506" s="25"/>
      <c r="M506" s="25"/>
      <c r="N506" s="25"/>
      <c r="O506" s="25"/>
      <c r="P506" s="25"/>
      <c r="Q506" s="25"/>
      <c r="R506" s="25"/>
      <c r="S506" s="25"/>
      <c r="T506" s="25"/>
      <c r="U506" s="25"/>
    </row>
    <row r="507" spans="1:63" ht="15" customHeight="1" x14ac:dyDescent="0.2">
      <c r="A507" s="237"/>
      <c r="B507" s="25"/>
      <c r="C507" s="25"/>
      <c r="D507" s="28"/>
      <c r="E507" s="25"/>
      <c r="F507" s="25"/>
      <c r="G507" s="25"/>
      <c r="H507" s="25"/>
      <c r="I507" s="25"/>
      <c r="J507" s="25"/>
      <c r="K507" s="25"/>
      <c r="L507" s="25"/>
      <c r="M507" s="25"/>
      <c r="N507" s="25"/>
      <c r="O507" s="25"/>
      <c r="P507" s="25"/>
      <c r="Q507" s="25"/>
      <c r="R507" s="25"/>
      <c r="S507" s="25"/>
      <c r="T507" s="25"/>
      <c r="U507" s="25"/>
    </row>
    <row r="508" spans="1:63" s="31" customFormat="1" ht="21" x14ac:dyDescent="0.25">
      <c r="A508" s="151" t="s">
        <v>2556</v>
      </c>
      <c r="B508" s="432"/>
      <c r="C508" s="433"/>
      <c r="D508" s="434"/>
      <c r="E508" s="435"/>
      <c r="F508" s="87" t="s">
        <v>247</v>
      </c>
      <c r="G508" s="436" t="s">
        <v>246</v>
      </c>
      <c r="H508" s="437"/>
      <c r="I508" s="438" t="s">
        <v>2557</v>
      </c>
      <c r="J508" s="439"/>
      <c r="K508" s="439"/>
      <c r="L508" s="4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88"/>
      <c r="AI508" s="438" t="s">
        <v>2558</v>
      </c>
      <c r="AJ508" s="440"/>
      <c r="AK508" s="440"/>
      <c r="AL508" s="440"/>
      <c r="AM508" s="440"/>
      <c r="AN508" s="440"/>
      <c r="AO508" s="440"/>
      <c r="AP508" s="239"/>
      <c r="AQ508" s="239"/>
      <c r="AR508" s="239"/>
      <c r="AS508" s="239"/>
      <c r="AT508" s="239"/>
      <c r="AU508" s="89"/>
      <c r="AV508" s="239"/>
      <c r="AW508" s="239"/>
      <c r="AX508" s="239"/>
      <c r="AY508" s="239"/>
      <c r="AZ508" s="239"/>
      <c r="BA508" s="88"/>
      <c r="BB508" s="441" t="s">
        <v>296</v>
      </c>
      <c r="BC508" s="439"/>
      <c r="BD508" s="439"/>
      <c r="BE508" s="439"/>
      <c r="BF508" s="439"/>
      <c r="BG508" s="439"/>
      <c r="BH508" s="439"/>
      <c r="BI508" s="460"/>
      <c r="BJ508" s="367" t="s">
        <v>291</v>
      </c>
      <c r="BK508" s="369"/>
    </row>
    <row r="509" spans="1:63" s="32" customFormat="1" ht="42.75" customHeight="1" x14ac:dyDescent="0.25">
      <c r="A509" s="152" t="s">
        <v>236</v>
      </c>
      <c r="B509" s="442" t="s">
        <v>161</v>
      </c>
      <c r="C509" s="443"/>
      <c r="D509" s="444"/>
      <c r="E509" s="445"/>
      <c r="F509" s="87" t="s">
        <v>245</v>
      </c>
      <c r="G509" s="446" t="s">
        <v>248</v>
      </c>
      <c r="H509" s="446"/>
      <c r="I509" s="91" t="s">
        <v>6</v>
      </c>
      <c r="J509" s="92"/>
      <c r="K509" s="92"/>
      <c r="L509" s="92"/>
      <c r="M509" s="92"/>
      <c r="N509" s="92"/>
      <c r="O509" s="92"/>
      <c r="P509" s="93"/>
      <c r="Q509" s="94" t="s">
        <v>7</v>
      </c>
      <c r="R509" s="92"/>
      <c r="S509" s="92"/>
      <c r="T509" s="92"/>
      <c r="U509" s="92"/>
      <c r="V509" s="92"/>
      <c r="W509" s="92"/>
      <c r="X509" s="93"/>
      <c r="Y509" s="447" t="s">
        <v>8</v>
      </c>
      <c r="Z509" s="448"/>
      <c r="AA509" s="447" t="s">
        <v>9</v>
      </c>
      <c r="AB509" s="448"/>
      <c r="AC509" s="449"/>
      <c r="AD509" s="447" t="s">
        <v>10</v>
      </c>
      <c r="AE509" s="449"/>
      <c r="AF509" s="447" t="s">
        <v>11</v>
      </c>
      <c r="AG509" s="448"/>
      <c r="AH509" s="420" t="s">
        <v>259</v>
      </c>
      <c r="AI509" s="450" t="s">
        <v>260</v>
      </c>
      <c r="AJ509" s="450"/>
      <c r="AK509" s="450"/>
      <c r="AL509" s="450"/>
      <c r="AM509" s="450"/>
      <c r="AN509" s="450"/>
      <c r="AO509" s="451" t="s">
        <v>276</v>
      </c>
      <c r="AP509" s="450"/>
      <c r="AQ509" s="450"/>
      <c r="AR509" s="450"/>
      <c r="AS509" s="450"/>
      <c r="AT509" s="450"/>
      <c r="AU509" s="450"/>
      <c r="AV509" s="450"/>
      <c r="AW509" s="451" t="s">
        <v>13</v>
      </c>
      <c r="AX509" s="450"/>
      <c r="AY509" s="447" t="s">
        <v>14</v>
      </c>
      <c r="AZ509" s="448"/>
      <c r="BA509" s="452" t="s">
        <v>279</v>
      </c>
      <c r="BB509" s="454" t="s">
        <v>2559</v>
      </c>
      <c r="BC509" s="455"/>
      <c r="BD509" s="455"/>
      <c r="BE509" s="455"/>
      <c r="BF509" s="455"/>
      <c r="BG509" s="456" t="s">
        <v>2561</v>
      </c>
      <c r="BH509" s="448"/>
      <c r="BI509" s="420" t="s">
        <v>294</v>
      </c>
      <c r="BJ509" s="420" t="s">
        <v>293</v>
      </c>
      <c r="BK509" s="423" t="s">
        <v>2719</v>
      </c>
    </row>
    <row r="510" spans="1:63" s="33" customFormat="1" ht="63" x14ac:dyDescent="0.25">
      <c r="A510" s="95"/>
      <c r="B510" s="457" t="s">
        <v>15</v>
      </c>
      <c r="C510" s="428" t="s">
        <v>16</v>
      </c>
      <c r="D510" s="428" t="s">
        <v>159</v>
      </c>
      <c r="E510" s="430" t="s">
        <v>160</v>
      </c>
      <c r="F510" s="96" t="s">
        <v>125</v>
      </c>
      <c r="G510" s="97" t="s">
        <v>17</v>
      </c>
      <c r="H510" s="97" t="s">
        <v>18</v>
      </c>
      <c r="I510" s="98" t="s">
        <v>19</v>
      </c>
      <c r="J510" s="99" t="s">
        <v>20</v>
      </c>
      <c r="K510" s="99" t="s">
        <v>21</v>
      </c>
      <c r="L510" s="99" t="s">
        <v>22</v>
      </c>
      <c r="M510" s="99" t="s">
        <v>23</v>
      </c>
      <c r="N510" s="99" t="s">
        <v>24</v>
      </c>
      <c r="O510" s="99" t="s">
        <v>25</v>
      </c>
      <c r="P510" s="99" t="s">
        <v>26</v>
      </c>
      <c r="Q510" s="99" t="s">
        <v>19</v>
      </c>
      <c r="R510" s="99" t="s">
        <v>20</v>
      </c>
      <c r="S510" s="99" t="s">
        <v>21</v>
      </c>
      <c r="T510" s="99" t="s">
        <v>22</v>
      </c>
      <c r="U510" s="99" t="s">
        <v>23</v>
      </c>
      <c r="V510" s="99" t="s">
        <v>24</v>
      </c>
      <c r="W510" s="99" t="s">
        <v>25</v>
      </c>
      <c r="X510" s="99" t="s">
        <v>26</v>
      </c>
      <c r="Y510" s="98" t="s">
        <v>343</v>
      </c>
      <c r="Z510" s="100" t="s">
        <v>344</v>
      </c>
      <c r="AA510" s="98" t="s">
        <v>256</v>
      </c>
      <c r="AB510" s="99" t="s">
        <v>257</v>
      </c>
      <c r="AC510" s="99" t="s">
        <v>258</v>
      </c>
      <c r="AD510" s="99" t="s">
        <v>27</v>
      </c>
      <c r="AE510" s="99" t="s">
        <v>254</v>
      </c>
      <c r="AF510" s="99" t="s">
        <v>28</v>
      </c>
      <c r="AG510" s="101" t="s">
        <v>255</v>
      </c>
      <c r="AH510" s="421"/>
      <c r="AI510" s="109" t="s">
        <v>261</v>
      </c>
      <c r="AJ510" s="110" t="s">
        <v>262</v>
      </c>
      <c r="AK510" s="110" t="s">
        <v>263</v>
      </c>
      <c r="AL510" s="110" t="s">
        <v>264</v>
      </c>
      <c r="AM510" s="110" t="s">
        <v>29</v>
      </c>
      <c r="AN510" s="423" t="s">
        <v>2416</v>
      </c>
      <c r="AO510" s="102" t="s">
        <v>30</v>
      </c>
      <c r="AP510" s="101" t="s">
        <v>31</v>
      </c>
      <c r="AQ510" s="101" t="s">
        <v>32</v>
      </c>
      <c r="AR510" s="101" t="s">
        <v>33</v>
      </c>
      <c r="AS510" s="101" t="s">
        <v>34</v>
      </c>
      <c r="AT510" s="101" t="s">
        <v>35</v>
      </c>
      <c r="AU510" s="100" t="s">
        <v>29</v>
      </c>
      <c r="AV510" s="420" t="s">
        <v>12</v>
      </c>
      <c r="AW510" s="103" t="s">
        <v>277</v>
      </c>
      <c r="AX510" s="101" t="s">
        <v>278</v>
      </c>
      <c r="AY510" s="99" t="s">
        <v>36</v>
      </c>
      <c r="AZ510" s="101" t="s">
        <v>37</v>
      </c>
      <c r="BA510" s="453"/>
      <c r="BB510" s="100" t="s">
        <v>2560</v>
      </c>
      <c r="BC510" s="100" t="s">
        <v>341</v>
      </c>
      <c r="BD510" s="101" t="s">
        <v>287</v>
      </c>
      <c r="BE510" s="101" t="s">
        <v>290</v>
      </c>
      <c r="BF510" s="100" t="s">
        <v>342</v>
      </c>
      <c r="BG510" s="101" t="s">
        <v>299</v>
      </c>
      <c r="BH510" s="100" t="s">
        <v>2563</v>
      </c>
      <c r="BI510" s="421"/>
      <c r="BJ510" s="421"/>
      <c r="BK510" s="424"/>
    </row>
    <row r="511" spans="1:63" s="34" customFormat="1" ht="12.75" x14ac:dyDescent="0.25">
      <c r="A511" s="104"/>
      <c r="B511" s="458"/>
      <c r="C511" s="429"/>
      <c r="D511" s="429"/>
      <c r="E511" s="431"/>
      <c r="F511" s="272" t="s">
        <v>126</v>
      </c>
      <c r="G511" s="273" t="s">
        <v>127</v>
      </c>
      <c r="H511" s="274" t="s">
        <v>127</v>
      </c>
      <c r="I511" s="274" t="s">
        <v>128</v>
      </c>
      <c r="J511" s="274" t="s">
        <v>128</v>
      </c>
      <c r="K511" s="274" t="s">
        <v>128</v>
      </c>
      <c r="L511" s="274" t="s">
        <v>128</v>
      </c>
      <c r="M511" s="274" t="s">
        <v>128</v>
      </c>
      <c r="N511" s="274" t="s">
        <v>128</v>
      </c>
      <c r="O511" s="274" t="s">
        <v>128</v>
      </c>
      <c r="P511" s="274" t="s">
        <v>128</v>
      </c>
      <c r="Q511" s="274" t="s">
        <v>128</v>
      </c>
      <c r="R511" s="274" t="s">
        <v>128</v>
      </c>
      <c r="S511" s="274" t="s">
        <v>128</v>
      </c>
      <c r="T511" s="274" t="s">
        <v>128</v>
      </c>
      <c r="U511" s="274" t="s">
        <v>128</v>
      </c>
      <c r="V511" s="274" t="s">
        <v>128</v>
      </c>
      <c r="W511" s="274" t="s">
        <v>128</v>
      </c>
      <c r="X511" s="274" t="s">
        <v>128</v>
      </c>
      <c r="Y511" s="274" t="s">
        <v>128</v>
      </c>
      <c r="Z511" s="274" t="s">
        <v>128</v>
      </c>
      <c r="AA511" s="274" t="s">
        <v>252</v>
      </c>
      <c r="AB511" s="274" t="s">
        <v>252</v>
      </c>
      <c r="AC511" s="274" t="s">
        <v>252</v>
      </c>
      <c r="AD511" s="274" t="s">
        <v>128</v>
      </c>
      <c r="AE511" s="274" t="s">
        <v>129</v>
      </c>
      <c r="AF511" s="274" t="s">
        <v>128</v>
      </c>
      <c r="AG511" s="275" t="s">
        <v>253</v>
      </c>
      <c r="AH511" s="422"/>
      <c r="AI511" s="276" t="s">
        <v>129</v>
      </c>
      <c r="AJ511" s="275" t="s">
        <v>129</v>
      </c>
      <c r="AK511" s="275" t="s">
        <v>129</v>
      </c>
      <c r="AL511" s="275" t="s">
        <v>129</v>
      </c>
      <c r="AM511" s="275" t="s">
        <v>129</v>
      </c>
      <c r="AN511" s="422"/>
      <c r="AO511" s="277" t="s">
        <v>253</v>
      </c>
      <c r="AP511" s="275" t="s">
        <v>253</v>
      </c>
      <c r="AQ511" s="275" t="s">
        <v>253</v>
      </c>
      <c r="AR511" s="275" t="s">
        <v>253</v>
      </c>
      <c r="AS511" s="275" t="s">
        <v>253</v>
      </c>
      <c r="AT511" s="275" t="s">
        <v>253</v>
      </c>
      <c r="AU511" s="275" t="s">
        <v>253</v>
      </c>
      <c r="AV511" s="422"/>
      <c r="AW511" s="278" t="s">
        <v>252</v>
      </c>
      <c r="AX511" s="275" t="s">
        <v>252</v>
      </c>
      <c r="AY511" s="274"/>
      <c r="AZ511" s="275"/>
      <c r="BA511" s="451"/>
      <c r="BB511" s="275" t="s">
        <v>286</v>
      </c>
      <c r="BC511" s="275" t="s">
        <v>130</v>
      </c>
      <c r="BD511" s="275" t="s">
        <v>130</v>
      </c>
      <c r="BE511" s="275" t="s">
        <v>130</v>
      </c>
      <c r="BF511" s="275" t="s">
        <v>130</v>
      </c>
      <c r="BG511" s="275"/>
      <c r="BH511" s="275" t="s">
        <v>130</v>
      </c>
      <c r="BI511" s="422"/>
      <c r="BJ511" s="422"/>
      <c r="BK511" s="425"/>
    </row>
    <row r="512" spans="1:63" ht="11.25" customHeight="1" x14ac:dyDescent="0.2">
      <c r="A512" s="52"/>
      <c r="B512" s="386"/>
      <c r="C512" s="35"/>
      <c r="D512" s="35"/>
      <c r="E512" s="35"/>
      <c r="F512" s="36"/>
      <c r="G512" s="35"/>
      <c r="H512" s="22"/>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269"/>
      <c r="AH512" s="86"/>
      <c r="AI512" s="270"/>
      <c r="AJ512" s="38"/>
      <c r="AK512" s="38"/>
      <c r="AL512" s="38"/>
      <c r="AM512" s="38"/>
      <c r="AN512" s="111"/>
      <c r="AO512" s="38"/>
      <c r="AP512" s="38"/>
      <c r="AQ512" s="38"/>
      <c r="AR512" s="38"/>
      <c r="AS512" s="38"/>
      <c r="AT512" s="38"/>
      <c r="AU512" s="269"/>
      <c r="AV512" s="86"/>
      <c r="AW512" s="38"/>
      <c r="AX512" s="38"/>
      <c r="AY512" s="38"/>
      <c r="AZ512" s="271"/>
      <c r="BA512" s="86"/>
      <c r="BB512" s="38"/>
      <c r="BC512" s="38"/>
      <c r="BD512" s="38"/>
      <c r="BE512" s="38"/>
      <c r="BF512" s="38"/>
      <c r="BG512" s="39"/>
      <c r="BH512" s="38"/>
      <c r="BI512" s="38"/>
      <c r="BJ512" s="279"/>
      <c r="BK512" s="279"/>
    </row>
    <row r="513" spans="1:63" s="50" customFormat="1" ht="11.25" customHeight="1" x14ac:dyDescent="0.15">
      <c r="A513" s="292" t="s">
        <v>346</v>
      </c>
      <c r="B513" s="385" t="s">
        <v>1475</v>
      </c>
      <c r="C513" s="309" t="s">
        <v>1476</v>
      </c>
      <c r="D513" s="309" t="s">
        <v>1477</v>
      </c>
      <c r="E513" s="309" t="s">
        <v>1478</v>
      </c>
      <c r="F513" s="310"/>
      <c r="G513" s="309">
        <v>30278</v>
      </c>
      <c r="H513" s="308">
        <v>10925</v>
      </c>
      <c r="I513" s="311">
        <v>106</v>
      </c>
      <c r="J513" s="311">
        <v>39</v>
      </c>
      <c r="K513" s="311">
        <v>19</v>
      </c>
      <c r="L513" s="311">
        <v>6</v>
      </c>
      <c r="M513" s="311">
        <v>0</v>
      </c>
      <c r="N513" s="311">
        <v>0</v>
      </c>
      <c r="O513" s="311">
        <v>41</v>
      </c>
      <c r="P513" s="311">
        <v>2</v>
      </c>
      <c r="Q513" s="311">
        <v>0</v>
      </c>
      <c r="R513" s="311">
        <v>0</v>
      </c>
      <c r="S513" s="311">
        <v>0</v>
      </c>
      <c r="T513" s="311">
        <v>0</v>
      </c>
      <c r="U513" s="311">
        <v>0</v>
      </c>
      <c r="V513" s="311">
        <v>0</v>
      </c>
      <c r="W513" s="311">
        <v>0</v>
      </c>
      <c r="X513" s="311">
        <v>0</v>
      </c>
      <c r="Y513" s="311">
        <v>1182</v>
      </c>
      <c r="Z513" s="311">
        <v>0</v>
      </c>
      <c r="AA513" s="312">
        <v>1</v>
      </c>
      <c r="AB513" s="312">
        <v>0</v>
      </c>
      <c r="AC513" s="312">
        <v>0</v>
      </c>
      <c r="AD513" s="311">
        <v>23</v>
      </c>
      <c r="AE513" s="311">
        <v>17180</v>
      </c>
      <c r="AF513" s="311">
        <v>34</v>
      </c>
      <c r="AG513" s="313">
        <v>767400</v>
      </c>
      <c r="AH513" s="314"/>
      <c r="AI513" s="315">
        <v>3085</v>
      </c>
      <c r="AJ513" s="311">
        <v>840</v>
      </c>
      <c r="AK513" s="311">
        <v>11</v>
      </c>
      <c r="AL513" s="311">
        <v>2517</v>
      </c>
      <c r="AM513" s="311">
        <v>150</v>
      </c>
      <c r="AN513" s="316" t="s">
        <v>1479</v>
      </c>
      <c r="AO513" s="311">
        <v>323550</v>
      </c>
      <c r="AP513" s="311">
        <v>66900</v>
      </c>
      <c r="AQ513" s="311">
        <v>500</v>
      </c>
      <c r="AR513" s="311">
        <v>250</v>
      </c>
      <c r="AS513" s="311">
        <v>0</v>
      </c>
      <c r="AT513" s="311">
        <v>0</v>
      </c>
      <c r="AU513" s="313">
        <v>0</v>
      </c>
      <c r="AV513" s="314"/>
      <c r="AW513" s="312">
        <v>1</v>
      </c>
      <c r="AX513" s="312">
        <v>0</v>
      </c>
      <c r="AY513" s="317" t="s">
        <v>41</v>
      </c>
      <c r="AZ513" s="318" t="s">
        <v>41</v>
      </c>
      <c r="BA513" s="314" t="s">
        <v>2517</v>
      </c>
      <c r="BB513" s="319">
        <v>125</v>
      </c>
      <c r="BC513" s="320">
        <v>317000</v>
      </c>
      <c r="BD513" s="320">
        <v>1140000</v>
      </c>
      <c r="BE513" s="320">
        <v>410000</v>
      </c>
      <c r="BF513" s="320">
        <v>1867000</v>
      </c>
      <c r="BG513" s="317" t="s">
        <v>46</v>
      </c>
      <c r="BH513" s="319"/>
      <c r="BI513" s="311"/>
      <c r="BJ513" s="317" t="s">
        <v>46</v>
      </c>
      <c r="BK513" s="317">
        <v>22.333333333333332</v>
      </c>
    </row>
    <row r="514" spans="1:63" s="252" customFormat="1" ht="11.25" customHeight="1" x14ac:dyDescent="0.15">
      <c r="A514" s="324" t="s">
        <v>345</v>
      </c>
      <c r="B514" s="384"/>
      <c r="C514" s="343"/>
      <c r="D514" s="343"/>
      <c r="E514" s="343"/>
      <c r="F514" s="344"/>
      <c r="G514" s="343"/>
      <c r="H514" s="342"/>
      <c r="I514" s="345"/>
      <c r="J514" s="345"/>
      <c r="K514" s="345"/>
      <c r="L514" s="345"/>
      <c r="M514" s="345"/>
      <c r="N514" s="345"/>
      <c r="O514" s="345"/>
      <c r="P514" s="345"/>
      <c r="Q514" s="345"/>
      <c r="R514" s="345"/>
      <c r="S514" s="345"/>
      <c r="T514" s="345"/>
      <c r="U514" s="345"/>
      <c r="V514" s="345"/>
      <c r="W514" s="345"/>
      <c r="X514" s="345"/>
      <c r="Y514" s="345"/>
      <c r="Z514" s="345"/>
      <c r="AA514" s="346"/>
      <c r="AB514" s="346"/>
      <c r="AC514" s="346"/>
      <c r="AD514" s="345"/>
      <c r="AE514" s="345"/>
      <c r="AF514" s="345"/>
      <c r="AG514" s="160"/>
      <c r="AH514" s="347"/>
      <c r="AI514" s="348"/>
      <c r="AJ514" s="345"/>
      <c r="AK514" s="345"/>
      <c r="AL514" s="345"/>
      <c r="AM514" s="345"/>
      <c r="AN514" s="349"/>
      <c r="AO514" s="345"/>
      <c r="AP514" s="345"/>
      <c r="AQ514" s="345"/>
      <c r="AR514" s="345"/>
      <c r="AS514" s="345"/>
      <c r="AT514" s="345"/>
      <c r="AU514" s="160"/>
      <c r="AV514" s="347"/>
      <c r="AW514" s="346"/>
      <c r="AX514" s="346"/>
      <c r="AY514" s="350"/>
      <c r="AZ514" s="351"/>
      <c r="BA514" s="347"/>
      <c r="BB514" s="352"/>
      <c r="BC514" s="353"/>
      <c r="BD514" s="353"/>
      <c r="BE514" s="353"/>
      <c r="BF514" s="353"/>
      <c r="BG514" s="350"/>
      <c r="BH514" s="352"/>
      <c r="BI514" s="345"/>
      <c r="BJ514" s="350"/>
      <c r="BK514" s="317">
        <v>2362.3333333333335</v>
      </c>
    </row>
    <row r="515" spans="1:63" s="50" customFormat="1" ht="11.25" customHeight="1" x14ac:dyDescent="0.15">
      <c r="A515" s="292" t="s">
        <v>153</v>
      </c>
      <c r="B515" s="385" t="s">
        <v>162</v>
      </c>
      <c r="C515" s="309" t="s">
        <v>2469</v>
      </c>
      <c r="D515" s="309" t="s">
        <v>197</v>
      </c>
      <c r="E515" s="309" t="s">
        <v>2508</v>
      </c>
      <c r="F515" s="310"/>
      <c r="G515" s="309">
        <v>14000</v>
      </c>
      <c r="H515" s="308"/>
      <c r="I515" s="311">
        <v>195</v>
      </c>
      <c r="J515" s="311">
        <v>6</v>
      </c>
      <c r="K515" s="311">
        <v>2</v>
      </c>
      <c r="L515" s="311">
        <v>2</v>
      </c>
      <c r="M515" s="311">
        <v>50</v>
      </c>
      <c r="N515" s="311">
        <v>0</v>
      </c>
      <c r="O515" s="311">
        <v>197</v>
      </c>
      <c r="P515" s="311">
        <v>0</v>
      </c>
      <c r="Q515" s="311">
        <v>195</v>
      </c>
      <c r="R515" s="311">
        <v>6</v>
      </c>
      <c r="S515" s="311">
        <v>2</v>
      </c>
      <c r="T515" s="311">
        <v>2</v>
      </c>
      <c r="U515" s="311">
        <v>50</v>
      </c>
      <c r="V515" s="311">
        <v>0</v>
      </c>
      <c r="W515" s="311">
        <v>197</v>
      </c>
      <c r="X515" s="311">
        <v>0</v>
      </c>
      <c r="Y515" s="311">
        <v>435</v>
      </c>
      <c r="Z515" s="311">
        <v>0</v>
      </c>
      <c r="AA515" s="312">
        <v>1</v>
      </c>
      <c r="AB515" s="312">
        <v>0</v>
      </c>
      <c r="AC515" s="312">
        <v>0</v>
      </c>
      <c r="AD515" s="311">
        <v>41</v>
      </c>
      <c r="AE515" s="311">
        <v>80250</v>
      </c>
      <c r="AF515" s="311">
        <v>41</v>
      </c>
      <c r="AG515" s="313">
        <v>459000</v>
      </c>
      <c r="AH515" s="314" t="s">
        <v>2518</v>
      </c>
      <c r="AI515" s="315">
        <v>33875</v>
      </c>
      <c r="AJ515" s="311">
        <v>7</v>
      </c>
      <c r="AK515" s="311">
        <v>0</v>
      </c>
      <c r="AL515" s="311">
        <v>30858</v>
      </c>
      <c r="AM515" s="311"/>
      <c r="AN515" s="316"/>
      <c r="AO515" s="311">
        <v>195874</v>
      </c>
      <c r="AP515" s="311">
        <v>0</v>
      </c>
      <c r="AQ515" s="311">
        <v>289057</v>
      </c>
      <c r="AR515" s="311">
        <v>0</v>
      </c>
      <c r="AS515" s="311">
        <v>0</v>
      </c>
      <c r="AT515" s="311">
        <v>0</v>
      </c>
      <c r="AU515" s="313">
        <v>0</v>
      </c>
      <c r="AV515" s="314"/>
      <c r="AW515" s="312">
        <v>0.4</v>
      </c>
      <c r="AX515" s="312">
        <v>0.6</v>
      </c>
      <c r="AY515" s="317" t="s">
        <v>50</v>
      </c>
      <c r="AZ515" s="318" t="s">
        <v>50</v>
      </c>
      <c r="BA515" s="314"/>
      <c r="BB515" s="319">
        <v>81</v>
      </c>
      <c r="BC515" s="320">
        <v>4643082</v>
      </c>
      <c r="BD515" s="320">
        <v>3933676</v>
      </c>
      <c r="BE515" s="320">
        <v>4816676</v>
      </c>
      <c r="BF515" s="320">
        <v>13393434</v>
      </c>
      <c r="BG515" s="317" t="s">
        <v>42</v>
      </c>
      <c r="BH515" s="319">
        <v>81</v>
      </c>
      <c r="BI515" s="311"/>
      <c r="BJ515" s="317" t="s">
        <v>46</v>
      </c>
      <c r="BK515" s="317">
        <v>243</v>
      </c>
    </row>
    <row r="516" spans="1:63" s="252" customFormat="1" ht="11.25" customHeight="1" x14ac:dyDescent="0.15">
      <c r="A516" s="293" t="s">
        <v>154</v>
      </c>
      <c r="B516" s="348"/>
      <c r="C516" s="354"/>
      <c r="D516" s="354"/>
      <c r="E516" s="354"/>
      <c r="F516" s="355"/>
      <c r="G516" s="354"/>
      <c r="H516" s="345"/>
      <c r="I516" s="345"/>
      <c r="J516" s="345"/>
      <c r="K516" s="345"/>
      <c r="L516" s="345"/>
      <c r="M516" s="345"/>
      <c r="N516" s="345"/>
      <c r="O516" s="345"/>
      <c r="P516" s="345"/>
      <c r="Q516" s="345"/>
      <c r="R516" s="345"/>
      <c r="S516" s="345"/>
      <c r="T516" s="345"/>
      <c r="U516" s="345"/>
      <c r="V516" s="345"/>
      <c r="W516" s="345"/>
      <c r="X516" s="345"/>
      <c r="Y516" s="345"/>
      <c r="Z516" s="345"/>
      <c r="AA516" s="346"/>
      <c r="AB516" s="346"/>
      <c r="AC516" s="346"/>
      <c r="AD516" s="345"/>
      <c r="AE516" s="345"/>
      <c r="AF516" s="345"/>
      <c r="AG516" s="160"/>
      <c r="AH516" s="347"/>
      <c r="AI516" s="348"/>
      <c r="AJ516" s="345"/>
      <c r="AK516" s="345"/>
      <c r="AL516" s="345"/>
      <c r="AM516" s="345"/>
      <c r="AN516" s="349"/>
      <c r="AO516" s="345"/>
      <c r="AP516" s="345"/>
      <c r="AQ516" s="345"/>
      <c r="AR516" s="345"/>
      <c r="AS516" s="345"/>
      <c r="AT516" s="345"/>
      <c r="AU516" s="160"/>
      <c r="AV516" s="347"/>
      <c r="AW516" s="346"/>
      <c r="AX516" s="346"/>
      <c r="AY516" s="350"/>
      <c r="AZ516" s="351"/>
      <c r="BA516" s="347"/>
      <c r="BB516" s="352"/>
      <c r="BC516" s="353"/>
      <c r="BD516" s="353"/>
      <c r="BE516" s="353"/>
      <c r="BF516" s="353"/>
      <c r="BG516" s="350"/>
      <c r="BH516" s="352"/>
      <c r="BI516" s="345"/>
      <c r="BJ516" s="350"/>
      <c r="BK516" s="317">
        <v>94.4</v>
      </c>
    </row>
    <row r="517" spans="1:63" s="50" customFormat="1" ht="11.25" customHeight="1" x14ac:dyDescent="0.15">
      <c r="A517" s="292" t="s">
        <v>131</v>
      </c>
      <c r="B517" s="315" t="s">
        <v>2470</v>
      </c>
      <c r="C517" s="321" t="s">
        <v>2471</v>
      </c>
      <c r="D517" s="321" t="s">
        <v>2472</v>
      </c>
      <c r="E517" s="321" t="s">
        <v>2509</v>
      </c>
      <c r="F517" s="322"/>
      <c r="G517" s="321">
        <v>50679</v>
      </c>
      <c r="H517" s="311">
        <v>14863</v>
      </c>
      <c r="I517" s="311">
        <v>809</v>
      </c>
      <c r="J517" s="311">
        <v>193</v>
      </c>
      <c r="K517" s="311">
        <v>77</v>
      </c>
      <c r="L517" s="311">
        <v>2</v>
      </c>
      <c r="M517" s="311">
        <v>238</v>
      </c>
      <c r="N517" s="311"/>
      <c r="O517" s="311">
        <v>23</v>
      </c>
      <c r="P517" s="311"/>
      <c r="Q517" s="311"/>
      <c r="R517" s="311"/>
      <c r="S517" s="311"/>
      <c r="T517" s="311"/>
      <c r="U517" s="311"/>
      <c r="V517" s="311"/>
      <c r="W517" s="311"/>
      <c r="X517" s="311"/>
      <c r="Y517" s="311">
        <v>6014</v>
      </c>
      <c r="Z517" s="311">
        <v>525</v>
      </c>
      <c r="AA517" s="312">
        <v>1</v>
      </c>
      <c r="AB517" s="312">
        <v>0</v>
      </c>
      <c r="AC517" s="312">
        <v>0</v>
      </c>
      <c r="AD517" s="311">
        <v>200</v>
      </c>
      <c r="AE517" s="311">
        <v>10000</v>
      </c>
      <c r="AF517" s="311">
        <v>19</v>
      </c>
      <c r="AG517" s="313">
        <v>95000</v>
      </c>
      <c r="AH517" s="314"/>
      <c r="AI517" s="315">
        <v>18180</v>
      </c>
      <c r="AJ517" s="311"/>
      <c r="AK517" s="311"/>
      <c r="AL517" s="311">
        <v>105146</v>
      </c>
      <c r="AM517" s="311">
        <v>3306</v>
      </c>
      <c r="AN517" s="316" t="s">
        <v>2519</v>
      </c>
      <c r="AO517" s="311">
        <v>1227038</v>
      </c>
      <c r="AP517" s="311"/>
      <c r="AQ517" s="311">
        <v>15670</v>
      </c>
      <c r="AR517" s="311"/>
      <c r="AS517" s="311"/>
      <c r="AT517" s="311"/>
      <c r="AU517" s="313"/>
      <c r="AV517" s="314"/>
      <c r="AW517" s="312">
        <v>0.7</v>
      </c>
      <c r="AX517" s="312">
        <v>0.3</v>
      </c>
      <c r="AY517" s="317" t="s">
        <v>50</v>
      </c>
      <c r="AZ517" s="318" t="s">
        <v>50</v>
      </c>
      <c r="BA517" s="314"/>
      <c r="BB517" s="319">
        <v>125</v>
      </c>
      <c r="BC517" s="320">
        <v>39760667</v>
      </c>
      <c r="BD517" s="320">
        <v>5681231</v>
      </c>
      <c r="BE517" s="320">
        <v>6755090</v>
      </c>
      <c r="BF517" s="320"/>
      <c r="BG517" s="317" t="s">
        <v>46</v>
      </c>
      <c r="BH517" s="319"/>
      <c r="BI517" s="311"/>
      <c r="BJ517" s="317" t="s">
        <v>46</v>
      </c>
      <c r="BK517" s="317">
        <v>345.11111111111109</v>
      </c>
    </row>
    <row r="518" spans="1:63" s="50" customFormat="1" ht="11.25" customHeight="1" x14ac:dyDescent="0.15">
      <c r="A518" s="292" t="s">
        <v>132</v>
      </c>
      <c r="B518" s="315" t="s">
        <v>165</v>
      </c>
      <c r="C518" s="321" t="s">
        <v>2473</v>
      </c>
      <c r="D518" s="321" t="s">
        <v>200</v>
      </c>
      <c r="E518" s="321" t="s">
        <v>2510</v>
      </c>
      <c r="F518" s="322"/>
      <c r="G518" s="321">
        <v>23000</v>
      </c>
      <c r="H518" s="311">
        <v>9134</v>
      </c>
      <c r="I518" s="311">
        <v>873</v>
      </c>
      <c r="J518" s="311">
        <v>90</v>
      </c>
      <c r="K518" s="311">
        <v>37</v>
      </c>
      <c r="L518" s="311">
        <v>33</v>
      </c>
      <c r="M518" s="311">
        <v>429</v>
      </c>
      <c r="N518" s="311">
        <v>0</v>
      </c>
      <c r="O518" s="311">
        <v>287</v>
      </c>
      <c r="P518" s="311"/>
      <c r="Q518" s="311"/>
      <c r="R518" s="311"/>
      <c r="S518" s="311"/>
      <c r="T518" s="311"/>
      <c r="U518" s="311"/>
      <c r="V518" s="311"/>
      <c r="W518" s="311"/>
      <c r="X518" s="311"/>
      <c r="Y518" s="311">
        <v>1255</v>
      </c>
      <c r="Z518" s="311">
        <v>132</v>
      </c>
      <c r="AA518" s="312">
        <v>0.98</v>
      </c>
      <c r="AB518" s="312">
        <v>0.01</v>
      </c>
      <c r="AC518" s="312">
        <v>0.01</v>
      </c>
      <c r="AD518" s="311">
        <v>194</v>
      </c>
      <c r="AE518" s="311">
        <v>203050</v>
      </c>
      <c r="AF518" s="311">
        <v>552</v>
      </c>
      <c r="AG518" s="313">
        <v>7743642</v>
      </c>
      <c r="AH518" s="314"/>
      <c r="AI518" s="315">
        <v>272157</v>
      </c>
      <c r="AJ518" s="311">
        <v>1363</v>
      </c>
      <c r="AK518" s="311">
        <v>270</v>
      </c>
      <c r="AL518" s="311">
        <v>120</v>
      </c>
      <c r="AM518" s="311"/>
      <c r="AN518" s="316"/>
      <c r="AO518" s="311">
        <v>1602103</v>
      </c>
      <c r="AP518" s="311"/>
      <c r="AQ518" s="311">
        <v>15581361</v>
      </c>
      <c r="AR518" s="311"/>
      <c r="AS518" s="311"/>
      <c r="AT518" s="311"/>
      <c r="AU518" s="313"/>
      <c r="AV518" s="314"/>
      <c r="AW518" s="312">
        <v>0.1</v>
      </c>
      <c r="AX518" s="312">
        <v>0.9</v>
      </c>
      <c r="AY518" s="317" t="s">
        <v>41</v>
      </c>
      <c r="AZ518" s="318" t="s">
        <v>95</v>
      </c>
      <c r="BA518" s="314"/>
      <c r="BB518" s="319">
        <v>107</v>
      </c>
      <c r="BC518" s="320">
        <v>23095334</v>
      </c>
      <c r="BD518" s="320">
        <v>16201946</v>
      </c>
      <c r="BE518" s="320">
        <v>33599824</v>
      </c>
      <c r="BF518" s="320">
        <v>72952890</v>
      </c>
      <c r="BG518" s="317" t="s">
        <v>46</v>
      </c>
      <c r="BH518" s="319"/>
      <c r="BI518" s="311"/>
      <c r="BJ518" s="317" t="s">
        <v>42</v>
      </c>
      <c r="BK518" s="317">
        <v>767.4</v>
      </c>
    </row>
    <row r="519" spans="1:63" s="50" customFormat="1" ht="11.25" customHeight="1" x14ac:dyDescent="0.15">
      <c r="A519" s="292" t="s">
        <v>133</v>
      </c>
      <c r="B519" s="315" t="s">
        <v>166</v>
      </c>
      <c r="C519" s="321" t="s">
        <v>183</v>
      </c>
      <c r="D519" s="321" t="s">
        <v>201</v>
      </c>
      <c r="E519" s="321" t="s">
        <v>219</v>
      </c>
      <c r="F519" s="322"/>
      <c r="G519" s="321">
        <v>10870</v>
      </c>
      <c r="H519" s="311">
        <v>4135</v>
      </c>
      <c r="I519" s="311">
        <v>634</v>
      </c>
      <c r="J519" s="311">
        <v>2</v>
      </c>
      <c r="K519" s="311">
        <v>17</v>
      </c>
      <c r="L519" s="311">
        <v>15</v>
      </c>
      <c r="M519" s="311">
        <v>171</v>
      </c>
      <c r="N519" s="311">
        <v>8</v>
      </c>
      <c r="O519" s="311">
        <v>634</v>
      </c>
      <c r="P519" s="311">
        <v>3</v>
      </c>
      <c r="Q519" s="311">
        <v>250</v>
      </c>
      <c r="R519" s="311">
        <v>0</v>
      </c>
      <c r="S519" s="311">
        <v>0</v>
      </c>
      <c r="T519" s="311">
        <v>0</v>
      </c>
      <c r="U519" s="311">
        <v>0</v>
      </c>
      <c r="V519" s="311">
        <v>0</v>
      </c>
      <c r="W519" s="311">
        <v>0</v>
      </c>
      <c r="X519" s="311">
        <v>0</v>
      </c>
      <c r="Y519" s="311">
        <v>1280</v>
      </c>
      <c r="Z519" s="311">
        <v>0</v>
      </c>
      <c r="AA519" s="312">
        <v>1</v>
      </c>
      <c r="AB519" s="312">
        <v>0</v>
      </c>
      <c r="AC519" s="312">
        <v>0</v>
      </c>
      <c r="AD519" s="311">
        <v>99</v>
      </c>
      <c r="AE519" s="311">
        <v>150000</v>
      </c>
      <c r="AF519" s="311">
        <v>88</v>
      </c>
      <c r="AG519" s="313">
        <v>595000</v>
      </c>
      <c r="AH519" s="314"/>
      <c r="AI519" s="315">
        <v>150602</v>
      </c>
      <c r="AJ519" s="311">
        <v>0</v>
      </c>
      <c r="AK519" s="311">
        <v>0</v>
      </c>
      <c r="AL519" s="311">
        <v>0</v>
      </c>
      <c r="AM519" s="311">
        <v>0</v>
      </c>
      <c r="AN519" s="316"/>
      <c r="AO519" s="311">
        <v>319581</v>
      </c>
      <c r="AP519" s="311">
        <v>0</v>
      </c>
      <c r="AQ519" s="311">
        <v>926801</v>
      </c>
      <c r="AR519" s="311">
        <v>0</v>
      </c>
      <c r="AS519" s="311">
        <v>0</v>
      </c>
      <c r="AT519" s="311">
        <v>0</v>
      </c>
      <c r="AU519" s="313">
        <v>0</v>
      </c>
      <c r="AV519" s="314"/>
      <c r="AW519" s="312">
        <v>0.28000000000000003</v>
      </c>
      <c r="AX519" s="312">
        <v>0.72</v>
      </c>
      <c r="AY519" s="317" t="s">
        <v>50</v>
      </c>
      <c r="AZ519" s="318" t="s">
        <v>50</v>
      </c>
      <c r="BA519" s="314"/>
      <c r="BB519" s="319">
        <v>56</v>
      </c>
      <c r="BC519" s="320">
        <v>18121000</v>
      </c>
      <c r="BD519" s="320">
        <v>3043190</v>
      </c>
      <c r="BE519" s="320">
        <v>3548250</v>
      </c>
      <c r="BF519" s="320">
        <v>33396400</v>
      </c>
      <c r="BG519" s="317" t="s">
        <v>42</v>
      </c>
      <c r="BH519" s="319">
        <v>56</v>
      </c>
      <c r="BI519" s="311"/>
      <c r="BJ519" s="317" t="s">
        <v>46</v>
      </c>
      <c r="BK519" s="317">
        <v>553.33333333333337</v>
      </c>
    </row>
    <row r="520" spans="1:63" s="50" customFormat="1" ht="11.25" customHeight="1" x14ac:dyDescent="0.15">
      <c r="A520" s="292" t="s">
        <v>134</v>
      </c>
      <c r="B520" s="315" t="s">
        <v>167</v>
      </c>
      <c r="C520" s="321" t="s">
        <v>656</v>
      </c>
      <c r="D520" s="321" t="s">
        <v>2474</v>
      </c>
      <c r="E520" s="321" t="s">
        <v>1497</v>
      </c>
      <c r="F520" s="322"/>
      <c r="G520" s="321">
        <v>13472</v>
      </c>
      <c r="H520" s="311"/>
      <c r="I520" s="311">
        <v>346</v>
      </c>
      <c r="J520" s="311">
        <v>11</v>
      </c>
      <c r="K520" s="311"/>
      <c r="L520" s="311">
        <v>6</v>
      </c>
      <c r="M520" s="311">
        <v>53</v>
      </c>
      <c r="N520" s="311">
        <v>4</v>
      </c>
      <c r="O520" s="311">
        <v>288</v>
      </c>
      <c r="P520" s="311"/>
      <c r="Q520" s="311"/>
      <c r="R520" s="311"/>
      <c r="S520" s="311"/>
      <c r="T520" s="311"/>
      <c r="U520" s="311"/>
      <c r="V520" s="311"/>
      <c r="W520" s="311"/>
      <c r="X520" s="311"/>
      <c r="Y520" s="311">
        <v>500</v>
      </c>
      <c r="Z520" s="311">
        <v>68</v>
      </c>
      <c r="AA520" s="312">
        <v>1</v>
      </c>
      <c r="AB520" s="312">
        <v>0</v>
      </c>
      <c r="AC520" s="312">
        <v>0</v>
      </c>
      <c r="AD520" s="311">
        <v>22</v>
      </c>
      <c r="AE520" s="311">
        <v>60500</v>
      </c>
      <c r="AF520" s="311">
        <v>19</v>
      </c>
      <c r="AG520" s="313">
        <v>347500</v>
      </c>
      <c r="AH520" s="314"/>
      <c r="AI520" s="315">
        <v>99300</v>
      </c>
      <c r="AJ520" s="311"/>
      <c r="AK520" s="311"/>
      <c r="AL520" s="311"/>
      <c r="AM520" s="311"/>
      <c r="AN520" s="316"/>
      <c r="AO520" s="311">
        <v>1784200</v>
      </c>
      <c r="AP520" s="311"/>
      <c r="AQ520" s="311"/>
      <c r="AR520" s="311"/>
      <c r="AS520" s="311"/>
      <c r="AT520" s="311"/>
      <c r="AU520" s="313"/>
      <c r="AV520" s="314"/>
      <c r="AW520" s="312">
        <v>1</v>
      </c>
      <c r="AX520" s="312">
        <v>0</v>
      </c>
      <c r="AY520" s="317" t="s">
        <v>50</v>
      </c>
      <c r="AZ520" s="318" t="s">
        <v>50</v>
      </c>
      <c r="BA520" s="314"/>
      <c r="BB520" s="319">
        <v>62.07</v>
      </c>
      <c r="BC520" s="320">
        <v>2927000</v>
      </c>
      <c r="BD520" s="320">
        <v>3846700</v>
      </c>
      <c r="BE520" s="320">
        <v>2921900</v>
      </c>
      <c r="BF520" s="320">
        <v>9695600</v>
      </c>
      <c r="BG520" s="317" t="s">
        <v>42</v>
      </c>
      <c r="BH520" s="319">
        <v>62.07</v>
      </c>
      <c r="BI520" s="311"/>
      <c r="BJ520" s="317" t="s">
        <v>46</v>
      </c>
      <c r="BK520" s="317">
        <v>208</v>
      </c>
    </row>
    <row r="521" spans="1:63" s="252" customFormat="1" ht="11.25" customHeight="1" x14ac:dyDescent="0.15">
      <c r="A521" s="293" t="s">
        <v>347</v>
      </c>
      <c r="B521" s="348"/>
      <c r="C521" s="356"/>
      <c r="D521" s="354"/>
      <c r="E521" s="354"/>
      <c r="F521" s="355"/>
      <c r="G521" s="354"/>
      <c r="H521" s="345"/>
      <c r="I521" s="345"/>
      <c r="J521" s="345"/>
      <c r="K521" s="345"/>
      <c r="L521" s="345"/>
      <c r="M521" s="345"/>
      <c r="N521" s="345"/>
      <c r="O521" s="345"/>
      <c r="P521" s="345"/>
      <c r="Q521" s="345"/>
      <c r="R521" s="345"/>
      <c r="S521" s="345"/>
      <c r="T521" s="345"/>
      <c r="U521" s="345"/>
      <c r="V521" s="345"/>
      <c r="W521" s="345"/>
      <c r="X521" s="345"/>
      <c r="Y521" s="345"/>
      <c r="Z521" s="345"/>
      <c r="AA521" s="346"/>
      <c r="AB521" s="346"/>
      <c r="AC521" s="346"/>
      <c r="AD521" s="345"/>
      <c r="AE521" s="345"/>
      <c r="AF521" s="345"/>
      <c r="AG521" s="160"/>
      <c r="AH521" s="347"/>
      <c r="AI521" s="348"/>
      <c r="AJ521" s="345"/>
      <c r="AK521" s="345"/>
      <c r="AL521" s="345"/>
      <c r="AM521" s="345"/>
      <c r="AN521" s="349"/>
      <c r="AO521" s="345"/>
      <c r="AP521" s="345"/>
      <c r="AQ521" s="345"/>
      <c r="AR521" s="345"/>
      <c r="AS521" s="345"/>
      <c r="AT521" s="345"/>
      <c r="AU521" s="160"/>
      <c r="AV521" s="347"/>
      <c r="AW521" s="346"/>
      <c r="AX521" s="346"/>
      <c r="AY521" s="350"/>
      <c r="AZ521" s="351"/>
      <c r="BA521" s="347"/>
      <c r="BB521" s="352"/>
      <c r="BC521" s="353"/>
      <c r="BD521" s="353"/>
      <c r="BE521" s="353"/>
      <c r="BF521" s="353"/>
      <c r="BG521" s="350"/>
      <c r="BH521" s="352"/>
      <c r="BI521" s="345"/>
      <c r="BJ521" s="350"/>
      <c r="BK521" s="317">
        <v>118</v>
      </c>
    </row>
    <row r="522" spans="1:63" s="252" customFormat="1" ht="11.25" customHeight="1" x14ac:dyDescent="0.15">
      <c r="A522" s="293" t="s">
        <v>348</v>
      </c>
      <c r="B522" s="348"/>
      <c r="C522" s="354"/>
      <c r="D522" s="354"/>
      <c r="E522" s="354"/>
      <c r="F522" s="355"/>
      <c r="G522" s="354"/>
      <c r="H522" s="345"/>
      <c r="I522" s="345"/>
      <c r="J522" s="345"/>
      <c r="K522" s="345"/>
      <c r="L522" s="345"/>
      <c r="M522" s="345"/>
      <c r="N522" s="345"/>
      <c r="O522" s="345"/>
      <c r="P522" s="345"/>
      <c r="Q522" s="345"/>
      <c r="R522" s="345"/>
      <c r="S522" s="345"/>
      <c r="T522" s="345"/>
      <c r="U522" s="345"/>
      <c r="V522" s="345"/>
      <c r="W522" s="345"/>
      <c r="X522" s="345"/>
      <c r="Y522" s="345"/>
      <c r="Z522" s="345"/>
      <c r="AA522" s="346"/>
      <c r="AB522" s="346"/>
      <c r="AC522" s="346"/>
      <c r="AD522" s="345"/>
      <c r="AE522" s="345"/>
      <c r="AF522" s="345"/>
      <c r="AG522" s="160"/>
      <c r="AH522" s="347"/>
      <c r="AI522" s="348"/>
      <c r="AJ522" s="345"/>
      <c r="AK522" s="345"/>
      <c r="AL522" s="345"/>
      <c r="AM522" s="345"/>
      <c r="AN522" s="349"/>
      <c r="AO522" s="345"/>
      <c r="AP522" s="345"/>
      <c r="AQ522" s="345"/>
      <c r="AR522" s="345"/>
      <c r="AS522" s="345"/>
      <c r="AT522" s="345"/>
      <c r="AU522" s="160"/>
      <c r="AV522" s="347"/>
      <c r="AW522" s="346"/>
      <c r="AX522" s="346"/>
      <c r="AY522" s="350"/>
      <c r="AZ522" s="351"/>
      <c r="BA522" s="347"/>
      <c r="BB522" s="352"/>
      <c r="BC522" s="353"/>
      <c r="BD522" s="353"/>
      <c r="BE522" s="353"/>
      <c r="BF522" s="353"/>
      <c r="BG522" s="350"/>
      <c r="BH522" s="352"/>
      <c r="BI522" s="345"/>
      <c r="BJ522" s="350"/>
      <c r="BK522" s="317">
        <v>1.3333333333333333</v>
      </c>
    </row>
    <row r="523" spans="1:63" s="50" customFormat="1" ht="11.25" customHeight="1" x14ac:dyDescent="0.15">
      <c r="A523" s="295" t="s">
        <v>349</v>
      </c>
      <c r="B523" s="315" t="s">
        <v>2020</v>
      </c>
      <c r="C523" s="321" t="s">
        <v>2475</v>
      </c>
      <c r="D523" s="321" t="s">
        <v>2022</v>
      </c>
      <c r="E523" s="321" t="s">
        <v>2023</v>
      </c>
      <c r="F523" s="322"/>
      <c r="G523" s="321">
        <v>39919</v>
      </c>
      <c r="H523" s="311">
        <v>17912</v>
      </c>
      <c r="I523" s="311">
        <v>466</v>
      </c>
      <c r="J523" s="311">
        <v>91</v>
      </c>
      <c r="K523" s="311">
        <v>0</v>
      </c>
      <c r="L523" s="311">
        <v>6</v>
      </c>
      <c r="M523" s="311">
        <v>0</v>
      </c>
      <c r="N523" s="311">
        <v>0</v>
      </c>
      <c r="O523" s="311">
        <v>83</v>
      </c>
      <c r="P523" s="311">
        <v>0</v>
      </c>
      <c r="Q523" s="311">
        <v>0</v>
      </c>
      <c r="R523" s="311">
        <v>0</v>
      </c>
      <c r="S523" s="311">
        <v>0</v>
      </c>
      <c r="T523" s="311">
        <v>0</v>
      </c>
      <c r="U523" s="311">
        <v>0</v>
      </c>
      <c r="V523" s="311">
        <v>0</v>
      </c>
      <c r="W523" s="311">
        <v>37</v>
      </c>
      <c r="X523" s="311">
        <v>0</v>
      </c>
      <c r="Y523" s="311">
        <v>1938</v>
      </c>
      <c r="Z523" s="311">
        <v>0</v>
      </c>
      <c r="AA523" s="312">
        <v>0.99</v>
      </c>
      <c r="AB523" s="312">
        <v>0.01</v>
      </c>
      <c r="AC523" s="312">
        <v>0</v>
      </c>
      <c r="AD523" s="311">
        <v>126</v>
      </c>
      <c r="AE523" s="311">
        <v>55000</v>
      </c>
      <c r="AF523" s="311">
        <v>75</v>
      </c>
      <c r="AG523" s="313">
        <v>885000</v>
      </c>
      <c r="AH523" s="314" t="s">
        <v>2520</v>
      </c>
      <c r="AI523" s="315">
        <v>1657</v>
      </c>
      <c r="AJ523" s="311">
        <v>0</v>
      </c>
      <c r="AK523" s="311">
        <v>0</v>
      </c>
      <c r="AL523" s="311">
        <v>171</v>
      </c>
      <c r="AM523" s="311">
        <v>0</v>
      </c>
      <c r="AN523" s="316"/>
      <c r="AO523" s="311">
        <v>590975</v>
      </c>
      <c r="AP523" s="311">
        <v>0</v>
      </c>
      <c r="AQ523" s="311">
        <v>0</v>
      </c>
      <c r="AR523" s="311">
        <v>0</v>
      </c>
      <c r="AS523" s="311">
        <v>0</v>
      </c>
      <c r="AT523" s="311">
        <v>0</v>
      </c>
      <c r="AU523" s="313">
        <v>0</v>
      </c>
      <c r="AV523" s="314"/>
      <c r="AW523" s="312">
        <v>1</v>
      </c>
      <c r="AX523" s="312">
        <v>0</v>
      </c>
      <c r="AY523" s="317" t="s">
        <v>50</v>
      </c>
      <c r="AZ523" s="318" t="s">
        <v>50</v>
      </c>
      <c r="BA523" s="314"/>
      <c r="BB523" s="319">
        <v>135.68</v>
      </c>
      <c r="BC523" s="320">
        <v>4730455.13</v>
      </c>
      <c r="BD523" s="320">
        <v>4267319.88</v>
      </c>
      <c r="BE523" s="320">
        <v>1617073.43</v>
      </c>
      <c r="BF523" s="320">
        <v>10614848.439999999</v>
      </c>
      <c r="BG523" s="317" t="s">
        <v>42</v>
      </c>
      <c r="BH523" s="319">
        <v>135.68</v>
      </c>
      <c r="BI523" s="311"/>
      <c r="BJ523" s="317" t="s">
        <v>46</v>
      </c>
      <c r="BK523" s="317">
        <v>12.666666666666666</v>
      </c>
    </row>
    <row r="524" spans="1:63" s="252" customFormat="1" ht="11.25" customHeight="1" x14ac:dyDescent="0.15">
      <c r="A524" s="293" t="s">
        <v>350</v>
      </c>
      <c r="B524" s="348"/>
      <c r="C524" s="354"/>
      <c r="D524" s="354"/>
      <c r="E524" s="354"/>
      <c r="F524" s="355"/>
      <c r="G524" s="354"/>
      <c r="H524" s="345"/>
      <c r="I524" s="345"/>
      <c r="J524" s="345"/>
      <c r="K524" s="345"/>
      <c r="L524" s="345"/>
      <c r="M524" s="345"/>
      <c r="N524" s="345"/>
      <c r="O524" s="345"/>
      <c r="P524" s="345"/>
      <c r="Q524" s="345"/>
      <c r="R524" s="345"/>
      <c r="S524" s="345"/>
      <c r="T524" s="345"/>
      <c r="U524" s="345"/>
      <c r="V524" s="345"/>
      <c r="W524" s="345"/>
      <c r="X524" s="345"/>
      <c r="Y524" s="345"/>
      <c r="Z524" s="345"/>
      <c r="AA524" s="346"/>
      <c r="AB524" s="346"/>
      <c r="AC524" s="346"/>
      <c r="AD524" s="345"/>
      <c r="AE524" s="345"/>
      <c r="AF524" s="345"/>
      <c r="AG524" s="160"/>
      <c r="AH524" s="347"/>
      <c r="AI524" s="348"/>
      <c r="AJ524" s="345"/>
      <c r="AK524" s="345"/>
      <c r="AL524" s="345"/>
      <c r="AM524" s="345"/>
      <c r="AN524" s="349"/>
      <c r="AO524" s="345"/>
      <c r="AP524" s="345"/>
      <c r="AQ524" s="345"/>
      <c r="AR524" s="345"/>
      <c r="AS524" s="345"/>
      <c r="AT524" s="345"/>
      <c r="AU524" s="160"/>
      <c r="AV524" s="347"/>
      <c r="AW524" s="346"/>
      <c r="AX524" s="346"/>
      <c r="AY524" s="350"/>
      <c r="AZ524" s="351"/>
      <c r="BA524" s="347"/>
      <c r="BB524" s="352"/>
      <c r="BC524" s="353"/>
      <c r="BD524" s="353"/>
      <c r="BE524" s="353"/>
      <c r="BF524" s="353"/>
      <c r="BG524" s="350"/>
      <c r="BH524" s="352"/>
      <c r="BI524" s="345"/>
      <c r="BJ524" s="350"/>
      <c r="BK524" s="317"/>
    </row>
    <row r="525" spans="1:63" s="50" customFormat="1" ht="11.25" customHeight="1" x14ac:dyDescent="0.15">
      <c r="A525" s="295" t="s">
        <v>351</v>
      </c>
      <c r="B525" s="315" t="s">
        <v>630</v>
      </c>
      <c r="C525" s="321" t="s">
        <v>631</v>
      </c>
      <c r="D525" s="321" t="s">
        <v>632</v>
      </c>
      <c r="E525" s="321" t="s">
        <v>633</v>
      </c>
      <c r="F525" s="322"/>
      <c r="G525" s="321">
        <v>13898</v>
      </c>
      <c r="H525" s="311">
        <v>5190</v>
      </c>
      <c r="I525" s="311">
        <v>409</v>
      </c>
      <c r="J525" s="311">
        <v>35</v>
      </c>
      <c r="K525" s="311">
        <v>21</v>
      </c>
      <c r="L525" s="311">
        <v>2</v>
      </c>
      <c r="M525" s="311">
        <v>230</v>
      </c>
      <c r="N525" s="311">
        <v>1</v>
      </c>
      <c r="O525" s="311">
        <v>409</v>
      </c>
      <c r="P525" s="311">
        <v>0</v>
      </c>
      <c r="Q525" s="311">
        <v>0</v>
      </c>
      <c r="R525" s="311">
        <v>0</v>
      </c>
      <c r="S525" s="311">
        <v>0</v>
      </c>
      <c r="T525" s="311">
        <v>0</v>
      </c>
      <c r="U525" s="311">
        <v>0</v>
      </c>
      <c r="V525" s="311">
        <v>0</v>
      </c>
      <c r="W525" s="311">
        <v>0</v>
      </c>
      <c r="X525" s="311">
        <v>0</v>
      </c>
      <c r="Y525" s="311">
        <v>550</v>
      </c>
      <c r="Z525" s="311">
        <v>25</v>
      </c>
      <c r="AA525" s="312">
        <v>1</v>
      </c>
      <c r="AB525" s="312">
        <v>0</v>
      </c>
      <c r="AC525" s="312">
        <v>0</v>
      </c>
      <c r="AD525" s="311">
        <v>107</v>
      </c>
      <c r="AE525" s="311">
        <v>150000</v>
      </c>
      <c r="AF525" s="311">
        <v>78</v>
      </c>
      <c r="AG525" s="313">
        <v>1000000</v>
      </c>
      <c r="AH525" s="314"/>
      <c r="AI525" s="315">
        <v>137459</v>
      </c>
      <c r="AJ525" s="311">
        <v>0</v>
      </c>
      <c r="AK525" s="311">
        <v>0</v>
      </c>
      <c r="AL525" s="311">
        <v>1854</v>
      </c>
      <c r="AM525" s="311">
        <v>22600</v>
      </c>
      <c r="AN525" s="316" t="s">
        <v>2521</v>
      </c>
      <c r="AO525" s="311">
        <v>6729781</v>
      </c>
      <c r="AP525" s="311">
        <v>0</v>
      </c>
      <c r="AQ525" s="311">
        <v>1475185</v>
      </c>
      <c r="AR525" s="311">
        <v>0</v>
      </c>
      <c r="AS525" s="311">
        <v>262650</v>
      </c>
      <c r="AT525" s="311">
        <v>0</v>
      </c>
      <c r="AU525" s="313">
        <v>0</v>
      </c>
      <c r="AV525" s="314"/>
      <c r="AW525" s="312">
        <v>0.83</v>
      </c>
      <c r="AX525" s="312">
        <v>0.17</v>
      </c>
      <c r="AY525" s="317" t="s">
        <v>50</v>
      </c>
      <c r="AZ525" s="318" t="s">
        <v>41</v>
      </c>
      <c r="BA525" s="314" t="s">
        <v>2522</v>
      </c>
      <c r="BB525" s="319">
        <v>57.78</v>
      </c>
      <c r="BC525" s="320">
        <v>6389528</v>
      </c>
      <c r="BD525" s="320">
        <v>7467100</v>
      </c>
      <c r="BE525" s="320">
        <v>10987333</v>
      </c>
      <c r="BF525" s="320">
        <v>24843961</v>
      </c>
      <c r="BG525" s="317" t="s">
        <v>42</v>
      </c>
      <c r="BH525" s="319"/>
      <c r="BI525" s="311" t="s">
        <v>2523</v>
      </c>
      <c r="BJ525" s="317" t="s">
        <v>46</v>
      </c>
      <c r="BK525" s="317">
        <v>794.85714285714289</v>
      </c>
    </row>
    <row r="526" spans="1:63" s="50" customFormat="1" ht="11.25" customHeight="1" x14ac:dyDescent="0.15">
      <c r="A526" s="292" t="s">
        <v>135</v>
      </c>
      <c r="B526" s="315" t="s">
        <v>2476</v>
      </c>
      <c r="C526" s="321" t="s">
        <v>44</v>
      </c>
      <c r="D526" s="321" t="s">
        <v>2477</v>
      </c>
      <c r="E526" s="321" t="s">
        <v>221</v>
      </c>
      <c r="F526" s="322"/>
      <c r="G526" s="321">
        <v>44768</v>
      </c>
      <c r="H526" s="311">
        <v>17045</v>
      </c>
      <c r="I526" s="311">
        <v>1951</v>
      </c>
      <c r="J526" s="311">
        <v>94</v>
      </c>
      <c r="K526" s="311">
        <v>12</v>
      </c>
      <c r="L526" s="311">
        <v>0</v>
      </c>
      <c r="M526" s="311">
        <v>494</v>
      </c>
      <c r="N526" s="311">
        <v>127</v>
      </c>
      <c r="O526" s="311">
        <v>841</v>
      </c>
      <c r="P526" s="311">
        <v>2</v>
      </c>
      <c r="Q526" s="311"/>
      <c r="R526" s="311"/>
      <c r="S526" s="311"/>
      <c r="T526" s="311"/>
      <c r="U526" s="311"/>
      <c r="V526" s="311"/>
      <c r="W526" s="311"/>
      <c r="X526" s="311"/>
      <c r="Y526" s="311">
        <v>1860</v>
      </c>
      <c r="Z526" s="311">
        <v>1582</v>
      </c>
      <c r="AA526" s="312">
        <v>0.95</v>
      </c>
      <c r="AB526" s="312">
        <v>0</v>
      </c>
      <c r="AC526" s="312">
        <v>0.05</v>
      </c>
      <c r="AD526" s="311">
        <v>186</v>
      </c>
      <c r="AE526" s="311">
        <v>509900</v>
      </c>
      <c r="AF526" s="311">
        <v>152</v>
      </c>
      <c r="AG526" s="313">
        <v>1998000</v>
      </c>
      <c r="AH526" s="314"/>
      <c r="AI526" s="315">
        <v>600000</v>
      </c>
      <c r="AJ526" s="311">
        <v>43</v>
      </c>
      <c r="AK526" s="311">
        <v>0</v>
      </c>
      <c r="AL526" s="311">
        <v>268</v>
      </c>
      <c r="AM526" s="311">
        <v>88</v>
      </c>
      <c r="AN526" s="316" t="s">
        <v>2524</v>
      </c>
      <c r="AO526" s="311">
        <v>1947500</v>
      </c>
      <c r="AP526" s="311">
        <v>529500</v>
      </c>
      <c r="AQ526" s="311">
        <v>0</v>
      </c>
      <c r="AR526" s="311">
        <v>0</v>
      </c>
      <c r="AS526" s="311">
        <v>1313900</v>
      </c>
      <c r="AT526" s="311">
        <v>0</v>
      </c>
      <c r="AU526" s="313">
        <v>170390</v>
      </c>
      <c r="AV526" s="314" t="s">
        <v>2525</v>
      </c>
      <c r="AW526" s="312">
        <v>0.7</v>
      </c>
      <c r="AX526" s="312">
        <v>0.3</v>
      </c>
      <c r="AY526" s="317" t="s">
        <v>50</v>
      </c>
      <c r="AZ526" s="318" t="s">
        <v>50</v>
      </c>
      <c r="BA526" s="314"/>
      <c r="BB526" s="319">
        <v>56</v>
      </c>
      <c r="BC526" s="320">
        <v>31810800</v>
      </c>
      <c r="BD526" s="320">
        <v>21936700</v>
      </c>
      <c r="BE526" s="320">
        <v>35152900</v>
      </c>
      <c r="BF526" s="320">
        <v>88900400</v>
      </c>
      <c r="BG526" s="317" t="s">
        <v>46</v>
      </c>
      <c r="BH526" s="319"/>
      <c r="BI526" s="311"/>
      <c r="BJ526" s="317" t="s">
        <v>46</v>
      </c>
      <c r="BK526" s="317">
        <v>512.33333333333337</v>
      </c>
    </row>
    <row r="527" spans="1:63" s="50" customFormat="1" ht="11.25" customHeight="1" x14ac:dyDescent="0.15">
      <c r="A527" s="295" t="s">
        <v>155</v>
      </c>
      <c r="B527" s="315" t="s">
        <v>2478</v>
      </c>
      <c r="C527" s="321" t="s">
        <v>2479</v>
      </c>
      <c r="D527" s="321" t="s">
        <v>2480</v>
      </c>
      <c r="E527" s="321" t="s">
        <v>2511</v>
      </c>
      <c r="F527" s="322"/>
      <c r="G527" s="321">
        <v>31000</v>
      </c>
      <c r="H527" s="311">
        <v>11200</v>
      </c>
      <c r="I527" s="311">
        <v>1100</v>
      </c>
      <c r="J527" s="311">
        <v>0</v>
      </c>
      <c r="K527" s="311">
        <v>0</v>
      </c>
      <c r="L527" s="311">
        <v>28</v>
      </c>
      <c r="M527" s="311"/>
      <c r="N527" s="311">
        <v>0</v>
      </c>
      <c r="O527" s="311">
        <v>1100</v>
      </c>
      <c r="P527" s="311">
        <v>1100</v>
      </c>
      <c r="Q527" s="311">
        <v>0</v>
      </c>
      <c r="R527" s="311">
        <v>0</v>
      </c>
      <c r="S527" s="311">
        <v>0</v>
      </c>
      <c r="T527" s="311">
        <v>0</v>
      </c>
      <c r="U527" s="311">
        <v>0</v>
      </c>
      <c r="V527" s="311">
        <v>0</v>
      </c>
      <c r="W527" s="311">
        <v>0</v>
      </c>
      <c r="X527" s="311">
        <v>0</v>
      </c>
      <c r="Y527" s="311">
        <v>1753</v>
      </c>
      <c r="Z527" s="311">
        <v>105</v>
      </c>
      <c r="AA527" s="312">
        <v>1</v>
      </c>
      <c r="AB527" s="312">
        <v>0</v>
      </c>
      <c r="AC527" s="312">
        <v>0</v>
      </c>
      <c r="AD527" s="311">
        <v>104</v>
      </c>
      <c r="AE527" s="311">
        <v>379220</v>
      </c>
      <c r="AF527" s="311">
        <v>81</v>
      </c>
      <c r="AG527" s="313">
        <v>1718838</v>
      </c>
      <c r="AH527" s="314"/>
      <c r="AI527" s="315">
        <v>309759</v>
      </c>
      <c r="AJ527" s="311">
        <v>0</v>
      </c>
      <c r="AK527" s="311">
        <v>0</v>
      </c>
      <c r="AL527" s="311">
        <v>0</v>
      </c>
      <c r="AM527" s="311">
        <v>0</v>
      </c>
      <c r="AN527" s="316"/>
      <c r="AO527" s="311">
        <v>5520982</v>
      </c>
      <c r="AP527" s="311">
        <v>0</v>
      </c>
      <c r="AQ527" s="311">
        <v>0</v>
      </c>
      <c r="AR527" s="311">
        <v>0</v>
      </c>
      <c r="AS527" s="311">
        <v>0</v>
      </c>
      <c r="AT527" s="311">
        <v>10000</v>
      </c>
      <c r="AU527" s="313">
        <v>0</v>
      </c>
      <c r="AV527" s="314"/>
      <c r="AW527" s="312">
        <v>1</v>
      </c>
      <c r="AX527" s="312">
        <v>0</v>
      </c>
      <c r="AY527" s="317" t="s">
        <v>41</v>
      </c>
      <c r="AZ527" s="318" t="s">
        <v>41</v>
      </c>
      <c r="BA527" s="314"/>
      <c r="BB527" s="319">
        <v>69.599999999999994</v>
      </c>
      <c r="BC527" s="320">
        <v>5182429</v>
      </c>
      <c r="BD527" s="320">
        <v>10903060</v>
      </c>
      <c r="BE527" s="320">
        <v>22191225</v>
      </c>
      <c r="BF527" s="320">
        <v>38276714</v>
      </c>
      <c r="BG527" s="317" t="s">
        <v>42</v>
      </c>
      <c r="BH527" s="319">
        <v>71</v>
      </c>
      <c r="BI527" s="311"/>
      <c r="BJ527" s="317" t="s">
        <v>46</v>
      </c>
      <c r="BK527" s="317">
        <v>407.88888888888891</v>
      </c>
    </row>
    <row r="528" spans="1:63" s="50" customFormat="1" ht="11.25" customHeight="1" x14ac:dyDescent="0.15">
      <c r="A528" s="292" t="s">
        <v>136</v>
      </c>
      <c r="B528" s="315" t="s">
        <v>169</v>
      </c>
      <c r="C528" s="321" t="s">
        <v>186</v>
      </c>
      <c r="D528" s="321" t="s">
        <v>1510</v>
      </c>
      <c r="E528" s="321" t="s">
        <v>223</v>
      </c>
      <c r="F528" s="322"/>
      <c r="G528" s="321">
        <v>24525</v>
      </c>
      <c r="H528" s="311">
        <v>9594</v>
      </c>
      <c r="I528" s="311">
        <v>902</v>
      </c>
      <c r="J528" s="311">
        <v>43</v>
      </c>
      <c r="K528" s="311">
        <v>11</v>
      </c>
      <c r="L528" s="311">
        <v>27</v>
      </c>
      <c r="M528" s="311">
        <v>902</v>
      </c>
      <c r="N528" s="311">
        <v>902</v>
      </c>
      <c r="O528" s="311">
        <v>902</v>
      </c>
      <c r="P528" s="311">
        <v>0</v>
      </c>
      <c r="Q528" s="311">
        <v>0</v>
      </c>
      <c r="R528" s="311">
        <v>0</v>
      </c>
      <c r="S528" s="311">
        <v>0</v>
      </c>
      <c r="T528" s="311">
        <v>0</v>
      </c>
      <c r="U528" s="311">
        <v>0</v>
      </c>
      <c r="V528" s="311">
        <v>0</v>
      </c>
      <c r="W528" s="311">
        <v>0</v>
      </c>
      <c r="X528" s="311">
        <v>0</v>
      </c>
      <c r="Y528" s="311">
        <v>1032</v>
      </c>
      <c r="Z528" s="311">
        <v>543</v>
      </c>
      <c r="AA528" s="312">
        <v>0.99</v>
      </c>
      <c r="AB528" s="312">
        <v>0</v>
      </c>
      <c r="AC528" s="312">
        <v>0.01</v>
      </c>
      <c r="AD528" s="311">
        <v>116</v>
      </c>
      <c r="AE528" s="311">
        <v>225000</v>
      </c>
      <c r="AF528" s="311">
        <v>101</v>
      </c>
      <c r="AG528" s="313">
        <v>2850000</v>
      </c>
      <c r="AH528" s="314"/>
      <c r="AI528" s="315">
        <v>222045</v>
      </c>
      <c r="AJ528" s="311">
        <v>0</v>
      </c>
      <c r="AK528" s="311">
        <v>0</v>
      </c>
      <c r="AL528" s="311">
        <v>13093</v>
      </c>
      <c r="AM528" s="311">
        <v>0</v>
      </c>
      <c r="AN528" s="316"/>
      <c r="AO528" s="311">
        <v>39284913</v>
      </c>
      <c r="AP528" s="311">
        <v>25325</v>
      </c>
      <c r="AQ528" s="311">
        <v>0</v>
      </c>
      <c r="AR528" s="311">
        <v>0</v>
      </c>
      <c r="AS528" s="311">
        <v>0</v>
      </c>
      <c r="AT528" s="311">
        <v>0</v>
      </c>
      <c r="AU528" s="313">
        <v>0</v>
      </c>
      <c r="AV528" s="314"/>
      <c r="AW528" s="312">
        <v>1</v>
      </c>
      <c r="AX528" s="312">
        <v>0</v>
      </c>
      <c r="AY528" s="317" t="s">
        <v>41</v>
      </c>
      <c r="AZ528" s="318" t="s">
        <v>41</v>
      </c>
      <c r="BA528" s="314"/>
      <c r="BB528" s="319">
        <v>68.55</v>
      </c>
      <c r="BC528" s="320">
        <v>17070000</v>
      </c>
      <c r="BD528" s="320">
        <v>8820000</v>
      </c>
      <c r="BE528" s="320">
        <v>19860000</v>
      </c>
      <c r="BF528" s="320">
        <v>45750000</v>
      </c>
      <c r="BG528" s="317" t="s">
        <v>42</v>
      </c>
      <c r="BH528" s="319">
        <v>72.81</v>
      </c>
      <c r="BI528" s="311" t="s">
        <v>2526</v>
      </c>
      <c r="BJ528" s="317" t="s">
        <v>42</v>
      </c>
      <c r="BK528" s="317">
        <v>993.11111111111109</v>
      </c>
    </row>
    <row r="529" spans="1:63" s="50" customFormat="1" ht="11.25" customHeight="1" x14ac:dyDescent="0.15">
      <c r="A529" s="292" t="s">
        <v>109</v>
      </c>
      <c r="B529" s="315" t="s">
        <v>107</v>
      </c>
      <c r="C529" s="321" t="s">
        <v>108</v>
      </c>
      <c r="D529" s="321" t="s">
        <v>1512</v>
      </c>
      <c r="E529" s="321" t="s">
        <v>111</v>
      </c>
      <c r="F529" s="322"/>
      <c r="G529" s="321">
        <v>25300</v>
      </c>
      <c r="H529" s="311">
        <v>10000</v>
      </c>
      <c r="I529" s="311">
        <v>591</v>
      </c>
      <c r="J529" s="311">
        <v>109</v>
      </c>
      <c r="K529" s="311">
        <v>4</v>
      </c>
      <c r="L529" s="311">
        <v>7</v>
      </c>
      <c r="M529" s="311">
        <v>300</v>
      </c>
      <c r="N529" s="311">
        <v>0</v>
      </c>
      <c r="O529" s="311">
        <v>591</v>
      </c>
      <c r="P529" s="311">
        <v>150</v>
      </c>
      <c r="Q529" s="311">
        <v>0</v>
      </c>
      <c r="R529" s="311">
        <v>0</v>
      </c>
      <c r="S529" s="311">
        <v>0</v>
      </c>
      <c r="T529" s="311">
        <v>0</v>
      </c>
      <c r="U529" s="311">
        <v>0</v>
      </c>
      <c r="V529" s="311">
        <v>0</v>
      </c>
      <c r="W529" s="311">
        <v>0</v>
      </c>
      <c r="X529" s="311">
        <v>0</v>
      </c>
      <c r="Y529" s="311">
        <v>1000</v>
      </c>
      <c r="Z529" s="311">
        <v>10</v>
      </c>
      <c r="AA529" s="312">
        <v>1</v>
      </c>
      <c r="AB529" s="312">
        <v>0</v>
      </c>
      <c r="AC529" s="312">
        <v>0</v>
      </c>
      <c r="AD529" s="311">
        <v>160</v>
      </c>
      <c r="AE529" s="311">
        <v>200000</v>
      </c>
      <c r="AF529" s="311">
        <v>120</v>
      </c>
      <c r="AG529" s="313">
        <v>1800000</v>
      </c>
      <c r="AH529" s="314"/>
      <c r="AI529" s="315">
        <v>160000</v>
      </c>
      <c r="AJ529" s="311"/>
      <c r="AK529" s="311"/>
      <c r="AL529" s="311">
        <v>37000</v>
      </c>
      <c r="AM529" s="311"/>
      <c r="AN529" s="316"/>
      <c r="AO529" s="311">
        <v>8000000</v>
      </c>
      <c r="AP529" s="311"/>
      <c r="AQ529" s="311">
        <v>28000</v>
      </c>
      <c r="AR529" s="311"/>
      <c r="AS529" s="311"/>
      <c r="AT529" s="311">
        <v>36000</v>
      </c>
      <c r="AU529" s="313"/>
      <c r="AV529" s="314"/>
      <c r="AW529" s="312">
        <v>0.99</v>
      </c>
      <c r="AX529" s="312">
        <v>0.01</v>
      </c>
      <c r="AY529" s="317" t="s">
        <v>50</v>
      </c>
      <c r="AZ529" s="318" t="s">
        <v>50</v>
      </c>
      <c r="BA529" s="314"/>
      <c r="BB529" s="319">
        <v>44.61</v>
      </c>
      <c r="BC529" s="320">
        <v>9750000</v>
      </c>
      <c r="BD529" s="320">
        <v>10306000</v>
      </c>
      <c r="BE529" s="320">
        <v>7320000</v>
      </c>
      <c r="BF529" s="320">
        <v>27400000</v>
      </c>
      <c r="BG529" s="317" t="s">
        <v>42</v>
      </c>
      <c r="BH529" s="319">
        <v>50.61</v>
      </c>
      <c r="BI529" s="311"/>
      <c r="BJ529" s="317" t="s">
        <v>46</v>
      </c>
      <c r="BK529" s="317">
        <v>497.1</v>
      </c>
    </row>
    <row r="530" spans="1:63" s="252" customFormat="1" ht="11.25" customHeight="1" x14ac:dyDescent="0.15">
      <c r="A530" s="324" t="s">
        <v>352</v>
      </c>
      <c r="B530" s="348"/>
      <c r="C530" s="354"/>
      <c r="D530" s="354"/>
      <c r="E530" s="354"/>
      <c r="F530" s="355"/>
      <c r="G530" s="354"/>
      <c r="H530" s="345"/>
      <c r="I530" s="345"/>
      <c r="J530" s="345"/>
      <c r="K530" s="345"/>
      <c r="L530" s="345"/>
      <c r="M530" s="345"/>
      <c r="N530" s="345"/>
      <c r="O530" s="345"/>
      <c r="P530" s="345"/>
      <c r="Q530" s="345"/>
      <c r="R530" s="345"/>
      <c r="S530" s="345"/>
      <c r="T530" s="345"/>
      <c r="U530" s="345"/>
      <c r="V530" s="345"/>
      <c r="W530" s="345"/>
      <c r="X530" s="345"/>
      <c r="Y530" s="345"/>
      <c r="Z530" s="345"/>
      <c r="AA530" s="346"/>
      <c r="AB530" s="346"/>
      <c r="AC530" s="346"/>
      <c r="AD530" s="345"/>
      <c r="AE530" s="345"/>
      <c r="AF530" s="345"/>
      <c r="AG530" s="160"/>
      <c r="AH530" s="347"/>
      <c r="AI530" s="348"/>
      <c r="AJ530" s="345"/>
      <c r="AK530" s="345"/>
      <c r="AL530" s="345"/>
      <c r="AM530" s="345"/>
      <c r="AN530" s="349"/>
      <c r="AO530" s="345"/>
      <c r="AP530" s="345"/>
      <c r="AQ530" s="345"/>
      <c r="AR530" s="345"/>
      <c r="AS530" s="345"/>
      <c r="AT530" s="345"/>
      <c r="AU530" s="160"/>
      <c r="AV530" s="347"/>
      <c r="AW530" s="346"/>
      <c r="AX530" s="346"/>
      <c r="AY530" s="350"/>
      <c r="AZ530" s="351"/>
      <c r="BA530" s="347"/>
      <c r="BB530" s="352"/>
      <c r="BC530" s="353"/>
      <c r="BD530" s="353"/>
      <c r="BE530" s="353"/>
      <c r="BF530" s="353"/>
      <c r="BG530" s="350"/>
      <c r="BH530" s="352"/>
      <c r="BI530" s="345"/>
      <c r="BJ530" s="350"/>
      <c r="BK530" s="317">
        <v>145</v>
      </c>
    </row>
    <row r="531" spans="1:63" s="252" customFormat="1" ht="11.25" customHeight="1" x14ac:dyDescent="0.15">
      <c r="A531" s="293" t="s">
        <v>53</v>
      </c>
      <c r="B531" s="348"/>
      <c r="C531" s="354"/>
      <c r="D531" s="354"/>
      <c r="E531" s="354"/>
      <c r="F531" s="355"/>
      <c r="G531" s="354"/>
      <c r="H531" s="345"/>
      <c r="I531" s="345"/>
      <c r="J531" s="345"/>
      <c r="K531" s="345"/>
      <c r="L531" s="345"/>
      <c r="M531" s="345"/>
      <c r="N531" s="345"/>
      <c r="O531" s="345"/>
      <c r="P531" s="345"/>
      <c r="Q531" s="345"/>
      <c r="R531" s="345"/>
      <c r="S531" s="345"/>
      <c r="T531" s="345"/>
      <c r="U531" s="345"/>
      <c r="V531" s="345"/>
      <c r="W531" s="345"/>
      <c r="X531" s="345"/>
      <c r="Y531" s="345"/>
      <c r="Z531" s="345"/>
      <c r="AA531" s="346"/>
      <c r="AB531" s="346"/>
      <c r="AC531" s="346"/>
      <c r="AD531" s="345"/>
      <c r="AE531" s="345"/>
      <c r="AF531" s="345"/>
      <c r="AG531" s="160"/>
      <c r="AH531" s="347"/>
      <c r="AI531" s="348"/>
      <c r="AJ531" s="345"/>
      <c r="AK531" s="345"/>
      <c r="AL531" s="345"/>
      <c r="AM531" s="345"/>
      <c r="AN531" s="349"/>
      <c r="AO531" s="345"/>
      <c r="AP531" s="345"/>
      <c r="AQ531" s="345"/>
      <c r="AR531" s="345"/>
      <c r="AS531" s="345"/>
      <c r="AT531" s="345"/>
      <c r="AU531" s="160"/>
      <c r="AV531" s="347"/>
      <c r="AW531" s="346"/>
      <c r="AX531" s="346"/>
      <c r="AY531" s="350"/>
      <c r="AZ531" s="351"/>
      <c r="BA531" s="347"/>
      <c r="BB531" s="352"/>
      <c r="BC531" s="353"/>
      <c r="BD531" s="353"/>
      <c r="BE531" s="353"/>
      <c r="BF531" s="353"/>
      <c r="BG531" s="350"/>
      <c r="BH531" s="352"/>
      <c r="BI531" s="345"/>
      <c r="BJ531" s="350"/>
      <c r="BK531" s="317">
        <v>15.666666666666666</v>
      </c>
    </row>
    <row r="532" spans="1:63" s="50" customFormat="1" ht="11.25" customHeight="1" x14ac:dyDescent="0.15">
      <c r="A532" s="292" t="s">
        <v>137</v>
      </c>
      <c r="B532" s="315" t="s">
        <v>170</v>
      </c>
      <c r="C532" s="321" t="s">
        <v>187</v>
      </c>
      <c r="D532" s="321" t="s">
        <v>205</v>
      </c>
      <c r="E532" s="321" t="s">
        <v>224</v>
      </c>
      <c r="F532" s="322"/>
      <c r="G532" s="321">
        <v>8300</v>
      </c>
      <c r="H532" s="311">
        <v>4100</v>
      </c>
      <c r="I532" s="311">
        <v>400</v>
      </c>
      <c r="J532" s="311">
        <v>22</v>
      </c>
      <c r="K532" s="311">
        <v>12</v>
      </c>
      <c r="L532" s="311">
        <v>0</v>
      </c>
      <c r="M532" s="311">
        <v>430</v>
      </c>
      <c r="N532" s="311">
        <v>135</v>
      </c>
      <c r="O532" s="311">
        <v>400</v>
      </c>
      <c r="P532" s="311">
        <v>12</v>
      </c>
      <c r="Q532" s="311">
        <v>22</v>
      </c>
      <c r="R532" s="311">
        <v>0</v>
      </c>
      <c r="S532" s="311">
        <v>0</v>
      </c>
      <c r="T532" s="311">
        <v>0</v>
      </c>
      <c r="U532" s="311">
        <v>22</v>
      </c>
      <c r="V532" s="311">
        <v>0</v>
      </c>
      <c r="W532" s="311">
        <v>15</v>
      </c>
      <c r="X532" s="311">
        <v>0</v>
      </c>
      <c r="Y532" s="311">
        <v>975</v>
      </c>
      <c r="Z532" s="311">
        <v>0</v>
      </c>
      <c r="AA532" s="312">
        <v>0.93</v>
      </c>
      <c r="AB532" s="312">
        <v>0.04</v>
      </c>
      <c r="AC532" s="312">
        <v>0.03</v>
      </c>
      <c r="AD532" s="311">
        <v>100</v>
      </c>
      <c r="AE532" s="311">
        <v>90000</v>
      </c>
      <c r="AF532" s="311">
        <v>100</v>
      </c>
      <c r="AG532" s="313">
        <v>830000</v>
      </c>
      <c r="AH532" s="314" t="s">
        <v>2527</v>
      </c>
      <c r="AI532" s="315">
        <v>176033</v>
      </c>
      <c r="AJ532" s="311">
        <v>42</v>
      </c>
      <c r="AK532" s="311"/>
      <c r="AL532" s="311">
        <v>9367</v>
      </c>
      <c r="AM532" s="311"/>
      <c r="AN532" s="316"/>
      <c r="AO532" s="311">
        <v>491209</v>
      </c>
      <c r="AP532" s="311"/>
      <c r="AQ532" s="311">
        <v>605753</v>
      </c>
      <c r="AR532" s="311"/>
      <c r="AS532" s="311"/>
      <c r="AT532" s="311"/>
      <c r="AU532" s="313"/>
      <c r="AV532" s="314"/>
      <c r="AW532" s="312">
        <v>0.75</v>
      </c>
      <c r="AX532" s="312">
        <v>0.25</v>
      </c>
      <c r="AY532" s="317" t="s">
        <v>41</v>
      </c>
      <c r="AZ532" s="318" t="s">
        <v>41</v>
      </c>
      <c r="BA532" s="314"/>
      <c r="BB532" s="319">
        <v>63.14</v>
      </c>
      <c r="BC532" s="320">
        <v>16369803</v>
      </c>
      <c r="BD532" s="320">
        <v>13068979</v>
      </c>
      <c r="BE532" s="320">
        <v>11318515</v>
      </c>
      <c r="BF532" s="320">
        <v>46397520</v>
      </c>
      <c r="BG532" s="317" t="s">
        <v>42</v>
      </c>
      <c r="BH532" s="319">
        <v>63</v>
      </c>
      <c r="BI532" s="311" t="s">
        <v>2528</v>
      </c>
      <c r="BJ532" s="317" t="s">
        <v>42</v>
      </c>
      <c r="BK532" s="317">
        <v>2097.7142857142858</v>
      </c>
    </row>
    <row r="533" spans="1:63" s="50" customFormat="1" ht="11.25" customHeight="1" x14ac:dyDescent="0.15">
      <c r="A533" s="295" t="s">
        <v>353</v>
      </c>
      <c r="B533" s="315" t="s">
        <v>1517</v>
      </c>
      <c r="C533" s="321" t="s">
        <v>2481</v>
      </c>
      <c r="D533" s="321" t="s">
        <v>2482</v>
      </c>
      <c r="E533" s="321" t="s">
        <v>2512</v>
      </c>
      <c r="F533" s="322"/>
      <c r="G533" s="321">
        <v>17210</v>
      </c>
      <c r="H533" s="311">
        <v>5745</v>
      </c>
      <c r="I533" s="311">
        <v>600</v>
      </c>
      <c r="J533" s="311">
        <v>13</v>
      </c>
      <c r="K533" s="311">
        <v>21</v>
      </c>
      <c r="L533" s="311">
        <v>3</v>
      </c>
      <c r="M533" s="311">
        <v>310</v>
      </c>
      <c r="N533" s="311">
        <v>0</v>
      </c>
      <c r="O533" s="311">
        <v>14</v>
      </c>
      <c r="P533" s="311">
        <v>15</v>
      </c>
      <c r="Q533" s="311">
        <v>2200</v>
      </c>
      <c r="R533" s="311">
        <v>40</v>
      </c>
      <c r="S533" s="311">
        <v>5</v>
      </c>
      <c r="T533" s="311">
        <v>0</v>
      </c>
      <c r="U533" s="311">
        <v>0</v>
      </c>
      <c r="V533" s="311">
        <v>0</v>
      </c>
      <c r="W533" s="311">
        <v>80</v>
      </c>
      <c r="X533" s="311">
        <v>0</v>
      </c>
      <c r="Y533" s="311">
        <v>761</v>
      </c>
      <c r="Z533" s="311">
        <v>20</v>
      </c>
      <c r="AA533" s="312">
        <v>0.25</v>
      </c>
      <c r="AB533" s="312">
        <v>0.75</v>
      </c>
      <c r="AC533" s="312">
        <v>0</v>
      </c>
      <c r="AD533" s="311">
        <v>93</v>
      </c>
      <c r="AE533" s="311">
        <v>387000</v>
      </c>
      <c r="AF533" s="311">
        <v>77</v>
      </c>
      <c r="AG533" s="313">
        <v>1600000</v>
      </c>
      <c r="AH533" s="314"/>
      <c r="AI533" s="315">
        <v>206160</v>
      </c>
      <c r="AJ533" s="311">
        <v>0</v>
      </c>
      <c r="AK533" s="311">
        <v>9570</v>
      </c>
      <c r="AL533" s="311">
        <v>18210</v>
      </c>
      <c r="AM533" s="311">
        <v>0</v>
      </c>
      <c r="AN533" s="316"/>
      <c r="AO533" s="311">
        <v>2779100</v>
      </c>
      <c r="AP533" s="311">
        <v>0</v>
      </c>
      <c r="AQ533" s="311">
        <v>0</v>
      </c>
      <c r="AR533" s="311">
        <v>0</v>
      </c>
      <c r="AS533" s="311">
        <v>0</v>
      </c>
      <c r="AT533" s="311">
        <v>0</v>
      </c>
      <c r="AU533" s="313">
        <v>0</v>
      </c>
      <c r="AV533" s="314"/>
      <c r="AW533" s="312">
        <v>1</v>
      </c>
      <c r="AX533" s="312">
        <v>0</v>
      </c>
      <c r="AY533" s="317" t="s">
        <v>50</v>
      </c>
      <c r="AZ533" s="318" t="s">
        <v>50</v>
      </c>
      <c r="BA533" s="314"/>
      <c r="BB533" s="319">
        <v>63.57</v>
      </c>
      <c r="BC533" s="320">
        <v>17700000</v>
      </c>
      <c r="BD533" s="320">
        <v>39000000</v>
      </c>
      <c r="BE533" s="320">
        <v>14300000</v>
      </c>
      <c r="BF533" s="320">
        <v>71000000</v>
      </c>
      <c r="BG533" s="317" t="s">
        <v>42</v>
      </c>
      <c r="BH533" s="319">
        <v>63.4</v>
      </c>
      <c r="BI533" s="311"/>
      <c r="BJ533" s="317" t="s">
        <v>46</v>
      </c>
      <c r="BK533" s="317">
        <v>195.5</v>
      </c>
    </row>
    <row r="534" spans="1:63" s="50" customFormat="1" ht="11.25" customHeight="1" x14ac:dyDescent="0.15">
      <c r="A534" s="292" t="s">
        <v>138</v>
      </c>
      <c r="B534" s="315" t="s">
        <v>2038</v>
      </c>
      <c r="C534" s="321" t="s">
        <v>2483</v>
      </c>
      <c r="D534" s="321" t="s">
        <v>2039</v>
      </c>
      <c r="E534" s="321" t="s">
        <v>2040</v>
      </c>
      <c r="F534" s="322"/>
      <c r="G534" s="321">
        <v>15436</v>
      </c>
      <c r="H534" s="311">
        <v>3126</v>
      </c>
      <c r="I534" s="311">
        <v>399</v>
      </c>
      <c r="J534" s="311"/>
      <c r="K534" s="311"/>
      <c r="L534" s="311">
        <v>17</v>
      </c>
      <c r="M534" s="311"/>
      <c r="N534" s="311"/>
      <c r="O534" s="311">
        <v>262</v>
      </c>
      <c r="P534" s="311">
        <v>3</v>
      </c>
      <c r="Q534" s="311">
        <v>3234</v>
      </c>
      <c r="R534" s="311"/>
      <c r="S534" s="311"/>
      <c r="T534" s="311"/>
      <c r="U534" s="311"/>
      <c r="V534" s="311"/>
      <c r="W534" s="311">
        <v>1278</v>
      </c>
      <c r="X534" s="311">
        <v>53</v>
      </c>
      <c r="Y534" s="311">
        <v>300</v>
      </c>
      <c r="Z534" s="311">
        <v>800</v>
      </c>
      <c r="AA534" s="312">
        <v>0.09</v>
      </c>
      <c r="AB534" s="312">
        <v>0.9</v>
      </c>
      <c r="AC534" s="312">
        <v>0.01</v>
      </c>
      <c r="AD534" s="311">
        <v>134</v>
      </c>
      <c r="AE534" s="311">
        <v>338851</v>
      </c>
      <c r="AF534" s="311">
        <v>123</v>
      </c>
      <c r="AG534" s="313">
        <v>904250</v>
      </c>
      <c r="AH534" s="314"/>
      <c r="AI534" s="315">
        <v>391912</v>
      </c>
      <c r="AJ534" s="311">
        <v>728</v>
      </c>
      <c r="AK534" s="311"/>
      <c r="AL534" s="311">
        <v>11845</v>
      </c>
      <c r="AM534" s="311"/>
      <c r="AN534" s="316" t="s">
        <v>2529</v>
      </c>
      <c r="AO534" s="311"/>
      <c r="AP534" s="311"/>
      <c r="AQ534" s="311">
        <v>1782597</v>
      </c>
      <c r="AR534" s="311"/>
      <c r="AS534" s="311"/>
      <c r="AT534" s="311"/>
      <c r="AU534" s="313"/>
      <c r="AV534" s="314"/>
      <c r="AW534" s="312">
        <v>0.9</v>
      </c>
      <c r="AX534" s="312">
        <v>0.1</v>
      </c>
      <c r="AY534" s="317" t="s">
        <v>50</v>
      </c>
      <c r="AZ534" s="318" t="s">
        <v>95</v>
      </c>
      <c r="BA534" s="314" t="s">
        <v>2530</v>
      </c>
      <c r="BB534" s="319">
        <v>50.23</v>
      </c>
      <c r="BC534" s="320">
        <v>10596735.199999999</v>
      </c>
      <c r="BD534" s="320">
        <v>55021426.32</v>
      </c>
      <c r="BE534" s="320">
        <v>21443243.399999999</v>
      </c>
      <c r="BF534" s="320">
        <v>87061404.920000002</v>
      </c>
      <c r="BG534" s="317" t="s">
        <v>42</v>
      </c>
      <c r="BH534" s="319">
        <v>50.23</v>
      </c>
      <c r="BI534" s="311" t="s">
        <v>2531</v>
      </c>
      <c r="BJ534" s="317" t="s">
        <v>42</v>
      </c>
      <c r="BK534" s="317">
        <v>444.42857142857144</v>
      </c>
    </row>
    <row r="535" spans="1:63" s="50" customFormat="1" ht="11.25" customHeight="1" x14ac:dyDescent="0.15">
      <c r="A535" s="292" t="s">
        <v>139</v>
      </c>
      <c r="B535" s="315" t="s">
        <v>1527</v>
      </c>
      <c r="C535" s="321" t="s">
        <v>672</v>
      </c>
      <c r="D535" s="321" t="s">
        <v>2484</v>
      </c>
      <c r="E535" s="321" t="s">
        <v>674</v>
      </c>
      <c r="F535" s="322"/>
      <c r="G535" s="321">
        <v>31958</v>
      </c>
      <c r="H535" s="311">
        <v>9668</v>
      </c>
      <c r="I535" s="311">
        <v>348</v>
      </c>
      <c r="J535" s="311">
        <v>22</v>
      </c>
      <c r="K535" s="311">
        <v>10</v>
      </c>
      <c r="L535" s="311">
        <v>15</v>
      </c>
      <c r="M535" s="311">
        <v>321</v>
      </c>
      <c r="N535" s="311">
        <v>348</v>
      </c>
      <c r="O535" s="311"/>
      <c r="P535" s="311">
        <v>2</v>
      </c>
      <c r="Q535" s="311"/>
      <c r="R535" s="311"/>
      <c r="S535" s="311"/>
      <c r="T535" s="311"/>
      <c r="U535" s="311"/>
      <c r="V535" s="311"/>
      <c r="W535" s="311"/>
      <c r="X535" s="311"/>
      <c r="Y535" s="311">
        <v>358</v>
      </c>
      <c r="Z535" s="311">
        <v>141</v>
      </c>
      <c r="AA535" s="312">
        <v>0.25</v>
      </c>
      <c r="AB535" s="312">
        <v>0.01</v>
      </c>
      <c r="AC535" s="312">
        <v>0.75</v>
      </c>
      <c r="AD535" s="311">
        <v>350</v>
      </c>
      <c r="AE535" s="311"/>
      <c r="AF535" s="311"/>
      <c r="AG535" s="313"/>
      <c r="AH535" s="314" t="s">
        <v>2044</v>
      </c>
      <c r="AI535" s="315">
        <v>527824</v>
      </c>
      <c r="AJ535" s="311"/>
      <c r="AK535" s="311"/>
      <c r="AL535" s="311">
        <v>99082</v>
      </c>
      <c r="AM535" s="311">
        <v>119</v>
      </c>
      <c r="AN535" s="316" t="s">
        <v>2045</v>
      </c>
      <c r="AO535" s="311">
        <v>1701678</v>
      </c>
      <c r="AP535" s="311">
        <v>537372</v>
      </c>
      <c r="AQ535" s="311"/>
      <c r="AR535" s="311"/>
      <c r="AS535" s="311"/>
      <c r="AT535" s="311"/>
      <c r="AU535" s="313"/>
      <c r="AV535" s="314"/>
      <c r="AW535" s="312">
        <v>0.6</v>
      </c>
      <c r="AX535" s="312">
        <v>0.4</v>
      </c>
      <c r="AY535" s="317" t="s">
        <v>41</v>
      </c>
      <c r="AZ535" s="318" t="s">
        <v>41</v>
      </c>
      <c r="BA535" s="314"/>
      <c r="BB535" s="319">
        <v>61.78</v>
      </c>
      <c r="BC535" s="320"/>
      <c r="BD535" s="320"/>
      <c r="BE535" s="320"/>
      <c r="BF535" s="320"/>
      <c r="BG535" s="317" t="s">
        <v>42</v>
      </c>
      <c r="BH535" s="319">
        <v>67.62</v>
      </c>
      <c r="BI535" s="311" t="s">
        <v>2532</v>
      </c>
      <c r="BJ535" s="317" t="s">
        <v>42</v>
      </c>
      <c r="BK535" s="317">
        <v>1450.3125</v>
      </c>
    </row>
    <row r="536" spans="1:63" s="50" customFormat="1" ht="11.25" customHeight="1" x14ac:dyDescent="0.15">
      <c r="A536" s="379" t="s">
        <v>140</v>
      </c>
      <c r="B536" s="315" t="s">
        <v>2485</v>
      </c>
      <c r="C536" s="321" t="s">
        <v>2486</v>
      </c>
      <c r="D536" s="321" t="s">
        <v>206</v>
      </c>
      <c r="E536" s="321" t="s">
        <v>225</v>
      </c>
      <c r="F536" s="322"/>
      <c r="G536" s="321">
        <v>30456</v>
      </c>
      <c r="H536" s="311">
        <v>11450</v>
      </c>
      <c r="I536" s="311">
        <v>851</v>
      </c>
      <c r="J536" s="311">
        <v>26</v>
      </c>
      <c r="K536" s="311">
        <v>157</v>
      </c>
      <c r="L536" s="311">
        <v>32</v>
      </c>
      <c r="M536" s="311">
        <v>874</v>
      </c>
      <c r="N536" s="311">
        <v>698</v>
      </c>
      <c r="O536" s="311">
        <v>605</v>
      </c>
      <c r="P536" s="311">
        <v>110</v>
      </c>
      <c r="Q536" s="311">
        <v>0</v>
      </c>
      <c r="R536" s="311">
        <v>0</v>
      </c>
      <c r="S536" s="311">
        <v>0</v>
      </c>
      <c r="T536" s="311">
        <v>0</v>
      </c>
      <c r="U536" s="311">
        <v>0</v>
      </c>
      <c r="V536" s="311">
        <v>0</v>
      </c>
      <c r="W536" s="311">
        <v>0</v>
      </c>
      <c r="X536" s="311">
        <v>0</v>
      </c>
      <c r="Y536" s="311">
        <v>1662</v>
      </c>
      <c r="Z536" s="311">
        <v>151</v>
      </c>
      <c r="AA536" s="312">
        <v>1</v>
      </c>
      <c r="AB536" s="312">
        <v>0</v>
      </c>
      <c r="AC536" s="312">
        <v>0</v>
      </c>
      <c r="AD536" s="311">
        <v>190</v>
      </c>
      <c r="AE536" s="311">
        <v>329686</v>
      </c>
      <c r="AF536" s="311">
        <v>157</v>
      </c>
      <c r="AG536" s="313">
        <v>1220400</v>
      </c>
      <c r="AH536" s="314"/>
      <c r="AI536" s="315">
        <v>246506</v>
      </c>
      <c r="AJ536" s="311">
        <v>0</v>
      </c>
      <c r="AK536" s="311">
        <v>0</v>
      </c>
      <c r="AL536" s="311">
        <v>36918</v>
      </c>
      <c r="AM536" s="311">
        <v>9001</v>
      </c>
      <c r="AN536" s="316" t="s">
        <v>2533</v>
      </c>
      <c r="AO536" s="311">
        <v>4571401</v>
      </c>
      <c r="AP536" s="311">
        <v>212288</v>
      </c>
      <c r="AQ536" s="311">
        <v>31885</v>
      </c>
      <c r="AR536" s="311">
        <v>79551</v>
      </c>
      <c r="AS536" s="311">
        <v>883788</v>
      </c>
      <c r="AT536" s="311">
        <v>0</v>
      </c>
      <c r="AU536" s="313">
        <v>0</v>
      </c>
      <c r="AV536" s="314"/>
      <c r="AW536" s="312">
        <v>0.93</v>
      </c>
      <c r="AX536" s="312">
        <v>7.0000000000000007E-2</v>
      </c>
      <c r="AY536" s="317" t="s">
        <v>95</v>
      </c>
      <c r="AZ536" s="318" t="s">
        <v>95</v>
      </c>
      <c r="BA536" s="314"/>
      <c r="BB536" s="319">
        <v>68.95</v>
      </c>
      <c r="BC536" s="320">
        <v>46086269</v>
      </c>
      <c r="BD536" s="320">
        <v>56204979</v>
      </c>
      <c r="BE536" s="320">
        <v>30396305</v>
      </c>
      <c r="BF536" s="320">
        <v>132687553</v>
      </c>
      <c r="BG536" s="317" t="s">
        <v>42</v>
      </c>
      <c r="BH536" s="319">
        <v>93</v>
      </c>
      <c r="BI536" s="311"/>
      <c r="BJ536" s="317" t="s">
        <v>42</v>
      </c>
      <c r="BK536" s="317">
        <v>1831.5454545454545</v>
      </c>
    </row>
    <row r="537" spans="1:63" s="252" customFormat="1" ht="11.25" customHeight="1" x14ac:dyDescent="0.15">
      <c r="A537" s="380" t="s">
        <v>354</v>
      </c>
      <c r="B537" s="348"/>
      <c r="C537" s="354"/>
      <c r="D537" s="354"/>
      <c r="E537" s="354"/>
      <c r="F537" s="355"/>
      <c r="G537" s="354"/>
      <c r="H537" s="345"/>
      <c r="I537" s="345"/>
      <c r="J537" s="345"/>
      <c r="K537" s="345"/>
      <c r="L537" s="345"/>
      <c r="M537" s="345"/>
      <c r="N537" s="345"/>
      <c r="O537" s="345"/>
      <c r="P537" s="345"/>
      <c r="Q537" s="345"/>
      <c r="R537" s="345"/>
      <c r="S537" s="345"/>
      <c r="T537" s="345"/>
      <c r="U537" s="345"/>
      <c r="V537" s="345"/>
      <c r="W537" s="345"/>
      <c r="X537" s="345"/>
      <c r="Y537" s="345"/>
      <c r="Z537" s="345"/>
      <c r="AA537" s="346"/>
      <c r="AB537" s="346"/>
      <c r="AC537" s="346"/>
      <c r="AD537" s="345"/>
      <c r="AE537" s="345"/>
      <c r="AF537" s="345"/>
      <c r="AG537" s="160"/>
      <c r="AH537" s="347"/>
      <c r="AI537" s="348"/>
      <c r="AJ537" s="345"/>
      <c r="AK537" s="345"/>
      <c r="AL537" s="345"/>
      <c r="AM537" s="345"/>
      <c r="AN537" s="349"/>
      <c r="AO537" s="345"/>
      <c r="AP537" s="345"/>
      <c r="AQ537" s="345"/>
      <c r="AR537" s="345"/>
      <c r="AS537" s="345"/>
      <c r="AT537" s="345"/>
      <c r="AU537" s="160"/>
      <c r="AV537" s="347"/>
      <c r="AW537" s="346"/>
      <c r="AX537" s="346"/>
      <c r="AY537" s="350"/>
      <c r="AZ537" s="351"/>
      <c r="BA537" s="347"/>
      <c r="BB537" s="352"/>
      <c r="BC537" s="353"/>
      <c r="BD537" s="353"/>
      <c r="BE537" s="353"/>
      <c r="BF537" s="353"/>
      <c r="BG537" s="350"/>
      <c r="BH537" s="352"/>
      <c r="BI537" s="345"/>
      <c r="BJ537" s="350"/>
      <c r="BK537" s="317">
        <v>48.333333333333336</v>
      </c>
    </row>
    <row r="538" spans="1:63" s="50" customFormat="1" ht="11.25" customHeight="1" x14ac:dyDescent="0.15">
      <c r="A538" s="379" t="s">
        <v>141</v>
      </c>
      <c r="B538" s="315" t="s">
        <v>1534</v>
      </c>
      <c r="C538" s="321" t="s">
        <v>39</v>
      </c>
      <c r="D538" s="321" t="s">
        <v>1535</v>
      </c>
      <c r="E538" s="321" t="s">
        <v>1536</v>
      </c>
      <c r="F538" s="322"/>
      <c r="G538" s="321">
        <v>77541</v>
      </c>
      <c r="H538" s="311">
        <v>33838</v>
      </c>
      <c r="I538" s="311">
        <v>1550</v>
      </c>
      <c r="J538" s="311">
        <v>95</v>
      </c>
      <c r="K538" s="311">
        <v>2</v>
      </c>
      <c r="L538" s="311">
        <v>84</v>
      </c>
      <c r="M538" s="311">
        <v>583</v>
      </c>
      <c r="N538" s="311">
        <v>499</v>
      </c>
      <c r="O538" s="311">
        <v>688</v>
      </c>
      <c r="P538" s="311">
        <v>0</v>
      </c>
      <c r="Q538" s="311"/>
      <c r="R538" s="311"/>
      <c r="S538" s="311"/>
      <c r="T538" s="311"/>
      <c r="U538" s="311"/>
      <c r="V538" s="311"/>
      <c r="W538" s="311"/>
      <c r="X538" s="311"/>
      <c r="Y538" s="311">
        <v>2652</v>
      </c>
      <c r="Z538" s="311">
        <v>408</v>
      </c>
      <c r="AA538" s="312">
        <v>1</v>
      </c>
      <c r="AB538" s="312">
        <v>0</v>
      </c>
      <c r="AC538" s="312">
        <v>0</v>
      </c>
      <c r="AD538" s="311">
        <v>150</v>
      </c>
      <c r="AE538" s="311">
        <v>313800</v>
      </c>
      <c r="AF538" s="311">
        <v>44</v>
      </c>
      <c r="AG538" s="313">
        <v>4000000</v>
      </c>
      <c r="AH538" s="314"/>
      <c r="AI538" s="315">
        <v>183000</v>
      </c>
      <c r="AJ538" s="311">
        <v>0</v>
      </c>
      <c r="AK538" s="311">
        <v>0</v>
      </c>
      <c r="AL538" s="311">
        <v>154000</v>
      </c>
      <c r="AM538" s="311"/>
      <c r="AN538" s="316"/>
      <c r="AO538" s="311">
        <v>4400000</v>
      </c>
      <c r="AP538" s="311">
        <v>109000</v>
      </c>
      <c r="AQ538" s="311">
        <v>181000</v>
      </c>
      <c r="AR538" s="311">
        <v>0</v>
      </c>
      <c r="AS538" s="311">
        <v>0</v>
      </c>
      <c r="AT538" s="311">
        <v>690000</v>
      </c>
      <c r="AU538" s="313"/>
      <c r="AV538" s="314"/>
      <c r="AW538" s="312">
        <v>0.76</v>
      </c>
      <c r="AX538" s="312">
        <v>0.24</v>
      </c>
      <c r="AY538" s="317" t="s">
        <v>41</v>
      </c>
      <c r="AZ538" s="318" t="s">
        <v>41</v>
      </c>
      <c r="BA538" s="314"/>
      <c r="BB538" s="319">
        <v>58</v>
      </c>
      <c r="BC538" s="320">
        <v>32000000</v>
      </c>
      <c r="BD538" s="320">
        <v>14000000</v>
      </c>
      <c r="BE538" s="320">
        <v>19000000</v>
      </c>
      <c r="BF538" s="320">
        <v>65000000</v>
      </c>
      <c r="BG538" s="317" t="s">
        <v>42</v>
      </c>
      <c r="BH538" s="319">
        <v>72</v>
      </c>
      <c r="BI538" s="311"/>
      <c r="BJ538" s="317" t="s">
        <v>46</v>
      </c>
      <c r="BK538" s="317">
        <v>397.125</v>
      </c>
    </row>
    <row r="539" spans="1:63" s="50" customFormat="1" ht="11.25" customHeight="1" x14ac:dyDescent="0.15">
      <c r="A539" s="379" t="s">
        <v>142</v>
      </c>
      <c r="B539" s="315" t="s">
        <v>2487</v>
      </c>
      <c r="C539" s="321" t="s">
        <v>189</v>
      </c>
      <c r="D539" s="321" t="s">
        <v>2488</v>
      </c>
      <c r="E539" s="321" t="s">
        <v>681</v>
      </c>
      <c r="F539" s="322"/>
      <c r="G539" s="321">
        <v>25000</v>
      </c>
      <c r="H539" s="311">
        <v>12500</v>
      </c>
      <c r="I539" s="311">
        <v>594</v>
      </c>
      <c r="J539" s="311">
        <v>67</v>
      </c>
      <c r="K539" s="311">
        <v>35</v>
      </c>
      <c r="L539" s="311">
        <v>26</v>
      </c>
      <c r="M539" s="311">
        <v>409</v>
      </c>
      <c r="N539" s="311">
        <v>4</v>
      </c>
      <c r="O539" s="311">
        <v>409</v>
      </c>
      <c r="P539" s="311">
        <v>0</v>
      </c>
      <c r="Q539" s="311">
        <v>0</v>
      </c>
      <c r="R539" s="311">
        <v>0</v>
      </c>
      <c r="S539" s="311">
        <v>0</v>
      </c>
      <c r="T539" s="311">
        <v>0</v>
      </c>
      <c r="U539" s="311">
        <v>0</v>
      </c>
      <c r="V539" s="311">
        <v>0</v>
      </c>
      <c r="W539" s="311">
        <v>0</v>
      </c>
      <c r="X539" s="311">
        <v>0</v>
      </c>
      <c r="Y539" s="311">
        <v>565</v>
      </c>
      <c r="Z539" s="311">
        <v>164</v>
      </c>
      <c r="AA539" s="312">
        <v>0.99</v>
      </c>
      <c r="AB539" s="312">
        <v>0</v>
      </c>
      <c r="AC539" s="312">
        <v>0.01</v>
      </c>
      <c r="AD539" s="311">
        <v>12</v>
      </c>
      <c r="AE539" s="311">
        <v>3350</v>
      </c>
      <c r="AF539" s="311">
        <v>175</v>
      </c>
      <c r="AG539" s="313">
        <v>1750000</v>
      </c>
      <c r="AH539" s="314"/>
      <c r="AI539" s="315">
        <v>27850</v>
      </c>
      <c r="AJ539" s="311">
        <v>0</v>
      </c>
      <c r="AK539" s="311">
        <v>0</v>
      </c>
      <c r="AL539" s="311">
        <v>251422</v>
      </c>
      <c r="AM539" s="311">
        <v>0</v>
      </c>
      <c r="AN539" s="316"/>
      <c r="AO539" s="311">
        <v>6665305</v>
      </c>
      <c r="AP539" s="311">
        <v>0</v>
      </c>
      <c r="AQ539" s="311">
        <v>2410675</v>
      </c>
      <c r="AR539" s="311">
        <v>4886</v>
      </c>
      <c r="AS539" s="311">
        <v>0</v>
      </c>
      <c r="AT539" s="311">
        <v>0</v>
      </c>
      <c r="AU539" s="313">
        <v>0</v>
      </c>
      <c r="AV539" s="314"/>
      <c r="AW539" s="312">
        <v>0.71</v>
      </c>
      <c r="AX539" s="312">
        <v>0.28999999999999998</v>
      </c>
      <c r="AY539" s="317" t="s">
        <v>95</v>
      </c>
      <c r="AZ539" s="318" t="s">
        <v>95</v>
      </c>
      <c r="BA539" s="314" t="s">
        <v>2534</v>
      </c>
      <c r="BB539" s="319">
        <v>77.5</v>
      </c>
      <c r="BC539" s="320">
        <v>10701048</v>
      </c>
      <c r="BD539" s="320">
        <v>6501601</v>
      </c>
      <c r="BE539" s="320">
        <v>11144798</v>
      </c>
      <c r="BF539" s="320">
        <v>28347447</v>
      </c>
      <c r="BG539" s="317" t="s">
        <v>42</v>
      </c>
      <c r="BH539" s="319">
        <v>77.5</v>
      </c>
      <c r="BI539" s="311"/>
      <c r="BJ539" s="317" t="s">
        <v>42</v>
      </c>
      <c r="BK539" s="317">
        <v>1268.3</v>
      </c>
    </row>
    <row r="540" spans="1:63" s="50" customFormat="1" ht="11.25" customHeight="1" x14ac:dyDescent="0.15">
      <c r="A540" s="379" t="s">
        <v>64</v>
      </c>
      <c r="B540" s="315" t="s">
        <v>1537</v>
      </c>
      <c r="C540" s="321" t="s">
        <v>2051</v>
      </c>
      <c r="D540" s="321" t="s">
        <v>1539</v>
      </c>
      <c r="E540" s="321" t="s">
        <v>66</v>
      </c>
      <c r="F540" s="322"/>
      <c r="G540" s="321">
        <v>22883</v>
      </c>
      <c r="H540" s="311">
        <v>9945</v>
      </c>
      <c r="I540" s="311">
        <v>703</v>
      </c>
      <c r="J540" s="311">
        <v>134</v>
      </c>
      <c r="K540" s="311">
        <v>44</v>
      </c>
      <c r="L540" s="311">
        <v>34</v>
      </c>
      <c r="M540" s="311">
        <v>604</v>
      </c>
      <c r="N540" s="311">
        <v>0</v>
      </c>
      <c r="O540" s="311">
        <v>118</v>
      </c>
      <c r="P540" s="311">
        <v>0</v>
      </c>
      <c r="Q540" s="311">
        <v>0</v>
      </c>
      <c r="R540" s="311">
        <v>0</v>
      </c>
      <c r="S540" s="311">
        <v>0</v>
      </c>
      <c r="T540" s="311">
        <v>0</v>
      </c>
      <c r="U540" s="311">
        <v>0</v>
      </c>
      <c r="V540" s="311">
        <v>0</v>
      </c>
      <c r="W540" s="311">
        <v>0</v>
      </c>
      <c r="X540" s="311">
        <v>0</v>
      </c>
      <c r="Y540" s="311">
        <v>962</v>
      </c>
      <c r="Z540" s="311">
        <v>0</v>
      </c>
      <c r="AA540" s="312">
        <v>0.96</v>
      </c>
      <c r="AB540" s="312">
        <v>0</v>
      </c>
      <c r="AC540" s="312">
        <v>0.04</v>
      </c>
      <c r="AD540" s="311">
        <v>126</v>
      </c>
      <c r="AE540" s="311">
        <v>191070</v>
      </c>
      <c r="AF540" s="311">
        <v>101</v>
      </c>
      <c r="AG540" s="313">
        <v>9562800</v>
      </c>
      <c r="AH540" s="314"/>
      <c r="AI540" s="315">
        <v>213050</v>
      </c>
      <c r="AJ540" s="311"/>
      <c r="AK540" s="311"/>
      <c r="AL540" s="311"/>
      <c r="AM540" s="311"/>
      <c r="AN540" s="316"/>
      <c r="AO540" s="325">
        <v>7270915</v>
      </c>
      <c r="AP540" s="311"/>
      <c r="AQ540" s="311">
        <v>1454183</v>
      </c>
      <c r="AR540" s="311"/>
      <c r="AS540" s="311"/>
      <c r="AT540" s="311">
        <v>627107</v>
      </c>
      <c r="AU540" s="313"/>
      <c r="AV540" s="314"/>
      <c r="AW540" s="326">
        <v>0.8</v>
      </c>
      <c r="AX540" s="312">
        <v>0.2</v>
      </c>
      <c r="AY540" s="317" t="s">
        <v>50</v>
      </c>
      <c r="AZ540" s="318" t="s">
        <v>41</v>
      </c>
      <c r="BA540" s="314"/>
      <c r="BB540" s="319">
        <v>58.28</v>
      </c>
      <c r="BC540" s="320">
        <v>11194500</v>
      </c>
      <c r="BD540" s="320">
        <v>14109853</v>
      </c>
      <c r="BE540" s="320">
        <v>19688822</v>
      </c>
      <c r="BF540" s="320">
        <v>44993175</v>
      </c>
      <c r="BG540" s="317" t="s">
        <v>42</v>
      </c>
      <c r="BH540" s="319">
        <v>58.28</v>
      </c>
      <c r="BI540" s="311"/>
      <c r="BJ540" s="317" t="s">
        <v>42</v>
      </c>
      <c r="BK540" s="317">
        <v>820.44444444444446</v>
      </c>
    </row>
    <row r="541" spans="1:63" s="50" customFormat="1" ht="11.25" customHeight="1" x14ac:dyDescent="0.15">
      <c r="A541" s="381" t="s">
        <v>156</v>
      </c>
      <c r="B541" s="315" t="s">
        <v>2489</v>
      </c>
      <c r="C541" s="321" t="s">
        <v>2490</v>
      </c>
      <c r="D541" s="321" t="s">
        <v>2491</v>
      </c>
      <c r="E541" s="321" t="s">
        <v>2513</v>
      </c>
      <c r="F541" s="322"/>
      <c r="G541" s="321">
        <v>14083</v>
      </c>
      <c r="H541" s="311">
        <v>5425</v>
      </c>
      <c r="I541" s="311">
        <v>321</v>
      </c>
      <c r="J541" s="311">
        <v>50</v>
      </c>
      <c r="K541" s="311">
        <v>13</v>
      </c>
      <c r="L541" s="311">
        <v>6</v>
      </c>
      <c r="M541" s="311">
        <v>87</v>
      </c>
      <c r="N541" s="311">
        <v>1</v>
      </c>
      <c r="O541" s="311"/>
      <c r="P541" s="311"/>
      <c r="Q541" s="311">
        <v>0</v>
      </c>
      <c r="R541" s="311">
        <v>0</v>
      </c>
      <c r="S541" s="311">
        <v>0</v>
      </c>
      <c r="T541" s="311">
        <v>0</v>
      </c>
      <c r="U541" s="311">
        <v>0</v>
      </c>
      <c r="V541" s="311">
        <v>0</v>
      </c>
      <c r="W541" s="311">
        <v>0</v>
      </c>
      <c r="X541" s="311">
        <v>0</v>
      </c>
      <c r="Y541" s="311">
        <v>551</v>
      </c>
      <c r="Z541" s="311"/>
      <c r="AA541" s="312">
        <v>1</v>
      </c>
      <c r="AB541" s="312">
        <v>0</v>
      </c>
      <c r="AC541" s="312">
        <v>0</v>
      </c>
      <c r="AD541" s="311"/>
      <c r="AE541" s="311"/>
      <c r="AF541" s="311">
        <v>16</v>
      </c>
      <c r="AG541" s="313">
        <v>528000</v>
      </c>
      <c r="AH541" s="314" t="s">
        <v>2535</v>
      </c>
      <c r="AI541" s="315">
        <v>1927</v>
      </c>
      <c r="AJ541" s="311"/>
      <c r="AK541" s="311"/>
      <c r="AL541" s="311">
        <v>133508</v>
      </c>
      <c r="AM541" s="311">
        <v>8108</v>
      </c>
      <c r="AN541" s="316" t="s">
        <v>265</v>
      </c>
      <c r="AO541" s="311">
        <v>1206552</v>
      </c>
      <c r="AP541" s="311"/>
      <c r="AQ541" s="311"/>
      <c r="AR541" s="311">
        <v>13686</v>
      </c>
      <c r="AS541" s="311"/>
      <c r="AT541" s="311"/>
      <c r="AU541" s="313"/>
      <c r="AV541" s="314"/>
      <c r="AW541" s="312">
        <v>0.99</v>
      </c>
      <c r="AX541" s="312">
        <v>0.01</v>
      </c>
      <c r="AY541" s="317" t="s">
        <v>50</v>
      </c>
      <c r="AZ541" s="318" t="s">
        <v>50</v>
      </c>
      <c r="BA541" s="314" t="s">
        <v>2536</v>
      </c>
      <c r="BB541" s="319">
        <v>53</v>
      </c>
      <c r="BC541" s="320">
        <v>3052872</v>
      </c>
      <c r="BD541" s="320">
        <v>5044031</v>
      </c>
      <c r="BE541" s="320">
        <v>4702432</v>
      </c>
      <c r="BF541" s="320">
        <v>12803170</v>
      </c>
      <c r="BG541" s="317" t="s">
        <v>42</v>
      </c>
      <c r="BH541" s="319">
        <v>54</v>
      </c>
      <c r="BI541" s="311"/>
      <c r="BJ541" s="317" t="s">
        <v>46</v>
      </c>
      <c r="BK541" s="317">
        <v>391.33333333333331</v>
      </c>
    </row>
    <row r="542" spans="1:63" s="50" customFormat="1" ht="11.25" customHeight="1" x14ac:dyDescent="0.15">
      <c r="A542" s="379" t="s">
        <v>334</v>
      </c>
      <c r="B542" s="315" t="s">
        <v>335</v>
      </c>
      <c r="C542" s="321" t="s">
        <v>336</v>
      </c>
      <c r="D542" s="321" t="s">
        <v>2053</v>
      </c>
      <c r="E542" s="321" t="s">
        <v>683</v>
      </c>
      <c r="F542" s="322"/>
      <c r="G542" s="321">
        <v>9366</v>
      </c>
      <c r="H542" s="311">
        <v>4600</v>
      </c>
      <c r="I542" s="311">
        <v>335</v>
      </c>
      <c r="J542" s="311">
        <v>17</v>
      </c>
      <c r="K542" s="311">
        <v>2</v>
      </c>
      <c r="L542" s="311">
        <v>3</v>
      </c>
      <c r="M542" s="311">
        <v>503</v>
      </c>
      <c r="N542" s="311">
        <v>6</v>
      </c>
      <c r="O542" s="311">
        <v>165</v>
      </c>
      <c r="P542" s="311">
        <v>0</v>
      </c>
      <c r="Q542" s="311">
        <v>428</v>
      </c>
      <c r="R542" s="311">
        <v>0</v>
      </c>
      <c r="S542" s="311">
        <v>0</v>
      </c>
      <c r="T542" s="311">
        <v>0</v>
      </c>
      <c r="U542" s="311">
        <v>300</v>
      </c>
      <c r="V542" s="311">
        <v>0</v>
      </c>
      <c r="W542" s="311">
        <v>10</v>
      </c>
      <c r="X542" s="311">
        <v>0</v>
      </c>
      <c r="Y542" s="311">
        <v>695</v>
      </c>
      <c r="Z542" s="311">
        <v>0</v>
      </c>
      <c r="AA542" s="312">
        <v>0.46</v>
      </c>
      <c r="AB542" s="312">
        <v>0.54</v>
      </c>
      <c r="AC542" s="312">
        <v>0</v>
      </c>
      <c r="AD542" s="311">
        <v>107</v>
      </c>
      <c r="AE542" s="311">
        <v>212730</v>
      </c>
      <c r="AF542" s="311">
        <v>44</v>
      </c>
      <c r="AG542" s="313">
        <v>232000</v>
      </c>
      <c r="AH542" s="314"/>
      <c r="AI542" s="327">
        <v>239746</v>
      </c>
      <c r="AJ542" s="311">
        <v>0</v>
      </c>
      <c r="AK542" s="311">
        <v>0</v>
      </c>
      <c r="AL542" s="311">
        <v>19582</v>
      </c>
      <c r="AM542" s="311">
        <v>23</v>
      </c>
      <c r="AN542" s="316" t="s">
        <v>1545</v>
      </c>
      <c r="AO542" s="325">
        <v>0</v>
      </c>
      <c r="AP542" s="311">
        <v>12340</v>
      </c>
      <c r="AQ542" s="311">
        <v>33895</v>
      </c>
      <c r="AR542" s="311">
        <v>0</v>
      </c>
      <c r="AS542" s="311">
        <v>0</v>
      </c>
      <c r="AT542" s="311">
        <v>0</v>
      </c>
      <c r="AU542" s="313">
        <v>0</v>
      </c>
      <c r="AV542" s="314"/>
      <c r="AW542" s="312">
        <v>0.64</v>
      </c>
      <c r="AX542" s="312">
        <v>0.36</v>
      </c>
      <c r="AY542" s="317" t="s">
        <v>50</v>
      </c>
      <c r="AZ542" s="318" t="s">
        <v>95</v>
      </c>
      <c r="BA542" s="314"/>
      <c r="BB542" s="319">
        <v>57.53</v>
      </c>
      <c r="BC542" s="320">
        <v>17881956</v>
      </c>
      <c r="BD542" s="320">
        <v>9334031</v>
      </c>
      <c r="BE542" s="320">
        <v>17389562</v>
      </c>
      <c r="BF542" s="320">
        <v>58608749</v>
      </c>
      <c r="BG542" s="317" t="s">
        <v>46</v>
      </c>
      <c r="BH542" s="319"/>
      <c r="BI542" s="311"/>
      <c r="BJ542" s="317" t="s">
        <v>42</v>
      </c>
      <c r="BK542" s="317">
        <v>1640.5</v>
      </c>
    </row>
    <row r="543" spans="1:63" s="252" customFormat="1" ht="11.25" customHeight="1" x14ac:dyDescent="0.15">
      <c r="A543" s="380" t="s">
        <v>157</v>
      </c>
      <c r="B543" s="348"/>
      <c r="C543" s="354"/>
      <c r="D543" s="354"/>
      <c r="E543" s="354"/>
      <c r="F543" s="355"/>
      <c r="G543" s="354"/>
      <c r="H543" s="345"/>
      <c r="I543" s="345"/>
      <c r="J543" s="345"/>
      <c r="K543" s="345"/>
      <c r="L543" s="345"/>
      <c r="M543" s="345"/>
      <c r="N543" s="345"/>
      <c r="O543" s="345"/>
      <c r="P543" s="345"/>
      <c r="Q543" s="345"/>
      <c r="R543" s="345"/>
      <c r="S543" s="345"/>
      <c r="T543" s="345"/>
      <c r="U543" s="345"/>
      <c r="V543" s="345"/>
      <c r="W543" s="345"/>
      <c r="X543" s="345"/>
      <c r="Y543" s="345"/>
      <c r="Z543" s="345"/>
      <c r="AA543" s="346"/>
      <c r="AB543" s="346"/>
      <c r="AC543" s="346"/>
      <c r="AD543" s="345"/>
      <c r="AE543" s="345"/>
      <c r="AF543" s="345"/>
      <c r="AG543" s="160"/>
      <c r="AH543" s="347"/>
      <c r="AI543" s="348"/>
      <c r="AJ543" s="345"/>
      <c r="AK543" s="345"/>
      <c r="AL543" s="345"/>
      <c r="AM543" s="345"/>
      <c r="AN543" s="349"/>
      <c r="AO543" s="345"/>
      <c r="AP543" s="345"/>
      <c r="AQ543" s="345"/>
      <c r="AR543" s="345"/>
      <c r="AS543" s="345"/>
      <c r="AT543" s="345"/>
      <c r="AU543" s="160"/>
      <c r="AV543" s="347"/>
      <c r="AW543" s="346"/>
      <c r="AX543" s="346"/>
      <c r="AY543" s="350"/>
      <c r="AZ543" s="351"/>
      <c r="BA543" s="347"/>
      <c r="BB543" s="352"/>
      <c r="BC543" s="353"/>
      <c r="BD543" s="353"/>
      <c r="BE543" s="353"/>
      <c r="BF543" s="353"/>
      <c r="BG543" s="350"/>
      <c r="BH543" s="352"/>
      <c r="BI543" s="345"/>
      <c r="BJ543" s="350"/>
      <c r="BK543" s="317">
        <v>181</v>
      </c>
    </row>
    <row r="544" spans="1:63" s="252" customFormat="1" ht="11.25" customHeight="1" x14ac:dyDescent="0.15">
      <c r="A544" s="380" t="s">
        <v>355</v>
      </c>
      <c r="B544" s="348"/>
      <c r="C544" s="354"/>
      <c r="D544" s="354"/>
      <c r="E544" s="354"/>
      <c r="F544" s="355"/>
      <c r="G544" s="354"/>
      <c r="H544" s="345"/>
      <c r="I544" s="345"/>
      <c r="J544" s="345"/>
      <c r="K544" s="345"/>
      <c r="L544" s="345"/>
      <c r="M544" s="345"/>
      <c r="N544" s="345"/>
      <c r="O544" s="345"/>
      <c r="P544" s="345"/>
      <c r="Q544" s="345"/>
      <c r="R544" s="345"/>
      <c r="S544" s="345"/>
      <c r="T544" s="345"/>
      <c r="U544" s="345"/>
      <c r="V544" s="345"/>
      <c r="W544" s="345"/>
      <c r="X544" s="345"/>
      <c r="Y544" s="345"/>
      <c r="Z544" s="345"/>
      <c r="AA544" s="346"/>
      <c r="AB544" s="346"/>
      <c r="AC544" s="346"/>
      <c r="AD544" s="345"/>
      <c r="AE544" s="345"/>
      <c r="AF544" s="345"/>
      <c r="AG544" s="160"/>
      <c r="AH544" s="347"/>
      <c r="AI544" s="348"/>
      <c r="AJ544" s="345"/>
      <c r="AK544" s="345"/>
      <c r="AL544" s="345"/>
      <c r="AM544" s="345"/>
      <c r="AN544" s="349"/>
      <c r="AO544" s="357"/>
      <c r="AP544" s="345"/>
      <c r="AQ544" s="345"/>
      <c r="AR544" s="345"/>
      <c r="AS544" s="345"/>
      <c r="AT544" s="345"/>
      <c r="AU544" s="160"/>
      <c r="AV544" s="347"/>
      <c r="AW544" s="346"/>
      <c r="AX544" s="346"/>
      <c r="AY544" s="350"/>
      <c r="AZ544" s="351"/>
      <c r="BA544" s="347"/>
      <c r="BB544" s="352"/>
      <c r="BC544" s="353"/>
      <c r="BD544" s="353"/>
      <c r="BE544" s="353"/>
      <c r="BF544" s="353"/>
      <c r="BG544" s="350"/>
      <c r="BH544" s="352"/>
      <c r="BI544" s="345"/>
      <c r="BJ544" s="350"/>
      <c r="BK544" s="317">
        <v>351.5</v>
      </c>
    </row>
    <row r="545" spans="1:63" s="50" customFormat="1" ht="11.25" customHeight="1" x14ac:dyDescent="0.15">
      <c r="A545" s="379" t="s">
        <v>100</v>
      </c>
      <c r="B545" s="315" t="s">
        <v>2492</v>
      </c>
      <c r="C545" s="321" t="s">
        <v>2493</v>
      </c>
      <c r="D545" s="321" t="s">
        <v>2494</v>
      </c>
      <c r="E545" s="321" t="s">
        <v>2514</v>
      </c>
      <c r="F545" s="322"/>
      <c r="G545" s="321">
        <v>43591</v>
      </c>
      <c r="H545" s="311"/>
      <c r="I545" s="311">
        <v>1480</v>
      </c>
      <c r="J545" s="311"/>
      <c r="K545" s="311">
        <v>39</v>
      </c>
      <c r="L545" s="311">
        <v>52</v>
      </c>
      <c r="M545" s="311">
        <v>1480</v>
      </c>
      <c r="N545" s="311"/>
      <c r="O545" s="311">
        <v>1480</v>
      </c>
      <c r="P545" s="311"/>
      <c r="Q545" s="311"/>
      <c r="R545" s="311"/>
      <c r="S545" s="311"/>
      <c r="T545" s="311"/>
      <c r="U545" s="311"/>
      <c r="V545" s="311"/>
      <c r="W545" s="311"/>
      <c r="X545" s="311"/>
      <c r="Y545" s="311">
        <v>3576</v>
      </c>
      <c r="Z545" s="311">
        <v>365</v>
      </c>
      <c r="AA545" s="312">
        <v>0.83</v>
      </c>
      <c r="AB545" s="312">
        <v>0</v>
      </c>
      <c r="AC545" s="312">
        <v>0.17</v>
      </c>
      <c r="AD545" s="311">
        <v>257</v>
      </c>
      <c r="AE545" s="311">
        <v>500000</v>
      </c>
      <c r="AF545" s="311"/>
      <c r="AG545" s="313"/>
      <c r="AH545" s="314"/>
      <c r="AI545" s="315">
        <v>1214119</v>
      </c>
      <c r="AJ545" s="311"/>
      <c r="AK545" s="311"/>
      <c r="AL545" s="311">
        <v>12757</v>
      </c>
      <c r="AM545" s="311"/>
      <c r="AN545" s="316"/>
      <c r="AO545" s="311">
        <v>1109115</v>
      </c>
      <c r="AP545" s="311">
        <v>35991</v>
      </c>
      <c r="AQ545" s="311">
        <v>151287</v>
      </c>
      <c r="AR545" s="311"/>
      <c r="AS545" s="311"/>
      <c r="AT545" s="311">
        <v>229</v>
      </c>
      <c r="AU545" s="313"/>
      <c r="AV545" s="314"/>
      <c r="AW545" s="312">
        <v>1</v>
      </c>
      <c r="AX545" s="312">
        <v>0</v>
      </c>
      <c r="AY545" s="317" t="s">
        <v>95</v>
      </c>
      <c r="AZ545" s="318" t="s">
        <v>95</v>
      </c>
      <c r="BA545" s="314" t="s">
        <v>2537</v>
      </c>
      <c r="BB545" s="319">
        <v>63.97</v>
      </c>
      <c r="BC545" s="320"/>
      <c r="BD545" s="320"/>
      <c r="BE545" s="320"/>
      <c r="BF545" s="320"/>
      <c r="BG545" s="317" t="s">
        <v>42</v>
      </c>
      <c r="BH545" s="319">
        <v>65.41</v>
      </c>
      <c r="BI545" s="311" t="s">
        <v>2538</v>
      </c>
      <c r="BJ545" s="317" t="s">
        <v>42</v>
      </c>
      <c r="BK545" s="317">
        <v>706.83333333333337</v>
      </c>
    </row>
    <row r="546" spans="1:63" s="252" customFormat="1" ht="11.25" customHeight="1" x14ac:dyDescent="0.15">
      <c r="A546" s="380" t="s">
        <v>356</v>
      </c>
      <c r="B546" s="348"/>
      <c r="C546" s="354"/>
      <c r="D546" s="354"/>
      <c r="E546" s="354"/>
      <c r="F546" s="355"/>
      <c r="G546" s="354"/>
      <c r="H546" s="345"/>
      <c r="I546" s="345"/>
      <c r="J546" s="345"/>
      <c r="K546" s="345"/>
      <c r="L546" s="345"/>
      <c r="M546" s="345"/>
      <c r="N546" s="345"/>
      <c r="O546" s="345"/>
      <c r="P546" s="345"/>
      <c r="Q546" s="345"/>
      <c r="R546" s="345"/>
      <c r="S546" s="345"/>
      <c r="T546" s="345"/>
      <c r="U546" s="345"/>
      <c r="V546" s="345"/>
      <c r="W546" s="345"/>
      <c r="X546" s="345"/>
      <c r="Y546" s="345"/>
      <c r="Z546" s="345"/>
      <c r="AA546" s="346"/>
      <c r="AB546" s="346"/>
      <c r="AC546" s="346"/>
      <c r="AD546" s="345"/>
      <c r="AE546" s="345"/>
      <c r="AF546" s="345"/>
      <c r="AG546" s="160"/>
      <c r="AH546" s="347"/>
      <c r="AI546" s="348"/>
      <c r="AJ546" s="345"/>
      <c r="AK546" s="345"/>
      <c r="AL546" s="345"/>
      <c r="AM546" s="345"/>
      <c r="AN546" s="349"/>
      <c r="AO546" s="345"/>
      <c r="AP546" s="345"/>
      <c r="AQ546" s="345"/>
      <c r="AR546" s="345"/>
      <c r="AS546" s="345"/>
      <c r="AT546" s="345"/>
      <c r="AU546" s="160"/>
      <c r="AV546" s="347"/>
      <c r="AW546" s="346"/>
      <c r="AX546" s="346"/>
      <c r="AY546" s="350"/>
      <c r="AZ546" s="351"/>
      <c r="BA546" s="347"/>
      <c r="BB546" s="352"/>
      <c r="BC546" s="353"/>
      <c r="BD546" s="353"/>
      <c r="BE546" s="353"/>
      <c r="BF546" s="353"/>
      <c r="BG546" s="350"/>
      <c r="BH546" s="352"/>
      <c r="BI546" s="345"/>
      <c r="BJ546" s="350"/>
      <c r="BK546" s="317">
        <v>60.857142857142854</v>
      </c>
    </row>
    <row r="547" spans="1:63" s="50" customFormat="1" ht="11.25" customHeight="1" x14ac:dyDescent="0.15">
      <c r="A547" s="379" t="s">
        <v>143</v>
      </c>
      <c r="B547" s="315" t="s">
        <v>2062</v>
      </c>
      <c r="C547" s="321" t="s">
        <v>2063</v>
      </c>
      <c r="D547" s="321" t="s">
        <v>2064</v>
      </c>
      <c r="E547" s="321" t="s">
        <v>2515</v>
      </c>
      <c r="F547" s="322"/>
      <c r="G547" s="321">
        <v>17256</v>
      </c>
      <c r="H547" s="311">
        <v>7412</v>
      </c>
      <c r="I547" s="311">
        <v>352</v>
      </c>
      <c r="J547" s="311">
        <v>19</v>
      </c>
      <c r="K547" s="311">
        <v>13</v>
      </c>
      <c r="L547" s="311">
        <v>32</v>
      </c>
      <c r="M547" s="311">
        <v>352</v>
      </c>
      <c r="N547" s="311">
        <v>352</v>
      </c>
      <c r="O547" s="311">
        <v>352</v>
      </c>
      <c r="P547" s="311">
        <v>3</v>
      </c>
      <c r="Q547" s="311">
        <v>0</v>
      </c>
      <c r="R547" s="311">
        <v>0</v>
      </c>
      <c r="S547" s="311">
        <v>0</v>
      </c>
      <c r="T547" s="311">
        <v>0</v>
      </c>
      <c r="U547" s="311">
        <v>0</v>
      </c>
      <c r="V547" s="311">
        <v>0</v>
      </c>
      <c r="W547" s="311">
        <v>0</v>
      </c>
      <c r="X547" s="311">
        <v>0</v>
      </c>
      <c r="Y547" s="311">
        <v>366</v>
      </c>
      <c r="Z547" s="311">
        <v>0</v>
      </c>
      <c r="AA547" s="312">
        <v>0.98</v>
      </c>
      <c r="AB547" s="312">
        <v>0</v>
      </c>
      <c r="AC547" s="312">
        <v>0.02</v>
      </c>
      <c r="AD547" s="311">
        <v>67</v>
      </c>
      <c r="AE547" s="311">
        <v>94150</v>
      </c>
      <c r="AF547" s="311">
        <v>87</v>
      </c>
      <c r="AG547" s="313">
        <v>1840500</v>
      </c>
      <c r="AH547" s="314"/>
      <c r="AI547" s="315">
        <v>33684</v>
      </c>
      <c r="AJ547" s="311">
        <v>0</v>
      </c>
      <c r="AK547" s="311">
        <v>0</v>
      </c>
      <c r="AL547" s="311">
        <v>12131</v>
      </c>
      <c r="AM547" s="311">
        <v>0</v>
      </c>
      <c r="AN547" s="316"/>
      <c r="AO547" s="311">
        <v>1962458</v>
      </c>
      <c r="AP547" s="311">
        <v>0</v>
      </c>
      <c r="AQ547" s="311">
        <v>0</v>
      </c>
      <c r="AR547" s="311">
        <v>2350</v>
      </c>
      <c r="AS547" s="311">
        <v>0</v>
      </c>
      <c r="AT547" s="311">
        <v>476891</v>
      </c>
      <c r="AU547" s="313">
        <v>0</v>
      </c>
      <c r="AV547" s="314"/>
      <c r="AW547" s="312">
        <v>0.8</v>
      </c>
      <c r="AX547" s="312">
        <v>0.2</v>
      </c>
      <c r="AY547" s="317" t="s">
        <v>50</v>
      </c>
      <c r="AZ547" s="318" t="s">
        <v>95</v>
      </c>
      <c r="BA547" s="314" t="s">
        <v>2066</v>
      </c>
      <c r="BB547" s="319">
        <v>84.91</v>
      </c>
      <c r="BC547" s="320">
        <v>11200380</v>
      </c>
      <c r="BD547" s="320">
        <v>9182151</v>
      </c>
      <c r="BE547" s="320">
        <v>3627299</v>
      </c>
      <c r="BF547" s="320">
        <v>24160194</v>
      </c>
      <c r="BG547" s="317" t="s">
        <v>46</v>
      </c>
      <c r="BH547" s="319"/>
      <c r="BI547" s="311" t="s">
        <v>2539</v>
      </c>
      <c r="BJ547" s="317" t="s">
        <v>42</v>
      </c>
      <c r="BK547" s="317">
        <v>2033.2857142857142</v>
      </c>
    </row>
    <row r="548" spans="1:63" s="50" customFormat="1" ht="11.25" customHeight="1" x14ac:dyDescent="0.15">
      <c r="A548" s="379" t="s">
        <v>116</v>
      </c>
      <c r="B548" s="315" t="s">
        <v>114</v>
      </c>
      <c r="C548" s="321" t="s">
        <v>2495</v>
      </c>
      <c r="D548" s="321" t="s">
        <v>732</v>
      </c>
      <c r="E548" s="321" t="s">
        <v>118</v>
      </c>
      <c r="F548" s="322"/>
      <c r="G548" s="321">
        <v>43461</v>
      </c>
      <c r="H548" s="311">
        <v>17242</v>
      </c>
      <c r="I548" s="311">
        <v>1622</v>
      </c>
      <c r="J548" s="311">
        <v>43</v>
      </c>
      <c r="K548" s="311">
        <v>2</v>
      </c>
      <c r="L548" s="311">
        <v>3</v>
      </c>
      <c r="M548" s="311">
        <v>289</v>
      </c>
      <c r="N548" s="311">
        <v>132</v>
      </c>
      <c r="O548" s="311">
        <v>1622</v>
      </c>
      <c r="P548" s="311">
        <v>2</v>
      </c>
      <c r="Q548" s="311">
        <v>12</v>
      </c>
      <c r="R548" s="311">
        <v>0</v>
      </c>
      <c r="S548" s="311">
        <v>0</v>
      </c>
      <c r="T548" s="311">
        <v>0</v>
      </c>
      <c r="U548" s="311">
        <v>0</v>
      </c>
      <c r="V548" s="311">
        <v>0</v>
      </c>
      <c r="W548" s="311">
        <v>0</v>
      </c>
      <c r="X548" s="311">
        <v>0</v>
      </c>
      <c r="Y548" s="311">
        <v>2765</v>
      </c>
      <c r="Z548" s="311">
        <v>517</v>
      </c>
      <c r="AA548" s="312">
        <v>1</v>
      </c>
      <c r="AB548" s="312">
        <v>0</v>
      </c>
      <c r="AC548" s="312">
        <v>0</v>
      </c>
      <c r="AD548" s="311">
        <v>231</v>
      </c>
      <c r="AE548" s="311">
        <v>816902</v>
      </c>
      <c r="AF548" s="311">
        <v>187</v>
      </c>
      <c r="AG548" s="313">
        <v>6088351</v>
      </c>
      <c r="AH548" s="314" t="s">
        <v>2540</v>
      </c>
      <c r="AI548" s="315">
        <v>747945</v>
      </c>
      <c r="AJ548" s="311">
        <v>75</v>
      </c>
      <c r="AK548" s="311">
        <v>0</v>
      </c>
      <c r="AL548" s="311">
        <v>2424</v>
      </c>
      <c r="AM548" s="311">
        <v>7</v>
      </c>
      <c r="AN548" s="316" t="s">
        <v>1479</v>
      </c>
      <c r="AO548" s="311">
        <v>9851921</v>
      </c>
      <c r="AP548" s="311">
        <v>550944</v>
      </c>
      <c r="AQ548" s="311">
        <v>0</v>
      </c>
      <c r="AR548" s="311">
        <v>0</v>
      </c>
      <c r="AS548" s="311">
        <v>0</v>
      </c>
      <c r="AT548" s="311">
        <v>393891</v>
      </c>
      <c r="AU548" s="313">
        <v>2106656</v>
      </c>
      <c r="AV548" s="314" t="s">
        <v>2541</v>
      </c>
      <c r="AW548" s="312">
        <v>0.86</v>
      </c>
      <c r="AX548" s="312">
        <v>0.14000000000000001</v>
      </c>
      <c r="AY548" s="317" t="s">
        <v>50</v>
      </c>
      <c r="AZ548" s="318" t="s">
        <v>41</v>
      </c>
      <c r="BA548" s="314" t="s">
        <v>2542</v>
      </c>
      <c r="BB548" s="319">
        <v>66.47</v>
      </c>
      <c r="BC548" s="320">
        <v>38654768</v>
      </c>
      <c r="BD548" s="320">
        <v>33582990</v>
      </c>
      <c r="BE548" s="320">
        <v>49661296</v>
      </c>
      <c r="BF548" s="320">
        <v>121974722</v>
      </c>
      <c r="BG548" s="317" t="s">
        <v>42</v>
      </c>
      <c r="BH548" s="319">
        <v>77.25</v>
      </c>
      <c r="BI548" s="311" t="s">
        <v>2543</v>
      </c>
      <c r="BJ548" s="317" t="s">
        <v>46</v>
      </c>
      <c r="BK548" s="317">
        <v>393</v>
      </c>
    </row>
    <row r="549" spans="1:63" s="252" customFormat="1" ht="11.25" customHeight="1" x14ac:dyDescent="0.15">
      <c r="A549" s="380" t="s">
        <v>357</v>
      </c>
      <c r="B549" s="348"/>
      <c r="C549" s="354"/>
      <c r="D549" s="354"/>
      <c r="E549" s="354"/>
      <c r="F549" s="355"/>
      <c r="G549" s="354"/>
      <c r="H549" s="345"/>
      <c r="I549" s="345"/>
      <c r="J549" s="345"/>
      <c r="K549" s="345"/>
      <c r="L549" s="345"/>
      <c r="M549" s="345"/>
      <c r="N549" s="345"/>
      <c r="O549" s="345"/>
      <c r="P549" s="345"/>
      <c r="Q549" s="345"/>
      <c r="R549" s="345"/>
      <c r="S549" s="345"/>
      <c r="T549" s="345"/>
      <c r="U549" s="345"/>
      <c r="V549" s="345"/>
      <c r="W549" s="345"/>
      <c r="X549" s="345"/>
      <c r="Y549" s="345"/>
      <c r="Z549" s="345"/>
      <c r="AA549" s="346"/>
      <c r="AB549" s="346"/>
      <c r="AC549" s="346"/>
      <c r="AD549" s="345"/>
      <c r="AE549" s="345"/>
      <c r="AF549" s="345"/>
      <c r="AG549" s="160"/>
      <c r="AH549" s="347"/>
      <c r="AI549" s="348"/>
      <c r="AJ549" s="345"/>
      <c r="AK549" s="345"/>
      <c r="AL549" s="345"/>
      <c r="AM549" s="345"/>
      <c r="AN549" s="349"/>
      <c r="AO549" s="345"/>
      <c r="AP549" s="345"/>
      <c r="AQ549" s="345"/>
      <c r="AR549" s="345"/>
      <c r="AS549" s="345"/>
      <c r="AT549" s="345"/>
      <c r="AU549" s="160"/>
      <c r="AV549" s="347"/>
      <c r="AW549" s="346"/>
      <c r="AX549" s="346"/>
      <c r="AY549" s="350"/>
      <c r="AZ549" s="351"/>
      <c r="BA549" s="347"/>
      <c r="BB549" s="352"/>
      <c r="BC549" s="353"/>
      <c r="BD549" s="353"/>
      <c r="BE549" s="353"/>
      <c r="BF549" s="353"/>
      <c r="BG549" s="350"/>
      <c r="BH549" s="352"/>
      <c r="BI549" s="345"/>
      <c r="BJ549" s="350"/>
      <c r="BK549" s="317">
        <v>167.66666666666666</v>
      </c>
    </row>
    <row r="550" spans="1:63" s="50" customFormat="1" ht="11.25" customHeight="1" x14ac:dyDescent="0.15">
      <c r="A550" s="379" t="s">
        <v>144</v>
      </c>
      <c r="B550" s="315" t="s">
        <v>175</v>
      </c>
      <c r="C550" s="321" t="s">
        <v>2496</v>
      </c>
      <c r="D550" s="321" t="s">
        <v>210</v>
      </c>
      <c r="E550" s="321" t="s">
        <v>230</v>
      </c>
      <c r="F550" s="322"/>
      <c r="G550" s="321">
        <v>19090</v>
      </c>
      <c r="H550" s="311">
        <v>8029</v>
      </c>
      <c r="I550" s="311">
        <v>476</v>
      </c>
      <c r="J550" s="311">
        <v>59</v>
      </c>
      <c r="K550" s="311">
        <v>32</v>
      </c>
      <c r="L550" s="311">
        <v>6</v>
      </c>
      <c r="M550" s="311">
        <v>325</v>
      </c>
      <c r="N550" s="311">
        <v>86</v>
      </c>
      <c r="O550" s="311">
        <v>213</v>
      </c>
      <c r="P550" s="311">
        <v>0</v>
      </c>
      <c r="Q550" s="311">
        <v>0</v>
      </c>
      <c r="R550" s="311">
        <v>0</v>
      </c>
      <c r="S550" s="311">
        <v>0</v>
      </c>
      <c r="T550" s="311">
        <v>0</v>
      </c>
      <c r="U550" s="311">
        <v>0</v>
      </c>
      <c r="V550" s="311">
        <v>0</v>
      </c>
      <c r="W550" s="311">
        <v>0</v>
      </c>
      <c r="X550" s="311">
        <v>0</v>
      </c>
      <c r="Y550" s="311">
        <v>950</v>
      </c>
      <c r="Z550" s="311">
        <v>85</v>
      </c>
      <c r="AA550" s="312">
        <v>1</v>
      </c>
      <c r="AB550" s="312">
        <v>0</v>
      </c>
      <c r="AC550" s="312">
        <v>0</v>
      </c>
      <c r="AD550" s="311">
        <v>16</v>
      </c>
      <c r="AE550" s="311">
        <v>14000</v>
      </c>
      <c r="AF550" s="311">
        <v>108</v>
      </c>
      <c r="AG550" s="313">
        <v>2077800</v>
      </c>
      <c r="AH550" s="314"/>
      <c r="AI550" s="315">
        <v>5500</v>
      </c>
      <c r="AJ550" s="311">
        <v>0</v>
      </c>
      <c r="AK550" s="311">
        <v>0</v>
      </c>
      <c r="AL550" s="311">
        <v>430000</v>
      </c>
      <c r="AM550" s="311">
        <v>0</v>
      </c>
      <c r="AN550" s="316"/>
      <c r="AO550" s="311">
        <v>0</v>
      </c>
      <c r="AP550" s="311">
        <v>0</v>
      </c>
      <c r="AQ550" s="311">
        <v>4500000</v>
      </c>
      <c r="AR550" s="311">
        <v>0</v>
      </c>
      <c r="AS550" s="311">
        <v>0</v>
      </c>
      <c r="AT550" s="311">
        <v>0</v>
      </c>
      <c r="AU550" s="313">
        <v>0</v>
      </c>
      <c r="AV550" s="314"/>
      <c r="AW550" s="312">
        <v>0</v>
      </c>
      <c r="AX550" s="312">
        <v>1</v>
      </c>
      <c r="AY550" s="317" t="s">
        <v>50</v>
      </c>
      <c r="AZ550" s="318" t="s">
        <v>95</v>
      </c>
      <c r="BA550" s="314" t="s">
        <v>2544</v>
      </c>
      <c r="BB550" s="319">
        <v>96.52</v>
      </c>
      <c r="BC550" s="320">
        <v>15804683</v>
      </c>
      <c r="BD550" s="320">
        <v>14367047</v>
      </c>
      <c r="BE550" s="320">
        <v>11231682</v>
      </c>
      <c r="BF550" s="320">
        <v>41403413</v>
      </c>
      <c r="BG550" s="317" t="s">
        <v>42</v>
      </c>
      <c r="BH550" s="319">
        <v>96.52</v>
      </c>
      <c r="BI550" s="311"/>
      <c r="BJ550" s="317" t="s">
        <v>46</v>
      </c>
      <c r="BK550" s="317">
        <v>289</v>
      </c>
    </row>
    <row r="551" spans="1:63" s="50" customFormat="1" ht="11.25" customHeight="1" x14ac:dyDescent="0.15">
      <c r="A551" s="379" t="s">
        <v>145</v>
      </c>
      <c r="B551" s="315" t="s">
        <v>2497</v>
      </c>
      <c r="C551" s="321" t="s">
        <v>2498</v>
      </c>
      <c r="D551" s="321" t="s">
        <v>49</v>
      </c>
      <c r="E551" s="321" t="s">
        <v>1564</v>
      </c>
      <c r="F551" s="322"/>
      <c r="G551" s="321">
        <v>96000</v>
      </c>
      <c r="H551" s="311">
        <v>45000</v>
      </c>
      <c r="I551" s="311">
        <v>2254</v>
      </c>
      <c r="J551" s="311">
        <v>129</v>
      </c>
      <c r="K551" s="311">
        <v>47</v>
      </c>
      <c r="L551" s="311">
        <v>12</v>
      </c>
      <c r="M551" s="311">
        <v>2254</v>
      </c>
      <c r="N551" s="311">
        <v>0</v>
      </c>
      <c r="O551" s="311">
        <v>2254</v>
      </c>
      <c r="P551" s="311">
        <v>0</v>
      </c>
      <c r="Q551" s="311">
        <v>264</v>
      </c>
      <c r="R551" s="311">
        <v>11</v>
      </c>
      <c r="S551" s="311">
        <v>0</v>
      </c>
      <c r="T551" s="311">
        <v>0</v>
      </c>
      <c r="U551" s="311">
        <v>0</v>
      </c>
      <c r="V551" s="311">
        <v>0</v>
      </c>
      <c r="W551" s="311">
        <v>0</v>
      </c>
      <c r="X551" s="311">
        <v>0</v>
      </c>
      <c r="Y551" s="311">
        <v>3881</v>
      </c>
      <c r="Z551" s="311">
        <v>600</v>
      </c>
      <c r="AA551" s="312">
        <v>0.9</v>
      </c>
      <c r="AB551" s="312">
        <v>0.08</v>
      </c>
      <c r="AC551" s="312">
        <v>0.02</v>
      </c>
      <c r="AD551" s="311">
        <v>447</v>
      </c>
      <c r="AE551" s="311">
        <v>857000</v>
      </c>
      <c r="AF551" s="311">
        <v>65</v>
      </c>
      <c r="AG551" s="313">
        <v>3000000</v>
      </c>
      <c r="AH551" s="314"/>
      <c r="AI551" s="315">
        <v>922000</v>
      </c>
      <c r="AJ551" s="311">
        <v>0</v>
      </c>
      <c r="AK551" s="311">
        <v>0</v>
      </c>
      <c r="AL551" s="311">
        <v>601000</v>
      </c>
      <c r="AM551" s="311">
        <v>0</v>
      </c>
      <c r="AN551" s="316"/>
      <c r="AO551" s="311">
        <v>11600000</v>
      </c>
      <c r="AP551" s="311">
        <v>0</v>
      </c>
      <c r="AQ551" s="311">
        <v>0</v>
      </c>
      <c r="AR551" s="311">
        <v>0</v>
      </c>
      <c r="AS551" s="311">
        <v>0</v>
      </c>
      <c r="AT551" s="311">
        <v>0</v>
      </c>
      <c r="AU551" s="313">
        <v>0</v>
      </c>
      <c r="AV551" s="314"/>
      <c r="AW551" s="312">
        <v>1</v>
      </c>
      <c r="AX551" s="312">
        <v>0</v>
      </c>
      <c r="AY551" s="317" t="s">
        <v>50</v>
      </c>
      <c r="AZ551" s="318" t="s">
        <v>50</v>
      </c>
      <c r="BA551" s="314"/>
      <c r="BB551" s="319">
        <v>64.48</v>
      </c>
      <c r="BC551" s="320">
        <v>125000000</v>
      </c>
      <c r="BD551" s="320">
        <v>68000000</v>
      </c>
      <c r="BE551" s="320">
        <v>73000000</v>
      </c>
      <c r="BF551" s="320">
        <v>298000000</v>
      </c>
      <c r="BG551" s="317" t="s">
        <v>46</v>
      </c>
      <c r="BH551" s="319"/>
      <c r="BI551" s="311"/>
      <c r="BJ551" s="317" t="s">
        <v>46</v>
      </c>
      <c r="BK551" s="317">
        <v>482.81818181818181</v>
      </c>
    </row>
    <row r="552" spans="1:63" s="50" customFormat="1" ht="11.25" customHeight="1" x14ac:dyDescent="0.15">
      <c r="A552" s="381" t="s">
        <v>322</v>
      </c>
      <c r="B552" s="315" t="s">
        <v>2074</v>
      </c>
      <c r="C552" s="321" t="s">
        <v>2075</v>
      </c>
      <c r="D552" s="321" t="s">
        <v>325</v>
      </c>
      <c r="E552" s="321" t="s">
        <v>326</v>
      </c>
      <c r="F552" s="322"/>
      <c r="G552" s="321">
        <v>3185</v>
      </c>
      <c r="H552" s="311">
        <v>1270</v>
      </c>
      <c r="I552" s="311">
        <v>145</v>
      </c>
      <c r="J552" s="311">
        <v>0</v>
      </c>
      <c r="K552" s="311">
        <v>5</v>
      </c>
      <c r="L552" s="311">
        <v>0</v>
      </c>
      <c r="M552" s="311">
        <v>90</v>
      </c>
      <c r="N552" s="311">
        <v>0</v>
      </c>
      <c r="O552" s="311">
        <v>120</v>
      </c>
      <c r="P552" s="311">
        <v>0</v>
      </c>
      <c r="Q552" s="311">
        <v>400</v>
      </c>
      <c r="R552" s="311">
        <v>0</v>
      </c>
      <c r="S552" s="311">
        <v>5</v>
      </c>
      <c r="T552" s="311">
        <v>0</v>
      </c>
      <c r="U552" s="311">
        <v>42</v>
      </c>
      <c r="V552" s="311">
        <v>0</v>
      </c>
      <c r="W552" s="311">
        <v>83</v>
      </c>
      <c r="X552" s="311">
        <v>0</v>
      </c>
      <c r="Y552" s="311">
        <v>225</v>
      </c>
      <c r="Z552" s="311">
        <v>0</v>
      </c>
      <c r="AA552" s="312">
        <v>1</v>
      </c>
      <c r="AB552" s="312">
        <v>0</v>
      </c>
      <c r="AC552" s="312">
        <v>0</v>
      </c>
      <c r="AD552" s="311">
        <v>20</v>
      </c>
      <c r="AE552" s="311">
        <v>57500</v>
      </c>
      <c r="AF552" s="311">
        <v>10</v>
      </c>
      <c r="AG552" s="313">
        <v>120000</v>
      </c>
      <c r="AH552" s="314"/>
      <c r="AI552" s="315">
        <v>115500</v>
      </c>
      <c r="AJ552" s="311">
        <v>0</v>
      </c>
      <c r="AK552" s="311">
        <v>0</v>
      </c>
      <c r="AL552" s="311">
        <v>11800</v>
      </c>
      <c r="AM552" s="311">
        <v>0</v>
      </c>
      <c r="AN552" s="316"/>
      <c r="AO552" s="311">
        <v>15000</v>
      </c>
      <c r="AP552" s="311">
        <v>20000</v>
      </c>
      <c r="AQ552" s="311">
        <v>6500</v>
      </c>
      <c r="AR552" s="311">
        <v>0</v>
      </c>
      <c r="AS552" s="311">
        <v>0</v>
      </c>
      <c r="AT552" s="311">
        <v>0</v>
      </c>
      <c r="AU552" s="313">
        <v>0</v>
      </c>
      <c r="AV552" s="314"/>
      <c r="AW552" s="312">
        <v>0.4</v>
      </c>
      <c r="AX552" s="312">
        <v>0.6</v>
      </c>
      <c r="AY552" s="317" t="s">
        <v>50</v>
      </c>
      <c r="AZ552" s="318" t="s">
        <v>41</v>
      </c>
      <c r="BA552" s="314" t="s">
        <v>2545</v>
      </c>
      <c r="BB552" s="319">
        <v>55.5</v>
      </c>
      <c r="BC552" s="320">
        <v>1200000</v>
      </c>
      <c r="BD552" s="320">
        <v>4000000</v>
      </c>
      <c r="BE552" s="320">
        <v>6300000</v>
      </c>
      <c r="BF552" s="320">
        <v>11600000</v>
      </c>
      <c r="BG552" s="317" t="s">
        <v>42</v>
      </c>
      <c r="BH552" s="319">
        <v>55.5</v>
      </c>
      <c r="BI552" s="311" t="s">
        <v>2546</v>
      </c>
      <c r="BJ552" s="317" t="s">
        <v>42</v>
      </c>
      <c r="BK552" s="317">
        <v>383.33333333333331</v>
      </c>
    </row>
    <row r="553" spans="1:63" s="252" customFormat="1" ht="11.25" customHeight="1" x14ac:dyDescent="0.15">
      <c r="A553" s="382" t="s">
        <v>70</v>
      </c>
      <c r="B553" s="348"/>
      <c r="C553" s="354"/>
      <c r="D553" s="354"/>
      <c r="E553" s="354"/>
      <c r="F553" s="355"/>
      <c r="G553" s="354"/>
      <c r="H553" s="345"/>
      <c r="I553" s="345"/>
      <c r="J553" s="345"/>
      <c r="K553" s="345"/>
      <c r="L553" s="345"/>
      <c r="M553" s="345"/>
      <c r="N553" s="345"/>
      <c r="O553" s="345"/>
      <c r="P553" s="345"/>
      <c r="Q553" s="345"/>
      <c r="R553" s="345"/>
      <c r="S553" s="345"/>
      <c r="T553" s="345"/>
      <c r="U553" s="345"/>
      <c r="V553" s="345"/>
      <c r="W553" s="345"/>
      <c r="X553" s="345"/>
      <c r="Y553" s="345"/>
      <c r="Z553" s="345"/>
      <c r="AA553" s="346"/>
      <c r="AB553" s="346"/>
      <c r="AC553" s="346"/>
      <c r="AD553" s="345"/>
      <c r="AE553" s="345"/>
      <c r="AF553" s="345"/>
      <c r="AG553" s="160"/>
      <c r="AH553" s="347"/>
      <c r="AI553" s="348"/>
      <c r="AJ553" s="345"/>
      <c r="AK553" s="345"/>
      <c r="AL553" s="345"/>
      <c r="AM553" s="345"/>
      <c r="AN553" s="349"/>
      <c r="AO553" s="345"/>
      <c r="AP553" s="345"/>
      <c r="AQ553" s="345"/>
      <c r="AR553" s="345"/>
      <c r="AS553" s="345"/>
      <c r="AT553" s="345"/>
      <c r="AU553" s="160"/>
      <c r="AV553" s="347"/>
      <c r="AW553" s="346"/>
      <c r="AX553" s="346"/>
      <c r="AY553" s="350"/>
      <c r="AZ553" s="351"/>
      <c r="BA553" s="347"/>
      <c r="BB553" s="352"/>
      <c r="BC553" s="353"/>
      <c r="BD553" s="353"/>
      <c r="BE553" s="353"/>
      <c r="BF553" s="353"/>
      <c r="BG553" s="350"/>
      <c r="BH553" s="352"/>
      <c r="BI553" s="345"/>
      <c r="BJ553" s="350"/>
      <c r="BK553" s="317">
        <v>30</v>
      </c>
    </row>
    <row r="554" spans="1:63" s="50" customFormat="1" ht="11.25" customHeight="1" x14ac:dyDescent="0.15">
      <c r="A554" s="379" t="s">
        <v>146</v>
      </c>
      <c r="B554" s="315" t="s">
        <v>1569</v>
      </c>
      <c r="C554" s="321" t="s">
        <v>1583</v>
      </c>
      <c r="D554" s="321" t="s">
        <v>694</v>
      </c>
      <c r="E554" s="321" t="s">
        <v>231</v>
      </c>
      <c r="F554" s="322"/>
      <c r="G554" s="321">
        <v>18278</v>
      </c>
      <c r="H554" s="311">
        <v>7808</v>
      </c>
      <c r="I554" s="311">
        <v>475</v>
      </c>
      <c r="J554" s="311">
        <v>26</v>
      </c>
      <c r="K554" s="311">
        <v>69</v>
      </c>
      <c r="L554" s="311">
        <v>15</v>
      </c>
      <c r="M554" s="311">
        <v>558</v>
      </c>
      <c r="N554" s="311">
        <v>270</v>
      </c>
      <c r="O554" s="311">
        <v>479</v>
      </c>
      <c r="P554" s="311">
        <v>18</v>
      </c>
      <c r="Q554" s="311"/>
      <c r="R554" s="311"/>
      <c r="S554" s="311"/>
      <c r="T554" s="311"/>
      <c r="U554" s="311"/>
      <c r="V554" s="311"/>
      <c r="W554" s="311"/>
      <c r="X554" s="311"/>
      <c r="Y554" s="311">
        <v>335</v>
      </c>
      <c r="Z554" s="311">
        <v>60</v>
      </c>
      <c r="AA554" s="312">
        <v>0.97</v>
      </c>
      <c r="AB554" s="312">
        <v>0</v>
      </c>
      <c r="AC554" s="312">
        <v>0.03</v>
      </c>
      <c r="AD554" s="311">
        <v>65</v>
      </c>
      <c r="AE554" s="311">
        <v>93600</v>
      </c>
      <c r="AF554" s="311">
        <v>65</v>
      </c>
      <c r="AG554" s="313">
        <v>963150</v>
      </c>
      <c r="AH554" s="314"/>
      <c r="AI554" s="315">
        <v>56473</v>
      </c>
      <c r="AJ554" s="311">
        <v>0</v>
      </c>
      <c r="AK554" s="311">
        <v>0</v>
      </c>
      <c r="AL554" s="311">
        <v>8860</v>
      </c>
      <c r="AM554" s="311">
        <v>108</v>
      </c>
      <c r="AN554" s="316" t="s">
        <v>1570</v>
      </c>
      <c r="AO554" s="311">
        <v>1494205</v>
      </c>
      <c r="AP554" s="311">
        <v>0</v>
      </c>
      <c r="AQ554" s="311">
        <v>395454</v>
      </c>
      <c r="AR554" s="311">
        <v>0</v>
      </c>
      <c r="AS554" s="311">
        <v>0</v>
      </c>
      <c r="AT554" s="311">
        <v>0</v>
      </c>
      <c r="AU554" s="313"/>
      <c r="AV554" s="314"/>
      <c r="AW554" s="312">
        <v>0.54</v>
      </c>
      <c r="AX554" s="312">
        <v>0.46</v>
      </c>
      <c r="AY554" s="317" t="s">
        <v>50</v>
      </c>
      <c r="AZ554" s="318" t="s">
        <v>95</v>
      </c>
      <c r="BA554" s="314"/>
      <c r="BB554" s="319">
        <v>69.239999999999995</v>
      </c>
      <c r="BC554" s="320">
        <v>5958106</v>
      </c>
      <c r="BD554" s="320">
        <v>13512536</v>
      </c>
      <c r="BE554" s="320">
        <v>4562145.9000000004</v>
      </c>
      <c r="BF554" s="320">
        <v>24032787.969999999</v>
      </c>
      <c r="BG554" s="317" t="s">
        <v>42</v>
      </c>
      <c r="BH554" s="319">
        <v>81.540000000000006</v>
      </c>
      <c r="BI554" s="311" t="s">
        <v>2547</v>
      </c>
      <c r="BJ554" s="317" t="s">
        <v>42</v>
      </c>
      <c r="BK554" s="317">
        <v>1441.7</v>
      </c>
    </row>
    <row r="555" spans="1:63" s="252" customFormat="1" ht="11.25" customHeight="1" x14ac:dyDescent="0.15">
      <c r="A555" s="382" t="s">
        <v>158</v>
      </c>
      <c r="B555" s="348"/>
      <c r="C555" s="354"/>
      <c r="D555" s="354"/>
      <c r="E555" s="354"/>
      <c r="F555" s="355"/>
      <c r="G555" s="354"/>
      <c r="H555" s="345"/>
      <c r="I555" s="345"/>
      <c r="J555" s="345"/>
      <c r="K555" s="345"/>
      <c r="L555" s="345"/>
      <c r="M555" s="345"/>
      <c r="N555" s="345"/>
      <c r="O555" s="345"/>
      <c r="P555" s="345"/>
      <c r="Q555" s="345"/>
      <c r="R555" s="345"/>
      <c r="S555" s="345"/>
      <c r="T555" s="345"/>
      <c r="U555" s="345"/>
      <c r="V555" s="345"/>
      <c r="W555" s="345"/>
      <c r="X555" s="345"/>
      <c r="Y555" s="345"/>
      <c r="Z555" s="345"/>
      <c r="AA555" s="346"/>
      <c r="AB555" s="346"/>
      <c r="AC555" s="346"/>
      <c r="AD555" s="345"/>
      <c r="AE555" s="345"/>
      <c r="AF555" s="345"/>
      <c r="AG555" s="160"/>
      <c r="AH555" s="347"/>
      <c r="AI555" s="348"/>
      <c r="AJ555" s="345"/>
      <c r="AK555" s="345"/>
      <c r="AL555" s="345"/>
      <c r="AM555" s="345"/>
      <c r="AN555" s="349"/>
      <c r="AO555" s="345"/>
      <c r="AP555" s="345"/>
      <c r="AQ555" s="345"/>
      <c r="AR555" s="345"/>
      <c r="AS555" s="345"/>
      <c r="AT555" s="345"/>
      <c r="AU555" s="160"/>
      <c r="AV555" s="347"/>
      <c r="AW555" s="346"/>
      <c r="AX555" s="346"/>
      <c r="AY555" s="350"/>
      <c r="AZ555" s="351"/>
      <c r="BA555" s="347"/>
      <c r="BB555" s="352"/>
      <c r="BC555" s="353"/>
      <c r="BD555" s="353"/>
      <c r="BE555" s="353"/>
      <c r="BF555" s="353"/>
      <c r="BG555" s="350"/>
      <c r="BH555" s="352"/>
      <c r="BI555" s="345"/>
      <c r="BJ555" s="350"/>
      <c r="BK555" s="317">
        <v>72</v>
      </c>
    </row>
    <row r="556" spans="1:63" s="50" customFormat="1" ht="11.25" customHeight="1" x14ac:dyDescent="0.15">
      <c r="A556" s="379" t="s">
        <v>358</v>
      </c>
      <c r="B556" s="315" t="s">
        <v>2084</v>
      </c>
      <c r="C556" s="321" t="s">
        <v>2499</v>
      </c>
      <c r="D556" s="321" t="s">
        <v>2500</v>
      </c>
      <c r="E556" s="321" t="s">
        <v>2087</v>
      </c>
      <c r="F556" s="322"/>
      <c r="G556" s="321">
        <v>196539</v>
      </c>
      <c r="H556" s="311">
        <v>80455</v>
      </c>
      <c r="I556" s="311">
        <v>650</v>
      </c>
      <c r="J556" s="311">
        <v>430</v>
      </c>
      <c r="K556" s="311">
        <v>8</v>
      </c>
      <c r="L556" s="311">
        <v>0</v>
      </c>
      <c r="M556" s="311">
        <v>53</v>
      </c>
      <c r="N556" s="311">
        <v>0</v>
      </c>
      <c r="O556" s="311">
        <v>14</v>
      </c>
      <c r="P556" s="311">
        <v>0</v>
      </c>
      <c r="Q556" s="311">
        <v>20</v>
      </c>
      <c r="R556" s="311">
        <v>5</v>
      </c>
      <c r="S556" s="311">
        <v>0</v>
      </c>
      <c r="T556" s="311">
        <v>0</v>
      </c>
      <c r="U556" s="311">
        <v>0</v>
      </c>
      <c r="V556" s="311">
        <v>0</v>
      </c>
      <c r="W556" s="311">
        <v>0</v>
      </c>
      <c r="X556" s="311">
        <v>0</v>
      </c>
      <c r="Y556" s="311">
        <v>5503</v>
      </c>
      <c r="Z556" s="311">
        <v>0</v>
      </c>
      <c r="AA556" s="312">
        <v>0.95</v>
      </c>
      <c r="AB556" s="312">
        <v>0.05</v>
      </c>
      <c r="AC556" s="312">
        <v>0</v>
      </c>
      <c r="AD556" s="311">
        <v>173</v>
      </c>
      <c r="AE556" s="311">
        <v>49720</v>
      </c>
      <c r="AF556" s="311">
        <v>286</v>
      </c>
      <c r="AG556" s="313">
        <v>4341480</v>
      </c>
      <c r="AH556" s="314"/>
      <c r="AI556" s="315">
        <v>11303</v>
      </c>
      <c r="AJ556" s="311">
        <v>0</v>
      </c>
      <c r="AK556" s="311">
        <v>1386</v>
      </c>
      <c r="AL556" s="311">
        <v>8500</v>
      </c>
      <c r="AM556" s="311">
        <v>0</v>
      </c>
      <c r="AN556" s="316"/>
      <c r="AO556" s="311">
        <v>6333285</v>
      </c>
      <c r="AP556" s="311">
        <v>0</v>
      </c>
      <c r="AQ556" s="311">
        <v>0</v>
      </c>
      <c r="AR556" s="311">
        <v>0</v>
      </c>
      <c r="AS556" s="311">
        <v>0</v>
      </c>
      <c r="AT556" s="311">
        <v>0</v>
      </c>
      <c r="AU556" s="313">
        <v>0</v>
      </c>
      <c r="AV556" s="314"/>
      <c r="AW556" s="312">
        <v>0.71</v>
      </c>
      <c r="AX556" s="312">
        <v>0.28999999999999998</v>
      </c>
      <c r="AY556" s="317" t="s">
        <v>50</v>
      </c>
      <c r="AZ556" s="318" t="s">
        <v>50</v>
      </c>
      <c r="BA556" s="314"/>
      <c r="BB556" s="328">
        <v>88.12</v>
      </c>
      <c r="BC556" s="320">
        <v>4553833</v>
      </c>
      <c r="BD556" s="320">
        <v>3071752</v>
      </c>
      <c r="BE556" s="320">
        <v>3552756</v>
      </c>
      <c r="BF556" s="320">
        <v>12762763</v>
      </c>
      <c r="BG556" s="317" t="s">
        <v>42</v>
      </c>
      <c r="BH556" s="319">
        <v>93.72</v>
      </c>
      <c r="BI556" s="311"/>
      <c r="BJ556" s="317" t="s">
        <v>46</v>
      </c>
      <c r="BK556" s="317">
        <v>59.2</v>
      </c>
    </row>
    <row r="557" spans="1:63" s="50" customFormat="1" ht="11.25" customHeight="1" x14ac:dyDescent="0.15">
      <c r="A557" s="379" t="s">
        <v>359</v>
      </c>
      <c r="B557" s="315" t="s">
        <v>2088</v>
      </c>
      <c r="C557" s="321" t="s">
        <v>2089</v>
      </c>
      <c r="D557" s="321" t="s">
        <v>2090</v>
      </c>
      <c r="E557" s="321" t="s">
        <v>2091</v>
      </c>
      <c r="F557" s="322"/>
      <c r="G557" s="321">
        <v>24300</v>
      </c>
      <c r="H557" s="311">
        <v>5865</v>
      </c>
      <c r="I557" s="311">
        <v>550</v>
      </c>
      <c r="J557" s="311">
        <v>38</v>
      </c>
      <c r="K557" s="311">
        <v>11</v>
      </c>
      <c r="L557" s="311">
        <v>13</v>
      </c>
      <c r="M557" s="311">
        <v>450</v>
      </c>
      <c r="N557" s="311">
        <v>0</v>
      </c>
      <c r="O557" s="311">
        <v>2624</v>
      </c>
      <c r="P557" s="311">
        <v>0</v>
      </c>
      <c r="Q557" s="311">
        <v>0</v>
      </c>
      <c r="R557" s="311">
        <v>0</v>
      </c>
      <c r="S557" s="311">
        <v>0</v>
      </c>
      <c r="T557" s="311">
        <v>0</v>
      </c>
      <c r="U557" s="311">
        <v>0</v>
      </c>
      <c r="V557" s="311">
        <v>0</v>
      </c>
      <c r="W557" s="311">
        <v>0</v>
      </c>
      <c r="X557" s="311">
        <v>0</v>
      </c>
      <c r="Y557" s="311">
        <v>641</v>
      </c>
      <c r="Z557" s="311">
        <v>80</v>
      </c>
      <c r="AA557" s="312">
        <v>1</v>
      </c>
      <c r="AB557" s="312">
        <v>0</v>
      </c>
      <c r="AC557" s="312">
        <v>0</v>
      </c>
      <c r="AD557" s="311">
        <v>128</v>
      </c>
      <c r="AE557" s="311">
        <v>216000</v>
      </c>
      <c r="AF557" s="311">
        <v>88</v>
      </c>
      <c r="AG557" s="313">
        <v>1320000</v>
      </c>
      <c r="AH557" s="314"/>
      <c r="AI557" s="315">
        <v>200900</v>
      </c>
      <c r="AJ557" s="311">
        <v>0</v>
      </c>
      <c r="AK557" s="311">
        <v>0</v>
      </c>
      <c r="AL557" s="311">
        <v>26100</v>
      </c>
      <c r="AM557" s="311">
        <v>0</v>
      </c>
      <c r="AN557" s="316"/>
      <c r="AO557" s="311">
        <v>30000</v>
      </c>
      <c r="AP557" s="311">
        <v>5210</v>
      </c>
      <c r="AQ557" s="311">
        <v>272854</v>
      </c>
      <c r="AR557" s="311">
        <v>8523</v>
      </c>
      <c r="AS557" s="311">
        <v>0</v>
      </c>
      <c r="AT557" s="311">
        <v>0</v>
      </c>
      <c r="AU557" s="313">
        <v>0</v>
      </c>
      <c r="AV557" s="314"/>
      <c r="AW557" s="312">
        <v>0.8</v>
      </c>
      <c r="AX557" s="312">
        <v>0.2</v>
      </c>
      <c r="AY557" s="317" t="s">
        <v>41</v>
      </c>
      <c r="AZ557" s="318" t="s">
        <v>41</v>
      </c>
      <c r="BA557" s="314" t="s">
        <v>2548</v>
      </c>
      <c r="BB557" s="319">
        <v>34.69</v>
      </c>
      <c r="BC557" s="320">
        <v>9621589</v>
      </c>
      <c r="BD557" s="320">
        <v>8623854</v>
      </c>
      <c r="BE557" s="320">
        <v>9213256</v>
      </c>
      <c r="BF557" s="320">
        <v>27458699</v>
      </c>
      <c r="BG557" s="317" t="s">
        <v>42</v>
      </c>
      <c r="BH557" s="319">
        <v>34</v>
      </c>
      <c r="BI557" s="311"/>
      <c r="BJ557" s="317" t="s">
        <v>42</v>
      </c>
      <c r="BK557" s="317">
        <v>580</v>
      </c>
    </row>
    <row r="558" spans="1:63" s="50" customFormat="1" ht="11.25" customHeight="1" x14ac:dyDescent="0.15">
      <c r="A558" s="379" t="s">
        <v>147</v>
      </c>
      <c r="B558" s="315" t="s">
        <v>701</v>
      </c>
      <c r="C558" s="321" t="s">
        <v>2501</v>
      </c>
      <c r="D558" s="321" t="s">
        <v>702</v>
      </c>
      <c r="E558" s="321" t="s">
        <v>703</v>
      </c>
      <c r="F558" s="322"/>
      <c r="G558" s="321">
        <v>6511</v>
      </c>
      <c r="H558" s="311">
        <v>3068</v>
      </c>
      <c r="I558" s="311">
        <v>275</v>
      </c>
      <c r="J558" s="311">
        <v>8</v>
      </c>
      <c r="K558" s="311">
        <v>0</v>
      </c>
      <c r="L558" s="311">
        <v>0</v>
      </c>
      <c r="M558" s="311">
        <v>275</v>
      </c>
      <c r="N558" s="311">
        <v>3</v>
      </c>
      <c r="O558" s="311">
        <v>275</v>
      </c>
      <c r="P558" s="311">
        <v>0</v>
      </c>
      <c r="Q558" s="311">
        <v>1</v>
      </c>
      <c r="R558" s="311">
        <v>1</v>
      </c>
      <c r="S558" s="311">
        <v>0</v>
      </c>
      <c r="T558" s="311">
        <v>0</v>
      </c>
      <c r="U558" s="311">
        <v>1</v>
      </c>
      <c r="V558" s="311">
        <v>0</v>
      </c>
      <c r="W558" s="311">
        <v>0</v>
      </c>
      <c r="X558" s="311">
        <v>0</v>
      </c>
      <c r="Y558" s="311">
        <v>300</v>
      </c>
      <c r="Z558" s="311">
        <v>50</v>
      </c>
      <c r="AA558" s="312">
        <v>0.99</v>
      </c>
      <c r="AB558" s="312">
        <v>0</v>
      </c>
      <c r="AC558" s="312">
        <v>0.01</v>
      </c>
      <c r="AD558" s="311">
        <v>65</v>
      </c>
      <c r="AE558" s="311">
        <v>130000</v>
      </c>
      <c r="AF558" s="311">
        <v>63</v>
      </c>
      <c r="AG558" s="313">
        <v>180000</v>
      </c>
      <c r="AH558" s="314"/>
      <c r="AI558" s="315">
        <v>209004</v>
      </c>
      <c r="AJ558" s="311">
        <v>0</v>
      </c>
      <c r="AK558" s="311">
        <v>0</v>
      </c>
      <c r="AL558" s="311">
        <v>6858</v>
      </c>
      <c r="AM558" s="311">
        <v>0</v>
      </c>
      <c r="AN558" s="316"/>
      <c r="AO558" s="311">
        <v>2919595</v>
      </c>
      <c r="AP558" s="311">
        <v>0</v>
      </c>
      <c r="AQ558" s="311">
        <v>191527</v>
      </c>
      <c r="AR558" s="311">
        <v>0</v>
      </c>
      <c r="AS558" s="311">
        <v>0</v>
      </c>
      <c r="AT558" s="311">
        <v>0</v>
      </c>
      <c r="AU558" s="313">
        <v>0</v>
      </c>
      <c r="AV558" s="314"/>
      <c r="AW558" s="312">
        <v>0.94</v>
      </c>
      <c r="AX558" s="312">
        <v>0.06</v>
      </c>
      <c r="AY558" s="317" t="s">
        <v>50</v>
      </c>
      <c r="AZ558" s="318" t="s">
        <v>41</v>
      </c>
      <c r="BA558" s="314" t="s">
        <v>2549</v>
      </c>
      <c r="BB558" s="319">
        <v>78.23</v>
      </c>
      <c r="BC558" s="320">
        <v>12233757</v>
      </c>
      <c r="BD558" s="320">
        <v>18170969</v>
      </c>
      <c r="BE558" s="320">
        <v>17031132</v>
      </c>
      <c r="BF558" s="320">
        <v>47435858</v>
      </c>
      <c r="BG558" s="317" t="s">
        <v>42</v>
      </c>
      <c r="BH558" s="319">
        <v>78.41</v>
      </c>
      <c r="BI558" s="311" t="s">
        <v>2550</v>
      </c>
      <c r="BJ558" s="317" t="s">
        <v>42</v>
      </c>
      <c r="BK558" s="317">
        <v>1353.3333333333333</v>
      </c>
    </row>
    <row r="559" spans="1:63" s="252" customFormat="1" ht="11.25" customHeight="1" x14ac:dyDescent="0.15">
      <c r="A559" s="382" t="s">
        <v>360</v>
      </c>
      <c r="B559" s="348"/>
      <c r="C559" s="354"/>
      <c r="D559" s="354"/>
      <c r="E559" s="354"/>
      <c r="F559" s="355"/>
      <c r="G559" s="354"/>
      <c r="H559" s="345"/>
      <c r="I559" s="345"/>
      <c r="J559" s="345"/>
      <c r="K559" s="345"/>
      <c r="L559" s="345"/>
      <c r="M559" s="345"/>
      <c r="N559" s="345"/>
      <c r="O559" s="345"/>
      <c r="P559" s="345"/>
      <c r="Q559" s="345"/>
      <c r="R559" s="345"/>
      <c r="S559" s="345"/>
      <c r="T559" s="345"/>
      <c r="U559" s="345"/>
      <c r="V559" s="345"/>
      <c r="W559" s="345"/>
      <c r="X559" s="345"/>
      <c r="Y559" s="345"/>
      <c r="Z559" s="345"/>
      <c r="AA559" s="346"/>
      <c r="AB559" s="346"/>
      <c r="AC559" s="346"/>
      <c r="AD559" s="345"/>
      <c r="AE559" s="345"/>
      <c r="AF559" s="345"/>
      <c r="AG559" s="160"/>
      <c r="AH559" s="347"/>
      <c r="AI559" s="348"/>
      <c r="AJ559" s="345"/>
      <c r="AK559" s="345"/>
      <c r="AL559" s="345"/>
      <c r="AM559" s="345"/>
      <c r="AN559" s="349"/>
      <c r="AO559" s="345"/>
      <c r="AP559" s="345"/>
      <c r="AQ559" s="345"/>
      <c r="AR559" s="345"/>
      <c r="AS559" s="345"/>
      <c r="AT559" s="345"/>
      <c r="AU559" s="160"/>
      <c r="AV559" s="347"/>
      <c r="AW559" s="346"/>
      <c r="AX559" s="346"/>
      <c r="AY559" s="350"/>
      <c r="AZ559" s="351"/>
      <c r="BA559" s="347"/>
      <c r="BB559" s="352"/>
      <c r="BC559" s="353"/>
      <c r="BD559" s="353"/>
      <c r="BE559" s="353"/>
      <c r="BF559" s="353"/>
      <c r="BG559" s="350"/>
      <c r="BH559" s="352"/>
      <c r="BI559" s="345"/>
      <c r="BJ559" s="350"/>
      <c r="BK559" s="317">
        <v>154.375</v>
      </c>
    </row>
    <row r="560" spans="1:63" s="50" customFormat="1" ht="11.25" customHeight="1" x14ac:dyDescent="0.15">
      <c r="A560" s="379" t="s">
        <v>148</v>
      </c>
      <c r="B560" s="315" t="s">
        <v>2094</v>
      </c>
      <c r="C560" s="321" t="s">
        <v>2502</v>
      </c>
      <c r="D560" s="321" t="s">
        <v>2503</v>
      </c>
      <c r="E560" s="321" t="s">
        <v>2097</v>
      </c>
      <c r="F560" s="322"/>
      <c r="G560" s="321">
        <v>18900</v>
      </c>
      <c r="H560" s="311">
        <v>7069</v>
      </c>
      <c r="I560" s="311">
        <v>500</v>
      </c>
      <c r="J560" s="311">
        <v>35</v>
      </c>
      <c r="K560" s="311">
        <v>20</v>
      </c>
      <c r="L560" s="311">
        <v>1</v>
      </c>
      <c r="M560" s="311">
        <v>130</v>
      </c>
      <c r="N560" s="311">
        <v>19</v>
      </c>
      <c r="O560" s="311">
        <v>480</v>
      </c>
      <c r="P560" s="311">
        <v>20</v>
      </c>
      <c r="Q560" s="311">
        <v>0</v>
      </c>
      <c r="R560" s="311">
        <v>0</v>
      </c>
      <c r="S560" s="311">
        <v>0</v>
      </c>
      <c r="T560" s="311">
        <v>0</v>
      </c>
      <c r="U560" s="311">
        <v>0</v>
      </c>
      <c r="V560" s="311">
        <v>0</v>
      </c>
      <c r="W560" s="311">
        <v>0</v>
      </c>
      <c r="X560" s="311">
        <v>0</v>
      </c>
      <c r="Y560" s="311">
        <v>1110</v>
      </c>
      <c r="Z560" s="311">
        <v>166</v>
      </c>
      <c r="AA560" s="312">
        <v>1</v>
      </c>
      <c r="AB560" s="312">
        <v>0</v>
      </c>
      <c r="AC560" s="312">
        <v>0</v>
      </c>
      <c r="AD560" s="311">
        <v>140</v>
      </c>
      <c r="AE560" s="311">
        <v>91100</v>
      </c>
      <c r="AF560" s="311">
        <v>127</v>
      </c>
      <c r="AG560" s="313">
        <v>1858000</v>
      </c>
      <c r="AH560" s="314"/>
      <c r="AI560" s="315">
        <v>81380</v>
      </c>
      <c r="AJ560" s="311">
        <v>0</v>
      </c>
      <c r="AK560" s="311">
        <v>0</v>
      </c>
      <c r="AL560" s="311">
        <v>30920</v>
      </c>
      <c r="AM560" s="311">
        <v>76900</v>
      </c>
      <c r="AN560" s="316" t="s">
        <v>2551</v>
      </c>
      <c r="AO560" s="311">
        <v>696604</v>
      </c>
      <c r="AP560" s="311">
        <v>711638</v>
      </c>
      <c r="AQ560" s="311">
        <v>952200</v>
      </c>
      <c r="AR560" s="311">
        <v>4836</v>
      </c>
      <c r="AS560" s="311"/>
      <c r="AT560" s="311"/>
      <c r="AU560" s="313"/>
      <c r="AV560" s="314"/>
      <c r="AW560" s="312">
        <v>0.3</v>
      </c>
      <c r="AX560" s="312">
        <v>0.7</v>
      </c>
      <c r="AY560" s="317" t="s">
        <v>95</v>
      </c>
      <c r="AZ560" s="318" t="s">
        <v>95</v>
      </c>
      <c r="BA560" s="314"/>
      <c r="BB560" s="319">
        <v>128</v>
      </c>
      <c r="BC560" s="320">
        <v>22049000</v>
      </c>
      <c r="BD560" s="320">
        <v>11802000</v>
      </c>
      <c r="BE560" s="320">
        <v>15711000</v>
      </c>
      <c r="BF560" s="320">
        <v>52370000</v>
      </c>
      <c r="BG560" s="317" t="s">
        <v>42</v>
      </c>
      <c r="BH560" s="319">
        <v>135</v>
      </c>
      <c r="BI560" s="311" t="s">
        <v>2552</v>
      </c>
      <c r="BJ560" s="317" t="s">
        <v>42</v>
      </c>
      <c r="BK560" s="317">
        <v>334</v>
      </c>
    </row>
    <row r="561" spans="1:63" s="50" customFormat="1" ht="11.25" customHeight="1" x14ac:dyDescent="0.15">
      <c r="A561" s="379" t="s">
        <v>149</v>
      </c>
      <c r="B561" s="332" t="s">
        <v>179</v>
      </c>
      <c r="C561" s="323" t="s">
        <v>2504</v>
      </c>
      <c r="D561" s="323" t="s">
        <v>214</v>
      </c>
      <c r="E561" s="323" t="s">
        <v>2099</v>
      </c>
      <c r="F561" s="330"/>
      <c r="G561" s="323">
        <v>75000</v>
      </c>
      <c r="H561" s="329">
        <v>36000</v>
      </c>
      <c r="I561" s="329">
        <v>1111</v>
      </c>
      <c r="J561" s="329">
        <v>221</v>
      </c>
      <c r="K561" s="329">
        <v>29</v>
      </c>
      <c r="L561" s="329">
        <v>0</v>
      </c>
      <c r="M561" s="329">
        <v>23</v>
      </c>
      <c r="N561" s="329">
        <v>0</v>
      </c>
      <c r="O561" s="329">
        <v>100</v>
      </c>
      <c r="P561" s="329">
        <v>95</v>
      </c>
      <c r="Q561" s="329">
        <v>0</v>
      </c>
      <c r="R561" s="329">
        <v>0</v>
      </c>
      <c r="S561" s="329">
        <v>0</v>
      </c>
      <c r="T561" s="329">
        <v>0</v>
      </c>
      <c r="U561" s="329">
        <v>0</v>
      </c>
      <c r="V561" s="329">
        <v>0</v>
      </c>
      <c r="W561" s="329">
        <v>0</v>
      </c>
      <c r="X561" s="329">
        <v>0</v>
      </c>
      <c r="Y561" s="329">
        <v>4500</v>
      </c>
      <c r="Z561" s="329">
        <v>150</v>
      </c>
      <c r="AA561" s="312">
        <v>1</v>
      </c>
      <c r="AB561" s="312">
        <v>0</v>
      </c>
      <c r="AC561" s="312">
        <v>0</v>
      </c>
      <c r="AD561" s="329">
        <v>158</v>
      </c>
      <c r="AE561" s="329">
        <v>177000</v>
      </c>
      <c r="AF561" s="329">
        <v>111</v>
      </c>
      <c r="AG561" s="331">
        <v>962000</v>
      </c>
      <c r="AH561" s="240"/>
      <c r="AI561" s="332">
        <v>212608</v>
      </c>
      <c r="AJ561" s="329">
        <v>76</v>
      </c>
      <c r="AK561" s="329">
        <v>0</v>
      </c>
      <c r="AL561" s="329">
        <v>72736</v>
      </c>
      <c r="AM561" s="329">
        <v>0</v>
      </c>
      <c r="AN561" s="333"/>
      <c r="AO561" s="329">
        <v>1283568</v>
      </c>
      <c r="AP561" s="329">
        <v>57823</v>
      </c>
      <c r="AQ561" s="329">
        <v>0</v>
      </c>
      <c r="AR561" s="329">
        <v>0</v>
      </c>
      <c r="AS561" s="329">
        <v>0</v>
      </c>
      <c r="AT561" s="329">
        <v>0</v>
      </c>
      <c r="AU561" s="331">
        <v>0</v>
      </c>
      <c r="AV561" s="240"/>
      <c r="AW561" s="312">
        <v>0.96</v>
      </c>
      <c r="AX561" s="312">
        <v>0.04</v>
      </c>
      <c r="AY561" s="334" t="s">
        <v>50</v>
      </c>
      <c r="AZ561" s="335" t="s">
        <v>50</v>
      </c>
      <c r="BA561" s="240"/>
      <c r="BB561" s="336">
        <v>88.46</v>
      </c>
      <c r="BC561" s="337">
        <v>22037961</v>
      </c>
      <c r="BD561" s="337">
        <v>6158292</v>
      </c>
      <c r="BE561" s="337">
        <v>18612035</v>
      </c>
      <c r="BF561" s="337">
        <v>46808288</v>
      </c>
      <c r="BG561" s="334" t="s">
        <v>46</v>
      </c>
      <c r="BH561" s="319"/>
      <c r="BI561" s="329"/>
      <c r="BJ561" s="334" t="s">
        <v>46</v>
      </c>
      <c r="BK561" s="334">
        <v>250.28571428571428</v>
      </c>
    </row>
    <row r="562" spans="1:63" s="50" customFormat="1" ht="11.25" customHeight="1" x14ac:dyDescent="0.15">
      <c r="A562" s="379" t="s">
        <v>75</v>
      </c>
      <c r="B562" s="332" t="s">
        <v>1582</v>
      </c>
      <c r="C562" s="323" t="s">
        <v>1583</v>
      </c>
      <c r="D562" s="323" t="s">
        <v>1584</v>
      </c>
      <c r="E562" s="323" t="s">
        <v>1585</v>
      </c>
      <c r="F562" s="330"/>
      <c r="G562" s="323">
        <v>34774</v>
      </c>
      <c r="H562" s="329">
        <v>11452</v>
      </c>
      <c r="I562" s="329">
        <v>0</v>
      </c>
      <c r="J562" s="329">
        <v>0</v>
      </c>
      <c r="K562" s="329">
        <v>0</v>
      </c>
      <c r="L562" s="329">
        <v>2</v>
      </c>
      <c r="M562" s="329">
        <v>0</v>
      </c>
      <c r="N562" s="329">
        <v>0</v>
      </c>
      <c r="O562" s="329">
        <v>0</v>
      </c>
      <c r="P562" s="329">
        <v>0</v>
      </c>
      <c r="Q562" s="329">
        <v>2984</v>
      </c>
      <c r="R562" s="329">
        <v>357</v>
      </c>
      <c r="S562" s="329">
        <v>35</v>
      </c>
      <c r="T562" s="329">
        <v>3</v>
      </c>
      <c r="U562" s="329">
        <v>3231</v>
      </c>
      <c r="V562" s="329">
        <v>755</v>
      </c>
      <c r="W562" s="329">
        <v>1373</v>
      </c>
      <c r="X562" s="329">
        <v>0</v>
      </c>
      <c r="Y562" s="329">
        <v>0</v>
      </c>
      <c r="Z562" s="329">
        <v>0</v>
      </c>
      <c r="AA562" s="338">
        <v>0</v>
      </c>
      <c r="AB562" s="338">
        <v>0</v>
      </c>
      <c r="AC562" s="338">
        <v>1</v>
      </c>
      <c r="AD562" s="329">
        <v>280</v>
      </c>
      <c r="AE562" s="329">
        <v>577479</v>
      </c>
      <c r="AF562" s="329">
        <v>178</v>
      </c>
      <c r="AG562" s="331">
        <v>905255</v>
      </c>
      <c r="AH562" s="240"/>
      <c r="AI562" s="332">
        <v>553443</v>
      </c>
      <c r="AJ562" s="329">
        <v>58</v>
      </c>
      <c r="AK562" s="329">
        <v>0</v>
      </c>
      <c r="AL562" s="329">
        <v>29427</v>
      </c>
      <c r="AM562" s="329"/>
      <c r="AN562" s="333"/>
      <c r="AO562" s="329">
        <v>8847535</v>
      </c>
      <c r="AP562" s="329">
        <v>193714</v>
      </c>
      <c r="AQ562" s="329">
        <v>58958</v>
      </c>
      <c r="AR562" s="329">
        <v>0</v>
      </c>
      <c r="AS562" s="329">
        <v>42238</v>
      </c>
      <c r="AT562" s="329">
        <v>254763</v>
      </c>
      <c r="AU562" s="331">
        <v>0</v>
      </c>
      <c r="AV562" s="240" t="s">
        <v>2553</v>
      </c>
      <c r="AW562" s="338">
        <v>1</v>
      </c>
      <c r="AX562" s="338">
        <v>0</v>
      </c>
      <c r="AY562" s="334" t="s">
        <v>41</v>
      </c>
      <c r="AZ562" s="335" t="s">
        <v>41</v>
      </c>
      <c r="BA562" s="240"/>
      <c r="BB562" s="336">
        <v>73.510000000000005</v>
      </c>
      <c r="BC562" s="337">
        <v>31284061</v>
      </c>
      <c r="BD562" s="337">
        <v>36302768</v>
      </c>
      <c r="BE562" s="337">
        <v>44094647</v>
      </c>
      <c r="BF562" s="337">
        <v>111681476</v>
      </c>
      <c r="BG562" s="334" t="s">
        <v>42</v>
      </c>
      <c r="BH562" s="336">
        <v>77.39</v>
      </c>
      <c r="BI562" s="329"/>
      <c r="BJ562" s="334" t="s">
        <v>42</v>
      </c>
      <c r="BK562" s="334">
        <v>1277.7777777777778</v>
      </c>
    </row>
    <row r="563" spans="1:63" s="50" customFormat="1" ht="11.25" customHeight="1" x14ac:dyDescent="0.15">
      <c r="A563" s="381" t="s">
        <v>361</v>
      </c>
      <c r="B563" s="332" t="s">
        <v>2505</v>
      </c>
      <c r="C563" s="323" t="s">
        <v>2506</v>
      </c>
      <c r="D563" s="323" t="s">
        <v>2507</v>
      </c>
      <c r="E563" s="323" t="s">
        <v>2516</v>
      </c>
      <c r="F563" s="330"/>
      <c r="G563" s="323">
        <v>15606</v>
      </c>
      <c r="H563" s="329">
        <v>6889</v>
      </c>
      <c r="I563" s="329">
        <v>393</v>
      </c>
      <c r="J563" s="329">
        <v>15</v>
      </c>
      <c r="K563" s="329">
        <v>7</v>
      </c>
      <c r="L563" s="329">
        <v>7</v>
      </c>
      <c r="M563" s="329">
        <v>357</v>
      </c>
      <c r="N563" s="329">
        <v>0</v>
      </c>
      <c r="O563" s="329">
        <v>357</v>
      </c>
      <c r="P563" s="329">
        <v>0</v>
      </c>
      <c r="Q563" s="329">
        <v>0</v>
      </c>
      <c r="R563" s="329">
        <v>0</v>
      </c>
      <c r="S563" s="329">
        <v>0</v>
      </c>
      <c r="T563" s="329">
        <v>0</v>
      </c>
      <c r="U563" s="329">
        <v>0</v>
      </c>
      <c r="V563" s="329">
        <v>0</v>
      </c>
      <c r="W563" s="329">
        <v>0</v>
      </c>
      <c r="X563" s="329">
        <v>0</v>
      </c>
      <c r="Y563" s="329">
        <v>585</v>
      </c>
      <c r="Z563" s="329">
        <v>456</v>
      </c>
      <c r="AA563" s="338">
        <v>1</v>
      </c>
      <c r="AB563" s="338">
        <v>0</v>
      </c>
      <c r="AC563" s="338">
        <v>0</v>
      </c>
      <c r="AD563" s="329">
        <v>125</v>
      </c>
      <c r="AE563" s="329">
        <v>12000</v>
      </c>
      <c r="AF563" s="329">
        <v>100</v>
      </c>
      <c r="AG563" s="331">
        <v>100000</v>
      </c>
      <c r="AH563" s="240"/>
      <c r="AI563" s="332">
        <v>5249</v>
      </c>
      <c r="AJ563" s="329">
        <v>0</v>
      </c>
      <c r="AK563" s="329">
        <v>0</v>
      </c>
      <c r="AL563" s="329">
        <v>259760</v>
      </c>
      <c r="AM563" s="329">
        <v>6874</v>
      </c>
      <c r="AN563" s="333" t="s">
        <v>2554</v>
      </c>
      <c r="AO563" s="329">
        <v>1290986</v>
      </c>
      <c r="AP563" s="329">
        <v>0</v>
      </c>
      <c r="AQ563" s="329">
        <v>97459</v>
      </c>
      <c r="AR563" s="329">
        <v>0</v>
      </c>
      <c r="AS563" s="329">
        <v>765682</v>
      </c>
      <c r="AT563" s="329">
        <v>78481</v>
      </c>
      <c r="AU563" s="331">
        <v>0</v>
      </c>
      <c r="AV563" s="240"/>
      <c r="AW563" s="338">
        <v>1</v>
      </c>
      <c r="AX563" s="338">
        <v>0</v>
      </c>
      <c r="AY563" s="334" t="s">
        <v>95</v>
      </c>
      <c r="AZ563" s="335" t="s">
        <v>95</v>
      </c>
      <c r="BA563" s="240" t="s">
        <v>2555</v>
      </c>
      <c r="BB563" s="336">
        <v>86</v>
      </c>
      <c r="BC563" s="337">
        <v>8915505</v>
      </c>
      <c r="BD563" s="337">
        <v>8918746</v>
      </c>
      <c r="BE563" s="337">
        <v>9612614</v>
      </c>
      <c r="BF563" s="337">
        <v>27674678</v>
      </c>
      <c r="BG563" s="334" t="s">
        <v>46</v>
      </c>
      <c r="BH563" s="336"/>
      <c r="BI563" s="329"/>
      <c r="BJ563" s="334" t="s">
        <v>42</v>
      </c>
      <c r="BK563" s="334">
        <v>1171.5555555555557</v>
      </c>
    </row>
    <row r="564" spans="1:63" s="47" customFormat="1" ht="11.25" customHeight="1" x14ac:dyDescent="0.15">
      <c r="A564" s="183"/>
      <c r="B564" s="117"/>
      <c r="C564" s="286"/>
      <c r="D564" s="286"/>
      <c r="E564" s="286"/>
      <c r="F564" s="53"/>
      <c r="G564" s="286"/>
      <c r="H564" s="118"/>
      <c r="I564" s="118"/>
      <c r="J564" s="118"/>
      <c r="K564" s="118"/>
      <c r="L564" s="118"/>
      <c r="M564" s="118"/>
      <c r="N564" s="118"/>
      <c r="O564" s="118"/>
      <c r="P564" s="118"/>
      <c r="Q564" s="118"/>
      <c r="R564" s="118"/>
      <c r="S564" s="118"/>
      <c r="T564" s="118"/>
      <c r="U564" s="118"/>
      <c r="V564" s="118"/>
      <c r="W564" s="118"/>
      <c r="X564" s="118"/>
      <c r="Y564" s="118"/>
      <c r="Z564" s="118"/>
      <c r="AA564" s="118"/>
      <c r="AB564" s="118"/>
      <c r="AC564" s="118"/>
      <c r="AD564" s="118"/>
      <c r="AE564" s="118"/>
      <c r="AF564" s="118"/>
      <c r="AG564" s="287"/>
      <c r="AH564" s="83"/>
      <c r="AI564" s="117"/>
      <c r="AJ564" s="118"/>
      <c r="AK564" s="118"/>
      <c r="AL564" s="118"/>
      <c r="AM564" s="118"/>
      <c r="AN564" s="119"/>
      <c r="AO564" s="118"/>
      <c r="AP564" s="118"/>
      <c r="AQ564" s="118"/>
      <c r="AR564" s="118"/>
      <c r="AS564" s="118"/>
      <c r="AT564" s="118"/>
      <c r="AU564" s="287"/>
      <c r="AV564" s="83"/>
      <c r="AW564" s="118"/>
      <c r="AX564" s="118"/>
      <c r="AY564" s="288"/>
      <c r="AZ564" s="297"/>
      <c r="BA564" s="83"/>
      <c r="BB564" s="290"/>
      <c r="BC564" s="290"/>
      <c r="BD564" s="290"/>
      <c r="BE564" s="290"/>
      <c r="BF564" s="290"/>
      <c r="BG564" s="288"/>
      <c r="BH564" s="70"/>
      <c r="BI564" s="118"/>
      <c r="BJ564" s="291"/>
      <c r="BK564" s="291"/>
    </row>
    <row r="565" spans="1:63" s="47" customFormat="1" ht="11.25" customHeight="1" x14ac:dyDescent="0.15">
      <c r="A565" s="51" t="s">
        <v>250</v>
      </c>
      <c r="B565" s="50"/>
      <c r="C565" s="50"/>
      <c r="D565" s="50"/>
      <c r="E565" s="50"/>
      <c r="F565" s="50"/>
      <c r="G565" s="50"/>
      <c r="H565" s="50"/>
      <c r="I565" s="50"/>
      <c r="J565" s="50"/>
      <c r="K565" s="50"/>
      <c r="L565" s="50"/>
      <c r="M565" s="50"/>
      <c r="N565" s="50"/>
      <c r="O565" s="50"/>
      <c r="P565" s="50"/>
      <c r="Q565" s="50"/>
      <c r="R565" s="50"/>
      <c r="S565" s="50"/>
      <c r="T565" s="50"/>
      <c r="U565" s="50"/>
      <c r="BK565" s="50"/>
    </row>
    <row r="566" spans="1:63" s="47" customFormat="1" ht="11.25" customHeight="1" x14ac:dyDescent="0.15">
      <c r="A566" s="30" t="s">
        <v>249</v>
      </c>
      <c r="B566" s="50"/>
      <c r="C566" s="50"/>
      <c r="D566" s="50"/>
      <c r="E566" s="50"/>
      <c r="F566" s="50"/>
      <c r="G566" s="50"/>
      <c r="H566" s="50"/>
      <c r="I566" s="50"/>
      <c r="J566" s="50"/>
      <c r="K566" s="50"/>
      <c r="L566" s="50"/>
      <c r="M566" s="50"/>
      <c r="N566" s="50"/>
      <c r="O566" s="50"/>
      <c r="P566" s="50"/>
      <c r="Q566" s="50"/>
      <c r="R566" s="50"/>
      <c r="S566" s="50"/>
      <c r="T566" s="50"/>
      <c r="U566" s="50"/>
      <c r="BK566" s="50"/>
    </row>
    <row r="567" spans="1:63" ht="11.25" customHeight="1" x14ac:dyDescent="0.2">
      <c r="A567" s="30" t="s">
        <v>251</v>
      </c>
      <c r="B567" s="25"/>
      <c r="C567" s="25"/>
      <c r="D567" s="28"/>
      <c r="E567" s="25"/>
      <c r="F567" s="25"/>
      <c r="G567" s="25"/>
      <c r="H567" s="25"/>
      <c r="I567" s="25"/>
      <c r="J567" s="25"/>
      <c r="K567" s="25"/>
      <c r="L567" s="25"/>
      <c r="M567" s="25"/>
      <c r="N567" s="25"/>
      <c r="O567" s="25"/>
      <c r="P567" s="25"/>
      <c r="Q567" s="25"/>
      <c r="R567" s="25"/>
      <c r="S567" s="25"/>
      <c r="T567" s="25"/>
      <c r="U567" s="25"/>
    </row>
    <row r="568" spans="1:63" ht="11.25" customHeight="1" x14ac:dyDescent="0.2">
      <c r="A568" s="30" t="s">
        <v>289</v>
      </c>
      <c r="B568" s="25"/>
      <c r="C568" s="25"/>
      <c r="D568" s="28"/>
      <c r="E568" s="25"/>
      <c r="F568" s="25"/>
      <c r="G568" s="25"/>
      <c r="H568" s="25"/>
      <c r="I568" s="25"/>
      <c r="J568" s="25"/>
      <c r="K568" s="25"/>
      <c r="L568" s="25"/>
      <c r="M568" s="25"/>
      <c r="N568" s="25"/>
      <c r="O568" s="25"/>
      <c r="P568" s="25"/>
      <c r="Q568" s="25"/>
      <c r="R568" s="25"/>
      <c r="S568" s="25"/>
      <c r="T568" s="25"/>
      <c r="U568" s="25"/>
    </row>
    <row r="569" spans="1:63" ht="11.25" customHeight="1" x14ac:dyDescent="0.2">
      <c r="A569" s="30" t="s">
        <v>288</v>
      </c>
      <c r="B569" s="25"/>
      <c r="C569" s="25"/>
      <c r="D569" s="28"/>
      <c r="E569" s="25"/>
      <c r="F569" s="25"/>
      <c r="G569" s="25"/>
      <c r="H569" s="25"/>
      <c r="I569" s="25"/>
      <c r="J569" s="25"/>
      <c r="K569" s="25"/>
      <c r="L569" s="25"/>
      <c r="M569" s="25"/>
      <c r="N569" s="25"/>
      <c r="O569" s="25"/>
      <c r="P569" s="25"/>
      <c r="Q569" s="25"/>
      <c r="R569" s="25"/>
      <c r="S569" s="25"/>
      <c r="T569" s="25"/>
      <c r="U569" s="25"/>
    </row>
    <row r="570" spans="1:63" ht="12" customHeight="1" x14ac:dyDescent="0.2">
      <c r="A570" s="30"/>
      <c r="C570" s="25"/>
      <c r="D570" s="28"/>
      <c r="E570" s="25"/>
      <c r="F570" s="25"/>
      <c r="G570" s="25"/>
      <c r="H570" s="25"/>
      <c r="I570" s="25"/>
      <c r="J570" s="25"/>
      <c r="K570" s="25"/>
      <c r="L570" s="25"/>
      <c r="M570" s="25"/>
      <c r="N570" s="25"/>
      <c r="O570" s="25"/>
      <c r="P570" s="25"/>
      <c r="Q570" s="25"/>
      <c r="R570" s="25"/>
      <c r="S570" s="25"/>
      <c r="T570" s="25"/>
      <c r="U570" s="25"/>
    </row>
    <row r="571" spans="1:63" ht="12" hidden="1" customHeight="1" x14ac:dyDescent="0.2">
      <c r="A571" s="30"/>
      <c r="C571" s="25"/>
      <c r="D571" s="28"/>
      <c r="E571" s="25"/>
      <c r="F571" s="25"/>
      <c r="G571" s="25"/>
      <c r="H571" s="25"/>
      <c r="I571" s="25"/>
      <c r="J571" s="25"/>
      <c r="K571" s="25"/>
      <c r="L571" s="25"/>
      <c r="M571" s="25"/>
      <c r="N571" s="25"/>
      <c r="O571" s="25"/>
      <c r="P571" s="25"/>
      <c r="Q571" s="25"/>
      <c r="R571" s="25"/>
      <c r="S571" s="25"/>
      <c r="T571" s="25"/>
      <c r="U571" s="25"/>
    </row>
    <row r="572" spans="1:63" ht="12" hidden="1" customHeight="1" x14ac:dyDescent="0.2">
      <c r="A572" s="30"/>
      <c r="C572" s="25"/>
      <c r="D572" s="28"/>
      <c r="E572" s="25"/>
      <c r="F572" s="25"/>
      <c r="G572" s="25"/>
      <c r="H572" s="25"/>
      <c r="I572" s="25"/>
      <c r="J572" s="25"/>
      <c r="K572" s="25"/>
      <c r="L572" s="25"/>
      <c r="M572" s="25"/>
      <c r="N572" s="25"/>
      <c r="O572" s="25"/>
      <c r="P572" s="25"/>
      <c r="Q572" s="25"/>
      <c r="R572" s="25"/>
      <c r="S572" s="25"/>
      <c r="T572" s="25"/>
      <c r="U572" s="25"/>
    </row>
    <row r="573" spans="1:63" ht="12" hidden="1" customHeight="1" x14ac:dyDescent="0.2">
      <c r="A573" s="30"/>
      <c r="C573" s="25"/>
      <c r="D573" s="28"/>
      <c r="E573" s="25"/>
      <c r="F573" s="25"/>
      <c r="G573" s="25"/>
      <c r="H573" s="25"/>
      <c r="I573" s="25"/>
      <c r="J573" s="25"/>
      <c r="K573" s="25"/>
      <c r="L573" s="25"/>
      <c r="M573" s="25"/>
      <c r="N573" s="25"/>
      <c r="O573" s="25"/>
      <c r="P573" s="25"/>
      <c r="Q573" s="25"/>
      <c r="R573" s="25"/>
      <c r="S573" s="25"/>
      <c r="T573" s="25"/>
      <c r="U573" s="25"/>
    </row>
    <row r="574" spans="1:63" ht="12" hidden="1" customHeight="1" x14ac:dyDescent="0.2">
      <c r="A574" s="30"/>
      <c r="C574" s="25"/>
      <c r="D574" s="28"/>
      <c r="E574" s="25"/>
      <c r="F574" s="25"/>
      <c r="G574" s="25"/>
      <c r="H574" s="25"/>
      <c r="I574" s="25"/>
      <c r="J574" s="25"/>
      <c r="K574" s="25"/>
      <c r="L574" s="25"/>
      <c r="M574" s="25"/>
      <c r="N574" s="25"/>
      <c r="O574" s="25"/>
      <c r="P574" s="25"/>
      <c r="Q574" s="25"/>
      <c r="R574" s="25"/>
      <c r="S574" s="25"/>
      <c r="T574" s="25"/>
      <c r="U574" s="25"/>
    </row>
    <row r="575" spans="1:63" ht="12" hidden="1" customHeight="1" x14ac:dyDescent="0.2">
      <c r="A575" s="30"/>
      <c r="C575" s="25"/>
      <c r="D575" s="28"/>
      <c r="E575" s="25"/>
      <c r="F575" s="25"/>
      <c r="G575" s="25"/>
      <c r="H575" s="25"/>
      <c r="I575" s="25"/>
      <c r="J575" s="25"/>
      <c r="K575" s="25"/>
      <c r="L575" s="25"/>
      <c r="M575" s="25"/>
      <c r="N575" s="25"/>
      <c r="O575" s="25"/>
      <c r="P575" s="25"/>
      <c r="Q575" s="25"/>
      <c r="R575" s="25"/>
      <c r="S575" s="25"/>
      <c r="T575" s="25"/>
      <c r="U575" s="25"/>
    </row>
    <row r="576" spans="1:63" ht="12" hidden="1" customHeight="1" x14ac:dyDescent="0.2">
      <c r="A576" s="30"/>
      <c r="C576" s="25"/>
      <c r="D576" s="28"/>
      <c r="E576" s="25"/>
      <c r="F576" s="25"/>
      <c r="G576" s="25"/>
      <c r="H576" s="25"/>
      <c r="I576" s="25"/>
      <c r="J576" s="25"/>
      <c r="K576" s="25"/>
      <c r="L576" s="25"/>
      <c r="M576" s="25"/>
      <c r="N576" s="25"/>
      <c r="O576" s="25"/>
      <c r="P576" s="25"/>
      <c r="Q576" s="25"/>
      <c r="R576" s="25"/>
      <c r="S576" s="25"/>
      <c r="T576" s="25"/>
      <c r="U576" s="25"/>
    </row>
    <row r="577" spans="1:21" ht="12" hidden="1" customHeight="1" x14ac:dyDescent="0.2">
      <c r="A577" s="30"/>
      <c r="C577" s="25"/>
      <c r="D577" s="28"/>
      <c r="E577" s="25"/>
      <c r="F577" s="25"/>
      <c r="G577" s="25"/>
      <c r="H577" s="25"/>
      <c r="I577" s="25"/>
      <c r="J577" s="25"/>
      <c r="K577" s="25"/>
      <c r="L577" s="25"/>
      <c r="M577" s="25"/>
      <c r="N577" s="25"/>
      <c r="O577" s="25"/>
      <c r="P577" s="25"/>
      <c r="Q577" s="25"/>
      <c r="R577" s="25"/>
      <c r="S577" s="25"/>
      <c r="T577" s="25"/>
      <c r="U577" s="25"/>
    </row>
    <row r="578" spans="1:21" ht="12" hidden="1" customHeight="1" x14ac:dyDescent="0.2">
      <c r="A578" s="30"/>
      <c r="C578" s="25"/>
      <c r="D578" s="28"/>
      <c r="E578" s="25"/>
      <c r="F578" s="25"/>
      <c r="G578" s="25"/>
      <c r="H578" s="25"/>
      <c r="I578" s="25"/>
      <c r="J578" s="25"/>
      <c r="K578" s="25"/>
      <c r="L578" s="25"/>
      <c r="M578" s="25"/>
      <c r="N578" s="25"/>
      <c r="O578" s="25"/>
      <c r="P578" s="25"/>
      <c r="Q578" s="25"/>
      <c r="R578" s="25"/>
      <c r="S578" s="25"/>
      <c r="T578" s="25"/>
      <c r="U578" s="25"/>
    </row>
    <row r="579" spans="1:21" ht="12" hidden="1" customHeight="1" x14ac:dyDescent="0.2">
      <c r="A579" s="30"/>
      <c r="C579" s="25"/>
      <c r="D579" s="28"/>
      <c r="E579" s="25"/>
      <c r="F579" s="25"/>
      <c r="G579" s="25"/>
      <c r="H579" s="25"/>
      <c r="I579" s="25"/>
      <c r="J579" s="25"/>
      <c r="K579" s="25"/>
      <c r="L579" s="25"/>
      <c r="M579" s="25"/>
      <c r="N579" s="25"/>
      <c r="O579" s="25"/>
      <c r="P579" s="25"/>
      <c r="Q579" s="25"/>
      <c r="R579" s="25"/>
      <c r="S579" s="25"/>
      <c r="T579" s="25"/>
      <c r="U579" s="25"/>
    </row>
    <row r="580" spans="1:21" ht="12" hidden="1" customHeight="1" x14ac:dyDescent="0.2">
      <c r="A580" s="30"/>
      <c r="C580" s="25"/>
      <c r="D580" s="28"/>
      <c r="E580" s="25"/>
      <c r="F580" s="25"/>
      <c r="G580" s="25"/>
      <c r="H580" s="25"/>
      <c r="I580" s="25"/>
      <c r="J580" s="25"/>
      <c r="K580" s="25"/>
      <c r="L580" s="25"/>
      <c r="M580" s="25"/>
      <c r="N580" s="25"/>
      <c r="O580" s="25"/>
      <c r="P580" s="25"/>
      <c r="Q580" s="25"/>
      <c r="R580" s="25"/>
      <c r="S580" s="25"/>
      <c r="T580" s="25"/>
      <c r="U580" s="25"/>
    </row>
    <row r="581" spans="1:21" ht="12" hidden="1" customHeight="1" x14ac:dyDescent="0.2">
      <c r="A581" s="30"/>
      <c r="C581" s="25"/>
      <c r="D581" s="28"/>
      <c r="E581" s="25"/>
      <c r="F581" s="25"/>
      <c r="G581" s="25"/>
      <c r="H581" s="25"/>
      <c r="I581" s="25"/>
      <c r="J581" s="25"/>
      <c r="K581" s="25"/>
      <c r="L581" s="25"/>
      <c r="M581" s="25"/>
      <c r="N581" s="25"/>
      <c r="O581" s="25"/>
      <c r="P581" s="25"/>
      <c r="Q581" s="25"/>
      <c r="R581" s="25"/>
      <c r="S581" s="25"/>
      <c r="T581" s="25"/>
      <c r="U581" s="25"/>
    </row>
    <row r="582" spans="1:21" ht="12" hidden="1" customHeight="1" x14ac:dyDescent="0.2">
      <c r="A582" s="30"/>
      <c r="C582" s="25"/>
      <c r="D582" s="28"/>
      <c r="E582" s="25"/>
      <c r="F582" s="25"/>
      <c r="G582" s="25"/>
      <c r="H582" s="25"/>
      <c r="I582" s="25"/>
      <c r="J582" s="25"/>
      <c r="K582" s="25"/>
      <c r="L582" s="25"/>
      <c r="M582" s="25"/>
      <c r="N582" s="25"/>
      <c r="O582" s="25"/>
      <c r="P582" s="25"/>
      <c r="Q582" s="25"/>
      <c r="R582" s="25"/>
      <c r="S582" s="25"/>
      <c r="T582" s="25"/>
      <c r="U582" s="25"/>
    </row>
    <row r="583" spans="1:21" ht="12" hidden="1" customHeight="1" x14ac:dyDescent="0.2">
      <c r="A583" s="30"/>
      <c r="C583" s="25"/>
      <c r="D583" s="28"/>
      <c r="E583" s="25"/>
      <c r="F583" s="25"/>
      <c r="G583" s="25"/>
      <c r="H583" s="25"/>
      <c r="I583" s="25"/>
      <c r="J583" s="25"/>
      <c r="K583" s="25"/>
      <c r="L583" s="25"/>
      <c r="M583" s="25"/>
      <c r="N583" s="25"/>
      <c r="O583" s="25"/>
      <c r="P583" s="25"/>
      <c r="Q583" s="25"/>
      <c r="R583" s="25"/>
      <c r="S583" s="25"/>
      <c r="T583" s="25"/>
      <c r="U583" s="25"/>
    </row>
    <row r="584" spans="1:21" ht="12" hidden="1" customHeight="1" x14ac:dyDescent="0.2">
      <c r="A584" s="30"/>
      <c r="C584" s="25"/>
      <c r="D584" s="28"/>
      <c r="E584" s="25"/>
      <c r="F584" s="25"/>
      <c r="G584" s="25"/>
      <c r="H584" s="25"/>
      <c r="I584" s="25"/>
      <c r="J584" s="25"/>
      <c r="K584" s="25"/>
      <c r="L584" s="25"/>
      <c r="M584" s="25"/>
      <c r="N584" s="25"/>
      <c r="O584" s="25"/>
      <c r="P584" s="25"/>
      <c r="Q584" s="25"/>
      <c r="R584" s="25"/>
      <c r="S584" s="25"/>
      <c r="T584" s="25"/>
      <c r="U584" s="25"/>
    </row>
    <row r="585" spans="1:21" ht="12" hidden="1" customHeight="1" x14ac:dyDescent="0.2">
      <c r="A585" s="30"/>
      <c r="C585" s="25"/>
      <c r="D585" s="28"/>
      <c r="E585" s="25"/>
      <c r="F585" s="25"/>
      <c r="G585" s="25"/>
      <c r="H585" s="25"/>
      <c r="I585" s="25"/>
      <c r="J585" s="25"/>
      <c r="K585" s="25"/>
      <c r="L585" s="25"/>
      <c r="M585" s="25"/>
      <c r="N585" s="25"/>
      <c r="O585" s="25"/>
      <c r="P585" s="25"/>
      <c r="Q585" s="25"/>
      <c r="R585" s="25"/>
      <c r="S585" s="25"/>
      <c r="T585" s="25"/>
      <c r="U585" s="25"/>
    </row>
    <row r="586" spans="1:21" ht="12" hidden="1" customHeight="1" x14ac:dyDescent="0.2">
      <c r="A586" s="30"/>
      <c r="C586" s="25"/>
      <c r="D586" s="28"/>
      <c r="E586" s="25"/>
      <c r="F586" s="25"/>
      <c r="G586" s="25"/>
      <c r="H586" s="25"/>
      <c r="I586" s="25"/>
      <c r="J586" s="25"/>
      <c r="K586" s="25"/>
      <c r="L586" s="25"/>
      <c r="M586" s="25"/>
      <c r="N586" s="25"/>
      <c r="O586" s="25"/>
      <c r="P586" s="25"/>
      <c r="Q586" s="25"/>
      <c r="R586" s="25"/>
      <c r="S586" s="25"/>
      <c r="T586" s="25"/>
      <c r="U586" s="25"/>
    </row>
    <row r="587" spans="1:21" ht="12" hidden="1" customHeight="1" x14ac:dyDescent="0.2">
      <c r="A587" s="30"/>
      <c r="C587" s="25"/>
      <c r="D587" s="28"/>
      <c r="E587" s="25"/>
      <c r="F587" s="25"/>
      <c r="G587" s="25"/>
      <c r="H587" s="25"/>
      <c r="I587" s="25"/>
      <c r="J587" s="25"/>
      <c r="K587" s="25"/>
      <c r="L587" s="25"/>
      <c r="M587" s="25"/>
      <c r="N587" s="25"/>
      <c r="O587" s="25"/>
      <c r="P587" s="25"/>
      <c r="Q587" s="25"/>
      <c r="R587" s="25"/>
      <c r="S587" s="25"/>
      <c r="T587" s="25"/>
      <c r="U587" s="25"/>
    </row>
    <row r="588" spans="1:21" ht="12" hidden="1" customHeight="1" x14ac:dyDescent="0.2">
      <c r="A588" s="30"/>
      <c r="C588" s="25"/>
      <c r="D588" s="28"/>
      <c r="E588" s="25"/>
      <c r="F588" s="25"/>
      <c r="G588" s="25"/>
      <c r="H588" s="25"/>
      <c r="I588" s="25"/>
      <c r="J588" s="25"/>
      <c r="K588" s="25"/>
      <c r="L588" s="25"/>
      <c r="M588" s="25"/>
      <c r="N588" s="25"/>
      <c r="O588" s="25"/>
      <c r="P588" s="25"/>
      <c r="Q588" s="25"/>
      <c r="R588" s="25"/>
      <c r="S588" s="25"/>
      <c r="T588" s="25"/>
      <c r="U588" s="25"/>
    </row>
    <row r="589" spans="1:21" ht="12" hidden="1" customHeight="1" x14ac:dyDescent="0.2">
      <c r="A589" s="30"/>
      <c r="C589" s="25"/>
      <c r="D589" s="28"/>
      <c r="E589" s="25"/>
      <c r="F589" s="25"/>
      <c r="G589" s="25"/>
      <c r="H589" s="25"/>
      <c r="I589" s="25"/>
      <c r="J589" s="25"/>
      <c r="K589" s="25"/>
      <c r="L589" s="25"/>
      <c r="M589" s="25"/>
      <c r="N589" s="25"/>
      <c r="O589" s="25"/>
      <c r="P589" s="25"/>
      <c r="Q589" s="25"/>
      <c r="R589" s="25"/>
      <c r="S589" s="25"/>
      <c r="T589" s="25"/>
      <c r="U589" s="25"/>
    </row>
    <row r="590" spans="1:21" ht="12" hidden="1" customHeight="1" x14ac:dyDescent="0.2">
      <c r="A590" s="30"/>
      <c r="C590" s="25"/>
      <c r="D590" s="28"/>
      <c r="E590" s="25"/>
      <c r="F590" s="25"/>
      <c r="G590" s="25"/>
      <c r="H590" s="25"/>
      <c r="I590" s="25"/>
      <c r="J590" s="25"/>
      <c r="K590" s="25"/>
      <c r="L590" s="25"/>
      <c r="M590" s="25"/>
      <c r="N590" s="25"/>
      <c r="O590" s="25"/>
      <c r="P590" s="25"/>
      <c r="Q590" s="25"/>
      <c r="R590" s="25"/>
      <c r="S590" s="25"/>
      <c r="T590" s="25"/>
      <c r="U590" s="25"/>
    </row>
    <row r="591" spans="1:21" ht="12" hidden="1" customHeight="1" x14ac:dyDescent="0.2">
      <c r="A591" s="30"/>
      <c r="C591" s="25"/>
      <c r="D591" s="28"/>
      <c r="E591" s="25"/>
      <c r="F591" s="25"/>
      <c r="G591" s="25"/>
      <c r="H591" s="25"/>
      <c r="I591" s="25"/>
      <c r="J591" s="25"/>
      <c r="K591" s="25"/>
      <c r="L591" s="25"/>
      <c r="M591" s="25"/>
      <c r="N591" s="25"/>
      <c r="O591" s="25"/>
      <c r="P591" s="25"/>
      <c r="Q591" s="25"/>
      <c r="R591" s="25"/>
      <c r="S591" s="25"/>
      <c r="T591" s="25"/>
      <c r="U591" s="25"/>
    </row>
    <row r="592" spans="1:21" ht="12" hidden="1" customHeight="1" x14ac:dyDescent="0.2">
      <c r="A592" s="30"/>
      <c r="C592" s="25"/>
      <c r="D592" s="28"/>
      <c r="E592" s="25"/>
      <c r="F592" s="25"/>
      <c r="G592" s="25"/>
      <c r="H592" s="25"/>
      <c r="I592" s="25"/>
      <c r="J592" s="25"/>
      <c r="K592" s="25"/>
      <c r="L592" s="25"/>
      <c r="M592" s="25"/>
      <c r="N592" s="25"/>
      <c r="O592" s="25"/>
      <c r="P592" s="25"/>
      <c r="Q592" s="25"/>
      <c r="R592" s="25"/>
      <c r="S592" s="25"/>
      <c r="T592" s="25"/>
      <c r="U592" s="25"/>
    </row>
    <row r="593" spans="1:63" ht="12" hidden="1" customHeight="1" x14ac:dyDescent="0.2">
      <c r="A593" s="30"/>
      <c r="C593" s="25"/>
      <c r="D593" s="28"/>
      <c r="E593" s="25"/>
      <c r="F593" s="25"/>
      <c r="G593" s="25"/>
      <c r="H593" s="25"/>
      <c r="I593" s="25"/>
      <c r="J593" s="25"/>
      <c r="K593" s="25"/>
      <c r="L593" s="25"/>
      <c r="M593" s="25"/>
      <c r="N593" s="25"/>
      <c r="O593" s="25"/>
      <c r="P593" s="25"/>
      <c r="Q593" s="25"/>
      <c r="R593" s="25"/>
      <c r="S593" s="25"/>
      <c r="T593" s="25"/>
      <c r="U593" s="25"/>
    </row>
    <row r="594" spans="1:63" ht="12" hidden="1" customHeight="1" x14ac:dyDescent="0.2">
      <c r="A594" s="30"/>
      <c r="C594" s="25"/>
      <c r="D594" s="28"/>
      <c r="E594" s="25"/>
      <c r="F594" s="25"/>
      <c r="G594" s="25"/>
      <c r="H594" s="25"/>
      <c r="I594" s="25"/>
      <c r="J594" s="25"/>
      <c r="K594" s="25"/>
      <c r="L594" s="25"/>
      <c r="M594" s="25"/>
      <c r="N594" s="25"/>
      <c r="O594" s="25"/>
      <c r="P594" s="25"/>
      <c r="Q594" s="25"/>
      <c r="R594" s="25"/>
      <c r="S594" s="25"/>
      <c r="T594" s="25"/>
      <c r="U594" s="25"/>
    </row>
    <row r="595" spans="1:63" ht="12" hidden="1" customHeight="1" x14ac:dyDescent="0.2">
      <c r="A595" s="30"/>
      <c r="C595" s="25"/>
      <c r="D595" s="28"/>
      <c r="E595" s="25"/>
      <c r="F595" s="25"/>
      <c r="G595" s="25"/>
      <c r="H595" s="25"/>
      <c r="I595" s="25"/>
      <c r="J595" s="25"/>
      <c r="K595" s="25"/>
      <c r="L595" s="25"/>
      <c r="M595" s="25"/>
      <c r="N595" s="25"/>
      <c r="O595" s="25"/>
      <c r="P595" s="25"/>
      <c r="Q595" s="25"/>
      <c r="R595" s="25"/>
      <c r="S595" s="25"/>
      <c r="T595" s="25"/>
      <c r="U595" s="25"/>
    </row>
    <row r="596" spans="1:63" ht="12" hidden="1" customHeight="1" x14ac:dyDescent="0.2">
      <c r="A596" s="30"/>
      <c r="C596" s="25"/>
      <c r="D596" s="28"/>
      <c r="E596" s="25"/>
      <c r="F596" s="25"/>
      <c r="G596" s="25"/>
      <c r="H596" s="25"/>
      <c r="I596" s="25"/>
      <c r="J596" s="25"/>
      <c r="K596" s="25"/>
      <c r="L596" s="25"/>
      <c r="M596" s="25"/>
      <c r="N596" s="25"/>
      <c r="O596" s="25"/>
      <c r="P596" s="25"/>
      <c r="Q596" s="25"/>
      <c r="R596" s="25"/>
      <c r="S596" s="25"/>
      <c r="T596" s="25"/>
      <c r="U596" s="25"/>
    </row>
    <row r="597" spans="1:63" ht="12" hidden="1" customHeight="1" x14ac:dyDescent="0.2">
      <c r="A597" s="30"/>
      <c r="C597" s="25"/>
      <c r="D597" s="28"/>
      <c r="E597" s="25"/>
      <c r="F597" s="25"/>
      <c r="G597" s="25"/>
      <c r="H597" s="25"/>
      <c r="I597" s="25"/>
      <c r="J597" s="25"/>
      <c r="K597" s="25"/>
      <c r="L597" s="25"/>
      <c r="M597" s="25"/>
      <c r="N597" s="25"/>
      <c r="O597" s="25"/>
      <c r="P597" s="25"/>
      <c r="Q597" s="25"/>
      <c r="R597" s="25"/>
      <c r="S597" s="25"/>
      <c r="T597" s="25"/>
      <c r="U597" s="25"/>
    </row>
    <row r="598" spans="1:63" ht="12" hidden="1" customHeight="1" x14ac:dyDescent="0.2">
      <c r="A598" s="30"/>
      <c r="C598" s="25"/>
      <c r="D598" s="28"/>
      <c r="E598" s="25"/>
      <c r="F598" s="25"/>
      <c r="G598" s="25"/>
      <c r="H598" s="25"/>
      <c r="I598" s="25"/>
      <c r="J598" s="25"/>
      <c r="K598" s="25"/>
      <c r="L598" s="25"/>
      <c r="M598" s="25"/>
      <c r="N598" s="25"/>
      <c r="O598" s="25"/>
      <c r="P598" s="25"/>
      <c r="Q598" s="25"/>
      <c r="R598" s="25"/>
      <c r="S598" s="25"/>
      <c r="T598" s="25"/>
      <c r="U598" s="25"/>
    </row>
    <row r="599" spans="1:63" ht="12" hidden="1" customHeight="1" x14ac:dyDescent="0.2">
      <c r="A599" s="30"/>
      <c r="C599" s="25"/>
      <c r="D599" s="28"/>
      <c r="E599" s="25"/>
      <c r="F599" s="25"/>
      <c r="G599" s="25"/>
      <c r="H599" s="25"/>
      <c r="I599" s="25"/>
      <c r="J599" s="25"/>
      <c r="K599" s="25"/>
      <c r="L599" s="25"/>
      <c r="M599" s="25"/>
      <c r="N599" s="25"/>
      <c r="O599" s="25"/>
      <c r="P599" s="25"/>
      <c r="Q599" s="25"/>
      <c r="R599" s="25"/>
      <c r="S599" s="25"/>
      <c r="T599" s="25"/>
      <c r="U599" s="25"/>
    </row>
    <row r="600" spans="1:63" ht="12" hidden="1" customHeight="1" x14ac:dyDescent="0.2">
      <c r="A600" s="30"/>
      <c r="C600" s="25"/>
      <c r="D600" s="28"/>
      <c r="E600" s="25"/>
      <c r="F600" s="25"/>
      <c r="G600" s="25"/>
      <c r="H600" s="25"/>
      <c r="I600" s="25"/>
      <c r="J600" s="25"/>
      <c r="K600" s="25"/>
      <c r="L600" s="25"/>
      <c r="M600" s="25"/>
      <c r="N600" s="25"/>
      <c r="O600" s="25"/>
      <c r="P600" s="25"/>
      <c r="Q600" s="25"/>
      <c r="R600" s="25"/>
      <c r="S600" s="25"/>
      <c r="T600" s="25"/>
      <c r="U600" s="25"/>
    </row>
    <row r="601" spans="1:63" ht="12" hidden="1" customHeight="1" x14ac:dyDescent="0.2">
      <c r="A601" s="30"/>
      <c r="C601" s="25"/>
      <c r="D601" s="28"/>
      <c r="E601" s="25"/>
      <c r="F601" s="25"/>
      <c r="G601" s="25"/>
      <c r="H601" s="25"/>
      <c r="I601" s="25"/>
      <c r="J601" s="25"/>
      <c r="K601" s="25"/>
      <c r="L601" s="25"/>
      <c r="M601" s="25"/>
      <c r="N601" s="25"/>
      <c r="O601" s="25"/>
      <c r="P601" s="25"/>
      <c r="Q601" s="25"/>
      <c r="R601" s="25"/>
      <c r="S601" s="25"/>
      <c r="T601" s="25"/>
      <c r="U601" s="25"/>
    </row>
    <row r="602" spans="1:63" ht="12" hidden="1" customHeight="1" x14ac:dyDescent="0.2">
      <c r="A602" s="30"/>
      <c r="C602" s="25"/>
      <c r="D602" s="28"/>
      <c r="E602" s="25"/>
      <c r="F602" s="25"/>
      <c r="G602" s="25"/>
      <c r="H602" s="25"/>
      <c r="I602" s="25"/>
      <c r="J602" s="25"/>
      <c r="K602" s="25"/>
      <c r="L602" s="25"/>
      <c r="M602" s="25"/>
      <c r="N602" s="25"/>
      <c r="O602" s="25"/>
      <c r="P602" s="25"/>
      <c r="Q602" s="25"/>
      <c r="R602" s="25"/>
      <c r="S602" s="25"/>
      <c r="T602" s="25"/>
      <c r="U602" s="25"/>
    </row>
    <row r="603" spans="1:63" ht="12" hidden="1" customHeight="1" x14ac:dyDescent="0.2">
      <c r="A603" s="30"/>
      <c r="C603" s="25"/>
      <c r="D603" s="28"/>
      <c r="E603" s="25"/>
      <c r="F603" s="25"/>
      <c r="G603" s="25"/>
      <c r="H603" s="25"/>
      <c r="I603" s="25"/>
      <c r="J603" s="25"/>
      <c r="K603" s="25"/>
      <c r="L603" s="25"/>
      <c r="M603" s="25"/>
      <c r="N603" s="25"/>
      <c r="O603" s="25"/>
      <c r="P603" s="25"/>
      <c r="Q603" s="25"/>
      <c r="R603" s="25"/>
      <c r="S603" s="25"/>
      <c r="T603" s="25"/>
      <c r="U603" s="25"/>
    </row>
    <row r="604" spans="1:63" ht="12" hidden="1" customHeight="1" x14ac:dyDescent="0.2">
      <c r="A604" s="30"/>
      <c r="C604" s="25"/>
      <c r="D604" s="28"/>
      <c r="E604" s="25"/>
      <c r="F604" s="25"/>
      <c r="G604" s="25"/>
      <c r="H604" s="25"/>
      <c r="I604" s="25"/>
      <c r="J604" s="25"/>
      <c r="K604" s="25"/>
      <c r="L604" s="25"/>
      <c r="M604" s="25"/>
      <c r="N604" s="25"/>
      <c r="O604" s="25"/>
      <c r="P604" s="25"/>
      <c r="Q604" s="25"/>
      <c r="R604" s="25"/>
      <c r="S604" s="25"/>
      <c r="T604" s="25"/>
      <c r="U604" s="25"/>
    </row>
    <row r="605" spans="1:63" ht="12" hidden="1" customHeight="1" x14ac:dyDescent="0.2">
      <c r="A605" s="30"/>
      <c r="C605" s="25"/>
      <c r="D605" s="28"/>
      <c r="E605" s="25"/>
      <c r="F605" s="25"/>
      <c r="G605" s="25"/>
      <c r="H605" s="25"/>
      <c r="I605" s="25"/>
      <c r="J605" s="25"/>
      <c r="K605" s="25"/>
      <c r="L605" s="25"/>
      <c r="M605" s="25"/>
      <c r="N605" s="25"/>
      <c r="O605" s="25"/>
      <c r="P605" s="25"/>
      <c r="Q605" s="25"/>
      <c r="R605" s="25"/>
      <c r="S605" s="25"/>
      <c r="T605" s="25"/>
      <c r="U605" s="25"/>
    </row>
    <row r="606" spans="1:63" ht="12" hidden="1" customHeight="1" x14ac:dyDescent="0.2">
      <c r="A606" s="30"/>
      <c r="C606" s="25"/>
      <c r="D606" s="28"/>
      <c r="E606" s="25"/>
      <c r="F606" s="25"/>
      <c r="G606" s="25"/>
      <c r="H606" s="25"/>
      <c r="I606" s="25"/>
      <c r="J606" s="25"/>
      <c r="K606" s="25"/>
      <c r="L606" s="25"/>
      <c r="M606" s="25"/>
      <c r="N606" s="25"/>
      <c r="O606" s="25"/>
      <c r="P606" s="25"/>
      <c r="Q606" s="25"/>
      <c r="R606" s="25"/>
      <c r="S606" s="25"/>
      <c r="T606" s="25"/>
      <c r="U606" s="25"/>
    </row>
    <row r="607" spans="1:63" ht="15" customHeight="1" x14ac:dyDescent="0.2">
      <c r="A607" s="237"/>
      <c r="B607" s="25"/>
      <c r="C607" s="25"/>
      <c r="D607" s="28"/>
      <c r="E607" s="25"/>
      <c r="F607" s="25"/>
      <c r="G607" s="25"/>
      <c r="H607" s="25"/>
      <c r="I607" s="25"/>
      <c r="J607" s="25"/>
      <c r="K607" s="25"/>
      <c r="L607" s="25"/>
      <c r="M607" s="25"/>
      <c r="N607" s="25"/>
      <c r="O607" s="25"/>
      <c r="P607" s="25"/>
      <c r="Q607" s="25"/>
      <c r="R607" s="25"/>
      <c r="S607" s="25"/>
      <c r="T607" s="25"/>
      <c r="U607" s="25"/>
    </row>
    <row r="608" spans="1:63" s="31" customFormat="1" ht="21" x14ac:dyDescent="0.25">
      <c r="A608" s="151" t="s">
        <v>2001</v>
      </c>
      <c r="B608" s="432"/>
      <c r="C608" s="433"/>
      <c r="D608" s="434"/>
      <c r="E608" s="435"/>
      <c r="F608" s="87" t="s">
        <v>247</v>
      </c>
      <c r="G608" s="436" t="s">
        <v>246</v>
      </c>
      <c r="H608" s="437"/>
      <c r="I608" s="438" t="s">
        <v>2002</v>
      </c>
      <c r="J608" s="439"/>
      <c r="K608" s="439"/>
      <c r="L608" s="4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88"/>
      <c r="AI608" s="438" t="s">
        <v>2003</v>
      </c>
      <c r="AJ608" s="440"/>
      <c r="AK608" s="440"/>
      <c r="AL608" s="440"/>
      <c r="AM608" s="440"/>
      <c r="AN608" s="440"/>
      <c r="AO608" s="440"/>
      <c r="AP608" s="239"/>
      <c r="AQ608" s="239"/>
      <c r="AR608" s="239"/>
      <c r="AS608" s="239"/>
      <c r="AT608" s="239"/>
      <c r="AU608" s="89"/>
      <c r="AV608" s="239"/>
      <c r="AW608" s="239"/>
      <c r="AX608" s="239"/>
      <c r="AY608" s="239"/>
      <c r="AZ608" s="239"/>
      <c r="BA608" s="88"/>
      <c r="BB608" s="441" t="s">
        <v>296</v>
      </c>
      <c r="BC608" s="439"/>
      <c r="BD608" s="439"/>
      <c r="BE608" s="439"/>
      <c r="BF608" s="439"/>
      <c r="BG608" s="439"/>
      <c r="BH608" s="439"/>
      <c r="BI608" s="460"/>
      <c r="BJ608" s="367" t="s">
        <v>291</v>
      </c>
      <c r="BK608" s="369"/>
    </row>
    <row r="609" spans="1:63" s="32" customFormat="1" ht="42.75" customHeight="1" x14ac:dyDescent="0.25">
      <c r="A609" s="152" t="s">
        <v>236</v>
      </c>
      <c r="B609" s="442" t="s">
        <v>161</v>
      </c>
      <c r="C609" s="443"/>
      <c r="D609" s="444"/>
      <c r="E609" s="445"/>
      <c r="F609" s="87" t="s">
        <v>245</v>
      </c>
      <c r="G609" s="446" t="s">
        <v>248</v>
      </c>
      <c r="H609" s="446"/>
      <c r="I609" s="91" t="s">
        <v>6</v>
      </c>
      <c r="J609" s="92"/>
      <c r="K609" s="92"/>
      <c r="L609" s="92"/>
      <c r="M609" s="92"/>
      <c r="N609" s="92"/>
      <c r="O609" s="92"/>
      <c r="P609" s="93"/>
      <c r="Q609" s="94" t="s">
        <v>7</v>
      </c>
      <c r="R609" s="92"/>
      <c r="S609" s="92"/>
      <c r="T609" s="92"/>
      <c r="U609" s="92"/>
      <c r="V609" s="92"/>
      <c r="W609" s="92"/>
      <c r="X609" s="93"/>
      <c r="Y609" s="447" t="s">
        <v>8</v>
      </c>
      <c r="Z609" s="448"/>
      <c r="AA609" s="447" t="s">
        <v>9</v>
      </c>
      <c r="AB609" s="448"/>
      <c r="AC609" s="449"/>
      <c r="AD609" s="447" t="s">
        <v>10</v>
      </c>
      <c r="AE609" s="449"/>
      <c r="AF609" s="447" t="s">
        <v>11</v>
      </c>
      <c r="AG609" s="448"/>
      <c r="AH609" s="420" t="s">
        <v>259</v>
      </c>
      <c r="AI609" s="450" t="s">
        <v>260</v>
      </c>
      <c r="AJ609" s="450"/>
      <c r="AK609" s="450"/>
      <c r="AL609" s="450"/>
      <c r="AM609" s="450"/>
      <c r="AN609" s="450"/>
      <c r="AO609" s="451" t="s">
        <v>276</v>
      </c>
      <c r="AP609" s="450"/>
      <c r="AQ609" s="450"/>
      <c r="AR609" s="450"/>
      <c r="AS609" s="450"/>
      <c r="AT609" s="450"/>
      <c r="AU609" s="450"/>
      <c r="AV609" s="450"/>
      <c r="AW609" s="451" t="s">
        <v>13</v>
      </c>
      <c r="AX609" s="450"/>
      <c r="AY609" s="447" t="s">
        <v>14</v>
      </c>
      <c r="AZ609" s="448"/>
      <c r="BA609" s="452" t="s">
        <v>279</v>
      </c>
      <c r="BB609" s="454" t="s">
        <v>2004</v>
      </c>
      <c r="BC609" s="455"/>
      <c r="BD609" s="455"/>
      <c r="BE609" s="455"/>
      <c r="BF609" s="455"/>
      <c r="BG609" s="456" t="s">
        <v>2562</v>
      </c>
      <c r="BH609" s="448"/>
      <c r="BI609" s="420" t="s">
        <v>294</v>
      </c>
      <c r="BJ609" s="420" t="s">
        <v>293</v>
      </c>
      <c r="BK609" s="423" t="s">
        <v>2719</v>
      </c>
    </row>
    <row r="610" spans="1:63" s="33" customFormat="1" ht="63" x14ac:dyDescent="0.25">
      <c r="A610" s="95"/>
      <c r="B610" s="457" t="s">
        <v>15</v>
      </c>
      <c r="C610" s="428" t="s">
        <v>16</v>
      </c>
      <c r="D610" s="428" t="s">
        <v>159</v>
      </c>
      <c r="E610" s="430" t="s">
        <v>160</v>
      </c>
      <c r="F610" s="96" t="s">
        <v>125</v>
      </c>
      <c r="G610" s="97" t="s">
        <v>17</v>
      </c>
      <c r="H610" s="97" t="s">
        <v>18</v>
      </c>
      <c r="I610" s="98" t="s">
        <v>19</v>
      </c>
      <c r="J610" s="99" t="s">
        <v>20</v>
      </c>
      <c r="K610" s="99" t="s">
        <v>21</v>
      </c>
      <c r="L610" s="99" t="s">
        <v>22</v>
      </c>
      <c r="M610" s="99" t="s">
        <v>23</v>
      </c>
      <c r="N610" s="99" t="s">
        <v>24</v>
      </c>
      <c r="O610" s="99" t="s">
        <v>25</v>
      </c>
      <c r="P610" s="99" t="s">
        <v>26</v>
      </c>
      <c r="Q610" s="99" t="s">
        <v>19</v>
      </c>
      <c r="R610" s="99" t="s">
        <v>20</v>
      </c>
      <c r="S610" s="99" t="s">
        <v>21</v>
      </c>
      <c r="T610" s="99" t="s">
        <v>22</v>
      </c>
      <c r="U610" s="99" t="s">
        <v>23</v>
      </c>
      <c r="V610" s="99" t="s">
        <v>24</v>
      </c>
      <c r="W610" s="99" t="s">
        <v>25</v>
      </c>
      <c r="X610" s="99" t="s">
        <v>26</v>
      </c>
      <c r="Y610" s="98" t="s">
        <v>343</v>
      </c>
      <c r="Z610" s="100" t="s">
        <v>344</v>
      </c>
      <c r="AA610" s="98" t="s">
        <v>256</v>
      </c>
      <c r="AB610" s="99" t="s">
        <v>257</v>
      </c>
      <c r="AC610" s="99" t="s">
        <v>258</v>
      </c>
      <c r="AD610" s="99" t="s">
        <v>27</v>
      </c>
      <c r="AE610" s="99" t="s">
        <v>254</v>
      </c>
      <c r="AF610" s="99" t="s">
        <v>28</v>
      </c>
      <c r="AG610" s="101" t="s">
        <v>255</v>
      </c>
      <c r="AH610" s="421"/>
      <c r="AI610" s="109" t="s">
        <v>261</v>
      </c>
      <c r="AJ610" s="110" t="s">
        <v>262</v>
      </c>
      <c r="AK610" s="110" t="s">
        <v>263</v>
      </c>
      <c r="AL610" s="110" t="s">
        <v>264</v>
      </c>
      <c r="AM610" s="110" t="s">
        <v>29</v>
      </c>
      <c r="AN610" s="423" t="s">
        <v>2416</v>
      </c>
      <c r="AO610" s="102" t="s">
        <v>30</v>
      </c>
      <c r="AP610" s="101" t="s">
        <v>31</v>
      </c>
      <c r="AQ610" s="101" t="s">
        <v>32</v>
      </c>
      <c r="AR610" s="101" t="s">
        <v>33</v>
      </c>
      <c r="AS610" s="101" t="s">
        <v>34</v>
      </c>
      <c r="AT610" s="101" t="s">
        <v>35</v>
      </c>
      <c r="AU610" s="100" t="s">
        <v>29</v>
      </c>
      <c r="AV610" s="420" t="s">
        <v>12</v>
      </c>
      <c r="AW610" s="103" t="s">
        <v>277</v>
      </c>
      <c r="AX610" s="101" t="s">
        <v>278</v>
      </c>
      <c r="AY610" s="99" t="s">
        <v>36</v>
      </c>
      <c r="AZ610" s="101" t="s">
        <v>37</v>
      </c>
      <c r="BA610" s="453"/>
      <c r="BB610" s="100" t="s">
        <v>2005</v>
      </c>
      <c r="BC610" s="100" t="s">
        <v>341</v>
      </c>
      <c r="BD610" s="101" t="s">
        <v>287</v>
      </c>
      <c r="BE610" s="101" t="s">
        <v>290</v>
      </c>
      <c r="BF610" s="100" t="s">
        <v>342</v>
      </c>
      <c r="BG610" s="101" t="s">
        <v>299</v>
      </c>
      <c r="BH610" s="100" t="s">
        <v>2006</v>
      </c>
      <c r="BI610" s="421"/>
      <c r="BJ610" s="421"/>
      <c r="BK610" s="424"/>
    </row>
    <row r="611" spans="1:63" s="34" customFormat="1" ht="12.75" x14ac:dyDescent="0.25">
      <c r="A611" s="104"/>
      <c r="B611" s="458"/>
      <c r="C611" s="429"/>
      <c r="D611" s="429"/>
      <c r="E611" s="431"/>
      <c r="F611" s="272" t="s">
        <v>126</v>
      </c>
      <c r="G611" s="273" t="s">
        <v>127</v>
      </c>
      <c r="H611" s="274" t="s">
        <v>127</v>
      </c>
      <c r="I611" s="274" t="s">
        <v>128</v>
      </c>
      <c r="J611" s="274" t="s">
        <v>128</v>
      </c>
      <c r="K611" s="274" t="s">
        <v>128</v>
      </c>
      <c r="L611" s="274" t="s">
        <v>128</v>
      </c>
      <c r="M611" s="274" t="s">
        <v>128</v>
      </c>
      <c r="N611" s="274" t="s">
        <v>128</v>
      </c>
      <c r="O611" s="274" t="s">
        <v>128</v>
      </c>
      <c r="P611" s="274" t="s">
        <v>128</v>
      </c>
      <c r="Q611" s="274" t="s">
        <v>128</v>
      </c>
      <c r="R611" s="274" t="s">
        <v>128</v>
      </c>
      <c r="S611" s="274" t="s">
        <v>128</v>
      </c>
      <c r="T611" s="274" t="s">
        <v>128</v>
      </c>
      <c r="U611" s="274" t="s">
        <v>128</v>
      </c>
      <c r="V611" s="274" t="s">
        <v>128</v>
      </c>
      <c r="W611" s="274" t="s">
        <v>128</v>
      </c>
      <c r="X611" s="274" t="s">
        <v>128</v>
      </c>
      <c r="Y611" s="274" t="s">
        <v>128</v>
      </c>
      <c r="Z611" s="274" t="s">
        <v>128</v>
      </c>
      <c r="AA611" s="274" t="s">
        <v>252</v>
      </c>
      <c r="AB611" s="274" t="s">
        <v>252</v>
      </c>
      <c r="AC611" s="274" t="s">
        <v>252</v>
      </c>
      <c r="AD611" s="274" t="s">
        <v>128</v>
      </c>
      <c r="AE611" s="274" t="s">
        <v>129</v>
      </c>
      <c r="AF611" s="274" t="s">
        <v>128</v>
      </c>
      <c r="AG611" s="275" t="s">
        <v>253</v>
      </c>
      <c r="AH611" s="422"/>
      <c r="AI611" s="276" t="s">
        <v>129</v>
      </c>
      <c r="AJ611" s="275" t="s">
        <v>129</v>
      </c>
      <c r="AK611" s="275" t="s">
        <v>129</v>
      </c>
      <c r="AL611" s="275" t="s">
        <v>129</v>
      </c>
      <c r="AM611" s="275" t="s">
        <v>129</v>
      </c>
      <c r="AN611" s="422"/>
      <c r="AO611" s="277" t="s">
        <v>253</v>
      </c>
      <c r="AP611" s="275" t="s">
        <v>253</v>
      </c>
      <c r="AQ611" s="275" t="s">
        <v>253</v>
      </c>
      <c r="AR611" s="275" t="s">
        <v>253</v>
      </c>
      <c r="AS611" s="275" t="s">
        <v>253</v>
      </c>
      <c r="AT611" s="275" t="s">
        <v>253</v>
      </c>
      <c r="AU611" s="275" t="s">
        <v>253</v>
      </c>
      <c r="AV611" s="422"/>
      <c r="AW611" s="278" t="s">
        <v>252</v>
      </c>
      <c r="AX611" s="275" t="s">
        <v>252</v>
      </c>
      <c r="AY611" s="274"/>
      <c r="AZ611" s="275"/>
      <c r="BA611" s="451"/>
      <c r="BB611" s="275" t="s">
        <v>286</v>
      </c>
      <c r="BC611" s="275" t="s">
        <v>130</v>
      </c>
      <c r="BD611" s="275" t="s">
        <v>130</v>
      </c>
      <c r="BE611" s="275" t="s">
        <v>130</v>
      </c>
      <c r="BF611" s="275" t="s">
        <v>130</v>
      </c>
      <c r="BG611" s="275"/>
      <c r="BH611" s="275" t="s">
        <v>130</v>
      </c>
      <c r="BI611" s="422"/>
      <c r="BJ611" s="422"/>
      <c r="BK611" s="425"/>
    </row>
    <row r="612" spans="1:63" ht="11.25" customHeight="1" x14ac:dyDescent="0.2">
      <c r="A612" s="52"/>
      <c r="B612" s="386"/>
      <c r="C612" s="35"/>
      <c r="D612" s="35"/>
      <c r="E612" s="35"/>
      <c r="F612" s="36"/>
      <c r="G612" s="35"/>
      <c r="H612" s="22"/>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269"/>
      <c r="AH612" s="86"/>
      <c r="AI612" s="270"/>
      <c r="AJ612" s="38"/>
      <c r="AK612" s="38"/>
      <c r="AL612" s="38"/>
      <c r="AM612" s="38"/>
      <c r="AN612" s="111"/>
      <c r="AO612" s="38"/>
      <c r="AP612" s="38"/>
      <c r="AQ612" s="38"/>
      <c r="AR612" s="38"/>
      <c r="AS612" s="38"/>
      <c r="AT612" s="38"/>
      <c r="AU612" s="269"/>
      <c r="AV612" s="86"/>
      <c r="AW612" s="38"/>
      <c r="AX612" s="38"/>
      <c r="AY612" s="38"/>
      <c r="AZ612" s="271"/>
      <c r="BA612" s="86"/>
      <c r="BB612" s="38"/>
      <c r="BC612" s="38"/>
      <c r="BD612" s="38"/>
      <c r="BE612" s="38"/>
      <c r="BF612" s="38"/>
      <c r="BG612" s="39"/>
      <c r="BH612" s="38"/>
      <c r="BI612" s="38"/>
      <c r="BJ612" s="279"/>
      <c r="BK612" s="279"/>
    </row>
    <row r="613" spans="1:63" s="50" customFormat="1" ht="11.25" customHeight="1" x14ac:dyDescent="0.15">
      <c r="A613" s="292" t="s">
        <v>346</v>
      </c>
      <c r="B613" s="385" t="s">
        <v>1475</v>
      </c>
      <c r="C613" s="309" t="s">
        <v>1476</v>
      </c>
      <c r="D613" s="309" t="s">
        <v>1477</v>
      </c>
      <c r="E613" s="309" t="s">
        <v>1478</v>
      </c>
      <c r="F613" s="310"/>
      <c r="G613" s="309">
        <v>29273</v>
      </c>
      <c r="H613" s="308">
        <v>10891</v>
      </c>
      <c r="I613" s="311">
        <v>105</v>
      </c>
      <c r="J613" s="311">
        <v>33</v>
      </c>
      <c r="K613" s="311">
        <v>0</v>
      </c>
      <c r="L613" s="311">
        <v>0</v>
      </c>
      <c r="M613" s="311">
        <v>0</v>
      </c>
      <c r="N613" s="311">
        <v>0</v>
      </c>
      <c r="O613" s="311">
        <v>27</v>
      </c>
      <c r="P613" s="311">
        <v>2</v>
      </c>
      <c r="Q613" s="311">
        <v>0</v>
      </c>
      <c r="R613" s="311">
        <v>12</v>
      </c>
      <c r="S613" s="311">
        <v>0</v>
      </c>
      <c r="T613" s="311">
        <v>0</v>
      </c>
      <c r="U613" s="311">
        <v>0</v>
      </c>
      <c r="V613" s="311">
        <v>0</v>
      </c>
      <c r="W613" s="311">
        <v>0</v>
      </c>
      <c r="X613" s="311">
        <v>0</v>
      </c>
      <c r="Y613" s="311">
        <v>815</v>
      </c>
      <c r="Z613" s="311">
        <v>0</v>
      </c>
      <c r="AA613" s="312">
        <v>1</v>
      </c>
      <c r="AB613" s="312">
        <v>0</v>
      </c>
      <c r="AC613" s="312">
        <v>0</v>
      </c>
      <c r="AD613" s="311">
        <v>30</v>
      </c>
      <c r="AE613" s="311">
        <v>20000</v>
      </c>
      <c r="AF613" s="311">
        <v>23</v>
      </c>
      <c r="AG613" s="313">
        <v>742300</v>
      </c>
      <c r="AH613" s="314"/>
      <c r="AI613" s="315">
        <v>8050</v>
      </c>
      <c r="AJ613" s="311">
        <v>18210</v>
      </c>
      <c r="AK613" s="311">
        <v>0</v>
      </c>
      <c r="AL613" s="311">
        <v>550</v>
      </c>
      <c r="AM613" s="311">
        <v>110</v>
      </c>
      <c r="AN613" s="316" t="s">
        <v>1479</v>
      </c>
      <c r="AO613" s="311">
        <v>310000</v>
      </c>
      <c r="AP613" s="311">
        <v>47000</v>
      </c>
      <c r="AQ613" s="311">
        <v>0</v>
      </c>
      <c r="AR613" s="311">
        <v>1500</v>
      </c>
      <c r="AS613" s="311">
        <v>0</v>
      </c>
      <c r="AT613" s="311">
        <v>0</v>
      </c>
      <c r="AU613" s="313">
        <v>25000</v>
      </c>
      <c r="AV613" s="314" t="s">
        <v>1480</v>
      </c>
      <c r="AW613" s="312">
        <v>1</v>
      </c>
      <c r="AX613" s="312">
        <v>0</v>
      </c>
      <c r="AY613" s="317" t="s">
        <v>41</v>
      </c>
      <c r="AZ613" s="318" t="s">
        <v>41</v>
      </c>
      <c r="BA613" s="314" t="s">
        <v>2007</v>
      </c>
      <c r="BB613" s="319">
        <v>135</v>
      </c>
      <c r="BC613" s="320">
        <v>1744374</v>
      </c>
      <c r="BD613" s="320">
        <v>938461</v>
      </c>
      <c r="BE613" s="320">
        <v>1203719</v>
      </c>
      <c r="BF613" s="320">
        <v>4009810</v>
      </c>
      <c r="BG613" s="317" t="s">
        <v>42</v>
      </c>
      <c r="BH613" s="319"/>
      <c r="BI613" s="311"/>
      <c r="BJ613" s="317" t="s">
        <v>46</v>
      </c>
      <c r="BK613" s="317">
        <v>67.833333333333329</v>
      </c>
    </row>
    <row r="614" spans="1:63" s="50" customFormat="1" ht="11.25" customHeight="1" x14ac:dyDescent="0.15">
      <c r="A614" s="292" t="s">
        <v>345</v>
      </c>
      <c r="B614" s="385" t="s">
        <v>62</v>
      </c>
      <c r="C614" s="309" t="s">
        <v>2008</v>
      </c>
      <c r="D614" s="309" t="s">
        <v>1484</v>
      </c>
      <c r="E614" s="309" t="s">
        <v>1485</v>
      </c>
      <c r="F614" s="310"/>
      <c r="G614" s="309">
        <v>11766</v>
      </c>
      <c r="H614" s="308">
        <v>5629</v>
      </c>
      <c r="I614" s="311">
        <v>299</v>
      </c>
      <c r="J614" s="311">
        <v>282</v>
      </c>
      <c r="K614" s="311">
        <v>83</v>
      </c>
      <c r="L614" s="311">
        <v>9</v>
      </c>
      <c r="M614" s="311">
        <v>159</v>
      </c>
      <c r="N614" s="311">
        <v>243</v>
      </c>
      <c r="O614" s="311">
        <v>40</v>
      </c>
      <c r="P614" s="311">
        <v>0</v>
      </c>
      <c r="Q614" s="311">
        <v>2</v>
      </c>
      <c r="R614" s="311">
        <v>2</v>
      </c>
      <c r="S614" s="311">
        <v>0</v>
      </c>
      <c r="T614" s="311">
        <v>0</v>
      </c>
      <c r="U614" s="311">
        <v>0</v>
      </c>
      <c r="V614" s="311">
        <v>2</v>
      </c>
      <c r="W614" s="311">
        <v>0</v>
      </c>
      <c r="X614" s="311">
        <v>0</v>
      </c>
      <c r="Y614" s="311">
        <v>549</v>
      </c>
      <c r="Z614" s="311">
        <v>41</v>
      </c>
      <c r="AA614" s="312">
        <v>1</v>
      </c>
      <c r="AB614" s="312">
        <v>0</v>
      </c>
      <c r="AC614" s="312">
        <v>0</v>
      </c>
      <c r="AD614" s="311">
        <v>10</v>
      </c>
      <c r="AE614" s="311">
        <v>6000</v>
      </c>
      <c r="AF614" s="311">
        <v>16</v>
      </c>
      <c r="AG614" s="313">
        <v>215000</v>
      </c>
      <c r="AH614" s="314" t="s">
        <v>2009</v>
      </c>
      <c r="AI614" s="315">
        <v>6200</v>
      </c>
      <c r="AJ614" s="311">
        <v>3</v>
      </c>
      <c r="AK614" s="311">
        <v>0</v>
      </c>
      <c r="AL614" s="311">
        <v>114500</v>
      </c>
      <c r="AM614" s="311">
        <v>0</v>
      </c>
      <c r="AN614" s="316"/>
      <c r="AO614" s="311">
        <v>1119000</v>
      </c>
      <c r="AP614" s="311">
        <v>0</v>
      </c>
      <c r="AQ614" s="311">
        <v>50000</v>
      </c>
      <c r="AR614" s="311">
        <v>0</v>
      </c>
      <c r="AS614" s="311">
        <v>50000</v>
      </c>
      <c r="AT614" s="311">
        <v>0</v>
      </c>
      <c r="AU614" s="313">
        <v>0</v>
      </c>
      <c r="AV614" s="314"/>
      <c r="AW614" s="312">
        <v>0.95</v>
      </c>
      <c r="AX614" s="312">
        <v>0.05</v>
      </c>
      <c r="AY614" s="317" t="s">
        <v>41</v>
      </c>
      <c r="AZ614" s="318" t="s">
        <v>41</v>
      </c>
      <c r="BA614" s="314"/>
      <c r="BB614" s="319">
        <v>160</v>
      </c>
      <c r="BC614" s="320"/>
      <c r="BD614" s="320"/>
      <c r="BE614" s="320">
        <v>2685082</v>
      </c>
      <c r="BF614" s="320"/>
      <c r="BG614" s="317" t="s">
        <v>46</v>
      </c>
      <c r="BH614" s="319"/>
      <c r="BI614" s="311"/>
      <c r="BJ614" s="317" t="s">
        <v>46</v>
      </c>
      <c r="BK614" s="317">
        <v>2784.8888888888887</v>
      </c>
    </row>
    <row r="615" spans="1:63" s="50" customFormat="1" ht="11.25" customHeight="1" x14ac:dyDescent="0.15">
      <c r="A615" s="292" t="s">
        <v>153</v>
      </c>
      <c r="B615" s="385" t="s">
        <v>2010</v>
      </c>
      <c r="C615" s="309" t="s">
        <v>2011</v>
      </c>
      <c r="D615" s="309" t="s">
        <v>2012</v>
      </c>
      <c r="E615" s="309" t="s">
        <v>2013</v>
      </c>
      <c r="F615" s="310"/>
      <c r="G615" s="309">
        <v>14000</v>
      </c>
      <c r="H615" s="308"/>
      <c r="I615" s="311">
        <v>193</v>
      </c>
      <c r="J615" s="311">
        <v>6</v>
      </c>
      <c r="K615" s="311">
        <v>2</v>
      </c>
      <c r="L615" s="311">
        <v>2</v>
      </c>
      <c r="M615" s="311">
        <v>51</v>
      </c>
      <c r="N615" s="311">
        <v>0</v>
      </c>
      <c r="O615" s="311">
        <v>193</v>
      </c>
      <c r="P615" s="311">
        <v>0</v>
      </c>
      <c r="Q615" s="311">
        <v>0</v>
      </c>
      <c r="R615" s="311">
        <v>0</v>
      </c>
      <c r="S615" s="311">
        <v>0</v>
      </c>
      <c r="T615" s="311">
        <v>0</v>
      </c>
      <c r="U615" s="311">
        <v>0</v>
      </c>
      <c r="V615" s="311">
        <v>0</v>
      </c>
      <c r="W615" s="311">
        <v>0</v>
      </c>
      <c r="X615" s="311">
        <v>0</v>
      </c>
      <c r="Y615" s="311">
        <v>548</v>
      </c>
      <c r="Z615" s="311">
        <v>0</v>
      </c>
      <c r="AA615" s="312">
        <v>1</v>
      </c>
      <c r="AB615" s="312">
        <v>0</v>
      </c>
      <c r="AC615" s="312">
        <v>0</v>
      </c>
      <c r="AD615" s="311">
        <v>41</v>
      </c>
      <c r="AE615" s="311">
        <v>80250</v>
      </c>
      <c r="AF615" s="311">
        <v>37</v>
      </c>
      <c r="AG615" s="313">
        <v>391000</v>
      </c>
      <c r="AH615" s="314"/>
      <c r="AI615" s="315">
        <v>19000</v>
      </c>
      <c r="AJ615" s="311">
        <v>8</v>
      </c>
      <c r="AK615" s="311"/>
      <c r="AL615" s="311">
        <v>27</v>
      </c>
      <c r="AM615" s="311"/>
      <c r="AN615" s="316"/>
      <c r="AO615" s="311">
        <v>160493</v>
      </c>
      <c r="AP615" s="311"/>
      <c r="AQ615" s="311">
        <v>38463</v>
      </c>
      <c r="AR615" s="311"/>
      <c r="AS615" s="311"/>
      <c r="AT615" s="311"/>
      <c r="AU615" s="313"/>
      <c r="AV615" s="314"/>
      <c r="AW615" s="312">
        <v>0.8</v>
      </c>
      <c r="AX615" s="312">
        <v>0.2</v>
      </c>
      <c r="AY615" s="317" t="s">
        <v>50</v>
      </c>
      <c r="AZ615" s="318" t="s">
        <v>50</v>
      </c>
      <c r="BA615" s="314"/>
      <c r="BB615" s="319">
        <v>125</v>
      </c>
      <c r="BC615" s="320">
        <v>1030539</v>
      </c>
      <c r="BD615" s="320">
        <v>1720717</v>
      </c>
      <c r="BE615" s="320">
        <v>1420645</v>
      </c>
      <c r="BF615" s="320">
        <v>4171902</v>
      </c>
      <c r="BG615" s="317" t="s">
        <v>42</v>
      </c>
      <c r="BH615" s="319">
        <v>125</v>
      </c>
      <c r="BI615" s="311"/>
      <c r="BJ615" s="317" t="s">
        <v>46</v>
      </c>
      <c r="BK615" s="317">
        <v>123.5</v>
      </c>
    </row>
    <row r="616" spans="1:63" s="252" customFormat="1" ht="11.25" customHeight="1" x14ac:dyDescent="0.15">
      <c r="A616" s="293" t="s">
        <v>154</v>
      </c>
      <c r="B616" s="315"/>
      <c r="C616" s="321"/>
      <c r="D616" s="321"/>
      <c r="E616" s="321"/>
      <c r="F616" s="322"/>
      <c r="G616" s="321"/>
      <c r="H616" s="311"/>
      <c r="I616" s="311"/>
      <c r="J616" s="311"/>
      <c r="K616" s="311"/>
      <c r="L616" s="311"/>
      <c r="M616" s="311"/>
      <c r="N616" s="311"/>
      <c r="O616" s="311"/>
      <c r="P616" s="311"/>
      <c r="Q616" s="311"/>
      <c r="R616" s="311"/>
      <c r="S616" s="311"/>
      <c r="T616" s="311"/>
      <c r="U616" s="311"/>
      <c r="V616" s="311"/>
      <c r="W616" s="311"/>
      <c r="X616" s="311"/>
      <c r="Y616" s="311"/>
      <c r="Z616" s="311"/>
      <c r="AA616" s="312"/>
      <c r="AB616" s="312"/>
      <c r="AC616" s="312"/>
      <c r="AD616" s="311"/>
      <c r="AE616" s="311"/>
      <c r="AF616" s="311"/>
      <c r="AG616" s="313"/>
      <c r="AH616" s="314"/>
      <c r="AI616" s="315"/>
      <c r="AJ616" s="311"/>
      <c r="AK616" s="311"/>
      <c r="AL616" s="311"/>
      <c r="AM616" s="311"/>
      <c r="AN616" s="316"/>
      <c r="AO616" s="311"/>
      <c r="AP616" s="311"/>
      <c r="AQ616" s="311"/>
      <c r="AR616" s="311"/>
      <c r="AS616" s="311"/>
      <c r="AT616" s="311"/>
      <c r="AU616" s="313"/>
      <c r="AV616" s="314"/>
      <c r="AW616" s="312"/>
      <c r="AX616" s="312"/>
      <c r="AY616" s="317"/>
      <c r="AZ616" s="318"/>
      <c r="BA616" s="314"/>
      <c r="BB616" s="319"/>
      <c r="BC616" s="320"/>
      <c r="BD616" s="320"/>
      <c r="BE616" s="320"/>
      <c r="BF616" s="320"/>
      <c r="BG616" s="317"/>
      <c r="BH616" s="319"/>
      <c r="BI616" s="311"/>
      <c r="BJ616" s="317"/>
      <c r="BK616" s="317">
        <v>131.19999999999999</v>
      </c>
    </row>
    <row r="617" spans="1:63" s="50" customFormat="1" ht="11.25" customHeight="1" x14ac:dyDescent="0.15">
      <c r="A617" s="292" t="s">
        <v>131</v>
      </c>
      <c r="B617" s="315" t="s">
        <v>1488</v>
      </c>
      <c r="C617" s="321" t="s">
        <v>1489</v>
      </c>
      <c r="D617" s="321" t="s">
        <v>1490</v>
      </c>
      <c r="E617" s="321" t="s">
        <v>2014</v>
      </c>
      <c r="F617" s="322"/>
      <c r="G617" s="321">
        <v>50679</v>
      </c>
      <c r="H617" s="311">
        <v>14863</v>
      </c>
      <c r="I617" s="311">
        <v>1081</v>
      </c>
      <c r="J617" s="311">
        <v>193</v>
      </c>
      <c r="K617" s="311">
        <v>77</v>
      </c>
      <c r="L617" s="311">
        <v>2</v>
      </c>
      <c r="M617" s="311">
        <v>238</v>
      </c>
      <c r="N617" s="311">
        <v>0</v>
      </c>
      <c r="O617" s="311">
        <v>23</v>
      </c>
      <c r="P617" s="311">
        <v>0</v>
      </c>
      <c r="Q617" s="311">
        <v>0</v>
      </c>
      <c r="R617" s="311">
        <v>0</v>
      </c>
      <c r="S617" s="311">
        <v>0</v>
      </c>
      <c r="T617" s="311">
        <v>0</v>
      </c>
      <c r="U617" s="311">
        <v>0</v>
      </c>
      <c r="V617" s="311">
        <v>0</v>
      </c>
      <c r="W617" s="311">
        <v>0</v>
      </c>
      <c r="X617" s="311">
        <v>0</v>
      </c>
      <c r="Y617" s="311">
        <v>6014</v>
      </c>
      <c r="Z617" s="311">
        <v>600</v>
      </c>
      <c r="AA617" s="312">
        <v>1</v>
      </c>
      <c r="AB617" s="312">
        <v>0</v>
      </c>
      <c r="AC617" s="312">
        <v>0</v>
      </c>
      <c r="AD617" s="311">
        <v>200</v>
      </c>
      <c r="AE617" s="311">
        <v>10000</v>
      </c>
      <c r="AF617" s="311">
        <v>16</v>
      </c>
      <c r="AG617" s="313">
        <v>80000</v>
      </c>
      <c r="AH617" s="314" t="s">
        <v>2015</v>
      </c>
      <c r="AI617" s="315">
        <v>25000</v>
      </c>
      <c r="AJ617" s="311">
        <v>0</v>
      </c>
      <c r="AK617" s="311">
        <v>10000</v>
      </c>
      <c r="AL617" s="311">
        <v>112000</v>
      </c>
      <c r="AM617" s="311"/>
      <c r="AN617" s="316"/>
      <c r="AO617" s="311">
        <v>900000</v>
      </c>
      <c r="AP617" s="311">
        <v>0</v>
      </c>
      <c r="AQ617" s="311">
        <v>450000</v>
      </c>
      <c r="AR617" s="311">
        <v>0</v>
      </c>
      <c r="AS617" s="311">
        <v>0</v>
      </c>
      <c r="AT617" s="311">
        <v>0</v>
      </c>
      <c r="AU617" s="313">
        <v>0</v>
      </c>
      <c r="AV617" s="314"/>
      <c r="AW617" s="312">
        <v>0.71</v>
      </c>
      <c r="AX617" s="312">
        <v>0.28999999999999998</v>
      </c>
      <c r="AY617" s="317" t="s">
        <v>50</v>
      </c>
      <c r="AZ617" s="318" t="s">
        <v>50</v>
      </c>
      <c r="BA617" s="314"/>
      <c r="BB617" s="319">
        <v>125</v>
      </c>
      <c r="BC617" s="320">
        <v>49295797</v>
      </c>
      <c r="BD617" s="320">
        <v>8352501</v>
      </c>
      <c r="BE617" s="320">
        <v>6239395</v>
      </c>
      <c r="BF617" s="320">
        <v>33374541</v>
      </c>
      <c r="BG617" s="317" t="s">
        <v>46</v>
      </c>
      <c r="BH617" s="319"/>
      <c r="BI617" s="311"/>
      <c r="BJ617" s="317" t="s">
        <v>46</v>
      </c>
      <c r="BK617" s="317">
        <v>185</v>
      </c>
    </row>
    <row r="618" spans="1:63" s="50" customFormat="1" ht="11.25" customHeight="1" x14ac:dyDescent="0.15">
      <c r="A618" s="292" t="s">
        <v>132</v>
      </c>
      <c r="B618" s="315" t="s">
        <v>2016</v>
      </c>
      <c r="C618" s="321" t="s">
        <v>2017</v>
      </c>
      <c r="D618" s="321" t="s">
        <v>2018</v>
      </c>
      <c r="E618" s="321" t="s">
        <v>2019</v>
      </c>
      <c r="F618" s="322"/>
      <c r="G618" s="321">
        <v>23000</v>
      </c>
      <c r="H618" s="311">
        <v>9134</v>
      </c>
      <c r="I618" s="311">
        <v>817</v>
      </c>
      <c r="J618" s="311">
        <v>89</v>
      </c>
      <c r="K618" s="311">
        <v>40</v>
      </c>
      <c r="L618" s="311">
        <v>33</v>
      </c>
      <c r="M618" s="311">
        <v>420</v>
      </c>
      <c r="N618" s="311">
        <v>0</v>
      </c>
      <c r="O618" s="311">
        <v>304</v>
      </c>
      <c r="P618" s="311">
        <v>0</v>
      </c>
      <c r="Q618" s="311">
        <v>0</v>
      </c>
      <c r="R618" s="311">
        <v>0</v>
      </c>
      <c r="S618" s="311">
        <v>0</v>
      </c>
      <c r="T618" s="311">
        <v>0</v>
      </c>
      <c r="U618" s="311">
        <v>0</v>
      </c>
      <c r="V618" s="311">
        <v>0</v>
      </c>
      <c r="W618" s="311">
        <v>0</v>
      </c>
      <c r="X618" s="311">
        <v>0</v>
      </c>
      <c r="Y618" s="311">
        <v>1378</v>
      </c>
      <c r="Z618" s="311">
        <v>137</v>
      </c>
      <c r="AA618" s="312">
        <v>0.98</v>
      </c>
      <c r="AB618" s="312">
        <v>0.01</v>
      </c>
      <c r="AC618" s="312">
        <v>0.01</v>
      </c>
      <c r="AD618" s="311">
        <v>195</v>
      </c>
      <c r="AE618" s="311">
        <v>210000</v>
      </c>
      <c r="AF618" s="311">
        <v>530</v>
      </c>
      <c r="AG618" s="313">
        <v>7500000</v>
      </c>
      <c r="AH618" s="314"/>
      <c r="AI618" s="315">
        <v>172325</v>
      </c>
      <c r="AJ618" s="311">
        <v>8</v>
      </c>
      <c r="AK618" s="311">
        <v>910</v>
      </c>
      <c r="AL618" s="311">
        <v>338</v>
      </c>
      <c r="AM618" s="311">
        <v>0</v>
      </c>
      <c r="AN618" s="316"/>
      <c r="AO618" s="311">
        <v>1204444</v>
      </c>
      <c r="AP618" s="311">
        <v>0</v>
      </c>
      <c r="AQ618" s="311">
        <v>10266402</v>
      </c>
      <c r="AR618" s="311">
        <v>0</v>
      </c>
      <c r="AS618" s="311">
        <v>0</v>
      </c>
      <c r="AT618" s="311">
        <v>0</v>
      </c>
      <c r="AU618" s="313">
        <v>0</v>
      </c>
      <c r="AV618" s="314"/>
      <c r="AW618" s="312">
        <v>0.11</v>
      </c>
      <c r="AX618" s="312">
        <v>0.89</v>
      </c>
      <c r="AY618" s="317" t="s">
        <v>41</v>
      </c>
      <c r="AZ618" s="318" t="s">
        <v>95</v>
      </c>
      <c r="BA618" s="314"/>
      <c r="BB618" s="319">
        <v>117</v>
      </c>
      <c r="BC618" s="320">
        <v>15467402</v>
      </c>
      <c r="BD618" s="320">
        <v>11319503</v>
      </c>
      <c r="BE618" s="320">
        <v>36099692</v>
      </c>
      <c r="BF618" s="320">
        <v>62886598</v>
      </c>
      <c r="BG618" s="317" t="s">
        <v>42</v>
      </c>
      <c r="BH618" s="319">
        <v>107.34</v>
      </c>
      <c r="BI618" s="311"/>
      <c r="BJ618" s="317" t="s">
        <v>42</v>
      </c>
      <c r="BK618" s="317">
        <v>563.5</v>
      </c>
    </row>
    <row r="619" spans="1:63" s="50" customFormat="1" ht="11.25" customHeight="1" x14ac:dyDescent="0.15">
      <c r="A619" s="292" t="s">
        <v>133</v>
      </c>
      <c r="B619" s="315" t="s">
        <v>166</v>
      </c>
      <c r="C619" s="321" t="s">
        <v>183</v>
      </c>
      <c r="D619" s="321" t="s">
        <v>201</v>
      </c>
      <c r="E619" s="321" t="s">
        <v>219</v>
      </c>
      <c r="F619" s="322"/>
      <c r="G619" s="321">
        <v>10870</v>
      </c>
      <c r="H619" s="311">
        <v>4135</v>
      </c>
      <c r="I619" s="311">
        <v>634</v>
      </c>
      <c r="J619" s="311">
        <v>2</v>
      </c>
      <c r="K619" s="311">
        <v>17</v>
      </c>
      <c r="L619" s="311">
        <v>5</v>
      </c>
      <c r="M619" s="311">
        <v>171</v>
      </c>
      <c r="N619" s="311">
        <v>8</v>
      </c>
      <c r="O619" s="311">
        <v>634</v>
      </c>
      <c r="P619" s="311">
        <v>3</v>
      </c>
      <c r="Q619" s="311">
        <v>250</v>
      </c>
      <c r="R619" s="311">
        <v>0</v>
      </c>
      <c r="S619" s="311">
        <v>0</v>
      </c>
      <c r="T619" s="311">
        <v>0</v>
      </c>
      <c r="U619" s="311">
        <v>0</v>
      </c>
      <c r="V619" s="311">
        <v>0</v>
      </c>
      <c r="W619" s="311">
        <v>0</v>
      </c>
      <c r="X619" s="311">
        <v>0</v>
      </c>
      <c r="Y619" s="311">
        <v>1280</v>
      </c>
      <c r="Z619" s="311">
        <v>0</v>
      </c>
      <c r="AA619" s="312">
        <v>1</v>
      </c>
      <c r="AB619" s="312">
        <v>0</v>
      </c>
      <c r="AC619" s="312">
        <v>0</v>
      </c>
      <c r="AD619" s="311">
        <v>99</v>
      </c>
      <c r="AE619" s="311">
        <v>150000</v>
      </c>
      <c r="AF619" s="311">
        <v>88</v>
      </c>
      <c r="AG619" s="313">
        <v>595000</v>
      </c>
      <c r="AH619" s="314"/>
      <c r="AI619" s="315">
        <v>221450</v>
      </c>
      <c r="AJ619" s="311">
        <v>0</v>
      </c>
      <c r="AK619" s="311">
        <v>0</v>
      </c>
      <c r="AL619" s="311">
        <v>0</v>
      </c>
      <c r="AM619" s="311">
        <v>0</v>
      </c>
      <c r="AN619" s="316"/>
      <c r="AO619" s="311">
        <v>302400</v>
      </c>
      <c r="AP619" s="311">
        <v>0</v>
      </c>
      <c r="AQ619" s="311">
        <v>1231650</v>
      </c>
      <c r="AR619" s="311">
        <v>0</v>
      </c>
      <c r="AS619" s="311">
        <v>0</v>
      </c>
      <c r="AT619" s="311">
        <v>0</v>
      </c>
      <c r="AU619" s="313">
        <v>0</v>
      </c>
      <c r="AV619" s="314"/>
      <c r="AW619" s="312">
        <v>0.28000000000000003</v>
      </c>
      <c r="AX619" s="312">
        <v>0.72</v>
      </c>
      <c r="AY619" s="317" t="s">
        <v>50</v>
      </c>
      <c r="AZ619" s="318" t="s">
        <v>50</v>
      </c>
      <c r="BA619" s="314"/>
      <c r="BB619" s="319">
        <v>56</v>
      </c>
      <c r="BC619" s="320">
        <v>22871800</v>
      </c>
      <c r="BD619" s="320">
        <v>2491200</v>
      </c>
      <c r="BE619" s="320">
        <v>13946000</v>
      </c>
      <c r="BF619" s="320">
        <v>39309000</v>
      </c>
      <c r="BG619" s="317" t="s">
        <v>42</v>
      </c>
      <c r="BH619" s="319">
        <v>56</v>
      </c>
      <c r="BI619" s="311"/>
      <c r="BJ619" s="317" t="s">
        <v>46</v>
      </c>
      <c r="BK619" s="317">
        <v>708.33333333333337</v>
      </c>
    </row>
    <row r="620" spans="1:63" s="50" customFormat="1" ht="11.25" customHeight="1" x14ac:dyDescent="0.15">
      <c r="A620" s="292" t="s">
        <v>134</v>
      </c>
      <c r="B620" s="315" t="s">
        <v>167</v>
      </c>
      <c r="C620" s="321" t="s">
        <v>656</v>
      </c>
      <c r="D620" s="321" t="s">
        <v>202</v>
      </c>
      <c r="E620" s="321" t="s">
        <v>1497</v>
      </c>
      <c r="F620" s="322"/>
      <c r="G620" s="321">
        <v>13472</v>
      </c>
      <c r="H620" s="311"/>
      <c r="I620" s="311">
        <v>346</v>
      </c>
      <c r="J620" s="311">
        <v>11</v>
      </c>
      <c r="K620" s="311"/>
      <c r="L620" s="311">
        <v>2</v>
      </c>
      <c r="M620" s="311">
        <v>53</v>
      </c>
      <c r="N620" s="311">
        <v>4</v>
      </c>
      <c r="O620" s="311">
        <v>288</v>
      </c>
      <c r="P620" s="311"/>
      <c r="Q620" s="311"/>
      <c r="R620" s="311"/>
      <c r="S620" s="311"/>
      <c r="T620" s="311"/>
      <c r="U620" s="311"/>
      <c r="V620" s="311"/>
      <c r="W620" s="311"/>
      <c r="X620" s="311"/>
      <c r="Y620" s="311"/>
      <c r="Z620" s="311"/>
      <c r="AA620" s="312">
        <v>1</v>
      </c>
      <c r="AB620" s="312">
        <v>0</v>
      </c>
      <c r="AC620" s="312"/>
      <c r="AD620" s="311">
        <v>25</v>
      </c>
      <c r="AE620" s="311">
        <v>57500</v>
      </c>
      <c r="AF620" s="311">
        <v>14</v>
      </c>
      <c r="AG620" s="313">
        <v>322000</v>
      </c>
      <c r="AH620" s="314"/>
      <c r="AI620" s="315">
        <v>108000</v>
      </c>
      <c r="AJ620" s="311"/>
      <c r="AK620" s="311"/>
      <c r="AL620" s="311"/>
      <c r="AM620" s="311"/>
      <c r="AN620" s="316"/>
      <c r="AO620" s="311">
        <v>2539000</v>
      </c>
      <c r="AP620" s="311"/>
      <c r="AQ620" s="311"/>
      <c r="AR620" s="311"/>
      <c r="AS620" s="311"/>
      <c r="AT620" s="311"/>
      <c r="AU620" s="313"/>
      <c r="AV620" s="314"/>
      <c r="AW620" s="312">
        <v>1</v>
      </c>
      <c r="AX620" s="312">
        <v>0</v>
      </c>
      <c r="AY620" s="317" t="s">
        <v>50</v>
      </c>
      <c r="AZ620" s="318" t="s">
        <v>50</v>
      </c>
      <c r="BA620" s="314"/>
      <c r="BB620" s="319">
        <v>60.85</v>
      </c>
      <c r="BC620" s="320">
        <v>4545652</v>
      </c>
      <c r="BD620" s="320">
        <v>5342739</v>
      </c>
      <c r="BE620" s="320">
        <v>3718982</v>
      </c>
      <c r="BF620" s="320">
        <v>14470840</v>
      </c>
      <c r="BG620" s="317" t="s">
        <v>42</v>
      </c>
      <c r="BH620" s="319">
        <v>60.85</v>
      </c>
      <c r="BI620" s="311"/>
      <c r="BJ620" s="317" t="s">
        <v>46</v>
      </c>
      <c r="BK620" s="317">
        <v>227</v>
      </c>
    </row>
    <row r="621" spans="1:63" s="252" customFormat="1" ht="11.25" customHeight="1" x14ac:dyDescent="0.15">
      <c r="A621" s="293" t="s">
        <v>347</v>
      </c>
      <c r="B621" s="315"/>
      <c r="C621" s="323"/>
      <c r="D621" s="321"/>
      <c r="E621" s="321"/>
      <c r="F621" s="322"/>
      <c r="G621" s="321"/>
      <c r="H621" s="311"/>
      <c r="I621" s="311"/>
      <c r="J621" s="311"/>
      <c r="K621" s="311"/>
      <c r="L621" s="311"/>
      <c r="M621" s="311"/>
      <c r="N621" s="311"/>
      <c r="O621" s="311"/>
      <c r="P621" s="311"/>
      <c r="Q621" s="311"/>
      <c r="R621" s="311"/>
      <c r="S621" s="311"/>
      <c r="T621" s="311"/>
      <c r="U621" s="311"/>
      <c r="V621" s="311"/>
      <c r="W621" s="311"/>
      <c r="X621" s="311"/>
      <c r="Y621" s="311"/>
      <c r="Z621" s="311"/>
      <c r="AA621" s="312"/>
      <c r="AB621" s="312"/>
      <c r="AC621" s="312"/>
      <c r="AD621" s="311"/>
      <c r="AE621" s="311"/>
      <c r="AF621" s="311"/>
      <c r="AG621" s="313"/>
      <c r="AH621" s="314"/>
      <c r="AI621" s="315"/>
      <c r="AJ621" s="311"/>
      <c r="AK621" s="311"/>
      <c r="AL621" s="311"/>
      <c r="AM621" s="311"/>
      <c r="AN621" s="316"/>
      <c r="AO621" s="311"/>
      <c r="AP621" s="311"/>
      <c r="AQ621" s="311"/>
      <c r="AR621" s="311"/>
      <c r="AS621" s="311"/>
      <c r="AT621" s="311"/>
      <c r="AU621" s="313"/>
      <c r="AV621" s="314"/>
      <c r="AW621" s="312"/>
      <c r="AX621" s="312"/>
      <c r="AY621" s="317"/>
      <c r="AZ621" s="318"/>
      <c r="BA621" s="314"/>
      <c r="BB621" s="319"/>
      <c r="BC621" s="320"/>
      <c r="BD621" s="320"/>
      <c r="BE621" s="320"/>
      <c r="BF621" s="320"/>
      <c r="BG621" s="317"/>
      <c r="BH621" s="319"/>
      <c r="BI621" s="311"/>
      <c r="BJ621" s="317"/>
      <c r="BK621" s="317">
        <v>136</v>
      </c>
    </row>
    <row r="622" spans="1:63" s="252" customFormat="1" ht="11.25" customHeight="1" x14ac:dyDescent="0.15">
      <c r="A622" s="293" t="s">
        <v>348</v>
      </c>
      <c r="B622" s="315"/>
      <c r="C622" s="321"/>
      <c r="D622" s="321"/>
      <c r="E622" s="321"/>
      <c r="F622" s="322"/>
      <c r="G622" s="321"/>
      <c r="H622" s="311"/>
      <c r="I622" s="311"/>
      <c r="J622" s="311"/>
      <c r="K622" s="311"/>
      <c r="L622" s="311"/>
      <c r="M622" s="311"/>
      <c r="N622" s="311"/>
      <c r="O622" s="311"/>
      <c r="P622" s="311"/>
      <c r="Q622" s="311"/>
      <c r="R622" s="311"/>
      <c r="S622" s="311"/>
      <c r="T622" s="311"/>
      <c r="U622" s="311"/>
      <c r="V622" s="311"/>
      <c r="W622" s="311"/>
      <c r="X622" s="311"/>
      <c r="Y622" s="311"/>
      <c r="Z622" s="311"/>
      <c r="AA622" s="312"/>
      <c r="AB622" s="312"/>
      <c r="AC622" s="312"/>
      <c r="AD622" s="311"/>
      <c r="AE622" s="311"/>
      <c r="AF622" s="311"/>
      <c r="AG622" s="313"/>
      <c r="AH622" s="314"/>
      <c r="AI622" s="315"/>
      <c r="AJ622" s="311"/>
      <c r="AK622" s="311"/>
      <c r="AL622" s="311"/>
      <c r="AM622" s="311"/>
      <c r="AN622" s="316"/>
      <c r="AO622" s="311"/>
      <c r="AP622" s="311"/>
      <c r="AQ622" s="311"/>
      <c r="AR622" s="311"/>
      <c r="AS622" s="311"/>
      <c r="AT622" s="311"/>
      <c r="AU622" s="313"/>
      <c r="AV622" s="314"/>
      <c r="AW622" s="312"/>
      <c r="AX622" s="312"/>
      <c r="AY622" s="317"/>
      <c r="AZ622" s="318"/>
      <c r="BA622" s="314"/>
      <c r="BB622" s="319"/>
      <c r="BC622" s="320"/>
      <c r="BD622" s="320"/>
      <c r="BE622" s="320"/>
      <c r="BF622" s="320"/>
      <c r="BG622" s="317"/>
      <c r="BH622" s="319"/>
      <c r="BI622" s="311"/>
      <c r="BJ622" s="317"/>
      <c r="BK622" s="317">
        <v>8.6666666666666661</v>
      </c>
    </row>
    <row r="623" spans="1:63" s="252" customFormat="1" ht="11.25" customHeight="1" x14ac:dyDescent="0.15">
      <c r="A623" s="295" t="s">
        <v>349</v>
      </c>
      <c r="B623" s="315" t="s">
        <v>2020</v>
      </c>
      <c r="C623" s="321" t="s">
        <v>2021</v>
      </c>
      <c r="D623" s="321" t="s">
        <v>2022</v>
      </c>
      <c r="E623" s="321" t="s">
        <v>2023</v>
      </c>
      <c r="F623" s="322"/>
      <c r="G623" s="321">
        <v>39919</v>
      </c>
      <c r="H623" s="311">
        <v>17959</v>
      </c>
      <c r="I623" s="311">
        <v>386</v>
      </c>
      <c r="J623" s="311">
        <v>93</v>
      </c>
      <c r="K623" s="311">
        <v>0</v>
      </c>
      <c r="L623" s="311">
        <v>6</v>
      </c>
      <c r="M623" s="311">
        <v>0</v>
      </c>
      <c r="N623" s="311">
        <v>0</v>
      </c>
      <c r="O623" s="311">
        <v>0</v>
      </c>
      <c r="P623" s="311">
        <v>0</v>
      </c>
      <c r="Q623" s="311">
        <v>0</v>
      </c>
      <c r="R623" s="311">
        <v>0</v>
      </c>
      <c r="S623" s="311">
        <v>0</v>
      </c>
      <c r="T623" s="311">
        <v>0</v>
      </c>
      <c r="U623" s="311">
        <v>0</v>
      </c>
      <c r="V623" s="311">
        <v>0</v>
      </c>
      <c r="W623" s="311">
        <v>0</v>
      </c>
      <c r="X623" s="311">
        <v>0</v>
      </c>
      <c r="Y623" s="311">
        <v>1938</v>
      </c>
      <c r="Z623" s="311">
        <v>0</v>
      </c>
      <c r="AA623" s="312">
        <v>1</v>
      </c>
      <c r="AB623" s="312">
        <v>0</v>
      </c>
      <c r="AC623" s="312">
        <v>0</v>
      </c>
      <c r="AD623" s="311">
        <v>126</v>
      </c>
      <c r="AE623" s="311">
        <v>55000</v>
      </c>
      <c r="AF623" s="311">
        <v>72</v>
      </c>
      <c r="AG623" s="313">
        <v>550000</v>
      </c>
      <c r="AH623" s="314" t="s">
        <v>2024</v>
      </c>
      <c r="AI623" s="315">
        <v>20746</v>
      </c>
      <c r="AJ623" s="311">
        <v>117</v>
      </c>
      <c r="AK623" s="311">
        <v>0</v>
      </c>
      <c r="AL623" s="311">
        <v>60000</v>
      </c>
      <c r="AM623" s="311">
        <v>0</v>
      </c>
      <c r="AN623" s="316"/>
      <c r="AO623" s="311">
        <v>600000</v>
      </c>
      <c r="AP623" s="311">
        <v>200000</v>
      </c>
      <c r="AQ623" s="311">
        <v>0</v>
      </c>
      <c r="AR623" s="311">
        <v>0</v>
      </c>
      <c r="AS623" s="311">
        <v>0</v>
      </c>
      <c r="AT623" s="311">
        <v>0</v>
      </c>
      <c r="AU623" s="313">
        <v>0</v>
      </c>
      <c r="AV623" s="314"/>
      <c r="AW623" s="312">
        <v>1</v>
      </c>
      <c r="AX623" s="312">
        <v>0</v>
      </c>
      <c r="AY623" s="317" t="s">
        <v>50</v>
      </c>
      <c r="AZ623" s="318" t="s">
        <v>50</v>
      </c>
      <c r="BA623" s="314" t="s">
        <v>2025</v>
      </c>
      <c r="BB623" s="319">
        <v>135.68</v>
      </c>
      <c r="BC623" s="320">
        <v>2896777</v>
      </c>
      <c r="BD623" s="320">
        <v>2858018</v>
      </c>
      <c r="BE623" s="320">
        <v>2814817</v>
      </c>
      <c r="BF623" s="320">
        <v>8569613</v>
      </c>
      <c r="BG623" s="317" t="s">
        <v>46</v>
      </c>
      <c r="BH623" s="319"/>
      <c r="BI623" s="311" t="s">
        <v>2026</v>
      </c>
      <c r="BJ623" s="317" t="s">
        <v>46</v>
      </c>
      <c r="BK623" s="317">
        <v>38.666666666666664</v>
      </c>
    </row>
    <row r="624" spans="1:63" s="252" customFormat="1" ht="11.25" customHeight="1" x14ac:dyDescent="0.15">
      <c r="A624" s="293" t="s">
        <v>350</v>
      </c>
      <c r="B624" s="315"/>
      <c r="C624" s="321"/>
      <c r="D624" s="321"/>
      <c r="E624" s="321"/>
      <c r="F624" s="322"/>
      <c r="G624" s="321"/>
      <c r="H624" s="311"/>
      <c r="I624" s="311"/>
      <c r="J624" s="311"/>
      <c r="K624" s="311"/>
      <c r="L624" s="311"/>
      <c r="M624" s="311"/>
      <c r="N624" s="311"/>
      <c r="O624" s="311"/>
      <c r="P624" s="311"/>
      <c r="Q624" s="311"/>
      <c r="R624" s="311"/>
      <c r="S624" s="311"/>
      <c r="T624" s="311"/>
      <c r="U624" s="311"/>
      <c r="V624" s="311"/>
      <c r="W624" s="311"/>
      <c r="X624" s="311"/>
      <c r="Y624" s="311"/>
      <c r="Z624" s="311"/>
      <c r="AA624" s="312"/>
      <c r="AB624" s="312"/>
      <c r="AC624" s="312"/>
      <c r="AD624" s="311"/>
      <c r="AE624" s="311"/>
      <c r="AF624" s="311"/>
      <c r="AG624" s="313"/>
      <c r="AH624" s="314"/>
      <c r="AI624" s="315"/>
      <c r="AJ624" s="311"/>
      <c r="AK624" s="311"/>
      <c r="AL624" s="311"/>
      <c r="AM624" s="311"/>
      <c r="AN624" s="316"/>
      <c r="AO624" s="311"/>
      <c r="AP624" s="311"/>
      <c r="AQ624" s="311"/>
      <c r="AR624" s="311"/>
      <c r="AS624" s="311"/>
      <c r="AT624" s="311"/>
      <c r="AU624" s="313"/>
      <c r="AV624" s="314"/>
      <c r="AW624" s="312"/>
      <c r="AX624" s="312"/>
      <c r="AY624" s="317"/>
      <c r="AZ624" s="318"/>
      <c r="BA624" s="314"/>
      <c r="BB624" s="319"/>
      <c r="BC624" s="320"/>
      <c r="BD624" s="320"/>
      <c r="BE624" s="320"/>
      <c r="BF624" s="320"/>
      <c r="BG624" s="317"/>
      <c r="BH624" s="319"/>
      <c r="BI624" s="311"/>
      <c r="BJ624" s="317"/>
      <c r="BK624" s="317"/>
    </row>
    <row r="625" spans="1:63" s="50" customFormat="1" ht="11.25" customHeight="1" x14ac:dyDescent="0.15">
      <c r="A625" s="295" t="s">
        <v>351</v>
      </c>
      <c r="B625" s="315" t="s">
        <v>630</v>
      </c>
      <c r="C625" s="321" t="s">
        <v>631</v>
      </c>
      <c r="D625" s="321" t="s">
        <v>632</v>
      </c>
      <c r="E625" s="321" t="s">
        <v>633</v>
      </c>
      <c r="F625" s="322"/>
      <c r="G625" s="321">
        <v>12320</v>
      </c>
      <c r="H625" s="311">
        <v>4992</v>
      </c>
      <c r="I625" s="311">
        <v>405</v>
      </c>
      <c r="J625" s="311">
        <v>35</v>
      </c>
      <c r="K625" s="311">
        <v>23</v>
      </c>
      <c r="L625" s="311">
        <v>2</v>
      </c>
      <c r="M625" s="311">
        <v>184</v>
      </c>
      <c r="N625" s="311">
        <v>1</v>
      </c>
      <c r="O625" s="311">
        <v>383</v>
      </c>
      <c r="P625" s="311">
        <v>0</v>
      </c>
      <c r="Q625" s="311">
        <v>0</v>
      </c>
      <c r="R625" s="311">
        <v>0</v>
      </c>
      <c r="S625" s="311">
        <v>0</v>
      </c>
      <c r="T625" s="311">
        <v>0</v>
      </c>
      <c r="U625" s="311">
        <v>0</v>
      </c>
      <c r="V625" s="311">
        <v>0</v>
      </c>
      <c r="W625" s="311">
        <v>0</v>
      </c>
      <c r="X625" s="311">
        <v>0</v>
      </c>
      <c r="Y625" s="311">
        <v>485</v>
      </c>
      <c r="Z625" s="311">
        <v>11</v>
      </c>
      <c r="AA625" s="312">
        <v>1</v>
      </c>
      <c r="AB625" s="312">
        <v>0</v>
      </c>
      <c r="AC625" s="312">
        <v>0</v>
      </c>
      <c r="AD625" s="311">
        <v>129</v>
      </c>
      <c r="AE625" s="311">
        <v>200000</v>
      </c>
      <c r="AF625" s="311">
        <v>108</v>
      </c>
      <c r="AG625" s="313">
        <v>1620000</v>
      </c>
      <c r="AH625" s="314"/>
      <c r="AI625" s="315">
        <v>116828</v>
      </c>
      <c r="AJ625" s="311">
        <v>0</v>
      </c>
      <c r="AK625" s="311">
        <v>0</v>
      </c>
      <c r="AL625" s="311">
        <v>2181</v>
      </c>
      <c r="AM625" s="311">
        <v>29055</v>
      </c>
      <c r="AN625" s="316" t="s">
        <v>2027</v>
      </c>
      <c r="AO625" s="311">
        <v>7395559</v>
      </c>
      <c r="AP625" s="311">
        <v>0</v>
      </c>
      <c r="AQ625" s="311">
        <v>1939630</v>
      </c>
      <c r="AR625" s="311">
        <v>0</v>
      </c>
      <c r="AS625" s="311">
        <v>10657</v>
      </c>
      <c r="AT625" s="311">
        <v>0</v>
      </c>
      <c r="AU625" s="313">
        <v>0</v>
      </c>
      <c r="AV625" s="314" t="s">
        <v>2028</v>
      </c>
      <c r="AW625" s="312">
        <v>0.79</v>
      </c>
      <c r="AX625" s="312">
        <v>0.21</v>
      </c>
      <c r="AY625" s="317" t="s">
        <v>50</v>
      </c>
      <c r="AZ625" s="318" t="s">
        <v>41</v>
      </c>
      <c r="BA625" s="314" t="s">
        <v>2029</v>
      </c>
      <c r="BB625" s="319">
        <v>57.16</v>
      </c>
      <c r="BC625" s="320">
        <v>3591193</v>
      </c>
      <c r="BD625" s="320">
        <v>6948553</v>
      </c>
      <c r="BE625" s="320">
        <v>10993136</v>
      </c>
      <c r="BF625" s="320">
        <v>21532882</v>
      </c>
      <c r="BG625" s="317" t="s">
        <v>42</v>
      </c>
      <c r="BH625" s="319">
        <v>59.73</v>
      </c>
      <c r="BI625" s="311"/>
      <c r="BJ625" s="317" t="s">
        <v>42</v>
      </c>
      <c r="BK625" s="317">
        <v>594.5</v>
      </c>
    </row>
    <row r="626" spans="1:63" s="50" customFormat="1" ht="11.25" customHeight="1" x14ac:dyDescent="0.15">
      <c r="A626" s="324" t="s">
        <v>135</v>
      </c>
      <c r="B626" s="315"/>
      <c r="C626" s="321"/>
      <c r="D626" s="321"/>
      <c r="E626" s="321"/>
      <c r="F626" s="322"/>
      <c r="G626" s="321"/>
      <c r="H626" s="311"/>
      <c r="I626" s="311"/>
      <c r="J626" s="311"/>
      <c r="K626" s="311"/>
      <c r="L626" s="311"/>
      <c r="M626" s="311"/>
      <c r="N626" s="311"/>
      <c r="O626" s="311"/>
      <c r="P626" s="311"/>
      <c r="Q626" s="311"/>
      <c r="R626" s="311"/>
      <c r="S626" s="311"/>
      <c r="T626" s="311"/>
      <c r="U626" s="311"/>
      <c r="V626" s="311"/>
      <c r="W626" s="311"/>
      <c r="X626" s="311"/>
      <c r="Y626" s="311"/>
      <c r="Z626" s="311"/>
      <c r="AA626" s="312"/>
      <c r="AB626" s="312"/>
      <c r="AC626" s="312"/>
      <c r="AD626" s="311"/>
      <c r="AE626" s="311"/>
      <c r="AF626" s="311"/>
      <c r="AG626" s="313"/>
      <c r="AH626" s="314"/>
      <c r="AI626" s="315"/>
      <c r="AJ626" s="311"/>
      <c r="AK626" s="311"/>
      <c r="AL626" s="311"/>
      <c r="AM626" s="311"/>
      <c r="AN626" s="316"/>
      <c r="AO626" s="311"/>
      <c r="AP626" s="311"/>
      <c r="AQ626" s="311"/>
      <c r="AR626" s="311"/>
      <c r="AS626" s="311"/>
      <c r="AT626" s="311"/>
      <c r="AU626" s="313"/>
      <c r="AV626" s="314"/>
      <c r="AW626" s="312"/>
      <c r="AX626" s="312"/>
      <c r="AY626" s="317"/>
      <c r="AZ626" s="318"/>
      <c r="BA626" s="314"/>
      <c r="BB626" s="319"/>
      <c r="BC626" s="320"/>
      <c r="BD626" s="320"/>
      <c r="BE626" s="320"/>
      <c r="BF626" s="320"/>
      <c r="BG626" s="317"/>
      <c r="BH626" s="319"/>
      <c r="BI626" s="311"/>
      <c r="BJ626" s="317"/>
      <c r="BK626" s="317">
        <v>507.46153846153845</v>
      </c>
    </row>
    <row r="627" spans="1:63" s="50" customFormat="1" ht="11.25" customHeight="1" x14ac:dyDescent="0.15">
      <c r="A627" s="293" t="s">
        <v>155</v>
      </c>
      <c r="B627" s="315"/>
      <c r="C627" s="321"/>
      <c r="D627" s="321"/>
      <c r="E627" s="321"/>
      <c r="F627" s="322"/>
      <c r="G627" s="321"/>
      <c r="H627" s="311"/>
      <c r="I627" s="311"/>
      <c r="J627" s="311"/>
      <c r="K627" s="311"/>
      <c r="L627" s="311"/>
      <c r="M627" s="311"/>
      <c r="N627" s="311"/>
      <c r="O627" s="311"/>
      <c r="P627" s="311"/>
      <c r="Q627" s="311"/>
      <c r="R627" s="311"/>
      <c r="S627" s="311"/>
      <c r="T627" s="311"/>
      <c r="U627" s="311"/>
      <c r="V627" s="311"/>
      <c r="W627" s="311"/>
      <c r="X627" s="311"/>
      <c r="Y627" s="311"/>
      <c r="Z627" s="311"/>
      <c r="AA627" s="312"/>
      <c r="AB627" s="312"/>
      <c r="AC627" s="312"/>
      <c r="AD627" s="311"/>
      <c r="AE627" s="311"/>
      <c r="AF627" s="311"/>
      <c r="AG627" s="313"/>
      <c r="AH627" s="314"/>
      <c r="AI627" s="315"/>
      <c r="AJ627" s="311"/>
      <c r="AK627" s="311"/>
      <c r="AL627" s="311"/>
      <c r="AM627" s="311"/>
      <c r="AN627" s="316"/>
      <c r="AO627" s="311"/>
      <c r="AP627" s="311"/>
      <c r="AQ627" s="311"/>
      <c r="AR627" s="311"/>
      <c r="AS627" s="311"/>
      <c r="AT627" s="311"/>
      <c r="AU627" s="313"/>
      <c r="AV627" s="314"/>
      <c r="AW627" s="312"/>
      <c r="AX627" s="312"/>
      <c r="AY627" s="317"/>
      <c r="AZ627" s="318"/>
      <c r="BA627" s="314"/>
      <c r="BB627" s="319"/>
      <c r="BC627" s="320"/>
      <c r="BD627" s="320"/>
      <c r="BE627" s="320"/>
      <c r="BF627" s="320"/>
      <c r="BG627" s="317"/>
      <c r="BH627" s="319"/>
      <c r="BI627" s="311"/>
      <c r="BJ627" s="317"/>
      <c r="BK627" s="317">
        <v>556.44444444444446</v>
      </c>
    </row>
    <row r="628" spans="1:63" s="50" customFormat="1" ht="11.25" customHeight="1" x14ac:dyDescent="0.15">
      <c r="A628" s="292" t="s">
        <v>136</v>
      </c>
      <c r="B628" s="315" t="s">
        <v>169</v>
      </c>
      <c r="C628" s="321" t="s">
        <v>186</v>
      </c>
      <c r="D628" s="321" t="s">
        <v>1510</v>
      </c>
      <c r="E628" s="321" t="s">
        <v>661</v>
      </c>
      <c r="F628" s="322"/>
      <c r="G628" s="321">
        <v>24482</v>
      </c>
      <c r="H628" s="311">
        <v>9581</v>
      </c>
      <c r="I628" s="311">
        <v>902</v>
      </c>
      <c r="J628" s="311">
        <v>44</v>
      </c>
      <c r="K628" s="311">
        <v>11</v>
      </c>
      <c r="L628" s="311">
        <v>27</v>
      </c>
      <c r="M628" s="311">
        <v>902</v>
      </c>
      <c r="N628" s="311">
        <v>902</v>
      </c>
      <c r="O628" s="311">
        <v>902</v>
      </c>
      <c r="P628" s="311"/>
      <c r="Q628" s="311">
        <v>0</v>
      </c>
      <c r="R628" s="311">
        <v>0</v>
      </c>
      <c r="S628" s="311">
        <v>0</v>
      </c>
      <c r="T628" s="311">
        <v>0</v>
      </c>
      <c r="U628" s="311">
        <v>0</v>
      </c>
      <c r="V628" s="311">
        <v>0</v>
      </c>
      <c r="W628" s="311">
        <v>0</v>
      </c>
      <c r="X628" s="311">
        <v>0</v>
      </c>
      <c r="Y628" s="311">
        <v>1027</v>
      </c>
      <c r="Z628" s="311">
        <v>561</v>
      </c>
      <c r="AA628" s="312">
        <v>0.99</v>
      </c>
      <c r="AB628" s="312">
        <v>0</v>
      </c>
      <c r="AC628" s="312">
        <v>0.01</v>
      </c>
      <c r="AD628" s="311">
        <v>116</v>
      </c>
      <c r="AE628" s="311">
        <v>223000</v>
      </c>
      <c r="AF628" s="311">
        <v>101</v>
      </c>
      <c r="AG628" s="313">
        <v>2850000</v>
      </c>
      <c r="AH628" s="314"/>
      <c r="AI628" s="315">
        <v>175368</v>
      </c>
      <c r="AJ628" s="311">
        <v>1881</v>
      </c>
      <c r="AK628" s="311">
        <v>0</v>
      </c>
      <c r="AL628" s="311">
        <v>42008</v>
      </c>
      <c r="AM628" s="311">
        <v>0</v>
      </c>
      <c r="AN628" s="316"/>
      <c r="AO628" s="311">
        <v>32386191</v>
      </c>
      <c r="AP628" s="311">
        <v>32791</v>
      </c>
      <c r="AQ628" s="311">
        <v>0</v>
      </c>
      <c r="AR628" s="311">
        <v>0</v>
      </c>
      <c r="AS628" s="311">
        <v>0</v>
      </c>
      <c r="AT628" s="311">
        <v>0</v>
      </c>
      <c r="AU628" s="313">
        <v>0</v>
      </c>
      <c r="AV628" s="314"/>
      <c r="AW628" s="312">
        <v>1</v>
      </c>
      <c r="AX628" s="312">
        <v>0</v>
      </c>
      <c r="AY628" s="317" t="s">
        <v>41</v>
      </c>
      <c r="AZ628" s="318" t="s">
        <v>41</v>
      </c>
      <c r="BA628" s="314"/>
      <c r="BB628" s="319">
        <v>64.77</v>
      </c>
      <c r="BC628" s="320">
        <v>13500000</v>
      </c>
      <c r="BD628" s="320">
        <v>6000000</v>
      </c>
      <c r="BE628" s="320">
        <v>15100000</v>
      </c>
      <c r="BF628" s="320">
        <v>34600000</v>
      </c>
      <c r="BG628" s="317" t="s">
        <v>42</v>
      </c>
      <c r="BH628" s="319">
        <v>68.55</v>
      </c>
      <c r="BI628" s="311" t="s">
        <v>2030</v>
      </c>
      <c r="BJ628" s="317" t="s">
        <v>42</v>
      </c>
      <c r="BK628" s="317">
        <v>821.9</v>
      </c>
    </row>
    <row r="629" spans="1:63" s="50" customFormat="1" ht="11.25" customHeight="1" x14ac:dyDescent="0.15">
      <c r="A629" s="292" t="s">
        <v>109</v>
      </c>
      <c r="B629" s="315" t="s">
        <v>107</v>
      </c>
      <c r="C629" s="321" t="s">
        <v>108</v>
      </c>
      <c r="D629" s="321" t="s">
        <v>1512</v>
      </c>
      <c r="E629" s="321" t="s">
        <v>111</v>
      </c>
      <c r="F629" s="322"/>
      <c r="G629" s="321">
        <v>25300</v>
      </c>
      <c r="H629" s="311">
        <v>10000</v>
      </c>
      <c r="I629" s="311">
        <v>591</v>
      </c>
      <c r="J629" s="311">
        <v>109</v>
      </c>
      <c r="K629" s="311">
        <v>4</v>
      </c>
      <c r="L629" s="311">
        <v>7</v>
      </c>
      <c r="M629" s="311">
        <v>300</v>
      </c>
      <c r="N629" s="311">
        <v>0</v>
      </c>
      <c r="O629" s="311">
        <v>591</v>
      </c>
      <c r="P629" s="311">
        <v>0</v>
      </c>
      <c r="Q629" s="311">
        <v>0</v>
      </c>
      <c r="R629" s="311">
        <v>0</v>
      </c>
      <c r="S629" s="311">
        <v>0</v>
      </c>
      <c r="T629" s="311">
        <v>0</v>
      </c>
      <c r="U629" s="311">
        <v>0</v>
      </c>
      <c r="V629" s="311">
        <v>0</v>
      </c>
      <c r="W629" s="311">
        <v>0</v>
      </c>
      <c r="X629" s="311">
        <v>0</v>
      </c>
      <c r="Y629" s="311">
        <v>1200</v>
      </c>
      <c r="Z629" s="311">
        <v>10</v>
      </c>
      <c r="AA629" s="312">
        <v>1</v>
      </c>
      <c r="AB629" s="312">
        <v>0</v>
      </c>
      <c r="AC629" s="312">
        <v>0</v>
      </c>
      <c r="AD629" s="311">
        <v>160</v>
      </c>
      <c r="AE629" s="311">
        <v>20000</v>
      </c>
      <c r="AF629" s="311">
        <v>120</v>
      </c>
      <c r="AG629" s="313">
        <v>1800000</v>
      </c>
      <c r="AH629" s="314"/>
      <c r="AI629" s="315">
        <v>96000</v>
      </c>
      <c r="AJ629" s="311">
        <v>0</v>
      </c>
      <c r="AK629" s="311">
        <v>0</v>
      </c>
      <c r="AL629" s="311">
        <v>21000</v>
      </c>
      <c r="AM629" s="311"/>
      <c r="AN629" s="316"/>
      <c r="AO629" s="311">
        <v>3900000</v>
      </c>
      <c r="AP629" s="311">
        <v>0</v>
      </c>
      <c r="AQ629" s="311">
        <v>18000</v>
      </c>
      <c r="AR629" s="311">
        <v>0</v>
      </c>
      <c r="AS629" s="311">
        <v>0</v>
      </c>
      <c r="AT629" s="311">
        <v>26000</v>
      </c>
      <c r="AU629" s="313"/>
      <c r="AV629" s="314"/>
      <c r="AW629" s="312">
        <v>1</v>
      </c>
      <c r="AX629" s="312">
        <v>0</v>
      </c>
      <c r="AY629" s="317" t="s">
        <v>50</v>
      </c>
      <c r="AZ629" s="318" t="s">
        <v>41</v>
      </c>
      <c r="BA629" s="314" t="s">
        <v>2031</v>
      </c>
      <c r="BB629" s="319">
        <v>45.73</v>
      </c>
      <c r="BC629" s="320">
        <v>5437000</v>
      </c>
      <c r="BD629" s="320">
        <v>4425000</v>
      </c>
      <c r="BE629" s="320">
        <v>4701000</v>
      </c>
      <c r="BF629" s="320">
        <v>14574000</v>
      </c>
      <c r="BG629" s="317" t="s">
        <v>46</v>
      </c>
      <c r="BH629" s="319"/>
      <c r="BI629" s="311"/>
      <c r="BJ629" s="317" t="s">
        <v>46</v>
      </c>
      <c r="BK629" s="317">
        <v>412.6</v>
      </c>
    </row>
    <row r="630" spans="1:63" s="50" customFormat="1" ht="11.25" customHeight="1" x14ac:dyDescent="0.15">
      <c r="A630" s="292" t="s">
        <v>352</v>
      </c>
      <c r="B630" s="315" t="s">
        <v>665</v>
      </c>
      <c r="C630" s="321" t="s">
        <v>1513</v>
      </c>
      <c r="D630" s="321" t="s">
        <v>1514</v>
      </c>
      <c r="E630" s="321" t="s">
        <v>667</v>
      </c>
      <c r="F630" s="322"/>
      <c r="G630" s="321">
        <v>63500</v>
      </c>
      <c r="H630" s="311">
        <v>37500</v>
      </c>
      <c r="I630" s="311">
        <v>985</v>
      </c>
      <c r="J630" s="311">
        <v>15</v>
      </c>
      <c r="K630" s="311">
        <v>0</v>
      </c>
      <c r="L630" s="311">
        <v>2</v>
      </c>
      <c r="M630" s="311">
        <v>0</v>
      </c>
      <c r="N630" s="311">
        <v>2</v>
      </c>
      <c r="O630" s="311">
        <v>987</v>
      </c>
      <c r="P630" s="311">
        <v>0</v>
      </c>
      <c r="Q630" s="311">
        <v>430</v>
      </c>
      <c r="R630" s="311">
        <v>12</v>
      </c>
      <c r="S630" s="311">
        <v>0</v>
      </c>
      <c r="T630" s="311">
        <v>0</v>
      </c>
      <c r="U630" s="311">
        <v>0</v>
      </c>
      <c r="V630" s="311">
        <v>0</v>
      </c>
      <c r="W630" s="311">
        <v>430</v>
      </c>
      <c r="X630" s="311">
        <v>0</v>
      </c>
      <c r="Y630" s="311">
        <v>2000</v>
      </c>
      <c r="Z630" s="311">
        <v>860</v>
      </c>
      <c r="AA630" s="312">
        <v>0.9</v>
      </c>
      <c r="AB630" s="312">
        <v>0.09</v>
      </c>
      <c r="AC630" s="312">
        <v>0.01</v>
      </c>
      <c r="AD630" s="311">
        <v>140</v>
      </c>
      <c r="AE630" s="311">
        <v>370000</v>
      </c>
      <c r="AF630" s="311">
        <v>124</v>
      </c>
      <c r="AG630" s="313">
        <v>2000000</v>
      </c>
      <c r="AH630" s="314" t="s">
        <v>2032</v>
      </c>
      <c r="AI630" s="315">
        <v>241000</v>
      </c>
      <c r="AJ630" s="311">
        <v>0</v>
      </c>
      <c r="AK630" s="311">
        <v>0</v>
      </c>
      <c r="AL630" s="311">
        <v>0</v>
      </c>
      <c r="AM630" s="311">
        <v>0</v>
      </c>
      <c r="AN630" s="316"/>
      <c r="AO630" s="311">
        <v>686300</v>
      </c>
      <c r="AP630" s="311">
        <v>808500</v>
      </c>
      <c r="AQ630" s="311">
        <v>0</v>
      </c>
      <c r="AR630" s="311">
        <v>0</v>
      </c>
      <c r="AS630" s="311">
        <v>0</v>
      </c>
      <c r="AT630" s="311">
        <v>0</v>
      </c>
      <c r="AU630" s="313">
        <v>0</v>
      </c>
      <c r="AV630" s="314"/>
      <c r="AW630" s="312">
        <v>0.4</v>
      </c>
      <c r="AX630" s="312">
        <v>0.6</v>
      </c>
      <c r="AY630" s="317" t="s">
        <v>95</v>
      </c>
      <c r="AZ630" s="318" t="s">
        <v>41</v>
      </c>
      <c r="BA630" s="314"/>
      <c r="BB630" s="319">
        <v>61</v>
      </c>
      <c r="BC630" s="320">
        <v>13800000</v>
      </c>
      <c r="BD630" s="320">
        <v>20100000</v>
      </c>
      <c r="BE630" s="320">
        <v>21500000</v>
      </c>
      <c r="BF630" s="320">
        <v>56000000</v>
      </c>
      <c r="BG630" s="317" t="s">
        <v>42</v>
      </c>
      <c r="BH630" s="319">
        <v>82</v>
      </c>
      <c r="BI630" s="311" t="s">
        <v>2033</v>
      </c>
      <c r="BJ630" s="317" t="s">
        <v>46</v>
      </c>
      <c r="BK630" s="317">
        <v>257.71428571428572</v>
      </c>
    </row>
    <row r="631" spans="1:63" s="252" customFormat="1" ht="11.25" customHeight="1" x14ac:dyDescent="0.15">
      <c r="A631" s="293" t="s">
        <v>53</v>
      </c>
      <c r="B631" s="315"/>
      <c r="C631" s="321"/>
      <c r="D631" s="321"/>
      <c r="E631" s="321"/>
      <c r="F631" s="322"/>
      <c r="G631" s="321"/>
      <c r="H631" s="311"/>
      <c r="I631" s="311"/>
      <c r="J631" s="311"/>
      <c r="K631" s="311"/>
      <c r="L631" s="311"/>
      <c r="M631" s="311"/>
      <c r="N631" s="311"/>
      <c r="O631" s="311"/>
      <c r="P631" s="311"/>
      <c r="Q631" s="311"/>
      <c r="R631" s="311"/>
      <c r="S631" s="311"/>
      <c r="T631" s="311"/>
      <c r="U631" s="311"/>
      <c r="V631" s="311"/>
      <c r="W631" s="311"/>
      <c r="X631" s="311"/>
      <c r="Y631" s="311"/>
      <c r="Z631" s="311"/>
      <c r="AA631" s="312"/>
      <c r="AB631" s="312"/>
      <c r="AC631" s="312"/>
      <c r="AD631" s="311"/>
      <c r="AE631" s="311"/>
      <c r="AF631" s="311"/>
      <c r="AG631" s="313"/>
      <c r="AH631" s="314"/>
      <c r="AI631" s="315"/>
      <c r="AJ631" s="311"/>
      <c r="AK631" s="311"/>
      <c r="AL631" s="311"/>
      <c r="AM631" s="311"/>
      <c r="AN631" s="316"/>
      <c r="AO631" s="311"/>
      <c r="AP631" s="311"/>
      <c r="AQ631" s="311"/>
      <c r="AR631" s="311"/>
      <c r="AS631" s="311"/>
      <c r="AT631" s="311"/>
      <c r="AU631" s="313"/>
      <c r="AV631" s="314"/>
      <c r="AW631" s="312"/>
      <c r="AX631" s="312"/>
      <c r="AY631" s="317"/>
      <c r="AZ631" s="318"/>
      <c r="BA631" s="314"/>
      <c r="BB631" s="319"/>
      <c r="BC631" s="320"/>
      <c r="BD631" s="320"/>
      <c r="BE631" s="320"/>
      <c r="BF631" s="320"/>
      <c r="BG631" s="317"/>
      <c r="BH631" s="319"/>
      <c r="BI631" s="311"/>
      <c r="BJ631" s="317"/>
      <c r="BK631" s="317">
        <v>52.666666666666664</v>
      </c>
    </row>
    <row r="632" spans="1:63" s="50" customFormat="1" ht="11.25" customHeight="1" x14ac:dyDescent="0.15">
      <c r="A632" s="292" t="s">
        <v>137</v>
      </c>
      <c r="B632" s="315" t="s">
        <v>170</v>
      </c>
      <c r="C632" s="321" t="s">
        <v>187</v>
      </c>
      <c r="D632" s="321" t="s">
        <v>205</v>
      </c>
      <c r="E632" s="321" t="s">
        <v>224</v>
      </c>
      <c r="F632" s="322"/>
      <c r="G632" s="321">
        <v>8300</v>
      </c>
      <c r="H632" s="311">
        <v>4100</v>
      </c>
      <c r="I632" s="311">
        <v>400</v>
      </c>
      <c r="J632" s="311">
        <v>22</v>
      </c>
      <c r="K632" s="311">
        <v>12</v>
      </c>
      <c r="L632" s="311">
        <v>2</v>
      </c>
      <c r="M632" s="311">
        <v>430</v>
      </c>
      <c r="N632" s="311">
        <v>135</v>
      </c>
      <c r="O632" s="311">
        <v>400</v>
      </c>
      <c r="P632" s="311">
        <v>10</v>
      </c>
      <c r="Q632" s="311">
        <v>22</v>
      </c>
      <c r="R632" s="311"/>
      <c r="S632" s="311"/>
      <c r="T632" s="311"/>
      <c r="U632" s="311">
        <v>15</v>
      </c>
      <c r="V632" s="311"/>
      <c r="W632" s="311">
        <v>5</v>
      </c>
      <c r="X632" s="311"/>
      <c r="Y632" s="311">
        <v>975</v>
      </c>
      <c r="Z632" s="311">
        <v>0</v>
      </c>
      <c r="AA632" s="312">
        <v>0.93</v>
      </c>
      <c r="AB632" s="312">
        <v>0.05</v>
      </c>
      <c r="AC632" s="312">
        <v>0.02</v>
      </c>
      <c r="AD632" s="311">
        <v>100</v>
      </c>
      <c r="AE632" s="311">
        <v>90000</v>
      </c>
      <c r="AF632" s="311">
        <v>100</v>
      </c>
      <c r="AG632" s="313">
        <v>825000</v>
      </c>
      <c r="AH632" s="314" t="s">
        <v>2034</v>
      </c>
      <c r="AI632" s="315">
        <v>164360</v>
      </c>
      <c r="AJ632" s="311">
        <v>24</v>
      </c>
      <c r="AK632" s="311"/>
      <c r="AL632" s="311">
        <v>11791</v>
      </c>
      <c r="AM632" s="311"/>
      <c r="AN632" s="316"/>
      <c r="AO632" s="311">
        <v>521828</v>
      </c>
      <c r="AP632" s="311"/>
      <c r="AQ632" s="311">
        <v>724675</v>
      </c>
      <c r="AR632" s="311"/>
      <c r="AS632" s="311"/>
      <c r="AT632" s="311"/>
      <c r="AU632" s="313"/>
      <c r="AV632" s="314"/>
      <c r="AW632" s="312">
        <v>0.75</v>
      </c>
      <c r="AX632" s="312">
        <v>0.25</v>
      </c>
      <c r="AY632" s="317" t="s">
        <v>41</v>
      </c>
      <c r="AZ632" s="318" t="s">
        <v>41</v>
      </c>
      <c r="BA632" s="314"/>
      <c r="BB632" s="319">
        <v>67.900000000000006</v>
      </c>
      <c r="BC632" s="320">
        <v>15142000</v>
      </c>
      <c r="BD632" s="320">
        <v>15445000</v>
      </c>
      <c r="BE632" s="320">
        <v>13820000</v>
      </c>
      <c r="BF632" s="320">
        <v>44407000</v>
      </c>
      <c r="BG632" s="317" t="s">
        <v>42</v>
      </c>
      <c r="BH632" s="319">
        <v>62.19</v>
      </c>
      <c r="BI632" s="311"/>
      <c r="BJ632" s="317" t="s">
        <v>42</v>
      </c>
      <c r="BK632" s="317">
        <v>1806</v>
      </c>
    </row>
    <row r="633" spans="1:63" s="50" customFormat="1" ht="11.25" customHeight="1" x14ac:dyDescent="0.15">
      <c r="A633" s="295" t="s">
        <v>353</v>
      </c>
      <c r="B633" s="315" t="s">
        <v>2035</v>
      </c>
      <c r="C633" s="321" t="s">
        <v>2036</v>
      </c>
      <c r="D633" s="321" t="s">
        <v>2037</v>
      </c>
      <c r="E633" s="321" t="s">
        <v>1520</v>
      </c>
      <c r="F633" s="322"/>
      <c r="G633" s="321">
        <v>17143</v>
      </c>
      <c r="H633" s="311">
        <v>5270</v>
      </c>
      <c r="I633" s="311">
        <v>711</v>
      </c>
      <c r="J633" s="311">
        <v>17</v>
      </c>
      <c r="K633" s="311">
        <v>2</v>
      </c>
      <c r="L633" s="311">
        <v>2</v>
      </c>
      <c r="M633" s="311">
        <v>320</v>
      </c>
      <c r="N633" s="311">
        <v>0</v>
      </c>
      <c r="O633" s="311">
        <v>655</v>
      </c>
      <c r="P633" s="311">
        <v>0</v>
      </c>
      <c r="Q633" s="311">
        <v>2000</v>
      </c>
      <c r="R633" s="311">
        <v>70</v>
      </c>
      <c r="S633" s="311">
        <v>30</v>
      </c>
      <c r="T633" s="311">
        <v>0</v>
      </c>
      <c r="U633" s="311">
        <v>0</v>
      </c>
      <c r="V633" s="311">
        <v>0</v>
      </c>
      <c r="W633" s="311">
        <v>0</v>
      </c>
      <c r="X633" s="311">
        <v>0</v>
      </c>
      <c r="Y633" s="311">
        <v>770</v>
      </c>
      <c r="Z633" s="311">
        <v>40</v>
      </c>
      <c r="AA633" s="312">
        <v>0.26</v>
      </c>
      <c r="AB633" s="312">
        <v>0.74</v>
      </c>
      <c r="AC633" s="312">
        <v>0</v>
      </c>
      <c r="AD633" s="311">
        <v>95</v>
      </c>
      <c r="AE633" s="311">
        <v>400000</v>
      </c>
      <c r="AF633" s="311">
        <v>80</v>
      </c>
      <c r="AG633" s="313">
        <v>1460000</v>
      </c>
      <c r="AH633" s="314"/>
      <c r="AI633" s="315">
        <v>184877</v>
      </c>
      <c r="AJ633" s="311"/>
      <c r="AK633" s="311"/>
      <c r="AL633" s="311">
        <v>19544</v>
      </c>
      <c r="AM633" s="311"/>
      <c r="AN633" s="316"/>
      <c r="AO633" s="311">
        <v>3008000</v>
      </c>
      <c r="AP633" s="311"/>
      <c r="AQ633" s="311">
        <v>9870</v>
      </c>
      <c r="AR633" s="311"/>
      <c r="AS633" s="311"/>
      <c r="AT633" s="311"/>
      <c r="AU633" s="313"/>
      <c r="AV633" s="314"/>
      <c r="AW633" s="312">
        <v>0.97</v>
      </c>
      <c r="AX633" s="312">
        <v>0.03</v>
      </c>
      <c r="AY633" s="317" t="s">
        <v>50</v>
      </c>
      <c r="AZ633" s="318"/>
      <c r="BA633" s="314"/>
      <c r="BB633" s="319">
        <v>80.37</v>
      </c>
      <c r="BC633" s="320">
        <v>26100000</v>
      </c>
      <c r="BD633" s="320">
        <v>45900000</v>
      </c>
      <c r="BE633" s="320">
        <v>14700000</v>
      </c>
      <c r="BF633" s="320">
        <v>86700000</v>
      </c>
      <c r="BG633" s="317" t="s">
        <v>42</v>
      </c>
      <c r="BH633" s="319">
        <v>80.209999999999994</v>
      </c>
      <c r="BI633" s="311"/>
      <c r="BJ633" s="317" t="s">
        <v>46</v>
      </c>
      <c r="BK633" s="317">
        <v>226.75</v>
      </c>
    </row>
    <row r="634" spans="1:63" s="50" customFormat="1" ht="11.25" customHeight="1" x14ac:dyDescent="0.15">
      <c r="A634" s="292" t="s">
        <v>138</v>
      </c>
      <c r="B634" s="315" t="s">
        <v>2038</v>
      </c>
      <c r="C634" s="321" t="s">
        <v>666</v>
      </c>
      <c r="D634" s="321" t="s">
        <v>2039</v>
      </c>
      <c r="E634" s="321" t="s">
        <v>2040</v>
      </c>
      <c r="F634" s="322"/>
      <c r="G634" s="321">
        <v>15436</v>
      </c>
      <c r="H634" s="311">
        <v>3126</v>
      </c>
      <c r="I634" s="311"/>
      <c r="J634" s="311"/>
      <c r="K634" s="311"/>
      <c r="L634" s="311"/>
      <c r="M634" s="311"/>
      <c r="N634" s="311"/>
      <c r="O634" s="311"/>
      <c r="P634" s="311"/>
      <c r="Q634" s="311"/>
      <c r="R634" s="311"/>
      <c r="S634" s="311"/>
      <c r="T634" s="311"/>
      <c r="U634" s="311"/>
      <c r="V634" s="311"/>
      <c r="W634" s="311"/>
      <c r="X634" s="311"/>
      <c r="Y634" s="311">
        <v>400</v>
      </c>
      <c r="Z634" s="311">
        <v>400</v>
      </c>
      <c r="AA634" s="312">
        <v>7.0000000000000007E-2</v>
      </c>
      <c r="AB634" s="312">
        <v>0.92</v>
      </c>
      <c r="AC634" s="312">
        <v>0.01</v>
      </c>
      <c r="AD634" s="311">
        <v>141</v>
      </c>
      <c r="AE634" s="311">
        <v>354000</v>
      </c>
      <c r="AF634" s="311">
        <v>128</v>
      </c>
      <c r="AG634" s="313">
        <v>1060000</v>
      </c>
      <c r="AH634" s="314" t="s">
        <v>2041</v>
      </c>
      <c r="AI634" s="315">
        <v>455800</v>
      </c>
      <c r="AJ634" s="311">
        <v>85</v>
      </c>
      <c r="AK634" s="311"/>
      <c r="AL634" s="311">
        <v>17500</v>
      </c>
      <c r="AM634" s="311"/>
      <c r="AN634" s="316"/>
      <c r="AO634" s="311">
        <v>100000</v>
      </c>
      <c r="AP634" s="311"/>
      <c r="AQ634" s="311">
        <v>1672200</v>
      </c>
      <c r="AR634" s="311"/>
      <c r="AS634" s="311"/>
      <c r="AT634" s="311"/>
      <c r="AU634" s="313"/>
      <c r="AV634" s="314"/>
      <c r="AW634" s="312">
        <v>0.06</v>
      </c>
      <c r="AX634" s="312">
        <v>0.94</v>
      </c>
      <c r="AY634" s="317" t="s">
        <v>50</v>
      </c>
      <c r="AZ634" s="318" t="s">
        <v>95</v>
      </c>
      <c r="BA634" s="314"/>
      <c r="BB634" s="319">
        <v>65</v>
      </c>
      <c r="BC634" s="320">
        <v>12317325</v>
      </c>
      <c r="BD634" s="320">
        <v>72846838</v>
      </c>
      <c r="BE634" s="320">
        <v>31370000</v>
      </c>
      <c r="BF634" s="320">
        <v>116341043</v>
      </c>
      <c r="BG634" s="317" t="s">
        <v>42</v>
      </c>
      <c r="BH634" s="319">
        <v>49.97</v>
      </c>
      <c r="BI634" s="311"/>
      <c r="BJ634" s="317" t="s">
        <v>42</v>
      </c>
      <c r="BK634" s="317">
        <v>628.28571428571433</v>
      </c>
    </row>
    <row r="635" spans="1:63" s="50" customFormat="1" ht="11.25" customHeight="1" x14ac:dyDescent="0.15">
      <c r="A635" s="292" t="s">
        <v>139</v>
      </c>
      <c r="B635" s="315" t="s">
        <v>1527</v>
      </c>
      <c r="C635" s="321" t="s">
        <v>672</v>
      </c>
      <c r="D635" s="321" t="s">
        <v>2042</v>
      </c>
      <c r="E635" s="321" t="s">
        <v>2043</v>
      </c>
      <c r="F635" s="322"/>
      <c r="G635" s="321">
        <v>32045</v>
      </c>
      <c r="H635" s="311">
        <v>9668</v>
      </c>
      <c r="I635" s="311">
        <v>335</v>
      </c>
      <c r="J635" s="311">
        <v>22</v>
      </c>
      <c r="K635" s="311">
        <v>1</v>
      </c>
      <c r="L635" s="311">
        <v>14</v>
      </c>
      <c r="M635" s="311">
        <v>283</v>
      </c>
      <c r="N635" s="311">
        <v>335</v>
      </c>
      <c r="O635" s="311"/>
      <c r="P635" s="311">
        <v>2</v>
      </c>
      <c r="Q635" s="311"/>
      <c r="R635" s="311"/>
      <c r="S635" s="311"/>
      <c r="T635" s="311"/>
      <c r="U635" s="311"/>
      <c r="V635" s="311"/>
      <c r="W635" s="311"/>
      <c r="X635" s="311"/>
      <c r="Y635" s="311">
        <v>358</v>
      </c>
      <c r="Z635" s="311">
        <v>141</v>
      </c>
      <c r="AA635" s="312">
        <v>0.25</v>
      </c>
      <c r="AB635" s="312">
        <v>0.01</v>
      </c>
      <c r="AC635" s="312">
        <v>0.75</v>
      </c>
      <c r="AD635" s="311">
        <v>350</v>
      </c>
      <c r="AE635" s="311"/>
      <c r="AF635" s="311"/>
      <c r="AG635" s="313"/>
      <c r="AH635" s="314" t="s">
        <v>2044</v>
      </c>
      <c r="AI635" s="315">
        <v>619043</v>
      </c>
      <c r="AJ635" s="311"/>
      <c r="AK635" s="311"/>
      <c r="AL635" s="311">
        <v>110180</v>
      </c>
      <c r="AM635" s="311">
        <v>118</v>
      </c>
      <c r="AN635" s="316" t="s">
        <v>2045</v>
      </c>
      <c r="AO635" s="311">
        <v>1794885</v>
      </c>
      <c r="AP635" s="311">
        <v>566806</v>
      </c>
      <c r="AQ635" s="311"/>
      <c r="AR635" s="311"/>
      <c r="AS635" s="311"/>
      <c r="AT635" s="311"/>
      <c r="AU635" s="313"/>
      <c r="AV635" s="314"/>
      <c r="AW635" s="312">
        <v>0.6</v>
      </c>
      <c r="AX635" s="312">
        <v>0.4</v>
      </c>
      <c r="AY635" s="317" t="s">
        <v>50</v>
      </c>
      <c r="AZ635" s="318" t="s">
        <v>41</v>
      </c>
      <c r="BA635" s="314" t="s">
        <v>2046</v>
      </c>
      <c r="BB635" s="319">
        <v>39.76</v>
      </c>
      <c r="BC635" s="320"/>
      <c r="BD635" s="320"/>
      <c r="BE635" s="320"/>
      <c r="BF635" s="320"/>
      <c r="BG635" s="317" t="s">
        <v>42</v>
      </c>
      <c r="BH635" s="319">
        <v>61.78</v>
      </c>
      <c r="BI635" s="311" t="s">
        <v>2047</v>
      </c>
      <c r="BJ635" s="317" t="s">
        <v>42</v>
      </c>
      <c r="BK635" s="317">
        <v>1354.8235294117646</v>
      </c>
    </row>
    <row r="636" spans="1:63" s="50" customFormat="1" ht="11.25" customHeight="1" x14ac:dyDescent="0.15">
      <c r="A636" s="379" t="s">
        <v>140</v>
      </c>
      <c r="B636" s="315" t="s">
        <v>171</v>
      </c>
      <c r="C636" s="321" t="s">
        <v>729</v>
      </c>
      <c r="D636" s="321" t="s">
        <v>206</v>
      </c>
      <c r="E636" s="321" t="s">
        <v>225</v>
      </c>
      <c r="F636" s="322"/>
      <c r="G636" s="321">
        <v>30585</v>
      </c>
      <c r="H636" s="311">
        <v>12662</v>
      </c>
      <c r="I636" s="311">
        <v>840</v>
      </c>
      <c r="J636" s="311"/>
      <c r="K636" s="311"/>
      <c r="L636" s="311"/>
      <c r="M636" s="311"/>
      <c r="N636" s="311"/>
      <c r="O636" s="311"/>
      <c r="P636" s="311"/>
      <c r="Q636" s="311"/>
      <c r="R636" s="311"/>
      <c r="S636" s="311"/>
      <c r="T636" s="311"/>
      <c r="U636" s="311"/>
      <c r="V636" s="311"/>
      <c r="W636" s="311"/>
      <c r="X636" s="311"/>
      <c r="Y636" s="311">
        <v>1813</v>
      </c>
      <c r="Z636" s="311"/>
      <c r="AA636" s="312">
        <v>1</v>
      </c>
      <c r="AB636" s="312">
        <v>0</v>
      </c>
      <c r="AC636" s="312"/>
      <c r="AD636" s="311"/>
      <c r="AE636" s="311">
        <v>345168</v>
      </c>
      <c r="AF636" s="311"/>
      <c r="AG636" s="313"/>
      <c r="AH636" s="314"/>
      <c r="AI636" s="315">
        <v>251418</v>
      </c>
      <c r="AJ636" s="311">
        <v>148463</v>
      </c>
      <c r="AK636" s="311">
        <v>41727</v>
      </c>
      <c r="AL636" s="311">
        <v>39009</v>
      </c>
      <c r="AM636" s="311"/>
      <c r="AN636" s="316"/>
      <c r="AO636" s="311">
        <v>4103496</v>
      </c>
      <c r="AP636" s="311">
        <v>148463</v>
      </c>
      <c r="AQ636" s="311">
        <v>41727</v>
      </c>
      <c r="AR636" s="311">
        <v>29580</v>
      </c>
      <c r="AS636" s="311"/>
      <c r="AT636" s="311"/>
      <c r="AU636" s="313"/>
      <c r="AV636" s="314"/>
      <c r="AW636" s="312">
        <v>0</v>
      </c>
      <c r="AX636" s="312">
        <v>1</v>
      </c>
      <c r="AY636" s="317" t="s">
        <v>41</v>
      </c>
      <c r="AZ636" s="318" t="s">
        <v>41</v>
      </c>
      <c r="BA636" s="314"/>
      <c r="BB636" s="319">
        <v>60.73</v>
      </c>
      <c r="BC636" s="320">
        <v>658858</v>
      </c>
      <c r="BD636" s="320">
        <v>47120000</v>
      </c>
      <c r="BE636" s="320">
        <v>34720000</v>
      </c>
      <c r="BF636" s="320">
        <v>124000000</v>
      </c>
      <c r="BG636" s="317" t="s">
        <v>42</v>
      </c>
      <c r="BH636" s="319">
        <v>69.180000000000007</v>
      </c>
      <c r="BI636" s="311"/>
      <c r="BJ636" s="317" t="s">
        <v>42</v>
      </c>
      <c r="BK636" s="317">
        <v>1606.1818181818182</v>
      </c>
    </row>
    <row r="637" spans="1:63" s="50" customFormat="1" ht="11.25" customHeight="1" x14ac:dyDescent="0.15">
      <c r="A637" s="380" t="s">
        <v>354</v>
      </c>
      <c r="B637" s="315"/>
      <c r="C637" s="321"/>
      <c r="D637" s="321"/>
      <c r="E637" s="321"/>
      <c r="F637" s="322"/>
      <c r="G637" s="321"/>
      <c r="H637" s="311"/>
      <c r="I637" s="311"/>
      <c r="J637" s="311"/>
      <c r="K637" s="311"/>
      <c r="L637" s="311"/>
      <c r="M637" s="311"/>
      <c r="N637" s="311"/>
      <c r="O637" s="311"/>
      <c r="P637" s="311"/>
      <c r="Q637" s="311"/>
      <c r="R637" s="311"/>
      <c r="S637" s="311"/>
      <c r="T637" s="311"/>
      <c r="U637" s="311"/>
      <c r="V637" s="311"/>
      <c r="W637" s="311"/>
      <c r="X637" s="311"/>
      <c r="Y637" s="311"/>
      <c r="Z637" s="311"/>
      <c r="AA637" s="312"/>
      <c r="AB637" s="312"/>
      <c r="AC637" s="312"/>
      <c r="AD637" s="311"/>
      <c r="AE637" s="311"/>
      <c r="AF637" s="311"/>
      <c r="AG637" s="313"/>
      <c r="AH637" s="314"/>
      <c r="AI637" s="315"/>
      <c r="AJ637" s="311"/>
      <c r="AK637" s="311"/>
      <c r="AL637" s="311"/>
      <c r="AM637" s="311"/>
      <c r="AN637" s="316"/>
      <c r="AO637" s="311"/>
      <c r="AP637" s="311"/>
      <c r="AQ637" s="311"/>
      <c r="AR637" s="311"/>
      <c r="AS637" s="311"/>
      <c r="AT637" s="311"/>
      <c r="AU637" s="313"/>
      <c r="AV637" s="314"/>
      <c r="AW637" s="312"/>
      <c r="AX637" s="312"/>
      <c r="AY637" s="317"/>
      <c r="AZ637" s="318"/>
      <c r="BA637" s="314"/>
      <c r="BB637" s="319"/>
      <c r="BC637" s="320"/>
      <c r="BD637" s="320"/>
      <c r="BE637" s="320"/>
      <c r="BF637" s="320"/>
      <c r="BG637" s="317"/>
      <c r="BH637" s="319"/>
      <c r="BI637" s="311"/>
      <c r="BJ637" s="317"/>
      <c r="BK637" s="317">
        <v>108</v>
      </c>
    </row>
    <row r="638" spans="1:63" s="50" customFormat="1" ht="11.25" customHeight="1" x14ac:dyDescent="0.15">
      <c r="A638" s="379" t="s">
        <v>141</v>
      </c>
      <c r="B638" s="315" t="s">
        <v>2048</v>
      </c>
      <c r="C638" s="321" t="s">
        <v>39</v>
      </c>
      <c r="D638" s="321" t="s">
        <v>1535</v>
      </c>
      <c r="E638" s="321" t="s">
        <v>1536</v>
      </c>
      <c r="F638" s="322"/>
      <c r="G638" s="321">
        <v>77570</v>
      </c>
      <c r="H638" s="311">
        <v>33859</v>
      </c>
      <c r="I638" s="311">
        <v>1500</v>
      </c>
      <c r="J638" s="311">
        <v>22</v>
      </c>
      <c r="K638" s="311">
        <v>2</v>
      </c>
      <c r="L638" s="311">
        <v>83</v>
      </c>
      <c r="M638" s="311">
        <v>583</v>
      </c>
      <c r="N638" s="311">
        <v>499</v>
      </c>
      <c r="O638" s="311">
        <v>688</v>
      </c>
      <c r="P638" s="311">
        <v>0</v>
      </c>
      <c r="Q638" s="311"/>
      <c r="R638" s="311"/>
      <c r="S638" s="311"/>
      <c r="T638" s="311"/>
      <c r="U638" s="311"/>
      <c r="V638" s="311"/>
      <c r="W638" s="311"/>
      <c r="X638" s="311"/>
      <c r="Y638" s="311">
        <v>2435</v>
      </c>
      <c r="Z638" s="311">
        <v>557</v>
      </c>
      <c r="AA638" s="312">
        <v>1</v>
      </c>
      <c r="AB638" s="312">
        <v>0</v>
      </c>
      <c r="AC638" s="312">
        <v>0</v>
      </c>
      <c r="AD638" s="311">
        <v>150</v>
      </c>
      <c r="AE638" s="311">
        <v>220000</v>
      </c>
      <c r="AF638" s="311">
        <v>44</v>
      </c>
      <c r="AG638" s="313">
        <v>4000000</v>
      </c>
      <c r="AH638" s="314"/>
      <c r="AI638" s="315">
        <v>145000</v>
      </c>
      <c r="AJ638" s="311">
        <v>0</v>
      </c>
      <c r="AK638" s="311">
        <v>0</v>
      </c>
      <c r="AL638" s="311">
        <v>89000</v>
      </c>
      <c r="AM638" s="311"/>
      <c r="AN638" s="316"/>
      <c r="AO638" s="311">
        <v>3371000</v>
      </c>
      <c r="AP638" s="311">
        <v>525000</v>
      </c>
      <c r="AQ638" s="311">
        <v>0</v>
      </c>
      <c r="AR638" s="311">
        <v>0</v>
      </c>
      <c r="AS638" s="311">
        <v>0</v>
      </c>
      <c r="AT638" s="311">
        <v>678000</v>
      </c>
      <c r="AU638" s="313"/>
      <c r="AV638" s="314"/>
      <c r="AW638" s="312">
        <v>0.76</v>
      </c>
      <c r="AX638" s="312">
        <v>0.24</v>
      </c>
      <c r="AY638" s="317" t="s">
        <v>41</v>
      </c>
      <c r="AZ638" s="318" t="s">
        <v>41</v>
      </c>
      <c r="BA638" s="314"/>
      <c r="BB638" s="319">
        <v>52</v>
      </c>
      <c r="BC638" s="320">
        <v>17559000</v>
      </c>
      <c r="BD638" s="320">
        <v>8743000</v>
      </c>
      <c r="BE638" s="320">
        <v>15082000</v>
      </c>
      <c r="BF638" s="320">
        <v>41384000</v>
      </c>
      <c r="BG638" s="317" t="s">
        <v>42</v>
      </c>
      <c r="BH638" s="319">
        <v>56</v>
      </c>
      <c r="BI638" s="311"/>
      <c r="BJ638" s="317" t="s">
        <v>46</v>
      </c>
      <c r="BK638" s="317">
        <v>368.77777777777777</v>
      </c>
    </row>
    <row r="639" spans="1:63" s="50" customFormat="1" ht="11.25" customHeight="1" x14ac:dyDescent="0.15">
      <c r="A639" s="379" t="s">
        <v>142</v>
      </c>
      <c r="B639" s="315" t="s">
        <v>172</v>
      </c>
      <c r="C639" s="321" t="s">
        <v>189</v>
      </c>
      <c r="D639" s="321" t="s">
        <v>207</v>
      </c>
      <c r="E639" s="321" t="s">
        <v>227</v>
      </c>
      <c r="F639" s="322"/>
      <c r="G639" s="321">
        <v>25000</v>
      </c>
      <c r="H639" s="311">
        <v>12500</v>
      </c>
      <c r="I639" s="311">
        <v>570</v>
      </c>
      <c r="J639" s="311">
        <v>60</v>
      </c>
      <c r="K639" s="311">
        <v>36</v>
      </c>
      <c r="L639" s="311">
        <v>23</v>
      </c>
      <c r="M639" s="311">
        <v>368</v>
      </c>
      <c r="N639" s="311">
        <v>5</v>
      </c>
      <c r="O639" s="311">
        <v>455</v>
      </c>
      <c r="P639" s="311">
        <v>0</v>
      </c>
      <c r="Q639" s="311">
        <v>0</v>
      </c>
      <c r="R639" s="311">
        <v>0</v>
      </c>
      <c r="S639" s="311">
        <v>0</v>
      </c>
      <c r="T639" s="311">
        <v>0</v>
      </c>
      <c r="U639" s="311">
        <v>0</v>
      </c>
      <c r="V639" s="311">
        <v>0</v>
      </c>
      <c r="W639" s="311">
        <v>0</v>
      </c>
      <c r="X639" s="311">
        <v>0</v>
      </c>
      <c r="Y639" s="311">
        <v>563</v>
      </c>
      <c r="Z639" s="311">
        <v>145</v>
      </c>
      <c r="AA639" s="312">
        <v>0.99</v>
      </c>
      <c r="AB639" s="312">
        <v>0</v>
      </c>
      <c r="AC639" s="312">
        <v>0.01</v>
      </c>
      <c r="AD639" s="311">
        <v>12</v>
      </c>
      <c r="AE639" s="311">
        <v>3350</v>
      </c>
      <c r="AF639" s="311">
        <v>175</v>
      </c>
      <c r="AG639" s="313">
        <v>1750000</v>
      </c>
      <c r="AH639" s="314"/>
      <c r="AI639" s="315">
        <v>1858</v>
      </c>
      <c r="AJ639" s="311">
        <v>0</v>
      </c>
      <c r="AK639" s="311">
        <v>0</v>
      </c>
      <c r="AL639" s="311">
        <v>282800</v>
      </c>
      <c r="AM639" s="311">
        <v>0</v>
      </c>
      <c r="AN639" s="316"/>
      <c r="AO639" s="311">
        <v>7089690</v>
      </c>
      <c r="AP639" s="311">
        <v>0</v>
      </c>
      <c r="AQ639" s="311">
        <v>3079795</v>
      </c>
      <c r="AR639" s="311">
        <v>8400</v>
      </c>
      <c r="AS639" s="311">
        <v>0</v>
      </c>
      <c r="AT639" s="311">
        <v>0</v>
      </c>
      <c r="AU639" s="313">
        <v>0</v>
      </c>
      <c r="AV639" s="314"/>
      <c r="AW639" s="312">
        <v>0.71</v>
      </c>
      <c r="AX639" s="312">
        <v>0.28999999999999998</v>
      </c>
      <c r="AY639" s="317" t="s">
        <v>95</v>
      </c>
      <c r="AZ639" s="318" t="s">
        <v>95</v>
      </c>
      <c r="BA639" s="314" t="s">
        <v>2049</v>
      </c>
      <c r="BB639" s="319">
        <v>83</v>
      </c>
      <c r="BC639" s="320">
        <v>12438267</v>
      </c>
      <c r="BD639" s="320">
        <v>7216189</v>
      </c>
      <c r="BE639" s="320">
        <v>11658285</v>
      </c>
      <c r="BF639" s="320">
        <v>31368486</v>
      </c>
      <c r="BG639" s="317" t="s">
        <v>42</v>
      </c>
      <c r="BH639" s="319">
        <v>83</v>
      </c>
      <c r="BI639" s="311" t="s">
        <v>2050</v>
      </c>
      <c r="BJ639" s="317" t="s">
        <v>46</v>
      </c>
      <c r="BK639" s="317">
        <v>1432.6</v>
      </c>
    </row>
    <row r="640" spans="1:63" s="50" customFormat="1" ht="11.25" customHeight="1" x14ac:dyDescent="0.15">
      <c r="A640" s="379" t="s">
        <v>64</v>
      </c>
      <c r="B640" s="315" t="s">
        <v>1537</v>
      </c>
      <c r="C640" s="321" t="s">
        <v>2051</v>
      </c>
      <c r="D640" s="321" t="s">
        <v>2052</v>
      </c>
      <c r="E640" s="321" t="s">
        <v>66</v>
      </c>
      <c r="F640" s="322"/>
      <c r="G640" s="321">
        <v>23168</v>
      </c>
      <c r="H640" s="311">
        <v>9902</v>
      </c>
      <c r="I640" s="311">
        <v>697</v>
      </c>
      <c r="J640" s="311">
        <v>131</v>
      </c>
      <c r="K640" s="311">
        <v>26</v>
      </c>
      <c r="L640" s="311">
        <v>30</v>
      </c>
      <c r="M640" s="311">
        <v>587</v>
      </c>
      <c r="N640" s="311">
        <v>0</v>
      </c>
      <c r="O640" s="311">
        <v>104</v>
      </c>
      <c r="P640" s="311">
        <v>0</v>
      </c>
      <c r="Q640" s="311">
        <v>0</v>
      </c>
      <c r="R640" s="311">
        <v>0</v>
      </c>
      <c r="S640" s="311">
        <v>0</v>
      </c>
      <c r="T640" s="311">
        <v>0</v>
      </c>
      <c r="U640" s="311">
        <v>0</v>
      </c>
      <c r="V640" s="311">
        <v>0</v>
      </c>
      <c r="W640" s="311">
        <v>0</v>
      </c>
      <c r="X640" s="311">
        <v>0</v>
      </c>
      <c r="Y640" s="311"/>
      <c r="Z640" s="311">
        <v>998</v>
      </c>
      <c r="AA640" s="312">
        <v>0.96</v>
      </c>
      <c r="AB640" s="312">
        <v>0</v>
      </c>
      <c r="AC640" s="312">
        <v>0.04</v>
      </c>
      <c r="AD640" s="311">
        <v>122</v>
      </c>
      <c r="AE640" s="311">
        <v>187550</v>
      </c>
      <c r="AF640" s="311">
        <v>98</v>
      </c>
      <c r="AG640" s="313">
        <v>7331000</v>
      </c>
      <c r="AH640" s="314"/>
      <c r="AI640" s="315">
        <v>104729</v>
      </c>
      <c r="AJ640" s="311">
        <v>0</v>
      </c>
      <c r="AK640" s="311">
        <v>0</v>
      </c>
      <c r="AL640" s="311"/>
      <c r="AM640" s="311"/>
      <c r="AN640" s="316"/>
      <c r="AO640" s="325"/>
      <c r="AP640" s="311">
        <v>0</v>
      </c>
      <c r="AQ640" s="311">
        <v>1040104</v>
      </c>
      <c r="AR640" s="311">
        <v>0</v>
      </c>
      <c r="AS640" s="311">
        <v>0</v>
      </c>
      <c r="AT640" s="311">
        <v>505245</v>
      </c>
      <c r="AU640" s="313"/>
      <c r="AV640" s="314"/>
      <c r="AW640" s="326"/>
      <c r="AX640" s="312"/>
      <c r="AY640" s="317" t="s">
        <v>50</v>
      </c>
      <c r="AZ640" s="318" t="s">
        <v>41</v>
      </c>
      <c r="BA640" s="314"/>
      <c r="BB640" s="319">
        <v>55.37</v>
      </c>
      <c r="BC640" s="320">
        <v>4978149</v>
      </c>
      <c r="BD640" s="320">
        <v>13273712</v>
      </c>
      <c r="BE640" s="320">
        <v>11446140</v>
      </c>
      <c r="BF640" s="320">
        <v>29698002</v>
      </c>
      <c r="BG640" s="317" t="s">
        <v>42</v>
      </c>
      <c r="BH640" s="319">
        <v>55.37</v>
      </c>
      <c r="BI640" s="311"/>
      <c r="BJ640" s="317" t="s">
        <v>42</v>
      </c>
      <c r="BK640" s="317">
        <v>730.33333333333337</v>
      </c>
    </row>
    <row r="641" spans="1:63" s="252" customFormat="1" ht="11.25" customHeight="1" x14ac:dyDescent="0.15">
      <c r="A641" s="380" t="s">
        <v>156</v>
      </c>
      <c r="B641" s="315"/>
      <c r="C641" s="321"/>
      <c r="D641" s="321"/>
      <c r="E641" s="321"/>
      <c r="F641" s="322"/>
      <c r="G641" s="321"/>
      <c r="H641" s="311"/>
      <c r="I641" s="311"/>
      <c r="J641" s="311"/>
      <c r="K641" s="311"/>
      <c r="L641" s="311"/>
      <c r="M641" s="311"/>
      <c r="N641" s="311"/>
      <c r="O641" s="311"/>
      <c r="P641" s="311"/>
      <c r="Q641" s="311"/>
      <c r="R641" s="311"/>
      <c r="S641" s="311"/>
      <c r="T641" s="311"/>
      <c r="U641" s="311"/>
      <c r="V641" s="311"/>
      <c r="W641" s="311"/>
      <c r="X641" s="311"/>
      <c r="Y641" s="311"/>
      <c r="Z641" s="311"/>
      <c r="AA641" s="312"/>
      <c r="AB641" s="312"/>
      <c r="AC641" s="312"/>
      <c r="AD641" s="311"/>
      <c r="AE641" s="311"/>
      <c r="AF641" s="311"/>
      <c r="AG641" s="313"/>
      <c r="AH641" s="314"/>
      <c r="AI641" s="315"/>
      <c r="AJ641" s="311"/>
      <c r="AK641" s="311"/>
      <c r="AL641" s="311"/>
      <c r="AM641" s="311"/>
      <c r="AN641" s="316"/>
      <c r="AO641" s="311"/>
      <c r="AP641" s="311"/>
      <c r="AQ641" s="311"/>
      <c r="AR641" s="311"/>
      <c r="AS641" s="311"/>
      <c r="AT641" s="311"/>
      <c r="AU641" s="313"/>
      <c r="AV641" s="314"/>
      <c r="AW641" s="312"/>
      <c r="AX641" s="312"/>
      <c r="AY641" s="317"/>
      <c r="AZ641" s="318"/>
      <c r="BA641" s="314"/>
      <c r="BB641" s="319"/>
      <c r="BC641" s="320"/>
      <c r="BD641" s="320"/>
      <c r="BE641" s="320"/>
      <c r="BF641" s="320"/>
      <c r="BG641" s="317"/>
      <c r="BH641" s="319"/>
      <c r="BI641" s="311"/>
      <c r="BJ641" s="317"/>
      <c r="BK641" s="317">
        <v>342.33333333333331</v>
      </c>
    </row>
    <row r="642" spans="1:63" s="50" customFormat="1" ht="11.25" customHeight="1" x14ac:dyDescent="0.15">
      <c r="A642" s="379" t="s">
        <v>334</v>
      </c>
      <c r="B642" s="315" t="s">
        <v>335</v>
      </c>
      <c r="C642" s="321" t="s">
        <v>336</v>
      </c>
      <c r="D642" s="321" t="s">
        <v>2053</v>
      </c>
      <c r="E642" s="321" t="s">
        <v>2054</v>
      </c>
      <c r="F642" s="322"/>
      <c r="G642" s="321">
        <v>9366</v>
      </c>
      <c r="H642" s="311">
        <v>4600</v>
      </c>
      <c r="I642" s="311">
        <v>355</v>
      </c>
      <c r="J642" s="311">
        <v>22</v>
      </c>
      <c r="K642" s="311">
        <v>2</v>
      </c>
      <c r="L642" s="311">
        <v>3</v>
      </c>
      <c r="M642" s="311">
        <v>503</v>
      </c>
      <c r="N642" s="311">
        <v>6</v>
      </c>
      <c r="O642" s="311">
        <v>165</v>
      </c>
      <c r="P642" s="311">
        <v>0</v>
      </c>
      <c r="Q642" s="311">
        <v>401</v>
      </c>
      <c r="R642" s="311">
        <v>1</v>
      </c>
      <c r="S642" s="311">
        <v>0</v>
      </c>
      <c r="T642" s="311">
        <v>0</v>
      </c>
      <c r="U642" s="311">
        <v>300</v>
      </c>
      <c r="V642" s="311">
        <v>0</v>
      </c>
      <c r="W642" s="311">
        <v>0</v>
      </c>
      <c r="X642" s="311">
        <v>0</v>
      </c>
      <c r="Y642" s="311">
        <v>664</v>
      </c>
      <c r="Z642" s="311">
        <v>0</v>
      </c>
      <c r="AA642" s="312">
        <v>0.46</v>
      </c>
      <c r="AB642" s="312">
        <v>0.54</v>
      </c>
      <c r="AC642" s="312">
        <v>0</v>
      </c>
      <c r="AD642" s="311">
        <v>107</v>
      </c>
      <c r="AE642" s="311">
        <v>209630</v>
      </c>
      <c r="AF642" s="311">
        <v>44</v>
      </c>
      <c r="AG642" s="313">
        <v>232000</v>
      </c>
      <c r="AH642" s="314"/>
      <c r="AI642" s="327">
        <v>231257</v>
      </c>
      <c r="AJ642" s="311">
        <v>0</v>
      </c>
      <c r="AK642" s="311">
        <v>0</v>
      </c>
      <c r="AL642" s="311">
        <v>32664</v>
      </c>
      <c r="AM642" s="311">
        <v>15</v>
      </c>
      <c r="AN642" s="316" t="s">
        <v>339</v>
      </c>
      <c r="AO642" s="325">
        <v>315760</v>
      </c>
      <c r="AP642" s="311">
        <v>7099</v>
      </c>
      <c r="AQ642" s="311">
        <v>63152</v>
      </c>
      <c r="AR642" s="311">
        <v>0</v>
      </c>
      <c r="AS642" s="311">
        <v>0</v>
      </c>
      <c r="AT642" s="311">
        <v>0</v>
      </c>
      <c r="AU642" s="313">
        <v>0</v>
      </c>
      <c r="AV642" s="314"/>
      <c r="AW642" s="312">
        <v>0.82</v>
      </c>
      <c r="AX642" s="312">
        <v>0.18</v>
      </c>
      <c r="AY642" s="317" t="s">
        <v>50</v>
      </c>
      <c r="AZ642" s="318" t="s">
        <v>41</v>
      </c>
      <c r="BA642" s="314"/>
      <c r="BB642" s="319">
        <v>60.34</v>
      </c>
      <c r="BC642" s="320">
        <v>16560603</v>
      </c>
      <c r="BD642" s="320">
        <v>4385532</v>
      </c>
      <c r="BE642" s="320">
        <v>16560603</v>
      </c>
      <c r="BF642" s="320">
        <v>57462811</v>
      </c>
      <c r="BG642" s="317" t="s">
        <v>42</v>
      </c>
      <c r="BH642" s="319">
        <v>57.53</v>
      </c>
      <c r="BI642" s="311"/>
      <c r="BJ642" s="317" t="s">
        <v>42</v>
      </c>
      <c r="BK642" s="317">
        <v>1553.6666666666667</v>
      </c>
    </row>
    <row r="643" spans="1:63" s="252" customFormat="1" ht="11.25" customHeight="1" x14ac:dyDescent="0.15">
      <c r="A643" s="380" t="s">
        <v>157</v>
      </c>
      <c r="B643" s="315"/>
      <c r="C643" s="321"/>
      <c r="D643" s="321"/>
      <c r="E643" s="321"/>
      <c r="F643" s="322"/>
      <c r="G643" s="321"/>
      <c r="H643" s="311"/>
      <c r="I643" s="311"/>
      <c r="J643" s="311"/>
      <c r="K643" s="311"/>
      <c r="L643" s="311"/>
      <c r="M643" s="311"/>
      <c r="N643" s="311"/>
      <c r="O643" s="311"/>
      <c r="P643" s="311"/>
      <c r="Q643" s="311"/>
      <c r="R643" s="311"/>
      <c r="S643" s="311"/>
      <c r="T643" s="311"/>
      <c r="U643" s="311"/>
      <c r="V643" s="311"/>
      <c r="W643" s="311"/>
      <c r="X643" s="311"/>
      <c r="Y643" s="311"/>
      <c r="Z643" s="311"/>
      <c r="AA643" s="312"/>
      <c r="AB643" s="312"/>
      <c r="AC643" s="312"/>
      <c r="AD643" s="311"/>
      <c r="AE643" s="311"/>
      <c r="AF643" s="311"/>
      <c r="AG643" s="313"/>
      <c r="AH643" s="314"/>
      <c r="AI643" s="315"/>
      <c r="AJ643" s="311"/>
      <c r="AK643" s="311"/>
      <c r="AL643" s="311"/>
      <c r="AM643" s="311"/>
      <c r="AN643" s="316"/>
      <c r="AO643" s="311"/>
      <c r="AP643" s="311"/>
      <c r="AQ643" s="311"/>
      <c r="AR643" s="311"/>
      <c r="AS643" s="311"/>
      <c r="AT643" s="311"/>
      <c r="AU643" s="313"/>
      <c r="AV643" s="314"/>
      <c r="AW643" s="312"/>
      <c r="AX643" s="312"/>
      <c r="AY643" s="317"/>
      <c r="AZ643" s="318"/>
      <c r="BA643" s="314"/>
      <c r="BB643" s="319"/>
      <c r="BC643" s="320"/>
      <c r="BD643" s="320"/>
      <c r="BE643" s="320"/>
      <c r="BF643" s="320"/>
      <c r="BG643" s="317"/>
      <c r="BH643" s="319"/>
      <c r="BI643" s="311"/>
      <c r="BJ643" s="317"/>
      <c r="BK643" s="317">
        <v>294.5</v>
      </c>
    </row>
    <row r="644" spans="1:63" s="252" customFormat="1" ht="11.25" customHeight="1" x14ac:dyDescent="0.15">
      <c r="A644" s="381" t="s">
        <v>355</v>
      </c>
      <c r="B644" s="315" t="s">
        <v>2055</v>
      </c>
      <c r="C644" s="321" t="s">
        <v>69</v>
      </c>
      <c r="D644" s="321" t="s">
        <v>2056</v>
      </c>
      <c r="E644" s="321" t="s">
        <v>2057</v>
      </c>
      <c r="F644" s="322"/>
      <c r="G644" s="321">
        <v>30942</v>
      </c>
      <c r="H644" s="311"/>
      <c r="I644" s="311">
        <v>430</v>
      </c>
      <c r="J644" s="311">
        <v>116</v>
      </c>
      <c r="K644" s="311">
        <v>2</v>
      </c>
      <c r="L644" s="311">
        <v>1</v>
      </c>
      <c r="M644" s="311">
        <v>19</v>
      </c>
      <c r="N644" s="311"/>
      <c r="O644" s="311"/>
      <c r="P644" s="311"/>
      <c r="Q644" s="311"/>
      <c r="R644" s="311"/>
      <c r="S644" s="311"/>
      <c r="T644" s="311"/>
      <c r="U644" s="311"/>
      <c r="V644" s="311"/>
      <c r="W644" s="311"/>
      <c r="X644" s="311"/>
      <c r="Y644" s="311">
        <v>852</v>
      </c>
      <c r="Z644" s="311"/>
      <c r="AA644" s="312">
        <v>1</v>
      </c>
      <c r="AB644" s="312">
        <v>0</v>
      </c>
      <c r="AC644" s="312"/>
      <c r="AD644" s="311">
        <v>25</v>
      </c>
      <c r="AE644" s="311"/>
      <c r="AF644" s="311"/>
      <c r="AG644" s="313">
        <v>500</v>
      </c>
      <c r="AH644" s="314"/>
      <c r="AI644" s="315"/>
      <c r="AJ644" s="311"/>
      <c r="AK644" s="311"/>
      <c r="AL644" s="311"/>
      <c r="AM644" s="311"/>
      <c r="AN644" s="316" t="s">
        <v>2058</v>
      </c>
      <c r="AO644" s="325" t="s">
        <v>275</v>
      </c>
      <c r="AP644" s="311"/>
      <c r="AQ644" s="311"/>
      <c r="AR644" s="311"/>
      <c r="AS644" s="311"/>
      <c r="AT644" s="311"/>
      <c r="AU644" s="313"/>
      <c r="AV644" s="314"/>
      <c r="AW644" s="312"/>
      <c r="AX644" s="312"/>
      <c r="AY644" s="317"/>
      <c r="AZ644" s="318"/>
      <c r="BA644" s="314"/>
      <c r="BB644" s="319">
        <v>75</v>
      </c>
      <c r="BC644" s="320"/>
      <c r="BD644" s="320"/>
      <c r="BE644" s="320"/>
      <c r="BF644" s="320">
        <v>5500000</v>
      </c>
      <c r="BG644" s="317" t="s">
        <v>42</v>
      </c>
      <c r="BH644" s="319">
        <v>80</v>
      </c>
      <c r="BI644" s="311" t="s">
        <v>2059</v>
      </c>
      <c r="BJ644" s="317" t="s">
        <v>42</v>
      </c>
      <c r="BK644" s="317">
        <v>170.25</v>
      </c>
    </row>
    <row r="645" spans="1:63" s="50" customFormat="1" ht="11.25" customHeight="1" x14ac:dyDescent="0.15">
      <c r="A645" s="379" t="s">
        <v>100</v>
      </c>
      <c r="B645" s="315" t="s">
        <v>98</v>
      </c>
      <c r="C645" s="321" t="s">
        <v>99</v>
      </c>
      <c r="D645" s="321" t="s">
        <v>101</v>
      </c>
      <c r="E645" s="321" t="s">
        <v>102</v>
      </c>
      <c r="F645" s="322"/>
      <c r="G645" s="321">
        <v>44472</v>
      </c>
      <c r="H645" s="311"/>
      <c r="I645" s="311">
        <v>1474</v>
      </c>
      <c r="J645" s="311"/>
      <c r="K645" s="311">
        <v>41</v>
      </c>
      <c r="L645" s="311">
        <v>52</v>
      </c>
      <c r="M645" s="311">
        <v>1474</v>
      </c>
      <c r="N645" s="311"/>
      <c r="O645" s="311">
        <v>1474</v>
      </c>
      <c r="P645" s="311"/>
      <c r="Q645" s="311"/>
      <c r="R645" s="311"/>
      <c r="S645" s="311"/>
      <c r="T645" s="311"/>
      <c r="U645" s="311"/>
      <c r="V645" s="311"/>
      <c r="W645" s="311"/>
      <c r="X645" s="311"/>
      <c r="Y645" s="311">
        <v>3576</v>
      </c>
      <c r="Z645" s="311">
        <v>365</v>
      </c>
      <c r="AA645" s="312">
        <v>0.83</v>
      </c>
      <c r="AB645" s="312">
        <v>0</v>
      </c>
      <c r="AC645" s="312">
        <v>0.17</v>
      </c>
      <c r="AD645" s="311">
        <v>257</v>
      </c>
      <c r="AE645" s="311">
        <v>500000</v>
      </c>
      <c r="AF645" s="311">
        <v>257</v>
      </c>
      <c r="AG645" s="313"/>
      <c r="AH645" s="314"/>
      <c r="AI645" s="315">
        <v>1280000</v>
      </c>
      <c r="AJ645" s="311"/>
      <c r="AK645" s="311"/>
      <c r="AL645" s="311">
        <v>18195</v>
      </c>
      <c r="AM645" s="311"/>
      <c r="AN645" s="316"/>
      <c r="AO645" s="311">
        <v>939000</v>
      </c>
      <c r="AP645" s="311">
        <v>36520</v>
      </c>
      <c r="AQ645" s="311">
        <v>138580</v>
      </c>
      <c r="AR645" s="311"/>
      <c r="AS645" s="311"/>
      <c r="AT645" s="311">
        <v>1260</v>
      </c>
      <c r="AU645" s="313"/>
      <c r="AV645" s="314"/>
      <c r="AW645" s="312">
        <v>1</v>
      </c>
      <c r="AX645" s="312">
        <v>0</v>
      </c>
      <c r="AY645" s="317" t="s">
        <v>95</v>
      </c>
      <c r="AZ645" s="318" t="s">
        <v>95</v>
      </c>
      <c r="BA645" s="314" t="s">
        <v>2060</v>
      </c>
      <c r="BB645" s="319">
        <v>60.42</v>
      </c>
      <c r="BC645" s="320"/>
      <c r="BD645" s="320"/>
      <c r="BE645" s="320"/>
      <c r="BF645" s="320"/>
      <c r="BG645" s="317" t="s">
        <v>42</v>
      </c>
      <c r="BH645" s="319">
        <v>63.97</v>
      </c>
      <c r="BI645" s="311" t="s">
        <v>2061</v>
      </c>
      <c r="BJ645" s="317" t="s">
        <v>46</v>
      </c>
      <c r="BK645" s="317">
        <v>778.58333333333337</v>
      </c>
    </row>
    <row r="646" spans="1:63" s="252" customFormat="1" ht="11.25" customHeight="1" x14ac:dyDescent="0.15">
      <c r="A646" s="380" t="s">
        <v>356</v>
      </c>
      <c r="B646" s="315"/>
      <c r="C646" s="321"/>
      <c r="D646" s="321"/>
      <c r="E646" s="321"/>
      <c r="F646" s="322"/>
      <c r="G646" s="321"/>
      <c r="H646" s="311"/>
      <c r="I646" s="311"/>
      <c r="J646" s="311"/>
      <c r="K646" s="311"/>
      <c r="L646" s="311"/>
      <c r="M646" s="311"/>
      <c r="N646" s="311"/>
      <c r="O646" s="311"/>
      <c r="P646" s="311"/>
      <c r="Q646" s="311"/>
      <c r="R646" s="311"/>
      <c r="S646" s="311"/>
      <c r="T646" s="311"/>
      <c r="U646" s="311"/>
      <c r="V646" s="311"/>
      <c r="W646" s="311"/>
      <c r="X646" s="311"/>
      <c r="Y646" s="311"/>
      <c r="Z646" s="311"/>
      <c r="AA646" s="312"/>
      <c r="AB646" s="312"/>
      <c r="AC646" s="312"/>
      <c r="AD646" s="311"/>
      <c r="AE646" s="311"/>
      <c r="AF646" s="311"/>
      <c r="AG646" s="313"/>
      <c r="AH646" s="314"/>
      <c r="AI646" s="315"/>
      <c r="AJ646" s="311"/>
      <c r="AK646" s="311"/>
      <c r="AL646" s="311"/>
      <c r="AM646" s="311"/>
      <c r="AN646" s="316"/>
      <c r="AO646" s="311"/>
      <c r="AP646" s="311"/>
      <c r="AQ646" s="311"/>
      <c r="AR646" s="311"/>
      <c r="AS646" s="311"/>
      <c r="AT646" s="311"/>
      <c r="AU646" s="313"/>
      <c r="AV646" s="314"/>
      <c r="AW646" s="312"/>
      <c r="AX646" s="312"/>
      <c r="AY646" s="317"/>
      <c r="AZ646" s="318"/>
      <c r="BA646" s="314"/>
      <c r="BB646" s="319"/>
      <c r="BC646" s="320"/>
      <c r="BD646" s="320"/>
      <c r="BE646" s="320"/>
      <c r="BF646" s="320"/>
      <c r="BG646" s="317"/>
      <c r="BH646" s="319"/>
      <c r="BI646" s="311"/>
      <c r="BJ646" s="317"/>
      <c r="BK646" s="317">
        <v>123.85714285714286</v>
      </c>
    </row>
    <row r="647" spans="1:63" s="50" customFormat="1" ht="11.25" customHeight="1" x14ac:dyDescent="0.15">
      <c r="A647" s="379" t="s">
        <v>143</v>
      </c>
      <c r="B647" s="315" t="s">
        <v>2062</v>
      </c>
      <c r="C647" s="321" t="s">
        <v>2063</v>
      </c>
      <c r="D647" s="321" t="s">
        <v>2064</v>
      </c>
      <c r="E647" s="321" t="s">
        <v>2065</v>
      </c>
      <c r="F647" s="322"/>
      <c r="G647" s="321">
        <v>17256</v>
      </c>
      <c r="H647" s="311">
        <v>7412</v>
      </c>
      <c r="I647" s="311">
        <v>354</v>
      </c>
      <c r="J647" s="311">
        <v>21</v>
      </c>
      <c r="K647" s="311">
        <v>15</v>
      </c>
      <c r="L647" s="311">
        <v>32</v>
      </c>
      <c r="M647" s="311">
        <v>229</v>
      </c>
      <c r="N647" s="311">
        <v>240</v>
      </c>
      <c r="O647" s="311">
        <v>354</v>
      </c>
      <c r="P647" s="311">
        <v>5</v>
      </c>
      <c r="Q647" s="311">
        <v>0</v>
      </c>
      <c r="R647" s="311">
        <v>0</v>
      </c>
      <c r="S647" s="311">
        <v>0</v>
      </c>
      <c r="T647" s="311">
        <v>0</v>
      </c>
      <c r="U647" s="311">
        <v>0</v>
      </c>
      <c r="V647" s="311">
        <v>0</v>
      </c>
      <c r="W647" s="311">
        <v>0</v>
      </c>
      <c r="X647" s="311">
        <v>0</v>
      </c>
      <c r="Y647" s="311">
        <v>366</v>
      </c>
      <c r="Z647" s="311">
        <v>0</v>
      </c>
      <c r="AA647" s="312">
        <v>0.98</v>
      </c>
      <c r="AB647" s="312">
        <v>0</v>
      </c>
      <c r="AC647" s="312">
        <v>0.02</v>
      </c>
      <c r="AD647" s="311">
        <v>67</v>
      </c>
      <c r="AE647" s="311">
        <v>94150</v>
      </c>
      <c r="AF647" s="311">
        <v>88</v>
      </c>
      <c r="AG647" s="313">
        <v>1840500</v>
      </c>
      <c r="AH647" s="314"/>
      <c r="AI647" s="315">
        <v>43865</v>
      </c>
      <c r="AJ647" s="311">
        <v>0</v>
      </c>
      <c r="AK647" s="311">
        <v>0</v>
      </c>
      <c r="AL647" s="311">
        <v>20437</v>
      </c>
      <c r="AM647" s="311">
        <v>0</v>
      </c>
      <c r="AN647" s="316"/>
      <c r="AO647" s="311">
        <v>2562457</v>
      </c>
      <c r="AP647" s="311">
        <v>0</v>
      </c>
      <c r="AQ647" s="311">
        <v>0</v>
      </c>
      <c r="AR647" s="311">
        <v>4400</v>
      </c>
      <c r="AS647" s="311">
        <v>0</v>
      </c>
      <c r="AT647" s="311">
        <v>665772</v>
      </c>
      <c r="AU647" s="313">
        <v>0</v>
      </c>
      <c r="AV647" s="314"/>
      <c r="AW647" s="312">
        <v>0.8</v>
      </c>
      <c r="AX647" s="312">
        <v>0.2</v>
      </c>
      <c r="AY647" s="317" t="s">
        <v>50</v>
      </c>
      <c r="AZ647" s="318" t="s">
        <v>95</v>
      </c>
      <c r="BA647" s="314" t="s">
        <v>2066</v>
      </c>
      <c r="BB647" s="319">
        <v>81.209999999999994</v>
      </c>
      <c r="BC647" s="320">
        <v>10231764</v>
      </c>
      <c r="BD647" s="320">
        <v>8964264</v>
      </c>
      <c r="BE647" s="320">
        <v>4994937</v>
      </c>
      <c r="BF647" s="320">
        <v>23467844</v>
      </c>
      <c r="BG647" s="317" t="s">
        <v>42</v>
      </c>
      <c r="BH647" s="319">
        <v>84.91</v>
      </c>
      <c r="BI647" s="311" t="s">
        <v>2067</v>
      </c>
      <c r="BJ647" s="317" t="s">
        <v>42</v>
      </c>
      <c r="BK647" s="317">
        <v>1699.4285714285713</v>
      </c>
    </row>
    <row r="648" spans="1:63" s="50" customFormat="1" ht="11.25" customHeight="1" x14ac:dyDescent="0.15">
      <c r="A648" s="379" t="s">
        <v>116</v>
      </c>
      <c r="B648" s="315" t="s">
        <v>2068</v>
      </c>
      <c r="C648" s="321" t="s">
        <v>1554</v>
      </c>
      <c r="D648" s="321" t="s">
        <v>117</v>
      </c>
      <c r="E648" s="321" t="s">
        <v>118</v>
      </c>
      <c r="F648" s="322"/>
      <c r="G648" s="321">
        <v>43304</v>
      </c>
      <c r="H648" s="311">
        <v>19229</v>
      </c>
      <c r="I648" s="311">
        <v>1623</v>
      </c>
      <c r="J648" s="311">
        <v>41</v>
      </c>
      <c r="K648" s="311">
        <v>9</v>
      </c>
      <c r="L648" s="311">
        <v>3</v>
      </c>
      <c r="M648" s="311">
        <v>321</v>
      </c>
      <c r="N648" s="311">
        <v>154</v>
      </c>
      <c r="O648" s="311">
        <v>1406</v>
      </c>
      <c r="P648" s="311">
        <v>2</v>
      </c>
      <c r="Q648" s="311">
        <v>12</v>
      </c>
      <c r="R648" s="311">
        <v>0</v>
      </c>
      <c r="S648" s="311">
        <v>0</v>
      </c>
      <c r="T648" s="311">
        <v>0</v>
      </c>
      <c r="U648" s="311">
        <v>0</v>
      </c>
      <c r="V648" s="311">
        <v>0</v>
      </c>
      <c r="W648" s="311">
        <v>0</v>
      </c>
      <c r="X648" s="311">
        <v>0</v>
      </c>
      <c r="Y648" s="311">
        <v>2665</v>
      </c>
      <c r="Z648" s="311">
        <v>410</v>
      </c>
      <c r="AA648" s="312">
        <v>0.88</v>
      </c>
      <c r="AB648" s="312">
        <v>0.01</v>
      </c>
      <c r="AC648" s="312">
        <v>0.11</v>
      </c>
      <c r="AD648" s="311">
        <v>231</v>
      </c>
      <c r="AE648" s="311">
        <v>777247</v>
      </c>
      <c r="AF648" s="311">
        <v>187</v>
      </c>
      <c r="AG648" s="313">
        <v>3112989</v>
      </c>
      <c r="AH648" s="314"/>
      <c r="AI648" s="315">
        <v>955051</v>
      </c>
      <c r="AJ648" s="311">
        <v>82</v>
      </c>
      <c r="AK648" s="311">
        <v>0</v>
      </c>
      <c r="AL648" s="311">
        <v>3640</v>
      </c>
      <c r="AM648" s="311">
        <v>0</v>
      </c>
      <c r="AN648" s="316"/>
      <c r="AO648" s="311">
        <v>10628625</v>
      </c>
      <c r="AP648" s="311">
        <v>928989</v>
      </c>
      <c r="AQ648" s="311">
        <v>0</v>
      </c>
      <c r="AR648" s="311">
        <v>0</v>
      </c>
      <c r="AS648" s="311">
        <v>14769</v>
      </c>
      <c r="AT648" s="311">
        <v>311163</v>
      </c>
      <c r="AU648" s="313">
        <v>1128463</v>
      </c>
      <c r="AV648" s="314" t="s">
        <v>2069</v>
      </c>
      <c r="AW648" s="312">
        <v>0.82</v>
      </c>
      <c r="AX648" s="312">
        <v>0.18</v>
      </c>
      <c r="AY648" s="317" t="s">
        <v>41</v>
      </c>
      <c r="AZ648" s="318" t="s">
        <v>41</v>
      </c>
      <c r="BA648" s="314" t="s">
        <v>2070</v>
      </c>
      <c r="BB648" s="319">
        <v>40</v>
      </c>
      <c r="BC648" s="320">
        <v>27300000</v>
      </c>
      <c r="BD648" s="320">
        <v>38200000</v>
      </c>
      <c r="BE648" s="320">
        <v>49800000</v>
      </c>
      <c r="BF648" s="320">
        <v>115563467</v>
      </c>
      <c r="BG648" s="317" t="s">
        <v>42</v>
      </c>
      <c r="BH648" s="319">
        <v>66.47</v>
      </c>
      <c r="BI648" s="311" t="s">
        <v>2071</v>
      </c>
      <c r="BJ648" s="317" t="s">
        <v>46</v>
      </c>
      <c r="BK648" s="317">
        <v>513.1</v>
      </c>
    </row>
    <row r="649" spans="1:63" s="252" customFormat="1" ht="11.25" customHeight="1" x14ac:dyDescent="0.15">
      <c r="A649" s="380" t="s">
        <v>357</v>
      </c>
      <c r="B649" s="315"/>
      <c r="C649" s="321"/>
      <c r="D649" s="321"/>
      <c r="E649" s="321"/>
      <c r="F649" s="322"/>
      <c r="G649" s="321"/>
      <c r="H649" s="311"/>
      <c r="I649" s="311"/>
      <c r="J649" s="311"/>
      <c r="K649" s="311"/>
      <c r="L649" s="311"/>
      <c r="M649" s="311"/>
      <c r="N649" s="311"/>
      <c r="O649" s="311"/>
      <c r="P649" s="311"/>
      <c r="Q649" s="311"/>
      <c r="R649" s="311"/>
      <c r="S649" s="311"/>
      <c r="T649" s="311"/>
      <c r="U649" s="311"/>
      <c r="V649" s="311"/>
      <c r="W649" s="311"/>
      <c r="X649" s="311"/>
      <c r="Y649" s="311"/>
      <c r="Z649" s="311"/>
      <c r="AA649" s="312"/>
      <c r="AB649" s="312"/>
      <c r="AC649" s="312"/>
      <c r="AD649" s="311"/>
      <c r="AE649" s="311"/>
      <c r="AF649" s="311"/>
      <c r="AG649" s="313"/>
      <c r="AH649" s="314"/>
      <c r="AI649" s="315"/>
      <c r="AJ649" s="311"/>
      <c r="AK649" s="311"/>
      <c r="AL649" s="311"/>
      <c r="AM649" s="311"/>
      <c r="AN649" s="316"/>
      <c r="AO649" s="311"/>
      <c r="AP649" s="311"/>
      <c r="AQ649" s="311"/>
      <c r="AR649" s="311"/>
      <c r="AS649" s="311"/>
      <c r="AT649" s="311"/>
      <c r="AU649" s="313"/>
      <c r="AV649" s="314"/>
      <c r="AW649" s="312"/>
      <c r="AX649" s="312"/>
      <c r="AY649" s="317"/>
      <c r="AZ649" s="318"/>
      <c r="BA649" s="314"/>
      <c r="BB649" s="319"/>
      <c r="BC649" s="320"/>
      <c r="BD649" s="320"/>
      <c r="BE649" s="320"/>
      <c r="BF649" s="320"/>
      <c r="BG649" s="317"/>
      <c r="BH649" s="319"/>
      <c r="BI649" s="311"/>
      <c r="BJ649" s="317"/>
      <c r="BK649" s="317">
        <v>198</v>
      </c>
    </row>
    <row r="650" spans="1:63" s="50" customFormat="1" ht="11.25" customHeight="1" x14ac:dyDescent="0.15">
      <c r="A650" s="379" t="s">
        <v>144</v>
      </c>
      <c r="B650" s="315" t="s">
        <v>1558</v>
      </c>
      <c r="C650" s="321" t="s">
        <v>1559</v>
      </c>
      <c r="D650" s="321" t="s">
        <v>1560</v>
      </c>
      <c r="E650" s="321" t="s">
        <v>1561</v>
      </c>
      <c r="F650" s="322"/>
      <c r="G650" s="321">
        <v>19090</v>
      </c>
      <c r="H650" s="311">
        <v>8029</v>
      </c>
      <c r="I650" s="311">
        <v>510</v>
      </c>
      <c r="J650" s="311">
        <v>59</v>
      </c>
      <c r="K650" s="311">
        <v>29</v>
      </c>
      <c r="L650" s="311">
        <v>5</v>
      </c>
      <c r="M650" s="311">
        <v>347</v>
      </c>
      <c r="N650" s="311">
        <v>85</v>
      </c>
      <c r="O650" s="311">
        <v>240</v>
      </c>
      <c r="P650" s="311">
        <v>0</v>
      </c>
      <c r="Q650" s="311">
        <v>0</v>
      </c>
      <c r="R650" s="311">
        <v>0</v>
      </c>
      <c r="S650" s="311">
        <v>0</v>
      </c>
      <c r="T650" s="311">
        <v>0</v>
      </c>
      <c r="U650" s="311">
        <v>0</v>
      </c>
      <c r="V650" s="311">
        <v>0</v>
      </c>
      <c r="W650" s="311">
        <v>0</v>
      </c>
      <c r="X650" s="311">
        <v>0</v>
      </c>
      <c r="Y650" s="311">
        <v>950</v>
      </c>
      <c r="Z650" s="311">
        <v>85</v>
      </c>
      <c r="AA650" s="312">
        <v>1</v>
      </c>
      <c r="AB650" s="312">
        <v>0</v>
      </c>
      <c r="AC650" s="312">
        <v>0</v>
      </c>
      <c r="AD650" s="311">
        <v>9</v>
      </c>
      <c r="AE650" s="311">
        <v>13600</v>
      </c>
      <c r="AF650" s="311">
        <v>106</v>
      </c>
      <c r="AG650" s="313">
        <v>2043000</v>
      </c>
      <c r="AH650" s="314"/>
      <c r="AI650" s="315">
        <v>4558</v>
      </c>
      <c r="AJ650" s="311">
        <v>0</v>
      </c>
      <c r="AK650" s="311">
        <v>0</v>
      </c>
      <c r="AL650" s="311">
        <v>0</v>
      </c>
      <c r="AM650" s="311">
        <v>0</v>
      </c>
      <c r="AN650" s="316"/>
      <c r="AO650" s="311">
        <v>0</v>
      </c>
      <c r="AP650" s="311">
        <v>0</v>
      </c>
      <c r="AQ650" s="311">
        <v>7600000</v>
      </c>
      <c r="AR650" s="311">
        <v>0</v>
      </c>
      <c r="AS650" s="311">
        <v>0</v>
      </c>
      <c r="AT650" s="311">
        <v>0</v>
      </c>
      <c r="AU650" s="313">
        <v>0</v>
      </c>
      <c r="AV650" s="314"/>
      <c r="AW650" s="312">
        <v>0</v>
      </c>
      <c r="AX650" s="312">
        <v>1</v>
      </c>
      <c r="AY650" s="317" t="s">
        <v>95</v>
      </c>
      <c r="AZ650" s="318" t="s">
        <v>95</v>
      </c>
      <c r="BA650" s="314" t="s">
        <v>2072</v>
      </c>
      <c r="BB650" s="319">
        <v>74</v>
      </c>
      <c r="BC650" s="320">
        <v>13159725</v>
      </c>
      <c r="BD650" s="320">
        <v>4243924</v>
      </c>
      <c r="BE650" s="320">
        <v>7987146</v>
      </c>
      <c r="BF650" s="320">
        <v>25390795</v>
      </c>
      <c r="BG650" s="317" t="s">
        <v>42</v>
      </c>
      <c r="BH650" s="319">
        <v>74</v>
      </c>
      <c r="BI650" s="311" t="s">
        <v>2073</v>
      </c>
      <c r="BJ650" s="317" t="s">
        <v>46</v>
      </c>
      <c r="BK650" s="317">
        <v>602.625</v>
      </c>
    </row>
    <row r="651" spans="1:63" s="50" customFormat="1" ht="11.25" customHeight="1" x14ac:dyDescent="0.15">
      <c r="A651" s="379" t="s">
        <v>145</v>
      </c>
      <c r="B651" s="315" t="s">
        <v>47</v>
      </c>
      <c r="C651" s="321" t="s">
        <v>691</v>
      </c>
      <c r="D651" s="321" t="s">
        <v>49</v>
      </c>
      <c r="E651" s="321" t="s">
        <v>1564</v>
      </c>
      <c r="F651" s="322"/>
      <c r="G651" s="321">
        <v>96000</v>
      </c>
      <c r="H651" s="311">
        <v>39739</v>
      </c>
      <c r="I651" s="311">
        <v>2300</v>
      </c>
      <c r="J651" s="311">
        <v>128</v>
      </c>
      <c r="K651" s="311">
        <v>47</v>
      </c>
      <c r="L651" s="311">
        <v>10</v>
      </c>
      <c r="M651" s="311">
        <v>2300</v>
      </c>
      <c r="N651" s="311">
        <v>0</v>
      </c>
      <c r="O651" s="311">
        <v>2300</v>
      </c>
      <c r="P651" s="311">
        <v>0</v>
      </c>
      <c r="Q651" s="311">
        <v>400</v>
      </c>
      <c r="R651" s="311">
        <v>9</v>
      </c>
      <c r="S651" s="311">
        <v>0</v>
      </c>
      <c r="T651" s="311">
        <v>0</v>
      </c>
      <c r="U651" s="311">
        <v>9</v>
      </c>
      <c r="V651" s="311">
        <v>0</v>
      </c>
      <c r="W651" s="311">
        <v>0</v>
      </c>
      <c r="X651" s="311">
        <v>0</v>
      </c>
      <c r="Y651" s="311">
        <v>3862</v>
      </c>
      <c r="Z651" s="311">
        <v>614</v>
      </c>
      <c r="AA651" s="312">
        <v>0.96</v>
      </c>
      <c r="AB651" s="312">
        <v>0</v>
      </c>
      <c r="AC651" s="312">
        <v>0.04</v>
      </c>
      <c r="AD651" s="311">
        <v>447</v>
      </c>
      <c r="AE651" s="311">
        <v>832230</v>
      </c>
      <c r="AF651" s="311">
        <v>63</v>
      </c>
      <c r="AG651" s="313">
        <v>3200000</v>
      </c>
      <c r="AH651" s="314"/>
      <c r="AI651" s="315">
        <v>1000000</v>
      </c>
      <c r="AJ651" s="311">
        <v>0</v>
      </c>
      <c r="AK651" s="311">
        <v>0</v>
      </c>
      <c r="AL651" s="311">
        <v>630000</v>
      </c>
      <c r="AM651" s="311">
        <v>0</v>
      </c>
      <c r="AN651" s="316"/>
      <c r="AO651" s="311">
        <v>11800000</v>
      </c>
      <c r="AP651" s="311">
        <v>0</v>
      </c>
      <c r="AQ651" s="311">
        <v>0</v>
      </c>
      <c r="AR651" s="311">
        <v>0</v>
      </c>
      <c r="AS651" s="311">
        <v>0</v>
      </c>
      <c r="AT651" s="311">
        <v>0</v>
      </c>
      <c r="AU651" s="313">
        <v>0</v>
      </c>
      <c r="AV651" s="314"/>
      <c r="AW651" s="312">
        <v>1</v>
      </c>
      <c r="AX651" s="312">
        <v>0</v>
      </c>
      <c r="AY651" s="317" t="s">
        <v>50</v>
      </c>
      <c r="AZ651" s="318" t="s">
        <v>50</v>
      </c>
      <c r="BA651" s="314"/>
      <c r="BB651" s="319">
        <v>59.75</v>
      </c>
      <c r="BC651" s="320">
        <v>128000000</v>
      </c>
      <c r="BD651" s="320">
        <v>69000000</v>
      </c>
      <c r="BE651" s="320">
        <v>77000000</v>
      </c>
      <c r="BF651" s="320">
        <v>303000000</v>
      </c>
      <c r="BG651" s="317" t="s">
        <v>42</v>
      </c>
      <c r="BH651" s="319">
        <v>64.48</v>
      </c>
      <c r="BI651" s="311"/>
      <c r="BJ651" s="317" t="s">
        <v>46</v>
      </c>
      <c r="BK651" s="317">
        <v>591.5454545454545</v>
      </c>
    </row>
    <row r="652" spans="1:63" s="252" customFormat="1" ht="11.25" customHeight="1" x14ac:dyDescent="0.15">
      <c r="A652" s="381" t="s">
        <v>322</v>
      </c>
      <c r="B652" s="315" t="s">
        <v>2074</v>
      </c>
      <c r="C652" s="321" t="s">
        <v>2075</v>
      </c>
      <c r="D652" s="321" t="s">
        <v>325</v>
      </c>
      <c r="E652" s="321" t="s">
        <v>326</v>
      </c>
      <c r="F652" s="322"/>
      <c r="G652" s="321">
        <v>3185</v>
      </c>
      <c r="H652" s="311">
        <v>1300</v>
      </c>
      <c r="I652" s="311">
        <v>135</v>
      </c>
      <c r="J652" s="311">
        <v>0</v>
      </c>
      <c r="K652" s="311">
        <v>5</v>
      </c>
      <c r="L652" s="311">
        <v>0</v>
      </c>
      <c r="M652" s="311">
        <v>120</v>
      </c>
      <c r="N652" s="311">
        <v>0</v>
      </c>
      <c r="O652" s="311">
        <v>120</v>
      </c>
      <c r="P652" s="311">
        <v>0</v>
      </c>
      <c r="Q652" s="311">
        <v>350</v>
      </c>
      <c r="R652" s="311">
        <v>0</v>
      </c>
      <c r="S652" s="311">
        <v>15</v>
      </c>
      <c r="T652" s="311">
        <v>0</v>
      </c>
      <c r="U652" s="311">
        <v>24</v>
      </c>
      <c r="V652" s="311">
        <v>0</v>
      </c>
      <c r="W652" s="311">
        <v>70</v>
      </c>
      <c r="X652" s="311">
        <v>0</v>
      </c>
      <c r="Y652" s="311">
        <v>230</v>
      </c>
      <c r="Z652" s="311">
        <v>0</v>
      </c>
      <c r="AA652" s="312">
        <v>1</v>
      </c>
      <c r="AB652" s="312">
        <v>0</v>
      </c>
      <c r="AC652" s="312">
        <v>0</v>
      </c>
      <c r="AD652" s="311">
        <v>20</v>
      </c>
      <c r="AE652" s="311">
        <v>50000</v>
      </c>
      <c r="AF652" s="311">
        <v>15</v>
      </c>
      <c r="AG652" s="313">
        <v>80000</v>
      </c>
      <c r="AH652" s="314" t="s">
        <v>2076</v>
      </c>
      <c r="AI652" s="315">
        <v>154000</v>
      </c>
      <c r="AJ652" s="311">
        <v>0</v>
      </c>
      <c r="AK652" s="311">
        <v>0</v>
      </c>
      <c r="AL652" s="311">
        <v>16000</v>
      </c>
      <c r="AM652" s="311">
        <v>0</v>
      </c>
      <c r="AN652" s="316"/>
      <c r="AO652" s="311">
        <v>14000</v>
      </c>
      <c r="AP652" s="311">
        <v>0</v>
      </c>
      <c r="AQ652" s="311">
        <v>800</v>
      </c>
      <c r="AR652" s="311">
        <v>0</v>
      </c>
      <c r="AS652" s="311">
        <v>0</v>
      </c>
      <c r="AT652" s="311">
        <v>0</v>
      </c>
      <c r="AU652" s="313">
        <v>0</v>
      </c>
      <c r="AV652" s="314"/>
      <c r="AW652" s="312">
        <v>0.95</v>
      </c>
      <c r="AX652" s="312">
        <v>0.05</v>
      </c>
      <c r="AY652" s="317" t="s">
        <v>41</v>
      </c>
      <c r="AZ652" s="318" t="s">
        <v>41</v>
      </c>
      <c r="BA652" s="314"/>
      <c r="BB652" s="319">
        <v>56.25</v>
      </c>
      <c r="BC652" s="320">
        <v>1770000</v>
      </c>
      <c r="BD652" s="320">
        <v>6000000</v>
      </c>
      <c r="BE652" s="320">
        <v>9700000</v>
      </c>
      <c r="BF652" s="320">
        <v>17500000</v>
      </c>
      <c r="BG652" s="317" t="s">
        <v>42</v>
      </c>
      <c r="BH652" s="319">
        <v>55</v>
      </c>
      <c r="BI652" s="311"/>
      <c r="BJ652" s="317" t="s">
        <v>42</v>
      </c>
      <c r="BK652" s="317">
        <v>505.66666666666669</v>
      </c>
    </row>
    <row r="653" spans="1:63" s="50" customFormat="1" ht="11.25" customHeight="1" x14ac:dyDescent="0.15">
      <c r="A653" s="382" t="s">
        <v>70</v>
      </c>
      <c r="B653" s="315"/>
      <c r="C653" s="321"/>
      <c r="D653" s="321"/>
      <c r="E653" s="321"/>
      <c r="F653" s="322"/>
      <c r="G653" s="321"/>
      <c r="H653" s="311"/>
      <c r="I653" s="311"/>
      <c r="J653" s="311"/>
      <c r="K653" s="311"/>
      <c r="L653" s="311"/>
      <c r="M653" s="311"/>
      <c r="N653" s="311"/>
      <c r="O653" s="311"/>
      <c r="P653" s="311"/>
      <c r="Q653" s="311"/>
      <c r="R653" s="311"/>
      <c r="S653" s="311"/>
      <c r="T653" s="311"/>
      <c r="U653" s="311"/>
      <c r="V653" s="311"/>
      <c r="W653" s="311"/>
      <c r="X653" s="311"/>
      <c r="Y653" s="311"/>
      <c r="Z653" s="311"/>
      <c r="AA653" s="312"/>
      <c r="AB653" s="312"/>
      <c r="AC653" s="312"/>
      <c r="AD653" s="311"/>
      <c r="AE653" s="311"/>
      <c r="AF653" s="311"/>
      <c r="AG653" s="313"/>
      <c r="AH653" s="314"/>
      <c r="AI653" s="315"/>
      <c r="AJ653" s="311"/>
      <c r="AK653" s="311"/>
      <c r="AL653" s="311"/>
      <c r="AM653" s="311"/>
      <c r="AN653" s="316"/>
      <c r="AO653" s="311"/>
      <c r="AP653" s="311"/>
      <c r="AQ653" s="311"/>
      <c r="AR653" s="311"/>
      <c r="AS653" s="311"/>
      <c r="AT653" s="311"/>
      <c r="AU653" s="313"/>
      <c r="AV653" s="314"/>
      <c r="AW653" s="312"/>
      <c r="AX653" s="312"/>
      <c r="AY653" s="317"/>
      <c r="AZ653" s="318"/>
      <c r="BA653" s="314"/>
      <c r="BB653" s="319"/>
      <c r="BC653" s="320"/>
      <c r="BD653" s="320"/>
      <c r="BE653" s="320"/>
      <c r="BF653" s="320"/>
      <c r="BG653" s="317"/>
      <c r="BH653" s="319"/>
      <c r="BI653" s="311"/>
      <c r="BJ653" s="317"/>
      <c r="BK653" s="317">
        <v>66</v>
      </c>
    </row>
    <row r="654" spans="1:63" s="50" customFormat="1" ht="11.25" customHeight="1" x14ac:dyDescent="0.15">
      <c r="A654" s="379" t="s">
        <v>146</v>
      </c>
      <c r="B654" s="315" t="s">
        <v>2077</v>
      </c>
      <c r="C654" s="321" t="s">
        <v>2078</v>
      </c>
      <c r="D654" s="321" t="s">
        <v>2079</v>
      </c>
      <c r="E654" s="321" t="s">
        <v>2080</v>
      </c>
      <c r="F654" s="322"/>
      <c r="G654" s="321">
        <v>18612</v>
      </c>
      <c r="H654" s="311">
        <v>8350</v>
      </c>
      <c r="I654" s="311">
        <v>483</v>
      </c>
      <c r="J654" s="311">
        <v>23</v>
      </c>
      <c r="K654" s="311">
        <v>14</v>
      </c>
      <c r="L654" s="311">
        <v>4</v>
      </c>
      <c r="M654" s="311">
        <v>515</v>
      </c>
      <c r="N654" s="311">
        <v>251</v>
      </c>
      <c r="O654" s="311">
        <v>475</v>
      </c>
      <c r="P654" s="311">
        <v>0</v>
      </c>
      <c r="Q654" s="311"/>
      <c r="R654" s="311"/>
      <c r="S654" s="311"/>
      <c r="T654" s="311"/>
      <c r="U654" s="311"/>
      <c r="V654" s="311"/>
      <c r="W654" s="311"/>
      <c r="X654" s="311"/>
      <c r="Y654" s="311">
        <v>335</v>
      </c>
      <c r="Z654" s="311">
        <v>60</v>
      </c>
      <c r="AA654" s="312">
        <v>0.98</v>
      </c>
      <c r="AB654" s="312">
        <v>0.01</v>
      </c>
      <c r="AC654" s="312">
        <v>0.01</v>
      </c>
      <c r="AD654" s="311">
        <v>72</v>
      </c>
      <c r="AE654" s="311">
        <v>93600</v>
      </c>
      <c r="AF654" s="311">
        <v>134</v>
      </c>
      <c r="AG654" s="313">
        <v>927150</v>
      </c>
      <c r="AH654" s="314" t="s">
        <v>2081</v>
      </c>
      <c r="AI654" s="315">
        <v>63558</v>
      </c>
      <c r="AJ654" s="311"/>
      <c r="AK654" s="311"/>
      <c r="AL654" s="311">
        <v>7426</v>
      </c>
      <c r="AM654" s="311"/>
      <c r="AN654" s="316" t="s">
        <v>2082</v>
      </c>
      <c r="AO654" s="311">
        <v>1575146</v>
      </c>
      <c r="AP654" s="311"/>
      <c r="AQ654" s="311">
        <v>416894</v>
      </c>
      <c r="AR654" s="311"/>
      <c r="AS654" s="311"/>
      <c r="AT654" s="311"/>
      <c r="AU654" s="313"/>
      <c r="AV654" s="314"/>
      <c r="AW654" s="312">
        <v>1</v>
      </c>
      <c r="AX654" s="312">
        <v>0</v>
      </c>
      <c r="AY654" s="317" t="s">
        <v>50</v>
      </c>
      <c r="AZ654" s="318" t="s">
        <v>95</v>
      </c>
      <c r="BA654" s="314" t="s">
        <v>2083</v>
      </c>
      <c r="BB654" s="319">
        <v>66.25</v>
      </c>
      <c r="BC654" s="320">
        <v>3939972.37</v>
      </c>
      <c r="BD654" s="320">
        <v>9638740.7300000004</v>
      </c>
      <c r="BE654" s="320">
        <v>6118631.21</v>
      </c>
      <c r="BF654" s="320">
        <v>19228004</v>
      </c>
      <c r="BG654" s="317" t="s">
        <v>42</v>
      </c>
      <c r="BH654" s="319">
        <v>70</v>
      </c>
      <c r="BI654" s="311"/>
      <c r="BJ654" s="317" t="s">
        <v>42</v>
      </c>
      <c r="BK654" s="317">
        <v>1079.9000000000001</v>
      </c>
    </row>
    <row r="655" spans="1:63" s="252" customFormat="1" ht="11.25" customHeight="1" x14ac:dyDescent="0.15">
      <c r="A655" s="382" t="s">
        <v>158</v>
      </c>
      <c r="B655" s="315"/>
      <c r="C655" s="321"/>
      <c r="D655" s="321"/>
      <c r="E655" s="321"/>
      <c r="F655" s="322"/>
      <c r="G655" s="321"/>
      <c r="H655" s="311"/>
      <c r="I655" s="311"/>
      <c r="J655" s="311"/>
      <c r="K655" s="311"/>
      <c r="L655" s="311"/>
      <c r="M655" s="311"/>
      <c r="N655" s="311"/>
      <c r="O655" s="311"/>
      <c r="P655" s="311"/>
      <c r="Q655" s="311"/>
      <c r="R655" s="311"/>
      <c r="S655" s="311"/>
      <c r="T655" s="311"/>
      <c r="U655" s="311"/>
      <c r="V655" s="311"/>
      <c r="W655" s="311"/>
      <c r="X655" s="311"/>
      <c r="Y655" s="311"/>
      <c r="Z655" s="311"/>
      <c r="AA655" s="312"/>
      <c r="AB655" s="312"/>
      <c r="AC655" s="312"/>
      <c r="AD655" s="311"/>
      <c r="AE655" s="311"/>
      <c r="AF655" s="311"/>
      <c r="AG655" s="313"/>
      <c r="AH655" s="314"/>
      <c r="AI655" s="315"/>
      <c r="AJ655" s="311"/>
      <c r="AK655" s="311"/>
      <c r="AL655" s="311"/>
      <c r="AM655" s="311"/>
      <c r="AN655" s="316"/>
      <c r="AO655" s="311"/>
      <c r="AP655" s="311"/>
      <c r="AQ655" s="311"/>
      <c r="AR655" s="311"/>
      <c r="AS655" s="311"/>
      <c r="AT655" s="311"/>
      <c r="AU655" s="313"/>
      <c r="AV655" s="314"/>
      <c r="AW655" s="312"/>
      <c r="AX655" s="312"/>
      <c r="AY655" s="317"/>
      <c r="AZ655" s="318"/>
      <c r="BA655" s="314"/>
      <c r="BB655" s="319"/>
      <c r="BC655" s="320"/>
      <c r="BD655" s="320"/>
      <c r="BE655" s="320"/>
      <c r="BF655" s="320"/>
      <c r="BG655" s="317"/>
      <c r="BH655" s="319"/>
      <c r="BI655" s="311"/>
      <c r="BJ655" s="317"/>
      <c r="BK655" s="317">
        <v>134.5</v>
      </c>
    </row>
    <row r="656" spans="1:63" s="50" customFormat="1" ht="11.25" customHeight="1" x14ac:dyDescent="0.15">
      <c r="A656" s="379" t="s">
        <v>358</v>
      </c>
      <c r="B656" s="315" t="s">
        <v>2084</v>
      </c>
      <c r="C656" s="321" t="s">
        <v>2085</v>
      </c>
      <c r="D656" s="321" t="s">
        <v>2086</v>
      </c>
      <c r="E656" s="321" t="s">
        <v>2087</v>
      </c>
      <c r="F656" s="322"/>
      <c r="G656" s="321">
        <v>188128</v>
      </c>
      <c r="H656" s="311">
        <v>80483</v>
      </c>
      <c r="I656" s="311">
        <v>625</v>
      </c>
      <c r="J656" s="311">
        <v>392</v>
      </c>
      <c r="K656" s="311">
        <v>4</v>
      </c>
      <c r="L656" s="311">
        <v>0</v>
      </c>
      <c r="M656" s="311">
        <v>48</v>
      </c>
      <c r="N656" s="311">
        <v>9</v>
      </c>
      <c r="O656" s="311">
        <v>358</v>
      </c>
      <c r="P656" s="311">
        <v>98</v>
      </c>
      <c r="Q656" s="311">
        <v>0</v>
      </c>
      <c r="R656" s="311">
        <v>0</v>
      </c>
      <c r="S656" s="311">
        <v>0</v>
      </c>
      <c r="T656" s="311">
        <v>0</v>
      </c>
      <c r="U656" s="311">
        <v>0</v>
      </c>
      <c r="V656" s="311">
        <v>0</v>
      </c>
      <c r="W656" s="311">
        <v>0</v>
      </c>
      <c r="X656" s="311">
        <v>0</v>
      </c>
      <c r="Y656" s="311"/>
      <c r="Z656" s="311"/>
      <c r="AA656" s="312">
        <v>0.96</v>
      </c>
      <c r="AB656" s="312">
        <v>0.04</v>
      </c>
      <c r="AC656" s="312">
        <v>0</v>
      </c>
      <c r="AD656" s="311">
        <v>110</v>
      </c>
      <c r="AE656" s="311"/>
      <c r="AF656" s="311">
        <v>105</v>
      </c>
      <c r="AG656" s="313">
        <v>800000</v>
      </c>
      <c r="AH656" s="314"/>
      <c r="AI656" s="315">
        <v>20944</v>
      </c>
      <c r="AJ656" s="311">
        <v>30</v>
      </c>
      <c r="AK656" s="311">
        <v>1256</v>
      </c>
      <c r="AL656" s="311"/>
      <c r="AM656" s="311"/>
      <c r="AN656" s="316"/>
      <c r="AO656" s="311">
        <v>5815454</v>
      </c>
      <c r="AP656" s="311">
        <v>0</v>
      </c>
      <c r="AQ656" s="311">
        <v>0</v>
      </c>
      <c r="AR656" s="311">
        <v>0</v>
      </c>
      <c r="AS656" s="311">
        <v>0</v>
      </c>
      <c r="AT656" s="311">
        <v>0</v>
      </c>
      <c r="AU656" s="313"/>
      <c r="AV656" s="314"/>
      <c r="AW656" s="312">
        <v>0.75</v>
      </c>
      <c r="AX656" s="312">
        <v>0.25</v>
      </c>
      <c r="AY656" s="317" t="s">
        <v>50</v>
      </c>
      <c r="AZ656" s="318" t="s">
        <v>50</v>
      </c>
      <c r="BA656" s="314"/>
      <c r="BB656" s="328">
        <v>88.74</v>
      </c>
      <c r="BC656" s="320">
        <v>6194920.4800000004</v>
      </c>
      <c r="BD656" s="320">
        <v>3312012.84</v>
      </c>
      <c r="BE656" s="320">
        <v>5737958.6200000001</v>
      </c>
      <c r="BF656" s="320">
        <v>17150969.07</v>
      </c>
      <c r="BG656" s="317" t="s">
        <v>42</v>
      </c>
      <c r="BH656" s="319">
        <v>97</v>
      </c>
      <c r="BI656" s="311"/>
      <c r="BJ656" s="317" t="s">
        <v>46</v>
      </c>
      <c r="BK656" s="317">
        <v>77.8</v>
      </c>
    </row>
    <row r="657" spans="1:63" s="50" customFormat="1" ht="11.25" customHeight="1" x14ac:dyDescent="0.15">
      <c r="A657" s="379" t="s">
        <v>359</v>
      </c>
      <c r="B657" s="315" t="s">
        <v>2088</v>
      </c>
      <c r="C657" s="321" t="s">
        <v>2089</v>
      </c>
      <c r="D657" s="321" t="s">
        <v>2090</v>
      </c>
      <c r="E657" s="321" t="s">
        <v>2091</v>
      </c>
      <c r="F657" s="322"/>
      <c r="G657" s="321">
        <v>24500</v>
      </c>
      <c r="H657" s="311">
        <v>5900</v>
      </c>
      <c r="I657" s="311">
        <v>535</v>
      </c>
      <c r="J657" s="311">
        <v>36</v>
      </c>
      <c r="K657" s="311">
        <v>4</v>
      </c>
      <c r="L657" s="311">
        <v>14</v>
      </c>
      <c r="M657" s="311">
        <v>776</v>
      </c>
      <c r="N657" s="311">
        <v>0</v>
      </c>
      <c r="O657" s="311">
        <v>2624</v>
      </c>
      <c r="P657" s="311">
        <v>0</v>
      </c>
      <c r="Q657" s="311">
        <v>0</v>
      </c>
      <c r="R657" s="311">
        <v>0</v>
      </c>
      <c r="S657" s="311">
        <v>0</v>
      </c>
      <c r="T657" s="311">
        <v>0</v>
      </c>
      <c r="U657" s="311">
        <v>0</v>
      </c>
      <c r="V657" s="311">
        <v>0</v>
      </c>
      <c r="W657" s="311">
        <v>0</v>
      </c>
      <c r="X657" s="311">
        <v>0</v>
      </c>
      <c r="Y657" s="311">
        <v>641</v>
      </c>
      <c r="Z657" s="311">
        <v>80</v>
      </c>
      <c r="AA657" s="312">
        <v>1</v>
      </c>
      <c r="AB657" s="312">
        <v>0</v>
      </c>
      <c r="AC657" s="312">
        <v>0</v>
      </c>
      <c r="AD657" s="311">
        <v>128</v>
      </c>
      <c r="AE657" s="311">
        <v>216000</v>
      </c>
      <c r="AF657" s="311">
        <v>88</v>
      </c>
      <c r="AG657" s="313">
        <v>1320000</v>
      </c>
      <c r="AH657" s="314"/>
      <c r="AI657" s="315">
        <v>260105</v>
      </c>
      <c r="AJ657" s="311">
        <v>0</v>
      </c>
      <c r="AK657" s="311">
        <v>0</v>
      </c>
      <c r="AL657" s="311">
        <v>26351</v>
      </c>
      <c r="AM657" s="311">
        <v>0</v>
      </c>
      <c r="AN657" s="316"/>
      <c r="AO657" s="311">
        <v>0</v>
      </c>
      <c r="AP657" s="311">
        <v>4971</v>
      </c>
      <c r="AQ657" s="311">
        <v>268451</v>
      </c>
      <c r="AR657" s="311">
        <v>8655</v>
      </c>
      <c r="AS657" s="311">
        <v>0</v>
      </c>
      <c r="AT657" s="311">
        <v>0</v>
      </c>
      <c r="AU657" s="313">
        <v>0</v>
      </c>
      <c r="AV657" s="314"/>
      <c r="AW657" s="312">
        <v>0.8</v>
      </c>
      <c r="AX657" s="312">
        <v>0.2</v>
      </c>
      <c r="AY657" s="317" t="s">
        <v>50</v>
      </c>
      <c r="AZ657" s="318" t="s">
        <v>41</v>
      </c>
      <c r="BA657" s="314"/>
      <c r="BB657" s="319">
        <v>33.65</v>
      </c>
      <c r="BC657" s="320">
        <v>9713405</v>
      </c>
      <c r="BD657" s="320">
        <v>8445692</v>
      </c>
      <c r="BE657" s="320">
        <v>9457872</v>
      </c>
      <c r="BF657" s="320">
        <v>27616969</v>
      </c>
      <c r="BG657" s="317" t="s">
        <v>46</v>
      </c>
      <c r="BH657" s="319"/>
      <c r="BI657" s="311"/>
      <c r="BJ657" s="317" t="s">
        <v>42</v>
      </c>
      <c r="BK657" s="317">
        <v>351</v>
      </c>
    </row>
    <row r="658" spans="1:63" s="50" customFormat="1" ht="11.25" customHeight="1" x14ac:dyDescent="0.15">
      <c r="A658" s="379" t="s">
        <v>147</v>
      </c>
      <c r="B658" s="315" t="s">
        <v>701</v>
      </c>
      <c r="C658" s="321" t="s">
        <v>184</v>
      </c>
      <c r="D658" s="321" t="s">
        <v>702</v>
      </c>
      <c r="E658" s="321" t="s">
        <v>703</v>
      </c>
      <c r="F658" s="322"/>
      <c r="G658" s="321">
        <v>6511</v>
      </c>
      <c r="H658" s="311">
        <v>3068</v>
      </c>
      <c r="I658" s="311">
        <v>275</v>
      </c>
      <c r="J658" s="311">
        <v>8</v>
      </c>
      <c r="K658" s="311">
        <v>0</v>
      </c>
      <c r="L658" s="311">
        <v>0</v>
      </c>
      <c r="M658" s="311">
        <v>275</v>
      </c>
      <c r="N658" s="311">
        <v>3</v>
      </c>
      <c r="O658" s="311">
        <v>275</v>
      </c>
      <c r="P658" s="311">
        <v>0</v>
      </c>
      <c r="Q658" s="311">
        <v>1</v>
      </c>
      <c r="R658" s="311">
        <v>1</v>
      </c>
      <c r="S658" s="311">
        <v>0</v>
      </c>
      <c r="T658" s="311">
        <v>0</v>
      </c>
      <c r="U658" s="311">
        <v>1</v>
      </c>
      <c r="V658" s="311">
        <v>0</v>
      </c>
      <c r="W658" s="311">
        <v>0</v>
      </c>
      <c r="X658" s="311">
        <v>0</v>
      </c>
      <c r="Y658" s="311">
        <v>300</v>
      </c>
      <c r="Z658" s="311">
        <v>50</v>
      </c>
      <c r="AA658" s="312">
        <v>0.99</v>
      </c>
      <c r="AB658" s="312">
        <v>0</v>
      </c>
      <c r="AC658" s="312">
        <v>0.01</v>
      </c>
      <c r="AD658" s="311">
        <v>65</v>
      </c>
      <c r="AE658" s="311">
        <v>130000</v>
      </c>
      <c r="AF658" s="311">
        <v>63</v>
      </c>
      <c r="AG658" s="313">
        <v>180000</v>
      </c>
      <c r="AH658" s="314"/>
      <c r="AI658" s="315">
        <v>173365</v>
      </c>
      <c r="AJ658" s="311">
        <v>0</v>
      </c>
      <c r="AK658" s="311">
        <v>0</v>
      </c>
      <c r="AL658" s="311">
        <v>8565</v>
      </c>
      <c r="AM658" s="311"/>
      <c r="AN658" s="316"/>
      <c r="AO658" s="311">
        <v>2639940</v>
      </c>
      <c r="AP658" s="311">
        <v>0</v>
      </c>
      <c r="AQ658" s="311">
        <v>214034</v>
      </c>
      <c r="AR658" s="311">
        <v>0</v>
      </c>
      <c r="AS658" s="311">
        <v>0</v>
      </c>
      <c r="AT658" s="311">
        <v>0</v>
      </c>
      <c r="AU658" s="313"/>
      <c r="AV658" s="314" t="s">
        <v>2092</v>
      </c>
      <c r="AW658" s="312">
        <v>0.92</v>
      </c>
      <c r="AX658" s="312">
        <v>0.08</v>
      </c>
      <c r="AY658" s="317" t="s">
        <v>50</v>
      </c>
      <c r="AZ658" s="318" t="s">
        <v>41</v>
      </c>
      <c r="BA658" s="314" t="s">
        <v>2093</v>
      </c>
      <c r="BB658" s="319">
        <v>68.760000000000005</v>
      </c>
      <c r="BC658" s="320">
        <v>11321183</v>
      </c>
      <c r="BD658" s="320">
        <v>15407599</v>
      </c>
      <c r="BE658" s="320">
        <v>13819332</v>
      </c>
      <c r="BF658" s="320">
        <v>40548114</v>
      </c>
      <c r="BG658" s="317" t="s">
        <v>42</v>
      </c>
      <c r="BH658" s="319">
        <v>78.23</v>
      </c>
      <c r="BI658" s="311"/>
      <c r="BJ658" s="317" t="s">
        <v>46</v>
      </c>
      <c r="BK658" s="317">
        <v>1216.6666666666667</v>
      </c>
    </row>
    <row r="659" spans="1:63" s="50" customFormat="1" ht="11.25" customHeight="1" x14ac:dyDescent="0.15">
      <c r="A659" s="382" t="s">
        <v>360</v>
      </c>
      <c r="B659" s="315"/>
      <c r="C659" s="321"/>
      <c r="D659" s="321"/>
      <c r="E659" s="321"/>
      <c r="F659" s="322"/>
      <c r="G659" s="321"/>
      <c r="H659" s="311"/>
      <c r="I659" s="311"/>
      <c r="J659" s="311"/>
      <c r="K659" s="311"/>
      <c r="L659" s="311"/>
      <c r="M659" s="311"/>
      <c r="N659" s="311"/>
      <c r="O659" s="311"/>
      <c r="P659" s="311"/>
      <c r="Q659" s="311"/>
      <c r="R659" s="311"/>
      <c r="S659" s="311"/>
      <c r="T659" s="311"/>
      <c r="U659" s="311"/>
      <c r="V659" s="311"/>
      <c r="W659" s="311"/>
      <c r="X659" s="311"/>
      <c r="Y659" s="311"/>
      <c r="Z659" s="311"/>
      <c r="AA659" s="312"/>
      <c r="AB659" s="312"/>
      <c r="AC659" s="312"/>
      <c r="AD659" s="311"/>
      <c r="AE659" s="311"/>
      <c r="AF659" s="311"/>
      <c r="AG659" s="313"/>
      <c r="AH659" s="314"/>
      <c r="AI659" s="315"/>
      <c r="AJ659" s="311"/>
      <c r="AK659" s="311"/>
      <c r="AL659" s="311"/>
      <c r="AM659" s="311"/>
      <c r="AN659" s="316"/>
      <c r="AO659" s="311"/>
      <c r="AP659" s="311"/>
      <c r="AQ659" s="311"/>
      <c r="AR659" s="311"/>
      <c r="AS659" s="311"/>
      <c r="AT659" s="311"/>
      <c r="AU659" s="313"/>
      <c r="AV659" s="314"/>
      <c r="AW659" s="312"/>
      <c r="AX659" s="312"/>
      <c r="AY659" s="317"/>
      <c r="AZ659" s="318"/>
      <c r="BA659" s="314"/>
      <c r="BB659" s="319"/>
      <c r="BC659" s="320"/>
      <c r="BD659" s="320"/>
      <c r="BE659" s="320"/>
      <c r="BF659" s="320"/>
      <c r="BG659" s="317"/>
      <c r="BH659" s="319"/>
      <c r="BI659" s="311"/>
      <c r="BJ659" s="317"/>
      <c r="BK659" s="317">
        <v>207.625</v>
      </c>
    </row>
    <row r="660" spans="1:63" s="50" customFormat="1" ht="11.25" customHeight="1" x14ac:dyDescent="0.15">
      <c r="A660" s="379" t="s">
        <v>148</v>
      </c>
      <c r="B660" s="315" t="s">
        <v>2094</v>
      </c>
      <c r="C660" s="321" t="s">
        <v>2095</v>
      </c>
      <c r="D660" s="321" t="s">
        <v>2096</v>
      </c>
      <c r="E660" s="321" t="s">
        <v>2097</v>
      </c>
      <c r="F660" s="322"/>
      <c r="G660" s="321">
        <v>18900</v>
      </c>
      <c r="H660" s="311">
        <v>7069</v>
      </c>
      <c r="I660" s="311">
        <v>500</v>
      </c>
      <c r="J660" s="311">
        <v>35</v>
      </c>
      <c r="K660" s="311">
        <v>20</v>
      </c>
      <c r="L660" s="311">
        <v>1</v>
      </c>
      <c r="M660" s="311">
        <v>129</v>
      </c>
      <c r="N660" s="311">
        <v>19</v>
      </c>
      <c r="O660" s="311">
        <v>480</v>
      </c>
      <c r="P660" s="311">
        <v>20</v>
      </c>
      <c r="Q660" s="311">
        <v>0</v>
      </c>
      <c r="R660" s="311">
        <v>0</v>
      </c>
      <c r="S660" s="311">
        <v>0</v>
      </c>
      <c r="T660" s="311">
        <v>0</v>
      </c>
      <c r="U660" s="311">
        <v>0</v>
      </c>
      <c r="V660" s="311">
        <v>0</v>
      </c>
      <c r="W660" s="311">
        <v>0</v>
      </c>
      <c r="X660" s="311">
        <v>0</v>
      </c>
      <c r="Y660" s="311">
        <v>1110</v>
      </c>
      <c r="Z660" s="311">
        <v>166</v>
      </c>
      <c r="AA660" s="312">
        <v>1</v>
      </c>
      <c r="AB660" s="312">
        <v>0</v>
      </c>
      <c r="AC660" s="312">
        <v>0</v>
      </c>
      <c r="AD660" s="311">
        <v>139</v>
      </c>
      <c r="AE660" s="311">
        <v>90800</v>
      </c>
      <c r="AF660" s="311">
        <v>127</v>
      </c>
      <c r="AG660" s="313">
        <v>1858000</v>
      </c>
      <c r="AH660" s="314"/>
      <c r="AI660" s="315">
        <v>68800</v>
      </c>
      <c r="AJ660" s="311"/>
      <c r="AK660" s="311"/>
      <c r="AL660" s="311"/>
      <c r="AM660" s="311">
        <v>22613</v>
      </c>
      <c r="AN660" s="316"/>
      <c r="AO660" s="311"/>
      <c r="AP660" s="311">
        <v>781300</v>
      </c>
      <c r="AQ660" s="311">
        <v>529300</v>
      </c>
      <c r="AR660" s="311">
        <v>5200</v>
      </c>
      <c r="AS660" s="311">
        <v>431000</v>
      </c>
      <c r="AT660" s="311"/>
      <c r="AU660" s="313"/>
      <c r="AV660" s="314"/>
      <c r="AW660" s="312">
        <v>0.32</v>
      </c>
      <c r="AX660" s="312">
        <v>0.68</v>
      </c>
      <c r="AY660" s="317" t="s">
        <v>95</v>
      </c>
      <c r="AZ660" s="318" t="s">
        <v>95</v>
      </c>
      <c r="BA660" s="314"/>
      <c r="BB660" s="319">
        <v>124</v>
      </c>
      <c r="BC660" s="320">
        <v>19600000</v>
      </c>
      <c r="BD660" s="320">
        <v>13400000</v>
      </c>
      <c r="BE660" s="320">
        <v>13700000</v>
      </c>
      <c r="BF660" s="320">
        <v>48700000</v>
      </c>
      <c r="BG660" s="317" t="s">
        <v>46</v>
      </c>
      <c r="BH660" s="319">
        <v>124</v>
      </c>
      <c r="BI660" s="311"/>
      <c r="BJ660" s="317" t="s">
        <v>42</v>
      </c>
      <c r="BK660" s="317">
        <v>252.875</v>
      </c>
    </row>
    <row r="661" spans="1:63" s="50" customFormat="1" ht="11.25" customHeight="1" x14ac:dyDescent="0.15">
      <c r="A661" s="379" t="s">
        <v>149</v>
      </c>
      <c r="B661" s="332" t="s">
        <v>179</v>
      </c>
      <c r="C661" s="323" t="s">
        <v>2098</v>
      </c>
      <c r="D661" s="323" t="s">
        <v>214</v>
      </c>
      <c r="E661" s="323" t="s">
        <v>2099</v>
      </c>
      <c r="F661" s="330"/>
      <c r="G661" s="323">
        <v>75000</v>
      </c>
      <c r="H661" s="329">
        <v>36000</v>
      </c>
      <c r="I661" s="329">
        <v>1464</v>
      </c>
      <c r="J661" s="329">
        <v>218</v>
      </c>
      <c r="K661" s="329">
        <v>29</v>
      </c>
      <c r="L661" s="329">
        <v>0</v>
      </c>
      <c r="M661" s="329">
        <v>23</v>
      </c>
      <c r="N661" s="329">
        <v>0</v>
      </c>
      <c r="O661" s="329">
        <v>82</v>
      </c>
      <c r="P661" s="329">
        <v>32</v>
      </c>
      <c r="Q661" s="329">
        <v>0</v>
      </c>
      <c r="R661" s="329">
        <v>0</v>
      </c>
      <c r="S661" s="329">
        <v>0</v>
      </c>
      <c r="T661" s="329">
        <v>0</v>
      </c>
      <c r="U661" s="329">
        <v>0</v>
      </c>
      <c r="V661" s="329">
        <v>0</v>
      </c>
      <c r="W661" s="329">
        <v>0</v>
      </c>
      <c r="X661" s="329">
        <v>0</v>
      </c>
      <c r="Y661" s="329">
        <v>4500</v>
      </c>
      <c r="Z661" s="329">
        <v>150</v>
      </c>
      <c r="AA661" s="312">
        <v>1</v>
      </c>
      <c r="AB661" s="312">
        <v>0</v>
      </c>
      <c r="AC661" s="312">
        <v>0</v>
      </c>
      <c r="AD661" s="329">
        <v>158</v>
      </c>
      <c r="AE661" s="329">
        <v>177000</v>
      </c>
      <c r="AF661" s="329">
        <v>111</v>
      </c>
      <c r="AG661" s="331">
        <v>962000</v>
      </c>
      <c r="AH661" s="240"/>
      <c r="AI661" s="332">
        <v>281118</v>
      </c>
      <c r="AJ661" s="329">
        <v>169</v>
      </c>
      <c r="AK661" s="329">
        <v>55</v>
      </c>
      <c r="AL661" s="329">
        <v>81546</v>
      </c>
      <c r="AM661" s="329"/>
      <c r="AN661" s="333"/>
      <c r="AO661" s="329">
        <v>982730</v>
      </c>
      <c r="AP661" s="329">
        <v>110421</v>
      </c>
      <c r="AQ661" s="329">
        <v>0</v>
      </c>
      <c r="AR661" s="329">
        <v>0</v>
      </c>
      <c r="AS661" s="329">
        <v>0</v>
      </c>
      <c r="AT661" s="329">
        <v>0</v>
      </c>
      <c r="AU661" s="331"/>
      <c r="AV661" s="240"/>
      <c r="AW661" s="312">
        <v>0.9</v>
      </c>
      <c r="AX661" s="312">
        <v>0.1</v>
      </c>
      <c r="AY661" s="334" t="s">
        <v>50</v>
      </c>
      <c r="AZ661" s="335" t="s">
        <v>50</v>
      </c>
      <c r="BA661" s="240"/>
      <c r="BB661" s="336">
        <v>65.349999999999994</v>
      </c>
      <c r="BC661" s="337">
        <v>24361290</v>
      </c>
      <c r="BD661" s="337">
        <v>7250323</v>
      </c>
      <c r="BE661" s="337">
        <v>24361290</v>
      </c>
      <c r="BF661" s="337">
        <v>55630318</v>
      </c>
      <c r="BG661" s="334" t="s">
        <v>42</v>
      </c>
      <c r="BH661" s="319">
        <v>88.46</v>
      </c>
      <c r="BI661" s="329" t="s">
        <v>2100</v>
      </c>
      <c r="BJ661" s="334" t="s">
        <v>46</v>
      </c>
      <c r="BK661" s="334">
        <v>401.83333333333331</v>
      </c>
    </row>
    <row r="662" spans="1:63" s="50" customFormat="1" ht="11.25" customHeight="1" x14ac:dyDescent="0.15">
      <c r="A662" s="379" t="s">
        <v>75</v>
      </c>
      <c r="B662" s="332" t="s">
        <v>1582</v>
      </c>
      <c r="C662" s="323" t="s">
        <v>1583</v>
      </c>
      <c r="D662" s="323" t="s">
        <v>1584</v>
      </c>
      <c r="E662" s="323" t="s">
        <v>1585</v>
      </c>
      <c r="F662" s="330"/>
      <c r="G662" s="323">
        <v>34678</v>
      </c>
      <c r="H662" s="329">
        <v>11437</v>
      </c>
      <c r="I662" s="329">
        <v>0</v>
      </c>
      <c r="J662" s="329">
        <v>0</v>
      </c>
      <c r="K662" s="329">
        <v>0</v>
      </c>
      <c r="L662" s="329">
        <v>2</v>
      </c>
      <c r="M662" s="329">
        <v>0</v>
      </c>
      <c r="N662" s="329">
        <v>0</v>
      </c>
      <c r="O662" s="329">
        <v>0</v>
      </c>
      <c r="P662" s="329">
        <v>0</v>
      </c>
      <c r="Q662" s="329">
        <v>3052</v>
      </c>
      <c r="R662" s="329">
        <v>360</v>
      </c>
      <c r="S662" s="329">
        <v>33</v>
      </c>
      <c r="T662" s="329">
        <v>0</v>
      </c>
      <c r="U662" s="329">
        <v>3287</v>
      </c>
      <c r="V662" s="329">
        <v>753</v>
      </c>
      <c r="W662" s="329">
        <v>1352</v>
      </c>
      <c r="X662" s="329">
        <v>0</v>
      </c>
      <c r="Y662" s="329">
        <v>0</v>
      </c>
      <c r="Z662" s="329">
        <v>0</v>
      </c>
      <c r="AA662" s="338">
        <v>0</v>
      </c>
      <c r="AB662" s="338">
        <v>0</v>
      </c>
      <c r="AC662" s="338">
        <v>1</v>
      </c>
      <c r="AD662" s="329">
        <v>269</v>
      </c>
      <c r="AE662" s="329">
        <v>545496</v>
      </c>
      <c r="AF662" s="329">
        <v>310</v>
      </c>
      <c r="AG662" s="331">
        <v>1147952</v>
      </c>
      <c r="AH662" s="240"/>
      <c r="AI662" s="332">
        <v>567600</v>
      </c>
      <c r="AJ662" s="329">
        <v>96</v>
      </c>
      <c r="AK662" s="329">
        <v>0</v>
      </c>
      <c r="AL662" s="329">
        <v>19955</v>
      </c>
      <c r="AM662" s="329">
        <v>0</v>
      </c>
      <c r="AN662" s="333"/>
      <c r="AO662" s="329">
        <v>5742575</v>
      </c>
      <c r="AP662" s="329">
        <v>164695</v>
      </c>
      <c r="AQ662" s="329">
        <v>146059</v>
      </c>
      <c r="AR662" s="329">
        <v>0</v>
      </c>
      <c r="AS662" s="329">
        <v>0</v>
      </c>
      <c r="AT662" s="329">
        <v>427338</v>
      </c>
      <c r="AU662" s="331">
        <v>0</v>
      </c>
      <c r="AV662" s="240" t="s">
        <v>2101</v>
      </c>
      <c r="AW662" s="338">
        <v>0.9</v>
      </c>
      <c r="AX662" s="338">
        <v>0.1</v>
      </c>
      <c r="AY662" s="334" t="s">
        <v>41</v>
      </c>
      <c r="AZ662" s="335" t="s">
        <v>41</v>
      </c>
      <c r="BA662" s="240" t="s">
        <v>2102</v>
      </c>
      <c r="BB662" s="336">
        <v>67.599999999999994</v>
      </c>
      <c r="BC662" s="337">
        <v>26868058</v>
      </c>
      <c r="BD662" s="337">
        <v>29216884</v>
      </c>
      <c r="BE662" s="337">
        <v>41746145</v>
      </c>
      <c r="BF662" s="337">
        <v>97831087</v>
      </c>
      <c r="BG662" s="334" t="s">
        <v>42</v>
      </c>
      <c r="BH662" s="336">
        <v>73.510000000000005</v>
      </c>
      <c r="BI662" s="329" t="s">
        <v>2103</v>
      </c>
      <c r="BJ662" s="334" t="s">
        <v>42</v>
      </c>
      <c r="BK662" s="334">
        <v>1169.8888888888889</v>
      </c>
    </row>
    <row r="663" spans="1:63" s="252" customFormat="1" ht="11.25" customHeight="1" x14ac:dyDescent="0.15">
      <c r="A663" s="380" t="s">
        <v>361</v>
      </c>
      <c r="B663" s="332"/>
      <c r="C663" s="323"/>
      <c r="D663" s="323"/>
      <c r="E663" s="323"/>
      <c r="F663" s="339"/>
      <c r="G663" s="323"/>
      <c r="H663" s="329"/>
      <c r="I663" s="329"/>
      <c r="J663" s="329"/>
      <c r="K663" s="329"/>
      <c r="L663" s="329"/>
      <c r="M663" s="329"/>
      <c r="N663" s="329"/>
      <c r="O663" s="329"/>
      <c r="P663" s="329"/>
      <c r="Q663" s="329"/>
      <c r="R663" s="329"/>
      <c r="S663" s="329"/>
      <c r="T663" s="329"/>
      <c r="U663" s="329"/>
      <c r="V663" s="329"/>
      <c r="W663" s="329"/>
      <c r="X663" s="329"/>
      <c r="Y663" s="329"/>
      <c r="Z663" s="329"/>
      <c r="AA663" s="338"/>
      <c r="AB663" s="338"/>
      <c r="AC663" s="338"/>
      <c r="AD663" s="329"/>
      <c r="AE663" s="329"/>
      <c r="AF663" s="329"/>
      <c r="AG663" s="331"/>
      <c r="AH663" s="240"/>
      <c r="AI663" s="332"/>
      <c r="AJ663" s="329"/>
      <c r="AK663" s="329"/>
      <c r="AL663" s="329"/>
      <c r="AM663" s="329"/>
      <c r="AN663" s="333"/>
      <c r="AO663" s="329"/>
      <c r="AP663" s="329"/>
      <c r="AQ663" s="329"/>
      <c r="AR663" s="329"/>
      <c r="AS663" s="329"/>
      <c r="AT663" s="329"/>
      <c r="AU663" s="331"/>
      <c r="AV663" s="240"/>
      <c r="AW663" s="338"/>
      <c r="AX663" s="338"/>
      <c r="AY663" s="334"/>
      <c r="AZ663" s="335"/>
      <c r="BA663" s="240"/>
      <c r="BB663" s="336"/>
      <c r="BC663" s="337"/>
      <c r="BD663" s="337"/>
      <c r="BE663" s="337"/>
      <c r="BF663" s="337"/>
      <c r="BG663" s="334"/>
      <c r="BH663" s="336"/>
      <c r="BI663" s="329"/>
      <c r="BJ663" s="334"/>
      <c r="BK663" s="334">
        <v>1005</v>
      </c>
    </row>
    <row r="664" spans="1:63" s="47" customFormat="1" ht="11.25" customHeight="1" x14ac:dyDescent="0.15">
      <c r="A664" s="183"/>
      <c r="B664" s="117"/>
      <c r="C664" s="286"/>
      <c r="D664" s="286"/>
      <c r="E664" s="286"/>
      <c r="F664" s="53"/>
      <c r="G664" s="286"/>
      <c r="H664" s="118"/>
      <c r="I664" s="118"/>
      <c r="J664" s="118"/>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287"/>
      <c r="AH664" s="83"/>
      <c r="AI664" s="117"/>
      <c r="AJ664" s="118"/>
      <c r="AK664" s="118"/>
      <c r="AL664" s="118"/>
      <c r="AM664" s="118"/>
      <c r="AN664" s="119"/>
      <c r="AO664" s="118"/>
      <c r="AP664" s="118"/>
      <c r="AQ664" s="118"/>
      <c r="AR664" s="118"/>
      <c r="AS664" s="118"/>
      <c r="AT664" s="118"/>
      <c r="AU664" s="287"/>
      <c r="AV664" s="83"/>
      <c r="AW664" s="118"/>
      <c r="AX664" s="118"/>
      <c r="AY664" s="288"/>
      <c r="AZ664" s="297"/>
      <c r="BA664" s="83"/>
      <c r="BB664" s="290"/>
      <c r="BC664" s="290"/>
      <c r="BD664" s="290"/>
      <c r="BE664" s="290"/>
      <c r="BF664" s="290"/>
      <c r="BG664" s="288"/>
      <c r="BH664" s="70"/>
      <c r="BI664" s="118"/>
      <c r="BJ664" s="291"/>
      <c r="BK664" s="291"/>
    </row>
    <row r="665" spans="1:63" s="47" customFormat="1" ht="11.25" customHeight="1" x14ac:dyDescent="0.15">
      <c r="A665" s="51" t="s">
        <v>250</v>
      </c>
      <c r="B665" s="50"/>
      <c r="C665" s="50"/>
      <c r="D665" s="50"/>
      <c r="E665" s="50"/>
      <c r="F665" s="50"/>
      <c r="G665" s="50"/>
      <c r="H665" s="50"/>
      <c r="I665" s="50"/>
      <c r="J665" s="50"/>
      <c r="K665" s="50"/>
      <c r="L665" s="50"/>
      <c r="M665" s="50"/>
      <c r="N665" s="50"/>
      <c r="O665" s="50"/>
      <c r="P665" s="50"/>
      <c r="Q665" s="50"/>
      <c r="R665" s="50"/>
      <c r="S665" s="50"/>
      <c r="T665" s="50"/>
      <c r="U665" s="50"/>
      <c r="BK665" s="50"/>
    </row>
    <row r="666" spans="1:63" s="47" customFormat="1" ht="11.25" customHeight="1" x14ac:dyDescent="0.15">
      <c r="A666" s="30" t="s">
        <v>249</v>
      </c>
      <c r="B666" s="50"/>
      <c r="C666" s="50"/>
      <c r="D666" s="50"/>
      <c r="E666" s="50"/>
      <c r="F666" s="50"/>
      <c r="G666" s="50"/>
      <c r="H666" s="50"/>
      <c r="I666" s="50"/>
      <c r="J666" s="50"/>
      <c r="K666" s="50"/>
      <c r="L666" s="50"/>
      <c r="M666" s="50"/>
      <c r="N666" s="50"/>
      <c r="O666" s="50"/>
      <c r="P666" s="50"/>
      <c r="Q666" s="50"/>
      <c r="R666" s="50"/>
      <c r="S666" s="50"/>
      <c r="T666" s="50"/>
      <c r="U666" s="50"/>
      <c r="BK666" s="50"/>
    </row>
    <row r="667" spans="1:63" ht="11.25" customHeight="1" x14ac:dyDescent="0.2">
      <c r="A667" s="30" t="s">
        <v>251</v>
      </c>
      <c r="B667" s="25"/>
      <c r="C667" s="25"/>
      <c r="D667" s="28"/>
      <c r="E667" s="25"/>
      <c r="F667" s="25"/>
      <c r="G667" s="25"/>
      <c r="H667" s="25"/>
      <c r="I667" s="25"/>
      <c r="J667" s="25"/>
      <c r="K667" s="25"/>
      <c r="L667" s="25"/>
      <c r="M667" s="25"/>
      <c r="N667" s="25"/>
      <c r="O667" s="25"/>
      <c r="P667" s="25"/>
      <c r="Q667" s="25"/>
      <c r="R667" s="25"/>
      <c r="S667" s="25"/>
      <c r="T667" s="25"/>
      <c r="U667" s="25"/>
    </row>
    <row r="668" spans="1:63" ht="11.25" customHeight="1" x14ac:dyDescent="0.2">
      <c r="A668" s="30" t="s">
        <v>289</v>
      </c>
      <c r="B668" s="25"/>
      <c r="C668" s="25"/>
      <c r="D668" s="28"/>
      <c r="E668" s="25"/>
      <c r="F668" s="25"/>
      <c r="G668" s="25"/>
      <c r="H668" s="25"/>
      <c r="I668" s="25"/>
      <c r="J668" s="25"/>
      <c r="K668" s="25"/>
      <c r="L668" s="25"/>
      <c r="M668" s="25"/>
      <c r="N668" s="25"/>
      <c r="O668" s="25"/>
      <c r="P668" s="25"/>
      <c r="Q668" s="25"/>
      <c r="R668" s="25"/>
      <c r="S668" s="25"/>
      <c r="T668" s="25"/>
      <c r="U668" s="25"/>
    </row>
    <row r="669" spans="1:63" ht="11.25" customHeight="1" x14ac:dyDescent="0.2">
      <c r="A669" s="30" t="s">
        <v>288</v>
      </c>
      <c r="B669" s="25"/>
      <c r="C669" s="25"/>
      <c r="D669" s="28"/>
      <c r="E669" s="25"/>
      <c r="F669" s="25"/>
      <c r="G669" s="25"/>
      <c r="H669" s="25"/>
      <c r="I669" s="25"/>
      <c r="J669" s="25"/>
      <c r="K669" s="25"/>
      <c r="L669" s="25"/>
      <c r="M669" s="25"/>
      <c r="N669" s="25"/>
      <c r="O669" s="25"/>
      <c r="P669" s="25"/>
      <c r="Q669" s="25"/>
      <c r="R669" s="25"/>
      <c r="S669" s="25"/>
      <c r="T669" s="25"/>
      <c r="U669" s="25"/>
    </row>
    <row r="670" spans="1:63" ht="12" customHeight="1" x14ac:dyDescent="0.2">
      <c r="A670" s="30"/>
      <c r="C670" s="25"/>
      <c r="D670" s="28"/>
      <c r="E670" s="25"/>
      <c r="F670" s="25"/>
      <c r="G670" s="25"/>
      <c r="H670" s="25"/>
      <c r="I670" s="25"/>
      <c r="J670" s="25"/>
      <c r="K670" s="25"/>
      <c r="L670" s="25"/>
      <c r="M670" s="25"/>
      <c r="N670" s="25"/>
      <c r="O670" s="25"/>
      <c r="P670" s="25"/>
      <c r="Q670" s="25"/>
      <c r="R670" s="25"/>
      <c r="S670" s="25"/>
      <c r="T670" s="25"/>
      <c r="U670" s="25"/>
    </row>
    <row r="671" spans="1:63" ht="12" hidden="1" customHeight="1" x14ac:dyDescent="0.2">
      <c r="A671" s="30"/>
      <c r="C671" s="25"/>
      <c r="D671" s="28"/>
      <c r="E671" s="25"/>
      <c r="F671" s="25"/>
      <c r="G671" s="25"/>
      <c r="H671" s="25"/>
      <c r="I671" s="25"/>
      <c r="J671" s="25"/>
      <c r="K671" s="25"/>
      <c r="L671" s="25"/>
      <c r="M671" s="25"/>
      <c r="N671" s="25"/>
      <c r="O671" s="25"/>
      <c r="P671" s="25"/>
      <c r="Q671" s="25"/>
      <c r="R671" s="25"/>
      <c r="S671" s="25"/>
      <c r="T671" s="25"/>
      <c r="U671" s="25"/>
    </row>
    <row r="672" spans="1:63" ht="12" hidden="1" customHeight="1" x14ac:dyDescent="0.2">
      <c r="A672" s="30"/>
      <c r="C672" s="25"/>
      <c r="D672" s="28"/>
      <c r="E672" s="25"/>
      <c r="F672" s="25"/>
      <c r="G672" s="25"/>
      <c r="H672" s="25"/>
      <c r="I672" s="25"/>
      <c r="J672" s="25"/>
      <c r="K672" s="25"/>
      <c r="L672" s="25"/>
      <c r="M672" s="25"/>
      <c r="N672" s="25"/>
      <c r="O672" s="25"/>
      <c r="P672" s="25"/>
      <c r="Q672" s="25"/>
      <c r="R672" s="25"/>
      <c r="S672" s="25"/>
      <c r="T672" s="25"/>
      <c r="U672" s="25"/>
    </row>
    <row r="673" spans="1:21" ht="12" hidden="1" customHeight="1" x14ac:dyDescent="0.2">
      <c r="A673" s="30"/>
      <c r="C673" s="25"/>
      <c r="D673" s="28"/>
      <c r="E673" s="25"/>
      <c r="F673" s="25"/>
      <c r="G673" s="25"/>
      <c r="H673" s="25"/>
      <c r="I673" s="25"/>
      <c r="J673" s="25"/>
      <c r="K673" s="25"/>
      <c r="L673" s="25"/>
      <c r="M673" s="25"/>
      <c r="N673" s="25"/>
      <c r="O673" s="25"/>
      <c r="P673" s="25"/>
      <c r="Q673" s="25"/>
      <c r="R673" s="25"/>
      <c r="S673" s="25"/>
      <c r="T673" s="25"/>
      <c r="U673" s="25"/>
    </row>
    <row r="674" spans="1:21" ht="12" hidden="1" customHeight="1" x14ac:dyDescent="0.2">
      <c r="A674" s="30"/>
      <c r="C674" s="25"/>
      <c r="D674" s="28"/>
      <c r="E674" s="25"/>
      <c r="F674" s="25"/>
      <c r="G674" s="25"/>
      <c r="H674" s="25"/>
      <c r="I674" s="25"/>
      <c r="J674" s="25"/>
      <c r="K674" s="25"/>
      <c r="L674" s="25"/>
      <c r="M674" s="25"/>
      <c r="N674" s="25"/>
      <c r="O674" s="25"/>
      <c r="P674" s="25"/>
      <c r="Q674" s="25"/>
      <c r="R674" s="25"/>
      <c r="S674" s="25"/>
      <c r="T674" s="25"/>
      <c r="U674" s="25"/>
    </row>
    <row r="675" spans="1:21" ht="12" hidden="1" customHeight="1" x14ac:dyDescent="0.2">
      <c r="A675" s="30"/>
      <c r="C675" s="25"/>
      <c r="D675" s="28"/>
      <c r="E675" s="25"/>
      <c r="F675" s="25"/>
      <c r="G675" s="25"/>
      <c r="H675" s="25"/>
      <c r="I675" s="25"/>
      <c r="J675" s="25"/>
      <c r="K675" s="25"/>
      <c r="L675" s="25"/>
      <c r="M675" s="25"/>
      <c r="N675" s="25"/>
      <c r="O675" s="25"/>
      <c r="P675" s="25"/>
      <c r="Q675" s="25"/>
      <c r="R675" s="25"/>
      <c r="S675" s="25"/>
      <c r="T675" s="25"/>
      <c r="U675" s="25"/>
    </row>
    <row r="676" spans="1:21" ht="12" hidden="1" customHeight="1" x14ac:dyDescent="0.2">
      <c r="A676" s="30"/>
      <c r="C676" s="25"/>
      <c r="D676" s="28"/>
      <c r="E676" s="25"/>
      <c r="F676" s="25"/>
      <c r="G676" s="25"/>
      <c r="H676" s="25"/>
      <c r="I676" s="25"/>
      <c r="J676" s="25"/>
      <c r="K676" s="25"/>
      <c r="L676" s="25"/>
      <c r="M676" s="25"/>
      <c r="N676" s="25"/>
      <c r="O676" s="25"/>
      <c r="P676" s="25"/>
      <c r="Q676" s="25"/>
      <c r="R676" s="25"/>
      <c r="S676" s="25"/>
      <c r="T676" s="25"/>
      <c r="U676" s="25"/>
    </row>
    <row r="677" spans="1:21" ht="12" hidden="1" customHeight="1" x14ac:dyDescent="0.2">
      <c r="A677" s="30"/>
      <c r="C677" s="25"/>
      <c r="D677" s="28"/>
      <c r="E677" s="25"/>
      <c r="F677" s="25"/>
      <c r="G677" s="25"/>
      <c r="H677" s="25"/>
      <c r="I677" s="25"/>
      <c r="J677" s="25"/>
      <c r="K677" s="25"/>
      <c r="L677" s="25"/>
      <c r="M677" s="25"/>
      <c r="N677" s="25"/>
      <c r="O677" s="25"/>
      <c r="P677" s="25"/>
      <c r="Q677" s="25"/>
      <c r="R677" s="25"/>
      <c r="S677" s="25"/>
      <c r="T677" s="25"/>
      <c r="U677" s="25"/>
    </row>
    <row r="678" spans="1:21" ht="12" hidden="1" customHeight="1" x14ac:dyDescent="0.2">
      <c r="A678" s="30"/>
      <c r="C678" s="25"/>
      <c r="D678" s="28"/>
      <c r="E678" s="25"/>
      <c r="F678" s="25"/>
      <c r="G678" s="25"/>
      <c r="H678" s="25"/>
      <c r="I678" s="25"/>
      <c r="J678" s="25"/>
      <c r="K678" s="25"/>
      <c r="L678" s="25"/>
      <c r="M678" s="25"/>
      <c r="N678" s="25"/>
      <c r="O678" s="25"/>
      <c r="P678" s="25"/>
      <c r="Q678" s="25"/>
      <c r="R678" s="25"/>
      <c r="S678" s="25"/>
      <c r="T678" s="25"/>
      <c r="U678" s="25"/>
    </row>
    <row r="679" spans="1:21" ht="12" hidden="1" customHeight="1" x14ac:dyDescent="0.2">
      <c r="A679" s="30"/>
      <c r="C679" s="25"/>
      <c r="D679" s="28"/>
      <c r="E679" s="25"/>
      <c r="F679" s="25"/>
      <c r="G679" s="25"/>
      <c r="H679" s="25"/>
      <c r="I679" s="25"/>
      <c r="J679" s="25"/>
      <c r="K679" s="25"/>
      <c r="L679" s="25"/>
      <c r="M679" s="25"/>
      <c r="N679" s="25"/>
      <c r="O679" s="25"/>
      <c r="P679" s="25"/>
      <c r="Q679" s="25"/>
      <c r="R679" s="25"/>
      <c r="S679" s="25"/>
      <c r="T679" s="25"/>
      <c r="U679" s="25"/>
    </row>
    <row r="680" spans="1:21" ht="12" hidden="1" customHeight="1" x14ac:dyDescent="0.2">
      <c r="A680" s="30"/>
      <c r="C680" s="25"/>
      <c r="D680" s="28"/>
      <c r="E680" s="25"/>
      <c r="F680" s="25"/>
      <c r="G680" s="25"/>
      <c r="H680" s="25"/>
      <c r="I680" s="25"/>
      <c r="J680" s="25"/>
      <c r="K680" s="25"/>
      <c r="L680" s="25"/>
      <c r="M680" s="25"/>
      <c r="N680" s="25"/>
      <c r="O680" s="25"/>
      <c r="P680" s="25"/>
      <c r="Q680" s="25"/>
      <c r="R680" s="25"/>
      <c r="S680" s="25"/>
      <c r="T680" s="25"/>
      <c r="U680" s="25"/>
    </row>
    <row r="681" spans="1:21" ht="12" hidden="1" customHeight="1" x14ac:dyDescent="0.2">
      <c r="A681" s="30"/>
      <c r="C681" s="25"/>
      <c r="D681" s="28"/>
      <c r="E681" s="25"/>
      <c r="F681" s="25"/>
      <c r="G681" s="25"/>
      <c r="H681" s="25"/>
      <c r="I681" s="25"/>
      <c r="J681" s="25"/>
      <c r="K681" s="25"/>
      <c r="L681" s="25"/>
      <c r="M681" s="25"/>
      <c r="N681" s="25"/>
      <c r="O681" s="25"/>
      <c r="P681" s="25"/>
      <c r="Q681" s="25"/>
      <c r="R681" s="25"/>
      <c r="S681" s="25"/>
      <c r="T681" s="25"/>
      <c r="U681" s="25"/>
    </row>
    <row r="682" spans="1:21" ht="12" hidden="1" customHeight="1" x14ac:dyDescent="0.2">
      <c r="A682" s="30"/>
      <c r="C682" s="25"/>
      <c r="D682" s="28"/>
      <c r="E682" s="25"/>
      <c r="F682" s="25"/>
      <c r="G682" s="25"/>
      <c r="H682" s="25"/>
      <c r="I682" s="25"/>
      <c r="J682" s="25"/>
      <c r="K682" s="25"/>
      <c r="L682" s="25"/>
      <c r="M682" s="25"/>
      <c r="N682" s="25"/>
      <c r="O682" s="25"/>
      <c r="P682" s="25"/>
      <c r="Q682" s="25"/>
      <c r="R682" s="25"/>
      <c r="S682" s="25"/>
      <c r="T682" s="25"/>
      <c r="U682" s="25"/>
    </row>
    <row r="683" spans="1:21" ht="12" hidden="1" customHeight="1" x14ac:dyDescent="0.2">
      <c r="A683" s="30"/>
      <c r="C683" s="25"/>
      <c r="D683" s="28"/>
      <c r="E683" s="25"/>
      <c r="F683" s="25"/>
      <c r="G683" s="25"/>
      <c r="H683" s="25"/>
      <c r="I683" s="25"/>
      <c r="J683" s="25"/>
      <c r="K683" s="25"/>
      <c r="L683" s="25"/>
      <c r="M683" s="25"/>
      <c r="N683" s="25"/>
      <c r="O683" s="25"/>
      <c r="P683" s="25"/>
      <c r="Q683" s="25"/>
      <c r="R683" s="25"/>
      <c r="S683" s="25"/>
      <c r="T683" s="25"/>
      <c r="U683" s="25"/>
    </row>
    <row r="684" spans="1:21" ht="12" hidden="1" customHeight="1" x14ac:dyDescent="0.2">
      <c r="A684" s="30"/>
      <c r="C684" s="25"/>
      <c r="D684" s="28"/>
      <c r="E684" s="25"/>
      <c r="F684" s="25"/>
      <c r="G684" s="25"/>
      <c r="H684" s="25"/>
      <c r="I684" s="25"/>
      <c r="J684" s="25"/>
      <c r="K684" s="25"/>
      <c r="L684" s="25"/>
      <c r="M684" s="25"/>
      <c r="N684" s="25"/>
      <c r="O684" s="25"/>
      <c r="P684" s="25"/>
      <c r="Q684" s="25"/>
      <c r="R684" s="25"/>
      <c r="S684" s="25"/>
      <c r="T684" s="25"/>
      <c r="U684" s="25"/>
    </row>
    <row r="685" spans="1:21" ht="12" hidden="1" customHeight="1" x14ac:dyDescent="0.2">
      <c r="A685" s="30"/>
      <c r="C685" s="25"/>
      <c r="D685" s="28"/>
      <c r="E685" s="25"/>
      <c r="F685" s="25"/>
      <c r="G685" s="25"/>
      <c r="H685" s="25"/>
      <c r="I685" s="25"/>
      <c r="J685" s="25"/>
      <c r="K685" s="25"/>
      <c r="L685" s="25"/>
      <c r="M685" s="25"/>
      <c r="N685" s="25"/>
      <c r="O685" s="25"/>
      <c r="P685" s="25"/>
      <c r="Q685" s="25"/>
      <c r="R685" s="25"/>
      <c r="S685" s="25"/>
      <c r="T685" s="25"/>
      <c r="U685" s="25"/>
    </row>
    <row r="686" spans="1:21" ht="12" hidden="1" customHeight="1" x14ac:dyDescent="0.2">
      <c r="A686" s="30"/>
      <c r="C686" s="25"/>
      <c r="D686" s="28"/>
      <c r="E686" s="25"/>
      <c r="F686" s="25"/>
      <c r="G686" s="25"/>
      <c r="H686" s="25"/>
      <c r="I686" s="25"/>
      <c r="J686" s="25"/>
      <c r="K686" s="25"/>
      <c r="L686" s="25"/>
      <c r="M686" s="25"/>
      <c r="N686" s="25"/>
      <c r="O686" s="25"/>
      <c r="P686" s="25"/>
      <c r="Q686" s="25"/>
      <c r="R686" s="25"/>
      <c r="S686" s="25"/>
      <c r="T686" s="25"/>
      <c r="U686" s="25"/>
    </row>
    <row r="687" spans="1:21" ht="12" hidden="1" customHeight="1" x14ac:dyDescent="0.2">
      <c r="A687" s="30"/>
      <c r="C687" s="25"/>
      <c r="D687" s="28"/>
      <c r="E687" s="25"/>
      <c r="F687" s="25"/>
      <c r="G687" s="25"/>
      <c r="H687" s="25"/>
      <c r="I687" s="25"/>
      <c r="J687" s="25"/>
      <c r="K687" s="25"/>
      <c r="L687" s="25"/>
      <c r="M687" s="25"/>
      <c r="N687" s="25"/>
      <c r="O687" s="25"/>
      <c r="P687" s="25"/>
      <c r="Q687" s="25"/>
      <c r="R687" s="25"/>
      <c r="S687" s="25"/>
      <c r="T687" s="25"/>
      <c r="U687" s="25"/>
    </row>
    <row r="688" spans="1:21" ht="12" hidden="1" customHeight="1" x14ac:dyDescent="0.2">
      <c r="A688" s="30"/>
      <c r="C688" s="25"/>
      <c r="D688" s="28"/>
      <c r="E688" s="25"/>
      <c r="F688" s="25"/>
      <c r="G688" s="25"/>
      <c r="H688" s="25"/>
      <c r="I688" s="25"/>
      <c r="J688" s="25"/>
      <c r="K688" s="25"/>
      <c r="L688" s="25"/>
      <c r="M688" s="25"/>
      <c r="N688" s="25"/>
      <c r="O688" s="25"/>
      <c r="P688" s="25"/>
      <c r="Q688" s="25"/>
      <c r="R688" s="25"/>
      <c r="S688" s="25"/>
      <c r="T688" s="25"/>
      <c r="U688" s="25"/>
    </row>
    <row r="689" spans="1:21" ht="12" hidden="1" customHeight="1" x14ac:dyDescent="0.2">
      <c r="A689" s="30"/>
      <c r="C689" s="25"/>
      <c r="D689" s="28"/>
      <c r="E689" s="25"/>
      <c r="F689" s="25"/>
      <c r="G689" s="25"/>
      <c r="H689" s="25"/>
      <c r="I689" s="25"/>
      <c r="J689" s="25"/>
      <c r="K689" s="25"/>
      <c r="L689" s="25"/>
      <c r="M689" s="25"/>
      <c r="N689" s="25"/>
      <c r="O689" s="25"/>
      <c r="P689" s="25"/>
      <c r="Q689" s="25"/>
      <c r="R689" s="25"/>
      <c r="S689" s="25"/>
      <c r="T689" s="25"/>
      <c r="U689" s="25"/>
    </row>
    <row r="690" spans="1:21" ht="12" hidden="1" customHeight="1" x14ac:dyDescent="0.2">
      <c r="A690" s="30"/>
      <c r="C690" s="25"/>
      <c r="D690" s="28"/>
      <c r="E690" s="25"/>
      <c r="F690" s="25"/>
      <c r="G690" s="25"/>
      <c r="H690" s="25"/>
      <c r="I690" s="25"/>
      <c r="J690" s="25"/>
      <c r="K690" s="25"/>
      <c r="L690" s="25"/>
      <c r="M690" s="25"/>
      <c r="N690" s="25"/>
      <c r="O690" s="25"/>
      <c r="P690" s="25"/>
      <c r="Q690" s="25"/>
      <c r="R690" s="25"/>
      <c r="S690" s="25"/>
      <c r="T690" s="25"/>
      <c r="U690" s="25"/>
    </row>
    <row r="691" spans="1:21" ht="12" hidden="1" customHeight="1" x14ac:dyDescent="0.2">
      <c r="A691" s="30"/>
      <c r="C691" s="25"/>
      <c r="D691" s="28"/>
      <c r="E691" s="25"/>
      <c r="F691" s="25"/>
      <c r="G691" s="25"/>
      <c r="H691" s="25"/>
      <c r="I691" s="25"/>
      <c r="J691" s="25"/>
      <c r="K691" s="25"/>
      <c r="L691" s="25"/>
      <c r="M691" s="25"/>
      <c r="N691" s="25"/>
      <c r="O691" s="25"/>
      <c r="P691" s="25"/>
      <c r="Q691" s="25"/>
      <c r="R691" s="25"/>
      <c r="S691" s="25"/>
      <c r="T691" s="25"/>
      <c r="U691" s="25"/>
    </row>
    <row r="692" spans="1:21" ht="12" hidden="1" customHeight="1" x14ac:dyDescent="0.2">
      <c r="A692" s="30"/>
      <c r="C692" s="25"/>
      <c r="D692" s="28"/>
      <c r="E692" s="25"/>
      <c r="F692" s="25"/>
      <c r="G692" s="25"/>
      <c r="H692" s="25"/>
      <c r="I692" s="25"/>
      <c r="J692" s="25"/>
      <c r="K692" s="25"/>
      <c r="L692" s="25"/>
      <c r="M692" s="25"/>
      <c r="N692" s="25"/>
      <c r="O692" s="25"/>
      <c r="P692" s="25"/>
      <c r="Q692" s="25"/>
      <c r="R692" s="25"/>
      <c r="S692" s="25"/>
      <c r="T692" s="25"/>
      <c r="U692" s="25"/>
    </row>
    <row r="693" spans="1:21" ht="12" hidden="1" customHeight="1" x14ac:dyDescent="0.2">
      <c r="A693" s="30"/>
      <c r="C693" s="25"/>
      <c r="D693" s="28"/>
      <c r="E693" s="25"/>
      <c r="F693" s="25"/>
      <c r="G693" s="25"/>
      <c r="H693" s="25"/>
      <c r="I693" s="25"/>
      <c r="J693" s="25"/>
      <c r="K693" s="25"/>
      <c r="L693" s="25"/>
      <c r="M693" s="25"/>
      <c r="N693" s="25"/>
      <c r="O693" s="25"/>
      <c r="P693" s="25"/>
      <c r="Q693" s="25"/>
      <c r="R693" s="25"/>
      <c r="S693" s="25"/>
      <c r="T693" s="25"/>
      <c r="U693" s="25"/>
    </row>
    <row r="694" spans="1:21" ht="12" hidden="1" customHeight="1" x14ac:dyDescent="0.2">
      <c r="A694" s="30"/>
      <c r="C694" s="25"/>
      <c r="D694" s="28"/>
      <c r="E694" s="25"/>
      <c r="F694" s="25"/>
      <c r="G694" s="25"/>
      <c r="H694" s="25"/>
      <c r="I694" s="25"/>
      <c r="J694" s="25"/>
      <c r="K694" s="25"/>
      <c r="L694" s="25"/>
      <c r="M694" s="25"/>
      <c r="N694" s="25"/>
      <c r="O694" s="25"/>
      <c r="P694" s="25"/>
      <c r="Q694" s="25"/>
      <c r="R694" s="25"/>
      <c r="S694" s="25"/>
      <c r="T694" s="25"/>
      <c r="U694" s="25"/>
    </row>
    <row r="695" spans="1:21" ht="12" hidden="1" customHeight="1" x14ac:dyDescent="0.2">
      <c r="A695" s="30"/>
      <c r="C695" s="25"/>
      <c r="D695" s="28"/>
      <c r="E695" s="25"/>
      <c r="F695" s="25"/>
      <c r="G695" s="25"/>
      <c r="H695" s="25"/>
      <c r="I695" s="25"/>
      <c r="J695" s="25"/>
      <c r="K695" s="25"/>
      <c r="L695" s="25"/>
      <c r="M695" s="25"/>
      <c r="N695" s="25"/>
      <c r="O695" s="25"/>
      <c r="P695" s="25"/>
      <c r="Q695" s="25"/>
      <c r="R695" s="25"/>
      <c r="S695" s="25"/>
      <c r="T695" s="25"/>
      <c r="U695" s="25"/>
    </row>
    <row r="696" spans="1:21" ht="12" hidden="1" customHeight="1" x14ac:dyDescent="0.2">
      <c r="A696" s="30"/>
      <c r="C696" s="25"/>
      <c r="D696" s="28"/>
      <c r="E696" s="25"/>
      <c r="F696" s="25"/>
      <c r="G696" s="25"/>
      <c r="H696" s="25"/>
      <c r="I696" s="25"/>
      <c r="J696" s="25"/>
      <c r="K696" s="25"/>
      <c r="L696" s="25"/>
      <c r="M696" s="25"/>
      <c r="N696" s="25"/>
      <c r="O696" s="25"/>
      <c r="P696" s="25"/>
      <c r="Q696" s="25"/>
      <c r="R696" s="25"/>
      <c r="S696" s="25"/>
      <c r="T696" s="25"/>
      <c r="U696" s="25"/>
    </row>
    <row r="697" spans="1:21" ht="12" hidden="1" customHeight="1" x14ac:dyDescent="0.2">
      <c r="A697" s="30"/>
      <c r="C697" s="25"/>
      <c r="D697" s="28"/>
      <c r="E697" s="25"/>
      <c r="F697" s="25"/>
      <c r="G697" s="25"/>
      <c r="H697" s="25"/>
      <c r="I697" s="25"/>
      <c r="J697" s="25"/>
      <c r="K697" s="25"/>
      <c r="L697" s="25"/>
      <c r="M697" s="25"/>
      <c r="N697" s="25"/>
      <c r="O697" s="25"/>
      <c r="P697" s="25"/>
      <c r="Q697" s="25"/>
      <c r="R697" s="25"/>
      <c r="S697" s="25"/>
      <c r="T697" s="25"/>
      <c r="U697" s="25"/>
    </row>
    <row r="698" spans="1:21" ht="12" hidden="1" customHeight="1" x14ac:dyDescent="0.2">
      <c r="A698" s="30"/>
      <c r="C698" s="25"/>
      <c r="D698" s="28"/>
      <c r="E698" s="25"/>
      <c r="F698" s="25"/>
      <c r="G698" s="25"/>
      <c r="H698" s="25"/>
      <c r="I698" s="25"/>
      <c r="J698" s="25"/>
      <c r="K698" s="25"/>
      <c r="L698" s="25"/>
      <c r="M698" s="25"/>
      <c r="N698" s="25"/>
      <c r="O698" s="25"/>
      <c r="P698" s="25"/>
      <c r="Q698" s="25"/>
      <c r="R698" s="25"/>
      <c r="S698" s="25"/>
      <c r="T698" s="25"/>
      <c r="U698" s="25"/>
    </row>
    <row r="699" spans="1:21" ht="12" hidden="1" customHeight="1" x14ac:dyDescent="0.2">
      <c r="A699" s="30"/>
      <c r="C699" s="25"/>
      <c r="D699" s="28"/>
      <c r="E699" s="25"/>
      <c r="F699" s="25"/>
      <c r="G699" s="25"/>
      <c r="H699" s="25"/>
      <c r="I699" s="25"/>
      <c r="J699" s="25"/>
      <c r="K699" s="25"/>
      <c r="L699" s="25"/>
      <c r="M699" s="25"/>
      <c r="N699" s="25"/>
      <c r="O699" s="25"/>
      <c r="P699" s="25"/>
      <c r="Q699" s="25"/>
      <c r="R699" s="25"/>
      <c r="S699" s="25"/>
      <c r="T699" s="25"/>
      <c r="U699" s="25"/>
    </row>
    <row r="700" spans="1:21" ht="12" hidden="1" customHeight="1" x14ac:dyDescent="0.2">
      <c r="A700" s="30"/>
      <c r="C700" s="25"/>
      <c r="D700" s="28"/>
      <c r="E700" s="25"/>
      <c r="F700" s="25"/>
      <c r="G700" s="25"/>
      <c r="H700" s="25"/>
      <c r="I700" s="25"/>
      <c r="J700" s="25"/>
      <c r="K700" s="25"/>
      <c r="L700" s="25"/>
      <c r="M700" s="25"/>
      <c r="N700" s="25"/>
      <c r="O700" s="25"/>
      <c r="P700" s="25"/>
      <c r="Q700" s="25"/>
      <c r="R700" s="25"/>
      <c r="S700" s="25"/>
      <c r="T700" s="25"/>
      <c r="U700" s="25"/>
    </row>
    <row r="701" spans="1:21" ht="12" hidden="1" customHeight="1" x14ac:dyDescent="0.2">
      <c r="A701" s="30"/>
      <c r="C701" s="25"/>
      <c r="D701" s="28"/>
      <c r="E701" s="25"/>
      <c r="F701" s="25"/>
      <c r="G701" s="25"/>
      <c r="H701" s="25"/>
      <c r="I701" s="25"/>
      <c r="J701" s="25"/>
      <c r="K701" s="25"/>
      <c r="L701" s="25"/>
      <c r="M701" s="25"/>
      <c r="N701" s="25"/>
      <c r="O701" s="25"/>
      <c r="P701" s="25"/>
      <c r="Q701" s="25"/>
      <c r="R701" s="25"/>
      <c r="S701" s="25"/>
      <c r="T701" s="25"/>
      <c r="U701" s="25"/>
    </row>
    <row r="702" spans="1:21" ht="12" hidden="1" customHeight="1" x14ac:dyDescent="0.2">
      <c r="A702" s="30"/>
      <c r="C702" s="25"/>
      <c r="D702" s="28"/>
      <c r="E702" s="25"/>
      <c r="F702" s="25"/>
      <c r="G702" s="25"/>
      <c r="H702" s="25"/>
      <c r="I702" s="25"/>
      <c r="J702" s="25"/>
      <c r="K702" s="25"/>
      <c r="L702" s="25"/>
      <c r="M702" s="25"/>
      <c r="N702" s="25"/>
      <c r="O702" s="25"/>
      <c r="P702" s="25"/>
      <c r="Q702" s="25"/>
      <c r="R702" s="25"/>
      <c r="S702" s="25"/>
      <c r="T702" s="25"/>
      <c r="U702" s="25"/>
    </row>
    <row r="703" spans="1:21" ht="12" hidden="1" customHeight="1" x14ac:dyDescent="0.2">
      <c r="A703" s="30"/>
      <c r="C703" s="25"/>
      <c r="D703" s="28"/>
      <c r="E703" s="25"/>
      <c r="F703" s="25"/>
      <c r="G703" s="25"/>
      <c r="H703" s="25"/>
      <c r="I703" s="25"/>
      <c r="J703" s="25"/>
      <c r="K703" s="25"/>
      <c r="L703" s="25"/>
      <c r="M703" s="25"/>
      <c r="N703" s="25"/>
      <c r="O703" s="25"/>
      <c r="P703" s="25"/>
      <c r="Q703" s="25"/>
      <c r="R703" s="25"/>
      <c r="S703" s="25"/>
      <c r="T703" s="25"/>
      <c r="U703" s="25"/>
    </row>
    <row r="704" spans="1:21" ht="12" hidden="1" customHeight="1" x14ac:dyDescent="0.2">
      <c r="A704" s="30"/>
      <c r="C704" s="25"/>
      <c r="D704" s="28"/>
      <c r="E704" s="25"/>
      <c r="F704" s="25"/>
      <c r="G704" s="25"/>
      <c r="H704" s="25"/>
      <c r="I704" s="25"/>
      <c r="J704" s="25"/>
      <c r="K704" s="25"/>
      <c r="L704" s="25"/>
      <c r="M704" s="25"/>
      <c r="N704" s="25"/>
      <c r="O704" s="25"/>
      <c r="P704" s="25"/>
      <c r="Q704" s="25"/>
      <c r="R704" s="25"/>
      <c r="S704" s="25"/>
      <c r="T704" s="25"/>
      <c r="U704" s="25"/>
    </row>
    <row r="705" spans="1:63" ht="12" hidden="1" customHeight="1" x14ac:dyDescent="0.2">
      <c r="A705" s="30"/>
      <c r="C705" s="25"/>
      <c r="D705" s="28"/>
      <c r="E705" s="25"/>
      <c r="F705" s="25"/>
      <c r="G705" s="25"/>
      <c r="H705" s="25"/>
      <c r="I705" s="25"/>
      <c r="J705" s="25"/>
      <c r="K705" s="25"/>
      <c r="L705" s="25"/>
      <c r="M705" s="25"/>
      <c r="N705" s="25"/>
      <c r="O705" s="25"/>
      <c r="P705" s="25"/>
      <c r="Q705" s="25"/>
      <c r="R705" s="25"/>
      <c r="S705" s="25"/>
      <c r="T705" s="25"/>
      <c r="U705" s="25"/>
    </row>
    <row r="706" spans="1:63" ht="12" hidden="1" customHeight="1" x14ac:dyDescent="0.2">
      <c r="A706" s="30"/>
      <c r="C706" s="25"/>
      <c r="D706" s="28"/>
      <c r="E706" s="25"/>
      <c r="F706" s="25"/>
      <c r="G706" s="25"/>
      <c r="H706" s="25"/>
      <c r="I706" s="25"/>
      <c r="J706" s="25"/>
      <c r="K706" s="25"/>
      <c r="L706" s="25"/>
      <c r="M706" s="25"/>
      <c r="N706" s="25"/>
      <c r="O706" s="25"/>
      <c r="P706" s="25"/>
      <c r="Q706" s="25"/>
      <c r="R706" s="25"/>
      <c r="S706" s="25"/>
      <c r="T706" s="25"/>
      <c r="U706" s="25"/>
    </row>
    <row r="707" spans="1:63" ht="15" customHeight="1" x14ac:dyDescent="0.2">
      <c r="A707" s="237"/>
      <c r="B707" s="25"/>
      <c r="C707" s="25"/>
      <c r="D707" s="28"/>
      <c r="E707" s="25"/>
      <c r="F707" s="25"/>
      <c r="G707" s="25"/>
      <c r="H707" s="25"/>
      <c r="I707" s="25"/>
      <c r="J707" s="25"/>
      <c r="K707" s="25"/>
      <c r="L707" s="25"/>
      <c r="M707" s="25"/>
      <c r="N707" s="25"/>
      <c r="O707" s="25"/>
      <c r="P707" s="25"/>
      <c r="Q707" s="25"/>
      <c r="R707" s="25"/>
      <c r="S707" s="25"/>
      <c r="T707" s="25"/>
      <c r="U707" s="25"/>
    </row>
    <row r="708" spans="1:63" s="31" customFormat="1" ht="21" x14ac:dyDescent="0.25">
      <c r="A708" s="151" t="s">
        <v>1588</v>
      </c>
      <c r="B708" s="432"/>
      <c r="C708" s="433"/>
      <c r="D708" s="434"/>
      <c r="E708" s="435"/>
      <c r="F708" s="87" t="s">
        <v>247</v>
      </c>
      <c r="G708" s="436" t="s">
        <v>246</v>
      </c>
      <c r="H708" s="437"/>
      <c r="I708" s="438" t="s">
        <v>1589</v>
      </c>
      <c r="J708" s="439"/>
      <c r="K708" s="439"/>
      <c r="L708" s="4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88"/>
      <c r="AI708" s="438" t="s">
        <v>1590</v>
      </c>
      <c r="AJ708" s="440"/>
      <c r="AK708" s="440"/>
      <c r="AL708" s="440"/>
      <c r="AM708" s="440"/>
      <c r="AN708" s="440"/>
      <c r="AO708" s="440"/>
      <c r="AP708" s="239"/>
      <c r="AQ708" s="239"/>
      <c r="AR708" s="239"/>
      <c r="AS708" s="239"/>
      <c r="AT708" s="239"/>
      <c r="AU708" s="89"/>
      <c r="AV708" s="239"/>
      <c r="AW708" s="239"/>
      <c r="AX708" s="239"/>
      <c r="AY708" s="239"/>
      <c r="AZ708" s="239"/>
      <c r="BA708" s="88"/>
      <c r="BB708" s="441" t="s">
        <v>296</v>
      </c>
      <c r="BC708" s="439"/>
      <c r="BD708" s="439"/>
      <c r="BE708" s="439"/>
      <c r="BF708" s="439"/>
      <c r="BG708" s="439"/>
      <c r="BH708" s="439"/>
      <c r="BI708" s="460"/>
      <c r="BJ708" s="367" t="s">
        <v>291</v>
      </c>
      <c r="BK708" s="369"/>
    </row>
    <row r="709" spans="1:63" s="32" customFormat="1" ht="42.75" customHeight="1" x14ac:dyDescent="0.25">
      <c r="A709" s="152" t="s">
        <v>236</v>
      </c>
      <c r="B709" s="442" t="s">
        <v>161</v>
      </c>
      <c r="C709" s="443"/>
      <c r="D709" s="444"/>
      <c r="E709" s="445"/>
      <c r="F709" s="87" t="s">
        <v>245</v>
      </c>
      <c r="G709" s="446" t="s">
        <v>248</v>
      </c>
      <c r="H709" s="446"/>
      <c r="I709" s="91" t="s">
        <v>6</v>
      </c>
      <c r="J709" s="92"/>
      <c r="K709" s="92"/>
      <c r="L709" s="92"/>
      <c r="M709" s="92"/>
      <c r="N709" s="92"/>
      <c r="O709" s="92"/>
      <c r="P709" s="93"/>
      <c r="Q709" s="94" t="s">
        <v>7</v>
      </c>
      <c r="R709" s="92"/>
      <c r="S709" s="92"/>
      <c r="T709" s="92"/>
      <c r="U709" s="92"/>
      <c r="V709" s="92"/>
      <c r="W709" s="92"/>
      <c r="X709" s="93"/>
      <c r="Y709" s="447" t="s">
        <v>8</v>
      </c>
      <c r="Z709" s="448"/>
      <c r="AA709" s="447" t="s">
        <v>9</v>
      </c>
      <c r="AB709" s="448"/>
      <c r="AC709" s="449"/>
      <c r="AD709" s="447" t="s">
        <v>10</v>
      </c>
      <c r="AE709" s="449"/>
      <c r="AF709" s="447" t="s">
        <v>11</v>
      </c>
      <c r="AG709" s="448"/>
      <c r="AH709" s="420" t="s">
        <v>259</v>
      </c>
      <c r="AI709" s="450" t="s">
        <v>260</v>
      </c>
      <c r="AJ709" s="450"/>
      <c r="AK709" s="450"/>
      <c r="AL709" s="450"/>
      <c r="AM709" s="450"/>
      <c r="AN709" s="450"/>
      <c r="AO709" s="451" t="s">
        <v>276</v>
      </c>
      <c r="AP709" s="450"/>
      <c r="AQ709" s="450"/>
      <c r="AR709" s="450"/>
      <c r="AS709" s="450"/>
      <c r="AT709" s="450"/>
      <c r="AU709" s="450"/>
      <c r="AV709" s="450"/>
      <c r="AW709" s="451" t="s">
        <v>13</v>
      </c>
      <c r="AX709" s="450"/>
      <c r="AY709" s="447" t="s">
        <v>14</v>
      </c>
      <c r="AZ709" s="448"/>
      <c r="BA709" s="452" t="s">
        <v>279</v>
      </c>
      <c r="BB709" s="454" t="s">
        <v>1591</v>
      </c>
      <c r="BC709" s="455"/>
      <c r="BD709" s="455"/>
      <c r="BE709" s="455"/>
      <c r="BF709" s="455"/>
      <c r="BG709" s="456" t="s">
        <v>1592</v>
      </c>
      <c r="BH709" s="448"/>
      <c r="BI709" s="420" t="s">
        <v>294</v>
      </c>
      <c r="BJ709" s="420" t="s">
        <v>293</v>
      </c>
      <c r="BK709" s="423" t="s">
        <v>2719</v>
      </c>
    </row>
    <row r="710" spans="1:63" s="33" customFormat="1" ht="63" x14ac:dyDescent="0.25">
      <c r="A710" s="95"/>
      <c r="B710" s="457" t="s">
        <v>15</v>
      </c>
      <c r="C710" s="428" t="s">
        <v>16</v>
      </c>
      <c r="D710" s="428" t="s">
        <v>159</v>
      </c>
      <c r="E710" s="430" t="s">
        <v>160</v>
      </c>
      <c r="F710" s="96" t="s">
        <v>125</v>
      </c>
      <c r="G710" s="97" t="s">
        <v>17</v>
      </c>
      <c r="H710" s="97" t="s">
        <v>18</v>
      </c>
      <c r="I710" s="98" t="s">
        <v>19</v>
      </c>
      <c r="J710" s="99" t="s">
        <v>20</v>
      </c>
      <c r="K710" s="99" t="s">
        <v>21</v>
      </c>
      <c r="L710" s="99" t="s">
        <v>22</v>
      </c>
      <c r="M710" s="99" t="s">
        <v>23</v>
      </c>
      <c r="N710" s="99" t="s">
        <v>24</v>
      </c>
      <c r="O710" s="99" t="s">
        <v>25</v>
      </c>
      <c r="P710" s="99" t="s">
        <v>26</v>
      </c>
      <c r="Q710" s="99" t="s">
        <v>19</v>
      </c>
      <c r="R710" s="99" t="s">
        <v>20</v>
      </c>
      <c r="S710" s="99" t="s">
        <v>21</v>
      </c>
      <c r="T710" s="99" t="s">
        <v>22</v>
      </c>
      <c r="U710" s="99" t="s">
        <v>23</v>
      </c>
      <c r="V710" s="99" t="s">
        <v>24</v>
      </c>
      <c r="W710" s="99" t="s">
        <v>25</v>
      </c>
      <c r="X710" s="99" t="s">
        <v>26</v>
      </c>
      <c r="Y710" s="98" t="s">
        <v>343</v>
      </c>
      <c r="Z710" s="100" t="s">
        <v>344</v>
      </c>
      <c r="AA710" s="98" t="s">
        <v>256</v>
      </c>
      <c r="AB710" s="99" t="s">
        <v>257</v>
      </c>
      <c r="AC710" s="99" t="s">
        <v>258</v>
      </c>
      <c r="AD710" s="99" t="s">
        <v>27</v>
      </c>
      <c r="AE710" s="99" t="s">
        <v>254</v>
      </c>
      <c r="AF710" s="99" t="s">
        <v>28</v>
      </c>
      <c r="AG710" s="101" t="s">
        <v>255</v>
      </c>
      <c r="AH710" s="421"/>
      <c r="AI710" s="109" t="s">
        <v>261</v>
      </c>
      <c r="AJ710" s="110" t="s">
        <v>262</v>
      </c>
      <c r="AK710" s="110" t="s">
        <v>263</v>
      </c>
      <c r="AL710" s="110" t="s">
        <v>264</v>
      </c>
      <c r="AM710" s="110" t="s">
        <v>29</v>
      </c>
      <c r="AN710" s="423" t="s">
        <v>2416</v>
      </c>
      <c r="AO710" s="102" t="s">
        <v>30</v>
      </c>
      <c r="AP710" s="101" t="s">
        <v>31</v>
      </c>
      <c r="AQ710" s="101" t="s">
        <v>32</v>
      </c>
      <c r="AR710" s="101" t="s">
        <v>33</v>
      </c>
      <c r="AS710" s="101" t="s">
        <v>34</v>
      </c>
      <c r="AT710" s="101" t="s">
        <v>35</v>
      </c>
      <c r="AU710" s="100" t="s">
        <v>29</v>
      </c>
      <c r="AV710" s="420" t="s">
        <v>12</v>
      </c>
      <c r="AW710" s="103" t="s">
        <v>277</v>
      </c>
      <c r="AX710" s="101" t="s">
        <v>278</v>
      </c>
      <c r="AY710" s="99" t="s">
        <v>36</v>
      </c>
      <c r="AZ710" s="101" t="s">
        <v>37</v>
      </c>
      <c r="BA710" s="453"/>
      <c r="BB710" s="100" t="s">
        <v>1595</v>
      </c>
      <c r="BC710" s="100" t="s">
        <v>341</v>
      </c>
      <c r="BD710" s="101" t="s">
        <v>287</v>
      </c>
      <c r="BE710" s="101" t="s">
        <v>290</v>
      </c>
      <c r="BF710" s="100" t="s">
        <v>342</v>
      </c>
      <c r="BG710" s="101" t="s">
        <v>299</v>
      </c>
      <c r="BH710" s="100" t="s">
        <v>1593</v>
      </c>
      <c r="BI710" s="421"/>
      <c r="BJ710" s="421"/>
      <c r="BK710" s="424"/>
    </row>
    <row r="711" spans="1:63" s="34" customFormat="1" ht="12.75" x14ac:dyDescent="0.25">
      <c r="A711" s="104"/>
      <c r="B711" s="458"/>
      <c r="C711" s="429"/>
      <c r="D711" s="429"/>
      <c r="E711" s="431"/>
      <c r="F711" s="272" t="s">
        <v>126</v>
      </c>
      <c r="G711" s="273" t="s">
        <v>127</v>
      </c>
      <c r="H711" s="274" t="s">
        <v>127</v>
      </c>
      <c r="I711" s="274" t="s">
        <v>128</v>
      </c>
      <c r="J711" s="274" t="s">
        <v>128</v>
      </c>
      <c r="K711" s="274" t="s">
        <v>128</v>
      </c>
      <c r="L711" s="274" t="s">
        <v>128</v>
      </c>
      <c r="M711" s="274" t="s">
        <v>128</v>
      </c>
      <c r="N711" s="274" t="s">
        <v>128</v>
      </c>
      <c r="O711" s="274" t="s">
        <v>128</v>
      </c>
      <c r="P711" s="274" t="s">
        <v>128</v>
      </c>
      <c r="Q711" s="274" t="s">
        <v>128</v>
      </c>
      <c r="R711" s="274" t="s">
        <v>128</v>
      </c>
      <c r="S711" s="274" t="s">
        <v>128</v>
      </c>
      <c r="T711" s="274" t="s">
        <v>128</v>
      </c>
      <c r="U711" s="274" t="s">
        <v>128</v>
      </c>
      <c r="V711" s="274" t="s">
        <v>128</v>
      </c>
      <c r="W711" s="274" t="s">
        <v>128</v>
      </c>
      <c r="X711" s="274" t="s">
        <v>128</v>
      </c>
      <c r="Y711" s="274" t="s">
        <v>128</v>
      </c>
      <c r="Z711" s="274" t="s">
        <v>128</v>
      </c>
      <c r="AA711" s="274" t="s">
        <v>252</v>
      </c>
      <c r="AB711" s="274" t="s">
        <v>252</v>
      </c>
      <c r="AC711" s="274" t="s">
        <v>252</v>
      </c>
      <c r="AD711" s="274" t="s">
        <v>128</v>
      </c>
      <c r="AE711" s="274" t="s">
        <v>129</v>
      </c>
      <c r="AF711" s="274" t="s">
        <v>128</v>
      </c>
      <c r="AG711" s="275" t="s">
        <v>253</v>
      </c>
      <c r="AH711" s="422"/>
      <c r="AI711" s="276" t="s">
        <v>129</v>
      </c>
      <c r="AJ711" s="275" t="s">
        <v>129</v>
      </c>
      <c r="AK711" s="275" t="s">
        <v>129</v>
      </c>
      <c r="AL711" s="275" t="s">
        <v>129</v>
      </c>
      <c r="AM711" s="275" t="s">
        <v>129</v>
      </c>
      <c r="AN711" s="422"/>
      <c r="AO711" s="277" t="s">
        <v>253</v>
      </c>
      <c r="AP711" s="275" t="s">
        <v>253</v>
      </c>
      <c r="AQ711" s="275" t="s">
        <v>253</v>
      </c>
      <c r="AR711" s="275" t="s">
        <v>253</v>
      </c>
      <c r="AS711" s="275" t="s">
        <v>253</v>
      </c>
      <c r="AT711" s="275" t="s">
        <v>253</v>
      </c>
      <c r="AU711" s="275" t="s">
        <v>253</v>
      </c>
      <c r="AV711" s="422"/>
      <c r="AW711" s="278" t="s">
        <v>252</v>
      </c>
      <c r="AX711" s="275" t="s">
        <v>252</v>
      </c>
      <c r="AY711" s="274"/>
      <c r="AZ711" s="275"/>
      <c r="BA711" s="451"/>
      <c r="BB711" s="275" t="s">
        <v>286</v>
      </c>
      <c r="BC711" s="275" t="s">
        <v>130</v>
      </c>
      <c r="BD711" s="275" t="s">
        <v>130</v>
      </c>
      <c r="BE711" s="275" t="s">
        <v>130</v>
      </c>
      <c r="BF711" s="275" t="s">
        <v>130</v>
      </c>
      <c r="BG711" s="275"/>
      <c r="BH711" s="275" t="s">
        <v>130</v>
      </c>
      <c r="BI711" s="422"/>
      <c r="BJ711" s="422"/>
      <c r="BK711" s="425"/>
    </row>
    <row r="712" spans="1:63" ht="11.25" customHeight="1" x14ac:dyDescent="0.2">
      <c r="A712" s="52"/>
      <c r="B712" s="386"/>
      <c r="C712" s="35"/>
      <c r="D712" s="35"/>
      <c r="E712" s="35"/>
      <c r="F712" s="36"/>
      <c r="G712" s="35"/>
      <c r="H712" s="22"/>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269"/>
      <c r="AH712" s="86"/>
      <c r="AI712" s="270"/>
      <c r="AJ712" s="38"/>
      <c r="AK712" s="38"/>
      <c r="AL712" s="38"/>
      <c r="AM712" s="38"/>
      <c r="AN712" s="111"/>
      <c r="AO712" s="38"/>
      <c r="AP712" s="38"/>
      <c r="AQ712" s="38"/>
      <c r="AR712" s="38"/>
      <c r="AS712" s="38"/>
      <c r="AT712" s="38"/>
      <c r="AU712" s="269"/>
      <c r="AV712" s="86"/>
      <c r="AW712" s="38"/>
      <c r="AX712" s="38"/>
      <c r="AY712" s="38"/>
      <c r="AZ712" s="271"/>
      <c r="BA712" s="86"/>
      <c r="BB712" s="38"/>
      <c r="BC712" s="38"/>
      <c r="BD712" s="38"/>
      <c r="BE712" s="38"/>
      <c r="BF712" s="38"/>
      <c r="BG712" s="39"/>
      <c r="BH712" s="38"/>
      <c r="BI712" s="38"/>
      <c r="BJ712" s="279"/>
      <c r="BK712" s="279"/>
    </row>
    <row r="713" spans="1:63" s="50" customFormat="1" ht="11.25" customHeight="1" x14ac:dyDescent="0.15">
      <c r="A713" s="292" t="s">
        <v>346</v>
      </c>
      <c r="B713" s="387" t="s">
        <v>1475</v>
      </c>
      <c r="C713" s="41" t="s">
        <v>1476</v>
      </c>
      <c r="D713" s="41" t="s">
        <v>1477</v>
      </c>
      <c r="E713" s="41" t="s">
        <v>1478</v>
      </c>
      <c r="F713" s="146"/>
      <c r="G713" s="41">
        <v>29273</v>
      </c>
      <c r="H713" s="37">
        <v>10891</v>
      </c>
      <c r="I713" s="43">
        <v>102</v>
      </c>
      <c r="J713" s="43">
        <v>34</v>
      </c>
      <c r="K713" s="43">
        <v>0</v>
      </c>
      <c r="L713" s="43">
        <v>0</v>
      </c>
      <c r="M713" s="43">
        <v>0</v>
      </c>
      <c r="N713" s="43">
        <v>0</v>
      </c>
      <c r="O713" s="43">
        <v>26</v>
      </c>
      <c r="P713" s="43">
        <v>2</v>
      </c>
      <c r="Q713" s="43">
        <v>0</v>
      </c>
      <c r="R713" s="43">
        <v>11</v>
      </c>
      <c r="S713" s="43">
        <v>0</v>
      </c>
      <c r="T713" s="43">
        <v>0</v>
      </c>
      <c r="U713" s="43">
        <v>0</v>
      </c>
      <c r="V713" s="43">
        <v>0</v>
      </c>
      <c r="W713" s="43">
        <v>0</v>
      </c>
      <c r="X713" s="43">
        <v>0</v>
      </c>
      <c r="Y713" s="43">
        <v>825</v>
      </c>
      <c r="Z713" s="43">
        <v>0</v>
      </c>
      <c r="AA713" s="73">
        <v>1</v>
      </c>
      <c r="AB713" s="73">
        <v>0</v>
      </c>
      <c r="AC713" s="73">
        <v>0</v>
      </c>
      <c r="AD713" s="43">
        <v>26</v>
      </c>
      <c r="AE713" s="43">
        <v>18300</v>
      </c>
      <c r="AF713" s="43">
        <v>23</v>
      </c>
      <c r="AG713" s="78">
        <v>742300</v>
      </c>
      <c r="AH713" s="81"/>
      <c r="AI713" s="112">
        <v>7720</v>
      </c>
      <c r="AJ713" s="43">
        <v>17515</v>
      </c>
      <c r="AK713" s="43">
        <v>0</v>
      </c>
      <c r="AL713" s="43">
        <v>584</v>
      </c>
      <c r="AM713" s="43">
        <v>93</v>
      </c>
      <c r="AN713" s="113" t="s">
        <v>1479</v>
      </c>
      <c r="AO713" s="43">
        <v>232650</v>
      </c>
      <c r="AP713" s="43">
        <v>26940</v>
      </c>
      <c r="AQ713" s="43">
        <v>0</v>
      </c>
      <c r="AR713" s="43">
        <v>0</v>
      </c>
      <c r="AS713" s="43">
        <v>0</v>
      </c>
      <c r="AT713" s="43">
        <v>0</v>
      </c>
      <c r="AU713" s="78">
        <v>21000</v>
      </c>
      <c r="AV713" s="81" t="s">
        <v>1480</v>
      </c>
      <c r="AW713" s="73">
        <v>1</v>
      </c>
      <c r="AX713" s="73">
        <v>0</v>
      </c>
      <c r="AY713" s="46" t="s">
        <v>41</v>
      </c>
      <c r="AZ713" s="265" t="s">
        <v>41</v>
      </c>
      <c r="BA713" s="81" t="s">
        <v>1481</v>
      </c>
      <c r="BB713" s="71">
        <v>133.87</v>
      </c>
      <c r="BC713" s="68">
        <v>1467504</v>
      </c>
      <c r="BD713" s="68">
        <v>302174</v>
      </c>
      <c r="BE713" s="68">
        <v>579474</v>
      </c>
      <c r="BF713" s="68">
        <v>2349152</v>
      </c>
      <c r="BG713" s="46" t="s">
        <v>42</v>
      </c>
      <c r="BH713" s="71">
        <v>118.85</v>
      </c>
      <c r="BI713" s="43" t="s">
        <v>1482</v>
      </c>
      <c r="BJ713" s="180" t="s">
        <v>46</v>
      </c>
      <c r="BK713" s="180">
        <v>27.833333333333332</v>
      </c>
    </row>
    <row r="714" spans="1:63" s="50" customFormat="1" ht="11.25" customHeight="1" x14ac:dyDescent="0.15">
      <c r="A714" s="292" t="s">
        <v>345</v>
      </c>
      <c r="B714" s="387" t="s">
        <v>62</v>
      </c>
      <c r="C714" s="41" t="s">
        <v>1483</v>
      </c>
      <c r="D714" s="41" t="s">
        <v>1484</v>
      </c>
      <c r="E714" s="41" t="s">
        <v>1485</v>
      </c>
      <c r="F714" s="146"/>
      <c r="G714" s="41">
        <v>11766</v>
      </c>
      <c r="H714" s="37">
        <v>5612</v>
      </c>
      <c r="I714" s="43">
        <v>279</v>
      </c>
      <c r="J714" s="43">
        <v>300</v>
      </c>
      <c r="K714" s="43">
        <v>86</v>
      </c>
      <c r="L714" s="43">
        <v>9</v>
      </c>
      <c r="M714" s="43">
        <v>205</v>
      </c>
      <c r="N714" s="43">
        <v>235</v>
      </c>
      <c r="O714" s="43">
        <v>24</v>
      </c>
      <c r="P714" s="43">
        <v>0</v>
      </c>
      <c r="Q714" s="43">
        <v>0</v>
      </c>
      <c r="R714" s="43">
        <v>0</v>
      </c>
      <c r="S714" s="43">
        <v>0</v>
      </c>
      <c r="T714" s="43">
        <v>0</v>
      </c>
      <c r="U714" s="43">
        <v>0</v>
      </c>
      <c r="V714" s="43">
        <v>0</v>
      </c>
      <c r="W714" s="43">
        <v>0</v>
      </c>
      <c r="X714" s="43">
        <v>0</v>
      </c>
      <c r="Y714" s="43">
        <v>194</v>
      </c>
      <c r="Z714" s="43">
        <v>14</v>
      </c>
      <c r="AA714" s="73">
        <v>1</v>
      </c>
      <c r="AB714" s="73">
        <v>0</v>
      </c>
      <c r="AC714" s="73">
        <v>0</v>
      </c>
      <c r="AD714" s="43">
        <v>14</v>
      </c>
      <c r="AE714" s="43">
        <v>8814</v>
      </c>
      <c r="AF714" s="43">
        <v>9</v>
      </c>
      <c r="AG714" s="78">
        <v>127000</v>
      </c>
      <c r="AH714" s="81"/>
      <c r="AI714" s="112"/>
      <c r="AJ714" s="43"/>
      <c r="AK714" s="43"/>
      <c r="AL714" s="43"/>
      <c r="AM714" s="43"/>
      <c r="AN714" s="113" t="s">
        <v>1486</v>
      </c>
      <c r="AO714" s="45"/>
      <c r="AP714" s="43"/>
      <c r="AQ714" s="43"/>
      <c r="AR714" s="43"/>
      <c r="AS714" s="43"/>
      <c r="AT714" s="43"/>
      <c r="AU714" s="78"/>
      <c r="AV714" s="81" t="s">
        <v>1486</v>
      </c>
      <c r="AW714" s="73">
        <v>1</v>
      </c>
      <c r="AX714" s="73">
        <v>0</v>
      </c>
      <c r="AY714" s="46" t="s">
        <v>41</v>
      </c>
      <c r="AZ714" s="265" t="s">
        <v>41</v>
      </c>
      <c r="BA714" s="81"/>
      <c r="BB714" s="71">
        <v>160</v>
      </c>
      <c r="BC714" s="68">
        <v>0</v>
      </c>
      <c r="BD714" s="68">
        <v>0</v>
      </c>
      <c r="BE714" s="68">
        <v>0</v>
      </c>
      <c r="BF714" s="68">
        <v>0</v>
      </c>
      <c r="BG714" s="46" t="s">
        <v>42</v>
      </c>
      <c r="BH714" s="71">
        <v>160</v>
      </c>
      <c r="BI714" s="43"/>
      <c r="BJ714" s="180" t="s">
        <v>46</v>
      </c>
      <c r="BK714" s="180">
        <v>2809.2</v>
      </c>
    </row>
    <row r="715" spans="1:63" s="50" customFormat="1" ht="11.25" customHeight="1" x14ac:dyDescent="0.15">
      <c r="A715" s="292" t="s">
        <v>153</v>
      </c>
      <c r="B715" s="387" t="s">
        <v>162</v>
      </c>
      <c r="C715" s="41" t="s">
        <v>653</v>
      </c>
      <c r="D715" s="41" t="s">
        <v>197</v>
      </c>
      <c r="E715" s="41" t="s">
        <v>1487</v>
      </c>
      <c r="F715" s="146"/>
      <c r="G715" s="41">
        <v>14000</v>
      </c>
      <c r="H715" s="37"/>
      <c r="I715" s="43">
        <v>195</v>
      </c>
      <c r="J715" s="43">
        <v>7</v>
      </c>
      <c r="K715" s="43">
        <v>3</v>
      </c>
      <c r="L715" s="43">
        <v>2</v>
      </c>
      <c r="M715" s="43">
        <v>45</v>
      </c>
      <c r="N715" s="43"/>
      <c r="O715" s="43">
        <v>195</v>
      </c>
      <c r="P715" s="43"/>
      <c r="Q715" s="43"/>
      <c r="R715" s="43"/>
      <c r="S715" s="43"/>
      <c r="T715" s="43"/>
      <c r="U715" s="43"/>
      <c r="V715" s="43"/>
      <c r="W715" s="43"/>
      <c r="X715" s="43"/>
      <c r="Y715" s="43">
        <v>395</v>
      </c>
      <c r="Z715" s="43"/>
      <c r="AA715" s="73">
        <v>1</v>
      </c>
      <c r="AB715" s="73">
        <v>0</v>
      </c>
      <c r="AC715" s="73">
        <v>0</v>
      </c>
      <c r="AD715" s="43">
        <v>32</v>
      </c>
      <c r="AE715" s="43">
        <v>79000</v>
      </c>
      <c r="AF715" s="43">
        <v>34</v>
      </c>
      <c r="AG715" s="78">
        <v>381000</v>
      </c>
      <c r="AH715" s="81"/>
      <c r="AI715" s="112">
        <v>49000</v>
      </c>
      <c r="AJ715" s="43">
        <v>5</v>
      </c>
      <c r="AK715" s="43"/>
      <c r="AL715" s="43">
        <v>20</v>
      </c>
      <c r="AM715" s="43"/>
      <c r="AN715" s="113"/>
      <c r="AO715" s="43">
        <v>210000</v>
      </c>
      <c r="AP715" s="43"/>
      <c r="AQ715" s="43">
        <v>192000</v>
      </c>
      <c r="AR715" s="43"/>
      <c r="AS715" s="43"/>
      <c r="AT715" s="43"/>
      <c r="AU715" s="78"/>
      <c r="AV715" s="81"/>
      <c r="AW715" s="73">
        <v>0.52</v>
      </c>
      <c r="AX715" s="73">
        <v>0.48</v>
      </c>
      <c r="AY715" s="46" t="s">
        <v>50</v>
      </c>
      <c r="AZ715" s="265" t="s">
        <v>50</v>
      </c>
      <c r="BA715" s="81"/>
      <c r="BB715" s="71">
        <v>125</v>
      </c>
      <c r="BC715" s="68">
        <v>2500000</v>
      </c>
      <c r="BD715" s="68">
        <v>3157000</v>
      </c>
      <c r="BE715" s="68">
        <v>3022000</v>
      </c>
      <c r="BF715" s="68">
        <v>8679000</v>
      </c>
      <c r="BG715" s="46" t="s">
        <v>42</v>
      </c>
      <c r="BH715" s="71">
        <v>125</v>
      </c>
      <c r="BI715" s="43"/>
      <c r="BJ715" s="180" t="s">
        <v>46</v>
      </c>
      <c r="BK715" s="180">
        <v>160.33333333333334</v>
      </c>
    </row>
    <row r="716" spans="1:63" s="252" customFormat="1" ht="11.25" customHeight="1" x14ac:dyDescent="0.15">
      <c r="A716" s="293" t="s">
        <v>154</v>
      </c>
      <c r="B716" s="260"/>
      <c r="C716" s="255"/>
      <c r="D716" s="255"/>
      <c r="E716" s="255"/>
      <c r="F716" s="256"/>
      <c r="G716" s="255"/>
      <c r="H716" s="254"/>
      <c r="I716" s="254"/>
      <c r="J716" s="254"/>
      <c r="K716" s="254"/>
      <c r="L716" s="254"/>
      <c r="M716" s="254"/>
      <c r="N716" s="254"/>
      <c r="O716" s="254"/>
      <c r="P716" s="254"/>
      <c r="Q716" s="254"/>
      <c r="R716" s="254"/>
      <c r="S716" s="254"/>
      <c r="T716" s="254"/>
      <c r="U716" s="254"/>
      <c r="V716" s="254"/>
      <c r="W716" s="254"/>
      <c r="X716" s="254"/>
      <c r="Y716" s="254"/>
      <c r="Z716" s="254"/>
      <c r="AA716" s="257"/>
      <c r="AB716" s="257"/>
      <c r="AC716" s="257"/>
      <c r="AD716" s="254"/>
      <c r="AE716" s="254"/>
      <c r="AF716" s="254"/>
      <c r="AG716" s="258"/>
      <c r="AH716" s="259"/>
      <c r="AI716" s="260"/>
      <c r="AJ716" s="254"/>
      <c r="AK716" s="254"/>
      <c r="AL716" s="254"/>
      <c r="AM716" s="254"/>
      <c r="AN716" s="261"/>
      <c r="AO716" s="254"/>
      <c r="AP716" s="254"/>
      <c r="AQ716" s="254"/>
      <c r="AR716" s="254"/>
      <c r="AS716" s="254"/>
      <c r="AT716" s="254"/>
      <c r="AU716" s="258"/>
      <c r="AV716" s="259"/>
      <c r="AW716" s="257"/>
      <c r="AX716" s="257"/>
      <c r="AY716" s="262"/>
      <c r="AZ716" s="266"/>
      <c r="BA716" s="259"/>
      <c r="BB716" s="263"/>
      <c r="BC716" s="264"/>
      <c r="BD716" s="264"/>
      <c r="BE716" s="264"/>
      <c r="BF716" s="264"/>
      <c r="BG716" s="262"/>
      <c r="BH716" s="263"/>
      <c r="BI716" s="254"/>
      <c r="BJ716" s="294"/>
      <c r="BK716" s="180">
        <v>83.6</v>
      </c>
    </row>
    <row r="717" spans="1:63" s="50" customFormat="1" ht="11.25" customHeight="1" x14ac:dyDescent="0.15">
      <c r="A717" s="292" t="s">
        <v>131</v>
      </c>
      <c r="B717" s="112" t="s">
        <v>1488</v>
      </c>
      <c r="C717" s="48" t="s">
        <v>1489</v>
      </c>
      <c r="D717" s="48" t="s">
        <v>1490</v>
      </c>
      <c r="E717" s="48" t="s">
        <v>1491</v>
      </c>
      <c r="F717" s="147"/>
      <c r="G717" s="48">
        <v>9060</v>
      </c>
      <c r="H717" s="43">
        <v>2718</v>
      </c>
      <c r="I717" s="43">
        <v>1025</v>
      </c>
      <c r="J717" s="43">
        <v>193</v>
      </c>
      <c r="K717" s="43">
        <v>77</v>
      </c>
      <c r="L717" s="43">
        <v>2</v>
      </c>
      <c r="M717" s="43">
        <v>238</v>
      </c>
      <c r="N717" s="43">
        <v>0</v>
      </c>
      <c r="O717" s="43">
        <v>12</v>
      </c>
      <c r="P717" s="43">
        <v>0</v>
      </c>
      <c r="Q717" s="43">
        <v>0</v>
      </c>
      <c r="R717" s="43">
        <v>0</v>
      </c>
      <c r="S717" s="43">
        <v>0</v>
      </c>
      <c r="T717" s="43">
        <v>0</v>
      </c>
      <c r="U717" s="43">
        <v>0</v>
      </c>
      <c r="V717" s="43">
        <v>0</v>
      </c>
      <c r="W717" s="43">
        <v>0</v>
      </c>
      <c r="X717" s="43">
        <v>0</v>
      </c>
      <c r="Y717" s="43">
        <v>1945</v>
      </c>
      <c r="Z717" s="43">
        <v>600</v>
      </c>
      <c r="AA717" s="73">
        <v>1</v>
      </c>
      <c r="AB717" s="73">
        <v>0</v>
      </c>
      <c r="AC717" s="73">
        <v>0</v>
      </c>
      <c r="AD717" s="43">
        <v>250</v>
      </c>
      <c r="AE717" s="43">
        <v>10000</v>
      </c>
      <c r="AF717" s="43">
        <v>12</v>
      </c>
      <c r="AG717" s="78">
        <v>60000</v>
      </c>
      <c r="AH717" s="81"/>
      <c r="AI717" s="112">
        <v>20636</v>
      </c>
      <c r="AJ717" s="43">
        <v>0</v>
      </c>
      <c r="AK717" s="43">
        <v>20101</v>
      </c>
      <c r="AL717" s="43">
        <v>111922</v>
      </c>
      <c r="AM717" s="43"/>
      <c r="AN717" s="113"/>
      <c r="AO717" s="43">
        <v>845276</v>
      </c>
      <c r="AP717" s="43">
        <v>0</v>
      </c>
      <c r="AQ717" s="43">
        <v>0</v>
      </c>
      <c r="AR717" s="43">
        <v>0</v>
      </c>
      <c r="AS717" s="43">
        <v>0</v>
      </c>
      <c r="AT717" s="43">
        <v>0</v>
      </c>
      <c r="AU717" s="78">
        <v>0</v>
      </c>
      <c r="AV717" s="81"/>
      <c r="AW717" s="73">
        <v>0.5</v>
      </c>
      <c r="AX717" s="73">
        <v>0.5</v>
      </c>
      <c r="AY717" s="46" t="s">
        <v>50</v>
      </c>
      <c r="AZ717" s="265" t="s">
        <v>50</v>
      </c>
      <c r="BA717" s="81"/>
      <c r="BB717" s="71"/>
      <c r="BC717" s="68">
        <v>49295797</v>
      </c>
      <c r="BD717" s="68">
        <v>8352501</v>
      </c>
      <c r="BE717" s="68">
        <v>6239395</v>
      </c>
      <c r="BF717" s="68">
        <v>63887693</v>
      </c>
      <c r="BG717" s="46" t="s">
        <v>46</v>
      </c>
      <c r="BH717" s="71"/>
      <c r="BI717" s="43"/>
      <c r="BJ717" s="180" t="s">
        <v>46</v>
      </c>
      <c r="BK717" s="180">
        <v>359</v>
      </c>
    </row>
    <row r="718" spans="1:63" s="50" customFormat="1" ht="11.25" customHeight="1" x14ac:dyDescent="0.15">
      <c r="A718" s="292" t="s">
        <v>132</v>
      </c>
      <c r="B718" s="112" t="s">
        <v>1492</v>
      </c>
      <c r="C718" s="48" t="s">
        <v>1493</v>
      </c>
      <c r="D718" s="48" t="s">
        <v>1494</v>
      </c>
      <c r="E718" s="48" t="s">
        <v>1495</v>
      </c>
      <c r="F718" s="147"/>
      <c r="G718" s="48">
        <v>23000</v>
      </c>
      <c r="H718" s="43">
        <v>9134</v>
      </c>
      <c r="I718" s="43">
        <v>892</v>
      </c>
      <c r="J718" s="43">
        <v>91</v>
      </c>
      <c r="K718" s="43">
        <v>42</v>
      </c>
      <c r="L718" s="43">
        <v>24</v>
      </c>
      <c r="M718" s="43">
        <v>370</v>
      </c>
      <c r="N718" s="43">
        <v>0</v>
      </c>
      <c r="O718" s="43">
        <v>207</v>
      </c>
      <c r="P718" s="43"/>
      <c r="Q718" s="43"/>
      <c r="R718" s="43"/>
      <c r="S718" s="43"/>
      <c r="T718" s="43"/>
      <c r="U718" s="43"/>
      <c r="V718" s="43"/>
      <c r="W718" s="43"/>
      <c r="X718" s="43"/>
      <c r="Y718" s="43">
        <v>1865</v>
      </c>
      <c r="Z718" s="43">
        <v>140</v>
      </c>
      <c r="AA718" s="73">
        <v>0.98</v>
      </c>
      <c r="AB718" s="73">
        <v>0.01</v>
      </c>
      <c r="AC718" s="73">
        <v>0.01</v>
      </c>
      <c r="AD718" s="43">
        <v>194</v>
      </c>
      <c r="AE718" s="43">
        <v>203050</v>
      </c>
      <c r="AF718" s="43">
        <v>529</v>
      </c>
      <c r="AG718" s="78">
        <v>7395642</v>
      </c>
      <c r="AH718" s="81" t="s">
        <v>1496</v>
      </c>
      <c r="AI718" s="112">
        <v>200047</v>
      </c>
      <c r="AJ718" s="43">
        <v>6144</v>
      </c>
      <c r="AK718" s="43">
        <v>1423</v>
      </c>
      <c r="AL718" s="43">
        <v>1186</v>
      </c>
      <c r="AM718" s="43">
        <v>0</v>
      </c>
      <c r="AN718" s="113"/>
      <c r="AO718" s="43">
        <v>11010607</v>
      </c>
      <c r="AP718" s="43">
        <v>1333948</v>
      </c>
      <c r="AQ718" s="43">
        <v>0</v>
      </c>
      <c r="AR718" s="43">
        <v>0</v>
      </c>
      <c r="AS718" s="43">
        <v>0</v>
      </c>
      <c r="AT718" s="43">
        <v>0</v>
      </c>
      <c r="AU718" s="78">
        <v>0</v>
      </c>
      <c r="AV718" s="81"/>
      <c r="AW718" s="73">
        <v>0.18</v>
      </c>
      <c r="AX718" s="73">
        <v>0.82</v>
      </c>
      <c r="AY718" s="46" t="s">
        <v>41</v>
      </c>
      <c r="AZ718" s="265" t="s">
        <v>95</v>
      </c>
      <c r="BA718" s="81"/>
      <c r="BB718" s="71">
        <v>69.31</v>
      </c>
      <c r="BC718" s="68">
        <v>18894220.149999999</v>
      </c>
      <c r="BD718" s="68">
        <v>15345582.09</v>
      </c>
      <c r="BE718" s="68">
        <v>22873182.449999999</v>
      </c>
      <c r="BF718" s="68">
        <v>57956993.539999999</v>
      </c>
      <c r="BG718" s="46" t="s">
        <v>42</v>
      </c>
      <c r="BH718" s="71">
        <v>125.5</v>
      </c>
      <c r="BI718" s="43"/>
      <c r="BJ718" s="180" t="s">
        <v>42</v>
      </c>
      <c r="BK718" s="180">
        <v>600.4</v>
      </c>
    </row>
    <row r="719" spans="1:63" s="50" customFormat="1" ht="11.25" customHeight="1" x14ac:dyDescent="0.15">
      <c r="A719" s="292" t="s">
        <v>133</v>
      </c>
      <c r="B719" s="112" t="s">
        <v>166</v>
      </c>
      <c r="C719" s="48" t="s">
        <v>183</v>
      </c>
      <c r="D719" s="48" t="s">
        <v>201</v>
      </c>
      <c r="E719" s="48" t="s">
        <v>219</v>
      </c>
      <c r="F719" s="147"/>
      <c r="G719" s="48">
        <v>10870</v>
      </c>
      <c r="H719" s="43">
        <v>4135</v>
      </c>
      <c r="I719" s="43">
        <v>634</v>
      </c>
      <c r="J719" s="43">
        <v>2</v>
      </c>
      <c r="K719" s="43">
        <v>15</v>
      </c>
      <c r="L719" s="43">
        <v>3</v>
      </c>
      <c r="M719" s="43">
        <v>163</v>
      </c>
      <c r="N719" s="43">
        <v>6</v>
      </c>
      <c r="O719" s="43">
        <v>634</v>
      </c>
      <c r="P719" s="43">
        <v>3</v>
      </c>
      <c r="Q719" s="43">
        <v>250</v>
      </c>
      <c r="R719" s="43">
        <v>0</v>
      </c>
      <c r="S719" s="43">
        <v>0</v>
      </c>
      <c r="T719" s="43">
        <v>0</v>
      </c>
      <c r="U719" s="43">
        <v>0</v>
      </c>
      <c r="V719" s="43">
        <v>0</v>
      </c>
      <c r="W719" s="43">
        <v>0</v>
      </c>
      <c r="X719" s="43">
        <v>0</v>
      </c>
      <c r="Y719" s="43">
        <v>1445</v>
      </c>
      <c r="Z719" s="43">
        <v>0</v>
      </c>
      <c r="AA719" s="73">
        <v>1</v>
      </c>
      <c r="AB719" s="73">
        <v>0</v>
      </c>
      <c r="AC719" s="73">
        <v>0</v>
      </c>
      <c r="AD719" s="43">
        <v>99</v>
      </c>
      <c r="AE719" s="43">
        <v>150000</v>
      </c>
      <c r="AF719" s="43">
        <v>88</v>
      </c>
      <c r="AG719" s="78">
        <v>595000</v>
      </c>
      <c r="AH719" s="81"/>
      <c r="AI719" s="112">
        <v>188610</v>
      </c>
      <c r="AJ719" s="43">
        <v>0</v>
      </c>
      <c r="AK719" s="43">
        <v>0</v>
      </c>
      <c r="AL719" s="43">
        <v>0</v>
      </c>
      <c r="AM719" s="43">
        <v>0</v>
      </c>
      <c r="AN719" s="113"/>
      <c r="AO719" s="43">
        <v>442900</v>
      </c>
      <c r="AP719" s="43">
        <v>0</v>
      </c>
      <c r="AQ719" s="43">
        <v>1163270</v>
      </c>
      <c r="AR719" s="43">
        <v>0</v>
      </c>
      <c r="AS719" s="43">
        <v>0</v>
      </c>
      <c r="AT719" s="43">
        <v>0</v>
      </c>
      <c r="AU719" s="78">
        <v>0</v>
      </c>
      <c r="AV719" s="81"/>
      <c r="AW719" s="73">
        <v>0.28999999999999998</v>
      </c>
      <c r="AX719" s="73">
        <v>0.71</v>
      </c>
      <c r="AY719" s="46" t="s">
        <v>50</v>
      </c>
      <c r="AZ719" s="265" t="s">
        <v>50</v>
      </c>
      <c r="BA719" s="81"/>
      <c r="BB719" s="71">
        <v>76</v>
      </c>
      <c r="BC719" s="68">
        <v>19022000</v>
      </c>
      <c r="BD719" s="68">
        <v>2443900</v>
      </c>
      <c r="BE719" s="68">
        <v>14073000</v>
      </c>
      <c r="BF719" s="68">
        <v>36320000</v>
      </c>
      <c r="BG719" s="46" t="s">
        <v>46</v>
      </c>
      <c r="BH719" s="71"/>
      <c r="BI719" s="43"/>
      <c r="BJ719" s="180" t="s">
        <v>46</v>
      </c>
      <c r="BK719" s="180">
        <v>636.5</v>
      </c>
    </row>
    <row r="720" spans="1:63" s="50" customFormat="1" ht="11.25" customHeight="1" x14ac:dyDescent="0.15">
      <c r="A720" s="292" t="s">
        <v>134</v>
      </c>
      <c r="B720" s="112" t="s">
        <v>167</v>
      </c>
      <c r="C720" s="48" t="s">
        <v>656</v>
      </c>
      <c r="D720" s="48" t="s">
        <v>202</v>
      </c>
      <c r="E720" s="48" t="s">
        <v>1497</v>
      </c>
      <c r="F720" s="147"/>
      <c r="G720" s="48">
        <v>13472</v>
      </c>
      <c r="H720" s="43"/>
      <c r="I720" s="43">
        <v>347</v>
      </c>
      <c r="J720" s="43">
        <v>11</v>
      </c>
      <c r="K720" s="43"/>
      <c r="L720" s="43">
        <v>1</v>
      </c>
      <c r="M720" s="43">
        <v>25</v>
      </c>
      <c r="N720" s="43">
        <v>4</v>
      </c>
      <c r="O720" s="43">
        <v>288</v>
      </c>
      <c r="P720" s="43"/>
      <c r="Q720" s="43"/>
      <c r="R720" s="43"/>
      <c r="S720" s="43"/>
      <c r="T720" s="43"/>
      <c r="U720" s="43"/>
      <c r="V720" s="43"/>
      <c r="W720" s="43"/>
      <c r="X720" s="43"/>
      <c r="Y720" s="43">
        <v>285</v>
      </c>
      <c r="Z720" s="43">
        <v>44</v>
      </c>
      <c r="AA720" s="73">
        <v>1</v>
      </c>
      <c r="AB720" s="73">
        <v>0</v>
      </c>
      <c r="AC720" s="73">
        <v>0</v>
      </c>
      <c r="AD720" s="43">
        <v>21</v>
      </c>
      <c r="AE720" s="43">
        <v>52000</v>
      </c>
      <c r="AF720" s="43">
        <v>14</v>
      </c>
      <c r="AG720" s="78">
        <v>275700</v>
      </c>
      <c r="AH720" s="81"/>
      <c r="AI720" s="112">
        <v>21730</v>
      </c>
      <c r="AJ720" s="43"/>
      <c r="AK720" s="43"/>
      <c r="AL720" s="43">
        <v>0</v>
      </c>
      <c r="AM720" s="43"/>
      <c r="AN720" s="113"/>
      <c r="AO720" s="43">
        <v>320000</v>
      </c>
      <c r="AP720" s="43"/>
      <c r="AQ720" s="43"/>
      <c r="AR720" s="43"/>
      <c r="AS720" s="43"/>
      <c r="AT720" s="43"/>
      <c r="AU720" s="78"/>
      <c r="AV720" s="81"/>
      <c r="AW720" s="73">
        <v>1</v>
      </c>
      <c r="AX720" s="73">
        <v>0</v>
      </c>
      <c r="AY720" s="46" t="s">
        <v>50</v>
      </c>
      <c r="AZ720" s="265" t="s">
        <v>50</v>
      </c>
      <c r="BA720" s="81"/>
      <c r="BB720" s="71">
        <v>61</v>
      </c>
      <c r="BC720" s="68">
        <v>1854000</v>
      </c>
      <c r="BD720" s="68">
        <v>2600000</v>
      </c>
      <c r="BE720" s="68">
        <v>2347000</v>
      </c>
      <c r="BF720" s="68">
        <v>5274000</v>
      </c>
      <c r="BG720" s="46" t="s">
        <v>42</v>
      </c>
      <c r="BH720" s="71">
        <v>61</v>
      </c>
      <c r="BI720" s="43"/>
      <c r="BJ720" s="180" t="s">
        <v>42</v>
      </c>
      <c r="BK720" s="180">
        <v>116</v>
      </c>
    </row>
    <row r="721" spans="1:63" s="252" customFormat="1" ht="11.25" customHeight="1" x14ac:dyDescent="0.15">
      <c r="A721" s="293" t="s">
        <v>347</v>
      </c>
      <c r="B721" s="260"/>
      <c r="C721" s="241"/>
      <c r="D721" s="255"/>
      <c r="E721" s="255"/>
      <c r="F721" s="256"/>
      <c r="G721" s="255"/>
      <c r="H721" s="254"/>
      <c r="I721" s="254"/>
      <c r="J721" s="254"/>
      <c r="K721" s="254"/>
      <c r="L721" s="254"/>
      <c r="M721" s="254"/>
      <c r="N721" s="254"/>
      <c r="O721" s="254"/>
      <c r="P721" s="254"/>
      <c r="Q721" s="254"/>
      <c r="R721" s="254"/>
      <c r="S721" s="254"/>
      <c r="T721" s="254"/>
      <c r="U721" s="254"/>
      <c r="V721" s="254"/>
      <c r="W721" s="254"/>
      <c r="X721" s="254"/>
      <c r="Y721" s="254"/>
      <c r="Z721" s="254"/>
      <c r="AA721" s="257"/>
      <c r="AB721" s="257"/>
      <c r="AC721" s="257"/>
      <c r="AD721" s="254"/>
      <c r="AE721" s="254"/>
      <c r="AF721" s="254"/>
      <c r="AG721" s="258"/>
      <c r="AH721" s="259"/>
      <c r="AI721" s="260"/>
      <c r="AJ721" s="254"/>
      <c r="AK721" s="254"/>
      <c r="AL721" s="254"/>
      <c r="AM721" s="254"/>
      <c r="AN721" s="261"/>
      <c r="AO721" s="254"/>
      <c r="AP721" s="254"/>
      <c r="AQ721" s="254"/>
      <c r="AR721" s="254"/>
      <c r="AS721" s="254"/>
      <c r="AT721" s="254"/>
      <c r="AU721" s="258"/>
      <c r="AV721" s="259"/>
      <c r="AW721" s="257"/>
      <c r="AX721" s="257"/>
      <c r="AY721" s="262"/>
      <c r="AZ721" s="266"/>
      <c r="BA721" s="259"/>
      <c r="BB721" s="263"/>
      <c r="BC721" s="264"/>
      <c r="BD721" s="264"/>
      <c r="BE721" s="264"/>
      <c r="BF721" s="264"/>
      <c r="BG721" s="262"/>
      <c r="BH721" s="263"/>
      <c r="BI721" s="254"/>
      <c r="BJ721" s="294"/>
      <c r="BK721" s="180">
        <v>69</v>
      </c>
    </row>
    <row r="722" spans="1:63" s="252" customFormat="1" ht="11.25" customHeight="1" x14ac:dyDescent="0.15">
      <c r="A722" s="293" t="s">
        <v>348</v>
      </c>
      <c r="B722" s="260"/>
      <c r="C722" s="255"/>
      <c r="D722" s="255"/>
      <c r="E722" s="255"/>
      <c r="F722" s="256"/>
      <c r="G722" s="255"/>
      <c r="H722" s="254"/>
      <c r="I722" s="254"/>
      <c r="J722" s="254"/>
      <c r="K722" s="254"/>
      <c r="L722" s="254"/>
      <c r="M722" s="254"/>
      <c r="N722" s="254"/>
      <c r="O722" s="254"/>
      <c r="P722" s="254"/>
      <c r="Q722" s="254"/>
      <c r="R722" s="254"/>
      <c r="S722" s="254"/>
      <c r="T722" s="254"/>
      <c r="U722" s="254"/>
      <c r="V722" s="254"/>
      <c r="W722" s="254"/>
      <c r="X722" s="254"/>
      <c r="Y722" s="254"/>
      <c r="Z722" s="254"/>
      <c r="AA722" s="257"/>
      <c r="AB722" s="257"/>
      <c r="AC722" s="257"/>
      <c r="AD722" s="254"/>
      <c r="AE722" s="254"/>
      <c r="AF722" s="254"/>
      <c r="AG722" s="258"/>
      <c r="AH722" s="259"/>
      <c r="AI722" s="260"/>
      <c r="AJ722" s="254"/>
      <c r="AK722" s="254"/>
      <c r="AL722" s="254"/>
      <c r="AM722" s="254"/>
      <c r="AN722" s="261"/>
      <c r="AO722" s="254"/>
      <c r="AP722" s="254"/>
      <c r="AQ722" s="254"/>
      <c r="AR722" s="254"/>
      <c r="AS722" s="254"/>
      <c r="AT722" s="254"/>
      <c r="AU722" s="258"/>
      <c r="AV722" s="259"/>
      <c r="AW722" s="257"/>
      <c r="AX722" s="257"/>
      <c r="AY722" s="262"/>
      <c r="AZ722" s="266"/>
      <c r="BA722" s="259"/>
      <c r="BB722" s="263"/>
      <c r="BC722" s="264"/>
      <c r="BD722" s="264"/>
      <c r="BE722" s="264"/>
      <c r="BF722" s="264"/>
      <c r="BG722" s="262"/>
      <c r="BH722" s="263"/>
      <c r="BI722" s="254"/>
      <c r="BJ722" s="294"/>
      <c r="BK722" s="180">
        <v>1.5</v>
      </c>
    </row>
    <row r="723" spans="1:63" s="252" customFormat="1" ht="11.25" customHeight="1" x14ac:dyDescent="0.15">
      <c r="A723" s="293" t="s">
        <v>349</v>
      </c>
      <c r="B723" s="260"/>
      <c r="C723" s="255"/>
      <c r="D723" s="255"/>
      <c r="E723" s="255"/>
      <c r="F723" s="256"/>
      <c r="G723" s="255"/>
      <c r="H723" s="254"/>
      <c r="I723" s="254"/>
      <c r="J723" s="254"/>
      <c r="K723" s="254"/>
      <c r="L723" s="254"/>
      <c r="M723" s="254"/>
      <c r="N723" s="254"/>
      <c r="O723" s="254"/>
      <c r="P723" s="254"/>
      <c r="Q723" s="254"/>
      <c r="R723" s="254"/>
      <c r="S723" s="254"/>
      <c r="T723" s="254"/>
      <c r="U723" s="254"/>
      <c r="V723" s="254"/>
      <c r="W723" s="254"/>
      <c r="X723" s="254"/>
      <c r="Y723" s="254"/>
      <c r="Z723" s="254"/>
      <c r="AA723" s="257"/>
      <c r="AB723" s="257"/>
      <c r="AC723" s="257"/>
      <c r="AD723" s="254"/>
      <c r="AE723" s="254"/>
      <c r="AF723" s="254"/>
      <c r="AG723" s="258"/>
      <c r="AH723" s="259"/>
      <c r="AI723" s="260"/>
      <c r="AJ723" s="254"/>
      <c r="AK723" s="254"/>
      <c r="AL723" s="254"/>
      <c r="AM723" s="254"/>
      <c r="AN723" s="261"/>
      <c r="AO723" s="254"/>
      <c r="AP723" s="254"/>
      <c r="AQ723" s="254"/>
      <c r="AR723" s="254"/>
      <c r="AS723" s="254"/>
      <c r="AT723" s="254"/>
      <c r="AU723" s="258"/>
      <c r="AV723" s="259"/>
      <c r="AW723" s="257"/>
      <c r="AX723" s="257"/>
      <c r="AY723" s="262"/>
      <c r="AZ723" s="266"/>
      <c r="BA723" s="259"/>
      <c r="BB723" s="263"/>
      <c r="BC723" s="264"/>
      <c r="BD723" s="264"/>
      <c r="BE723" s="264"/>
      <c r="BF723" s="264"/>
      <c r="BG723" s="262"/>
      <c r="BH723" s="263"/>
      <c r="BI723" s="254"/>
      <c r="BJ723" s="294"/>
      <c r="BK723" s="180">
        <v>9.5</v>
      </c>
    </row>
    <row r="724" spans="1:63" s="252" customFormat="1" ht="11.25" customHeight="1" x14ac:dyDescent="0.15">
      <c r="A724" s="293" t="s">
        <v>350</v>
      </c>
      <c r="B724" s="260"/>
      <c r="C724" s="255"/>
      <c r="D724" s="255"/>
      <c r="E724" s="255"/>
      <c r="F724" s="256"/>
      <c r="G724" s="255"/>
      <c r="H724" s="254"/>
      <c r="I724" s="254"/>
      <c r="J724" s="254"/>
      <c r="K724" s="254"/>
      <c r="L724" s="254"/>
      <c r="M724" s="254"/>
      <c r="N724" s="254"/>
      <c r="O724" s="254"/>
      <c r="P724" s="254"/>
      <c r="Q724" s="254"/>
      <c r="R724" s="254"/>
      <c r="S724" s="254"/>
      <c r="T724" s="254"/>
      <c r="U724" s="254"/>
      <c r="V724" s="254"/>
      <c r="W724" s="254"/>
      <c r="X724" s="254"/>
      <c r="Y724" s="254"/>
      <c r="Z724" s="254"/>
      <c r="AA724" s="257"/>
      <c r="AB724" s="257"/>
      <c r="AC724" s="257"/>
      <c r="AD724" s="254"/>
      <c r="AE724" s="254"/>
      <c r="AF724" s="254"/>
      <c r="AG724" s="258"/>
      <c r="AH724" s="259"/>
      <c r="AI724" s="260"/>
      <c r="AJ724" s="254"/>
      <c r="AK724" s="254"/>
      <c r="AL724" s="254"/>
      <c r="AM724" s="254"/>
      <c r="AN724" s="261"/>
      <c r="AO724" s="254"/>
      <c r="AP724" s="254"/>
      <c r="AQ724" s="254"/>
      <c r="AR724" s="254"/>
      <c r="AS724" s="254"/>
      <c r="AT724" s="254"/>
      <c r="AU724" s="258"/>
      <c r="AV724" s="259"/>
      <c r="AW724" s="257"/>
      <c r="AX724" s="257"/>
      <c r="AY724" s="262"/>
      <c r="AZ724" s="266"/>
      <c r="BA724" s="259"/>
      <c r="BB724" s="263"/>
      <c r="BC724" s="264"/>
      <c r="BD724" s="264"/>
      <c r="BE724" s="264"/>
      <c r="BF724" s="264"/>
      <c r="BG724" s="262"/>
      <c r="BH724" s="263"/>
      <c r="BI724" s="254"/>
      <c r="BJ724" s="294"/>
      <c r="BK724" s="180"/>
    </row>
    <row r="725" spans="1:63" s="50" customFormat="1" ht="11.25" customHeight="1" x14ac:dyDescent="0.15">
      <c r="A725" s="295" t="s">
        <v>351</v>
      </c>
      <c r="B725" s="112" t="s">
        <v>630</v>
      </c>
      <c r="C725" s="48" t="s">
        <v>631</v>
      </c>
      <c r="D725" s="48" t="s">
        <v>632</v>
      </c>
      <c r="E725" s="48" t="s">
        <v>633</v>
      </c>
      <c r="F725" s="147"/>
      <c r="G725" s="48">
        <v>12320</v>
      </c>
      <c r="H725" s="43">
        <v>4992</v>
      </c>
      <c r="I725" s="43">
        <v>409</v>
      </c>
      <c r="J725" s="43">
        <v>39</v>
      </c>
      <c r="K725" s="43">
        <v>22</v>
      </c>
      <c r="L725" s="43">
        <v>2</v>
      </c>
      <c r="M725" s="43">
        <v>185</v>
      </c>
      <c r="N725" s="43">
        <v>3</v>
      </c>
      <c r="O725" s="43">
        <v>409</v>
      </c>
      <c r="P725" s="43">
        <v>0</v>
      </c>
      <c r="Q725" s="43">
        <v>0</v>
      </c>
      <c r="R725" s="43">
        <v>0</v>
      </c>
      <c r="S725" s="43">
        <v>0</v>
      </c>
      <c r="T725" s="43">
        <v>0</v>
      </c>
      <c r="U725" s="43">
        <v>0</v>
      </c>
      <c r="V725" s="43">
        <v>0</v>
      </c>
      <c r="W725" s="43">
        <v>0</v>
      </c>
      <c r="X725" s="43">
        <v>0</v>
      </c>
      <c r="Y725" s="43">
        <v>454</v>
      </c>
      <c r="Z725" s="43">
        <v>5</v>
      </c>
      <c r="AA725" s="73">
        <v>1</v>
      </c>
      <c r="AB725" s="73">
        <v>0</v>
      </c>
      <c r="AC725" s="73">
        <v>0</v>
      </c>
      <c r="AD725" s="43">
        <v>133</v>
      </c>
      <c r="AE725" s="43"/>
      <c r="AF725" s="43">
        <v>175</v>
      </c>
      <c r="AG725" s="78"/>
      <c r="AH725" s="81"/>
      <c r="AI725" s="112">
        <v>111469</v>
      </c>
      <c r="AJ725" s="43">
        <v>0</v>
      </c>
      <c r="AK725" s="43">
        <v>0</v>
      </c>
      <c r="AL725" s="43">
        <v>27802</v>
      </c>
      <c r="AM725" s="43">
        <v>86960</v>
      </c>
      <c r="AN725" s="113" t="s">
        <v>1498</v>
      </c>
      <c r="AO725" s="43">
        <v>14006746</v>
      </c>
      <c r="AP725" s="43">
        <v>0</v>
      </c>
      <c r="AQ725" s="43">
        <v>2277407</v>
      </c>
      <c r="AR725" s="43">
        <v>0</v>
      </c>
      <c r="AS725" s="43">
        <v>20599</v>
      </c>
      <c r="AT725" s="43">
        <v>0</v>
      </c>
      <c r="AU725" s="78">
        <v>0</v>
      </c>
      <c r="AV725" s="81"/>
      <c r="AW725" s="73">
        <v>0.86</v>
      </c>
      <c r="AX725" s="73">
        <v>0.14000000000000001</v>
      </c>
      <c r="AY725" s="46" t="s">
        <v>50</v>
      </c>
      <c r="AZ725" s="265" t="s">
        <v>41</v>
      </c>
      <c r="BA725" s="81"/>
      <c r="BB725" s="71">
        <v>65</v>
      </c>
      <c r="BC725" s="68"/>
      <c r="BD725" s="68"/>
      <c r="BE725" s="68"/>
      <c r="BF725" s="68"/>
      <c r="BG725" s="46" t="s">
        <v>42</v>
      </c>
      <c r="BH725" s="71">
        <v>65</v>
      </c>
      <c r="BI725" s="43"/>
      <c r="BJ725" s="180" t="s">
        <v>42</v>
      </c>
      <c r="BK725" s="180">
        <v>1048</v>
      </c>
    </row>
    <row r="726" spans="1:63" s="50" customFormat="1" ht="11.25" customHeight="1" x14ac:dyDescent="0.15">
      <c r="A726" s="292" t="s">
        <v>135</v>
      </c>
      <c r="B726" s="112" t="s">
        <v>1499</v>
      </c>
      <c r="C726" s="48" t="s">
        <v>44</v>
      </c>
      <c r="D726" s="48" t="s">
        <v>1500</v>
      </c>
      <c r="E726" s="48" t="s">
        <v>221</v>
      </c>
      <c r="F726" s="147"/>
      <c r="G726" s="48">
        <v>43186</v>
      </c>
      <c r="H726" s="43">
        <v>15506</v>
      </c>
      <c r="I726" s="43">
        <v>1747</v>
      </c>
      <c r="J726" s="43">
        <v>93</v>
      </c>
      <c r="K726" s="43">
        <v>8</v>
      </c>
      <c r="L726" s="43">
        <v>0</v>
      </c>
      <c r="M726" s="43">
        <v>420</v>
      </c>
      <c r="N726" s="43">
        <v>118</v>
      </c>
      <c r="O726" s="43">
        <v>800</v>
      </c>
      <c r="P726" s="43">
        <v>4</v>
      </c>
      <c r="Q726" s="43">
        <v>0</v>
      </c>
      <c r="R726" s="43">
        <v>0</v>
      </c>
      <c r="S726" s="43">
        <v>0</v>
      </c>
      <c r="T726" s="43">
        <v>0</v>
      </c>
      <c r="U726" s="43">
        <v>0</v>
      </c>
      <c r="V726" s="43">
        <v>0</v>
      </c>
      <c r="W726" s="43">
        <v>0</v>
      </c>
      <c r="X726" s="43">
        <v>0</v>
      </c>
      <c r="Y726" s="43">
        <v>1620</v>
      </c>
      <c r="Z726" s="43">
        <v>2240</v>
      </c>
      <c r="AA726" s="73">
        <v>0.87</v>
      </c>
      <c r="AB726" s="73">
        <v>0</v>
      </c>
      <c r="AC726" s="73">
        <v>0.13</v>
      </c>
      <c r="AD726" s="43">
        <v>188</v>
      </c>
      <c r="AE726" s="43">
        <v>480000</v>
      </c>
      <c r="AF726" s="43">
        <v>245</v>
      </c>
      <c r="AG726" s="78">
        <v>500000</v>
      </c>
      <c r="AH726" s="81"/>
      <c r="AI726" s="112">
        <v>304500</v>
      </c>
      <c r="AJ726" s="43">
        <v>24120</v>
      </c>
      <c r="AK726" s="43">
        <v>0</v>
      </c>
      <c r="AL726" s="43">
        <v>1010</v>
      </c>
      <c r="AM726" s="43"/>
      <c r="AN726" s="113"/>
      <c r="AO726" s="43">
        <v>989516</v>
      </c>
      <c r="AP726" s="43">
        <v>695</v>
      </c>
      <c r="AQ726" s="43">
        <v>0</v>
      </c>
      <c r="AR726" s="43">
        <v>0</v>
      </c>
      <c r="AS726" s="43">
        <v>612000</v>
      </c>
      <c r="AT726" s="43"/>
      <c r="AU726" s="78"/>
      <c r="AV726" s="81"/>
      <c r="AW726" s="73">
        <v>0.78</v>
      </c>
      <c r="AX726" s="73">
        <v>0.22</v>
      </c>
      <c r="AY726" s="46" t="s">
        <v>50</v>
      </c>
      <c r="AZ726" s="265" t="s">
        <v>50</v>
      </c>
      <c r="BA726" s="81"/>
      <c r="BB726" s="71">
        <v>65</v>
      </c>
      <c r="BC726" s="68">
        <v>15240000</v>
      </c>
      <c r="BD726" s="68">
        <v>13213000</v>
      </c>
      <c r="BE726" s="68">
        <v>19889000</v>
      </c>
      <c r="BF726" s="68">
        <v>48342000</v>
      </c>
      <c r="BG726" s="46" t="s">
        <v>42</v>
      </c>
      <c r="BH726" s="71">
        <v>49</v>
      </c>
      <c r="BI726" s="43" t="s">
        <v>1501</v>
      </c>
      <c r="BJ726" s="180" t="s">
        <v>46</v>
      </c>
      <c r="BK726" s="180">
        <v>288.07692307692309</v>
      </c>
    </row>
    <row r="727" spans="1:63" s="50" customFormat="1" ht="11.25" customHeight="1" x14ac:dyDescent="0.15">
      <c r="A727" s="295" t="s">
        <v>155</v>
      </c>
      <c r="B727" s="112" t="s">
        <v>1502</v>
      </c>
      <c r="C727" s="48" t="s">
        <v>1503</v>
      </c>
      <c r="D727" s="48" t="s">
        <v>1504</v>
      </c>
      <c r="E727" s="48" t="s">
        <v>1505</v>
      </c>
      <c r="F727" s="147"/>
      <c r="G727" s="48">
        <v>26507</v>
      </c>
      <c r="H727" s="43">
        <v>11441</v>
      </c>
      <c r="I727" s="43">
        <v>1080</v>
      </c>
      <c r="J727" s="43">
        <v>18</v>
      </c>
      <c r="K727" s="43">
        <v>0</v>
      </c>
      <c r="L727" s="43">
        <v>28</v>
      </c>
      <c r="M727" s="43">
        <v>34</v>
      </c>
      <c r="N727" s="43">
        <v>150</v>
      </c>
      <c r="O727" s="43">
        <v>1010</v>
      </c>
      <c r="P727" s="43">
        <v>0</v>
      </c>
      <c r="Q727" s="43"/>
      <c r="R727" s="43"/>
      <c r="S727" s="43"/>
      <c r="T727" s="43"/>
      <c r="U727" s="43"/>
      <c r="V727" s="43"/>
      <c r="W727" s="43"/>
      <c r="X727" s="43"/>
      <c r="Y727" s="43">
        <v>1698</v>
      </c>
      <c r="Z727" s="43">
        <v>145</v>
      </c>
      <c r="AA727" s="73">
        <v>1</v>
      </c>
      <c r="AB727" s="73">
        <v>0</v>
      </c>
      <c r="AC727" s="73">
        <v>0</v>
      </c>
      <c r="AD727" s="43">
        <v>118</v>
      </c>
      <c r="AE727" s="43">
        <v>361604</v>
      </c>
      <c r="AF727" s="43">
        <v>72</v>
      </c>
      <c r="AG727" s="78">
        <v>1009156</v>
      </c>
      <c r="AH727" s="81" t="s">
        <v>1506</v>
      </c>
      <c r="AI727" s="112">
        <v>185754</v>
      </c>
      <c r="AJ727" s="43"/>
      <c r="AK727" s="43"/>
      <c r="AL727" s="43"/>
      <c r="AM727" s="43"/>
      <c r="AN727" s="113"/>
      <c r="AO727" s="43">
        <v>4224472</v>
      </c>
      <c r="AP727" s="43"/>
      <c r="AQ727" s="43"/>
      <c r="AR727" s="43"/>
      <c r="AS727" s="43">
        <v>3200000</v>
      </c>
      <c r="AT727" s="43"/>
      <c r="AU727" s="78">
        <v>800000</v>
      </c>
      <c r="AV727" s="81" t="s">
        <v>1507</v>
      </c>
      <c r="AW727" s="73">
        <v>1</v>
      </c>
      <c r="AX727" s="73">
        <v>0</v>
      </c>
      <c r="AY727" s="46" t="s">
        <v>41</v>
      </c>
      <c r="AZ727" s="265" t="s">
        <v>41</v>
      </c>
      <c r="BA727" s="81" t="s">
        <v>1508</v>
      </c>
      <c r="BB727" s="71">
        <v>71</v>
      </c>
      <c r="BC727" s="68">
        <v>2782789</v>
      </c>
      <c r="BD727" s="68">
        <v>6874513.3899999997</v>
      </c>
      <c r="BE727" s="68">
        <v>13701683</v>
      </c>
      <c r="BF727" s="68">
        <v>23358985.390000001</v>
      </c>
      <c r="BG727" s="46" t="s">
        <v>42</v>
      </c>
      <c r="BH727" s="71">
        <v>64.02</v>
      </c>
      <c r="BI727" s="43" t="s">
        <v>1509</v>
      </c>
      <c r="BJ727" s="180" t="s">
        <v>42</v>
      </c>
      <c r="BK727" s="180">
        <v>297.22222222222223</v>
      </c>
    </row>
    <row r="728" spans="1:63" s="50" customFormat="1" ht="11.25" customHeight="1" x14ac:dyDescent="0.15">
      <c r="A728" s="292" t="s">
        <v>136</v>
      </c>
      <c r="B728" s="112" t="s">
        <v>169</v>
      </c>
      <c r="C728" s="48" t="s">
        <v>186</v>
      </c>
      <c r="D728" s="48" t="s">
        <v>1510</v>
      </c>
      <c r="E728" s="48" t="s">
        <v>661</v>
      </c>
      <c r="F728" s="147"/>
      <c r="G728" s="48">
        <v>24243</v>
      </c>
      <c r="H728" s="43">
        <v>9593</v>
      </c>
      <c r="I728" s="43">
        <v>902</v>
      </c>
      <c r="J728" s="43">
        <v>45</v>
      </c>
      <c r="K728" s="43">
        <v>11</v>
      </c>
      <c r="L728" s="43">
        <v>22</v>
      </c>
      <c r="M728" s="43">
        <v>902</v>
      </c>
      <c r="N728" s="43">
        <v>902</v>
      </c>
      <c r="O728" s="43">
        <v>902</v>
      </c>
      <c r="P728" s="43">
        <v>0</v>
      </c>
      <c r="Q728" s="43">
        <v>0</v>
      </c>
      <c r="R728" s="43">
        <v>0</v>
      </c>
      <c r="S728" s="43">
        <v>0</v>
      </c>
      <c r="T728" s="43">
        <v>0</v>
      </c>
      <c r="U728" s="43">
        <v>0</v>
      </c>
      <c r="V728" s="43">
        <v>0</v>
      </c>
      <c r="W728" s="43">
        <v>0</v>
      </c>
      <c r="X728" s="43">
        <v>0</v>
      </c>
      <c r="Y728" s="43">
        <v>911</v>
      </c>
      <c r="Z728" s="43">
        <v>505</v>
      </c>
      <c r="AA728" s="73">
        <v>0.99</v>
      </c>
      <c r="AB728" s="73">
        <v>0</v>
      </c>
      <c r="AC728" s="73">
        <v>0.01</v>
      </c>
      <c r="AD728" s="43">
        <v>116</v>
      </c>
      <c r="AE728" s="43">
        <v>222000</v>
      </c>
      <c r="AF728" s="43">
        <v>102</v>
      </c>
      <c r="AG728" s="78">
        <v>2850000</v>
      </c>
      <c r="AH728" s="81"/>
      <c r="AI728" s="112">
        <v>121454</v>
      </c>
      <c r="AJ728" s="43">
        <v>963</v>
      </c>
      <c r="AK728" s="43">
        <v>0</v>
      </c>
      <c r="AL728" s="43">
        <v>11210</v>
      </c>
      <c r="AM728" s="43">
        <v>0</v>
      </c>
      <c r="AN728" s="113"/>
      <c r="AO728" s="43">
        <v>21780049</v>
      </c>
      <c r="AP728" s="43">
        <v>39371</v>
      </c>
      <c r="AQ728" s="43">
        <v>0</v>
      </c>
      <c r="AR728" s="43">
        <v>0</v>
      </c>
      <c r="AS728" s="43">
        <v>0</v>
      </c>
      <c r="AT728" s="43">
        <v>0</v>
      </c>
      <c r="AU728" s="78">
        <v>0</v>
      </c>
      <c r="AV728" s="81"/>
      <c r="AW728" s="73">
        <v>1</v>
      </c>
      <c r="AX728" s="73">
        <v>0</v>
      </c>
      <c r="AY728" s="46" t="s">
        <v>50</v>
      </c>
      <c r="AZ728" s="265" t="s">
        <v>50</v>
      </c>
      <c r="BA728" s="81"/>
      <c r="BB728" s="71">
        <v>67.66</v>
      </c>
      <c r="BC728" s="68">
        <v>10897258</v>
      </c>
      <c r="BD728" s="68">
        <v>4915908</v>
      </c>
      <c r="BE728" s="68">
        <v>10517472</v>
      </c>
      <c r="BF728" s="68">
        <v>26330638</v>
      </c>
      <c r="BG728" s="46" t="s">
        <v>42</v>
      </c>
      <c r="BH728" s="71">
        <v>64.77</v>
      </c>
      <c r="BI728" s="43" t="s">
        <v>1511</v>
      </c>
      <c r="BJ728" s="180" t="s">
        <v>42</v>
      </c>
      <c r="BK728" s="180">
        <v>492.3</v>
      </c>
    </row>
    <row r="729" spans="1:63" s="50" customFormat="1" ht="11.25" customHeight="1" x14ac:dyDescent="0.15">
      <c r="A729" s="292" t="s">
        <v>109</v>
      </c>
      <c r="B729" s="112" t="s">
        <v>107</v>
      </c>
      <c r="C729" s="48" t="s">
        <v>108</v>
      </c>
      <c r="D729" s="48" t="s">
        <v>1512</v>
      </c>
      <c r="E729" s="48" t="s">
        <v>111</v>
      </c>
      <c r="F729" s="147"/>
      <c r="G729" s="48">
        <v>25300</v>
      </c>
      <c r="H729" s="43">
        <v>10000</v>
      </c>
      <c r="I729" s="43">
        <v>591</v>
      </c>
      <c r="J729" s="43">
        <v>113</v>
      </c>
      <c r="K729" s="43">
        <v>4</v>
      </c>
      <c r="L729" s="43">
        <v>6</v>
      </c>
      <c r="M729" s="43">
        <v>300</v>
      </c>
      <c r="N729" s="43">
        <v>0</v>
      </c>
      <c r="O729" s="43">
        <v>591</v>
      </c>
      <c r="P729" s="43">
        <v>0</v>
      </c>
      <c r="Q729" s="43">
        <v>0</v>
      </c>
      <c r="R729" s="43">
        <v>0</v>
      </c>
      <c r="S729" s="43">
        <v>0</v>
      </c>
      <c r="T729" s="43">
        <v>0</v>
      </c>
      <c r="U729" s="43">
        <v>0</v>
      </c>
      <c r="V729" s="43">
        <v>0</v>
      </c>
      <c r="W729" s="43">
        <v>0</v>
      </c>
      <c r="X729" s="43">
        <v>0</v>
      </c>
      <c r="Y729" s="43">
        <v>1200</v>
      </c>
      <c r="Z729" s="43">
        <v>10</v>
      </c>
      <c r="AA729" s="73">
        <v>1</v>
      </c>
      <c r="AB729" s="73">
        <v>0</v>
      </c>
      <c r="AC729" s="73">
        <v>0</v>
      </c>
      <c r="AD729" s="43">
        <v>160</v>
      </c>
      <c r="AE729" s="43">
        <v>200000</v>
      </c>
      <c r="AF729" s="43">
        <v>120</v>
      </c>
      <c r="AG729" s="78">
        <v>1800000</v>
      </c>
      <c r="AH729" s="81"/>
      <c r="AI729" s="112">
        <v>53000</v>
      </c>
      <c r="AJ729" s="43">
        <v>0</v>
      </c>
      <c r="AK729" s="43">
        <v>0</v>
      </c>
      <c r="AL729" s="43">
        <v>16000</v>
      </c>
      <c r="AM729" s="43">
        <v>0</v>
      </c>
      <c r="AN729" s="113"/>
      <c r="AO729" s="43">
        <v>3500000</v>
      </c>
      <c r="AP729" s="43">
        <v>0</v>
      </c>
      <c r="AQ729" s="43">
        <v>18000</v>
      </c>
      <c r="AR729" s="43">
        <v>0</v>
      </c>
      <c r="AS729" s="43">
        <v>0</v>
      </c>
      <c r="AT729" s="43">
        <v>30000</v>
      </c>
      <c r="AU729" s="78"/>
      <c r="AV729" s="81"/>
      <c r="AW729" s="73">
        <v>1</v>
      </c>
      <c r="AX729" s="73">
        <v>0</v>
      </c>
      <c r="AY729" s="46" t="s">
        <v>50</v>
      </c>
      <c r="AZ729" s="265" t="s">
        <v>41</v>
      </c>
      <c r="BA729" s="81"/>
      <c r="BB729" s="71">
        <v>47.35</v>
      </c>
      <c r="BC729" s="68">
        <v>4075298</v>
      </c>
      <c r="BD729" s="68">
        <v>3304018</v>
      </c>
      <c r="BE729" s="68">
        <v>2748901</v>
      </c>
      <c r="BF729" s="68">
        <v>10246313</v>
      </c>
      <c r="BG729" s="46" t="s">
        <v>42</v>
      </c>
      <c r="BH729" s="71">
        <v>43.32</v>
      </c>
      <c r="BI729" s="43"/>
      <c r="BJ729" s="180" t="s">
        <v>46</v>
      </c>
      <c r="BK729" s="180">
        <v>285</v>
      </c>
    </row>
    <row r="730" spans="1:63" s="50" customFormat="1" ht="11.25" customHeight="1" x14ac:dyDescent="0.15">
      <c r="A730" s="292" t="s">
        <v>352</v>
      </c>
      <c r="B730" s="112" t="s">
        <v>665</v>
      </c>
      <c r="C730" s="48" t="s">
        <v>1513</v>
      </c>
      <c r="D730" s="48" t="s">
        <v>1514</v>
      </c>
      <c r="E730" s="48" t="s">
        <v>667</v>
      </c>
      <c r="F730" s="147"/>
      <c r="G730" s="48">
        <v>60000</v>
      </c>
      <c r="H730" s="43">
        <v>27500</v>
      </c>
      <c r="I730" s="43">
        <v>980</v>
      </c>
      <c r="J730" s="43">
        <v>15</v>
      </c>
      <c r="K730" s="43">
        <v>0</v>
      </c>
      <c r="L730" s="43">
        <v>2</v>
      </c>
      <c r="M730" s="43">
        <v>0</v>
      </c>
      <c r="N730" s="43">
        <v>2</v>
      </c>
      <c r="O730" s="43">
        <v>980</v>
      </c>
      <c r="P730" s="43">
        <v>0</v>
      </c>
      <c r="Q730" s="43">
        <v>450</v>
      </c>
      <c r="R730" s="43">
        <v>12</v>
      </c>
      <c r="S730" s="43">
        <v>0</v>
      </c>
      <c r="T730" s="43">
        <v>0</v>
      </c>
      <c r="U730" s="43">
        <v>0</v>
      </c>
      <c r="V730" s="43">
        <v>0</v>
      </c>
      <c r="W730" s="43">
        <v>450</v>
      </c>
      <c r="X730" s="43">
        <v>0</v>
      </c>
      <c r="Y730" s="43">
        <v>2000</v>
      </c>
      <c r="Z730" s="43">
        <v>150</v>
      </c>
      <c r="AA730" s="73">
        <v>0.99</v>
      </c>
      <c r="AB730" s="73">
        <v>0</v>
      </c>
      <c r="AC730" s="73">
        <v>0.01</v>
      </c>
      <c r="AD730" s="43">
        <v>125</v>
      </c>
      <c r="AE730" s="43">
        <v>314000</v>
      </c>
      <c r="AF730" s="43">
        <v>125</v>
      </c>
      <c r="AG730" s="78">
        <v>2000000</v>
      </c>
      <c r="AH730" s="81" t="s">
        <v>1515</v>
      </c>
      <c r="AI730" s="112">
        <v>64390</v>
      </c>
      <c r="AJ730" s="43">
        <v>0</v>
      </c>
      <c r="AK730" s="43">
        <v>0</v>
      </c>
      <c r="AL730" s="43">
        <v>0</v>
      </c>
      <c r="AM730" s="43"/>
      <c r="AN730" s="113"/>
      <c r="AO730" s="43">
        <v>1044255</v>
      </c>
      <c r="AP730" s="43">
        <v>231340</v>
      </c>
      <c r="AQ730" s="43">
        <v>0</v>
      </c>
      <c r="AR730" s="43">
        <v>0</v>
      </c>
      <c r="AS730" s="43">
        <v>500</v>
      </c>
      <c r="AT730" s="43">
        <v>0</v>
      </c>
      <c r="AU730" s="78"/>
      <c r="AV730" s="81"/>
      <c r="AW730" s="73">
        <v>0.5</v>
      </c>
      <c r="AX730" s="73">
        <v>0.5</v>
      </c>
      <c r="AY730" s="46" t="s">
        <v>50</v>
      </c>
      <c r="AZ730" s="265" t="s">
        <v>50</v>
      </c>
      <c r="BA730" s="81"/>
      <c r="BB730" s="71">
        <v>81</v>
      </c>
      <c r="BC730" s="68">
        <v>7103260</v>
      </c>
      <c r="BD730" s="68">
        <v>13834630</v>
      </c>
      <c r="BE730" s="68">
        <v>7121890</v>
      </c>
      <c r="BF730" s="68">
        <v>28570560</v>
      </c>
      <c r="BG730" s="46" t="s">
        <v>42</v>
      </c>
      <c r="BH730" s="71">
        <v>61</v>
      </c>
      <c r="BI730" s="43" t="s">
        <v>1516</v>
      </c>
      <c r="BJ730" s="180" t="s">
        <v>46</v>
      </c>
      <c r="BK730" s="180">
        <v>105.71428571428571</v>
      </c>
    </row>
    <row r="731" spans="1:63" s="252" customFormat="1" ht="11.25" customHeight="1" x14ac:dyDescent="0.15">
      <c r="A731" s="293" t="s">
        <v>53</v>
      </c>
      <c r="B731" s="260"/>
      <c r="C731" s="255"/>
      <c r="D731" s="255"/>
      <c r="E731" s="255"/>
      <c r="F731" s="256"/>
      <c r="G731" s="255"/>
      <c r="H731" s="254"/>
      <c r="I731" s="254"/>
      <c r="J731" s="254"/>
      <c r="K731" s="254"/>
      <c r="L731" s="254"/>
      <c r="M731" s="254"/>
      <c r="N731" s="254"/>
      <c r="O731" s="254"/>
      <c r="P731" s="254"/>
      <c r="Q731" s="254"/>
      <c r="R731" s="254"/>
      <c r="S731" s="254"/>
      <c r="T731" s="254"/>
      <c r="U731" s="254"/>
      <c r="V731" s="254"/>
      <c r="W731" s="254"/>
      <c r="X731" s="254"/>
      <c r="Y731" s="254"/>
      <c r="Z731" s="254"/>
      <c r="AA731" s="257"/>
      <c r="AB731" s="257"/>
      <c r="AC731" s="257"/>
      <c r="AD731" s="254"/>
      <c r="AE731" s="254"/>
      <c r="AF731" s="254"/>
      <c r="AG731" s="258"/>
      <c r="AH731" s="259"/>
      <c r="AI731" s="260"/>
      <c r="AJ731" s="254"/>
      <c r="AK731" s="254"/>
      <c r="AL731" s="254"/>
      <c r="AM731" s="254"/>
      <c r="AN731" s="261"/>
      <c r="AO731" s="254"/>
      <c r="AP731" s="254"/>
      <c r="AQ731" s="254"/>
      <c r="AR731" s="254"/>
      <c r="AS731" s="254"/>
      <c r="AT731" s="254"/>
      <c r="AU731" s="258"/>
      <c r="AV731" s="259"/>
      <c r="AW731" s="257"/>
      <c r="AX731" s="257"/>
      <c r="AY731" s="262"/>
      <c r="AZ731" s="266"/>
      <c r="BA731" s="259"/>
      <c r="BB731" s="263"/>
      <c r="BC731" s="264"/>
      <c r="BD731" s="264"/>
      <c r="BE731" s="264"/>
      <c r="BF731" s="264"/>
      <c r="BG731" s="262"/>
      <c r="BH731" s="263"/>
      <c r="BI731" s="254"/>
      <c r="BJ731" s="294"/>
      <c r="BK731" s="180">
        <v>16.333333333333332</v>
      </c>
    </row>
    <row r="732" spans="1:63" s="50" customFormat="1" ht="11.25" customHeight="1" x14ac:dyDescent="0.15">
      <c r="A732" s="292" t="s">
        <v>137</v>
      </c>
      <c r="B732" s="112" t="s">
        <v>170</v>
      </c>
      <c r="C732" s="48" t="s">
        <v>187</v>
      </c>
      <c r="D732" s="48" t="s">
        <v>205</v>
      </c>
      <c r="E732" s="48" t="s">
        <v>224</v>
      </c>
      <c r="F732" s="147"/>
      <c r="G732" s="48">
        <v>8300</v>
      </c>
      <c r="H732" s="43">
        <v>4100</v>
      </c>
      <c r="I732" s="43">
        <v>400</v>
      </c>
      <c r="J732" s="43">
        <v>22</v>
      </c>
      <c r="K732" s="43">
        <v>12</v>
      </c>
      <c r="L732" s="43">
        <v>2</v>
      </c>
      <c r="M732" s="43">
        <v>430</v>
      </c>
      <c r="N732" s="43">
        <v>135</v>
      </c>
      <c r="O732" s="43">
        <v>400</v>
      </c>
      <c r="P732" s="43">
        <v>10</v>
      </c>
      <c r="Q732" s="43">
        <v>22</v>
      </c>
      <c r="R732" s="43"/>
      <c r="S732" s="43"/>
      <c r="T732" s="43"/>
      <c r="U732" s="43">
        <v>15</v>
      </c>
      <c r="V732" s="43"/>
      <c r="W732" s="43"/>
      <c r="X732" s="43"/>
      <c r="Y732" s="43">
        <v>975</v>
      </c>
      <c r="Z732" s="43">
        <v>0</v>
      </c>
      <c r="AA732" s="73">
        <v>0.94</v>
      </c>
      <c r="AB732" s="73">
        <v>0.04</v>
      </c>
      <c r="AC732" s="73">
        <v>0.02</v>
      </c>
      <c r="AD732" s="43">
        <v>100</v>
      </c>
      <c r="AE732" s="43">
        <v>90000</v>
      </c>
      <c r="AF732" s="43">
        <v>100</v>
      </c>
      <c r="AG732" s="78">
        <v>825000</v>
      </c>
      <c r="AH732" s="81"/>
      <c r="AI732" s="112">
        <v>142182</v>
      </c>
      <c r="AJ732" s="43">
        <v>10</v>
      </c>
      <c r="AK732" s="43">
        <v>0</v>
      </c>
      <c r="AL732" s="43">
        <v>17868</v>
      </c>
      <c r="AM732" s="43"/>
      <c r="AN732" s="113"/>
      <c r="AO732" s="43">
        <v>610045</v>
      </c>
      <c r="AP732" s="43"/>
      <c r="AQ732" s="43">
        <v>587449</v>
      </c>
      <c r="AR732" s="43"/>
      <c r="AS732" s="43"/>
      <c r="AT732" s="43"/>
      <c r="AU732" s="78"/>
      <c r="AV732" s="81"/>
      <c r="AW732" s="73">
        <v>0.77</v>
      </c>
      <c r="AX732" s="73">
        <v>0.23</v>
      </c>
      <c r="AY732" s="46" t="s">
        <v>41</v>
      </c>
      <c r="AZ732" s="265" t="s">
        <v>41</v>
      </c>
      <c r="BA732" s="81"/>
      <c r="BB732" s="71">
        <v>69.36</v>
      </c>
      <c r="BC732" s="68">
        <v>9554627</v>
      </c>
      <c r="BD732" s="68">
        <v>9815287</v>
      </c>
      <c r="BE732" s="68">
        <v>10748715</v>
      </c>
      <c r="BF732" s="68">
        <v>32218630</v>
      </c>
      <c r="BG732" s="46" t="s">
        <v>42</v>
      </c>
      <c r="BH732" s="71">
        <v>67.900000000000006</v>
      </c>
      <c r="BI732" s="43"/>
      <c r="BJ732" s="180" t="s">
        <v>42</v>
      </c>
      <c r="BK732" s="180">
        <v>1700.7142857142858</v>
      </c>
    </row>
    <row r="733" spans="1:63" s="50" customFormat="1" ht="11.25" customHeight="1" x14ac:dyDescent="0.15">
      <c r="A733" s="295" t="s">
        <v>353</v>
      </c>
      <c r="B733" s="112" t="s">
        <v>1517</v>
      </c>
      <c r="C733" s="48" t="s">
        <v>1518</v>
      </c>
      <c r="D733" s="48" t="s">
        <v>1519</v>
      </c>
      <c r="E733" s="48" t="s">
        <v>1520</v>
      </c>
      <c r="F733" s="147"/>
      <c r="G733" s="48">
        <v>17132</v>
      </c>
      <c r="H733" s="43">
        <v>5270</v>
      </c>
      <c r="I733" s="43">
        <v>645</v>
      </c>
      <c r="J733" s="43">
        <v>17</v>
      </c>
      <c r="K733" s="43">
        <v>2</v>
      </c>
      <c r="L733" s="43">
        <v>2</v>
      </c>
      <c r="M733" s="43">
        <v>320</v>
      </c>
      <c r="N733" s="43">
        <v>0</v>
      </c>
      <c r="O733" s="43">
        <v>645</v>
      </c>
      <c r="P733" s="43">
        <v>0</v>
      </c>
      <c r="Q733" s="43">
        <v>2000</v>
      </c>
      <c r="R733" s="43">
        <v>70</v>
      </c>
      <c r="S733" s="43">
        <v>30</v>
      </c>
      <c r="T733" s="43">
        <v>0</v>
      </c>
      <c r="U733" s="43">
        <v>0</v>
      </c>
      <c r="V733" s="43">
        <v>0</v>
      </c>
      <c r="W733" s="43">
        <v>0</v>
      </c>
      <c r="X733" s="43">
        <v>0</v>
      </c>
      <c r="Y733" s="43">
        <v>773</v>
      </c>
      <c r="Z733" s="43">
        <v>20</v>
      </c>
      <c r="AA733" s="73">
        <v>0.24</v>
      </c>
      <c r="AB733" s="73">
        <v>0.76</v>
      </c>
      <c r="AC733" s="73">
        <v>0</v>
      </c>
      <c r="AD733" s="43">
        <v>94</v>
      </c>
      <c r="AE733" s="43">
        <v>380000</v>
      </c>
      <c r="AF733" s="43">
        <v>80</v>
      </c>
      <c r="AG733" s="78">
        <v>1400000</v>
      </c>
      <c r="AH733" s="81"/>
      <c r="AI733" s="112">
        <v>91494</v>
      </c>
      <c r="AJ733" s="43">
        <v>0</v>
      </c>
      <c r="AK733" s="43">
        <v>0</v>
      </c>
      <c r="AL733" s="43">
        <v>15207</v>
      </c>
      <c r="AM733" s="43">
        <v>0</v>
      </c>
      <c r="AN733" s="113" t="s">
        <v>1521</v>
      </c>
      <c r="AO733" s="43">
        <v>1169839</v>
      </c>
      <c r="AP733" s="43">
        <v>0</v>
      </c>
      <c r="AQ733" s="43">
        <v>0</v>
      </c>
      <c r="AR733" s="43">
        <v>0</v>
      </c>
      <c r="AS733" s="43">
        <v>0</v>
      </c>
      <c r="AT733" s="43">
        <v>0</v>
      </c>
      <c r="AU733" s="78">
        <v>0</v>
      </c>
      <c r="AV733" s="81" t="s">
        <v>1521</v>
      </c>
      <c r="AW733" s="73">
        <v>1</v>
      </c>
      <c r="AX733" s="73">
        <v>0</v>
      </c>
      <c r="AY733" s="46" t="s">
        <v>50</v>
      </c>
      <c r="AZ733" s="265" t="s">
        <v>50</v>
      </c>
      <c r="BA733" s="81" t="s">
        <v>1521</v>
      </c>
      <c r="BB733" s="71">
        <v>77</v>
      </c>
      <c r="BC733" s="68">
        <v>18338146</v>
      </c>
      <c r="BD733" s="68">
        <v>5173518</v>
      </c>
      <c r="BE733" s="68">
        <v>7043941</v>
      </c>
      <c r="BF733" s="68">
        <v>53722560</v>
      </c>
      <c r="BG733" s="46" t="s">
        <v>42</v>
      </c>
      <c r="BH733" s="71">
        <v>77</v>
      </c>
      <c r="BI733" s="43" t="s">
        <v>1522</v>
      </c>
      <c r="BJ733" s="180" t="s">
        <v>46</v>
      </c>
      <c r="BK733" s="180">
        <v>130.25</v>
      </c>
    </row>
    <row r="734" spans="1:63" s="50" customFormat="1" ht="11.25" customHeight="1" x14ac:dyDescent="0.15">
      <c r="A734" s="292" t="s">
        <v>138</v>
      </c>
      <c r="B734" s="112" t="s">
        <v>1523</v>
      </c>
      <c r="C734" s="48" t="s">
        <v>1524</v>
      </c>
      <c r="D734" s="48" t="s">
        <v>1525</v>
      </c>
      <c r="E734" s="48" t="s">
        <v>1526</v>
      </c>
      <c r="F734" s="147"/>
      <c r="G734" s="48">
        <v>16000</v>
      </c>
      <c r="H734" s="43">
        <v>16000</v>
      </c>
      <c r="I734" s="43">
        <v>400</v>
      </c>
      <c r="J734" s="43">
        <v>0</v>
      </c>
      <c r="K734" s="43">
        <v>6</v>
      </c>
      <c r="L734" s="43">
        <v>13</v>
      </c>
      <c r="M734" s="43">
        <v>150</v>
      </c>
      <c r="N734" s="43">
        <v>8</v>
      </c>
      <c r="O734" s="43">
        <v>250</v>
      </c>
      <c r="P734" s="43">
        <v>0</v>
      </c>
      <c r="Q734" s="43">
        <v>3000</v>
      </c>
      <c r="R734" s="43">
        <v>10</v>
      </c>
      <c r="S734" s="43">
        <v>30</v>
      </c>
      <c r="T734" s="43">
        <v>0</v>
      </c>
      <c r="U734" s="43">
        <v>1200</v>
      </c>
      <c r="V734" s="43">
        <v>60</v>
      </c>
      <c r="W734" s="43">
        <v>1200</v>
      </c>
      <c r="X734" s="43">
        <v>150</v>
      </c>
      <c r="Y734" s="43">
        <v>300</v>
      </c>
      <c r="Z734" s="43">
        <v>500</v>
      </c>
      <c r="AA734" s="73">
        <v>0.19</v>
      </c>
      <c r="AB734" s="73">
        <v>0.81</v>
      </c>
      <c r="AC734" s="73">
        <v>0</v>
      </c>
      <c r="AD734" s="43">
        <v>153</v>
      </c>
      <c r="AE734" s="43">
        <v>380000</v>
      </c>
      <c r="AF734" s="43">
        <v>123</v>
      </c>
      <c r="AG734" s="78">
        <v>920000</v>
      </c>
      <c r="AH734" s="81"/>
      <c r="AI734" s="112">
        <v>515624</v>
      </c>
      <c r="AJ734" s="43">
        <v>0</v>
      </c>
      <c r="AK734" s="43">
        <v>703</v>
      </c>
      <c r="AL734" s="43">
        <v>15638</v>
      </c>
      <c r="AM734" s="43"/>
      <c r="AN734" s="113"/>
      <c r="AO734" s="43">
        <v>0</v>
      </c>
      <c r="AP734" s="43"/>
      <c r="AQ734" s="43">
        <v>2040000</v>
      </c>
      <c r="AR734" s="43"/>
      <c r="AS734" s="43">
        <v>1300000</v>
      </c>
      <c r="AT734" s="43"/>
      <c r="AU734" s="78"/>
      <c r="AV734" s="81"/>
      <c r="AW734" s="73">
        <v>0.4</v>
      </c>
      <c r="AX734" s="73">
        <v>0.6</v>
      </c>
      <c r="AY734" s="46" t="s">
        <v>95</v>
      </c>
      <c r="AZ734" s="265" t="s">
        <v>95</v>
      </c>
      <c r="BA734" s="81"/>
      <c r="BB734" s="71">
        <v>70</v>
      </c>
      <c r="BC734" s="68">
        <v>13420000</v>
      </c>
      <c r="BD734" s="68">
        <v>81906000</v>
      </c>
      <c r="BE734" s="68">
        <v>37510000</v>
      </c>
      <c r="BF734" s="68">
        <v>132837156</v>
      </c>
      <c r="BG734" s="46" t="s">
        <v>42</v>
      </c>
      <c r="BH734" s="71">
        <v>68</v>
      </c>
      <c r="BI734" s="43"/>
      <c r="BJ734" s="180" t="s">
        <v>42</v>
      </c>
      <c r="BK734" s="180">
        <v>483.625</v>
      </c>
    </row>
    <row r="735" spans="1:63" s="50" customFormat="1" ht="11.25" customHeight="1" x14ac:dyDescent="0.15">
      <c r="A735" s="292" t="s">
        <v>139</v>
      </c>
      <c r="B735" s="112" t="s">
        <v>1527</v>
      </c>
      <c r="C735" s="48" t="s">
        <v>672</v>
      </c>
      <c r="D735" s="48" t="s">
        <v>1528</v>
      </c>
      <c r="E735" s="48" t="s">
        <v>674</v>
      </c>
      <c r="F735" s="147"/>
      <c r="G735" s="48">
        <v>32045</v>
      </c>
      <c r="H735" s="43">
        <v>9668</v>
      </c>
      <c r="I735" s="43">
        <v>324</v>
      </c>
      <c r="J735" s="43">
        <v>22</v>
      </c>
      <c r="K735" s="43">
        <v>10</v>
      </c>
      <c r="L735" s="43">
        <v>14</v>
      </c>
      <c r="M735" s="43">
        <v>243</v>
      </c>
      <c r="N735" s="43">
        <v>324</v>
      </c>
      <c r="O735" s="43"/>
      <c r="P735" s="43"/>
      <c r="Q735" s="43"/>
      <c r="R735" s="43"/>
      <c r="S735" s="43"/>
      <c r="T735" s="43"/>
      <c r="U735" s="43"/>
      <c r="V735" s="43"/>
      <c r="W735" s="43"/>
      <c r="X735" s="43"/>
      <c r="Y735" s="43">
        <v>335</v>
      </c>
      <c r="Z735" s="43">
        <v>139</v>
      </c>
      <c r="AA735" s="73">
        <v>0.24</v>
      </c>
      <c r="AB735" s="73">
        <v>0.01</v>
      </c>
      <c r="AC735" s="73">
        <v>0.75</v>
      </c>
      <c r="AD735" s="43"/>
      <c r="AE735" s="43"/>
      <c r="AF735" s="43"/>
      <c r="AG735" s="78"/>
      <c r="AH735" s="81"/>
      <c r="AI735" s="112">
        <v>431518</v>
      </c>
      <c r="AJ735" s="43"/>
      <c r="AK735" s="43"/>
      <c r="AL735" s="43">
        <v>88079</v>
      </c>
      <c r="AM735" s="43"/>
      <c r="AN735" s="113"/>
      <c r="AO735" s="43">
        <v>1260696</v>
      </c>
      <c r="AP735" s="43">
        <v>398115</v>
      </c>
      <c r="AQ735" s="43">
        <v>0</v>
      </c>
      <c r="AR735" s="43">
        <v>0</v>
      </c>
      <c r="AS735" s="43">
        <v>0</v>
      </c>
      <c r="AT735" s="43">
        <v>0</v>
      </c>
      <c r="AU735" s="78">
        <v>0</v>
      </c>
      <c r="AV735" s="81"/>
      <c r="AW735" s="73">
        <v>0.6</v>
      </c>
      <c r="AX735" s="73">
        <v>0.4</v>
      </c>
      <c r="AY735" s="46" t="s">
        <v>50</v>
      </c>
      <c r="AZ735" s="265" t="s">
        <v>41</v>
      </c>
      <c r="BA735" s="81"/>
      <c r="BB735" s="71">
        <v>48.65</v>
      </c>
      <c r="BC735" s="68"/>
      <c r="BD735" s="68"/>
      <c r="BE735" s="68"/>
      <c r="BF735" s="68">
        <v>90000000</v>
      </c>
      <c r="BG735" s="46" t="s">
        <v>42</v>
      </c>
      <c r="BH735" s="71">
        <v>39.76</v>
      </c>
      <c r="BI735" s="43" t="s">
        <v>1529</v>
      </c>
      <c r="BJ735" s="180" t="s">
        <v>42</v>
      </c>
      <c r="BK735" s="180">
        <v>893.42857142857144</v>
      </c>
    </row>
    <row r="736" spans="1:63" s="50" customFormat="1" ht="11.25" customHeight="1" x14ac:dyDescent="0.15">
      <c r="A736" s="379" t="s">
        <v>140</v>
      </c>
      <c r="B736" s="112" t="s">
        <v>171</v>
      </c>
      <c r="C736" s="48" t="s">
        <v>188</v>
      </c>
      <c r="D736" s="48" t="s">
        <v>206</v>
      </c>
      <c r="E736" s="48" t="s">
        <v>225</v>
      </c>
      <c r="F736" s="147"/>
      <c r="G736" s="48">
        <v>30517</v>
      </c>
      <c r="H736" s="43"/>
      <c r="I736" s="43">
        <v>843</v>
      </c>
      <c r="J736" s="43"/>
      <c r="K736" s="43"/>
      <c r="L736" s="43">
        <v>16</v>
      </c>
      <c r="M736" s="43"/>
      <c r="N736" s="43"/>
      <c r="O736" s="43"/>
      <c r="P736" s="43"/>
      <c r="Q736" s="43"/>
      <c r="R736" s="43"/>
      <c r="S736" s="43"/>
      <c r="T736" s="43"/>
      <c r="U736" s="43"/>
      <c r="V736" s="43"/>
      <c r="W736" s="43"/>
      <c r="X736" s="43"/>
      <c r="Y736" s="43"/>
      <c r="Z736" s="43"/>
      <c r="AA736" s="73">
        <v>1</v>
      </c>
      <c r="AB736" s="73">
        <v>0</v>
      </c>
      <c r="AC736" s="73">
        <v>0</v>
      </c>
      <c r="AD736" s="43">
        <v>173</v>
      </c>
      <c r="AE736" s="43"/>
      <c r="AF736" s="43"/>
      <c r="AG736" s="78"/>
      <c r="AH736" s="81"/>
      <c r="AI736" s="112">
        <v>197417</v>
      </c>
      <c r="AJ736" s="43">
        <v>212794</v>
      </c>
      <c r="AK736" s="43">
        <v>43400</v>
      </c>
      <c r="AL736" s="43">
        <v>45796</v>
      </c>
      <c r="AM736" s="43"/>
      <c r="AN736" s="113"/>
      <c r="AO736" s="43">
        <v>9109</v>
      </c>
      <c r="AP736" s="43">
        <v>4261</v>
      </c>
      <c r="AQ736" s="43"/>
      <c r="AR736" s="43"/>
      <c r="AS736" s="43"/>
      <c r="AT736" s="43"/>
      <c r="AU736" s="78"/>
      <c r="AV736" s="81"/>
      <c r="AW736" s="73"/>
      <c r="AX736" s="73"/>
      <c r="AY736" s="46" t="s">
        <v>41</v>
      </c>
      <c r="AZ736" s="265" t="s">
        <v>41</v>
      </c>
      <c r="BA736" s="81"/>
      <c r="BB736" s="71">
        <v>75.790000000000006</v>
      </c>
      <c r="BC736" s="68">
        <v>31319000</v>
      </c>
      <c r="BD736" s="68">
        <v>35759000</v>
      </c>
      <c r="BE736" s="68">
        <v>29955000</v>
      </c>
      <c r="BF736" s="68"/>
      <c r="BG736" s="46" t="s">
        <v>42</v>
      </c>
      <c r="BH736" s="71">
        <v>60.73</v>
      </c>
      <c r="BI736" s="43"/>
      <c r="BJ736" s="180" t="s">
        <v>42</v>
      </c>
      <c r="BK736" s="180">
        <v>1106.1818181818182</v>
      </c>
    </row>
    <row r="737" spans="1:63" s="50" customFormat="1" ht="11.25" customHeight="1" x14ac:dyDescent="0.15">
      <c r="A737" s="381" t="s">
        <v>354</v>
      </c>
      <c r="B737" s="112" t="s">
        <v>1530</v>
      </c>
      <c r="C737" s="48" t="s">
        <v>1531</v>
      </c>
      <c r="D737" s="48" t="s">
        <v>1532</v>
      </c>
      <c r="E737" s="48" t="s">
        <v>1533</v>
      </c>
      <c r="F737" s="147"/>
      <c r="G737" s="48">
        <v>3904</v>
      </c>
      <c r="H737" s="43"/>
      <c r="I737" s="43"/>
      <c r="J737" s="43">
        <v>6</v>
      </c>
      <c r="K737" s="43"/>
      <c r="L737" s="43"/>
      <c r="M737" s="43"/>
      <c r="N737" s="43"/>
      <c r="O737" s="43"/>
      <c r="P737" s="43"/>
      <c r="Q737" s="43"/>
      <c r="R737" s="43"/>
      <c r="S737" s="43"/>
      <c r="T737" s="43"/>
      <c r="U737" s="43"/>
      <c r="V737" s="43"/>
      <c r="W737" s="43"/>
      <c r="X737" s="43"/>
      <c r="Y737" s="43">
        <v>149</v>
      </c>
      <c r="Z737" s="43">
        <v>0</v>
      </c>
      <c r="AA737" s="73">
        <v>1</v>
      </c>
      <c r="AB737" s="73">
        <v>0</v>
      </c>
      <c r="AC737" s="73">
        <v>0</v>
      </c>
      <c r="AD737" s="43">
        <v>0</v>
      </c>
      <c r="AE737" s="43">
        <v>0</v>
      </c>
      <c r="AF737" s="43">
        <v>13</v>
      </c>
      <c r="AG737" s="78">
        <v>38000</v>
      </c>
      <c r="AH737" s="81"/>
      <c r="AI737" s="112">
        <v>18</v>
      </c>
      <c r="AJ737" s="43"/>
      <c r="AK737" s="43"/>
      <c r="AL737" s="43"/>
      <c r="AM737" s="43"/>
      <c r="AN737" s="113"/>
      <c r="AO737" s="43"/>
      <c r="AP737" s="43">
        <v>6600</v>
      </c>
      <c r="AQ737" s="43"/>
      <c r="AR737" s="43"/>
      <c r="AS737" s="43"/>
      <c r="AT737" s="43"/>
      <c r="AU737" s="78"/>
      <c r="AV737" s="81"/>
      <c r="AW737" s="73">
        <v>0</v>
      </c>
      <c r="AX737" s="73">
        <v>1</v>
      </c>
      <c r="AY737" s="46" t="s">
        <v>50</v>
      </c>
      <c r="AZ737" s="265" t="s">
        <v>50</v>
      </c>
      <c r="BA737" s="81"/>
      <c r="BB737" s="71"/>
      <c r="BC737" s="68">
        <v>96000</v>
      </c>
      <c r="BD737" s="68">
        <v>40000</v>
      </c>
      <c r="BE737" s="68">
        <v>48000</v>
      </c>
      <c r="BF737" s="68">
        <v>184000</v>
      </c>
      <c r="BG737" s="46" t="s">
        <v>42</v>
      </c>
      <c r="BH737" s="71"/>
      <c r="BI737" s="43"/>
      <c r="BJ737" s="180"/>
      <c r="BK737" s="180">
        <v>49.333333333333336</v>
      </c>
    </row>
    <row r="738" spans="1:63" s="50" customFormat="1" ht="11.25" customHeight="1" x14ac:dyDescent="0.15">
      <c r="A738" s="379" t="s">
        <v>141</v>
      </c>
      <c r="B738" s="112" t="s">
        <v>1534</v>
      </c>
      <c r="C738" s="48" t="s">
        <v>39</v>
      </c>
      <c r="D738" s="48" t="s">
        <v>1535</v>
      </c>
      <c r="E738" s="48" t="s">
        <v>1536</v>
      </c>
      <c r="F738" s="147"/>
      <c r="G738" s="48">
        <v>77000</v>
      </c>
      <c r="H738" s="43">
        <v>34000</v>
      </c>
      <c r="I738" s="43">
        <v>1538</v>
      </c>
      <c r="J738" s="43">
        <v>109</v>
      </c>
      <c r="K738" s="43">
        <v>2</v>
      </c>
      <c r="L738" s="43">
        <v>83</v>
      </c>
      <c r="M738" s="43">
        <v>522</v>
      </c>
      <c r="N738" s="43">
        <v>555</v>
      </c>
      <c r="O738" s="43">
        <v>1280</v>
      </c>
      <c r="P738" s="43">
        <v>0</v>
      </c>
      <c r="Q738" s="43">
        <v>0</v>
      </c>
      <c r="R738" s="43">
        <v>0</v>
      </c>
      <c r="S738" s="43">
        <v>0</v>
      </c>
      <c r="T738" s="43">
        <v>0</v>
      </c>
      <c r="U738" s="43">
        <v>0</v>
      </c>
      <c r="V738" s="43">
        <v>0</v>
      </c>
      <c r="W738" s="43">
        <v>0</v>
      </c>
      <c r="X738" s="43">
        <v>0</v>
      </c>
      <c r="Y738" s="43">
        <v>2483</v>
      </c>
      <c r="Z738" s="43">
        <v>530</v>
      </c>
      <c r="AA738" s="73">
        <v>1</v>
      </c>
      <c r="AB738" s="73">
        <v>0</v>
      </c>
      <c r="AC738" s="73">
        <v>0</v>
      </c>
      <c r="AD738" s="43">
        <v>180</v>
      </c>
      <c r="AE738" s="43">
        <v>265000</v>
      </c>
      <c r="AF738" s="43">
        <v>173</v>
      </c>
      <c r="AG738" s="78">
        <v>2800000</v>
      </c>
      <c r="AH738" s="81"/>
      <c r="AI738" s="112">
        <v>70000</v>
      </c>
      <c r="AJ738" s="43">
        <v>300</v>
      </c>
      <c r="AK738" s="43">
        <v>0</v>
      </c>
      <c r="AL738" s="43">
        <v>38000</v>
      </c>
      <c r="AM738" s="43"/>
      <c r="AN738" s="113"/>
      <c r="AO738" s="43">
        <v>1400000</v>
      </c>
      <c r="AP738" s="43">
        <v>70000</v>
      </c>
      <c r="AQ738" s="43"/>
      <c r="AR738" s="43"/>
      <c r="AS738" s="43"/>
      <c r="AT738" s="43">
        <v>70000</v>
      </c>
      <c r="AU738" s="78"/>
      <c r="AV738" s="81"/>
      <c r="AW738" s="73">
        <v>0.78</v>
      </c>
      <c r="AX738" s="73">
        <v>0.22</v>
      </c>
      <c r="AY738" s="46" t="s">
        <v>41</v>
      </c>
      <c r="AZ738" s="265" t="s">
        <v>41</v>
      </c>
      <c r="BA738" s="81"/>
      <c r="BB738" s="71">
        <v>68.91</v>
      </c>
      <c r="BC738" s="68">
        <v>11000000</v>
      </c>
      <c r="BD738" s="68">
        <v>5600000</v>
      </c>
      <c r="BE738" s="68">
        <v>11500000</v>
      </c>
      <c r="BF738" s="68">
        <v>28350000</v>
      </c>
      <c r="BG738" s="46" t="s">
        <v>42</v>
      </c>
      <c r="BH738" s="71">
        <v>67.23</v>
      </c>
      <c r="BI738" s="43"/>
      <c r="BJ738" s="180" t="s">
        <v>46</v>
      </c>
      <c r="BK738" s="180">
        <v>212.66666666666666</v>
      </c>
    </row>
    <row r="739" spans="1:63" s="50" customFormat="1" ht="11.25" customHeight="1" x14ac:dyDescent="0.15">
      <c r="A739" s="379" t="s">
        <v>142</v>
      </c>
      <c r="B739" s="112" t="s">
        <v>172</v>
      </c>
      <c r="C739" s="48" t="s">
        <v>189</v>
      </c>
      <c r="D739" s="48" t="s">
        <v>207</v>
      </c>
      <c r="E739" s="48" t="s">
        <v>227</v>
      </c>
      <c r="F739" s="147"/>
      <c r="G739" s="48">
        <v>25000</v>
      </c>
      <c r="H739" s="43">
        <v>12500</v>
      </c>
      <c r="I739" s="43">
        <v>570</v>
      </c>
      <c r="J739" s="43">
        <v>60</v>
      </c>
      <c r="K739" s="43">
        <v>36</v>
      </c>
      <c r="L739" s="43">
        <v>17</v>
      </c>
      <c r="M739" s="43">
        <v>368</v>
      </c>
      <c r="N739" s="43">
        <v>5</v>
      </c>
      <c r="O739" s="43">
        <v>455</v>
      </c>
      <c r="P739" s="43">
        <v>0</v>
      </c>
      <c r="Q739" s="43">
        <v>0</v>
      </c>
      <c r="R739" s="43">
        <v>0</v>
      </c>
      <c r="S739" s="43">
        <v>0</v>
      </c>
      <c r="T739" s="43">
        <v>0</v>
      </c>
      <c r="U739" s="43">
        <v>0</v>
      </c>
      <c r="V739" s="43">
        <v>0</v>
      </c>
      <c r="W739" s="43">
        <v>0</v>
      </c>
      <c r="X739" s="43">
        <v>0</v>
      </c>
      <c r="Y739" s="43">
        <v>563</v>
      </c>
      <c r="Z739" s="43">
        <v>145</v>
      </c>
      <c r="AA739" s="73">
        <v>0.99</v>
      </c>
      <c r="AB739" s="73">
        <v>0</v>
      </c>
      <c r="AC739" s="73">
        <v>0.01</v>
      </c>
      <c r="AD739" s="43">
        <v>12</v>
      </c>
      <c r="AE739" s="43">
        <v>3350</v>
      </c>
      <c r="AF739" s="43">
        <v>175</v>
      </c>
      <c r="AG739" s="78">
        <v>1750000</v>
      </c>
      <c r="AH739" s="81"/>
      <c r="AI739" s="112">
        <v>1389</v>
      </c>
      <c r="AJ739" s="43"/>
      <c r="AK739" s="43"/>
      <c r="AL739" s="43">
        <v>255871</v>
      </c>
      <c r="AM739" s="43"/>
      <c r="AN739" s="113"/>
      <c r="AO739" s="43">
        <v>7137096</v>
      </c>
      <c r="AP739" s="43">
        <v>0</v>
      </c>
      <c r="AQ739" s="43">
        <v>2047605</v>
      </c>
      <c r="AR739" s="43">
        <v>3000</v>
      </c>
      <c r="AS739" s="43">
        <v>0</v>
      </c>
      <c r="AT739" s="43">
        <v>0</v>
      </c>
      <c r="AU739" s="78">
        <v>0</v>
      </c>
      <c r="AV739" s="81"/>
      <c r="AW739" s="73">
        <v>0.78</v>
      </c>
      <c r="AX739" s="73">
        <v>0.22</v>
      </c>
      <c r="AY739" s="46" t="s">
        <v>95</v>
      </c>
      <c r="AZ739" s="265" t="s">
        <v>95</v>
      </c>
      <c r="BA739" s="81"/>
      <c r="BB739" s="71">
        <v>83</v>
      </c>
      <c r="BC739" s="68">
        <v>9476524</v>
      </c>
      <c r="BD739" s="68">
        <v>6196519</v>
      </c>
      <c r="BE739" s="68">
        <v>10130053</v>
      </c>
      <c r="BF739" s="68">
        <v>25916548</v>
      </c>
      <c r="BG739" s="46" t="s">
        <v>42</v>
      </c>
      <c r="BH739" s="71">
        <v>83</v>
      </c>
      <c r="BI739" s="43"/>
      <c r="BJ739" s="180" t="s">
        <v>46</v>
      </c>
      <c r="BK739" s="180">
        <v>1177.2</v>
      </c>
    </row>
    <row r="740" spans="1:63" s="50" customFormat="1" ht="11.25" customHeight="1" x14ac:dyDescent="0.15">
      <c r="A740" s="379" t="s">
        <v>64</v>
      </c>
      <c r="B740" s="112" t="s">
        <v>1537</v>
      </c>
      <c r="C740" s="48" t="s">
        <v>1538</v>
      </c>
      <c r="D740" s="48" t="s">
        <v>1539</v>
      </c>
      <c r="E740" s="48" t="s">
        <v>66</v>
      </c>
      <c r="F740" s="147"/>
      <c r="G740" s="48">
        <v>23168</v>
      </c>
      <c r="H740" s="43">
        <v>9902</v>
      </c>
      <c r="I740" s="43">
        <v>610</v>
      </c>
      <c r="J740" s="43">
        <v>130</v>
      </c>
      <c r="K740" s="43">
        <v>25</v>
      </c>
      <c r="L740" s="43">
        <v>26</v>
      </c>
      <c r="M740" s="43">
        <v>559</v>
      </c>
      <c r="N740" s="43">
        <v>0</v>
      </c>
      <c r="O740" s="43">
        <v>87</v>
      </c>
      <c r="P740" s="43">
        <v>0</v>
      </c>
      <c r="Q740" s="43">
        <v>0</v>
      </c>
      <c r="R740" s="43">
        <v>0</v>
      </c>
      <c r="S740" s="43">
        <v>0</v>
      </c>
      <c r="T740" s="43">
        <v>0</v>
      </c>
      <c r="U740" s="43">
        <v>0</v>
      </c>
      <c r="V740" s="43">
        <v>0</v>
      </c>
      <c r="W740" s="43">
        <v>0</v>
      </c>
      <c r="X740" s="43">
        <v>0</v>
      </c>
      <c r="Y740" s="43">
        <v>998</v>
      </c>
      <c r="Z740" s="43">
        <v>0</v>
      </c>
      <c r="AA740" s="73">
        <v>0.96</v>
      </c>
      <c r="AB740" s="73">
        <v>0</v>
      </c>
      <c r="AC740" s="73">
        <v>0.04</v>
      </c>
      <c r="AD740" s="43">
        <v>125</v>
      </c>
      <c r="AE740" s="43">
        <v>175325</v>
      </c>
      <c r="AF740" s="43">
        <v>97</v>
      </c>
      <c r="AG740" s="78">
        <v>7330000</v>
      </c>
      <c r="AH740" s="81"/>
      <c r="AI740" s="112"/>
      <c r="AJ740" s="43"/>
      <c r="AK740" s="43"/>
      <c r="AL740" s="43"/>
      <c r="AM740" s="43"/>
      <c r="AN740" s="113" t="s">
        <v>1540</v>
      </c>
      <c r="AO740" s="45" t="s">
        <v>275</v>
      </c>
      <c r="AP740" s="43"/>
      <c r="AQ740" s="43"/>
      <c r="AR740" s="43"/>
      <c r="AS740" s="43"/>
      <c r="AT740" s="43"/>
      <c r="AU740" s="78"/>
      <c r="AV740" s="81" t="s">
        <v>1541</v>
      </c>
      <c r="AW740" s="298" t="s">
        <v>275</v>
      </c>
      <c r="AX740" s="73"/>
      <c r="AY740" s="46" t="s">
        <v>41</v>
      </c>
      <c r="AZ740" s="265" t="s">
        <v>41</v>
      </c>
      <c r="BA740" s="81" t="s">
        <v>1542</v>
      </c>
      <c r="BB740" s="71">
        <v>55.37</v>
      </c>
      <c r="BC740" s="68">
        <v>3036677</v>
      </c>
      <c r="BD740" s="68">
        <v>6707167</v>
      </c>
      <c r="BE740" s="68">
        <v>11977138</v>
      </c>
      <c r="BF740" s="68">
        <v>21720982</v>
      </c>
      <c r="BG740" s="46" t="s">
        <v>42</v>
      </c>
      <c r="BH740" s="71">
        <v>48.88</v>
      </c>
      <c r="BI740" s="43" t="s">
        <v>1543</v>
      </c>
      <c r="BJ740" s="180" t="s">
        <v>42</v>
      </c>
      <c r="BK740" s="180">
        <v>481.55555555555554</v>
      </c>
    </row>
    <row r="741" spans="1:63" s="252" customFormat="1" ht="11.25" customHeight="1" x14ac:dyDescent="0.15">
      <c r="A741" s="380" t="s">
        <v>156</v>
      </c>
      <c r="B741" s="260"/>
      <c r="C741" s="255"/>
      <c r="D741" s="255"/>
      <c r="E741" s="255"/>
      <c r="F741" s="256"/>
      <c r="G741" s="255"/>
      <c r="H741" s="254"/>
      <c r="I741" s="254"/>
      <c r="J741" s="254"/>
      <c r="K741" s="254"/>
      <c r="L741" s="254"/>
      <c r="M741" s="254"/>
      <c r="N741" s="254"/>
      <c r="O741" s="254"/>
      <c r="P741" s="254"/>
      <c r="Q741" s="254"/>
      <c r="R741" s="254"/>
      <c r="S741" s="254"/>
      <c r="T741" s="254"/>
      <c r="U741" s="254"/>
      <c r="V741" s="254"/>
      <c r="W741" s="254"/>
      <c r="X741" s="254"/>
      <c r="Y741" s="254"/>
      <c r="Z741" s="254"/>
      <c r="AA741" s="257"/>
      <c r="AB741" s="257"/>
      <c r="AC741" s="257"/>
      <c r="AD741" s="254"/>
      <c r="AE741" s="254"/>
      <c r="AF741" s="254"/>
      <c r="AG741" s="258"/>
      <c r="AH741" s="259"/>
      <c r="AI741" s="260"/>
      <c r="AJ741" s="254"/>
      <c r="AK741" s="254"/>
      <c r="AL741" s="254"/>
      <c r="AM741" s="254"/>
      <c r="AN741" s="261"/>
      <c r="AO741" s="254"/>
      <c r="AP741" s="254"/>
      <c r="AQ741" s="254"/>
      <c r="AR741" s="254"/>
      <c r="AS741" s="254"/>
      <c r="AT741" s="254"/>
      <c r="AU741" s="258"/>
      <c r="AV741" s="259"/>
      <c r="AW741" s="257"/>
      <c r="AX741" s="257"/>
      <c r="AY741" s="262"/>
      <c r="AZ741" s="266"/>
      <c r="BA741" s="259"/>
      <c r="BB741" s="263"/>
      <c r="BC741" s="264"/>
      <c r="BD741" s="264"/>
      <c r="BE741" s="264"/>
      <c r="BF741" s="264"/>
      <c r="BG741" s="262"/>
      <c r="BH741" s="263"/>
      <c r="BI741" s="254"/>
      <c r="BJ741" s="294"/>
      <c r="BK741" s="180">
        <v>424.16666666666669</v>
      </c>
    </row>
    <row r="742" spans="1:63" s="50" customFormat="1" ht="11.25" customHeight="1" x14ac:dyDescent="0.15">
      <c r="A742" s="379" t="s">
        <v>334</v>
      </c>
      <c r="B742" s="112" t="s">
        <v>335</v>
      </c>
      <c r="C742" s="48" t="s">
        <v>336</v>
      </c>
      <c r="D742" s="48" t="s">
        <v>1544</v>
      </c>
      <c r="E742" s="48" t="s">
        <v>683</v>
      </c>
      <c r="F742" s="147"/>
      <c r="G742" s="48">
        <v>9366</v>
      </c>
      <c r="H742" s="43">
        <v>4600</v>
      </c>
      <c r="I742" s="43">
        <v>335</v>
      </c>
      <c r="J742" s="43">
        <v>22</v>
      </c>
      <c r="K742" s="43">
        <v>2</v>
      </c>
      <c r="L742" s="43">
        <v>3</v>
      </c>
      <c r="M742" s="43">
        <v>503</v>
      </c>
      <c r="N742" s="43">
        <v>6</v>
      </c>
      <c r="O742" s="43">
        <v>165</v>
      </c>
      <c r="P742" s="43">
        <v>0</v>
      </c>
      <c r="Q742" s="43">
        <v>401</v>
      </c>
      <c r="R742" s="43">
        <v>1</v>
      </c>
      <c r="S742" s="43">
        <v>0</v>
      </c>
      <c r="T742" s="43">
        <v>0</v>
      </c>
      <c r="U742" s="43">
        <v>300</v>
      </c>
      <c r="V742" s="43">
        <v>0</v>
      </c>
      <c r="W742" s="43">
        <v>0</v>
      </c>
      <c r="X742" s="43">
        <v>0</v>
      </c>
      <c r="Y742" s="43">
        <v>664</v>
      </c>
      <c r="Z742" s="43">
        <v>0</v>
      </c>
      <c r="AA742" s="73">
        <v>0.46</v>
      </c>
      <c r="AB742" s="73">
        <v>0.54</v>
      </c>
      <c r="AC742" s="73">
        <v>0</v>
      </c>
      <c r="AD742" s="43">
        <v>107</v>
      </c>
      <c r="AE742" s="43">
        <v>209630</v>
      </c>
      <c r="AF742" s="43">
        <v>44</v>
      </c>
      <c r="AG742" s="78">
        <v>232000</v>
      </c>
      <c r="AH742" s="81"/>
      <c r="AI742" s="114">
        <v>226280</v>
      </c>
      <c r="AJ742" s="43">
        <v>0</v>
      </c>
      <c r="AK742" s="43">
        <v>0</v>
      </c>
      <c r="AL742" s="43">
        <v>19667</v>
      </c>
      <c r="AM742" s="43">
        <v>26318</v>
      </c>
      <c r="AN742" s="113" t="s">
        <v>1545</v>
      </c>
      <c r="AO742" s="45">
        <v>11081</v>
      </c>
      <c r="AP742" s="43">
        <v>0</v>
      </c>
      <c r="AQ742" s="43">
        <v>75949</v>
      </c>
      <c r="AR742" s="43">
        <v>0</v>
      </c>
      <c r="AS742" s="43">
        <v>0</v>
      </c>
      <c r="AT742" s="43">
        <v>0</v>
      </c>
      <c r="AU742" s="78">
        <v>0</v>
      </c>
      <c r="AV742" s="81"/>
      <c r="AW742" s="73">
        <v>0.86</v>
      </c>
      <c r="AX742" s="73">
        <v>0.14000000000000001</v>
      </c>
      <c r="AY742" s="46" t="s">
        <v>50</v>
      </c>
      <c r="AZ742" s="265" t="s">
        <v>95</v>
      </c>
      <c r="BA742" s="81"/>
      <c r="BB742" s="71">
        <v>61.07</v>
      </c>
      <c r="BC742" s="68">
        <v>21290073</v>
      </c>
      <c r="BD742" s="68">
        <v>17729685</v>
      </c>
      <c r="BE742" s="68">
        <v>17279889</v>
      </c>
      <c r="BF742" s="68">
        <v>57237630</v>
      </c>
      <c r="BG742" s="46" t="s">
        <v>42</v>
      </c>
      <c r="BH742" s="71">
        <v>60.34</v>
      </c>
      <c r="BI742" s="43"/>
      <c r="BJ742" s="180" t="s">
        <v>42</v>
      </c>
      <c r="BK742" s="180">
        <v>1700.2</v>
      </c>
    </row>
    <row r="743" spans="1:63" s="252" customFormat="1" ht="11.25" customHeight="1" x14ac:dyDescent="0.15">
      <c r="A743" s="380" t="s">
        <v>157</v>
      </c>
      <c r="B743" s="260"/>
      <c r="C743" s="255"/>
      <c r="D743" s="255"/>
      <c r="E743" s="255"/>
      <c r="F743" s="256"/>
      <c r="G743" s="255"/>
      <c r="H743" s="254"/>
      <c r="I743" s="254"/>
      <c r="J743" s="254"/>
      <c r="K743" s="254"/>
      <c r="L743" s="254"/>
      <c r="M743" s="254"/>
      <c r="N743" s="254"/>
      <c r="O743" s="254"/>
      <c r="P743" s="254"/>
      <c r="Q743" s="254"/>
      <c r="R743" s="254"/>
      <c r="S743" s="254"/>
      <c r="T743" s="254"/>
      <c r="U743" s="254"/>
      <c r="V743" s="254"/>
      <c r="W743" s="254"/>
      <c r="X743" s="254"/>
      <c r="Y743" s="254"/>
      <c r="Z743" s="254"/>
      <c r="AA743" s="257"/>
      <c r="AB743" s="257"/>
      <c r="AC743" s="257"/>
      <c r="AD743" s="254"/>
      <c r="AE743" s="254"/>
      <c r="AF743" s="254"/>
      <c r="AG743" s="258"/>
      <c r="AH743" s="259"/>
      <c r="AI743" s="260"/>
      <c r="AJ743" s="254"/>
      <c r="AK743" s="254"/>
      <c r="AL743" s="254"/>
      <c r="AM743" s="254"/>
      <c r="AN743" s="261"/>
      <c r="AO743" s="254"/>
      <c r="AP743" s="254"/>
      <c r="AQ743" s="254"/>
      <c r="AR743" s="254"/>
      <c r="AS743" s="254"/>
      <c r="AT743" s="254"/>
      <c r="AU743" s="258"/>
      <c r="AV743" s="259"/>
      <c r="AW743" s="257"/>
      <c r="AX743" s="257"/>
      <c r="AY743" s="262"/>
      <c r="AZ743" s="266"/>
      <c r="BA743" s="259"/>
      <c r="BB743" s="263"/>
      <c r="BC743" s="264"/>
      <c r="BD743" s="264"/>
      <c r="BE743" s="264"/>
      <c r="BF743" s="264"/>
      <c r="BG743" s="262"/>
      <c r="BH743" s="263"/>
      <c r="BI743" s="254"/>
      <c r="BJ743" s="294"/>
      <c r="BK743" s="180">
        <v>176.25</v>
      </c>
    </row>
    <row r="744" spans="1:63" s="252" customFormat="1" ht="11.25" customHeight="1" x14ac:dyDescent="0.15">
      <c r="A744" s="380" t="s">
        <v>355</v>
      </c>
      <c r="B744" s="260"/>
      <c r="C744" s="255"/>
      <c r="D744" s="255"/>
      <c r="E744" s="255"/>
      <c r="F744" s="256"/>
      <c r="G744" s="255"/>
      <c r="H744" s="254"/>
      <c r="I744" s="254"/>
      <c r="J744" s="254"/>
      <c r="K744" s="254"/>
      <c r="L744" s="254"/>
      <c r="M744" s="254"/>
      <c r="N744" s="254"/>
      <c r="O744" s="254"/>
      <c r="P744" s="254"/>
      <c r="Q744" s="254"/>
      <c r="R744" s="254"/>
      <c r="S744" s="254"/>
      <c r="T744" s="254"/>
      <c r="U744" s="254"/>
      <c r="V744" s="254"/>
      <c r="W744" s="254"/>
      <c r="X744" s="254"/>
      <c r="Y744" s="254"/>
      <c r="Z744" s="254"/>
      <c r="AA744" s="257"/>
      <c r="AB744" s="257"/>
      <c r="AC744" s="257"/>
      <c r="AD744" s="254"/>
      <c r="AE744" s="254"/>
      <c r="AF744" s="254"/>
      <c r="AG744" s="258"/>
      <c r="AH744" s="259"/>
      <c r="AI744" s="260"/>
      <c r="AJ744" s="254"/>
      <c r="AK744" s="254"/>
      <c r="AL744" s="254"/>
      <c r="AM744" s="254"/>
      <c r="AN744" s="261"/>
      <c r="AO744" s="254"/>
      <c r="AP744" s="254"/>
      <c r="AQ744" s="254"/>
      <c r="AR744" s="254"/>
      <c r="AS744" s="254"/>
      <c r="AT744" s="254"/>
      <c r="AU744" s="258"/>
      <c r="AV744" s="259"/>
      <c r="AW744" s="257"/>
      <c r="AX744" s="257"/>
      <c r="AY744" s="262"/>
      <c r="AZ744" s="266"/>
      <c r="BA744" s="259"/>
      <c r="BB744" s="263"/>
      <c r="BC744" s="264"/>
      <c r="BD744" s="264"/>
      <c r="BE744" s="264"/>
      <c r="BF744" s="264"/>
      <c r="BG744" s="262"/>
      <c r="BH744" s="263"/>
      <c r="BI744" s="254"/>
      <c r="BJ744" s="294"/>
      <c r="BK744" s="180">
        <v>210.25</v>
      </c>
    </row>
    <row r="745" spans="1:63" s="50" customFormat="1" ht="11.25" customHeight="1" x14ac:dyDescent="0.15">
      <c r="A745" s="379" t="s">
        <v>100</v>
      </c>
      <c r="B745" s="112" t="s">
        <v>98</v>
      </c>
      <c r="C745" s="48" t="s">
        <v>99</v>
      </c>
      <c r="D745" s="48" t="s">
        <v>101</v>
      </c>
      <c r="E745" s="48" t="s">
        <v>102</v>
      </c>
      <c r="F745" s="147"/>
      <c r="G745" s="48">
        <v>43716</v>
      </c>
      <c r="H745" s="43"/>
      <c r="I745" s="43">
        <v>1469</v>
      </c>
      <c r="J745" s="43">
        <v>20</v>
      </c>
      <c r="K745" s="43">
        <v>41</v>
      </c>
      <c r="L745" s="43">
        <v>52</v>
      </c>
      <c r="M745" s="43">
        <v>1469</v>
      </c>
      <c r="N745" s="43">
        <v>100</v>
      </c>
      <c r="O745" s="43">
        <v>1469</v>
      </c>
      <c r="P745" s="43">
        <v>0</v>
      </c>
      <c r="Q745" s="43"/>
      <c r="R745" s="43"/>
      <c r="S745" s="43"/>
      <c r="T745" s="43"/>
      <c r="U745" s="43"/>
      <c r="V745" s="43"/>
      <c r="W745" s="43"/>
      <c r="X745" s="43"/>
      <c r="Y745" s="43"/>
      <c r="Z745" s="43"/>
      <c r="AA745" s="73">
        <v>0.84</v>
      </c>
      <c r="AB745" s="73">
        <v>0</v>
      </c>
      <c r="AC745" s="73">
        <v>0.16</v>
      </c>
      <c r="AD745" s="43">
        <v>256</v>
      </c>
      <c r="AE745" s="43">
        <v>500000</v>
      </c>
      <c r="AF745" s="43">
        <v>256</v>
      </c>
      <c r="AG745" s="78">
        <v>1000000</v>
      </c>
      <c r="AH745" s="81" t="s">
        <v>1546</v>
      </c>
      <c r="AI745" s="112">
        <v>1090000</v>
      </c>
      <c r="AJ745" s="43"/>
      <c r="AK745" s="43"/>
      <c r="AL745" s="43">
        <v>4975</v>
      </c>
      <c r="AM745" s="43"/>
      <c r="AN745" s="113"/>
      <c r="AO745" s="43">
        <v>1406000</v>
      </c>
      <c r="AP745" s="43">
        <v>20570</v>
      </c>
      <c r="AQ745" s="43">
        <v>110025</v>
      </c>
      <c r="AR745" s="43">
        <v>0</v>
      </c>
      <c r="AS745" s="43">
        <v>0</v>
      </c>
      <c r="AT745" s="43">
        <v>575</v>
      </c>
      <c r="AU745" s="78"/>
      <c r="AV745" s="81"/>
      <c r="AW745" s="73">
        <v>0.91</v>
      </c>
      <c r="AX745" s="73">
        <v>0.09</v>
      </c>
      <c r="AY745" s="46" t="s">
        <v>95</v>
      </c>
      <c r="AZ745" s="265" t="s">
        <v>95</v>
      </c>
      <c r="BA745" s="81" t="s">
        <v>1547</v>
      </c>
      <c r="BB745" s="71">
        <v>56</v>
      </c>
      <c r="BC745" s="68">
        <v>227000000</v>
      </c>
      <c r="BD745" s="68">
        <v>47000000</v>
      </c>
      <c r="BE745" s="68">
        <v>60000000</v>
      </c>
      <c r="BF745" s="68">
        <v>381000000</v>
      </c>
      <c r="BG745" s="46" t="s">
        <v>42</v>
      </c>
      <c r="BH745" s="71">
        <v>55.2</v>
      </c>
      <c r="BI745" s="43" t="s">
        <v>1548</v>
      </c>
      <c r="BJ745" s="180" t="s">
        <v>46</v>
      </c>
      <c r="BK745" s="180">
        <v>595.83333333333337</v>
      </c>
    </row>
    <row r="746" spans="1:63" s="252" customFormat="1" ht="11.25" customHeight="1" x14ac:dyDescent="0.15">
      <c r="A746" s="380" t="s">
        <v>356</v>
      </c>
      <c r="B746" s="260"/>
      <c r="C746" s="255"/>
      <c r="D746" s="255"/>
      <c r="E746" s="255"/>
      <c r="F746" s="256"/>
      <c r="G746" s="255"/>
      <c r="H746" s="254"/>
      <c r="I746" s="254"/>
      <c r="J746" s="254"/>
      <c r="K746" s="254"/>
      <c r="L746" s="254"/>
      <c r="M746" s="254"/>
      <c r="N746" s="254"/>
      <c r="O746" s="254"/>
      <c r="P746" s="254"/>
      <c r="Q746" s="254"/>
      <c r="R746" s="254"/>
      <c r="S746" s="254"/>
      <c r="T746" s="254"/>
      <c r="U746" s="254"/>
      <c r="V746" s="254"/>
      <c r="W746" s="254"/>
      <c r="X746" s="254"/>
      <c r="Y746" s="254"/>
      <c r="Z746" s="254"/>
      <c r="AA746" s="257"/>
      <c r="AB746" s="257"/>
      <c r="AC746" s="257"/>
      <c r="AD746" s="254"/>
      <c r="AE746" s="254"/>
      <c r="AF746" s="254"/>
      <c r="AG746" s="258"/>
      <c r="AH746" s="259"/>
      <c r="AI746" s="260"/>
      <c r="AJ746" s="254"/>
      <c r="AK746" s="254"/>
      <c r="AL746" s="254"/>
      <c r="AM746" s="254"/>
      <c r="AN746" s="261"/>
      <c r="AO746" s="254"/>
      <c r="AP746" s="254"/>
      <c r="AQ746" s="254"/>
      <c r="AR746" s="254"/>
      <c r="AS746" s="254"/>
      <c r="AT746" s="254"/>
      <c r="AU746" s="258"/>
      <c r="AV746" s="259"/>
      <c r="AW746" s="257"/>
      <c r="AX746" s="257"/>
      <c r="AY746" s="262"/>
      <c r="AZ746" s="266"/>
      <c r="BA746" s="259"/>
      <c r="BB746" s="263"/>
      <c r="BC746" s="264"/>
      <c r="BD746" s="264"/>
      <c r="BE746" s="264"/>
      <c r="BF746" s="264"/>
      <c r="BG746" s="262"/>
      <c r="BH746" s="263"/>
      <c r="BI746" s="254"/>
      <c r="BJ746" s="294"/>
      <c r="BK746" s="180">
        <v>64.166666666666671</v>
      </c>
    </row>
    <row r="747" spans="1:63" s="50" customFormat="1" ht="11.25" customHeight="1" x14ac:dyDescent="0.15">
      <c r="A747" s="379" t="s">
        <v>143</v>
      </c>
      <c r="B747" s="112" t="s">
        <v>636</v>
      </c>
      <c r="C747" s="48" t="s">
        <v>1549</v>
      </c>
      <c r="D747" s="48" t="s">
        <v>1550</v>
      </c>
      <c r="E747" s="48" t="s">
        <v>1551</v>
      </c>
      <c r="F747" s="147"/>
      <c r="G747" s="48">
        <v>17255</v>
      </c>
      <c r="H747" s="43">
        <v>8628</v>
      </c>
      <c r="I747" s="43">
        <v>355</v>
      </c>
      <c r="J747" s="43">
        <v>20</v>
      </c>
      <c r="K747" s="43">
        <v>15</v>
      </c>
      <c r="L747" s="43">
        <v>32</v>
      </c>
      <c r="M747" s="43">
        <v>240</v>
      </c>
      <c r="N747" s="43">
        <v>240</v>
      </c>
      <c r="O747" s="43">
        <v>355</v>
      </c>
      <c r="P747" s="43">
        <v>5</v>
      </c>
      <c r="Q747" s="43">
        <v>0</v>
      </c>
      <c r="R747" s="43">
        <v>0</v>
      </c>
      <c r="S747" s="43">
        <v>0</v>
      </c>
      <c r="T747" s="43">
        <v>0</v>
      </c>
      <c r="U747" s="43">
        <v>0</v>
      </c>
      <c r="V747" s="43">
        <v>0</v>
      </c>
      <c r="W747" s="43">
        <v>0</v>
      </c>
      <c r="X747" s="43">
        <v>0</v>
      </c>
      <c r="Y747" s="43">
        <v>353</v>
      </c>
      <c r="Z747" s="43">
        <v>0</v>
      </c>
      <c r="AA747" s="73">
        <v>0.98</v>
      </c>
      <c r="AB747" s="73">
        <v>0</v>
      </c>
      <c r="AC747" s="73">
        <v>0.02</v>
      </c>
      <c r="AD747" s="43">
        <v>69</v>
      </c>
      <c r="AE747" s="43">
        <v>91400</v>
      </c>
      <c r="AF747" s="43">
        <v>84</v>
      </c>
      <c r="AG747" s="78">
        <v>1840500</v>
      </c>
      <c r="AH747" s="81"/>
      <c r="AI747" s="112">
        <v>32022</v>
      </c>
      <c r="AJ747" s="43">
        <v>0</v>
      </c>
      <c r="AK747" s="43">
        <v>0</v>
      </c>
      <c r="AL747" s="43">
        <v>23944</v>
      </c>
      <c r="AM747" s="43">
        <v>0</v>
      </c>
      <c r="AN747" s="113"/>
      <c r="AO747" s="43">
        <v>1264680</v>
      </c>
      <c r="AP747" s="43">
        <v>0</v>
      </c>
      <c r="AQ747" s="43">
        <v>0</v>
      </c>
      <c r="AR747" s="43">
        <v>1250</v>
      </c>
      <c r="AS747" s="43">
        <v>0</v>
      </c>
      <c r="AT747" s="43">
        <v>0</v>
      </c>
      <c r="AU747" s="78">
        <v>328106</v>
      </c>
      <c r="AV747" s="81" t="s">
        <v>640</v>
      </c>
      <c r="AW747" s="73">
        <v>0.8</v>
      </c>
      <c r="AX747" s="73">
        <v>0.2</v>
      </c>
      <c r="AY747" s="46" t="s">
        <v>50</v>
      </c>
      <c r="AZ747" s="265" t="s">
        <v>95</v>
      </c>
      <c r="BA747" s="81" t="s">
        <v>1552</v>
      </c>
      <c r="BB747" s="71">
        <v>81.55</v>
      </c>
      <c r="BC747" s="68">
        <v>10702515</v>
      </c>
      <c r="BD747" s="68">
        <v>4482132</v>
      </c>
      <c r="BE747" s="68">
        <v>3713167</v>
      </c>
      <c r="BF747" s="68">
        <v>24256197</v>
      </c>
      <c r="BG747" s="46" t="s">
        <v>42</v>
      </c>
      <c r="BH747" s="71">
        <v>81.010000000000005</v>
      </c>
      <c r="BI747" s="43" t="s">
        <v>1553</v>
      </c>
      <c r="BJ747" s="180" t="s">
        <v>46</v>
      </c>
      <c r="BK747" s="180">
        <v>1578.5714285714287</v>
      </c>
    </row>
    <row r="748" spans="1:63" s="50" customFormat="1" ht="11.25" customHeight="1" x14ac:dyDescent="0.15">
      <c r="A748" s="379" t="s">
        <v>116</v>
      </c>
      <c r="B748" s="112" t="s">
        <v>114</v>
      </c>
      <c r="C748" s="48" t="s">
        <v>1554</v>
      </c>
      <c r="D748" s="48" t="s">
        <v>117</v>
      </c>
      <c r="E748" s="48" t="s">
        <v>118</v>
      </c>
      <c r="F748" s="147"/>
      <c r="G748" s="48">
        <v>43304</v>
      </c>
      <c r="H748" s="43">
        <v>19229</v>
      </c>
      <c r="I748" s="43">
        <v>1698</v>
      </c>
      <c r="J748" s="43">
        <v>47</v>
      </c>
      <c r="K748" s="43">
        <v>5</v>
      </c>
      <c r="L748" s="43">
        <v>3</v>
      </c>
      <c r="M748" s="43">
        <v>332</v>
      </c>
      <c r="N748" s="43">
        <v>165</v>
      </c>
      <c r="O748" s="43">
        <v>1698</v>
      </c>
      <c r="P748" s="43">
        <v>0</v>
      </c>
      <c r="Q748" s="43">
        <v>12</v>
      </c>
      <c r="R748" s="43">
        <v>0</v>
      </c>
      <c r="S748" s="43">
        <v>0</v>
      </c>
      <c r="T748" s="43">
        <v>0</v>
      </c>
      <c r="U748" s="43">
        <v>0</v>
      </c>
      <c r="V748" s="43">
        <v>0</v>
      </c>
      <c r="W748" s="43">
        <v>0</v>
      </c>
      <c r="X748" s="43">
        <v>0</v>
      </c>
      <c r="Y748" s="43">
        <v>2665</v>
      </c>
      <c r="Z748" s="43">
        <v>415</v>
      </c>
      <c r="AA748" s="73">
        <v>0.98</v>
      </c>
      <c r="AB748" s="73">
        <v>0.01</v>
      </c>
      <c r="AC748" s="73">
        <v>0.01</v>
      </c>
      <c r="AD748" s="43">
        <v>229</v>
      </c>
      <c r="AE748" s="43">
        <v>752000</v>
      </c>
      <c r="AF748" s="43">
        <v>187</v>
      </c>
      <c r="AG748" s="78">
        <v>3112989</v>
      </c>
      <c r="AH748" s="81"/>
      <c r="AI748" s="112">
        <v>595525</v>
      </c>
      <c r="AJ748" s="43">
        <v>0</v>
      </c>
      <c r="AK748" s="43">
        <v>0</v>
      </c>
      <c r="AL748" s="43">
        <v>1100</v>
      </c>
      <c r="AM748" s="43">
        <v>0</v>
      </c>
      <c r="AN748" s="113"/>
      <c r="AO748" s="43">
        <v>9643164</v>
      </c>
      <c r="AP748" s="43">
        <v>492950</v>
      </c>
      <c r="AQ748" s="43">
        <v>0</v>
      </c>
      <c r="AR748" s="43">
        <v>0</v>
      </c>
      <c r="AS748" s="43">
        <v>0</v>
      </c>
      <c r="AT748" s="43">
        <v>0</v>
      </c>
      <c r="AU748" s="78">
        <v>918730</v>
      </c>
      <c r="AV748" s="81" t="s">
        <v>1555</v>
      </c>
      <c r="AW748" s="73">
        <v>1</v>
      </c>
      <c r="AX748" s="73">
        <v>0</v>
      </c>
      <c r="AY748" s="46" t="s">
        <v>50</v>
      </c>
      <c r="AZ748" s="265" t="s">
        <v>41</v>
      </c>
      <c r="BA748" s="81" t="s">
        <v>1556</v>
      </c>
      <c r="BB748" s="71">
        <v>42.99</v>
      </c>
      <c r="BC748" s="68">
        <v>17774000</v>
      </c>
      <c r="BD748" s="68">
        <v>20950000</v>
      </c>
      <c r="BE748" s="68">
        <v>37626000</v>
      </c>
      <c r="BF748" s="68">
        <v>76513000</v>
      </c>
      <c r="BG748" s="46" t="s">
        <v>42</v>
      </c>
      <c r="BH748" s="71">
        <v>40</v>
      </c>
      <c r="BI748" s="43" t="s">
        <v>1557</v>
      </c>
      <c r="BJ748" s="180" t="s">
        <v>46</v>
      </c>
      <c r="BK748" s="180">
        <v>294.3</v>
      </c>
    </row>
    <row r="749" spans="1:63" s="252" customFormat="1" ht="11.25" customHeight="1" x14ac:dyDescent="0.15">
      <c r="A749" s="380" t="s">
        <v>357</v>
      </c>
      <c r="B749" s="260"/>
      <c r="C749" s="255"/>
      <c r="D749" s="255"/>
      <c r="E749" s="255"/>
      <c r="F749" s="256"/>
      <c r="G749" s="255"/>
      <c r="H749" s="254"/>
      <c r="I749" s="254"/>
      <c r="J749" s="254"/>
      <c r="K749" s="254"/>
      <c r="L749" s="254"/>
      <c r="M749" s="254"/>
      <c r="N749" s="254"/>
      <c r="O749" s="254"/>
      <c r="P749" s="254"/>
      <c r="Q749" s="254"/>
      <c r="R749" s="254"/>
      <c r="S749" s="254"/>
      <c r="T749" s="254"/>
      <c r="U749" s="254"/>
      <c r="V749" s="254"/>
      <c r="W749" s="254"/>
      <c r="X749" s="254"/>
      <c r="Y749" s="254"/>
      <c r="Z749" s="254"/>
      <c r="AA749" s="257"/>
      <c r="AB749" s="257"/>
      <c r="AC749" s="257"/>
      <c r="AD749" s="254"/>
      <c r="AE749" s="254"/>
      <c r="AF749" s="254"/>
      <c r="AG749" s="258"/>
      <c r="AH749" s="259"/>
      <c r="AI749" s="260"/>
      <c r="AJ749" s="254"/>
      <c r="AK749" s="254"/>
      <c r="AL749" s="254"/>
      <c r="AM749" s="254"/>
      <c r="AN749" s="261"/>
      <c r="AO749" s="254"/>
      <c r="AP749" s="254"/>
      <c r="AQ749" s="254"/>
      <c r="AR749" s="254"/>
      <c r="AS749" s="254"/>
      <c r="AT749" s="254"/>
      <c r="AU749" s="258"/>
      <c r="AV749" s="259"/>
      <c r="AW749" s="257"/>
      <c r="AX749" s="257"/>
      <c r="AY749" s="262"/>
      <c r="AZ749" s="266"/>
      <c r="BA749" s="259"/>
      <c r="BB749" s="263"/>
      <c r="BC749" s="264"/>
      <c r="BD749" s="264"/>
      <c r="BE749" s="264"/>
      <c r="BF749" s="264"/>
      <c r="BG749" s="262"/>
      <c r="BH749" s="263"/>
      <c r="BI749" s="254"/>
      <c r="BJ749" s="294"/>
      <c r="BK749" s="180">
        <v>123</v>
      </c>
    </row>
    <row r="750" spans="1:63" s="50" customFormat="1" ht="11.25" customHeight="1" x14ac:dyDescent="0.15">
      <c r="A750" s="379" t="s">
        <v>144</v>
      </c>
      <c r="B750" s="112" t="s">
        <v>1558</v>
      </c>
      <c r="C750" s="48" t="s">
        <v>1559</v>
      </c>
      <c r="D750" s="48" t="s">
        <v>1560</v>
      </c>
      <c r="E750" s="48" t="s">
        <v>1561</v>
      </c>
      <c r="F750" s="147"/>
      <c r="G750" s="48">
        <v>19090</v>
      </c>
      <c r="H750" s="43">
        <v>8029</v>
      </c>
      <c r="I750" s="43">
        <v>519</v>
      </c>
      <c r="J750" s="43">
        <v>68</v>
      </c>
      <c r="K750" s="43">
        <v>29</v>
      </c>
      <c r="L750" s="43">
        <v>5</v>
      </c>
      <c r="M750" s="43">
        <v>336</v>
      </c>
      <c r="N750" s="43">
        <v>65</v>
      </c>
      <c r="O750" s="43">
        <v>230</v>
      </c>
      <c r="P750" s="43">
        <v>0</v>
      </c>
      <c r="Q750" s="43">
        <v>0</v>
      </c>
      <c r="R750" s="43">
        <v>0</v>
      </c>
      <c r="S750" s="43">
        <v>0</v>
      </c>
      <c r="T750" s="43">
        <v>0</v>
      </c>
      <c r="U750" s="43">
        <v>0</v>
      </c>
      <c r="V750" s="43">
        <v>0</v>
      </c>
      <c r="W750" s="43">
        <v>0</v>
      </c>
      <c r="X750" s="43">
        <v>0</v>
      </c>
      <c r="Y750" s="43">
        <v>950</v>
      </c>
      <c r="Z750" s="43">
        <v>85</v>
      </c>
      <c r="AA750" s="73">
        <v>1</v>
      </c>
      <c r="AB750" s="73">
        <v>0</v>
      </c>
      <c r="AC750" s="73">
        <v>0</v>
      </c>
      <c r="AD750" s="43">
        <v>3</v>
      </c>
      <c r="AE750" s="43">
        <v>1000</v>
      </c>
      <c r="AF750" s="43">
        <v>105</v>
      </c>
      <c r="AG750" s="78">
        <v>2031900</v>
      </c>
      <c r="AH750" s="81"/>
      <c r="AI750" s="112">
        <v>1218</v>
      </c>
      <c r="AJ750" s="43">
        <v>0</v>
      </c>
      <c r="AK750" s="43">
        <v>0</v>
      </c>
      <c r="AL750" s="43">
        <v>434243</v>
      </c>
      <c r="AM750" s="43"/>
      <c r="AN750" s="113"/>
      <c r="AO750" s="43">
        <v>0</v>
      </c>
      <c r="AP750" s="43">
        <v>0</v>
      </c>
      <c r="AQ750" s="43">
        <v>5400000</v>
      </c>
      <c r="AR750" s="43">
        <v>0</v>
      </c>
      <c r="AS750" s="43">
        <v>0</v>
      </c>
      <c r="AT750" s="43">
        <v>0</v>
      </c>
      <c r="AU750" s="78">
        <v>0</v>
      </c>
      <c r="AV750" s="81" t="s">
        <v>1562</v>
      </c>
      <c r="AW750" s="73">
        <v>0</v>
      </c>
      <c r="AX750" s="73">
        <v>1</v>
      </c>
      <c r="AY750" s="46" t="s">
        <v>95</v>
      </c>
      <c r="AZ750" s="265" t="s">
        <v>95</v>
      </c>
      <c r="BA750" s="81"/>
      <c r="BB750" s="71">
        <v>80</v>
      </c>
      <c r="BC750" s="68">
        <v>19153425</v>
      </c>
      <c r="BD750" s="68">
        <v>17680084</v>
      </c>
      <c r="BE750" s="68">
        <v>10683195</v>
      </c>
      <c r="BF750" s="68">
        <v>47516704</v>
      </c>
      <c r="BG750" s="46" t="s">
        <v>42</v>
      </c>
      <c r="BH750" s="71">
        <v>74</v>
      </c>
      <c r="BI750" s="43"/>
      <c r="BJ750" s="180" t="s">
        <v>46</v>
      </c>
      <c r="BK750" s="180">
        <v>966.125</v>
      </c>
    </row>
    <row r="751" spans="1:63" s="50" customFormat="1" ht="11.25" customHeight="1" x14ac:dyDescent="0.15">
      <c r="A751" s="379" t="s">
        <v>145</v>
      </c>
      <c r="B751" s="112" t="s">
        <v>47</v>
      </c>
      <c r="C751" s="48" t="s">
        <v>1563</v>
      </c>
      <c r="D751" s="48" t="s">
        <v>49</v>
      </c>
      <c r="E751" s="48" t="s">
        <v>1564</v>
      </c>
      <c r="F751" s="147"/>
      <c r="G751" s="48"/>
      <c r="H751" s="43">
        <v>43000</v>
      </c>
      <c r="I751" s="43">
        <v>2182</v>
      </c>
      <c r="J751" s="43">
        <v>142</v>
      </c>
      <c r="K751" s="43">
        <v>38</v>
      </c>
      <c r="L751" s="43">
        <v>10</v>
      </c>
      <c r="M751" s="43">
        <v>2182</v>
      </c>
      <c r="N751" s="43">
        <v>0</v>
      </c>
      <c r="O751" s="43">
        <v>2182</v>
      </c>
      <c r="P751" s="43">
        <v>0</v>
      </c>
      <c r="Q751" s="43">
        <v>0</v>
      </c>
      <c r="R751" s="43">
        <v>0</v>
      </c>
      <c r="S751" s="43">
        <v>0</v>
      </c>
      <c r="T751" s="43">
        <v>0</v>
      </c>
      <c r="U751" s="43">
        <v>0</v>
      </c>
      <c r="V751" s="43">
        <v>0</v>
      </c>
      <c r="W751" s="43">
        <v>0</v>
      </c>
      <c r="X751" s="43">
        <v>0</v>
      </c>
      <c r="Y751" s="43">
        <v>4800</v>
      </c>
      <c r="Z751" s="43">
        <v>676</v>
      </c>
      <c r="AA751" s="73">
        <v>1</v>
      </c>
      <c r="AB751" s="73">
        <v>0</v>
      </c>
      <c r="AC751" s="73">
        <v>0</v>
      </c>
      <c r="AD751" s="43">
        <v>457</v>
      </c>
      <c r="AE751" s="43">
        <v>838000</v>
      </c>
      <c r="AF751" s="43">
        <v>62</v>
      </c>
      <c r="AG751" s="78">
        <v>3222000</v>
      </c>
      <c r="AH751" s="81"/>
      <c r="AI751" s="112">
        <v>732000</v>
      </c>
      <c r="AJ751" s="43">
        <v>0</v>
      </c>
      <c r="AK751" s="43">
        <v>0</v>
      </c>
      <c r="AL751" s="43">
        <v>532000</v>
      </c>
      <c r="AM751" s="43">
        <v>0</v>
      </c>
      <c r="AN751" s="113"/>
      <c r="AO751" s="43">
        <v>17000000</v>
      </c>
      <c r="AP751" s="43">
        <v>0</v>
      </c>
      <c r="AQ751" s="43">
        <v>0</v>
      </c>
      <c r="AR751" s="43">
        <v>0</v>
      </c>
      <c r="AS751" s="43">
        <v>0</v>
      </c>
      <c r="AT751" s="43">
        <v>0</v>
      </c>
      <c r="AU751" s="78">
        <v>0</v>
      </c>
      <c r="AV751" s="81"/>
      <c r="AW751" s="73">
        <v>1</v>
      </c>
      <c r="AX751" s="73">
        <v>0</v>
      </c>
      <c r="AY751" s="46" t="s">
        <v>50</v>
      </c>
      <c r="AZ751" s="265" t="s">
        <v>50</v>
      </c>
      <c r="BA751" s="81"/>
      <c r="BB751" s="71">
        <v>59.74</v>
      </c>
      <c r="BC751" s="68">
        <v>112000000</v>
      </c>
      <c r="BD751" s="68">
        <v>61000000</v>
      </c>
      <c r="BE751" s="68">
        <v>12500000</v>
      </c>
      <c r="BF751" s="68">
        <v>254000000</v>
      </c>
      <c r="BG751" s="46" t="s">
        <v>42</v>
      </c>
      <c r="BH751" s="71">
        <v>59.54</v>
      </c>
      <c r="BI751" s="43" t="s">
        <v>1565</v>
      </c>
      <c r="BJ751" s="180" t="s">
        <v>46</v>
      </c>
      <c r="BK751" s="180">
        <v>379.72727272727275</v>
      </c>
    </row>
    <row r="752" spans="1:63" s="252" customFormat="1" ht="11.25" customHeight="1" x14ac:dyDescent="0.15">
      <c r="A752" s="380" t="s">
        <v>322</v>
      </c>
      <c r="B752" s="260"/>
      <c r="C752" s="255"/>
      <c r="D752" s="255"/>
      <c r="E752" s="255"/>
      <c r="F752" s="256"/>
      <c r="G752" s="255"/>
      <c r="H752" s="254"/>
      <c r="I752" s="254"/>
      <c r="J752" s="254"/>
      <c r="K752" s="254"/>
      <c r="L752" s="254"/>
      <c r="M752" s="254"/>
      <c r="N752" s="254"/>
      <c r="O752" s="254"/>
      <c r="P752" s="254"/>
      <c r="Q752" s="254"/>
      <c r="R752" s="254"/>
      <c r="S752" s="254"/>
      <c r="T752" s="254"/>
      <c r="U752" s="254"/>
      <c r="V752" s="254"/>
      <c r="W752" s="254"/>
      <c r="X752" s="254"/>
      <c r="Y752" s="254"/>
      <c r="Z752" s="254"/>
      <c r="AA752" s="257"/>
      <c r="AB752" s="257"/>
      <c r="AC752" s="257"/>
      <c r="AD752" s="254"/>
      <c r="AE752" s="254"/>
      <c r="AF752" s="254"/>
      <c r="AG752" s="258"/>
      <c r="AH752" s="259"/>
      <c r="AI752" s="260"/>
      <c r="AJ752" s="254"/>
      <c r="AK752" s="254"/>
      <c r="AL752" s="254"/>
      <c r="AM752" s="254"/>
      <c r="AN752" s="261"/>
      <c r="AO752" s="254"/>
      <c r="AP752" s="254"/>
      <c r="AQ752" s="254"/>
      <c r="AR752" s="254"/>
      <c r="AS752" s="254"/>
      <c r="AT752" s="254"/>
      <c r="AU752" s="258"/>
      <c r="AV752" s="259"/>
      <c r="AW752" s="257"/>
      <c r="AX752" s="257"/>
      <c r="AY752" s="262"/>
      <c r="AZ752" s="266"/>
      <c r="BA752" s="259"/>
      <c r="BB752" s="263"/>
      <c r="BC752" s="264"/>
      <c r="BD752" s="264"/>
      <c r="BE752" s="264"/>
      <c r="BF752" s="264"/>
      <c r="BG752" s="262"/>
      <c r="BH752" s="263"/>
      <c r="BI752" s="254"/>
      <c r="BJ752" s="294"/>
      <c r="BK752" s="180">
        <v>414</v>
      </c>
    </row>
    <row r="753" spans="1:63" s="50" customFormat="1" ht="11.25" customHeight="1" x14ac:dyDescent="0.15">
      <c r="A753" s="379" t="s">
        <v>70</v>
      </c>
      <c r="B753" s="112" t="s">
        <v>1566</v>
      </c>
      <c r="C753" s="48" t="s">
        <v>1567</v>
      </c>
      <c r="D753" s="48" t="s">
        <v>1568</v>
      </c>
      <c r="E753" s="48" t="s">
        <v>72</v>
      </c>
      <c r="F753" s="147"/>
      <c r="G753" s="48">
        <v>90598</v>
      </c>
      <c r="H753" s="43">
        <v>41500</v>
      </c>
      <c r="I753" s="43">
        <v>559</v>
      </c>
      <c r="J753" s="43">
        <v>112</v>
      </c>
      <c r="K753" s="43"/>
      <c r="L753" s="43"/>
      <c r="M753" s="43"/>
      <c r="N753" s="43"/>
      <c r="O753" s="43">
        <v>50</v>
      </c>
      <c r="P753" s="43">
        <v>23</v>
      </c>
      <c r="Q753" s="43"/>
      <c r="R753" s="43">
        <v>38</v>
      </c>
      <c r="S753" s="43"/>
      <c r="T753" s="43"/>
      <c r="U753" s="43"/>
      <c r="V753" s="43"/>
      <c r="W753" s="43"/>
      <c r="X753" s="43"/>
      <c r="Y753" s="43">
        <v>3200</v>
      </c>
      <c r="Z753" s="43"/>
      <c r="AA753" s="73">
        <v>0.95</v>
      </c>
      <c r="AB753" s="73">
        <v>0.02</v>
      </c>
      <c r="AC753" s="73">
        <v>0.03</v>
      </c>
      <c r="AD753" s="43">
        <v>78</v>
      </c>
      <c r="AE753" s="43">
        <v>57000</v>
      </c>
      <c r="AF753" s="43">
        <v>150</v>
      </c>
      <c r="AG753" s="78">
        <v>528000</v>
      </c>
      <c r="AH753" s="81" t="s">
        <v>73</v>
      </c>
      <c r="AI753" s="112">
        <v>11092</v>
      </c>
      <c r="AJ753" s="43"/>
      <c r="AK753" s="43"/>
      <c r="AL753" s="43">
        <v>2663</v>
      </c>
      <c r="AM753" s="43"/>
      <c r="AN753" s="113"/>
      <c r="AO753" s="43">
        <v>1048914</v>
      </c>
      <c r="AP753" s="43">
        <v>41905</v>
      </c>
      <c r="AQ753" s="43"/>
      <c r="AR753" s="43"/>
      <c r="AS753" s="43"/>
      <c r="AT753" s="43"/>
      <c r="AU753" s="78"/>
      <c r="AV753" s="81"/>
      <c r="AW753" s="73">
        <v>0.95</v>
      </c>
      <c r="AX753" s="73">
        <v>0.05</v>
      </c>
      <c r="AY753" s="46" t="s">
        <v>50</v>
      </c>
      <c r="AZ753" s="265" t="s">
        <v>50</v>
      </c>
      <c r="BA753" s="81"/>
      <c r="BB753" s="71">
        <v>88</v>
      </c>
      <c r="BC753" s="68">
        <v>925827</v>
      </c>
      <c r="BD753" s="68">
        <v>376104</v>
      </c>
      <c r="BE753" s="68">
        <v>1233642</v>
      </c>
      <c r="BF753" s="68">
        <v>2535573</v>
      </c>
      <c r="BG753" s="46" t="s">
        <v>42</v>
      </c>
      <c r="BH753" s="71">
        <v>88</v>
      </c>
      <c r="BI753" s="43"/>
      <c r="BJ753" s="180" t="s">
        <v>46</v>
      </c>
      <c r="BK753" s="180">
        <v>29</v>
      </c>
    </row>
    <row r="754" spans="1:63" s="50" customFormat="1" ht="11.25" customHeight="1" x14ac:dyDescent="0.15">
      <c r="A754" s="379" t="s">
        <v>146</v>
      </c>
      <c r="B754" s="112" t="s">
        <v>1569</v>
      </c>
      <c r="C754" s="48" t="s">
        <v>193</v>
      </c>
      <c r="D754" s="48" t="s">
        <v>694</v>
      </c>
      <c r="E754" s="48" t="s">
        <v>695</v>
      </c>
      <c r="F754" s="147"/>
      <c r="G754" s="48">
        <v>18278</v>
      </c>
      <c r="H754" s="43">
        <v>7808</v>
      </c>
      <c r="I754" s="43">
        <v>452</v>
      </c>
      <c r="J754" s="43">
        <v>26</v>
      </c>
      <c r="K754" s="43">
        <v>65</v>
      </c>
      <c r="L754" s="43">
        <v>4</v>
      </c>
      <c r="M754" s="43">
        <v>509</v>
      </c>
      <c r="N754" s="43">
        <v>243</v>
      </c>
      <c r="O754" s="43">
        <v>487</v>
      </c>
      <c r="P754" s="43">
        <v>0</v>
      </c>
      <c r="Q754" s="43"/>
      <c r="R754" s="43"/>
      <c r="S754" s="43"/>
      <c r="T754" s="43"/>
      <c r="U754" s="43"/>
      <c r="V754" s="43"/>
      <c r="W754" s="43"/>
      <c r="X754" s="43"/>
      <c r="Y754" s="43">
        <v>335</v>
      </c>
      <c r="Z754" s="43">
        <v>60</v>
      </c>
      <c r="AA754" s="73">
        <v>0.97</v>
      </c>
      <c r="AB754" s="73">
        <v>0</v>
      </c>
      <c r="AC754" s="73">
        <v>0.03</v>
      </c>
      <c r="AD754" s="43">
        <v>72</v>
      </c>
      <c r="AE754" s="43">
        <v>93600</v>
      </c>
      <c r="AF754" s="43">
        <v>134</v>
      </c>
      <c r="AG754" s="78">
        <v>927150</v>
      </c>
      <c r="AH754" s="81"/>
      <c r="AI754" s="112">
        <v>49439</v>
      </c>
      <c r="AJ754" s="43">
        <v>1</v>
      </c>
      <c r="AK754" s="43"/>
      <c r="AL754" s="43">
        <v>5944</v>
      </c>
      <c r="AM754" s="43">
        <v>128</v>
      </c>
      <c r="AN754" s="113" t="s">
        <v>1570</v>
      </c>
      <c r="AO754" s="43">
        <v>1320883</v>
      </c>
      <c r="AP754" s="43"/>
      <c r="AQ754" s="43">
        <v>340163</v>
      </c>
      <c r="AR754" s="43"/>
      <c r="AS754" s="43"/>
      <c r="AT754" s="43"/>
      <c r="AU754" s="78"/>
      <c r="AV754" s="81"/>
      <c r="AW754" s="73">
        <v>0.75</v>
      </c>
      <c r="AX754" s="73">
        <v>0.25</v>
      </c>
      <c r="AY754" s="46" t="s">
        <v>50</v>
      </c>
      <c r="AZ754" s="265" t="s">
        <v>95</v>
      </c>
      <c r="BA754" s="81"/>
      <c r="BB754" s="71">
        <v>69.03</v>
      </c>
      <c r="BC754" s="68">
        <v>2168948.5499999998</v>
      </c>
      <c r="BD754" s="68">
        <v>7341708</v>
      </c>
      <c r="BE754" s="68">
        <v>4438773</v>
      </c>
      <c r="BF754" s="68">
        <v>19827326.98</v>
      </c>
      <c r="BG754" s="46" t="s">
        <v>42</v>
      </c>
      <c r="BH754" s="71">
        <v>65.11</v>
      </c>
      <c r="BI754" s="43"/>
      <c r="BJ754" s="180" t="s">
        <v>42</v>
      </c>
      <c r="BK754" s="180">
        <v>945.09090909090912</v>
      </c>
    </row>
    <row r="755" spans="1:63" s="252" customFormat="1" ht="11.25" customHeight="1" x14ac:dyDescent="0.15">
      <c r="A755" s="382" t="s">
        <v>158</v>
      </c>
      <c r="B755" s="260"/>
      <c r="C755" s="255"/>
      <c r="D755" s="255"/>
      <c r="E755" s="255"/>
      <c r="F755" s="256"/>
      <c r="G755" s="255"/>
      <c r="H755" s="254"/>
      <c r="I755" s="254"/>
      <c r="J755" s="254"/>
      <c r="K755" s="254"/>
      <c r="L755" s="254"/>
      <c r="M755" s="254"/>
      <c r="N755" s="254"/>
      <c r="O755" s="254"/>
      <c r="P755" s="254"/>
      <c r="Q755" s="254"/>
      <c r="R755" s="254"/>
      <c r="S755" s="254"/>
      <c r="T755" s="254"/>
      <c r="U755" s="254"/>
      <c r="V755" s="254"/>
      <c r="W755" s="254"/>
      <c r="X755" s="254"/>
      <c r="Y755" s="254"/>
      <c r="Z755" s="254"/>
      <c r="AA755" s="257"/>
      <c r="AB755" s="257"/>
      <c r="AC755" s="257"/>
      <c r="AD755" s="254"/>
      <c r="AE755" s="254"/>
      <c r="AF755" s="254"/>
      <c r="AG755" s="258"/>
      <c r="AH755" s="259"/>
      <c r="AI755" s="260"/>
      <c r="AJ755" s="254"/>
      <c r="AK755" s="254"/>
      <c r="AL755" s="254"/>
      <c r="AM755" s="254"/>
      <c r="AN755" s="261"/>
      <c r="AO755" s="254"/>
      <c r="AP755" s="254"/>
      <c r="AQ755" s="254"/>
      <c r="AR755" s="254"/>
      <c r="AS755" s="254"/>
      <c r="AT755" s="254"/>
      <c r="AU755" s="258"/>
      <c r="AV755" s="259"/>
      <c r="AW755" s="257"/>
      <c r="AX755" s="257"/>
      <c r="AY755" s="262"/>
      <c r="AZ755" s="266"/>
      <c r="BA755" s="259"/>
      <c r="BB755" s="263"/>
      <c r="BC755" s="264"/>
      <c r="BD755" s="264"/>
      <c r="BE755" s="264"/>
      <c r="BF755" s="264"/>
      <c r="BG755" s="262"/>
      <c r="BH755" s="263"/>
      <c r="BI755" s="254"/>
      <c r="BJ755" s="294"/>
      <c r="BK755" s="180">
        <v>71.333333333333329</v>
      </c>
    </row>
    <row r="756" spans="1:63" s="50" customFormat="1" ht="11.25" customHeight="1" x14ac:dyDescent="0.15">
      <c r="A756" s="379" t="s">
        <v>358</v>
      </c>
      <c r="B756" s="112" t="s">
        <v>737</v>
      </c>
      <c r="C756" s="48" t="s">
        <v>1571</v>
      </c>
      <c r="D756" s="48" t="s">
        <v>739</v>
      </c>
      <c r="E756" s="48" t="s">
        <v>740</v>
      </c>
      <c r="F756" s="147"/>
      <c r="G756" s="48"/>
      <c r="H756" s="43">
        <v>81000</v>
      </c>
      <c r="I756" s="43">
        <v>628</v>
      </c>
      <c r="J756" s="43">
        <v>431</v>
      </c>
      <c r="K756" s="43">
        <v>4</v>
      </c>
      <c r="L756" s="43"/>
      <c r="M756" s="43">
        <v>48</v>
      </c>
      <c r="N756" s="43">
        <v>9</v>
      </c>
      <c r="O756" s="43">
        <v>358</v>
      </c>
      <c r="P756" s="43">
        <v>98</v>
      </c>
      <c r="Q756" s="43"/>
      <c r="R756" s="43"/>
      <c r="S756" s="43"/>
      <c r="T756" s="43"/>
      <c r="U756" s="43"/>
      <c r="V756" s="43"/>
      <c r="W756" s="43"/>
      <c r="X756" s="43"/>
      <c r="Y756" s="43"/>
      <c r="Z756" s="43">
        <v>0</v>
      </c>
      <c r="AA756" s="73">
        <v>0.95</v>
      </c>
      <c r="AB756" s="73">
        <v>0.05</v>
      </c>
      <c r="AC756" s="73">
        <v>0</v>
      </c>
      <c r="AD756" s="43">
        <v>105</v>
      </c>
      <c r="AE756" s="43"/>
      <c r="AF756" s="43">
        <v>99</v>
      </c>
      <c r="AG756" s="78">
        <v>772000</v>
      </c>
      <c r="AH756" s="81"/>
      <c r="AI756" s="112">
        <v>12095</v>
      </c>
      <c r="AJ756" s="43"/>
      <c r="AK756" s="43"/>
      <c r="AL756" s="43"/>
      <c r="AM756" s="43"/>
      <c r="AN756" s="113"/>
      <c r="AO756" s="43"/>
      <c r="AP756" s="43"/>
      <c r="AQ756" s="43"/>
      <c r="AR756" s="43"/>
      <c r="AS756" s="43"/>
      <c r="AT756" s="43"/>
      <c r="AU756" s="78"/>
      <c r="AV756" s="81"/>
      <c r="AW756" s="73">
        <v>0.9</v>
      </c>
      <c r="AX756" s="73">
        <v>0.1</v>
      </c>
      <c r="AY756" s="46" t="s">
        <v>50</v>
      </c>
      <c r="AZ756" s="265" t="s">
        <v>50</v>
      </c>
      <c r="BA756" s="81" t="s">
        <v>1572</v>
      </c>
      <c r="BB756" s="71"/>
      <c r="BC756" s="68"/>
      <c r="BD756" s="68"/>
      <c r="BE756" s="68"/>
      <c r="BF756" s="68"/>
      <c r="BG756" s="46" t="s">
        <v>42</v>
      </c>
      <c r="BH756" s="71">
        <v>57</v>
      </c>
      <c r="BI756" s="43" t="s">
        <v>1573</v>
      </c>
      <c r="BJ756" s="180" t="s">
        <v>46</v>
      </c>
      <c r="BK756" s="180">
        <v>48.4</v>
      </c>
    </row>
    <row r="757" spans="1:63" s="50" customFormat="1" ht="11.25" customHeight="1" x14ac:dyDescent="0.15">
      <c r="A757" s="379" t="s">
        <v>359</v>
      </c>
      <c r="B757" s="112" t="s">
        <v>696</v>
      </c>
      <c r="C757" s="48" t="s">
        <v>697</v>
      </c>
      <c r="D757" s="48" t="s">
        <v>698</v>
      </c>
      <c r="E757" s="48" t="s">
        <v>1574</v>
      </c>
      <c r="F757" s="147"/>
      <c r="G757" s="48">
        <v>16000</v>
      </c>
      <c r="H757" s="43">
        <v>5900</v>
      </c>
      <c r="I757" s="43">
        <v>505</v>
      </c>
      <c r="J757" s="43">
        <v>51</v>
      </c>
      <c r="K757" s="43">
        <v>18</v>
      </c>
      <c r="L757" s="43">
        <v>12</v>
      </c>
      <c r="M757" s="43">
        <v>532</v>
      </c>
      <c r="N757" s="43">
        <v>0</v>
      </c>
      <c r="O757" s="43">
        <v>464</v>
      </c>
      <c r="P757" s="43">
        <v>23</v>
      </c>
      <c r="Q757" s="43">
        <v>0</v>
      </c>
      <c r="R757" s="43">
        <v>0</v>
      </c>
      <c r="S757" s="43">
        <v>0</v>
      </c>
      <c r="T757" s="43">
        <v>0</v>
      </c>
      <c r="U757" s="43">
        <v>0</v>
      </c>
      <c r="V757" s="43">
        <v>0</v>
      </c>
      <c r="W757" s="43">
        <v>0</v>
      </c>
      <c r="X757" s="43">
        <v>0</v>
      </c>
      <c r="Y757" s="43">
        <v>641</v>
      </c>
      <c r="Z757" s="43">
        <v>80</v>
      </c>
      <c r="AA757" s="73">
        <v>1</v>
      </c>
      <c r="AB757" s="73">
        <v>0</v>
      </c>
      <c r="AC757" s="73">
        <v>0</v>
      </c>
      <c r="AD757" s="43">
        <v>128</v>
      </c>
      <c r="AE757" s="43">
        <v>216000</v>
      </c>
      <c r="AF757" s="43">
        <v>88</v>
      </c>
      <c r="AG757" s="78">
        <v>1320000</v>
      </c>
      <c r="AH757" s="81"/>
      <c r="AI757" s="112">
        <v>281291</v>
      </c>
      <c r="AJ757" s="43">
        <v>0</v>
      </c>
      <c r="AK757" s="43">
        <v>0</v>
      </c>
      <c r="AL757" s="43">
        <v>28654</v>
      </c>
      <c r="AM757" s="43">
        <v>0</v>
      </c>
      <c r="AN757" s="113"/>
      <c r="AO757" s="43">
        <v>0</v>
      </c>
      <c r="AP757" s="43">
        <v>5350</v>
      </c>
      <c r="AQ757" s="43">
        <v>275854</v>
      </c>
      <c r="AR757" s="43"/>
      <c r="AS757" s="43">
        <v>0</v>
      </c>
      <c r="AT757" s="43">
        <v>0</v>
      </c>
      <c r="AU757" s="78">
        <v>0</v>
      </c>
      <c r="AV757" s="81"/>
      <c r="AW757" s="73">
        <v>0.8</v>
      </c>
      <c r="AX757" s="73">
        <v>0.2</v>
      </c>
      <c r="AY757" s="46" t="s">
        <v>50</v>
      </c>
      <c r="AZ757" s="265" t="s">
        <v>41</v>
      </c>
      <c r="BA757" s="81"/>
      <c r="BB757" s="71">
        <v>34.07</v>
      </c>
      <c r="BC757" s="68">
        <v>9958700</v>
      </c>
      <c r="BD757" s="68">
        <v>8844544</v>
      </c>
      <c r="BE757" s="68">
        <v>10089888</v>
      </c>
      <c r="BF757" s="68">
        <v>28891483</v>
      </c>
      <c r="BG757" s="46" t="s">
        <v>42</v>
      </c>
      <c r="BH757" s="71">
        <v>34.07</v>
      </c>
      <c r="BI757" s="43"/>
      <c r="BJ757" s="180" t="s">
        <v>42</v>
      </c>
      <c r="BK757" s="180">
        <v>547.83333333333337</v>
      </c>
    </row>
    <row r="758" spans="1:63" s="50" customFormat="1" ht="11.25" customHeight="1" x14ac:dyDescent="0.15">
      <c r="A758" s="379" t="s">
        <v>147</v>
      </c>
      <c r="B758" s="112" t="s">
        <v>701</v>
      </c>
      <c r="C758" s="48" t="s">
        <v>184</v>
      </c>
      <c r="D758" s="48" t="s">
        <v>702</v>
      </c>
      <c r="E758" s="48" t="s">
        <v>703</v>
      </c>
      <c r="F758" s="147"/>
      <c r="G758" s="48">
        <v>6511</v>
      </c>
      <c r="H758" s="43">
        <v>3068</v>
      </c>
      <c r="I758" s="43">
        <v>275</v>
      </c>
      <c r="J758" s="43">
        <v>8</v>
      </c>
      <c r="K758" s="43">
        <v>0</v>
      </c>
      <c r="L758" s="43">
        <v>2</v>
      </c>
      <c r="M758" s="43">
        <v>275</v>
      </c>
      <c r="N758" s="43">
        <v>3</v>
      </c>
      <c r="O758" s="43">
        <v>275</v>
      </c>
      <c r="P758" s="43">
        <v>0</v>
      </c>
      <c r="Q758" s="43">
        <v>1</v>
      </c>
      <c r="R758" s="43">
        <v>1</v>
      </c>
      <c r="S758" s="43">
        <v>0</v>
      </c>
      <c r="T758" s="43">
        <v>0</v>
      </c>
      <c r="U758" s="43">
        <v>1</v>
      </c>
      <c r="V758" s="43">
        <v>0</v>
      </c>
      <c r="W758" s="43">
        <v>0</v>
      </c>
      <c r="X758" s="43">
        <v>0</v>
      </c>
      <c r="Y758" s="43">
        <v>300</v>
      </c>
      <c r="Z758" s="43">
        <v>25</v>
      </c>
      <c r="AA758" s="73">
        <v>0.99</v>
      </c>
      <c r="AB758" s="73">
        <v>0</v>
      </c>
      <c r="AC758" s="73">
        <v>0.01</v>
      </c>
      <c r="AD758" s="43">
        <v>64</v>
      </c>
      <c r="AE758" s="43">
        <v>128000</v>
      </c>
      <c r="AF758" s="43">
        <v>63</v>
      </c>
      <c r="AG758" s="78">
        <v>180000</v>
      </c>
      <c r="AH758" s="81"/>
      <c r="AI758" s="112">
        <v>127382</v>
      </c>
      <c r="AJ758" s="43">
        <v>0</v>
      </c>
      <c r="AK758" s="43">
        <v>0</v>
      </c>
      <c r="AL758" s="43">
        <v>6062</v>
      </c>
      <c r="AM758" s="43"/>
      <c r="AN758" s="113"/>
      <c r="AO758" s="43">
        <v>2714068</v>
      </c>
      <c r="AP758" s="43">
        <v>0</v>
      </c>
      <c r="AQ758" s="43">
        <v>0</v>
      </c>
      <c r="AR758" s="43">
        <v>0</v>
      </c>
      <c r="AS758" s="43">
        <v>0</v>
      </c>
      <c r="AT758" s="43">
        <v>0</v>
      </c>
      <c r="AU758" s="78">
        <v>119601</v>
      </c>
      <c r="AV758" s="81" t="s">
        <v>1575</v>
      </c>
      <c r="AW758" s="73">
        <v>0.96</v>
      </c>
      <c r="AX758" s="73">
        <v>0.04</v>
      </c>
      <c r="AY758" s="46" t="s">
        <v>50</v>
      </c>
      <c r="AZ758" s="265" t="s">
        <v>41</v>
      </c>
      <c r="BA758" s="81" t="s">
        <v>1576</v>
      </c>
      <c r="BB758" s="71">
        <v>78.08</v>
      </c>
      <c r="BC758" s="68">
        <v>10552582</v>
      </c>
      <c r="BD758" s="68">
        <v>14838798</v>
      </c>
      <c r="BE758" s="68">
        <v>10996965</v>
      </c>
      <c r="BF758" s="68">
        <v>36388355</v>
      </c>
      <c r="BG758" s="46" t="s">
        <v>42</v>
      </c>
      <c r="BH758" s="71">
        <v>68.56</v>
      </c>
      <c r="BI758" s="43" t="s">
        <v>1577</v>
      </c>
      <c r="BJ758" s="180" t="s">
        <v>46</v>
      </c>
      <c r="BK758" s="180">
        <v>909.33333333333337</v>
      </c>
    </row>
    <row r="759" spans="1:63" s="50" customFormat="1" ht="11.25" customHeight="1" x14ac:dyDescent="0.15">
      <c r="A759" s="379" t="s">
        <v>360</v>
      </c>
      <c r="B759" s="112" t="s">
        <v>743</v>
      </c>
      <c r="C759" s="48" t="s">
        <v>1578</v>
      </c>
      <c r="D759" s="48" t="s">
        <v>745</v>
      </c>
      <c r="E759" s="48" t="s">
        <v>746</v>
      </c>
      <c r="F759" s="147"/>
      <c r="G759" s="48">
        <v>130338</v>
      </c>
      <c r="H759" s="43">
        <v>58862</v>
      </c>
      <c r="I759" s="43">
        <v>1405</v>
      </c>
      <c r="J759" s="43">
        <v>266</v>
      </c>
      <c r="K759" s="43">
        <v>45</v>
      </c>
      <c r="L759" s="43"/>
      <c r="M759" s="43">
        <v>5</v>
      </c>
      <c r="N759" s="43"/>
      <c r="O759" s="43">
        <v>1100</v>
      </c>
      <c r="P759" s="43"/>
      <c r="Q759" s="43">
        <v>6538</v>
      </c>
      <c r="R759" s="43">
        <v>284</v>
      </c>
      <c r="S759" s="43">
        <v>16</v>
      </c>
      <c r="T759" s="43"/>
      <c r="U759" s="43"/>
      <c r="V759" s="43"/>
      <c r="W759" s="43">
        <v>122</v>
      </c>
      <c r="X759" s="43"/>
      <c r="Y759" s="43">
        <v>3319</v>
      </c>
      <c r="Z759" s="43">
        <v>77</v>
      </c>
      <c r="AA759" s="73">
        <v>0.95</v>
      </c>
      <c r="AB759" s="73">
        <v>0.05</v>
      </c>
      <c r="AC759" s="73">
        <v>0</v>
      </c>
      <c r="AD759" s="43">
        <v>274</v>
      </c>
      <c r="AE759" s="43">
        <v>506596</v>
      </c>
      <c r="AF759" s="43">
        <v>185</v>
      </c>
      <c r="AG759" s="78">
        <v>2137054</v>
      </c>
      <c r="AH759" s="81"/>
      <c r="AI759" s="112">
        <v>283625</v>
      </c>
      <c r="AJ759" s="43"/>
      <c r="AK759" s="43">
        <v>193</v>
      </c>
      <c r="AL759" s="43">
        <v>65224</v>
      </c>
      <c r="AM759" s="43"/>
      <c r="AN759" s="113"/>
      <c r="AO759" s="43">
        <v>2632772</v>
      </c>
      <c r="AP759" s="43">
        <v>239783</v>
      </c>
      <c r="AQ759" s="43">
        <v>8362</v>
      </c>
      <c r="AR759" s="43"/>
      <c r="AS759" s="43"/>
      <c r="AT759" s="43"/>
      <c r="AU759" s="78"/>
      <c r="AV759" s="81"/>
      <c r="AW759" s="73">
        <v>0.91</v>
      </c>
      <c r="AX759" s="73">
        <v>0.09</v>
      </c>
      <c r="AY759" s="46" t="s">
        <v>50</v>
      </c>
      <c r="AZ759" s="265" t="s">
        <v>50</v>
      </c>
      <c r="BA759" s="81"/>
      <c r="BB759" s="71">
        <v>87.94</v>
      </c>
      <c r="BC759" s="68">
        <v>21707400</v>
      </c>
      <c r="BD759" s="68">
        <v>96587052</v>
      </c>
      <c r="BE759" s="68">
        <v>28687066</v>
      </c>
      <c r="BF759" s="68">
        <v>146981518</v>
      </c>
      <c r="BG759" s="46" t="s">
        <v>42</v>
      </c>
      <c r="BH759" s="71"/>
      <c r="BI759" s="43"/>
      <c r="BJ759" s="180" t="s">
        <v>46</v>
      </c>
      <c r="BK759" s="180">
        <v>118.625</v>
      </c>
    </row>
    <row r="760" spans="1:63" s="50" customFormat="1" ht="11.25" customHeight="1" x14ac:dyDescent="0.15">
      <c r="A760" s="379" t="s">
        <v>148</v>
      </c>
      <c r="B760" s="112" t="s">
        <v>178</v>
      </c>
      <c r="C760" s="48" t="s">
        <v>195</v>
      </c>
      <c r="D760" s="48" t="s">
        <v>1579</v>
      </c>
      <c r="E760" s="48" t="s">
        <v>233</v>
      </c>
      <c r="F760" s="147"/>
      <c r="G760" s="48">
        <v>18900</v>
      </c>
      <c r="H760" s="43">
        <v>7069</v>
      </c>
      <c r="I760" s="43">
        <v>500</v>
      </c>
      <c r="J760" s="43">
        <v>35</v>
      </c>
      <c r="K760" s="43">
        <v>20</v>
      </c>
      <c r="L760" s="43">
        <v>1</v>
      </c>
      <c r="M760" s="43">
        <v>129</v>
      </c>
      <c r="N760" s="43">
        <v>19</v>
      </c>
      <c r="O760" s="43">
        <v>475</v>
      </c>
      <c r="P760" s="43">
        <v>20</v>
      </c>
      <c r="Q760" s="43"/>
      <c r="R760" s="43"/>
      <c r="S760" s="43"/>
      <c r="T760" s="43"/>
      <c r="U760" s="43"/>
      <c r="V760" s="43"/>
      <c r="W760" s="43"/>
      <c r="X760" s="43"/>
      <c r="Y760" s="43">
        <v>1110</v>
      </c>
      <c r="Z760" s="43">
        <v>166</v>
      </c>
      <c r="AA760" s="73">
        <v>1</v>
      </c>
      <c r="AB760" s="73">
        <v>0</v>
      </c>
      <c r="AC760" s="73">
        <v>0</v>
      </c>
      <c r="AD760" s="43">
        <v>139</v>
      </c>
      <c r="AE760" s="43">
        <v>54000</v>
      </c>
      <c r="AF760" s="43">
        <v>127</v>
      </c>
      <c r="AG760" s="78">
        <v>1100000</v>
      </c>
      <c r="AH760" s="81"/>
      <c r="AI760" s="112">
        <v>111970</v>
      </c>
      <c r="AJ760" s="43"/>
      <c r="AK760" s="43"/>
      <c r="AL760" s="43">
        <v>38627</v>
      </c>
      <c r="AM760" s="43">
        <v>103629</v>
      </c>
      <c r="AN760" s="113" t="s">
        <v>1580</v>
      </c>
      <c r="AO760" s="43">
        <v>1000000</v>
      </c>
      <c r="AP760" s="43">
        <v>782503</v>
      </c>
      <c r="AQ760" s="43">
        <v>752350</v>
      </c>
      <c r="AR760" s="43">
        <v>4050</v>
      </c>
      <c r="AS760" s="43"/>
      <c r="AT760" s="43"/>
      <c r="AU760" s="78"/>
      <c r="AV760" s="81"/>
      <c r="AW760" s="73">
        <v>0.46</v>
      </c>
      <c r="AX760" s="73">
        <v>0.54</v>
      </c>
      <c r="AY760" s="46" t="s">
        <v>95</v>
      </c>
      <c r="AZ760" s="265" t="s">
        <v>95</v>
      </c>
      <c r="BA760" s="81"/>
      <c r="BB760" s="71">
        <v>129</v>
      </c>
      <c r="BC760" s="68">
        <v>20164593</v>
      </c>
      <c r="BD760" s="68">
        <v>11014214</v>
      </c>
      <c r="BE760" s="68">
        <v>17972971</v>
      </c>
      <c r="BF760" s="68">
        <v>49640708</v>
      </c>
      <c r="BG760" s="46" t="s">
        <v>42</v>
      </c>
      <c r="BH760" s="71">
        <v>131</v>
      </c>
      <c r="BI760" s="43"/>
      <c r="BJ760" s="180" t="s">
        <v>42</v>
      </c>
      <c r="BK760" s="180">
        <v>617.125</v>
      </c>
    </row>
    <row r="761" spans="1:63" s="50" customFormat="1" ht="11.25" customHeight="1" x14ac:dyDescent="0.15">
      <c r="A761" s="379" t="s">
        <v>149</v>
      </c>
      <c r="B761" s="115" t="s">
        <v>179</v>
      </c>
      <c r="C761" s="61" t="s">
        <v>707</v>
      </c>
      <c r="D761" s="61" t="s">
        <v>214</v>
      </c>
      <c r="E761" s="61" t="s">
        <v>234</v>
      </c>
      <c r="F761" s="148"/>
      <c r="G761" s="61">
        <v>75000</v>
      </c>
      <c r="H761" s="63">
        <v>36000</v>
      </c>
      <c r="I761" s="63">
        <v>1371</v>
      </c>
      <c r="J761" s="63">
        <v>246</v>
      </c>
      <c r="K761" s="63">
        <v>29</v>
      </c>
      <c r="L761" s="63">
        <v>0</v>
      </c>
      <c r="M761" s="63">
        <v>10</v>
      </c>
      <c r="N761" s="63">
        <v>0</v>
      </c>
      <c r="O761" s="63">
        <v>50</v>
      </c>
      <c r="P761" s="63">
        <v>0</v>
      </c>
      <c r="Q761" s="63">
        <v>0</v>
      </c>
      <c r="R761" s="63">
        <v>0</v>
      </c>
      <c r="S761" s="63">
        <v>0</v>
      </c>
      <c r="T761" s="63">
        <v>0</v>
      </c>
      <c r="U761" s="63">
        <v>0</v>
      </c>
      <c r="V761" s="63">
        <v>0</v>
      </c>
      <c r="W761" s="63">
        <v>0</v>
      </c>
      <c r="X761" s="63">
        <v>0</v>
      </c>
      <c r="Y761" s="63">
        <v>4500</v>
      </c>
      <c r="Z761" s="63">
        <v>125</v>
      </c>
      <c r="AA761" s="73">
        <v>1</v>
      </c>
      <c r="AB761" s="73">
        <v>0</v>
      </c>
      <c r="AC761" s="73">
        <v>0</v>
      </c>
      <c r="AD761" s="63">
        <v>158</v>
      </c>
      <c r="AE761" s="63">
        <v>177000</v>
      </c>
      <c r="AF761" s="63">
        <v>111</v>
      </c>
      <c r="AG761" s="79">
        <v>962000</v>
      </c>
      <c r="AH761" s="82"/>
      <c r="AI761" s="115">
        <v>156355</v>
      </c>
      <c r="AJ761" s="63">
        <v>71</v>
      </c>
      <c r="AK761" s="63">
        <v>0</v>
      </c>
      <c r="AL761" s="63">
        <v>194427</v>
      </c>
      <c r="AM761" s="63"/>
      <c r="AN761" s="116"/>
      <c r="AO761" s="63">
        <v>595485</v>
      </c>
      <c r="AP761" s="63">
        <v>71209</v>
      </c>
      <c r="AQ761" s="63">
        <v>0</v>
      </c>
      <c r="AR761" s="63">
        <v>0</v>
      </c>
      <c r="AS761" s="63">
        <v>0</v>
      </c>
      <c r="AT761" s="63">
        <v>0</v>
      </c>
      <c r="AU761" s="79"/>
      <c r="AV761" s="82"/>
      <c r="AW761" s="73">
        <v>0.84</v>
      </c>
      <c r="AX761" s="73">
        <v>0.16</v>
      </c>
      <c r="AY761" s="64" t="s">
        <v>50</v>
      </c>
      <c r="AZ761" s="267" t="s">
        <v>50</v>
      </c>
      <c r="BA761" s="82"/>
      <c r="BB761" s="72">
        <v>74.84</v>
      </c>
      <c r="BC761" s="69"/>
      <c r="BD761" s="69"/>
      <c r="BE761" s="69"/>
      <c r="BF761" s="69">
        <v>20504626</v>
      </c>
      <c r="BG761" s="64" t="s">
        <v>42</v>
      </c>
      <c r="BH761" s="71">
        <v>0</v>
      </c>
      <c r="BI761" s="63" t="s">
        <v>1581</v>
      </c>
      <c r="BJ761" s="181" t="s">
        <v>46</v>
      </c>
      <c r="BK761" s="181">
        <v>216.16666666666666</v>
      </c>
    </row>
    <row r="762" spans="1:63" s="50" customFormat="1" ht="11.25" customHeight="1" x14ac:dyDescent="0.15">
      <c r="A762" s="379" t="s">
        <v>75</v>
      </c>
      <c r="B762" s="115" t="s">
        <v>1582</v>
      </c>
      <c r="C762" s="61" t="s">
        <v>1583</v>
      </c>
      <c r="D762" s="61" t="s">
        <v>1584</v>
      </c>
      <c r="E762" s="61" t="s">
        <v>1585</v>
      </c>
      <c r="F762" s="148"/>
      <c r="G762" s="61">
        <v>34621</v>
      </c>
      <c r="H762" s="63">
        <v>11433</v>
      </c>
      <c r="I762" s="63">
        <v>0</v>
      </c>
      <c r="J762" s="63">
        <v>0</v>
      </c>
      <c r="K762" s="63">
        <v>0</v>
      </c>
      <c r="L762" s="63">
        <v>2</v>
      </c>
      <c r="M762" s="63">
        <v>0</v>
      </c>
      <c r="N762" s="63">
        <v>0</v>
      </c>
      <c r="O762" s="63">
        <v>0</v>
      </c>
      <c r="P762" s="63">
        <v>0</v>
      </c>
      <c r="Q762" s="63">
        <v>3060</v>
      </c>
      <c r="R762" s="63">
        <v>360</v>
      </c>
      <c r="S762" s="63">
        <v>31</v>
      </c>
      <c r="T762" s="63">
        <v>0</v>
      </c>
      <c r="U762" s="63">
        <v>3263</v>
      </c>
      <c r="V762" s="63">
        <v>735</v>
      </c>
      <c r="W762" s="63">
        <v>1343</v>
      </c>
      <c r="X762" s="63">
        <v>0</v>
      </c>
      <c r="Y762" s="63">
        <v>0</v>
      </c>
      <c r="Z762" s="63">
        <v>0</v>
      </c>
      <c r="AA762" s="124">
        <v>0</v>
      </c>
      <c r="AB762" s="124">
        <v>0</v>
      </c>
      <c r="AC762" s="124">
        <v>1</v>
      </c>
      <c r="AD762" s="63">
        <v>282</v>
      </c>
      <c r="AE762" s="63">
        <v>562471</v>
      </c>
      <c r="AF762" s="63">
        <v>277</v>
      </c>
      <c r="AG762" s="79">
        <v>3316619</v>
      </c>
      <c r="AH762" s="82"/>
      <c r="AI762" s="115">
        <v>525276</v>
      </c>
      <c r="AJ762" s="63">
        <v>30</v>
      </c>
      <c r="AK762" s="63">
        <v>0</v>
      </c>
      <c r="AL762" s="63">
        <v>14467</v>
      </c>
      <c r="AM762" s="63">
        <v>0</v>
      </c>
      <c r="AN762" s="116"/>
      <c r="AO762" s="63">
        <v>4629484</v>
      </c>
      <c r="AP762" s="63">
        <v>76188</v>
      </c>
      <c r="AQ762" s="63">
        <v>58834</v>
      </c>
      <c r="AR762" s="63">
        <v>0</v>
      </c>
      <c r="AS762" s="63"/>
      <c r="AT762" s="63"/>
      <c r="AU762" s="79"/>
      <c r="AV762" s="82"/>
      <c r="AW762" s="124">
        <v>1</v>
      </c>
      <c r="AX762" s="124">
        <v>0</v>
      </c>
      <c r="AY762" s="64" t="s">
        <v>41</v>
      </c>
      <c r="AZ762" s="267" t="s">
        <v>41</v>
      </c>
      <c r="BA762" s="82" t="s">
        <v>1586</v>
      </c>
      <c r="BB762" s="72">
        <v>68.739999999999995</v>
      </c>
      <c r="BC762" s="69">
        <v>23226685</v>
      </c>
      <c r="BD762" s="69">
        <v>24913706</v>
      </c>
      <c r="BE762" s="69">
        <v>39696302</v>
      </c>
      <c r="BF762" s="69">
        <v>87836693</v>
      </c>
      <c r="BG762" s="64" t="s">
        <v>42</v>
      </c>
      <c r="BH762" s="72">
        <v>67.599999999999994</v>
      </c>
      <c r="BI762" s="63" t="s">
        <v>1587</v>
      </c>
      <c r="BJ762" s="181" t="s">
        <v>42</v>
      </c>
      <c r="BK762" s="181">
        <v>849.33333333333337</v>
      </c>
    </row>
    <row r="763" spans="1:63" s="252" customFormat="1" ht="11.25" customHeight="1" x14ac:dyDescent="0.15">
      <c r="A763" s="380" t="s">
        <v>361</v>
      </c>
      <c r="B763" s="247"/>
      <c r="C763" s="241"/>
      <c r="D763" s="241"/>
      <c r="E763" s="241"/>
      <c r="F763" s="242"/>
      <c r="G763" s="241"/>
      <c r="H763" s="243"/>
      <c r="I763" s="243"/>
      <c r="J763" s="243"/>
      <c r="K763" s="243"/>
      <c r="L763" s="243"/>
      <c r="M763" s="243"/>
      <c r="N763" s="243"/>
      <c r="O763" s="243"/>
      <c r="P763" s="243"/>
      <c r="Q763" s="243"/>
      <c r="R763" s="243"/>
      <c r="S763" s="243"/>
      <c r="T763" s="243"/>
      <c r="U763" s="243"/>
      <c r="V763" s="243"/>
      <c r="W763" s="243"/>
      <c r="X763" s="243"/>
      <c r="Y763" s="243"/>
      <c r="Z763" s="243"/>
      <c r="AA763" s="244"/>
      <c r="AB763" s="244"/>
      <c r="AC763" s="244"/>
      <c r="AD763" s="243"/>
      <c r="AE763" s="243"/>
      <c r="AF763" s="243"/>
      <c r="AG763" s="245"/>
      <c r="AH763" s="246"/>
      <c r="AI763" s="247"/>
      <c r="AJ763" s="243"/>
      <c r="AK763" s="243"/>
      <c r="AL763" s="243"/>
      <c r="AM763" s="243"/>
      <c r="AN763" s="248"/>
      <c r="AO763" s="243"/>
      <c r="AP763" s="243"/>
      <c r="AQ763" s="243"/>
      <c r="AR763" s="243"/>
      <c r="AS763" s="243"/>
      <c r="AT763" s="243"/>
      <c r="AU763" s="245"/>
      <c r="AV763" s="246"/>
      <c r="AW763" s="244"/>
      <c r="AX763" s="244"/>
      <c r="AY763" s="249"/>
      <c r="AZ763" s="268"/>
      <c r="BA763" s="246"/>
      <c r="BB763" s="250"/>
      <c r="BC763" s="251"/>
      <c r="BD763" s="251"/>
      <c r="BE763" s="251"/>
      <c r="BF763" s="251"/>
      <c r="BG763" s="249"/>
      <c r="BH763" s="250"/>
      <c r="BI763" s="243"/>
      <c r="BJ763" s="296"/>
      <c r="BK763" s="181">
        <v>1011.6666666666666</v>
      </c>
    </row>
    <row r="764" spans="1:63" s="47" customFormat="1" ht="11.25" customHeight="1" x14ac:dyDescent="0.15">
      <c r="A764" s="183"/>
      <c r="B764" s="117"/>
      <c r="C764" s="286"/>
      <c r="D764" s="286"/>
      <c r="E764" s="286"/>
      <c r="F764" s="53"/>
      <c r="G764" s="286"/>
      <c r="H764" s="118"/>
      <c r="I764" s="118"/>
      <c r="J764" s="118"/>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287"/>
      <c r="AH764" s="83"/>
      <c r="AI764" s="117"/>
      <c r="AJ764" s="118"/>
      <c r="AK764" s="118"/>
      <c r="AL764" s="118"/>
      <c r="AM764" s="118"/>
      <c r="AN764" s="119"/>
      <c r="AO764" s="118"/>
      <c r="AP764" s="118"/>
      <c r="AQ764" s="118"/>
      <c r="AR764" s="118"/>
      <c r="AS764" s="118"/>
      <c r="AT764" s="118"/>
      <c r="AU764" s="287"/>
      <c r="AV764" s="83"/>
      <c r="AW764" s="118"/>
      <c r="AX764" s="118"/>
      <c r="AY764" s="288"/>
      <c r="AZ764" s="297"/>
      <c r="BA764" s="83"/>
      <c r="BB764" s="290"/>
      <c r="BC764" s="290"/>
      <c r="BD764" s="290"/>
      <c r="BE764" s="290"/>
      <c r="BF764" s="290"/>
      <c r="BG764" s="288"/>
      <c r="BH764" s="70"/>
      <c r="BI764" s="118"/>
      <c r="BJ764" s="291"/>
      <c r="BK764" s="291"/>
    </row>
    <row r="765" spans="1:63" s="47" customFormat="1" ht="11.25" customHeight="1" x14ac:dyDescent="0.15">
      <c r="A765" s="51" t="s">
        <v>250</v>
      </c>
      <c r="B765" s="50"/>
      <c r="C765" s="50"/>
      <c r="D765" s="50"/>
      <c r="E765" s="50"/>
      <c r="F765" s="50"/>
      <c r="G765" s="50"/>
      <c r="H765" s="50"/>
      <c r="I765" s="50"/>
      <c r="J765" s="50"/>
      <c r="K765" s="50"/>
      <c r="L765" s="50"/>
      <c r="M765" s="50"/>
      <c r="N765" s="50"/>
      <c r="O765" s="50"/>
      <c r="P765" s="50"/>
      <c r="Q765" s="50"/>
      <c r="R765" s="50"/>
      <c r="S765" s="50"/>
      <c r="T765" s="50"/>
      <c r="U765" s="50"/>
      <c r="BK765" s="50"/>
    </row>
    <row r="766" spans="1:63" s="47" customFormat="1" ht="11.25" customHeight="1" x14ac:dyDescent="0.15">
      <c r="A766" s="30" t="s">
        <v>249</v>
      </c>
      <c r="B766" s="50"/>
      <c r="C766" s="50"/>
      <c r="D766" s="50"/>
      <c r="E766" s="50"/>
      <c r="F766" s="50"/>
      <c r="G766" s="50"/>
      <c r="H766" s="50"/>
      <c r="I766" s="50"/>
      <c r="J766" s="50"/>
      <c r="K766" s="50"/>
      <c r="L766" s="50"/>
      <c r="M766" s="50"/>
      <c r="N766" s="50"/>
      <c r="O766" s="50"/>
      <c r="P766" s="50"/>
      <c r="Q766" s="50"/>
      <c r="R766" s="50"/>
      <c r="S766" s="50"/>
      <c r="T766" s="50"/>
      <c r="U766" s="50"/>
      <c r="BK766" s="50"/>
    </row>
    <row r="767" spans="1:63" ht="11.25" customHeight="1" x14ac:dyDescent="0.2">
      <c r="A767" s="30" t="s">
        <v>251</v>
      </c>
      <c r="B767" s="25"/>
      <c r="C767" s="25"/>
      <c r="D767" s="28"/>
      <c r="E767" s="25"/>
      <c r="F767" s="25"/>
      <c r="G767" s="25"/>
      <c r="H767" s="25"/>
      <c r="I767" s="25"/>
      <c r="J767" s="25"/>
      <c r="K767" s="25"/>
      <c r="L767" s="25"/>
      <c r="M767" s="25"/>
      <c r="N767" s="25"/>
      <c r="O767" s="25"/>
      <c r="P767" s="25"/>
      <c r="Q767" s="25"/>
      <c r="R767" s="25"/>
      <c r="S767" s="25"/>
      <c r="T767" s="25"/>
      <c r="U767" s="25"/>
    </row>
    <row r="768" spans="1:63" ht="11.25" customHeight="1" x14ac:dyDescent="0.2">
      <c r="A768" s="30" t="s">
        <v>289</v>
      </c>
      <c r="B768" s="25"/>
      <c r="C768" s="25"/>
      <c r="D768" s="28"/>
      <c r="E768" s="25"/>
      <c r="F768" s="25"/>
      <c r="G768" s="25"/>
      <c r="H768" s="25"/>
      <c r="I768" s="25"/>
      <c r="J768" s="25"/>
      <c r="K768" s="25"/>
      <c r="L768" s="25"/>
      <c r="M768" s="25"/>
      <c r="N768" s="25"/>
      <c r="O768" s="25"/>
      <c r="P768" s="25"/>
      <c r="Q768" s="25"/>
      <c r="R768" s="25"/>
      <c r="S768" s="25"/>
      <c r="T768" s="25"/>
      <c r="U768" s="25"/>
    </row>
    <row r="769" spans="1:21" ht="11.25" customHeight="1" x14ac:dyDescent="0.2">
      <c r="A769" s="30" t="s">
        <v>288</v>
      </c>
      <c r="B769" s="25"/>
      <c r="C769" s="25"/>
      <c r="D769" s="28"/>
      <c r="E769" s="25"/>
      <c r="F769" s="25"/>
      <c r="G769" s="25"/>
      <c r="H769" s="25"/>
      <c r="I769" s="25"/>
      <c r="J769" s="25"/>
      <c r="K769" s="25"/>
      <c r="L769" s="25"/>
      <c r="M769" s="25"/>
      <c r="N769" s="25"/>
      <c r="O769" s="25"/>
      <c r="P769" s="25"/>
      <c r="Q769" s="25"/>
      <c r="R769" s="25"/>
      <c r="S769" s="25"/>
      <c r="T769" s="25"/>
      <c r="U769" s="25"/>
    </row>
    <row r="770" spans="1:21" ht="15" customHeight="1" x14ac:dyDescent="0.2">
      <c r="A770" s="237"/>
      <c r="B770" s="25"/>
      <c r="C770" s="25"/>
      <c r="D770" s="28"/>
      <c r="E770" s="25"/>
      <c r="F770" s="25"/>
      <c r="G770" s="25"/>
      <c r="H770" s="25"/>
      <c r="I770" s="25"/>
      <c r="J770" s="25"/>
      <c r="K770" s="25"/>
      <c r="L770" s="25"/>
      <c r="M770" s="25"/>
      <c r="N770" s="25"/>
      <c r="O770" s="25"/>
      <c r="P770" s="25"/>
      <c r="Q770" s="25"/>
      <c r="R770" s="25"/>
      <c r="S770" s="25"/>
      <c r="T770" s="25"/>
      <c r="U770" s="25"/>
    </row>
    <row r="771" spans="1:21" ht="15" hidden="1" customHeight="1" x14ac:dyDescent="0.2">
      <c r="A771" s="237"/>
      <c r="B771" s="25"/>
      <c r="C771" s="25"/>
      <c r="D771" s="28"/>
      <c r="E771" s="25"/>
      <c r="F771" s="25"/>
      <c r="G771" s="25"/>
      <c r="H771" s="25"/>
      <c r="I771" s="25"/>
      <c r="J771" s="25"/>
      <c r="K771" s="25"/>
      <c r="L771" s="25"/>
      <c r="M771" s="25"/>
      <c r="N771" s="25"/>
      <c r="O771" s="25"/>
      <c r="P771" s="25"/>
      <c r="Q771" s="25"/>
      <c r="R771" s="25"/>
      <c r="S771" s="25"/>
      <c r="T771" s="25"/>
      <c r="U771" s="25"/>
    </row>
    <row r="772" spans="1:21" ht="15" hidden="1" customHeight="1" x14ac:dyDescent="0.2">
      <c r="A772" s="237"/>
      <c r="B772" s="25"/>
      <c r="C772" s="25"/>
      <c r="D772" s="28"/>
      <c r="E772" s="25"/>
      <c r="F772" s="25"/>
      <c r="G772" s="25"/>
      <c r="H772" s="25"/>
      <c r="I772" s="25"/>
      <c r="J772" s="25"/>
      <c r="K772" s="25"/>
      <c r="L772" s="25"/>
      <c r="M772" s="25"/>
      <c r="N772" s="25"/>
      <c r="O772" s="25"/>
      <c r="P772" s="25"/>
      <c r="Q772" s="25"/>
      <c r="R772" s="25"/>
      <c r="S772" s="25"/>
      <c r="T772" s="25"/>
      <c r="U772" s="25"/>
    </row>
    <row r="773" spans="1:21" ht="15" hidden="1" customHeight="1" x14ac:dyDescent="0.2">
      <c r="A773" s="237"/>
      <c r="B773" s="25"/>
      <c r="C773" s="25"/>
      <c r="D773" s="28"/>
      <c r="E773" s="25"/>
      <c r="F773" s="25"/>
      <c r="G773" s="25"/>
      <c r="H773" s="25"/>
      <c r="I773" s="25"/>
      <c r="J773" s="25"/>
      <c r="K773" s="25"/>
      <c r="L773" s="25"/>
      <c r="M773" s="25"/>
      <c r="N773" s="25"/>
      <c r="O773" s="25"/>
      <c r="P773" s="25"/>
      <c r="Q773" s="25"/>
      <c r="R773" s="25"/>
      <c r="S773" s="25"/>
      <c r="T773" s="25"/>
      <c r="U773" s="25"/>
    </row>
    <row r="774" spans="1:21" ht="15" hidden="1" customHeight="1" x14ac:dyDescent="0.2">
      <c r="A774" s="237"/>
      <c r="B774" s="25"/>
      <c r="C774" s="25"/>
      <c r="D774" s="28"/>
      <c r="E774" s="25"/>
      <c r="F774" s="25"/>
      <c r="G774" s="25"/>
      <c r="H774" s="25"/>
      <c r="I774" s="25"/>
      <c r="J774" s="25"/>
      <c r="K774" s="25"/>
      <c r="L774" s="25"/>
      <c r="M774" s="25"/>
      <c r="N774" s="25"/>
      <c r="O774" s="25"/>
      <c r="P774" s="25"/>
      <c r="Q774" s="25"/>
      <c r="R774" s="25"/>
      <c r="S774" s="25"/>
      <c r="T774" s="25"/>
      <c r="U774" s="25"/>
    </row>
    <row r="775" spans="1:21" ht="15" hidden="1" customHeight="1" x14ac:dyDescent="0.2">
      <c r="A775" s="237"/>
      <c r="B775" s="25"/>
      <c r="C775" s="25"/>
      <c r="D775" s="28"/>
      <c r="E775" s="25"/>
      <c r="F775" s="25"/>
      <c r="G775" s="25"/>
      <c r="H775" s="25"/>
      <c r="I775" s="25"/>
      <c r="J775" s="25"/>
      <c r="K775" s="25"/>
      <c r="L775" s="25"/>
      <c r="M775" s="25"/>
      <c r="N775" s="25"/>
      <c r="O775" s="25"/>
      <c r="P775" s="25"/>
      <c r="Q775" s="25"/>
      <c r="R775" s="25"/>
      <c r="S775" s="25"/>
      <c r="T775" s="25"/>
      <c r="U775" s="25"/>
    </row>
    <row r="776" spans="1:21" ht="15" hidden="1" customHeight="1" x14ac:dyDescent="0.2">
      <c r="A776" s="237"/>
      <c r="B776" s="25"/>
      <c r="C776" s="25"/>
      <c r="D776" s="28"/>
      <c r="E776" s="25"/>
      <c r="F776" s="25"/>
      <c r="G776" s="25"/>
      <c r="H776" s="25"/>
      <c r="I776" s="25"/>
      <c r="J776" s="25"/>
      <c r="K776" s="25"/>
      <c r="L776" s="25"/>
      <c r="M776" s="25"/>
      <c r="N776" s="25"/>
      <c r="O776" s="25"/>
      <c r="P776" s="25"/>
      <c r="Q776" s="25"/>
      <c r="R776" s="25"/>
      <c r="S776" s="25"/>
      <c r="T776" s="25"/>
      <c r="U776" s="25"/>
    </row>
    <row r="777" spans="1:21" ht="15" hidden="1" customHeight="1" x14ac:dyDescent="0.2">
      <c r="A777" s="237"/>
      <c r="B777" s="25"/>
      <c r="C777" s="25"/>
      <c r="D777" s="28"/>
      <c r="E777" s="25"/>
      <c r="F777" s="25"/>
      <c r="G777" s="25"/>
      <c r="H777" s="25"/>
      <c r="I777" s="25"/>
      <c r="J777" s="25"/>
      <c r="K777" s="25"/>
      <c r="L777" s="25"/>
      <c r="M777" s="25"/>
      <c r="N777" s="25"/>
      <c r="O777" s="25"/>
      <c r="P777" s="25"/>
      <c r="Q777" s="25"/>
      <c r="R777" s="25"/>
      <c r="S777" s="25"/>
      <c r="T777" s="25"/>
      <c r="U777" s="25"/>
    </row>
    <row r="778" spans="1:21" ht="15" hidden="1" customHeight="1" x14ac:dyDescent="0.2">
      <c r="A778" s="237"/>
      <c r="B778" s="25"/>
      <c r="C778" s="25"/>
      <c r="D778" s="28"/>
      <c r="E778" s="25"/>
      <c r="F778" s="25"/>
      <c r="G778" s="25"/>
      <c r="H778" s="25"/>
      <c r="I778" s="25"/>
      <c r="J778" s="25"/>
      <c r="K778" s="25"/>
      <c r="L778" s="25"/>
      <c r="M778" s="25"/>
      <c r="N778" s="25"/>
      <c r="O778" s="25"/>
      <c r="P778" s="25"/>
      <c r="Q778" s="25"/>
      <c r="R778" s="25"/>
      <c r="S778" s="25"/>
      <c r="T778" s="25"/>
      <c r="U778" s="25"/>
    </row>
    <row r="779" spans="1:21" ht="15" hidden="1" customHeight="1" x14ac:dyDescent="0.2">
      <c r="A779" s="237"/>
      <c r="B779" s="25"/>
      <c r="C779" s="25"/>
      <c r="D779" s="28"/>
      <c r="E779" s="25"/>
      <c r="F779" s="25"/>
      <c r="G779" s="25"/>
      <c r="H779" s="25"/>
      <c r="I779" s="25"/>
      <c r="J779" s="25"/>
      <c r="K779" s="25"/>
      <c r="L779" s="25"/>
      <c r="M779" s="25"/>
      <c r="N779" s="25"/>
      <c r="O779" s="25"/>
      <c r="P779" s="25"/>
      <c r="Q779" s="25"/>
      <c r="R779" s="25"/>
      <c r="S779" s="25"/>
      <c r="T779" s="25"/>
      <c r="U779" s="25"/>
    </row>
    <row r="780" spans="1:21" ht="15" hidden="1" customHeight="1" x14ac:dyDescent="0.2">
      <c r="A780" s="237"/>
      <c r="B780" s="25"/>
      <c r="C780" s="25"/>
      <c r="D780" s="28"/>
      <c r="E780" s="25"/>
      <c r="F780" s="25"/>
      <c r="G780" s="25"/>
      <c r="H780" s="25"/>
      <c r="I780" s="25"/>
      <c r="J780" s="25"/>
      <c r="K780" s="25"/>
      <c r="L780" s="25"/>
      <c r="M780" s="25"/>
      <c r="N780" s="25"/>
      <c r="O780" s="25"/>
      <c r="P780" s="25"/>
      <c r="Q780" s="25"/>
      <c r="R780" s="25"/>
      <c r="S780" s="25"/>
      <c r="T780" s="25"/>
      <c r="U780" s="25"/>
    </row>
    <row r="781" spans="1:21" ht="15" hidden="1" customHeight="1" x14ac:dyDescent="0.2">
      <c r="A781" s="237"/>
      <c r="B781" s="25"/>
      <c r="C781" s="25"/>
      <c r="D781" s="28"/>
      <c r="E781" s="25"/>
      <c r="F781" s="25"/>
      <c r="G781" s="25"/>
      <c r="H781" s="25"/>
      <c r="I781" s="25"/>
      <c r="J781" s="25"/>
      <c r="K781" s="25"/>
      <c r="L781" s="25"/>
      <c r="M781" s="25"/>
      <c r="N781" s="25"/>
      <c r="O781" s="25"/>
      <c r="P781" s="25"/>
      <c r="Q781" s="25"/>
      <c r="R781" s="25"/>
      <c r="S781" s="25"/>
      <c r="T781" s="25"/>
      <c r="U781" s="25"/>
    </row>
    <row r="782" spans="1:21" ht="15" hidden="1" customHeight="1" x14ac:dyDescent="0.2">
      <c r="A782" s="237"/>
      <c r="B782" s="25"/>
      <c r="C782" s="25"/>
      <c r="D782" s="28"/>
      <c r="E782" s="25"/>
      <c r="F782" s="25"/>
      <c r="G782" s="25"/>
      <c r="H782" s="25"/>
      <c r="I782" s="25"/>
      <c r="J782" s="25"/>
      <c r="K782" s="25"/>
      <c r="L782" s="25"/>
      <c r="M782" s="25"/>
      <c r="N782" s="25"/>
      <c r="O782" s="25"/>
      <c r="P782" s="25"/>
      <c r="Q782" s="25"/>
      <c r="R782" s="25"/>
      <c r="S782" s="25"/>
      <c r="T782" s="25"/>
      <c r="U782" s="25"/>
    </row>
    <row r="783" spans="1:21" ht="15" hidden="1" customHeight="1" x14ac:dyDescent="0.2">
      <c r="A783" s="237"/>
      <c r="B783" s="25"/>
      <c r="C783" s="25"/>
      <c r="D783" s="28"/>
      <c r="E783" s="25"/>
      <c r="F783" s="25"/>
      <c r="G783" s="25"/>
      <c r="H783" s="25"/>
      <c r="I783" s="25"/>
      <c r="J783" s="25"/>
      <c r="K783" s="25"/>
      <c r="L783" s="25"/>
      <c r="M783" s="25"/>
      <c r="N783" s="25"/>
      <c r="O783" s="25"/>
      <c r="P783" s="25"/>
      <c r="Q783" s="25"/>
      <c r="R783" s="25"/>
      <c r="S783" s="25"/>
      <c r="T783" s="25"/>
      <c r="U783" s="25"/>
    </row>
    <row r="784" spans="1:21" ht="15" hidden="1" customHeight="1" x14ac:dyDescent="0.2">
      <c r="A784" s="237"/>
      <c r="B784" s="25"/>
      <c r="C784" s="25"/>
      <c r="D784" s="28"/>
      <c r="E784" s="25"/>
      <c r="F784" s="25"/>
      <c r="G784" s="25"/>
      <c r="H784" s="25"/>
      <c r="I784" s="25"/>
      <c r="J784" s="25"/>
      <c r="K784" s="25"/>
      <c r="L784" s="25"/>
      <c r="M784" s="25"/>
      <c r="N784" s="25"/>
      <c r="O784" s="25"/>
      <c r="P784" s="25"/>
      <c r="Q784" s="25"/>
      <c r="R784" s="25"/>
      <c r="S784" s="25"/>
      <c r="T784" s="25"/>
      <c r="U784" s="25"/>
    </row>
    <row r="785" spans="1:21" ht="15" hidden="1" customHeight="1" x14ac:dyDescent="0.2">
      <c r="A785" s="237"/>
      <c r="B785" s="25"/>
      <c r="C785" s="25"/>
      <c r="D785" s="28"/>
      <c r="E785" s="25"/>
      <c r="F785" s="25"/>
      <c r="G785" s="25"/>
      <c r="H785" s="25"/>
      <c r="I785" s="25"/>
      <c r="J785" s="25"/>
      <c r="K785" s="25"/>
      <c r="L785" s="25"/>
      <c r="M785" s="25"/>
      <c r="N785" s="25"/>
      <c r="O785" s="25"/>
      <c r="P785" s="25"/>
      <c r="Q785" s="25"/>
      <c r="R785" s="25"/>
      <c r="S785" s="25"/>
      <c r="T785" s="25"/>
      <c r="U785" s="25"/>
    </row>
    <row r="786" spans="1:21" ht="15" hidden="1" customHeight="1" x14ac:dyDescent="0.2">
      <c r="A786" s="237"/>
      <c r="B786" s="25"/>
      <c r="C786" s="25"/>
      <c r="D786" s="28"/>
      <c r="E786" s="25"/>
      <c r="F786" s="25"/>
      <c r="G786" s="25"/>
      <c r="H786" s="25"/>
      <c r="I786" s="25"/>
      <c r="J786" s="25"/>
      <c r="K786" s="25"/>
      <c r="L786" s="25"/>
      <c r="M786" s="25"/>
      <c r="N786" s="25"/>
      <c r="O786" s="25"/>
      <c r="P786" s="25"/>
      <c r="Q786" s="25"/>
      <c r="R786" s="25"/>
      <c r="S786" s="25"/>
      <c r="T786" s="25"/>
      <c r="U786" s="25"/>
    </row>
    <row r="787" spans="1:21" ht="15" hidden="1" customHeight="1" x14ac:dyDescent="0.2">
      <c r="A787" s="237"/>
      <c r="B787" s="25"/>
      <c r="C787" s="25"/>
      <c r="D787" s="28"/>
      <c r="E787" s="25"/>
      <c r="F787" s="25"/>
      <c r="G787" s="25"/>
      <c r="H787" s="25"/>
      <c r="I787" s="25"/>
      <c r="J787" s="25"/>
      <c r="K787" s="25"/>
      <c r="L787" s="25"/>
      <c r="M787" s="25"/>
      <c r="N787" s="25"/>
      <c r="O787" s="25"/>
      <c r="P787" s="25"/>
      <c r="Q787" s="25"/>
      <c r="R787" s="25"/>
      <c r="S787" s="25"/>
      <c r="T787" s="25"/>
      <c r="U787" s="25"/>
    </row>
    <row r="788" spans="1:21" ht="15" hidden="1" customHeight="1" x14ac:dyDescent="0.2">
      <c r="A788" s="237"/>
      <c r="B788" s="25"/>
      <c r="C788" s="25"/>
      <c r="D788" s="28"/>
      <c r="E788" s="25"/>
      <c r="F788" s="25"/>
      <c r="G788" s="25"/>
      <c r="H788" s="25"/>
      <c r="I788" s="25"/>
      <c r="J788" s="25"/>
      <c r="K788" s="25"/>
      <c r="L788" s="25"/>
      <c r="M788" s="25"/>
      <c r="N788" s="25"/>
      <c r="O788" s="25"/>
      <c r="P788" s="25"/>
      <c r="Q788" s="25"/>
      <c r="R788" s="25"/>
      <c r="S788" s="25"/>
      <c r="T788" s="25"/>
      <c r="U788" s="25"/>
    </row>
    <row r="789" spans="1:21" ht="15" hidden="1" customHeight="1" x14ac:dyDescent="0.2">
      <c r="A789" s="237"/>
      <c r="B789" s="25"/>
      <c r="C789" s="25"/>
      <c r="D789" s="28"/>
      <c r="E789" s="25"/>
      <c r="F789" s="25"/>
      <c r="G789" s="25"/>
      <c r="H789" s="25"/>
      <c r="I789" s="25"/>
      <c r="J789" s="25"/>
      <c r="K789" s="25"/>
      <c r="L789" s="25"/>
      <c r="M789" s="25"/>
      <c r="N789" s="25"/>
      <c r="O789" s="25"/>
      <c r="P789" s="25"/>
      <c r="Q789" s="25"/>
      <c r="R789" s="25"/>
      <c r="S789" s="25"/>
      <c r="T789" s="25"/>
      <c r="U789" s="25"/>
    </row>
    <row r="790" spans="1:21" ht="15" hidden="1" customHeight="1" x14ac:dyDescent="0.2">
      <c r="A790" s="237"/>
      <c r="B790" s="25"/>
      <c r="C790" s="25"/>
      <c r="D790" s="28"/>
      <c r="E790" s="25"/>
      <c r="F790" s="25"/>
      <c r="G790" s="25"/>
      <c r="H790" s="25"/>
      <c r="I790" s="25"/>
      <c r="J790" s="25"/>
      <c r="K790" s="25"/>
      <c r="L790" s="25"/>
      <c r="M790" s="25"/>
      <c r="N790" s="25"/>
      <c r="O790" s="25"/>
      <c r="P790" s="25"/>
      <c r="Q790" s="25"/>
      <c r="R790" s="25"/>
      <c r="S790" s="25"/>
      <c r="T790" s="25"/>
      <c r="U790" s="25"/>
    </row>
    <row r="791" spans="1:21" ht="15" hidden="1" customHeight="1" x14ac:dyDescent="0.2">
      <c r="A791" s="237"/>
      <c r="B791" s="25"/>
      <c r="C791" s="25"/>
      <c r="D791" s="28"/>
      <c r="E791" s="25"/>
      <c r="F791" s="25"/>
      <c r="G791" s="25"/>
      <c r="H791" s="25"/>
      <c r="I791" s="25"/>
      <c r="J791" s="25"/>
      <c r="K791" s="25"/>
      <c r="L791" s="25"/>
      <c r="M791" s="25"/>
      <c r="N791" s="25"/>
      <c r="O791" s="25"/>
      <c r="P791" s="25"/>
      <c r="Q791" s="25"/>
      <c r="R791" s="25"/>
      <c r="S791" s="25"/>
      <c r="T791" s="25"/>
      <c r="U791" s="25"/>
    </row>
    <row r="792" spans="1:21" ht="15" hidden="1" customHeight="1" x14ac:dyDescent="0.2">
      <c r="A792" s="237"/>
      <c r="B792" s="25"/>
      <c r="C792" s="25"/>
      <c r="D792" s="28"/>
      <c r="E792" s="25"/>
      <c r="F792" s="25"/>
      <c r="G792" s="25"/>
      <c r="H792" s="25"/>
      <c r="I792" s="25"/>
      <c r="J792" s="25"/>
      <c r="K792" s="25"/>
      <c r="L792" s="25"/>
      <c r="M792" s="25"/>
      <c r="N792" s="25"/>
      <c r="O792" s="25"/>
      <c r="P792" s="25"/>
      <c r="Q792" s="25"/>
      <c r="R792" s="25"/>
      <c r="S792" s="25"/>
      <c r="T792" s="25"/>
      <c r="U792" s="25"/>
    </row>
    <row r="793" spans="1:21" ht="15" hidden="1" customHeight="1" x14ac:dyDescent="0.2">
      <c r="A793" s="237"/>
      <c r="B793" s="25"/>
      <c r="C793" s="25"/>
      <c r="D793" s="28"/>
      <c r="E793" s="25"/>
      <c r="F793" s="25"/>
      <c r="G793" s="25"/>
      <c r="H793" s="25"/>
      <c r="I793" s="25"/>
      <c r="J793" s="25"/>
      <c r="K793" s="25"/>
      <c r="L793" s="25"/>
      <c r="M793" s="25"/>
      <c r="N793" s="25"/>
      <c r="O793" s="25"/>
      <c r="P793" s="25"/>
      <c r="Q793" s="25"/>
      <c r="R793" s="25"/>
      <c r="S793" s="25"/>
      <c r="T793" s="25"/>
      <c r="U793" s="25"/>
    </row>
    <row r="794" spans="1:21" ht="15" hidden="1" customHeight="1" x14ac:dyDescent="0.2">
      <c r="A794" s="237"/>
      <c r="B794" s="25"/>
      <c r="C794" s="25"/>
      <c r="D794" s="28"/>
      <c r="E794" s="25"/>
      <c r="F794" s="25"/>
      <c r="G794" s="25"/>
      <c r="H794" s="25"/>
      <c r="I794" s="25"/>
      <c r="J794" s="25"/>
      <c r="K794" s="25"/>
      <c r="L794" s="25"/>
      <c r="M794" s="25"/>
      <c r="N794" s="25"/>
      <c r="O794" s="25"/>
      <c r="P794" s="25"/>
      <c r="Q794" s="25"/>
      <c r="R794" s="25"/>
      <c r="S794" s="25"/>
      <c r="T794" s="25"/>
      <c r="U794" s="25"/>
    </row>
    <row r="795" spans="1:21" ht="15" hidden="1" customHeight="1" x14ac:dyDescent="0.2">
      <c r="A795" s="237"/>
      <c r="B795" s="25"/>
      <c r="C795" s="25"/>
      <c r="D795" s="28"/>
      <c r="E795" s="25"/>
      <c r="F795" s="25"/>
      <c r="G795" s="25"/>
      <c r="H795" s="25"/>
      <c r="I795" s="25"/>
      <c r="J795" s="25"/>
      <c r="K795" s="25"/>
      <c r="L795" s="25"/>
      <c r="M795" s="25"/>
      <c r="N795" s="25"/>
      <c r="O795" s="25"/>
      <c r="P795" s="25"/>
      <c r="Q795" s="25"/>
      <c r="R795" s="25"/>
      <c r="S795" s="25"/>
      <c r="T795" s="25"/>
      <c r="U795" s="25"/>
    </row>
    <row r="796" spans="1:21" ht="15" hidden="1" customHeight="1" x14ac:dyDescent="0.2">
      <c r="A796" s="237"/>
      <c r="B796" s="25"/>
      <c r="C796" s="25"/>
      <c r="D796" s="28"/>
      <c r="E796" s="25"/>
      <c r="F796" s="25"/>
      <c r="G796" s="25"/>
      <c r="H796" s="25"/>
      <c r="I796" s="25"/>
      <c r="J796" s="25"/>
      <c r="K796" s="25"/>
      <c r="L796" s="25"/>
      <c r="M796" s="25"/>
      <c r="N796" s="25"/>
      <c r="O796" s="25"/>
      <c r="P796" s="25"/>
      <c r="Q796" s="25"/>
      <c r="R796" s="25"/>
      <c r="S796" s="25"/>
      <c r="T796" s="25"/>
      <c r="U796" s="25"/>
    </row>
    <row r="797" spans="1:21" ht="15" hidden="1" customHeight="1" x14ac:dyDescent="0.2">
      <c r="A797" s="237"/>
      <c r="B797" s="25"/>
      <c r="C797" s="25"/>
      <c r="D797" s="28"/>
      <c r="E797" s="25"/>
      <c r="F797" s="25"/>
      <c r="G797" s="25"/>
      <c r="H797" s="25"/>
      <c r="I797" s="25"/>
      <c r="J797" s="25"/>
      <c r="K797" s="25"/>
      <c r="L797" s="25"/>
      <c r="M797" s="25"/>
      <c r="N797" s="25"/>
      <c r="O797" s="25"/>
      <c r="P797" s="25"/>
      <c r="Q797" s="25"/>
      <c r="R797" s="25"/>
      <c r="S797" s="25"/>
      <c r="T797" s="25"/>
      <c r="U797" s="25"/>
    </row>
    <row r="798" spans="1:21" ht="15" hidden="1" customHeight="1" x14ac:dyDescent="0.2">
      <c r="A798" s="237"/>
      <c r="B798" s="25"/>
      <c r="C798" s="25"/>
      <c r="D798" s="28"/>
      <c r="E798" s="25"/>
      <c r="F798" s="25"/>
      <c r="G798" s="25"/>
      <c r="H798" s="25"/>
      <c r="I798" s="25"/>
      <c r="J798" s="25"/>
      <c r="K798" s="25"/>
      <c r="L798" s="25"/>
      <c r="M798" s="25"/>
      <c r="N798" s="25"/>
      <c r="O798" s="25"/>
      <c r="P798" s="25"/>
      <c r="Q798" s="25"/>
      <c r="R798" s="25"/>
      <c r="S798" s="25"/>
      <c r="T798" s="25"/>
      <c r="U798" s="25"/>
    </row>
    <row r="799" spans="1:21" ht="15" hidden="1" customHeight="1" x14ac:dyDescent="0.2">
      <c r="A799" s="237"/>
      <c r="B799" s="25"/>
      <c r="C799" s="25"/>
      <c r="D799" s="28"/>
      <c r="E799" s="25"/>
      <c r="F799" s="25"/>
      <c r="G799" s="25"/>
      <c r="H799" s="25"/>
      <c r="I799" s="25"/>
      <c r="J799" s="25"/>
      <c r="K799" s="25"/>
      <c r="L799" s="25"/>
      <c r="M799" s="25"/>
      <c r="N799" s="25"/>
      <c r="O799" s="25"/>
      <c r="P799" s="25"/>
      <c r="Q799" s="25"/>
      <c r="R799" s="25"/>
      <c r="S799" s="25"/>
      <c r="T799" s="25"/>
      <c r="U799" s="25"/>
    </row>
    <row r="800" spans="1:21" ht="15" hidden="1" customHeight="1" x14ac:dyDescent="0.2">
      <c r="A800" s="237"/>
      <c r="B800" s="25"/>
      <c r="C800" s="25"/>
      <c r="D800" s="28"/>
      <c r="E800" s="25"/>
      <c r="F800" s="25"/>
      <c r="G800" s="25"/>
      <c r="H800" s="25"/>
      <c r="I800" s="25"/>
      <c r="J800" s="25"/>
      <c r="K800" s="25"/>
      <c r="L800" s="25"/>
      <c r="M800" s="25"/>
      <c r="N800" s="25"/>
      <c r="O800" s="25"/>
      <c r="P800" s="25"/>
      <c r="Q800" s="25"/>
      <c r="R800" s="25"/>
      <c r="S800" s="25"/>
      <c r="T800" s="25"/>
      <c r="U800" s="25"/>
    </row>
    <row r="801" spans="1:63" ht="15" hidden="1" customHeight="1" x14ac:dyDescent="0.2">
      <c r="A801" s="237"/>
      <c r="B801" s="25"/>
      <c r="C801" s="25"/>
      <c r="D801" s="28"/>
      <c r="E801" s="25"/>
      <c r="F801" s="25"/>
      <c r="G801" s="25"/>
      <c r="H801" s="25"/>
      <c r="I801" s="25"/>
      <c r="J801" s="25"/>
      <c r="K801" s="25"/>
      <c r="L801" s="25"/>
      <c r="M801" s="25"/>
      <c r="N801" s="25"/>
      <c r="O801" s="25"/>
      <c r="P801" s="25"/>
      <c r="Q801" s="25"/>
      <c r="R801" s="25"/>
      <c r="S801" s="25"/>
      <c r="T801" s="25"/>
      <c r="U801" s="25"/>
    </row>
    <row r="802" spans="1:63" ht="15" hidden="1" customHeight="1" x14ac:dyDescent="0.2">
      <c r="A802" s="237"/>
      <c r="B802" s="25"/>
      <c r="C802" s="25"/>
      <c r="D802" s="28"/>
      <c r="E802" s="25"/>
      <c r="F802" s="25"/>
      <c r="G802" s="25"/>
      <c r="H802" s="25"/>
      <c r="I802" s="25"/>
      <c r="J802" s="25"/>
      <c r="K802" s="25"/>
      <c r="L802" s="25"/>
      <c r="M802" s="25"/>
      <c r="N802" s="25"/>
      <c r="O802" s="25"/>
      <c r="P802" s="25"/>
      <c r="Q802" s="25"/>
      <c r="R802" s="25"/>
      <c r="S802" s="25"/>
      <c r="T802" s="25"/>
      <c r="U802" s="25"/>
    </row>
    <row r="803" spans="1:63" ht="15" hidden="1" customHeight="1" x14ac:dyDescent="0.2">
      <c r="A803" s="237"/>
      <c r="B803" s="25"/>
      <c r="C803" s="25"/>
      <c r="D803" s="28"/>
      <c r="E803" s="25"/>
      <c r="F803" s="25"/>
      <c r="G803" s="25"/>
      <c r="H803" s="25"/>
      <c r="I803" s="25"/>
      <c r="J803" s="25"/>
      <c r="K803" s="25"/>
      <c r="L803" s="25"/>
      <c r="M803" s="25"/>
      <c r="N803" s="25"/>
      <c r="O803" s="25"/>
      <c r="P803" s="25"/>
      <c r="Q803" s="25"/>
      <c r="R803" s="25"/>
      <c r="S803" s="25"/>
      <c r="T803" s="25"/>
      <c r="U803" s="25"/>
    </row>
    <row r="804" spans="1:63" ht="15" hidden="1" customHeight="1" x14ac:dyDescent="0.2">
      <c r="A804" s="237"/>
      <c r="B804" s="25"/>
      <c r="C804" s="25"/>
      <c r="D804" s="28"/>
      <c r="E804" s="25"/>
      <c r="F804" s="25"/>
      <c r="G804" s="25"/>
      <c r="H804" s="25"/>
      <c r="I804" s="25"/>
      <c r="J804" s="25"/>
      <c r="K804" s="25"/>
      <c r="L804" s="25"/>
      <c r="M804" s="25"/>
      <c r="N804" s="25"/>
      <c r="O804" s="25"/>
      <c r="P804" s="25"/>
      <c r="Q804" s="25"/>
      <c r="R804" s="25"/>
      <c r="S804" s="25"/>
      <c r="T804" s="25"/>
      <c r="U804" s="25"/>
    </row>
    <row r="805" spans="1:63" ht="15" hidden="1" customHeight="1" x14ac:dyDescent="0.2">
      <c r="A805" s="237"/>
      <c r="B805" s="25"/>
      <c r="C805" s="25"/>
      <c r="D805" s="28"/>
      <c r="E805" s="25"/>
      <c r="F805" s="25"/>
      <c r="G805" s="25"/>
      <c r="H805" s="25"/>
      <c r="I805" s="25"/>
      <c r="J805" s="25"/>
      <c r="K805" s="25"/>
      <c r="L805" s="25"/>
      <c r="M805" s="25"/>
      <c r="N805" s="25"/>
      <c r="O805" s="25"/>
      <c r="P805" s="25"/>
      <c r="Q805" s="25"/>
      <c r="R805" s="25"/>
      <c r="S805" s="25"/>
      <c r="T805" s="25"/>
      <c r="U805" s="25"/>
    </row>
    <row r="806" spans="1:63" ht="15" hidden="1" customHeight="1" x14ac:dyDescent="0.2">
      <c r="A806" s="237"/>
      <c r="B806" s="25"/>
      <c r="C806" s="25"/>
      <c r="D806" s="28"/>
      <c r="E806" s="25"/>
      <c r="F806" s="25"/>
      <c r="G806" s="25"/>
      <c r="H806" s="25"/>
      <c r="I806" s="25"/>
      <c r="J806" s="25"/>
      <c r="K806" s="25"/>
      <c r="L806" s="25"/>
      <c r="M806" s="25"/>
      <c r="N806" s="25"/>
      <c r="O806" s="25"/>
      <c r="P806" s="25"/>
      <c r="Q806" s="25"/>
      <c r="R806" s="25"/>
      <c r="S806" s="25"/>
      <c r="T806" s="25"/>
      <c r="U806" s="25"/>
    </row>
    <row r="807" spans="1:63" ht="15" customHeight="1" x14ac:dyDescent="0.2">
      <c r="A807" s="237"/>
      <c r="B807" s="25"/>
      <c r="C807" s="25"/>
      <c r="D807" s="28"/>
      <c r="E807" s="25"/>
      <c r="F807" s="25"/>
      <c r="G807" s="25"/>
      <c r="H807" s="25"/>
      <c r="I807" s="25"/>
      <c r="J807" s="25"/>
      <c r="K807" s="25"/>
      <c r="L807" s="25"/>
      <c r="M807" s="25"/>
      <c r="N807" s="25"/>
      <c r="O807" s="25"/>
      <c r="P807" s="25"/>
      <c r="Q807" s="25"/>
      <c r="R807" s="25"/>
      <c r="S807" s="25"/>
      <c r="T807" s="25"/>
      <c r="U807" s="25"/>
    </row>
    <row r="808" spans="1:63" s="31" customFormat="1" ht="21" x14ac:dyDescent="0.25">
      <c r="A808" s="151" t="s">
        <v>643</v>
      </c>
      <c r="B808" s="432"/>
      <c r="C808" s="433"/>
      <c r="D808" s="434"/>
      <c r="E808" s="435"/>
      <c r="F808" s="87" t="s">
        <v>247</v>
      </c>
      <c r="G808" s="436" t="s">
        <v>246</v>
      </c>
      <c r="H808" s="437"/>
      <c r="I808" s="438" t="s">
        <v>648</v>
      </c>
      <c r="J808" s="439"/>
      <c r="K808" s="439"/>
      <c r="L808" s="4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c r="AH808" s="88"/>
      <c r="AI808" s="438" t="s">
        <v>649</v>
      </c>
      <c r="AJ808" s="440"/>
      <c r="AK808" s="440"/>
      <c r="AL808" s="440"/>
      <c r="AM808" s="440"/>
      <c r="AN808" s="440"/>
      <c r="AO808" s="440"/>
      <c r="AP808" s="239"/>
      <c r="AQ808" s="239"/>
      <c r="AR808" s="239"/>
      <c r="AS808" s="239"/>
      <c r="AT808" s="239"/>
      <c r="AU808" s="89"/>
      <c r="AV808" s="239"/>
      <c r="AW808" s="239"/>
      <c r="AX808" s="239"/>
      <c r="AY808" s="239"/>
      <c r="AZ808" s="239"/>
      <c r="BA808" s="88"/>
      <c r="BB808" s="441" t="s">
        <v>296</v>
      </c>
      <c r="BC808" s="439"/>
      <c r="BD808" s="439"/>
      <c r="BE808" s="439"/>
      <c r="BF808" s="439"/>
      <c r="BG808" s="439"/>
      <c r="BH808" s="439"/>
      <c r="BI808" s="460"/>
      <c r="BJ808" s="367" t="s">
        <v>291</v>
      </c>
      <c r="BK808" s="369"/>
    </row>
    <row r="809" spans="1:63" s="32" customFormat="1" ht="42.75" customHeight="1" x14ac:dyDescent="0.25">
      <c r="A809" s="152" t="s">
        <v>236</v>
      </c>
      <c r="B809" s="442" t="s">
        <v>161</v>
      </c>
      <c r="C809" s="443"/>
      <c r="D809" s="444"/>
      <c r="E809" s="445"/>
      <c r="F809" s="87" t="s">
        <v>245</v>
      </c>
      <c r="G809" s="446" t="s">
        <v>248</v>
      </c>
      <c r="H809" s="446"/>
      <c r="I809" s="91" t="s">
        <v>6</v>
      </c>
      <c r="J809" s="92"/>
      <c r="K809" s="92"/>
      <c r="L809" s="92"/>
      <c r="M809" s="92"/>
      <c r="N809" s="92"/>
      <c r="O809" s="92"/>
      <c r="P809" s="93"/>
      <c r="Q809" s="94" t="s">
        <v>7</v>
      </c>
      <c r="R809" s="92"/>
      <c r="S809" s="92"/>
      <c r="T809" s="92"/>
      <c r="U809" s="92"/>
      <c r="V809" s="92"/>
      <c r="W809" s="92"/>
      <c r="X809" s="93"/>
      <c r="Y809" s="447" t="s">
        <v>8</v>
      </c>
      <c r="Z809" s="448"/>
      <c r="AA809" s="447" t="s">
        <v>9</v>
      </c>
      <c r="AB809" s="448"/>
      <c r="AC809" s="449"/>
      <c r="AD809" s="447" t="s">
        <v>10</v>
      </c>
      <c r="AE809" s="449"/>
      <c r="AF809" s="447" t="s">
        <v>11</v>
      </c>
      <c r="AG809" s="448"/>
      <c r="AH809" s="420" t="s">
        <v>259</v>
      </c>
      <c r="AI809" s="450" t="s">
        <v>260</v>
      </c>
      <c r="AJ809" s="450"/>
      <c r="AK809" s="450"/>
      <c r="AL809" s="450"/>
      <c r="AM809" s="450"/>
      <c r="AN809" s="450"/>
      <c r="AO809" s="451" t="s">
        <v>276</v>
      </c>
      <c r="AP809" s="450"/>
      <c r="AQ809" s="450"/>
      <c r="AR809" s="450"/>
      <c r="AS809" s="450"/>
      <c r="AT809" s="450"/>
      <c r="AU809" s="450"/>
      <c r="AV809" s="450"/>
      <c r="AW809" s="451" t="s">
        <v>13</v>
      </c>
      <c r="AX809" s="450"/>
      <c r="AY809" s="447" t="s">
        <v>14</v>
      </c>
      <c r="AZ809" s="448"/>
      <c r="BA809" s="452" t="s">
        <v>279</v>
      </c>
      <c r="BB809" s="454" t="s">
        <v>650</v>
      </c>
      <c r="BC809" s="455"/>
      <c r="BD809" s="455"/>
      <c r="BE809" s="455"/>
      <c r="BF809" s="455"/>
      <c r="BG809" s="456" t="s">
        <v>651</v>
      </c>
      <c r="BH809" s="448"/>
      <c r="BI809" s="420" t="s">
        <v>294</v>
      </c>
      <c r="BJ809" s="420" t="s">
        <v>293</v>
      </c>
      <c r="BK809" s="423" t="s">
        <v>2719</v>
      </c>
    </row>
    <row r="810" spans="1:63" s="33" customFormat="1" ht="63" x14ac:dyDescent="0.25">
      <c r="A810" s="95"/>
      <c r="B810" s="457" t="s">
        <v>15</v>
      </c>
      <c r="C810" s="428" t="s">
        <v>16</v>
      </c>
      <c r="D810" s="428" t="s">
        <v>159</v>
      </c>
      <c r="E810" s="430" t="s">
        <v>160</v>
      </c>
      <c r="F810" s="96" t="s">
        <v>125</v>
      </c>
      <c r="G810" s="97" t="s">
        <v>17</v>
      </c>
      <c r="H810" s="97" t="s">
        <v>18</v>
      </c>
      <c r="I810" s="98" t="s">
        <v>19</v>
      </c>
      <c r="J810" s="99" t="s">
        <v>20</v>
      </c>
      <c r="K810" s="99" t="s">
        <v>21</v>
      </c>
      <c r="L810" s="99" t="s">
        <v>22</v>
      </c>
      <c r="M810" s="99" t="s">
        <v>23</v>
      </c>
      <c r="N810" s="99" t="s">
        <v>24</v>
      </c>
      <c r="O810" s="99" t="s">
        <v>25</v>
      </c>
      <c r="P810" s="99" t="s">
        <v>26</v>
      </c>
      <c r="Q810" s="99" t="s">
        <v>19</v>
      </c>
      <c r="R810" s="99" t="s">
        <v>20</v>
      </c>
      <c r="S810" s="99" t="s">
        <v>21</v>
      </c>
      <c r="T810" s="99" t="s">
        <v>22</v>
      </c>
      <c r="U810" s="99" t="s">
        <v>23</v>
      </c>
      <c r="V810" s="99" t="s">
        <v>24</v>
      </c>
      <c r="W810" s="99" t="s">
        <v>25</v>
      </c>
      <c r="X810" s="99" t="s">
        <v>26</v>
      </c>
      <c r="Y810" s="98" t="s">
        <v>343</v>
      </c>
      <c r="Z810" s="100" t="s">
        <v>344</v>
      </c>
      <c r="AA810" s="98" t="s">
        <v>256</v>
      </c>
      <c r="AB810" s="99" t="s">
        <v>257</v>
      </c>
      <c r="AC810" s="99" t="s">
        <v>258</v>
      </c>
      <c r="AD810" s="99" t="s">
        <v>27</v>
      </c>
      <c r="AE810" s="99" t="s">
        <v>254</v>
      </c>
      <c r="AF810" s="99" t="s">
        <v>28</v>
      </c>
      <c r="AG810" s="101" t="s">
        <v>255</v>
      </c>
      <c r="AH810" s="421"/>
      <c r="AI810" s="109" t="s">
        <v>261</v>
      </c>
      <c r="AJ810" s="110" t="s">
        <v>262</v>
      </c>
      <c r="AK810" s="110" t="s">
        <v>263</v>
      </c>
      <c r="AL810" s="110" t="s">
        <v>264</v>
      </c>
      <c r="AM810" s="110" t="s">
        <v>29</v>
      </c>
      <c r="AN810" s="423" t="s">
        <v>2416</v>
      </c>
      <c r="AO810" s="102" t="s">
        <v>30</v>
      </c>
      <c r="AP810" s="101" t="s">
        <v>31</v>
      </c>
      <c r="AQ810" s="101" t="s">
        <v>32</v>
      </c>
      <c r="AR810" s="101" t="s">
        <v>33</v>
      </c>
      <c r="AS810" s="101" t="s">
        <v>34</v>
      </c>
      <c r="AT810" s="101" t="s">
        <v>35</v>
      </c>
      <c r="AU810" s="100" t="s">
        <v>29</v>
      </c>
      <c r="AV810" s="420" t="s">
        <v>12</v>
      </c>
      <c r="AW810" s="103" t="s">
        <v>277</v>
      </c>
      <c r="AX810" s="101" t="s">
        <v>278</v>
      </c>
      <c r="AY810" s="99" t="s">
        <v>36</v>
      </c>
      <c r="AZ810" s="101" t="s">
        <v>37</v>
      </c>
      <c r="BA810" s="453"/>
      <c r="BB810" s="100" t="s">
        <v>652</v>
      </c>
      <c r="BC810" s="100" t="s">
        <v>341</v>
      </c>
      <c r="BD810" s="101" t="s">
        <v>287</v>
      </c>
      <c r="BE810" s="101" t="s">
        <v>290</v>
      </c>
      <c r="BF810" s="100" t="s">
        <v>342</v>
      </c>
      <c r="BG810" s="101" t="s">
        <v>299</v>
      </c>
      <c r="BH810" s="100" t="s">
        <v>1594</v>
      </c>
      <c r="BI810" s="421"/>
      <c r="BJ810" s="421"/>
      <c r="BK810" s="424"/>
    </row>
    <row r="811" spans="1:63" s="34" customFormat="1" ht="12.75" x14ac:dyDescent="0.25">
      <c r="A811" s="104"/>
      <c r="B811" s="458"/>
      <c r="C811" s="429"/>
      <c r="D811" s="429"/>
      <c r="E811" s="431"/>
      <c r="F811" s="272" t="s">
        <v>126</v>
      </c>
      <c r="G811" s="273" t="s">
        <v>127</v>
      </c>
      <c r="H811" s="274" t="s">
        <v>127</v>
      </c>
      <c r="I811" s="274" t="s">
        <v>128</v>
      </c>
      <c r="J811" s="274" t="s">
        <v>128</v>
      </c>
      <c r="K811" s="274" t="s">
        <v>128</v>
      </c>
      <c r="L811" s="274" t="s">
        <v>128</v>
      </c>
      <c r="M811" s="274" t="s">
        <v>128</v>
      </c>
      <c r="N811" s="274" t="s">
        <v>128</v>
      </c>
      <c r="O811" s="274" t="s">
        <v>128</v>
      </c>
      <c r="P811" s="274" t="s">
        <v>128</v>
      </c>
      <c r="Q811" s="274" t="s">
        <v>128</v>
      </c>
      <c r="R811" s="274" t="s">
        <v>128</v>
      </c>
      <c r="S811" s="274" t="s">
        <v>128</v>
      </c>
      <c r="T811" s="274" t="s">
        <v>128</v>
      </c>
      <c r="U811" s="274" t="s">
        <v>128</v>
      </c>
      <c r="V811" s="274" t="s">
        <v>128</v>
      </c>
      <c r="W811" s="274" t="s">
        <v>128</v>
      </c>
      <c r="X811" s="274" t="s">
        <v>128</v>
      </c>
      <c r="Y811" s="274" t="s">
        <v>128</v>
      </c>
      <c r="Z811" s="274" t="s">
        <v>128</v>
      </c>
      <c r="AA811" s="274" t="s">
        <v>252</v>
      </c>
      <c r="AB811" s="274" t="s">
        <v>252</v>
      </c>
      <c r="AC811" s="274" t="s">
        <v>252</v>
      </c>
      <c r="AD811" s="274" t="s">
        <v>128</v>
      </c>
      <c r="AE811" s="274" t="s">
        <v>129</v>
      </c>
      <c r="AF811" s="274" t="s">
        <v>128</v>
      </c>
      <c r="AG811" s="275" t="s">
        <v>253</v>
      </c>
      <c r="AH811" s="422"/>
      <c r="AI811" s="276" t="s">
        <v>129</v>
      </c>
      <c r="AJ811" s="275" t="s">
        <v>129</v>
      </c>
      <c r="AK811" s="275" t="s">
        <v>129</v>
      </c>
      <c r="AL811" s="275" t="s">
        <v>129</v>
      </c>
      <c r="AM811" s="275" t="s">
        <v>129</v>
      </c>
      <c r="AN811" s="422"/>
      <c r="AO811" s="277" t="s">
        <v>253</v>
      </c>
      <c r="AP811" s="275" t="s">
        <v>253</v>
      </c>
      <c r="AQ811" s="275" t="s">
        <v>253</v>
      </c>
      <c r="AR811" s="275" t="s">
        <v>253</v>
      </c>
      <c r="AS811" s="275" t="s">
        <v>253</v>
      </c>
      <c r="AT811" s="275" t="s">
        <v>253</v>
      </c>
      <c r="AU811" s="275" t="s">
        <v>253</v>
      </c>
      <c r="AV811" s="422"/>
      <c r="AW811" s="278" t="s">
        <v>252</v>
      </c>
      <c r="AX811" s="275" t="s">
        <v>252</v>
      </c>
      <c r="AY811" s="274"/>
      <c r="AZ811" s="275"/>
      <c r="BA811" s="451"/>
      <c r="BB811" s="275" t="s">
        <v>286</v>
      </c>
      <c r="BC811" s="275" t="s">
        <v>130</v>
      </c>
      <c r="BD811" s="275" t="s">
        <v>130</v>
      </c>
      <c r="BE811" s="275" t="s">
        <v>130</v>
      </c>
      <c r="BF811" s="275" t="s">
        <v>130</v>
      </c>
      <c r="BG811" s="275"/>
      <c r="BH811" s="275" t="s">
        <v>130</v>
      </c>
      <c r="BI811" s="422"/>
      <c r="BJ811" s="422"/>
      <c r="BK811" s="425"/>
    </row>
    <row r="812" spans="1:63" ht="11.25" customHeight="1" x14ac:dyDescent="0.2">
      <c r="A812" s="52"/>
      <c r="B812" s="386"/>
      <c r="C812" s="35"/>
      <c r="D812" s="35"/>
      <c r="E812" s="35"/>
      <c r="F812" s="36"/>
      <c r="G812" s="35"/>
      <c r="H812" s="22"/>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269"/>
      <c r="AH812" s="86"/>
      <c r="AI812" s="270"/>
      <c r="AJ812" s="38"/>
      <c r="AK812" s="38"/>
      <c r="AL812" s="38"/>
      <c r="AM812" s="38"/>
      <c r="AN812" s="111"/>
      <c r="AO812" s="38"/>
      <c r="AP812" s="38"/>
      <c r="AQ812" s="38"/>
      <c r="AR812" s="38"/>
      <c r="AS812" s="38"/>
      <c r="AT812" s="38"/>
      <c r="AU812" s="269"/>
      <c r="AV812" s="86"/>
      <c r="AW812" s="38"/>
      <c r="AX812" s="38"/>
      <c r="AY812" s="38"/>
      <c r="AZ812" s="269"/>
      <c r="BA812" s="86"/>
      <c r="BB812" s="38"/>
      <c r="BC812" s="38"/>
      <c r="BD812" s="38"/>
      <c r="BE812" s="38"/>
      <c r="BF812" s="38"/>
      <c r="BG812" s="39"/>
      <c r="BH812" s="38"/>
      <c r="BI812" s="38"/>
      <c r="BJ812" s="279"/>
      <c r="BK812" s="279"/>
    </row>
    <row r="813" spans="1:63" s="47" customFormat="1" ht="11.25" customHeight="1" x14ac:dyDescent="0.15">
      <c r="A813" s="292" t="s">
        <v>346</v>
      </c>
      <c r="B813" s="387" t="s">
        <v>713</v>
      </c>
      <c r="C813" s="41" t="s">
        <v>714</v>
      </c>
      <c r="D813" s="41" t="s">
        <v>715</v>
      </c>
      <c r="E813" s="41" t="s">
        <v>716</v>
      </c>
      <c r="F813" s="146"/>
      <c r="G813" s="41">
        <v>29273</v>
      </c>
      <c r="H813" s="37">
        <v>10891</v>
      </c>
      <c r="I813" s="43">
        <v>43</v>
      </c>
      <c r="J813" s="43">
        <v>9</v>
      </c>
      <c r="K813" s="43">
        <v>0</v>
      </c>
      <c r="L813" s="43">
        <v>0</v>
      </c>
      <c r="M813" s="43">
        <v>0</v>
      </c>
      <c r="N813" s="43">
        <v>0</v>
      </c>
      <c r="O813" s="43">
        <v>0</v>
      </c>
      <c r="P813" s="43">
        <v>0</v>
      </c>
      <c r="Q813" s="43">
        <v>0</v>
      </c>
      <c r="R813" s="43">
        <v>0</v>
      </c>
      <c r="S813" s="43">
        <v>0</v>
      </c>
      <c r="T813" s="43">
        <v>0</v>
      </c>
      <c r="U813" s="43">
        <v>0</v>
      </c>
      <c r="V813" s="43">
        <v>0</v>
      </c>
      <c r="W813" s="43">
        <v>0</v>
      </c>
      <c r="X813" s="43">
        <v>0</v>
      </c>
      <c r="Y813" s="43">
        <v>350</v>
      </c>
      <c r="Z813" s="43">
        <v>0</v>
      </c>
      <c r="AA813" s="73">
        <v>1</v>
      </c>
      <c r="AB813" s="73">
        <v>0</v>
      </c>
      <c r="AC813" s="73">
        <v>0</v>
      </c>
      <c r="AD813" s="43">
        <v>0</v>
      </c>
      <c r="AE813" s="43">
        <v>0</v>
      </c>
      <c r="AF813" s="43">
        <v>7</v>
      </c>
      <c r="AG813" s="78">
        <v>12174</v>
      </c>
      <c r="AH813" s="81"/>
      <c r="AI813" s="112">
        <v>0</v>
      </c>
      <c r="AJ813" s="43">
        <v>0</v>
      </c>
      <c r="AK813" s="43">
        <v>0</v>
      </c>
      <c r="AL813" s="43">
        <v>2326</v>
      </c>
      <c r="AM813" s="43">
        <v>0</v>
      </c>
      <c r="AN813" s="113"/>
      <c r="AO813" s="43">
        <v>0</v>
      </c>
      <c r="AP813" s="43">
        <v>22276</v>
      </c>
      <c r="AQ813" s="43">
        <v>0</v>
      </c>
      <c r="AR813" s="43">
        <v>0</v>
      </c>
      <c r="AS813" s="43">
        <v>0</v>
      </c>
      <c r="AT813" s="43">
        <v>0</v>
      </c>
      <c r="AU813" s="78">
        <v>0</v>
      </c>
      <c r="AV813" s="81"/>
      <c r="AW813" s="73">
        <v>1</v>
      </c>
      <c r="AX813" s="73">
        <v>0</v>
      </c>
      <c r="AY813" s="46" t="s">
        <v>50</v>
      </c>
      <c r="AZ813" s="84" t="s">
        <v>50</v>
      </c>
      <c r="BA813" s="81"/>
      <c r="BB813" s="71">
        <v>207</v>
      </c>
      <c r="BC813" s="68"/>
      <c r="BD813" s="68"/>
      <c r="BE813" s="68"/>
      <c r="BF813" s="68"/>
      <c r="BG813" s="46" t="s">
        <v>46</v>
      </c>
      <c r="BH813" s="71"/>
      <c r="BI813" s="43"/>
      <c r="BJ813" s="180" t="s">
        <v>46</v>
      </c>
      <c r="BK813" s="180">
        <v>36.833333333333336</v>
      </c>
    </row>
    <row r="814" spans="1:63" s="47" customFormat="1" ht="11.25" customHeight="1" x14ac:dyDescent="0.15">
      <c r="A814" s="292" t="s">
        <v>345</v>
      </c>
      <c r="B814" s="387" t="s">
        <v>717</v>
      </c>
      <c r="C814" s="41" t="s">
        <v>718</v>
      </c>
      <c r="D814" s="41" t="s">
        <v>719</v>
      </c>
      <c r="E814" s="41" t="s">
        <v>720</v>
      </c>
      <c r="F814" s="146"/>
      <c r="G814" s="41">
        <v>15000</v>
      </c>
      <c r="H814" s="37">
        <v>5615</v>
      </c>
      <c r="I814" s="43">
        <v>279</v>
      </c>
      <c r="J814" s="43">
        <v>300</v>
      </c>
      <c r="K814" s="43">
        <v>86</v>
      </c>
      <c r="L814" s="43">
        <v>9</v>
      </c>
      <c r="M814" s="43">
        <v>205</v>
      </c>
      <c r="N814" s="43">
        <v>235</v>
      </c>
      <c r="O814" s="43">
        <v>24</v>
      </c>
      <c r="P814" s="43">
        <v>0</v>
      </c>
      <c r="Q814" s="43">
        <v>0</v>
      </c>
      <c r="R814" s="43">
        <v>0</v>
      </c>
      <c r="S814" s="43">
        <v>0</v>
      </c>
      <c r="T814" s="43">
        <v>0</v>
      </c>
      <c r="U814" s="43">
        <v>0</v>
      </c>
      <c r="V814" s="43">
        <v>0</v>
      </c>
      <c r="W814" s="43">
        <v>0</v>
      </c>
      <c r="X814" s="43">
        <v>0</v>
      </c>
      <c r="Y814" s="43">
        <v>195</v>
      </c>
      <c r="Z814" s="43">
        <v>14</v>
      </c>
      <c r="AA814" s="73">
        <v>1</v>
      </c>
      <c r="AB814" s="73">
        <v>0</v>
      </c>
      <c r="AC814" s="73">
        <v>0</v>
      </c>
      <c r="AD814" s="43">
        <v>14</v>
      </c>
      <c r="AE814" s="43">
        <v>8815</v>
      </c>
      <c r="AF814" s="43">
        <v>9</v>
      </c>
      <c r="AG814" s="78">
        <v>127000</v>
      </c>
      <c r="AH814" s="81"/>
      <c r="AI814" s="112"/>
      <c r="AJ814" s="43"/>
      <c r="AK814" s="43">
        <v>0</v>
      </c>
      <c r="AL814" s="43"/>
      <c r="AM814" s="43">
        <v>0</v>
      </c>
      <c r="AN814" s="113"/>
      <c r="AO814" s="43"/>
      <c r="AP814" s="43"/>
      <c r="AQ814" s="43">
        <v>0</v>
      </c>
      <c r="AR814" s="43">
        <v>0</v>
      </c>
      <c r="AS814" s="43"/>
      <c r="AT814" s="43"/>
      <c r="AU814" s="78">
        <v>0</v>
      </c>
      <c r="AV814" s="81"/>
      <c r="AW814" s="73">
        <v>1</v>
      </c>
      <c r="AX814" s="73">
        <v>0</v>
      </c>
      <c r="AY814" s="46" t="s">
        <v>41</v>
      </c>
      <c r="AZ814" s="84" t="s">
        <v>41</v>
      </c>
      <c r="BA814" s="81" t="s">
        <v>721</v>
      </c>
      <c r="BB814" s="71">
        <v>150</v>
      </c>
      <c r="BC814" s="68"/>
      <c r="BD814" s="68"/>
      <c r="BE814" s="68"/>
      <c r="BF814" s="68"/>
      <c r="BG814" s="46" t="s">
        <v>42</v>
      </c>
      <c r="BH814" s="71">
        <v>150</v>
      </c>
      <c r="BI814" s="43" t="s">
        <v>721</v>
      </c>
      <c r="BJ814" s="180" t="s">
        <v>46</v>
      </c>
      <c r="BK814" s="180">
        <v>2439.6666666666665</v>
      </c>
    </row>
    <row r="815" spans="1:63" s="50" customFormat="1" ht="11.25" customHeight="1" x14ac:dyDescent="0.15">
      <c r="A815" s="292" t="s">
        <v>153</v>
      </c>
      <c r="B815" s="387" t="s">
        <v>162</v>
      </c>
      <c r="C815" s="41" t="s">
        <v>653</v>
      </c>
      <c r="D815" s="41" t="s">
        <v>654</v>
      </c>
      <c r="E815" s="41" t="s">
        <v>215</v>
      </c>
      <c r="F815" s="146"/>
      <c r="G815" s="41">
        <v>14000</v>
      </c>
      <c r="H815" s="37"/>
      <c r="I815" s="43">
        <v>197</v>
      </c>
      <c r="J815" s="43">
        <v>8</v>
      </c>
      <c r="K815" s="43">
        <v>2</v>
      </c>
      <c r="L815" s="43">
        <v>2</v>
      </c>
      <c r="M815" s="43">
        <v>40</v>
      </c>
      <c r="N815" s="43">
        <v>0</v>
      </c>
      <c r="O815" s="43">
        <v>197</v>
      </c>
      <c r="P815" s="43">
        <v>0</v>
      </c>
      <c r="Q815" s="43">
        <v>0</v>
      </c>
      <c r="R815" s="43">
        <v>0</v>
      </c>
      <c r="S815" s="43">
        <v>0</v>
      </c>
      <c r="T815" s="43">
        <v>0</v>
      </c>
      <c r="U815" s="43">
        <v>0</v>
      </c>
      <c r="V815" s="43">
        <v>0</v>
      </c>
      <c r="W815" s="43">
        <v>0</v>
      </c>
      <c r="X815" s="43">
        <v>0</v>
      </c>
      <c r="Y815" s="43">
        <v>447</v>
      </c>
      <c r="Z815" s="43">
        <v>0</v>
      </c>
      <c r="AA815" s="73">
        <v>1</v>
      </c>
      <c r="AB815" s="73">
        <v>0</v>
      </c>
      <c r="AC815" s="73">
        <v>0</v>
      </c>
      <c r="AD815" s="43">
        <v>32</v>
      </c>
      <c r="AE815" s="43">
        <v>80</v>
      </c>
      <c r="AF815" s="43">
        <v>32</v>
      </c>
      <c r="AG815" s="78">
        <v>361000</v>
      </c>
      <c r="AH815" s="81"/>
      <c r="AI815" s="112">
        <v>22</v>
      </c>
      <c r="AJ815" s="43">
        <v>7</v>
      </c>
      <c r="AK815" s="43">
        <v>0</v>
      </c>
      <c r="AL815" s="43">
        <v>17</v>
      </c>
      <c r="AM815" s="43">
        <v>0</v>
      </c>
      <c r="AN815" s="113"/>
      <c r="AO815" s="43">
        <v>82000</v>
      </c>
      <c r="AP815" s="43">
        <v>0</v>
      </c>
      <c r="AQ815" s="43">
        <v>112000</v>
      </c>
      <c r="AR815" s="43">
        <v>0</v>
      </c>
      <c r="AS815" s="43">
        <v>0</v>
      </c>
      <c r="AT815" s="43">
        <v>0</v>
      </c>
      <c r="AU815" s="78">
        <v>0</v>
      </c>
      <c r="AV815" s="81"/>
      <c r="AW815" s="73">
        <v>0.42</v>
      </c>
      <c r="AX815" s="73">
        <v>0.57999999999999996</v>
      </c>
      <c r="AY815" s="46" t="s">
        <v>50</v>
      </c>
      <c r="AZ815" s="84" t="s">
        <v>50</v>
      </c>
      <c r="BA815" s="81"/>
      <c r="BB815" s="71">
        <v>125</v>
      </c>
      <c r="BC815" s="68">
        <v>2500000</v>
      </c>
      <c r="BD815" s="68">
        <v>2800000</v>
      </c>
      <c r="BE815" s="68">
        <v>2800000</v>
      </c>
      <c r="BF815" s="68">
        <v>7800000</v>
      </c>
      <c r="BG815" s="46" t="s">
        <v>42</v>
      </c>
      <c r="BH815" s="71">
        <v>125</v>
      </c>
      <c r="BI815" s="43"/>
      <c r="BJ815" s="180" t="s">
        <v>46</v>
      </c>
      <c r="BK815" s="180">
        <v>247.5</v>
      </c>
    </row>
    <row r="816" spans="1:63" s="47" customFormat="1" ht="11.25" customHeight="1" x14ac:dyDescent="0.15">
      <c r="A816" s="293" t="s">
        <v>154</v>
      </c>
      <c r="B816" s="112"/>
      <c r="C816" s="48"/>
      <c r="D816" s="48"/>
      <c r="E816" s="48"/>
      <c r="F816" s="147"/>
      <c r="G816" s="48"/>
      <c r="H816" s="43"/>
      <c r="I816" s="43"/>
      <c r="J816" s="43"/>
      <c r="K816" s="43"/>
      <c r="L816" s="43"/>
      <c r="M816" s="43"/>
      <c r="N816" s="43"/>
      <c r="O816" s="43"/>
      <c r="P816" s="43"/>
      <c r="Q816" s="43"/>
      <c r="R816" s="43"/>
      <c r="S816" s="43"/>
      <c r="T816" s="43"/>
      <c r="U816" s="43"/>
      <c r="V816" s="43"/>
      <c r="W816" s="43"/>
      <c r="X816" s="43"/>
      <c r="Y816" s="43"/>
      <c r="Z816" s="43"/>
      <c r="AA816" s="73"/>
      <c r="AB816" s="73"/>
      <c r="AC816" s="73"/>
      <c r="AD816" s="43"/>
      <c r="AE816" s="43"/>
      <c r="AF816" s="43"/>
      <c r="AG816" s="78"/>
      <c r="AH816" s="81"/>
      <c r="AI816" s="112"/>
      <c r="AJ816" s="43"/>
      <c r="AK816" s="43"/>
      <c r="AL816" s="43"/>
      <c r="AM816" s="43"/>
      <c r="AN816" s="113"/>
      <c r="AO816" s="43"/>
      <c r="AP816" s="43"/>
      <c r="AQ816" s="43"/>
      <c r="AR816" s="43"/>
      <c r="AS816" s="43"/>
      <c r="AT816" s="43"/>
      <c r="AU816" s="78"/>
      <c r="AV816" s="81"/>
      <c r="AW816" s="73"/>
      <c r="AX816" s="73"/>
      <c r="AY816" s="46"/>
      <c r="AZ816" s="84"/>
      <c r="BA816" s="81"/>
      <c r="BB816" s="71"/>
      <c r="BC816" s="68"/>
      <c r="BD816" s="68"/>
      <c r="BE816" s="68"/>
      <c r="BF816" s="68"/>
      <c r="BG816" s="46"/>
      <c r="BH816" s="71"/>
      <c r="BI816" s="43"/>
      <c r="BJ816" s="180"/>
      <c r="BK816" s="180">
        <v>82</v>
      </c>
    </row>
    <row r="817" spans="1:63" s="47" customFormat="1" ht="11.25" customHeight="1" x14ac:dyDescent="0.15">
      <c r="A817" s="292" t="s">
        <v>131</v>
      </c>
      <c r="B817" s="112" t="s">
        <v>722</v>
      </c>
      <c r="C817" s="48" t="s">
        <v>723</v>
      </c>
      <c r="D817" s="48" t="s">
        <v>724</v>
      </c>
      <c r="E817" s="48" t="s">
        <v>725</v>
      </c>
      <c r="F817" s="147"/>
      <c r="G817" s="48">
        <v>50679</v>
      </c>
      <c r="H817" s="43">
        <v>14863</v>
      </c>
      <c r="I817" s="43">
        <v>1025</v>
      </c>
      <c r="J817" s="43">
        <v>193</v>
      </c>
      <c r="K817" s="43">
        <v>77</v>
      </c>
      <c r="L817" s="43">
        <v>2</v>
      </c>
      <c r="M817" s="43">
        <v>238</v>
      </c>
      <c r="N817" s="43"/>
      <c r="O817" s="43">
        <v>2</v>
      </c>
      <c r="P817" s="43"/>
      <c r="Q817" s="43"/>
      <c r="R817" s="43"/>
      <c r="S817" s="43"/>
      <c r="T817" s="43"/>
      <c r="U817" s="43"/>
      <c r="V817" s="43"/>
      <c r="W817" s="43"/>
      <c r="X817" s="43"/>
      <c r="Y817" s="43">
        <v>1945</v>
      </c>
      <c r="Z817" s="43">
        <v>600</v>
      </c>
      <c r="AA817" s="73">
        <v>1</v>
      </c>
      <c r="AB817" s="73">
        <v>0</v>
      </c>
      <c r="AC817" s="73">
        <v>0</v>
      </c>
      <c r="AD817" s="43">
        <v>64</v>
      </c>
      <c r="AE817" s="43"/>
      <c r="AF817" s="43"/>
      <c r="AG817" s="78"/>
      <c r="AH817" s="81"/>
      <c r="AI817" s="112">
        <v>19650</v>
      </c>
      <c r="AJ817" s="43"/>
      <c r="AK817" s="43">
        <v>19518</v>
      </c>
      <c r="AL817" s="43">
        <v>105002</v>
      </c>
      <c r="AM817" s="43"/>
      <c r="AN817" s="113"/>
      <c r="AO817" s="43">
        <v>900816</v>
      </c>
      <c r="AP817" s="43"/>
      <c r="AQ817" s="43"/>
      <c r="AR817" s="43"/>
      <c r="AS817" s="43"/>
      <c r="AT817" s="43"/>
      <c r="AU817" s="78"/>
      <c r="AV817" s="81"/>
      <c r="AW817" s="73">
        <v>1</v>
      </c>
      <c r="AX817" s="73">
        <v>0</v>
      </c>
      <c r="AY817" s="46" t="s">
        <v>41</v>
      </c>
      <c r="AZ817" s="84" t="s">
        <v>41</v>
      </c>
      <c r="BA817" s="81"/>
      <c r="BB817" s="71"/>
      <c r="BC817" s="68">
        <v>20009840</v>
      </c>
      <c r="BD817" s="68">
        <v>4260665</v>
      </c>
      <c r="BE817" s="68">
        <v>5232636</v>
      </c>
      <c r="BF817" s="68">
        <v>29749902</v>
      </c>
      <c r="BG817" s="46" t="s">
        <v>42</v>
      </c>
      <c r="BH817" s="71"/>
      <c r="BI817" s="43" t="s">
        <v>726</v>
      </c>
      <c r="BJ817" s="180" t="s">
        <v>42</v>
      </c>
      <c r="BK817" s="180">
        <v>225.42857142857142</v>
      </c>
    </row>
    <row r="818" spans="1:63" s="50" customFormat="1" ht="11.25" customHeight="1" x14ac:dyDescent="0.15">
      <c r="A818" s="292" t="s">
        <v>132</v>
      </c>
      <c r="B818" s="112" t="s">
        <v>165</v>
      </c>
      <c r="C818" s="48" t="s">
        <v>182</v>
      </c>
      <c r="D818" s="48" t="s">
        <v>200</v>
      </c>
      <c r="E818" s="48" t="s">
        <v>218</v>
      </c>
      <c r="F818" s="147"/>
      <c r="G818" s="48">
        <v>23000</v>
      </c>
      <c r="H818" s="43">
        <v>9134</v>
      </c>
      <c r="I818" s="43">
        <v>878</v>
      </c>
      <c r="J818" s="43">
        <v>90</v>
      </c>
      <c r="K818" s="43">
        <v>36</v>
      </c>
      <c r="L818" s="43">
        <v>13</v>
      </c>
      <c r="M818" s="43">
        <v>313</v>
      </c>
      <c r="N818" s="43">
        <v>0</v>
      </c>
      <c r="O818" s="43">
        <v>248</v>
      </c>
      <c r="P818" s="43"/>
      <c r="Q818" s="43"/>
      <c r="R818" s="43"/>
      <c r="S818" s="43"/>
      <c r="T818" s="43"/>
      <c r="U818" s="43"/>
      <c r="V818" s="43"/>
      <c r="W818" s="43"/>
      <c r="X818" s="43"/>
      <c r="Y818" s="43">
        <v>1865</v>
      </c>
      <c r="Z818" s="43">
        <v>140</v>
      </c>
      <c r="AA818" s="73">
        <v>0.98</v>
      </c>
      <c r="AB818" s="73">
        <v>0.01</v>
      </c>
      <c r="AC818" s="73">
        <v>0.01</v>
      </c>
      <c r="AD818" s="43">
        <v>206</v>
      </c>
      <c r="AE818" s="43">
        <v>224900</v>
      </c>
      <c r="AF818" s="43">
        <v>167</v>
      </c>
      <c r="AG818" s="78">
        <v>7338142</v>
      </c>
      <c r="AH818" s="81" t="s">
        <v>655</v>
      </c>
      <c r="AI818" s="112">
        <v>219760</v>
      </c>
      <c r="AJ818" s="43">
        <v>10</v>
      </c>
      <c r="AK818" s="43">
        <v>4414</v>
      </c>
      <c r="AL818" s="43">
        <v>934</v>
      </c>
      <c r="AM818" s="43"/>
      <c r="AN818" s="113"/>
      <c r="AO818" s="43">
        <v>861417</v>
      </c>
      <c r="AP818" s="43"/>
      <c r="AQ818" s="43">
        <v>12603829</v>
      </c>
      <c r="AR818" s="43"/>
      <c r="AS818" s="43"/>
      <c r="AT818" s="43"/>
      <c r="AU818" s="78"/>
      <c r="AV818" s="81"/>
      <c r="AW818" s="73">
        <v>0.15</v>
      </c>
      <c r="AX818" s="73">
        <v>0.85</v>
      </c>
      <c r="AY818" s="46" t="s">
        <v>41</v>
      </c>
      <c r="AZ818" s="84" t="s">
        <v>95</v>
      </c>
      <c r="BA818" s="81"/>
      <c r="BB818" s="71">
        <v>89.5</v>
      </c>
      <c r="BC818" s="68">
        <v>20907383</v>
      </c>
      <c r="BD818" s="68">
        <v>15584310</v>
      </c>
      <c r="BE818" s="68">
        <v>24660992</v>
      </c>
      <c r="BF818" s="68">
        <v>62458530</v>
      </c>
      <c r="BG818" s="46" t="s">
        <v>42</v>
      </c>
      <c r="BH818" s="71">
        <v>125</v>
      </c>
      <c r="BI818" s="43"/>
      <c r="BJ818" s="180" t="s">
        <v>46</v>
      </c>
      <c r="BK818" s="180">
        <v>716</v>
      </c>
    </row>
    <row r="819" spans="1:63" s="50" customFormat="1" ht="11.25" customHeight="1" x14ac:dyDescent="0.15">
      <c r="A819" s="292" t="s">
        <v>133</v>
      </c>
      <c r="B819" s="112" t="s">
        <v>166</v>
      </c>
      <c r="C819" s="48" t="s">
        <v>183</v>
      </c>
      <c r="D819" s="48" t="s">
        <v>201</v>
      </c>
      <c r="E819" s="48" t="s">
        <v>219</v>
      </c>
      <c r="F819" s="147"/>
      <c r="G819" s="48">
        <v>10870</v>
      </c>
      <c r="H819" s="43">
        <v>4135</v>
      </c>
      <c r="I819" s="43">
        <v>634</v>
      </c>
      <c r="J819" s="43">
        <v>2</v>
      </c>
      <c r="K819" s="43">
        <v>15</v>
      </c>
      <c r="L819" s="43">
        <v>1</v>
      </c>
      <c r="M819" s="43">
        <v>123</v>
      </c>
      <c r="N819" s="43">
        <v>6</v>
      </c>
      <c r="O819" s="43">
        <v>634</v>
      </c>
      <c r="P819" s="43">
        <v>3</v>
      </c>
      <c r="Q819" s="43">
        <v>237</v>
      </c>
      <c r="R819" s="43">
        <v>0</v>
      </c>
      <c r="S819" s="43">
        <v>0</v>
      </c>
      <c r="T819" s="43">
        <v>0</v>
      </c>
      <c r="U819" s="43">
        <v>0</v>
      </c>
      <c r="V819" s="43">
        <v>0</v>
      </c>
      <c r="W819" s="43">
        <v>0</v>
      </c>
      <c r="X819" s="43">
        <v>0</v>
      </c>
      <c r="Y819" s="43">
        <v>1388</v>
      </c>
      <c r="Z819" s="43">
        <v>0</v>
      </c>
      <c r="AA819" s="73">
        <v>1</v>
      </c>
      <c r="AB819" s="73">
        <v>0</v>
      </c>
      <c r="AC819" s="73">
        <v>0</v>
      </c>
      <c r="AD819" s="43">
        <v>99</v>
      </c>
      <c r="AE819" s="43">
        <v>150000</v>
      </c>
      <c r="AF819" s="43">
        <v>88</v>
      </c>
      <c r="AG819" s="78">
        <v>595000</v>
      </c>
      <c r="AH819" s="81"/>
      <c r="AI819" s="112">
        <v>111650</v>
      </c>
      <c r="AJ819" s="43">
        <v>0</v>
      </c>
      <c r="AK819" s="43">
        <v>0</v>
      </c>
      <c r="AL819" s="43">
        <v>0</v>
      </c>
      <c r="AM819" s="43">
        <v>0</v>
      </c>
      <c r="AN819" s="113"/>
      <c r="AO819" s="43">
        <v>260300</v>
      </c>
      <c r="AP819" s="43">
        <v>0</v>
      </c>
      <c r="AQ819" s="43">
        <v>649000</v>
      </c>
      <c r="AR819" s="43">
        <v>0</v>
      </c>
      <c r="AS819" s="43">
        <v>0</v>
      </c>
      <c r="AT819" s="43">
        <v>0</v>
      </c>
      <c r="AU819" s="78">
        <v>0</v>
      </c>
      <c r="AV819" s="81"/>
      <c r="AW819" s="73">
        <v>0.28999999999999998</v>
      </c>
      <c r="AX819" s="73">
        <v>0.71</v>
      </c>
      <c r="AY819" s="46" t="s">
        <v>50</v>
      </c>
      <c r="AZ819" s="84" t="s">
        <v>50</v>
      </c>
      <c r="BA819" s="81"/>
      <c r="BB819" s="71">
        <v>75</v>
      </c>
      <c r="BC819" s="68">
        <v>13258543</v>
      </c>
      <c r="BD819" s="68">
        <v>2623582</v>
      </c>
      <c r="BE819" s="68">
        <v>15227557</v>
      </c>
      <c r="BF819" s="68">
        <v>32204000</v>
      </c>
      <c r="BG819" s="46" t="s">
        <v>42</v>
      </c>
      <c r="BH819" s="71">
        <v>75.930000000000007</v>
      </c>
      <c r="BI819" s="43"/>
      <c r="BJ819" s="180" t="s">
        <v>46</v>
      </c>
      <c r="BK819" s="180">
        <v>352.66666666666669</v>
      </c>
    </row>
    <row r="820" spans="1:63" s="50" customFormat="1" ht="11.25" customHeight="1" x14ac:dyDescent="0.15">
      <c r="A820" s="292" t="s">
        <v>134</v>
      </c>
      <c r="B820" s="112" t="s">
        <v>167</v>
      </c>
      <c r="C820" s="48" t="s">
        <v>656</v>
      </c>
      <c r="D820" s="48" t="s">
        <v>202</v>
      </c>
      <c r="E820" s="48" t="s">
        <v>220</v>
      </c>
      <c r="F820" s="147"/>
      <c r="G820" s="48">
        <v>13472</v>
      </c>
      <c r="H820" s="43"/>
      <c r="I820" s="43">
        <v>347</v>
      </c>
      <c r="J820" s="43">
        <v>11</v>
      </c>
      <c r="K820" s="43">
        <v>11</v>
      </c>
      <c r="L820" s="43">
        <v>1</v>
      </c>
      <c r="M820" s="43">
        <v>25</v>
      </c>
      <c r="N820" s="43">
        <v>4</v>
      </c>
      <c r="O820" s="43">
        <v>288</v>
      </c>
      <c r="P820" s="43">
        <v>0</v>
      </c>
      <c r="Q820" s="43"/>
      <c r="R820" s="43"/>
      <c r="S820" s="43"/>
      <c r="T820" s="43"/>
      <c r="U820" s="43"/>
      <c r="V820" s="43"/>
      <c r="W820" s="43"/>
      <c r="X820" s="43"/>
      <c r="Y820" s="43">
        <v>285</v>
      </c>
      <c r="Z820" s="43">
        <v>44</v>
      </c>
      <c r="AA820" s="73">
        <v>1</v>
      </c>
      <c r="AB820" s="73">
        <v>0</v>
      </c>
      <c r="AC820" s="73">
        <v>0</v>
      </c>
      <c r="AD820" s="43">
        <v>19</v>
      </c>
      <c r="AE820" s="43">
        <v>46700</v>
      </c>
      <c r="AF820" s="43">
        <v>14</v>
      </c>
      <c r="AG820" s="78">
        <v>275700</v>
      </c>
      <c r="AH820" s="81"/>
      <c r="AI820" s="112">
        <v>31112</v>
      </c>
      <c r="AJ820" s="43"/>
      <c r="AK820" s="43"/>
      <c r="AL820" s="43"/>
      <c r="AM820" s="43"/>
      <c r="AN820" s="113"/>
      <c r="AO820" s="43">
        <v>364000</v>
      </c>
      <c r="AP820" s="43"/>
      <c r="AQ820" s="43"/>
      <c r="AR820" s="43"/>
      <c r="AS820" s="43"/>
      <c r="AT820" s="43"/>
      <c r="AU820" s="78"/>
      <c r="AV820" s="81"/>
      <c r="AW820" s="73">
        <v>1</v>
      </c>
      <c r="AX820" s="73">
        <v>0</v>
      </c>
      <c r="AY820" s="46" t="s">
        <v>50</v>
      </c>
      <c r="AZ820" s="84" t="s">
        <v>50</v>
      </c>
      <c r="BA820" s="81"/>
      <c r="BB820" s="71">
        <v>63.43</v>
      </c>
      <c r="BC820" s="68">
        <v>2817063</v>
      </c>
      <c r="BD820" s="68">
        <v>1489794</v>
      </c>
      <c r="BE820" s="68">
        <v>1994702</v>
      </c>
      <c r="BF820" s="68">
        <v>7963910</v>
      </c>
      <c r="BG820" s="46" t="s">
        <v>42</v>
      </c>
      <c r="BH820" s="71">
        <v>64</v>
      </c>
      <c r="BI820" s="43"/>
      <c r="BJ820" s="180" t="s">
        <v>42</v>
      </c>
      <c r="BK820" s="180">
        <v>191</v>
      </c>
    </row>
    <row r="821" spans="1:63" s="47" customFormat="1" ht="11.25" customHeight="1" x14ac:dyDescent="0.15">
      <c r="A821" s="293" t="s">
        <v>347</v>
      </c>
      <c r="B821" s="112"/>
      <c r="C821" s="61"/>
      <c r="D821" s="48"/>
      <c r="E821" s="48"/>
      <c r="F821" s="147"/>
      <c r="G821" s="48"/>
      <c r="H821" s="43"/>
      <c r="I821" s="43"/>
      <c r="J821" s="43"/>
      <c r="K821" s="43"/>
      <c r="L821" s="43"/>
      <c r="M821" s="43"/>
      <c r="N821" s="43"/>
      <c r="O821" s="43"/>
      <c r="P821" s="43"/>
      <c r="Q821" s="43"/>
      <c r="R821" s="43"/>
      <c r="S821" s="43"/>
      <c r="T821" s="43"/>
      <c r="U821" s="43"/>
      <c r="V821" s="43"/>
      <c r="W821" s="43"/>
      <c r="X821" s="43"/>
      <c r="Y821" s="43"/>
      <c r="Z821" s="43"/>
      <c r="AA821" s="73"/>
      <c r="AB821" s="73"/>
      <c r="AC821" s="73"/>
      <c r="AD821" s="43"/>
      <c r="AE821" s="43"/>
      <c r="AF821" s="43"/>
      <c r="AG821" s="78"/>
      <c r="AH821" s="81"/>
      <c r="AI821" s="112"/>
      <c r="AJ821" s="43"/>
      <c r="AK821" s="43"/>
      <c r="AL821" s="43"/>
      <c r="AM821" s="43"/>
      <c r="AN821" s="113"/>
      <c r="AO821" s="43"/>
      <c r="AP821" s="43"/>
      <c r="AQ821" s="43"/>
      <c r="AR821" s="43"/>
      <c r="AS821" s="43"/>
      <c r="AT821" s="43"/>
      <c r="AU821" s="78"/>
      <c r="AV821" s="81"/>
      <c r="AW821" s="73"/>
      <c r="AX821" s="73"/>
      <c r="AY821" s="46"/>
      <c r="AZ821" s="84"/>
      <c r="BA821" s="81"/>
      <c r="BB821" s="71"/>
      <c r="BC821" s="68"/>
      <c r="BD821" s="68"/>
      <c r="BE821" s="68"/>
      <c r="BF821" s="68"/>
      <c r="BG821" s="46"/>
      <c r="BH821" s="71"/>
      <c r="BI821" s="43"/>
      <c r="BJ821" s="180"/>
      <c r="BK821" s="180">
        <v>163</v>
      </c>
    </row>
    <row r="822" spans="1:63" s="47" customFormat="1" ht="11.25" customHeight="1" x14ac:dyDescent="0.15">
      <c r="A822" s="293" t="s">
        <v>348</v>
      </c>
      <c r="B822" s="112"/>
      <c r="C822" s="48"/>
      <c r="D822" s="48"/>
      <c r="E822" s="48"/>
      <c r="F822" s="147"/>
      <c r="G822" s="48"/>
      <c r="H822" s="43"/>
      <c r="I822" s="43"/>
      <c r="J822" s="43"/>
      <c r="K822" s="43"/>
      <c r="L822" s="43"/>
      <c r="M822" s="43"/>
      <c r="N822" s="43"/>
      <c r="O822" s="43"/>
      <c r="P822" s="43"/>
      <c r="Q822" s="43"/>
      <c r="R822" s="43"/>
      <c r="S822" s="43"/>
      <c r="T822" s="43"/>
      <c r="U822" s="43"/>
      <c r="V822" s="43"/>
      <c r="W822" s="43"/>
      <c r="X822" s="43"/>
      <c r="Y822" s="43"/>
      <c r="Z822" s="43"/>
      <c r="AA822" s="73"/>
      <c r="AB822" s="73"/>
      <c r="AC822" s="73"/>
      <c r="AD822" s="43"/>
      <c r="AE822" s="43"/>
      <c r="AF822" s="43"/>
      <c r="AG822" s="78"/>
      <c r="AH822" s="81"/>
      <c r="AI822" s="112"/>
      <c r="AJ822" s="43"/>
      <c r="AK822" s="43"/>
      <c r="AL822" s="43"/>
      <c r="AM822" s="43"/>
      <c r="AN822" s="113"/>
      <c r="AO822" s="43"/>
      <c r="AP822" s="43"/>
      <c r="AQ822" s="43"/>
      <c r="AR822" s="43"/>
      <c r="AS822" s="43"/>
      <c r="AT822" s="43"/>
      <c r="AU822" s="78"/>
      <c r="AV822" s="81"/>
      <c r="AW822" s="73"/>
      <c r="AX822" s="73"/>
      <c r="AY822" s="46"/>
      <c r="AZ822" s="84"/>
      <c r="BA822" s="81"/>
      <c r="BB822" s="71"/>
      <c r="BC822" s="68"/>
      <c r="BD822" s="68"/>
      <c r="BE822" s="68"/>
      <c r="BF822" s="68"/>
      <c r="BG822" s="46"/>
      <c r="BH822" s="71"/>
      <c r="BI822" s="43"/>
      <c r="BJ822" s="180"/>
      <c r="BK822" s="180">
        <v>4.833333333333333</v>
      </c>
    </row>
    <row r="823" spans="1:63" s="47" customFormat="1" ht="11.25" customHeight="1" x14ac:dyDescent="0.15">
      <c r="A823" s="293" t="s">
        <v>349</v>
      </c>
      <c r="B823" s="112"/>
      <c r="C823" s="48"/>
      <c r="D823" s="48"/>
      <c r="E823" s="48"/>
      <c r="F823" s="147"/>
      <c r="G823" s="48"/>
      <c r="H823" s="43"/>
      <c r="I823" s="43"/>
      <c r="J823" s="43"/>
      <c r="K823" s="43"/>
      <c r="L823" s="43"/>
      <c r="M823" s="43"/>
      <c r="N823" s="43"/>
      <c r="O823" s="43"/>
      <c r="P823" s="43"/>
      <c r="Q823" s="43"/>
      <c r="R823" s="43"/>
      <c r="S823" s="43"/>
      <c r="T823" s="43"/>
      <c r="U823" s="43"/>
      <c r="V823" s="43"/>
      <c r="W823" s="43"/>
      <c r="X823" s="43"/>
      <c r="Y823" s="43"/>
      <c r="Z823" s="43"/>
      <c r="AA823" s="73"/>
      <c r="AB823" s="73"/>
      <c r="AC823" s="73"/>
      <c r="AD823" s="43"/>
      <c r="AE823" s="43"/>
      <c r="AF823" s="43"/>
      <c r="AG823" s="78"/>
      <c r="AH823" s="81"/>
      <c r="AI823" s="112"/>
      <c r="AJ823" s="43"/>
      <c r="AK823" s="43"/>
      <c r="AL823" s="43"/>
      <c r="AM823" s="43"/>
      <c r="AN823" s="113"/>
      <c r="AO823" s="43"/>
      <c r="AP823" s="43"/>
      <c r="AQ823" s="43"/>
      <c r="AR823" s="43"/>
      <c r="AS823" s="43"/>
      <c r="AT823" s="43"/>
      <c r="AU823" s="78"/>
      <c r="AV823" s="81"/>
      <c r="AW823" s="73"/>
      <c r="AX823" s="73"/>
      <c r="AY823" s="46"/>
      <c r="AZ823" s="84"/>
      <c r="BA823" s="81"/>
      <c r="BB823" s="71"/>
      <c r="BC823" s="68"/>
      <c r="BD823" s="68"/>
      <c r="BE823" s="68"/>
      <c r="BF823" s="68"/>
      <c r="BG823" s="46"/>
      <c r="BH823" s="71"/>
      <c r="BI823" s="43"/>
      <c r="BJ823" s="180"/>
      <c r="BK823" s="180">
        <v>21.5</v>
      </c>
    </row>
    <row r="824" spans="1:63" s="47" customFormat="1" ht="11.25" customHeight="1" x14ac:dyDescent="0.15">
      <c r="A824" s="293" t="s">
        <v>350</v>
      </c>
      <c r="B824" s="112"/>
      <c r="C824" s="48"/>
      <c r="D824" s="48"/>
      <c r="E824" s="48"/>
      <c r="F824" s="147"/>
      <c r="G824" s="48"/>
      <c r="H824" s="43"/>
      <c r="I824" s="43"/>
      <c r="J824" s="43"/>
      <c r="K824" s="43"/>
      <c r="L824" s="43"/>
      <c r="M824" s="43"/>
      <c r="N824" s="43"/>
      <c r="O824" s="43"/>
      <c r="P824" s="43"/>
      <c r="Q824" s="43"/>
      <c r="R824" s="43"/>
      <c r="S824" s="43"/>
      <c r="T824" s="43"/>
      <c r="U824" s="43"/>
      <c r="V824" s="43"/>
      <c r="W824" s="43"/>
      <c r="X824" s="43"/>
      <c r="Y824" s="43"/>
      <c r="Z824" s="43"/>
      <c r="AA824" s="73"/>
      <c r="AB824" s="73"/>
      <c r="AC824" s="73"/>
      <c r="AD824" s="43"/>
      <c r="AE824" s="43"/>
      <c r="AF824" s="43"/>
      <c r="AG824" s="78"/>
      <c r="AH824" s="81"/>
      <c r="AI824" s="112"/>
      <c r="AJ824" s="43"/>
      <c r="AK824" s="43"/>
      <c r="AL824" s="43"/>
      <c r="AM824" s="43"/>
      <c r="AN824" s="113"/>
      <c r="AO824" s="43"/>
      <c r="AP824" s="43"/>
      <c r="AQ824" s="43"/>
      <c r="AR824" s="43"/>
      <c r="AS824" s="43"/>
      <c r="AT824" s="43"/>
      <c r="AU824" s="78"/>
      <c r="AV824" s="81"/>
      <c r="AW824" s="73"/>
      <c r="AX824" s="73"/>
      <c r="AY824" s="46"/>
      <c r="AZ824" s="84"/>
      <c r="BA824" s="81"/>
      <c r="BB824" s="71"/>
      <c r="BC824" s="68"/>
      <c r="BD824" s="68"/>
      <c r="BE824" s="68"/>
      <c r="BF824" s="68"/>
      <c r="BG824" s="46"/>
      <c r="BH824" s="71"/>
      <c r="BI824" s="43"/>
      <c r="BJ824" s="180"/>
      <c r="BK824" s="180"/>
    </row>
    <row r="825" spans="1:63" s="47" customFormat="1" ht="11.25" customHeight="1" x14ac:dyDescent="0.15">
      <c r="A825" s="293" t="s">
        <v>351</v>
      </c>
      <c r="B825" s="112"/>
      <c r="C825" s="48"/>
      <c r="D825" s="48"/>
      <c r="E825" s="48"/>
      <c r="F825" s="147"/>
      <c r="G825" s="48"/>
      <c r="H825" s="43"/>
      <c r="I825" s="43"/>
      <c r="J825" s="43"/>
      <c r="K825" s="43"/>
      <c r="L825" s="43"/>
      <c r="M825" s="43"/>
      <c r="N825" s="43"/>
      <c r="O825" s="43"/>
      <c r="P825" s="43"/>
      <c r="Q825" s="43"/>
      <c r="R825" s="43"/>
      <c r="S825" s="43"/>
      <c r="T825" s="43"/>
      <c r="U825" s="43"/>
      <c r="V825" s="43"/>
      <c r="W825" s="43"/>
      <c r="X825" s="43"/>
      <c r="Y825" s="43"/>
      <c r="Z825" s="43"/>
      <c r="AA825" s="73"/>
      <c r="AB825" s="73"/>
      <c r="AC825" s="73"/>
      <c r="AD825" s="43"/>
      <c r="AE825" s="43"/>
      <c r="AF825" s="43"/>
      <c r="AG825" s="78"/>
      <c r="AH825" s="81"/>
      <c r="AI825" s="112"/>
      <c r="AJ825" s="43"/>
      <c r="AK825" s="43"/>
      <c r="AL825" s="43"/>
      <c r="AM825" s="43"/>
      <c r="AN825" s="113"/>
      <c r="AO825" s="43"/>
      <c r="AP825" s="43"/>
      <c r="AQ825" s="43"/>
      <c r="AR825" s="43"/>
      <c r="AS825" s="43"/>
      <c r="AT825" s="43"/>
      <c r="AU825" s="78"/>
      <c r="AV825" s="81"/>
      <c r="AW825" s="73"/>
      <c r="AX825" s="73"/>
      <c r="AY825" s="46"/>
      <c r="AZ825" s="84"/>
      <c r="BA825" s="81"/>
      <c r="BB825" s="71"/>
      <c r="BC825" s="68"/>
      <c r="BD825" s="68"/>
      <c r="BE825" s="68"/>
      <c r="BF825" s="68"/>
      <c r="BG825" s="46"/>
      <c r="BH825" s="71"/>
      <c r="BI825" s="43"/>
      <c r="BJ825" s="180"/>
      <c r="BK825" s="180">
        <v>592.85714285714289</v>
      </c>
    </row>
    <row r="826" spans="1:63" s="50" customFormat="1" ht="11.25" customHeight="1" x14ac:dyDescent="0.15">
      <c r="A826" s="292" t="s">
        <v>135</v>
      </c>
      <c r="B826" s="112" t="s">
        <v>657</v>
      </c>
      <c r="C826" s="48" t="s">
        <v>658</v>
      </c>
      <c r="D826" s="48" t="s">
        <v>659</v>
      </c>
      <c r="E826" s="48" t="s">
        <v>660</v>
      </c>
      <c r="F826" s="147"/>
      <c r="G826" s="48">
        <v>43094</v>
      </c>
      <c r="H826" s="43">
        <v>15506</v>
      </c>
      <c r="I826" s="43">
        <v>1846</v>
      </c>
      <c r="J826" s="43">
        <v>93</v>
      </c>
      <c r="K826" s="43">
        <v>8</v>
      </c>
      <c r="L826" s="43">
        <v>0</v>
      </c>
      <c r="M826" s="43">
        <v>418</v>
      </c>
      <c r="N826" s="43">
        <v>110</v>
      </c>
      <c r="O826" s="43">
        <v>711</v>
      </c>
      <c r="P826" s="43">
        <v>2</v>
      </c>
      <c r="Q826" s="43">
        <v>0</v>
      </c>
      <c r="R826" s="43">
        <v>0</v>
      </c>
      <c r="S826" s="43">
        <v>0</v>
      </c>
      <c r="T826" s="43">
        <v>0</v>
      </c>
      <c r="U826" s="43">
        <v>0</v>
      </c>
      <c r="V826" s="43">
        <v>0</v>
      </c>
      <c r="W826" s="43">
        <v>0</v>
      </c>
      <c r="X826" s="43">
        <v>0</v>
      </c>
      <c r="Y826" s="43">
        <v>1627</v>
      </c>
      <c r="Z826" s="43">
        <v>2113</v>
      </c>
      <c r="AA826" s="73">
        <v>0.87</v>
      </c>
      <c r="AB826" s="73">
        <v>0</v>
      </c>
      <c r="AC826" s="73">
        <v>0.13</v>
      </c>
      <c r="AD826" s="43">
        <v>188</v>
      </c>
      <c r="AE826" s="43">
        <v>479658</v>
      </c>
      <c r="AF826" s="43">
        <v>245</v>
      </c>
      <c r="AG826" s="78">
        <v>500000</v>
      </c>
      <c r="AH826" s="81"/>
      <c r="AI826" s="112">
        <v>317000</v>
      </c>
      <c r="AJ826" s="43">
        <v>28060</v>
      </c>
      <c r="AK826" s="43">
        <v>0</v>
      </c>
      <c r="AL826" s="43">
        <v>1493</v>
      </c>
      <c r="AM826" s="43">
        <v>0</v>
      </c>
      <c r="AN826" s="113"/>
      <c r="AO826" s="43">
        <v>1150000</v>
      </c>
      <c r="AP826" s="43">
        <v>770</v>
      </c>
      <c r="AQ826" s="43">
        <v>0</v>
      </c>
      <c r="AR826" s="43">
        <v>0</v>
      </c>
      <c r="AS826" s="43">
        <v>646254</v>
      </c>
      <c r="AT826" s="43">
        <v>0</v>
      </c>
      <c r="AU826" s="78">
        <v>0</v>
      </c>
      <c r="AV826" s="81"/>
      <c r="AW826" s="73">
        <v>0.05</v>
      </c>
      <c r="AX826" s="73">
        <v>0.95</v>
      </c>
      <c r="AY826" s="46" t="s">
        <v>41</v>
      </c>
      <c r="AZ826" s="84" t="s">
        <v>41</v>
      </c>
      <c r="BA826" s="81"/>
      <c r="BB826" s="71">
        <v>65</v>
      </c>
      <c r="BC826" s="68">
        <v>26316078</v>
      </c>
      <c r="BD826" s="68">
        <v>26741809</v>
      </c>
      <c r="BE826" s="68">
        <v>19241744</v>
      </c>
      <c r="BF826" s="68">
        <v>72299631</v>
      </c>
      <c r="BG826" s="46" t="s">
        <v>42</v>
      </c>
      <c r="BH826" s="71">
        <v>65</v>
      </c>
      <c r="BI826" s="43"/>
      <c r="BJ826" s="180" t="s">
        <v>46</v>
      </c>
      <c r="BK826" s="180">
        <v>277.07692307692309</v>
      </c>
    </row>
    <row r="827" spans="1:63" s="47" customFormat="1" ht="11.25" customHeight="1" x14ac:dyDescent="0.15">
      <c r="A827" s="293" t="s">
        <v>155</v>
      </c>
      <c r="B827" s="112"/>
      <c r="C827" s="48"/>
      <c r="D827" s="48"/>
      <c r="E827" s="48"/>
      <c r="F827" s="147"/>
      <c r="G827" s="48"/>
      <c r="H827" s="43"/>
      <c r="I827" s="43"/>
      <c r="J827" s="43"/>
      <c r="K827" s="43"/>
      <c r="L827" s="43"/>
      <c r="M827" s="43"/>
      <c r="N827" s="43"/>
      <c r="O827" s="43"/>
      <c r="P827" s="43"/>
      <c r="Q827" s="43"/>
      <c r="R827" s="43"/>
      <c r="S827" s="43"/>
      <c r="T827" s="43"/>
      <c r="U827" s="43"/>
      <c r="V827" s="43"/>
      <c r="W827" s="43"/>
      <c r="X827" s="43"/>
      <c r="Y827" s="43"/>
      <c r="Z827" s="43"/>
      <c r="AA827" s="73"/>
      <c r="AB827" s="73"/>
      <c r="AC827" s="73"/>
      <c r="AD827" s="43"/>
      <c r="AE827" s="43"/>
      <c r="AF827" s="43"/>
      <c r="AG827" s="78"/>
      <c r="AH827" s="81"/>
      <c r="AI827" s="112"/>
      <c r="AJ827" s="43"/>
      <c r="AK827" s="43"/>
      <c r="AL827" s="43"/>
      <c r="AM827" s="43"/>
      <c r="AN827" s="113"/>
      <c r="AO827" s="43"/>
      <c r="AP827" s="43"/>
      <c r="AQ827" s="43"/>
      <c r="AR827" s="43"/>
      <c r="AS827" s="43"/>
      <c r="AT827" s="43"/>
      <c r="AU827" s="78"/>
      <c r="AV827" s="81"/>
      <c r="AW827" s="73"/>
      <c r="AX827" s="73"/>
      <c r="AY827" s="46"/>
      <c r="AZ827" s="84"/>
      <c r="BA827" s="81"/>
      <c r="BB827" s="71"/>
      <c r="BC827" s="68"/>
      <c r="BD827" s="68"/>
      <c r="BE827" s="68"/>
      <c r="BF827" s="68"/>
      <c r="BG827" s="46"/>
      <c r="BH827" s="71"/>
      <c r="BI827" s="43"/>
      <c r="BJ827" s="180"/>
      <c r="BK827" s="180">
        <v>312.44444444444446</v>
      </c>
    </row>
    <row r="828" spans="1:63" s="50" customFormat="1" ht="11.25" customHeight="1" x14ac:dyDescent="0.15">
      <c r="A828" s="292" t="s">
        <v>136</v>
      </c>
      <c r="B828" s="112" t="s">
        <v>169</v>
      </c>
      <c r="C828" s="48" t="s">
        <v>186</v>
      </c>
      <c r="D828" s="48" t="s">
        <v>204</v>
      </c>
      <c r="E828" s="48" t="s">
        <v>661</v>
      </c>
      <c r="F828" s="147"/>
      <c r="G828" s="48">
        <v>24122</v>
      </c>
      <c r="H828" s="43">
        <v>9403</v>
      </c>
      <c r="I828" s="43">
        <v>892</v>
      </c>
      <c r="J828" s="43">
        <v>53</v>
      </c>
      <c r="K828" s="43">
        <v>12</v>
      </c>
      <c r="L828" s="43">
        <v>22</v>
      </c>
      <c r="M828" s="43">
        <v>892</v>
      </c>
      <c r="N828" s="43">
        <v>892</v>
      </c>
      <c r="O828" s="43">
        <v>892</v>
      </c>
      <c r="P828" s="43">
        <v>0</v>
      </c>
      <c r="Q828" s="43">
        <v>0</v>
      </c>
      <c r="R828" s="43">
        <v>0</v>
      </c>
      <c r="S828" s="43">
        <v>0</v>
      </c>
      <c r="T828" s="43">
        <v>0</v>
      </c>
      <c r="U828" s="43">
        <v>0</v>
      </c>
      <c r="V828" s="43">
        <v>0</v>
      </c>
      <c r="W828" s="43">
        <v>0</v>
      </c>
      <c r="X828" s="43">
        <v>0</v>
      </c>
      <c r="Y828" s="43">
        <v>1047</v>
      </c>
      <c r="Z828" s="43">
        <v>501</v>
      </c>
      <c r="AA828" s="73">
        <v>0.99</v>
      </c>
      <c r="AB828" s="73">
        <v>0</v>
      </c>
      <c r="AC828" s="73">
        <v>0.01</v>
      </c>
      <c r="AD828" s="43">
        <v>121</v>
      </c>
      <c r="AE828" s="43">
        <v>221800</v>
      </c>
      <c r="AF828" s="43">
        <v>109</v>
      </c>
      <c r="AG828" s="78">
        <v>295000</v>
      </c>
      <c r="AH828" s="81"/>
      <c r="AI828" s="112">
        <v>147981</v>
      </c>
      <c r="AJ828" s="43">
        <v>1620</v>
      </c>
      <c r="AK828" s="43">
        <v>0</v>
      </c>
      <c r="AL828" s="43">
        <v>17669</v>
      </c>
      <c r="AM828" s="43">
        <v>0</v>
      </c>
      <c r="AN828" s="113"/>
      <c r="AO828" s="43">
        <v>20189526</v>
      </c>
      <c r="AP828" s="43">
        <v>38178</v>
      </c>
      <c r="AQ828" s="43">
        <v>0</v>
      </c>
      <c r="AR828" s="43">
        <v>0</v>
      </c>
      <c r="AS828" s="43">
        <v>0</v>
      </c>
      <c r="AT828" s="43">
        <v>0</v>
      </c>
      <c r="AU828" s="78">
        <v>0</v>
      </c>
      <c r="AV828" s="81"/>
      <c r="AW828" s="73">
        <v>1</v>
      </c>
      <c r="AX828" s="73">
        <v>0</v>
      </c>
      <c r="AY828" s="46" t="s">
        <v>50</v>
      </c>
      <c r="AZ828" s="84" t="s">
        <v>50</v>
      </c>
      <c r="BA828" s="81"/>
      <c r="BB828" s="71">
        <v>75.010000000000005</v>
      </c>
      <c r="BC828" s="68">
        <v>13920000</v>
      </c>
      <c r="BD828" s="68">
        <v>5500000</v>
      </c>
      <c r="BE828" s="68">
        <v>11400000</v>
      </c>
      <c r="BF828" s="68">
        <v>31620000</v>
      </c>
      <c r="BG828" s="46" t="s">
        <v>42</v>
      </c>
      <c r="BH828" s="71">
        <v>70.87</v>
      </c>
      <c r="BI828" s="43" t="s">
        <v>662</v>
      </c>
      <c r="BJ828" s="180" t="s">
        <v>42</v>
      </c>
      <c r="BK828" s="180">
        <v>557</v>
      </c>
    </row>
    <row r="829" spans="1:63" s="50" customFormat="1" ht="11.25" customHeight="1" x14ac:dyDescent="0.15">
      <c r="A829" s="292" t="s">
        <v>109</v>
      </c>
      <c r="B829" s="112" t="s">
        <v>107</v>
      </c>
      <c r="C829" s="48" t="s">
        <v>108</v>
      </c>
      <c r="D829" s="48" t="s">
        <v>110</v>
      </c>
      <c r="E829" s="48" t="s">
        <v>111</v>
      </c>
      <c r="F829" s="147"/>
      <c r="G829" s="48">
        <v>25300</v>
      </c>
      <c r="H829" s="43">
        <v>10000</v>
      </c>
      <c r="I829" s="43">
        <v>591</v>
      </c>
      <c r="J829" s="43">
        <v>113</v>
      </c>
      <c r="K829" s="43">
        <v>4</v>
      </c>
      <c r="L829" s="43">
        <v>2</v>
      </c>
      <c r="M829" s="43">
        <v>300</v>
      </c>
      <c r="N829" s="43">
        <v>0</v>
      </c>
      <c r="O829" s="43">
        <v>591</v>
      </c>
      <c r="P829" s="43">
        <v>0</v>
      </c>
      <c r="Q829" s="43"/>
      <c r="R829" s="43"/>
      <c r="S829" s="43"/>
      <c r="T829" s="43"/>
      <c r="U829" s="43"/>
      <c r="V829" s="43"/>
      <c r="W829" s="43"/>
      <c r="X829" s="43"/>
      <c r="Y829" s="43">
        <v>1200</v>
      </c>
      <c r="Z829" s="43">
        <v>10</v>
      </c>
      <c r="AA829" s="73">
        <v>1</v>
      </c>
      <c r="AB829" s="73">
        <v>0</v>
      </c>
      <c r="AC829" s="73">
        <v>0</v>
      </c>
      <c r="AD829" s="43">
        <v>160</v>
      </c>
      <c r="AE829" s="43">
        <v>200000</v>
      </c>
      <c r="AF829" s="43">
        <v>120</v>
      </c>
      <c r="AG829" s="78">
        <v>1300000</v>
      </c>
      <c r="AH829" s="81"/>
      <c r="AI829" s="112">
        <v>79000</v>
      </c>
      <c r="AJ829" s="43">
        <v>0</v>
      </c>
      <c r="AK829" s="43">
        <v>0</v>
      </c>
      <c r="AL829" s="43">
        <v>28000</v>
      </c>
      <c r="AM829" s="43"/>
      <c r="AN829" s="113"/>
      <c r="AO829" s="43">
        <v>3550000</v>
      </c>
      <c r="AP829" s="43">
        <v>0</v>
      </c>
      <c r="AQ829" s="43">
        <v>19000</v>
      </c>
      <c r="AR829" s="43">
        <v>0</v>
      </c>
      <c r="AS829" s="43">
        <v>0</v>
      </c>
      <c r="AT829" s="43">
        <v>5000</v>
      </c>
      <c r="AU829" s="78">
        <v>0</v>
      </c>
      <c r="AV829" s="81"/>
      <c r="AW829" s="73">
        <v>1</v>
      </c>
      <c r="AX829" s="73">
        <v>0</v>
      </c>
      <c r="AY829" s="46" t="s">
        <v>50</v>
      </c>
      <c r="AZ829" s="84" t="s">
        <v>50</v>
      </c>
      <c r="BA829" s="81" t="s">
        <v>663</v>
      </c>
      <c r="BB829" s="71">
        <v>49.93</v>
      </c>
      <c r="BC829" s="68">
        <v>5356000</v>
      </c>
      <c r="BD829" s="68">
        <v>4299000</v>
      </c>
      <c r="BE829" s="68">
        <v>3983000</v>
      </c>
      <c r="BF829" s="68">
        <v>13651000</v>
      </c>
      <c r="BG829" s="46" t="s">
        <v>46</v>
      </c>
      <c r="BH829" s="71"/>
      <c r="BI829" s="43" t="s">
        <v>664</v>
      </c>
      <c r="BJ829" s="180" t="s">
        <v>46</v>
      </c>
      <c r="BK829" s="180">
        <v>267.89999999999998</v>
      </c>
    </row>
    <row r="830" spans="1:63" s="50" customFormat="1" ht="11.25" customHeight="1" x14ac:dyDescent="0.15">
      <c r="A830" s="292" t="s">
        <v>352</v>
      </c>
      <c r="B830" s="112" t="s">
        <v>665</v>
      </c>
      <c r="C830" s="48" t="s">
        <v>666</v>
      </c>
      <c r="D830" s="48" t="s">
        <v>727</v>
      </c>
      <c r="E830" s="48" t="s">
        <v>667</v>
      </c>
      <c r="F830" s="147"/>
      <c r="G830" s="48">
        <v>63000</v>
      </c>
      <c r="H830" s="43">
        <v>27500</v>
      </c>
      <c r="I830" s="43">
        <v>980</v>
      </c>
      <c r="J830" s="43">
        <v>35</v>
      </c>
      <c r="K830" s="43">
        <v>0</v>
      </c>
      <c r="L830" s="43">
        <v>2</v>
      </c>
      <c r="M830" s="43">
        <v>0</v>
      </c>
      <c r="N830" s="43">
        <v>2</v>
      </c>
      <c r="O830" s="43">
        <v>980</v>
      </c>
      <c r="P830" s="43">
        <v>0</v>
      </c>
      <c r="Q830" s="43">
        <v>430</v>
      </c>
      <c r="R830" s="43">
        <v>12</v>
      </c>
      <c r="S830" s="43">
        <v>0</v>
      </c>
      <c r="T830" s="43">
        <v>0</v>
      </c>
      <c r="U830" s="43">
        <v>0</v>
      </c>
      <c r="V830" s="43">
        <v>0</v>
      </c>
      <c r="W830" s="43">
        <v>430</v>
      </c>
      <c r="X830" s="43">
        <v>0</v>
      </c>
      <c r="Y830" s="43">
        <v>2025</v>
      </c>
      <c r="Z830" s="43">
        <v>150</v>
      </c>
      <c r="AA830" s="73">
        <v>0.97</v>
      </c>
      <c r="AB830" s="73">
        <v>0.01</v>
      </c>
      <c r="AC830" s="73">
        <v>0.02</v>
      </c>
      <c r="AD830" s="43">
        <v>125</v>
      </c>
      <c r="AE830" s="43">
        <v>315000</v>
      </c>
      <c r="AF830" s="43">
        <v>124</v>
      </c>
      <c r="AG830" s="78">
        <v>2000000</v>
      </c>
      <c r="AH830" s="81" t="s">
        <v>668</v>
      </c>
      <c r="AI830" s="112">
        <v>252750</v>
      </c>
      <c r="AJ830" s="43">
        <v>0</v>
      </c>
      <c r="AK830" s="43">
        <v>0</v>
      </c>
      <c r="AL830" s="43">
        <v>0</v>
      </c>
      <c r="AM830" s="43">
        <v>0</v>
      </c>
      <c r="AN830" s="113"/>
      <c r="AO830" s="43">
        <v>913200</v>
      </c>
      <c r="AP830" s="43">
        <v>904000</v>
      </c>
      <c r="AQ830" s="43">
        <v>500</v>
      </c>
      <c r="AR830" s="43">
        <v>0</v>
      </c>
      <c r="AS830" s="43">
        <v>0</v>
      </c>
      <c r="AT830" s="43">
        <v>0</v>
      </c>
      <c r="AU830" s="78">
        <v>0</v>
      </c>
      <c r="AV830" s="81"/>
      <c r="AW830" s="73">
        <v>0.5</v>
      </c>
      <c r="AX830" s="73">
        <v>0.5</v>
      </c>
      <c r="AY830" s="46" t="s">
        <v>41</v>
      </c>
      <c r="AZ830" s="84" t="s">
        <v>41</v>
      </c>
      <c r="BA830" s="81"/>
      <c r="BB830" s="71">
        <v>85</v>
      </c>
      <c r="BC830" s="68">
        <v>14691000</v>
      </c>
      <c r="BD830" s="68">
        <v>21896900</v>
      </c>
      <c r="BE830" s="68">
        <v>18540000</v>
      </c>
      <c r="BF830" s="68">
        <v>55127900</v>
      </c>
      <c r="BG830" s="46" t="s">
        <v>42</v>
      </c>
      <c r="BH830" s="71">
        <v>85</v>
      </c>
      <c r="BI830" s="43"/>
      <c r="BJ830" s="180" t="s">
        <v>46</v>
      </c>
      <c r="BK830" s="180">
        <v>181</v>
      </c>
    </row>
    <row r="831" spans="1:63" s="47" customFormat="1" ht="11.25" customHeight="1" x14ac:dyDescent="0.15">
      <c r="A831" s="293" t="s">
        <v>53</v>
      </c>
      <c r="B831" s="112"/>
      <c r="C831" s="48"/>
      <c r="D831" s="48"/>
      <c r="E831" s="48"/>
      <c r="F831" s="147"/>
      <c r="G831" s="48"/>
      <c r="H831" s="43"/>
      <c r="I831" s="43"/>
      <c r="J831" s="43"/>
      <c r="K831" s="43"/>
      <c r="L831" s="43"/>
      <c r="M831" s="43"/>
      <c r="N831" s="43"/>
      <c r="O831" s="43"/>
      <c r="P831" s="43"/>
      <c r="Q831" s="43"/>
      <c r="R831" s="43"/>
      <c r="S831" s="43"/>
      <c r="T831" s="43"/>
      <c r="U831" s="43"/>
      <c r="V831" s="43"/>
      <c r="W831" s="43"/>
      <c r="X831" s="43"/>
      <c r="Y831" s="43"/>
      <c r="Z831" s="43"/>
      <c r="AA831" s="73"/>
      <c r="AB831" s="73"/>
      <c r="AC831" s="73"/>
      <c r="AD831" s="43"/>
      <c r="AE831" s="43"/>
      <c r="AF831" s="43"/>
      <c r="AG831" s="78"/>
      <c r="AH831" s="81"/>
      <c r="AI831" s="112"/>
      <c r="AJ831" s="43"/>
      <c r="AK831" s="43"/>
      <c r="AL831" s="43"/>
      <c r="AM831" s="43"/>
      <c r="AN831" s="113"/>
      <c r="AO831" s="43"/>
      <c r="AP831" s="43"/>
      <c r="AQ831" s="43"/>
      <c r="AR831" s="43"/>
      <c r="AS831" s="43"/>
      <c r="AT831" s="43"/>
      <c r="AU831" s="78"/>
      <c r="AV831" s="81"/>
      <c r="AW831" s="73"/>
      <c r="AX831" s="73"/>
      <c r="AY831" s="46"/>
      <c r="AZ831" s="84"/>
      <c r="BA831" s="81"/>
      <c r="BB831" s="71"/>
      <c r="BC831" s="68"/>
      <c r="BD831" s="68"/>
      <c r="BE831" s="68"/>
      <c r="BF831" s="68"/>
      <c r="BG831" s="46"/>
      <c r="BH831" s="71"/>
      <c r="BI831" s="43"/>
      <c r="BJ831" s="180"/>
      <c r="BK831" s="180">
        <v>20</v>
      </c>
    </row>
    <row r="832" spans="1:63" s="50" customFormat="1" ht="11.25" customHeight="1" x14ac:dyDescent="0.15">
      <c r="A832" s="292" t="s">
        <v>137</v>
      </c>
      <c r="B832" s="112" t="s">
        <v>170</v>
      </c>
      <c r="C832" s="48" t="s">
        <v>187</v>
      </c>
      <c r="D832" s="48" t="s">
        <v>205</v>
      </c>
      <c r="E832" s="48" t="s">
        <v>224</v>
      </c>
      <c r="F832" s="147"/>
      <c r="G832" s="48">
        <v>8300</v>
      </c>
      <c r="H832" s="43">
        <v>4100</v>
      </c>
      <c r="I832" s="43">
        <v>401</v>
      </c>
      <c r="J832" s="43">
        <v>22</v>
      </c>
      <c r="K832" s="43">
        <v>12</v>
      </c>
      <c r="L832" s="43">
        <v>3</v>
      </c>
      <c r="M832" s="43">
        <v>430</v>
      </c>
      <c r="N832" s="43">
        <v>135</v>
      </c>
      <c r="O832" s="43">
        <v>401</v>
      </c>
      <c r="P832" s="43">
        <v>10</v>
      </c>
      <c r="Q832" s="43">
        <v>22</v>
      </c>
      <c r="R832" s="43"/>
      <c r="S832" s="43"/>
      <c r="T832" s="43"/>
      <c r="U832" s="43">
        <v>15</v>
      </c>
      <c r="V832" s="43"/>
      <c r="W832" s="43"/>
      <c r="X832" s="43"/>
      <c r="Y832" s="43">
        <v>975</v>
      </c>
      <c r="Z832" s="43">
        <v>2</v>
      </c>
      <c r="AA832" s="73">
        <v>0.94</v>
      </c>
      <c r="AB832" s="73">
        <v>0.04</v>
      </c>
      <c r="AC832" s="73">
        <v>0.02</v>
      </c>
      <c r="AD832" s="43">
        <v>100</v>
      </c>
      <c r="AE832" s="43">
        <v>85000</v>
      </c>
      <c r="AF832" s="43">
        <v>100</v>
      </c>
      <c r="AG832" s="78">
        <v>825000</v>
      </c>
      <c r="AH832" s="81"/>
      <c r="AI832" s="112">
        <v>95740</v>
      </c>
      <c r="AJ832" s="43">
        <v>6</v>
      </c>
      <c r="AK832" s="43"/>
      <c r="AL832" s="43">
        <v>12102</v>
      </c>
      <c r="AM832" s="43"/>
      <c r="AN832" s="113"/>
      <c r="AO832" s="43">
        <v>468809</v>
      </c>
      <c r="AP832" s="43"/>
      <c r="AQ832" s="43">
        <v>402593</v>
      </c>
      <c r="AR832" s="43"/>
      <c r="AS832" s="43"/>
      <c r="AT832" s="43"/>
      <c r="AU832" s="78"/>
      <c r="AV832" s="81"/>
      <c r="AW832" s="73">
        <v>0.76</v>
      </c>
      <c r="AX832" s="73">
        <v>0.24</v>
      </c>
      <c r="AY832" s="46" t="s">
        <v>41</v>
      </c>
      <c r="AZ832" s="84" t="s">
        <v>41</v>
      </c>
      <c r="BA832" s="81"/>
      <c r="BB832" s="71">
        <v>67.36</v>
      </c>
      <c r="BC832" s="68">
        <v>8168087</v>
      </c>
      <c r="BD832" s="68">
        <v>8624530</v>
      </c>
      <c r="BE832" s="68">
        <v>8083183</v>
      </c>
      <c r="BF832" s="68">
        <v>29637077</v>
      </c>
      <c r="BG832" s="46" t="s">
        <v>42</v>
      </c>
      <c r="BH832" s="71">
        <v>69.36</v>
      </c>
      <c r="BI832" s="43"/>
      <c r="BJ832" s="180" t="s">
        <v>46</v>
      </c>
      <c r="BK832" s="180">
        <v>1106.1428571428571</v>
      </c>
    </row>
    <row r="833" spans="1:63" s="47" customFormat="1" ht="11.25" customHeight="1" x14ac:dyDescent="0.15">
      <c r="A833" s="293" t="s">
        <v>353</v>
      </c>
      <c r="B833" s="112"/>
      <c r="C833" s="48"/>
      <c r="D833" s="48"/>
      <c r="E833" s="48"/>
      <c r="F833" s="147"/>
      <c r="G833" s="48"/>
      <c r="H833" s="43"/>
      <c r="I833" s="43"/>
      <c r="J833" s="43"/>
      <c r="K833" s="43"/>
      <c r="L833" s="43"/>
      <c r="M833" s="43"/>
      <c r="N833" s="43"/>
      <c r="O833" s="43"/>
      <c r="P833" s="43"/>
      <c r="Q833" s="43"/>
      <c r="R833" s="43"/>
      <c r="S833" s="43"/>
      <c r="T833" s="43"/>
      <c r="U833" s="43"/>
      <c r="V833" s="43"/>
      <c r="W833" s="43"/>
      <c r="X833" s="43"/>
      <c r="Y833" s="43"/>
      <c r="Z833" s="43"/>
      <c r="AA833" s="73"/>
      <c r="AB833" s="73"/>
      <c r="AC833" s="73"/>
      <c r="AD833" s="43"/>
      <c r="AE833" s="43"/>
      <c r="AF833" s="43"/>
      <c r="AG833" s="78"/>
      <c r="AH833" s="81"/>
      <c r="AI833" s="112"/>
      <c r="AJ833" s="43"/>
      <c r="AK833" s="43"/>
      <c r="AL833" s="43"/>
      <c r="AM833" s="43"/>
      <c r="AN833" s="113"/>
      <c r="AO833" s="43"/>
      <c r="AP833" s="43"/>
      <c r="AQ833" s="43"/>
      <c r="AR833" s="43"/>
      <c r="AS833" s="43"/>
      <c r="AT833" s="43"/>
      <c r="AU833" s="78"/>
      <c r="AV833" s="81"/>
      <c r="AW833" s="73"/>
      <c r="AX833" s="73"/>
      <c r="AY833" s="46"/>
      <c r="AZ833" s="84"/>
      <c r="BA833" s="81"/>
      <c r="BB833" s="71"/>
      <c r="BC833" s="68"/>
      <c r="BD833" s="68"/>
      <c r="BE833" s="68"/>
      <c r="BF833" s="68"/>
      <c r="BG833" s="46"/>
      <c r="BH833" s="71"/>
      <c r="BI833" s="43"/>
      <c r="BJ833" s="180"/>
      <c r="BK833" s="180">
        <v>235.5</v>
      </c>
    </row>
    <row r="834" spans="1:63" s="50" customFormat="1" ht="11.25" customHeight="1" x14ac:dyDescent="0.15">
      <c r="A834" s="292" t="s">
        <v>138</v>
      </c>
      <c r="B834" s="112" t="s">
        <v>89</v>
      </c>
      <c r="C834" s="48" t="s">
        <v>90</v>
      </c>
      <c r="D834" s="48" t="s">
        <v>728</v>
      </c>
      <c r="E834" s="48" t="s">
        <v>92</v>
      </c>
      <c r="F834" s="147"/>
      <c r="G834" s="48">
        <v>16000</v>
      </c>
      <c r="H834" s="43">
        <v>1500</v>
      </c>
      <c r="I834" s="43">
        <v>225</v>
      </c>
      <c r="J834" s="43">
        <v>6</v>
      </c>
      <c r="K834" s="43">
        <v>20</v>
      </c>
      <c r="L834" s="43">
        <v>19</v>
      </c>
      <c r="M834" s="43">
        <v>200</v>
      </c>
      <c r="N834" s="43">
        <v>0</v>
      </c>
      <c r="O834" s="43">
        <v>225</v>
      </c>
      <c r="P834" s="43">
        <v>0</v>
      </c>
      <c r="Q834" s="43">
        <v>3500</v>
      </c>
      <c r="R834" s="43">
        <v>10</v>
      </c>
      <c r="S834" s="43">
        <v>35</v>
      </c>
      <c r="T834" s="43">
        <v>0</v>
      </c>
      <c r="U834" s="43">
        <v>925</v>
      </c>
      <c r="V834" s="43">
        <v>20</v>
      </c>
      <c r="W834" s="43">
        <v>925</v>
      </c>
      <c r="X834" s="43">
        <v>10</v>
      </c>
      <c r="Y834" s="43">
        <v>700</v>
      </c>
      <c r="Z834" s="43">
        <v>0</v>
      </c>
      <c r="AA834" s="73">
        <v>0.1</v>
      </c>
      <c r="AB834" s="73">
        <v>0.9</v>
      </c>
      <c r="AC834" s="73">
        <v>0</v>
      </c>
      <c r="AD834" s="43">
        <v>140</v>
      </c>
      <c r="AE834" s="43">
        <v>350000</v>
      </c>
      <c r="AF834" s="43">
        <v>140</v>
      </c>
      <c r="AG834" s="78">
        <v>500000</v>
      </c>
      <c r="AH834" s="81"/>
      <c r="AI834" s="112">
        <v>368500</v>
      </c>
      <c r="AJ834" s="43">
        <v>0</v>
      </c>
      <c r="AK834" s="43">
        <v>0</v>
      </c>
      <c r="AL834" s="43">
        <v>5000</v>
      </c>
      <c r="AM834" s="43">
        <v>5000</v>
      </c>
      <c r="AN834" s="113" t="s">
        <v>669</v>
      </c>
      <c r="AO834" s="43">
        <v>0</v>
      </c>
      <c r="AP834" s="43">
        <v>0</v>
      </c>
      <c r="AQ834" s="43">
        <v>500000</v>
      </c>
      <c r="AR834" s="43">
        <v>0</v>
      </c>
      <c r="AS834" s="43">
        <v>0</v>
      </c>
      <c r="AT834" s="43">
        <v>0</v>
      </c>
      <c r="AU834" s="78"/>
      <c r="AV834" s="81"/>
      <c r="AW834" s="73">
        <v>1</v>
      </c>
      <c r="AX834" s="73">
        <v>0</v>
      </c>
      <c r="AY834" s="46" t="s">
        <v>50</v>
      </c>
      <c r="AZ834" s="84" t="s">
        <v>95</v>
      </c>
      <c r="BA834" s="81" t="s">
        <v>670</v>
      </c>
      <c r="BB834" s="71">
        <v>70</v>
      </c>
      <c r="BC834" s="68">
        <v>9500000</v>
      </c>
      <c r="BD834" s="68">
        <v>48250000</v>
      </c>
      <c r="BE834" s="68">
        <v>26300000</v>
      </c>
      <c r="BF834" s="68">
        <v>84000000</v>
      </c>
      <c r="BG834" s="46" t="s">
        <v>42</v>
      </c>
      <c r="BH834" s="71">
        <v>70</v>
      </c>
      <c r="BI834" s="43"/>
      <c r="BJ834" s="180" t="s">
        <v>42</v>
      </c>
      <c r="BK834" s="180">
        <v>341.875</v>
      </c>
    </row>
    <row r="835" spans="1:63" s="50" customFormat="1" ht="11.25" customHeight="1" x14ac:dyDescent="0.15">
      <c r="A835" s="292" t="s">
        <v>139</v>
      </c>
      <c r="B835" s="112" t="s">
        <v>671</v>
      </c>
      <c r="C835" s="48" t="s">
        <v>672</v>
      </c>
      <c r="D835" s="48" t="s">
        <v>673</v>
      </c>
      <c r="E835" s="48" t="s">
        <v>674</v>
      </c>
      <c r="F835" s="147"/>
      <c r="G835" s="48">
        <v>32043</v>
      </c>
      <c r="H835" s="43">
        <v>9669</v>
      </c>
      <c r="I835" s="43">
        <v>321</v>
      </c>
      <c r="J835" s="43">
        <v>22</v>
      </c>
      <c r="K835" s="43">
        <v>10</v>
      </c>
      <c r="L835" s="43">
        <v>14</v>
      </c>
      <c r="M835" s="43">
        <v>239</v>
      </c>
      <c r="N835" s="43">
        <v>321</v>
      </c>
      <c r="O835" s="43"/>
      <c r="P835" s="43"/>
      <c r="Q835" s="43"/>
      <c r="R835" s="43"/>
      <c r="S835" s="43"/>
      <c r="T835" s="43"/>
      <c r="U835" s="43"/>
      <c r="V835" s="43"/>
      <c r="W835" s="43"/>
      <c r="X835" s="43"/>
      <c r="Y835" s="43">
        <v>361</v>
      </c>
      <c r="Z835" s="43">
        <v>142</v>
      </c>
      <c r="AA835" s="73">
        <v>0.24</v>
      </c>
      <c r="AB835" s="73">
        <v>0.01</v>
      </c>
      <c r="AC835" s="73">
        <v>0.75</v>
      </c>
      <c r="AD835" s="43"/>
      <c r="AE835" s="43"/>
      <c r="AF835" s="43"/>
      <c r="AG835" s="78"/>
      <c r="AH835" s="81"/>
      <c r="AI835" s="112">
        <v>457695</v>
      </c>
      <c r="AJ835" s="43"/>
      <c r="AK835" s="43"/>
      <c r="AL835" s="43">
        <v>57163</v>
      </c>
      <c r="AM835" s="43">
        <v>0</v>
      </c>
      <c r="AN835" s="113" t="s">
        <v>675</v>
      </c>
      <c r="AO835" s="43">
        <v>1178965</v>
      </c>
      <c r="AP835" s="43">
        <v>353443</v>
      </c>
      <c r="AQ835" s="43">
        <v>0</v>
      </c>
      <c r="AR835" s="43">
        <v>0</v>
      </c>
      <c r="AS835" s="43">
        <v>0</v>
      </c>
      <c r="AT835" s="43">
        <v>0</v>
      </c>
      <c r="AU835" s="78">
        <v>0</v>
      </c>
      <c r="AV835" s="81"/>
      <c r="AW835" s="73">
        <v>0.6</v>
      </c>
      <c r="AX835" s="73">
        <v>0.4</v>
      </c>
      <c r="AY835" s="46" t="s">
        <v>50</v>
      </c>
      <c r="AZ835" s="84" t="s">
        <v>41</v>
      </c>
      <c r="BA835" s="81"/>
      <c r="BB835" s="71">
        <v>60.65</v>
      </c>
      <c r="BC835" s="68"/>
      <c r="BD835" s="68"/>
      <c r="BE835" s="68"/>
      <c r="BF835" s="68">
        <v>93000000</v>
      </c>
      <c r="BG835" s="46" t="s">
        <v>42</v>
      </c>
      <c r="BH835" s="71">
        <v>53.72</v>
      </c>
      <c r="BI835" s="43" t="s">
        <v>676</v>
      </c>
      <c r="BJ835" s="180" t="s">
        <v>42</v>
      </c>
      <c r="BK835" s="180">
        <v>843.64285714285711</v>
      </c>
    </row>
    <row r="836" spans="1:63" s="47" customFormat="1" ht="11.25" customHeight="1" x14ac:dyDescent="0.15">
      <c r="A836" s="379" t="s">
        <v>140</v>
      </c>
      <c r="B836" s="112" t="s">
        <v>171</v>
      </c>
      <c r="C836" s="48" t="s">
        <v>729</v>
      </c>
      <c r="D836" s="48" t="s">
        <v>206</v>
      </c>
      <c r="E836" s="48" t="s">
        <v>225</v>
      </c>
      <c r="F836" s="147"/>
      <c r="G836" s="48">
        <v>30632</v>
      </c>
      <c r="H836" s="43"/>
      <c r="I836" s="43"/>
      <c r="J836" s="43"/>
      <c r="K836" s="43"/>
      <c r="L836" s="43"/>
      <c r="M836" s="43"/>
      <c r="N836" s="43"/>
      <c r="O836" s="43"/>
      <c r="P836" s="43"/>
      <c r="Q836" s="43"/>
      <c r="R836" s="43"/>
      <c r="S836" s="43"/>
      <c r="T836" s="43"/>
      <c r="U836" s="43"/>
      <c r="V836" s="43"/>
      <c r="W836" s="43"/>
      <c r="X836" s="43"/>
      <c r="Y836" s="43"/>
      <c r="Z836" s="43"/>
      <c r="AA836" s="73">
        <v>1</v>
      </c>
      <c r="AB836" s="73">
        <v>0</v>
      </c>
      <c r="AC836" s="73">
        <v>0</v>
      </c>
      <c r="AD836" s="43">
        <v>150</v>
      </c>
      <c r="AE836" s="43"/>
      <c r="AF836" s="43"/>
      <c r="AG836" s="78"/>
      <c r="AH836" s="81" t="s">
        <v>730</v>
      </c>
      <c r="AI836" s="112">
        <v>157812</v>
      </c>
      <c r="AJ836" s="43"/>
      <c r="AK836" s="43"/>
      <c r="AL836" s="43">
        <v>32032</v>
      </c>
      <c r="AM836" s="43"/>
      <c r="AN836" s="113"/>
      <c r="AO836" s="43">
        <v>2219917</v>
      </c>
      <c r="AP836" s="43">
        <v>107153</v>
      </c>
      <c r="AQ836" s="43">
        <v>40024</v>
      </c>
      <c r="AR836" s="43">
        <v>2568</v>
      </c>
      <c r="AS836" s="43"/>
      <c r="AT836" s="43"/>
      <c r="AU836" s="78"/>
      <c r="AV836" s="81"/>
      <c r="AW836" s="73">
        <v>1</v>
      </c>
      <c r="AX836" s="73">
        <v>0</v>
      </c>
      <c r="AY836" s="46" t="s">
        <v>41</v>
      </c>
      <c r="AZ836" s="84" t="s">
        <v>41</v>
      </c>
      <c r="BA836" s="81"/>
      <c r="BB836" s="71">
        <v>75.790000000000006</v>
      </c>
      <c r="BC836" s="68">
        <v>29190000</v>
      </c>
      <c r="BD836" s="68">
        <v>40488000</v>
      </c>
      <c r="BE836" s="68">
        <v>24482000</v>
      </c>
      <c r="BF836" s="68">
        <v>94160000</v>
      </c>
      <c r="BG836" s="46" t="s">
        <v>42</v>
      </c>
      <c r="BH836" s="71">
        <v>75.790000000000006</v>
      </c>
      <c r="BI836" s="43" t="s">
        <v>731</v>
      </c>
      <c r="BJ836" s="180" t="s">
        <v>42</v>
      </c>
      <c r="BK836" s="180">
        <v>1029.5454545454545</v>
      </c>
    </row>
    <row r="837" spans="1:63" s="47" customFormat="1" ht="11.25" customHeight="1" x14ac:dyDescent="0.15">
      <c r="A837" s="380" t="s">
        <v>354</v>
      </c>
      <c r="B837" s="112"/>
      <c r="C837" s="48"/>
      <c r="D837" s="48"/>
      <c r="E837" s="48"/>
      <c r="F837" s="147"/>
      <c r="G837" s="48"/>
      <c r="H837" s="43"/>
      <c r="I837" s="43"/>
      <c r="J837" s="43"/>
      <c r="K837" s="43"/>
      <c r="L837" s="43"/>
      <c r="M837" s="43"/>
      <c r="N837" s="43"/>
      <c r="O837" s="43"/>
      <c r="P837" s="43"/>
      <c r="Q837" s="43"/>
      <c r="R837" s="43"/>
      <c r="S837" s="43"/>
      <c r="T837" s="43"/>
      <c r="U837" s="43"/>
      <c r="V837" s="43"/>
      <c r="W837" s="43"/>
      <c r="X837" s="43"/>
      <c r="Y837" s="43"/>
      <c r="Z837" s="43"/>
      <c r="AA837" s="73"/>
      <c r="AB837" s="73"/>
      <c r="AC837" s="73"/>
      <c r="AD837" s="43"/>
      <c r="AE837" s="43"/>
      <c r="AF837" s="43"/>
      <c r="AG837" s="78"/>
      <c r="AH837" s="81"/>
      <c r="AI837" s="112"/>
      <c r="AJ837" s="43"/>
      <c r="AK837" s="43"/>
      <c r="AL837" s="43"/>
      <c r="AM837" s="43"/>
      <c r="AN837" s="113"/>
      <c r="AO837" s="43"/>
      <c r="AP837" s="43"/>
      <c r="AQ837" s="43"/>
      <c r="AR837" s="43"/>
      <c r="AS837" s="43"/>
      <c r="AT837" s="43"/>
      <c r="AU837" s="78"/>
      <c r="AV837" s="81"/>
      <c r="AW837" s="73"/>
      <c r="AX837" s="73"/>
      <c r="AY837" s="46"/>
      <c r="AZ837" s="84"/>
      <c r="BA837" s="81"/>
      <c r="BB837" s="71"/>
      <c r="BC837" s="68"/>
      <c r="BD837" s="68"/>
      <c r="BE837" s="68"/>
      <c r="BF837" s="68"/>
      <c r="BG837" s="46"/>
      <c r="BH837" s="71"/>
      <c r="BI837" s="43"/>
      <c r="BJ837" s="180"/>
      <c r="BK837" s="180">
        <v>52.666666666666664</v>
      </c>
    </row>
    <row r="838" spans="1:63" s="50" customFormat="1" ht="11.25" customHeight="1" x14ac:dyDescent="0.15">
      <c r="A838" s="379" t="s">
        <v>141</v>
      </c>
      <c r="B838" s="112" t="s">
        <v>38</v>
      </c>
      <c r="C838" s="48" t="s">
        <v>39</v>
      </c>
      <c r="D838" s="48" t="s">
        <v>677</v>
      </c>
      <c r="E838" s="48" t="s">
        <v>226</v>
      </c>
      <c r="F838" s="147"/>
      <c r="G838" s="48">
        <v>77000</v>
      </c>
      <c r="H838" s="43">
        <v>34000</v>
      </c>
      <c r="I838" s="43">
        <v>1563</v>
      </c>
      <c r="J838" s="43">
        <v>109</v>
      </c>
      <c r="K838" s="43">
        <v>3</v>
      </c>
      <c r="L838" s="43">
        <v>83</v>
      </c>
      <c r="M838" s="43">
        <v>510</v>
      </c>
      <c r="N838" s="43">
        <v>517</v>
      </c>
      <c r="O838" s="43">
        <v>0</v>
      </c>
      <c r="P838" s="43">
        <v>0</v>
      </c>
      <c r="Q838" s="43">
        <v>0</v>
      </c>
      <c r="R838" s="43">
        <v>0</v>
      </c>
      <c r="S838" s="43">
        <v>0</v>
      </c>
      <c r="T838" s="43">
        <v>0</v>
      </c>
      <c r="U838" s="43">
        <v>0</v>
      </c>
      <c r="V838" s="43">
        <v>0</v>
      </c>
      <c r="W838" s="43">
        <v>0</v>
      </c>
      <c r="X838" s="43">
        <v>0</v>
      </c>
      <c r="Y838" s="43">
        <v>2700</v>
      </c>
      <c r="Z838" s="43">
        <v>500</v>
      </c>
      <c r="AA838" s="73">
        <v>1</v>
      </c>
      <c r="AB838" s="73">
        <v>0</v>
      </c>
      <c r="AC838" s="73">
        <v>0</v>
      </c>
      <c r="AD838" s="43">
        <v>180</v>
      </c>
      <c r="AE838" s="43">
        <v>265000</v>
      </c>
      <c r="AF838" s="43">
        <v>173</v>
      </c>
      <c r="AG838" s="78">
        <v>2800000</v>
      </c>
      <c r="AH838" s="81"/>
      <c r="AI838" s="112">
        <v>69900</v>
      </c>
      <c r="AJ838" s="43">
        <v>300</v>
      </c>
      <c r="AK838" s="43">
        <v>0</v>
      </c>
      <c r="AL838" s="43">
        <v>60400</v>
      </c>
      <c r="AM838" s="43">
        <v>0</v>
      </c>
      <c r="AN838" s="113"/>
      <c r="AO838" s="43">
        <v>1467000</v>
      </c>
      <c r="AP838" s="43">
        <v>70400</v>
      </c>
      <c r="AQ838" s="43">
        <v>0</v>
      </c>
      <c r="AR838" s="43">
        <v>0</v>
      </c>
      <c r="AS838" s="43">
        <v>0</v>
      </c>
      <c r="AT838" s="43">
        <v>339000</v>
      </c>
      <c r="AU838" s="78">
        <v>0</v>
      </c>
      <c r="AV838" s="81"/>
      <c r="AW838" s="73">
        <v>0.78</v>
      </c>
      <c r="AX838" s="73">
        <v>0.22</v>
      </c>
      <c r="AY838" s="46" t="s">
        <v>41</v>
      </c>
      <c r="AZ838" s="84" t="s">
        <v>41</v>
      </c>
      <c r="BA838" s="81"/>
      <c r="BB838" s="71">
        <v>73.25</v>
      </c>
      <c r="BC838" s="68">
        <v>10100000</v>
      </c>
      <c r="BD838" s="68">
        <v>5200000</v>
      </c>
      <c r="BE838" s="68">
        <v>9600000</v>
      </c>
      <c r="BF838" s="68">
        <v>25000000</v>
      </c>
      <c r="BG838" s="46" t="s">
        <v>42</v>
      </c>
      <c r="BH838" s="71">
        <v>69.61</v>
      </c>
      <c r="BI838" s="43"/>
      <c r="BJ838" s="180" t="s">
        <v>46</v>
      </c>
      <c r="BK838" s="180">
        <v>199.44444444444446</v>
      </c>
    </row>
    <row r="839" spans="1:63" s="50" customFormat="1" ht="11.25" customHeight="1" x14ac:dyDescent="0.15">
      <c r="A839" s="379" t="s">
        <v>142</v>
      </c>
      <c r="B839" s="112" t="s">
        <v>678</v>
      </c>
      <c r="C839" s="48" t="s">
        <v>679</v>
      </c>
      <c r="D839" s="48" t="s">
        <v>680</v>
      </c>
      <c r="E839" s="48" t="s">
        <v>681</v>
      </c>
      <c r="F839" s="147"/>
      <c r="G839" s="48">
        <v>25000</v>
      </c>
      <c r="H839" s="43">
        <v>12500</v>
      </c>
      <c r="I839" s="43">
        <v>570</v>
      </c>
      <c r="J839" s="43">
        <v>60</v>
      </c>
      <c r="K839" s="43">
        <v>36</v>
      </c>
      <c r="L839" s="43">
        <v>17</v>
      </c>
      <c r="M839" s="43">
        <v>368</v>
      </c>
      <c r="N839" s="43">
        <v>5</v>
      </c>
      <c r="O839" s="43">
        <v>455</v>
      </c>
      <c r="P839" s="43">
        <v>0</v>
      </c>
      <c r="Q839" s="43">
        <v>0</v>
      </c>
      <c r="R839" s="43">
        <v>0</v>
      </c>
      <c r="S839" s="43">
        <v>0</v>
      </c>
      <c r="T839" s="43">
        <v>0</v>
      </c>
      <c r="U839" s="43">
        <v>0</v>
      </c>
      <c r="V839" s="43">
        <v>0</v>
      </c>
      <c r="W839" s="43">
        <v>0</v>
      </c>
      <c r="X839" s="43">
        <v>0</v>
      </c>
      <c r="Y839" s="43">
        <v>563</v>
      </c>
      <c r="Z839" s="43">
        <v>145</v>
      </c>
      <c r="AA839" s="73">
        <v>0.99</v>
      </c>
      <c r="AB839" s="73">
        <v>0</v>
      </c>
      <c r="AC839" s="73">
        <v>0.01</v>
      </c>
      <c r="AD839" s="43">
        <v>12</v>
      </c>
      <c r="AE839" s="43">
        <v>3350</v>
      </c>
      <c r="AF839" s="43">
        <v>175</v>
      </c>
      <c r="AG839" s="78">
        <v>1750000</v>
      </c>
      <c r="AH839" s="81"/>
      <c r="AI839" s="112">
        <v>3824</v>
      </c>
      <c r="AJ839" s="43">
        <v>0</v>
      </c>
      <c r="AK839" s="43">
        <v>0</v>
      </c>
      <c r="AL839" s="43">
        <v>261878</v>
      </c>
      <c r="AM839" s="43">
        <v>0</v>
      </c>
      <c r="AN839" s="113"/>
      <c r="AO839" s="43">
        <v>6638314</v>
      </c>
      <c r="AP839" s="43">
        <v>0</v>
      </c>
      <c r="AQ839" s="43">
        <v>2600000</v>
      </c>
      <c r="AR839" s="43">
        <v>0</v>
      </c>
      <c r="AS839" s="43">
        <v>0</v>
      </c>
      <c r="AT839" s="43">
        <v>0</v>
      </c>
      <c r="AU839" s="78">
        <v>0</v>
      </c>
      <c r="AV839" s="81"/>
      <c r="AW839" s="73">
        <v>0.61</v>
      </c>
      <c r="AX839" s="73">
        <v>0.39</v>
      </c>
      <c r="AY839" s="46" t="s">
        <v>95</v>
      </c>
      <c r="AZ839" s="84" t="s">
        <v>95</v>
      </c>
      <c r="BA839" s="81"/>
      <c r="BB839" s="71">
        <v>81</v>
      </c>
      <c r="BC839" s="68">
        <v>6785325</v>
      </c>
      <c r="BD839" s="68">
        <v>4456872</v>
      </c>
      <c r="BE839" s="68">
        <v>8976913</v>
      </c>
      <c r="BF839" s="68">
        <v>20763256</v>
      </c>
      <c r="BG839" s="46" t="s">
        <v>42</v>
      </c>
      <c r="BH839" s="71">
        <v>82</v>
      </c>
      <c r="BI839" s="43"/>
      <c r="BJ839" s="180" t="s">
        <v>46</v>
      </c>
      <c r="BK839" s="180">
        <v>732.7</v>
      </c>
    </row>
    <row r="840" spans="1:63" s="50" customFormat="1" ht="11.25" customHeight="1" x14ac:dyDescent="0.15">
      <c r="A840" s="379" t="s">
        <v>64</v>
      </c>
      <c r="B840" s="112" t="s">
        <v>62</v>
      </c>
      <c r="C840" s="48" t="s">
        <v>682</v>
      </c>
      <c r="D840" s="48" t="s">
        <v>65</v>
      </c>
      <c r="E840" s="48" t="s">
        <v>66</v>
      </c>
      <c r="F840" s="147"/>
      <c r="G840" s="48">
        <v>23168</v>
      </c>
      <c r="H840" s="43">
        <v>9945</v>
      </c>
      <c r="I840" s="43">
        <v>707</v>
      </c>
      <c r="J840" s="43">
        <v>133</v>
      </c>
      <c r="K840" s="43">
        <v>26</v>
      </c>
      <c r="L840" s="43">
        <v>21</v>
      </c>
      <c r="M840" s="43">
        <v>550</v>
      </c>
      <c r="N840" s="43">
        <v>1</v>
      </c>
      <c r="O840" s="43">
        <v>69</v>
      </c>
      <c r="P840" s="43"/>
      <c r="Q840" s="43"/>
      <c r="R840" s="43"/>
      <c r="S840" s="43"/>
      <c r="T840" s="43"/>
      <c r="U840" s="43"/>
      <c r="V840" s="43"/>
      <c r="W840" s="43"/>
      <c r="X840" s="43"/>
      <c r="Y840" s="43">
        <v>878</v>
      </c>
      <c r="Z840" s="43"/>
      <c r="AA840" s="73">
        <v>0.96</v>
      </c>
      <c r="AB840" s="73">
        <v>0</v>
      </c>
      <c r="AC840" s="73">
        <v>0.04</v>
      </c>
      <c r="AD840" s="43">
        <v>128</v>
      </c>
      <c r="AE840" s="43">
        <v>170000</v>
      </c>
      <c r="AF840" s="43">
        <v>138</v>
      </c>
      <c r="AG840" s="78">
        <v>6650000</v>
      </c>
      <c r="AH840" s="81"/>
      <c r="AI840" s="112"/>
      <c r="AJ840" s="43"/>
      <c r="AK840" s="43"/>
      <c r="AL840" s="43"/>
      <c r="AM840" s="43"/>
      <c r="AN840" s="113"/>
      <c r="AO840" s="43"/>
      <c r="AP840" s="43"/>
      <c r="AQ840" s="43"/>
      <c r="AR840" s="43"/>
      <c r="AS840" s="43"/>
      <c r="AT840" s="43"/>
      <c r="AU840" s="78"/>
      <c r="AV840" s="81"/>
      <c r="AW840" s="73">
        <v>0.6</v>
      </c>
      <c r="AX840" s="73">
        <v>0.4</v>
      </c>
      <c r="AY840" s="46" t="s">
        <v>41</v>
      </c>
      <c r="AZ840" s="84" t="s">
        <v>41</v>
      </c>
      <c r="BA840" s="81"/>
      <c r="BB840" s="71">
        <v>61.03</v>
      </c>
      <c r="BC840" s="68">
        <v>4556686</v>
      </c>
      <c r="BD840" s="68">
        <v>10495981</v>
      </c>
      <c r="BE840" s="68">
        <v>4769149</v>
      </c>
      <c r="BF840" s="68">
        <v>31727369</v>
      </c>
      <c r="BG840" s="46" t="s">
        <v>42</v>
      </c>
      <c r="BH840" s="71">
        <v>61.77</v>
      </c>
      <c r="BI840" s="43"/>
      <c r="BJ840" s="180" t="s">
        <v>46</v>
      </c>
      <c r="BK840" s="180">
        <v>500.55555555555554</v>
      </c>
    </row>
    <row r="841" spans="1:63" s="47" customFormat="1" ht="11.25" customHeight="1" x14ac:dyDescent="0.15">
      <c r="A841" s="380" t="s">
        <v>156</v>
      </c>
      <c r="B841" s="112"/>
      <c r="C841" s="48"/>
      <c r="D841" s="48"/>
      <c r="E841" s="48"/>
      <c r="F841" s="147"/>
      <c r="G841" s="48"/>
      <c r="H841" s="43"/>
      <c r="I841" s="43"/>
      <c r="J841" s="43"/>
      <c r="K841" s="43"/>
      <c r="L841" s="43"/>
      <c r="M841" s="43"/>
      <c r="N841" s="43"/>
      <c r="O841" s="43"/>
      <c r="P841" s="43"/>
      <c r="Q841" s="43"/>
      <c r="R841" s="43"/>
      <c r="S841" s="43"/>
      <c r="T841" s="43"/>
      <c r="U841" s="43"/>
      <c r="V841" s="43"/>
      <c r="W841" s="43"/>
      <c r="X841" s="43"/>
      <c r="Y841" s="43"/>
      <c r="Z841" s="43"/>
      <c r="AA841" s="73"/>
      <c r="AB841" s="73"/>
      <c r="AC841" s="73"/>
      <c r="AD841" s="43"/>
      <c r="AE841" s="43"/>
      <c r="AF841" s="43"/>
      <c r="AG841" s="78"/>
      <c r="AH841" s="81"/>
      <c r="AI841" s="112"/>
      <c r="AJ841" s="43"/>
      <c r="AK841" s="43"/>
      <c r="AL841" s="43"/>
      <c r="AM841" s="43"/>
      <c r="AN841" s="113"/>
      <c r="AO841" s="43"/>
      <c r="AP841" s="43"/>
      <c r="AQ841" s="43"/>
      <c r="AR841" s="43"/>
      <c r="AS841" s="43"/>
      <c r="AT841" s="43"/>
      <c r="AU841" s="78"/>
      <c r="AV841" s="81"/>
      <c r="AW841" s="73"/>
      <c r="AX841" s="73"/>
      <c r="AY841" s="46"/>
      <c r="AZ841" s="84"/>
      <c r="BA841" s="81"/>
      <c r="BB841" s="71"/>
      <c r="BC841" s="68"/>
      <c r="BD841" s="68"/>
      <c r="BE841" s="68"/>
      <c r="BF841" s="68"/>
      <c r="BG841" s="46"/>
      <c r="BH841" s="71"/>
      <c r="BI841" s="43"/>
      <c r="BJ841" s="180"/>
      <c r="BK841" s="180">
        <v>571.79999999999995</v>
      </c>
    </row>
    <row r="842" spans="1:63" s="50" customFormat="1" ht="11.25" customHeight="1" x14ac:dyDescent="0.15">
      <c r="A842" s="379" t="s">
        <v>334</v>
      </c>
      <c r="B842" s="112" t="s">
        <v>335</v>
      </c>
      <c r="C842" s="48" t="s">
        <v>336</v>
      </c>
      <c r="D842" s="48" t="s">
        <v>337</v>
      </c>
      <c r="E842" s="48" t="s">
        <v>683</v>
      </c>
      <c r="F842" s="147"/>
      <c r="G842" s="48">
        <v>9336</v>
      </c>
      <c r="H842" s="43">
        <v>4600</v>
      </c>
      <c r="I842" s="43">
        <v>335</v>
      </c>
      <c r="J842" s="43">
        <v>22</v>
      </c>
      <c r="K842" s="43">
        <v>2</v>
      </c>
      <c r="L842" s="43">
        <v>3</v>
      </c>
      <c r="M842" s="43">
        <v>503</v>
      </c>
      <c r="N842" s="43">
        <v>6</v>
      </c>
      <c r="O842" s="43">
        <v>165</v>
      </c>
      <c r="P842" s="43">
        <v>0</v>
      </c>
      <c r="Q842" s="43">
        <v>401</v>
      </c>
      <c r="R842" s="43">
        <v>1</v>
      </c>
      <c r="S842" s="43">
        <v>0</v>
      </c>
      <c r="T842" s="43">
        <v>0</v>
      </c>
      <c r="U842" s="43">
        <v>300</v>
      </c>
      <c r="V842" s="43">
        <v>0</v>
      </c>
      <c r="W842" s="43">
        <v>0</v>
      </c>
      <c r="X842" s="43">
        <v>0</v>
      </c>
      <c r="Y842" s="43">
        <v>664</v>
      </c>
      <c r="Z842" s="43">
        <v>0</v>
      </c>
      <c r="AA842" s="73">
        <v>0.46</v>
      </c>
      <c r="AB842" s="73">
        <v>0.54</v>
      </c>
      <c r="AC842" s="73">
        <v>0</v>
      </c>
      <c r="AD842" s="43">
        <v>107</v>
      </c>
      <c r="AE842" s="43">
        <v>209630</v>
      </c>
      <c r="AF842" s="43">
        <v>44</v>
      </c>
      <c r="AG842" s="78">
        <v>232000</v>
      </c>
      <c r="AH842" s="81"/>
      <c r="AI842" s="114">
        <v>124561</v>
      </c>
      <c r="AJ842" s="43">
        <v>0</v>
      </c>
      <c r="AK842" s="43">
        <v>0</v>
      </c>
      <c r="AL842" s="43">
        <v>11926</v>
      </c>
      <c r="AM842" s="43">
        <v>23248</v>
      </c>
      <c r="AN842" s="113"/>
      <c r="AO842" s="45">
        <v>0</v>
      </c>
      <c r="AP842" s="43">
        <v>3319</v>
      </c>
      <c r="AQ842" s="43">
        <v>205779</v>
      </c>
      <c r="AR842" s="43">
        <v>0</v>
      </c>
      <c r="AS842" s="43">
        <v>0</v>
      </c>
      <c r="AT842" s="43">
        <v>0</v>
      </c>
      <c r="AU842" s="78">
        <v>0</v>
      </c>
      <c r="AV842" s="81"/>
      <c r="AW842" s="73">
        <v>0.98</v>
      </c>
      <c r="AX842" s="73">
        <v>0.02</v>
      </c>
      <c r="AY842" s="46" t="s">
        <v>50</v>
      </c>
      <c r="AZ842" s="84" t="s">
        <v>50</v>
      </c>
      <c r="BA842" s="81"/>
      <c r="BB842" s="71">
        <v>60.16</v>
      </c>
      <c r="BC842" s="68">
        <v>10229575</v>
      </c>
      <c r="BD842" s="68">
        <v>3758664</v>
      </c>
      <c r="BE842" s="68">
        <v>7405220</v>
      </c>
      <c r="BF842" s="68">
        <v>36396279</v>
      </c>
      <c r="BG842" s="46" t="s">
        <v>42</v>
      </c>
      <c r="BH842" s="71">
        <v>61.07</v>
      </c>
      <c r="BI842" s="43"/>
      <c r="BJ842" s="180" t="s">
        <v>42</v>
      </c>
      <c r="BK842" s="180">
        <v>883.66666666666663</v>
      </c>
    </row>
    <row r="843" spans="1:63" s="47" customFormat="1" ht="11.25" customHeight="1" x14ac:dyDescent="0.15">
      <c r="A843" s="380" t="s">
        <v>157</v>
      </c>
      <c r="B843" s="112"/>
      <c r="C843" s="48"/>
      <c r="D843" s="48"/>
      <c r="E843" s="48"/>
      <c r="F843" s="147"/>
      <c r="G843" s="48"/>
      <c r="H843" s="43"/>
      <c r="I843" s="43"/>
      <c r="J843" s="43"/>
      <c r="K843" s="43"/>
      <c r="L843" s="43"/>
      <c r="M843" s="43"/>
      <c r="N843" s="43"/>
      <c r="O843" s="43"/>
      <c r="P843" s="43"/>
      <c r="Q843" s="43"/>
      <c r="R843" s="43"/>
      <c r="S843" s="43"/>
      <c r="T843" s="43"/>
      <c r="U843" s="43"/>
      <c r="V843" s="43"/>
      <c r="W843" s="43"/>
      <c r="X843" s="43"/>
      <c r="Y843" s="43"/>
      <c r="Z843" s="43"/>
      <c r="AA843" s="73"/>
      <c r="AB843" s="73"/>
      <c r="AC843" s="73"/>
      <c r="AD843" s="43"/>
      <c r="AE843" s="43"/>
      <c r="AF843" s="43"/>
      <c r="AG843" s="78"/>
      <c r="AH843" s="81"/>
      <c r="AI843" s="112"/>
      <c r="AJ843" s="43"/>
      <c r="AK843" s="43"/>
      <c r="AL843" s="43"/>
      <c r="AM843" s="43"/>
      <c r="AN843" s="113"/>
      <c r="AO843" s="43"/>
      <c r="AP843" s="43"/>
      <c r="AQ843" s="43"/>
      <c r="AR843" s="43"/>
      <c r="AS843" s="43"/>
      <c r="AT843" s="43"/>
      <c r="AU843" s="78"/>
      <c r="AV843" s="81"/>
      <c r="AW843" s="73"/>
      <c r="AX843" s="73"/>
      <c r="AY843" s="46"/>
      <c r="AZ843" s="84"/>
      <c r="BA843" s="81"/>
      <c r="BB843" s="71"/>
      <c r="BC843" s="68"/>
      <c r="BD843" s="68"/>
      <c r="BE843" s="68"/>
      <c r="BF843" s="68"/>
      <c r="BG843" s="46"/>
      <c r="BH843" s="71"/>
      <c r="BI843" s="43"/>
      <c r="BJ843" s="180"/>
      <c r="BK843" s="180">
        <v>211.5</v>
      </c>
    </row>
    <row r="844" spans="1:63" s="47" customFormat="1" ht="11.25" customHeight="1" x14ac:dyDescent="0.15">
      <c r="A844" s="380" t="s">
        <v>355</v>
      </c>
      <c r="B844" s="112"/>
      <c r="C844" s="48"/>
      <c r="D844" s="48"/>
      <c r="E844" s="48"/>
      <c r="F844" s="147"/>
      <c r="G844" s="48"/>
      <c r="H844" s="43"/>
      <c r="I844" s="43"/>
      <c r="J844" s="43"/>
      <c r="K844" s="43"/>
      <c r="L844" s="43"/>
      <c r="M844" s="43"/>
      <c r="N844" s="43"/>
      <c r="O844" s="43"/>
      <c r="P844" s="43"/>
      <c r="Q844" s="43"/>
      <c r="R844" s="43"/>
      <c r="S844" s="43"/>
      <c r="T844" s="43"/>
      <c r="U844" s="43"/>
      <c r="V844" s="43"/>
      <c r="W844" s="43"/>
      <c r="X844" s="43"/>
      <c r="Y844" s="43"/>
      <c r="Z844" s="43"/>
      <c r="AA844" s="73"/>
      <c r="AB844" s="73"/>
      <c r="AC844" s="73"/>
      <c r="AD844" s="43"/>
      <c r="AE844" s="43"/>
      <c r="AF844" s="43"/>
      <c r="AG844" s="78"/>
      <c r="AH844" s="81"/>
      <c r="AI844" s="112"/>
      <c r="AJ844" s="43"/>
      <c r="AK844" s="43"/>
      <c r="AL844" s="43"/>
      <c r="AM844" s="43"/>
      <c r="AN844" s="113"/>
      <c r="AO844" s="43"/>
      <c r="AP844" s="43"/>
      <c r="AQ844" s="43"/>
      <c r="AR844" s="43"/>
      <c r="AS844" s="43"/>
      <c r="AT844" s="43"/>
      <c r="AU844" s="78"/>
      <c r="AV844" s="81"/>
      <c r="AW844" s="73"/>
      <c r="AX844" s="73"/>
      <c r="AY844" s="46"/>
      <c r="AZ844" s="84"/>
      <c r="BA844" s="81"/>
      <c r="BB844" s="71"/>
      <c r="BC844" s="68"/>
      <c r="BD844" s="68"/>
      <c r="BE844" s="68"/>
      <c r="BF844" s="68"/>
      <c r="BG844" s="46"/>
      <c r="BH844" s="71"/>
      <c r="BI844" s="43"/>
      <c r="BJ844" s="180"/>
      <c r="BK844" s="180">
        <v>293</v>
      </c>
    </row>
    <row r="845" spans="1:63" s="50" customFormat="1" ht="11.25" customHeight="1" x14ac:dyDescent="0.15">
      <c r="A845" s="379" t="s">
        <v>100</v>
      </c>
      <c r="B845" s="112" t="s">
        <v>98</v>
      </c>
      <c r="C845" s="48" t="s">
        <v>99</v>
      </c>
      <c r="D845" s="48" t="s">
        <v>101</v>
      </c>
      <c r="E845" s="48" t="s">
        <v>102</v>
      </c>
      <c r="F845" s="147"/>
      <c r="G845" s="48">
        <v>43546</v>
      </c>
      <c r="H845" s="43"/>
      <c r="I845" s="43">
        <v>1466</v>
      </c>
      <c r="J845" s="43">
        <v>60</v>
      </c>
      <c r="K845" s="43">
        <v>62</v>
      </c>
      <c r="L845" s="43">
        <v>62</v>
      </c>
      <c r="M845" s="43">
        <v>1466</v>
      </c>
      <c r="N845" s="43">
        <v>100</v>
      </c>
      <c r="O845" s="43">
        <v>1466</v>
      </c>
      <c r="P845" s="43">
        <v>0</v>
      </c>
      <c r="Q845" s="43"/>
      <c r="R845" s="43"/>
      <c r="S845" s="43"/>
      <c r="T845" s="43"/>
      <c r="U845" s="43"/>
      <c r="V845" s="43"/>
      <c r="W845" s="43"/>
      <c r="X845" s="43"/>
      <c r="Y845" s="43">
        <v>3500</v>
      </c>
      <c r="Z845" s="43">
        <v>225</v>
      </c>
      <c r="AA845" s="73">
        <v>0.84</v>
      </c>
      <c r="AB845" s="73">
        <v>0</v>
      </c>
      <c r="AC845" s="73">
        <v>0.16</v>
      </c>
      <c r="AD845" s="43">
        <v>256</v>
      </c>
      <c r="AE845" s="43">
        <v>500000</v>
      </c>
      <c r="AF845" s="43">
        <v>256</v>
      </c>
      <c r="AG845" s="78">
        <v>1000000</v>
      </c>
      <c r="AH845" s="81" t="s">
        <v>684</v>
      </c>
      <c r="AI845" s="112">
        <v>566412</v>
      </c>
      <c r="AJ845" s="43">
        <v>0</v>
      </c>
      <c r="AK845" s="43">
        <v>0</v>
      </c>
      <c r="AL845" s="43">
        <v>6000</v>
      </c>
      <c r="AM845" s="43"/>
      <c r="AN845" s="113"/>
      <c r="AO845" s="43">
        <v>500000</v>
      </c>
      <c r="AP845" s="43">
        <v>35000</v>
      </c>
      <c r="AQ845" s="43">
        <v>120000</v>
      </c>
      <c r="AR845" s="43">
        <v>0</v>
      </c>
      <c r="AS845" s="43">
        <v>0</v>
      </c>
      <c r="AT845" s="43">
        <v>0</v>
      </c>
      <c r="AU845" s="78"/>
      <c r="AV845" s="81"/>
      <c r="AW845" s="73">
        <v>0</v>
      </c>
      <c r="AX845" s="73">
        <v>1</v>
      </c>
      <c r="AY845" s="46" t="s">
        <v>95</v>
      </c>
      <c r="AZ845" s="84" t="s">
        <v>95</v>
      </c>
      <c r="BA845" s="81" t="s">
        <v>685</v>
      </c>
      <c r="BB845" s="71">
        <v>56</v>
      </c>
      <c r="BC845" s="68">
        <v>227000000</v>
      </c>
      <c r="BD845" s="68">
        <v>43000000</v>
      </c>
      <c r="BE845" s="68">
        <v>72000000</v>
      </c>
      <c r="BF845" s="68">
        <v>400000000</v>
      </c>
      <c r="BG845" s="46" t="s">
        <v>42</v>
      </c>
      <c r="BH845" s="71">
        <v>56</v>
      </c>
      <c r="BI845" s="43" t="s">
        <v>686</v>
      </c>
      <c r="BJ845" s="180" t="s">
        <v>46</v>
      </c>
      <c r="BK845" s="180">
        <v>406.69230769230768</v>
      </c>
    </row>
    <row r="846" spans="1:63" s="47" customFormat="1" ht="11.25" customHeight="1" x14ac:dyDescent="0.15">
      <c r="A846" s="380" t="s">
        <v>356</v>
      </c>
      <c r="B846" s="112"/>
      <c r="C846" s="48"/>
      <c r="D846" s="48"/>
      <c r="E846" s="48"/>
      <c r="F846" s="147"/>
      <c r="G846" s="48"/>
      <c r="H846" s="43"/>
      <c r="I846" s="43"/>
      <c r="J846" s="43"/>
      <c r="K846" s="43"/>
      <c r="L846" s="43"/>
      <c r="M846" s="43"/>
      <c r="N846" s="43"/>
      <c r="O846" s="43"/>
      <c r="P846" s="43"/>
      <c r="Q846" s="43"/>
      <c r="R846" s="43"/>
      <c r="S846" s="43"/>
      <c r="T846" s="43"/>
      <c r="U846" s="43"/>
      <c r="V846" s="43"/>
      <c r="W846" s="43"/>
      <c r="X846" s="43"/>
      <c r="Y846" s="43"/>
      <c r="Z846" s="43"/>
      <c r="AA846" s="73"/>
      <c r="AB846" s="73"/>
      <c r="AC846" s="73"/>
      <c r="AD846" s="43"/>
      <c r="AE846" s="43"/>
      <c r="AF846" s="43"/>
      <c r="AG846" s="78"/>
      <c r="AH846" s="81"/>
      <c r="AI846" s="112"/>
      <c r="AJ846" s="43"/>
      <c r="AK846" s="43"/>
      <c r="AL846" s="43"/>
      <c r="AM846" s="43"/>
      <c r="AN846" s="113"/>
      <c r="AO846" s="43"/>
      <c r="AP846" s="43"/>
      <c r="AQ846" s="43"/>
      <c r="AR846" s="43"/>
      <c r="AS846" s="43"/>
      <c r="AT846" s="43"/>
      <c r="AU846" s="78"/>
      <c r="AV846" s="81"/>
      <c r="AW846" s="73"/>
      <c r="AX846" s="73"/>
      <c r="AY846" s="46"/>
      <c r="AZ846" s="84"/>
      <c r="BA846" s="81"/>
      <c r="BB846" s="71"/>
      <c r="BC846" s="68"/>
      <c r="BD846" s="68"/>
      <c r="BE846" s="68"/>
      <c r="BF846" s="68"/>
      <c r="BG846" s="46"/>
      <c r="BH846" s="71"/>
      <c r="BI846" s="43"/>
      <c r="BJ846" s="180"/>
      <c r="BK846" s="180">
        <v>77.333333333333329</v>
      </c>
    </row>
    <row r="847" spans="1:63" s="50" customFormat="1" ht="11.25" customHeight="1" x14ac:dyDescent="0.15">
      <c r="A847" s="379" t="s">
        <v>143</v>
      </c>
      <c r="B847" s="112" t="s">
        <v>636</v>
      </c>
      <c r="C847" s="48" t="s">
        <v>637</v>
      </c>
      <c r="D847" s="48" t="s">
        <v>638</v>
      </c>
      <c r="E847" s="48" t="s">
        <v>639</v>
      </c>
      <c r="F847" s="147"/>
      <c r="G847" s="48">
        <v>17062</v>
      </c>
      <c r="H847" s="43">
        <v>8531</v>
      </c>
      <c r="I847" s="43">
        <v>360</v>
      </c>
      <c r="J847" s="43">
        <v>21</v>
      </c>
      <c r="K847" s="43">
        <v>15</v>
      </c>
      <c r="L847" s="43">
        <v>25</v>
      </c>
      <c r="M847" s="43">
        <v>229</v>
      </c>
      <c r="N847" s="43">
        <v>340</v>
      </c>
      <c r="O847" s="43">
        <v>360</v>
      </c>
      <c r="P847" s="43">
        <v>2</v>
      </c>
      <c r="Q847" s="43">
        <v>0</v>
      </c>
      <c r="R847" s="43">
        <v>0</v>
      </c>
      <c r="S847" s="43">
        <v>0</v>
      </c>
      <c r="T847" s="43">
        <v>0</v>
      </c>
      <c r="U847" s="43">
        <v>0</v>
      </c>
      <c r="V847" s="43">
        <v>0</v>
      </c>
      <c r="W847" s="43">
        <v>0</v>
      </c>
      <c r="X847" s="43">
        <v>0</v>
      </c>
      <c r="Y847" s="43">
        <v>371</v>
      </c>
      <c r="Z847" s="43">
        <v>0</v>
      </c>
      <c r="AA847" s="73">
        <v>0.98</v>
      </c>
      <c r="AB847" s="73">
        <v>0</v>
      </c>
      <c r="AC847" s="73">
        <v>0.02</v>
      </c>
      <c r="AD847" s="43">
        <v>67</v>
      </c>
      <c r="AE847" s="43">
        <v>94150</v>
      </c>
      <c r="AF847" s="43">
        <v>85</v>
      </c>
      <c r="AG847" s="78">
        <v>1840500</v>
      </c>
      <c r="AH847" s="81"/>
      <c r="AI847" s="112">
        <v>32054</v>
      </c>
      <c r="AJ847" s="43">
        <v>0</v>
      </c>
      <c r="AK847" s="43">
        <v>0</v>
      </c>
      <c r="AL847" s="43">
        <v>34082</v>
      </c>
      <c r="AM847" s="43">
        <v>0</v>
      </c>
      <c r="AN847" s="113"/>
      <c r="AO847" s="43">
        <v>1671361</v>
      </c>
      <c r="AP847" s="43">
        <v>0</v>
      </c>
      <c r="AQ847" s="43">
        <v>0</v>
      </c>
      <c r="AR847" s="43">
        <v>3700</v>
      </c>
      <c r="AS847" s="43">
        <v>0</v>
      </c>
      <c r="AT847" s="43">
        <v>0</v>
      </c>
      <c r="AU847" s="78">
        <v>410032</v>
      </c>
      <c r="AV847" s="81" t="s">
        <v>640</v>
      </c>
      <c r="AW847" s="73">
        <v>0.8</v>
      </c>
      <c r="AX847" s="73">
        <v>0.2</v>
      </c>
      <c r="AY847" s="46" t="s">
        <v>50</v>
      </c>
      <c r="AZ847" s="84" t="s">
        <v>95</v>
      </c>
      <c r="BA847" s="81" t="s">
        <v>641</v>
      </c>
      <c r="BB847" s="71">
        <v>78.92</v>
      </c>
      <c r="BC847" s="68">
        <v>7696826</v>
      </c>
      <c r="BD847" s="68">
        <v>6340808</v>
      </c>
      <c r="BE847" s="68">
        <v>3203995</v>
      </c>
      <c r="BF847" s="68">
        <v>17508007</v>
      </c>
      <c r="BG847" s="46" t="s">
        <v>42</v>
      </c>
      <c r="BH847" s="71">
        <v>78.37</v>
      </c>
      <c r="BI847" s="43" t="s">
        <v>642</v>
      </c>
      <c r="BJ847" s="180" t="s">
        <v>42</v>
      </c>
      <c r="BK847" s="180">
        <v>894.16666666666663</v>
      </c>
    </row>
    <row r="848" spans="1:63" s="50" customFormat="1" ht="11.25" customHeight="1" x14ac:dyDescent="0.15">
      <c r="A848" s="379" t="s">
        <v>116</v>
      </c>
      <c r="B848" s="112" t="s">
        <v>114</v>
      </c>
      <c r="C848" s="48" t="s">
        <v>115</v>
      </c>
      <c r="D848" s="48" t="s">
        <v>732</v>
      </c>
      <c r="E848" s="48" t="s">
        <v>118</v>
      </c>
      <c r="F848" s="147"/>
      <c r="G848" s="48">
        <v>43337</v>
      </c>
      <c r="H848" s="43">
        <v>19232</v>
      </c>
      <c r="I848" s="43">
        <v>1626</v>
      </c>
      <c r="J848" s="43">
        <v>57</v>
      </c>
      <c r="K848" s="43">
        <v>15</v>
      </c>
      <c r="L848" s="43">
        <v>3</v>
      </c>
      <c r="M848" s="43">
        <v>353</v>
      </c>
      <c r="N848" s="43">
        <v>182</v>
      </c>
      <c r="O848" s="43">
        <v>1410</v>
      </c>
      <c r="P848" s="43">
        <v>3</v>
      </c>
      <c r="Q848" s="43">
        <v>12</v>
      </c>
      <c r="R848" s="43">
        <v>0</v>
      </c>
      <c r="S848" s="43">
        <v>0</v>
      </c>
      <c r="T848" s="43">
        <v>0</v>
      </c>
      <c r="U848" s="43">
        <v>0</v>
      </c>
      <c r="V848" s="43">
        <v>0</v>
      </c>
      <c r="W848" s="43">
        <v>0</v>
      </c>
      <c r="X848" s="43">
        <v>0</v>
      </c>
      <c r="Y848" s="43">
        <v>2066</v>
      </c>
      <c r="Z848" s="43">
        <v>250</v>
      </c>
      <c r="AA848" s="73">
        <v>0.99</v>
      </c>
      <c r="AB848" s="73">
        <v>0</v>
      </c>
      <c r="AC848" s="73">
        <v>0.01</v>
      </c>
      <c r="AD848" s="43">
        <v>239</v>
      </c>
      <c r="AE848" s="43">
        <v>700000</v>
      </c>
      <c r="AF848" s="43">
        <v>206</v>
      </c>
      <c r="AG848" s="78">
        <v>2812000</v>
      </c>
      <c r="AH848" s="81"/>
      <c r="AI848" s="112">
        <v>577960</v>
      </c>
      <c r="AJ848" s="43">
        <v>0</v>
      </c>
      <c r="AK848" s="43">
        <v>0</v>
      </c>
      <c r="AL848" s="43">
        <v>0</v>
      </c>
      <c r="AM848" s="43"/>
      <c r="AN848" s="113"/>
      <c r="AO848" s="43">
        <v>7338039</v>
      </c>
      <c r="AP848" s="43">
        <v>733000</v>
      </c>
      <c r="AQ848" s="43">
        <v>0</v>
      </c>
      <c r="AR848" s="43">
        <v>0</v>
      </c>
      <c r="AS848" s="43">
        <v>653251</v>
      </c>
      <c r="AT848" s="43">
        <v>559479</v>
      </c>
      <c r="AU848" s="78">
        <v>0</v>
      </c>
      <c r="AV848" s="81"/>
      <c r="AW848" s="73">
        <v>0.9</v>
      </c>
      <c r="AX848" s="73">
        <v>0.1</v>
      </c>
      <c r="AY848" s="46" t="s">
        <v>41</v>
      </c>
      <c r="AZ848" s="84" t="s">
        <v>41</v>
      </c>
      <c r="BA848" s="81" t="s">
        <v>687</v>
      </c>
      <c r="BB848" s="71">
        <v>62.08</v>
      </c>
      <c r="BC848" s="68">
        <v>17274630</v>
      </c>
      <c r="BD848" s="68">
        <v>2249366</v>
      </c>
      <c r="BE848" s="68">
        <v>41005014</v>
      </c>
      <c r="BF848" s="68">
        <v>80606491</v>
      </c>
      <c r="BG848" s="46" t="s">
        <v>42</v>
      </c>
      <c r="BH848" s="71">
        <v>42.99</v>
      </c>
      <c r="BI848" s="43"/>
      <c r="BJ848" s="180" t="s">
        <v>46</v>
      </c>
      <c r="BK848" s="180">
        <v>306.5</v>
      </c>
    </row>
    <row r="849" spans="1:63" s="47" customFormat="1" ht="11.25" customHeight="1" x14ac:dyDescent="0.15">
      <c r="A849" s="380" t="s">
        <v>357</v>
      </c>
      <c r="B849" s="112"/>
      <c r="C849" s="48"/>
      <c r="D849" s="48"/>
      <c r="E849" s="48"/>
      <c r="F849" s="147"/>
      <c r="G849" s="48"/>
      <c r="H849" s="43"/>
      <c r="I849" s="43"/>
      <c r="J849" s="43"/>
      <c r="K849" s="43"/>
      <c r="L849" s="43"/>
      <c r="M849" s="43"/>
      <c r="N849" s="43"/>
      <c r="O849" s="43"/>
      <c r="P849" s="43"/>
      <c r="Q849" s="43"/>
      <c r="R849" s="43"/>
      <c r="S849" s="43"/>
      <c r="T849" s="43"/>
      <c r="U849" s="43"/>
      <c r="V849" s="43"/>
      <c r="W849" s="43"/>
      <c r="X849" s="43"/>
      <c r="Y849" s="43"/>
      <c r="Z849" s="43"/>
      <c r="AA849" s="73"/>
      <c r="AB849" s="73"/>
      <c r="AC849" s="73"/>
      <c r="AD849" s="43"/>
      <c r="AE849" s="43"/>
      <c r="AF849" s="43"/>
      <c r="AG849" s="78"/>
      <c r="AH849" s="81"/>
      <c r="AI849" s="112"/>
      <c r="AJ849" s="43"/>
      <c r="AK849" s="43"/>
      <c r="AL849" s="43"/>
      <c r="AM849" s="43"/>
      <c r="AN849" s="113"/>
      <c r="AO849" s="43"/>
      <c r="AP849" s="43"/>
      <c r="AQ849" s="43"/>
      <c r="AR849" s="43"/>
      <c r="AS849" s="43"/>
      <c r="AT849" s="43"/>
      <c r="AU849" s="78"/>
      <c r="AV849" s="81"/>
      <c r="AW849" s="73"/>
      <c r="AX849" s="73"/>
      <c r="AY849" s="46"/>
      <c r="AZ849" s="84"/>
      <c r="BA849" s="81"/>
      <c r="BB849" s="71"/>
      <c r="BC849" s="68"/>
      <c r="BD849" s="68"/>
      <c r="BE849" s="68"/>
      <c r="BF849" s="68"/>
      <c r="BG849" s="46"/>
      <c r="BH849" s="71"/>
      <c r="BI849" s="43"/>
      <c r="BJ849" s="180"/>
      <c r="BK849" s="180">
        <v>113.66666666666667</v>
      </c>
    </row>
    <row r="850" spans="1:63" s="50" customFormat="1" ht="11.25" customHeight="1" x14ac:dyDescent="0.15">
      <c r="A850" s="379" t="s">
        <v>144</v>
      </c>
      <c r="B850" s="112" t="s">
        <v>175</v>
      </c>
      <c r="C850" s="48" t="s">
        <v>192</v>
      </c>
      <c r="D850" s="48" t="s">
        <v>210</v>
      </c>
      <c r="E850" s="48" t="s">
        <v>230</v>
      </c>
      <c r="F850" s="147"/>
      <c r="G850" s="48">
        <v>19090</v>
      </c>
      <c r="H850" s="43">
        <v>8029</v>
      </c>
      <c r="I850" s="43">
        <v>491</v>
      </c>
      <c r="J850" s="43">
        <v>60</v>
      </c>
      <c r="K850" s="43">
        <v>29</v>
      </c>
      <c r="L850" s="43">
        <v>0</v>
      </c>
      <c r="M850" s="43">
        <v>305</v>
      </c>
      <c r="N850" s="43">
        <v>39</v>
      </c>
      <c r="O850" s="43">
        <v>225</v>
      </c>
      <c r="P850" s="43">
        <v>0</v>
      </c>
      <c r="Q850" s="43">
        <v>0</v>
      </c>
      <c r="R850" s="43">
        <v>0</v>
      </c>
      <c r="S850" s="43">
        <v>0</v>
      </c>
      <c r="T850" s="43">
        <v>0</v>
      </c>
      <c r="U850" s="43">
        <v>0</v>
      </c>
      <c r="V850" s="43">
        <v>0</v>
      </c>
      <c r="W850" s="43">
        <v>0</v>
      </c>
      <c r="X850" s="43">
        <v>0</v>
      </c>
      <c r="Y850" s="43">
        <v>950</v>
      </c>
      <c r="Z850" s="43">
        <v>85</v>
      </c>
      <c r="AA850" s="73">
        <v>1</v>
      </c>
      <c r="AB850" s="73">
        <v>0</v>
      </c>
      <c r="AC850" s="73">
        <v>0</v>
      </c>
      <c r="AD850" s="43">
        <v>3</v>
      </c>
      <c r="AE850" s="43">
        <v>1000</v>
      </c>
      <c r="AF850" s="43">
        <v>101</v>
      </c>
      <c r="AG850" s="78">
        <v>2031900</v>
      </c>
      <c r="AH850" s="81" t="s">
        <v>688</v>
      </c>
      <c r="AI850" s="112">
        <v>785</v>
      </c>
      <c r="AJ850" s="43">
        <v>0</v>
      </c>
      <c r="AK850" s="43">
        <v>0</v>
      </c>
      <c r="AL850" s="43">
        <v>292565</v>
      </c>
      <c r="AM850" s="43">
        <v>0</v>
      </c>
      <c r="AN850" s="113"/>
      <c r="AO850" s="43">
        <v>0</v>
      </c>
      <c r="AP850" s="43">
        <v>0</v>
      </c>
      <c r="AQ850" s="43">
        <v>4788170</v>
      </c>
      <c r="AR850" s="43">
        <v>0</v>
      </c>
      <c r="AS850" s="43">
        <v>0</v>
      </c>
      <c r="AT850" s="43">
        <v>0</v>
      </c>
      <c r="AU850" s="78">
        <v>0</v>
      </c>
      <c r="AV850" s="81"/>
      <c r="AW850" s="73">
        <v>0</v>
      </c>
      <c r="AX850" s="73">
        <v>1</v>
      </c>
      <c r="AY850" s="46" t="s">
        <v>41</v>
      </c>
      <c r="AZ850" s="84" t="s">
        <v>95</v>
      </c>
      <c r="BA850" s="81" t="s">
        <v>689</v>
      </c>
      <c r="BB850" s="71">
        <v>80</v>
      </c>
      <c r="BC850" s="68">
        <v>11904102</v>
      </c>
      <c r="BD850" s="68">
        <v>8502930</v>
      </c>
      <c r="BE850" s="68">
        <v>7652637</v>
      </c>
      <c r="BF850" s="68">
        <v>28343100</v>
      </c>
      <c r="BG850" s="46" t="s">
        <v>42</v>
      </c>
      <c r="BH850" s="71">
        <v>80</v>
      </c>
      <c r="BI850" s="43" t="s">
        <v>690</v>
      </c>
      <c r="BJ850" s="180" t="s">
        <v>46</v>
      </c>
      <c r="BK850" s="180">
        <v>226.85714285714286</v>
      </c>
    </row>
    <row r="851" spans="1:63" s="50" customFormat="1" ht="11.25" customHeight="1" x14ac:dyDescent="0.15">
      <c r="A851" s="379" t="s">
        <v>145</v>
      </c>
      <c r="B851" s="112" t="s">
        <v>47</v>
      </c>
      <c r="C851" s="48" t="s">
        <v>691</v>
      </c>
      <c r="D851" s="48" t="s">
        <v>692</v>
      </c>
      <c r="E851" s="48"/>
      <c r="F851" s="147"/>
      <c r="G851" s="48">
        <v>96000</v>
      </c>
      <c r="H851" s="43">
        <v>43000</v>
      </c>
      <c r="I851" s="43">
        <v>2252</v>
      </c>
      <c r="J851" s="43">
        <v>137</v>
      </c>
      <c r="K851" s="43">
        <v>48</v>
      </c>
      <c r="L851" s="43">
        <v>10</v>
      </c>
      <c r="M851" s="43">
        <v>2000</v>
      </c>
      <c r="N851" s="43">
        <v>0</v>
      </c>
      <c r="O851" s="43">
        <v>2252</v>
      </c>
      <c r="P851" s="43">
        <v>0</v>
      </c>
      <c r="Q851" s="43">
        <v>656</v>
      </c>
      <c r="R851" s="43">
        <v>100</v>
      </c>
      <c r="S851" s="43">
        <v>50</v>
      </c>
      <c r="T851" s="43">
        <v>0</v>
      </c>
      <c r="U851" s="43">
        <v>0</v>
      </c>
      <c r="V851" s="43">
        <v>0</v>
      </c>
      <c r="W851" s="43">
        <v>0</v>
      </c>
      <c r="X851" s="43">
        <v>0</v>
      </c>
      <c r="Y851" s="43">
        <v>3924</v>
      </c>
      <c r="Z851" s="43">
        <v>772</v>
      </c>
      <c r="AA851" s="73">
        <v>0.88</v>
      </c>
      <c r="AB851" s="73">
        <v>0</v>
      </c>
      <c r="AC851" s="73">
        <v>0.12</v>
      </c>
      <c r="AD851" s="43">
        <v>441</v>
      </c>
      <c r="AE851" s="43">
        <v>800000</v>
      </c>
      <c r="AF851" s="43">
        <v>62</v>
      </c>
      <c r="AG851" s="78">
        <v>3000000</v>
      </c>
      <c r="AH851" s="81"/>
      <c r="AI851" s="112">
        <v>545000</v>
      </c>
      <c r="AJ851" s="43">
        <v>0</v>
      </c>
      <c r="AK851" s="43">
        <v>0</v>
      </c>
      <c r="AL851" s="43">
        <v>375000</v>
      </c>
      <c r="AM851" s="43">
        <v>0</v>
      </c>
      <c r="AN851" s="113"/>
      <c r="AO851" s="43">
        <v>6000000</v>
      </c>
      <c r="AP851" s="43">
        <v>0</v>
      </c>
      <c r="AQ851" s="43">
        <v>0</v>
      </c>
      <c r="AR851" s="43">
        <v>0</v>
      </c>
      <c r="AS851" s="43">
        <v>0</v>
      </c>
      <c r="AT851" s="43">
        <v>0</v>
      </c>
      <c r="AU851" s="78">
        <v>0</v>
      </c>
      <c r="AV851" s="81"/>
      <c r="AW851" s="73">
        <v>1</v>
      </c>
      <c r="AX851" s="73">
        <v>0</v>
      </c>
      <c r="AY851" s="46" t="s">
        <v>50</v>
      </c>
      <c r="AZ851" s="84" t="s">
        <v>50</v>
      </c>
      <c r="BA851" s="81"/>
      <c r="BB851" s="71">
        <v>71.930000000000007</v>
      </c>
      <c r="BC851" s="68">
        <v>95000000</v>
      </c>
      <c r="BD851" s="68">
        <v>50000000</v>
      </c>
      <c r="BE851" s="68">
        <v>48000000</v>
      </c>
      <c r="BF851" s="68">
        <v>155000000</v>
      </c>
      <c r="BG851" s="46" t="s">
        <v>42</v>
      </c>
      <c r="BH851" s="71">
        <v>59.75</v>
      </c>
      <c r="BI851" s="43"/>
      <c r="BJ851" s="180" t="s">
        <v>46</v>
      </c>
      <c r="BK851" s="180">
        <v>388.27272727272725</v>
      </c>
    </row>
    <row r="852" spans="1:63" s="47" customFormat="1" ht="11.25" customHeight="1" x14ac:dyDescent="0.15">
      <c r="A852" s="380" t="s">
        <v>322</v>
      </c>
      <c r="B852" s="112"/>
      <c r="C852" s="48"/>
      <c r="D852" s="48"/>
      <c r="E852" s="48"/>
      <c r="F852" s="147"/>
      <c r="G852" s="48"/>
      <c r="H852" s="43"/>
      <c r="I852" s="43"/>
      <c r="J852" s="43"/>
      <c r="K852" s="43"/>
      <c r="L852" s="43"/>
      <c r="M852" s="43"/>
      <c r="N852" s="43"/>
      <c r="O852" s="43"/>
      <c r="P852" s="43"/>
      <c r="Q852" s="43"/>
      <c r="R852" s="43"/>
      <c r="S852" s="43"/>
      <c r="T852" s="43"/>
      <c r="U852" s="43"/>
      <c r="V852" s="43"/>
      <c r="W852" s="43"/>
      <c r="X852" s="43"/>
      <c r="Y852" s="43"/>
      <c r="Z852" s="43"/>
      <c r="AA852" s="73"/>
      <c r="AB852" s="73"/>
      <c r="AC852" s="73"/>
      <c r="AD852" s="43"/>
      <c r="AE852" s="43"/>
      <c r="AF852" s="43"/>
      <c r="AG852" s="78"/>
      <c r="AH852" s="81"/>
      <c r="AI852" s="112"/>
      <c r="AJ852" s="43"/>
      <c r="AK852" s="43"/>
      <c r="AL852" s="43"/>
      <c r="AM852" s="43"/>
      <c r="AN852" s="113"/>
      <c r="AO852" s="43"/>
      <c r="AP852" s="43"/>
      <c r="AQ852" s="43"/>
      <c r="AR852" s="43"/>
      <c r="AS852" s="43"/>
      <c r="AT852" s="43"/>
      <c r="AU852" s="78"/>
      <c r="AV852" s="81"/>
      <c r="AW852" s="73"/>
      <c r="AX852" s="73"/>
      <c r="AY852" s="46"/>
      <c r="AZ852" s="84"/>
      <c r="BA852" s="81"/>
      <c r="BB852" s="71"/>
      <c r="BC852" s="68"/>
      <c r="BD852" s="68"/>
      <c r="BE852" s="68"/>
      <c r="BF852" s="68"/>
      <c r="BG852" s="46"/>
      <c r="BH852" s="71"/>
      <c r="BI852" s="43"/>
      <c r="BJ852" s="180"/>
      <c r="BK852" s="180">
        <v>323</v>
      </c>
    </row>
    <row r="853" spans="1:63" s="50" customFormat="1" ht="11.25" customHeight="1" x14ac:dyDescent="0.15">
      <c r="A853" s="379" t="s">
        <v>70</v>
      </c>
      <c r="B853" s="112" t="s">
        <v>68</v>
      </c>
      <c r="C853" s="48" t="s">
        <v>69</v>
      </c>
      <c r="D853" s="48" t="s">
        <v>71</v>
      </c>
      <c r="E853" s="48" t="s">
        <v>72</v>
      </c>
      <c r="F853" s="147"/>
      <c r="G853" s="48">
        <v>90598</v>
      </c>
      <c r="H853" s="43">
        <v>41377</v>
      </c>
      <c r="I853" s="43">
        <v>559</v>
      </c>
      <c r="J853" s="43">
        <v>112</v>
      </c>
      <c r="K853" s="43">
        <v>0</v>
      </c>
      <c r="L853" s="43">
        <v>0</v>
      </c>
      <c r="M853" s="43">
        <v>0</v>
      </c>
      <c r="N853" s="43">
        <v>0</v>
      </c>
      <c r="O853" s="43">
        <v>50</v>
      </c>
      <c r="P853" s="43">
        <v>23</v>
      </c>
      <c r="Q853" s="43">
        <v>0</v>
      </c>
      <c r="R853" s="43">
        <v>38</v>
      </c>
      <c r="S853" s="43">
        <v>0</v>
      </c>
      <c r="T853" s="43">
        <v>0</v>
      </c>
      <c r="U853" s="43">
        <v>0</v>
      </c>
      <c r="V853" s="43">
        <v>0</v>
      </c>
      <c r="W853" s="43">
        <v>0</v>
      </c>
      <c r="X853" s="43">
        <v>0</v>
      </c>
      <c r="Y853" s="43">
        <v>3284</v>
      </c>
      <c r="Z853" s="43">
        <v>0</v>
      </c>
      <c r="AA853" s="73">
        <v>0.95</v>
      </c>
      <c r="AB853" s="73">
        <v>0.02</v>
      </c>
      <c r="AC853" s="73">
        <v>0.03</v>
      </c>
      <c r="AD853" s="43">
        <v>78</v>
      </c>
      <c r="AE853" s="43">
        <v>57000</v>
      </c>
      <c r="AF853" s="43">
        <v>150</v>
      </c>
      <c r="AG853" s="78">
        <v>528000</v>
      </c>
      <c r="AH853" s="81" t="s">
        <v>73</v>
      </c>
      <c r="AI853" s="112">
        <v>15680</v>
      </c>
      <c r="AJ853" s="43">
        <v>0</v>
      </c>
      <c r="AK853" s="43">
        <v>0</v>
      </c>
      <c r="AL853" s="43">
        <v>6250</v>
      </c>
      <c r="AM853" s="43">
        <v>0</v>
      </c>
      <c r="AN853" s="113"/>
      <c r="AO853" s="43">
        <v>1453425</v>
      </c>
      <c r="AP853" s="43">
        <v>61901</v>
      </c>
      <c r="AQ853" s="43">
        <v>0</v>
      </c>
      <c r="AR853" s="43">
        <v>0</v>
      </c>
      <c r="AS853" s="43">
        <v>0</v>
      </c>
      <c r="AT853" s="43">
        <v>0</v>
      </c>
      <c r="AU853" s="78">
        <v>0</v>
      </c>
      <c r="AV853" s="81"/>
      <c r="AW853" s="73">
        <v>0.96</v>
      </c>
      <c r="AX853" s="73">
        <v>0.04</v>
      </c>
      <c r="AY853" s="46" t="s">
        <v>50</v>
      </c>
      <c r="AZ853" s="84" t="s">
        <v>50</v>
      </c>
      <c r="BA853" s="81"/>
      <c r="BB853" s="71">
        <v>108.4</v>
      </c>
      <c r="BC853" s="68">
        <v>1176501</v>
      </c>
      <c r="BD853" s="68">
        <v>393926</v>
      </c>
      <c r="BE853" s="68">
        <v>1757570</v>
      </c>
      <c r="BF853" s="68">
        <v>3332997</v>
      </c>
      <c r="BG853" s="46" t="s">
        <v>42</v>
      </c>
      <c r="BH853" s="71">
        <v>108.4</v>
      </c>
      <c r="BI853" s="43"/>
      <c r="BJ853" s="180" t="s">
        <v>46</v>
      </c>
      <c r="BK853" s="180">
        <v>38</v>
      </c>
    </row>
    <row r="854" spans="1:63" s="50" customFormat="1" ht="11.25" customHeight="1" x14ac:dyDescent="0.15">
      <c r="A854" s="379" t="s">
        <v>146</v>
      </c>
      <c r="B854" s="112" t="s">
        <v>693</v>
      </c>
      <c r="C854" s="48" t="s">
        <v>193</v>
      </c>
      <c r="D854" s="48" t="s">
        <v>694</v>
      </c>
      <c r="E854" s="48" t="s">
        <v>695</v>
      </c>
      <c r="F854" s="147"/>
      <c r="G854" s="48">
        <v>18278</v>
      </c>
      <c r="H854" s="43">
        <v>7808</v>
      </c>
      <c r="I854" s="43">
        <v>509</v>
      </c>
      <c r="J854" s="43">
        <v>26</v>
      </c>
      <c r="K854" s="43">
        <v>65</v>
      </c>
      <c r="L854" s="43">
        <v>0</v>
      </c>
      <c r="M854" s="43">
        <v>543</v>
      </c>
      <c r="N854" s="43">
        <v>243</v>
      </c>
      <c r="O854" s="43">
        <v>487</v>
      </c>
      <c r="P854" s="43">
        <v>0</v>
      </c>
      <c r="Q854" s="43">
        <v>0</v>
      </c>
      <c r="R854" s="43">
        <v>0</v>
      </c>
      <c r="S854" s="43">
        <v>0</v>
      </c>
      <c r="T854" s="43">
        <v>0</v>
      </c>
      <c r="U854" s="43">
        <v>0</v>
      </c>
      <c r="V854" s="43">
        <v>0</v>
      </c>
      <c r="W854" s="43">
        <v>0</v>
      </c>
      <c r="X854" s="43">
        <v>0</v>
      </c>
      <c r="Y854" s="43">
        <v>335</v>
      </c>
      <c r="Z854" s="43">
        <v>60</v>
      </c>
      <c r="AA854" s="73">
        <v>0.97</v>
      </c>
      <c r="AB854" s="73">
        <v>0</v>
      </c>
      <c r="AC854" s="73">
        <v>0.03</v>
      </c>
      <c r="AD854" s="43">
        <v>72</v>
      </c>
      <c r="AE854" s="43">
        <v>93600</v>
      </c>
      <c r="AF854" s="43">
        <v>134</v>
      </c>
      <c r="AG854" s="78">
        <v>927150</v>
      </c>
      <c r="AH854" s="81"/>
      <c r="AI854" s="112">
        <v>45742</v>
      </c>
      <c r="AJ854" s="43">
        <v>0</v>
      </c>
      <c r="AK854" s="43">
        <v>0</v>
      </c>
      <c r="AL854" s="43">
        <v>1728</v>
      </c>
      <c r="AM854" s="43">
        <v>0</v>
      </c>
      <c r="AN854" s="113"/>
      <c r="AO854" s="43">
        <v>1113940</v>
      </c>
      <c r="AP854" s="43">
        <v>0</v>
      </c>
      <c r="AQ854" s="43">
        <v>307026</v>
      </c>
      <c r="AR854" s="43">
        <v>0</v>
      </c>
      <c r="AS854" s="43">
        <v>0</v>
      </c>
      <c r="AT854" s="43">
        <v>0</v>
      </c>
      <c r="AU854" s="78">
        <v>0</v>
      </c>
      <c r="AV854" s="81"/>
      <c r="AW854" s="73">
        <v>0.75</v>
      </c>
      <c r="AX854" s="73">
        <v>0.25</v>
      </c>
      <c r="AY854" s="46" t="s">
        <v>50</v>
      </c>
      <c r="AZ854" s="84" t="s">
        <v>95</v>
      </c>
      <c r="BA854" s="81"/>
      <c r="BB854" s="71">
        <v>69.03</v>
      </c>
      <c r="BC854" s="68">
        <v>3023579</v>
      </c>
      <c r="BD854" s="68">
        <v>7341708</v>
      </c>
      <c r="BE854" s="68">
        <v>4438773</v>
      </c>
      <c r="BF854" s="68">
        <v>15174848</v>
      </c>
      <c r="BG854" s="46" t="s">
        <v>42</v>
      </c>
      <c r="BH854" s="71">
        <v>67</v>
      </c>
      <c r="BI854" s="43"/>
      <c r="BJ854" s="180" t="s">
        <v>42</v>
      </c>
      <c r="BK854" s="180">
        <v>679.4545454545455</v>
      </c>
    </row>
    <row r="855" spans="1:63" s="47" customFormat="1" ht="11.25" customHeight="1" x14ac:dyDescent="0.15">
      <c r="A855" s="379" t="s">
        <v>158</v>
      </c>
      <c r="B855" s="112" t="s">
        <v>733</v>
      </c>
      <c r="C855" s="48" t="s">
        <v>734</v>
      </c>
      <c r="D855" s="48" t="s">
        <v>735</v>
      </c>
      <c r="E855" s="48" t="s">
        <v>736</v>
      </c>
      <c r="F855" s="147"/>
      <c r="G855" s="48">
        <v>37662</v>
      </c>
      <c r="H855" s="43">
        <v>13877</v>
      </c>
      <c r="I855" s="43">
        <v>813</v>
      </c>
      <c r="J855" s="43">
        <v>70</v>
      </c>
      <c r="K855" s="43">
        <v>0</v>
      </c>
      <c r="L855" s="43">
        <v>10</v>
      </c>
      <c r="M855" s="43">
        <v>0</v>
      </c>
      <c r="N855" s="43">
        <v>97</v>
      </c>
      <c r="O855" s="43">
        <v>200</v>
      </c>
      <c r="P855" s="43">
        <v>0</v>
      </c>
      <c r="Q855" s="43">
        <v>16</v>
      </c>
      <c r="R855" s="43">
        <v>0</v>
      </c>
      <c r="S855" s="43">
        <v>0</v>
      </c>
      <c r="T855" s="43">
        <v>0</v>
      </c>
      <c r="U855" s="43">
        <v>0</v>
      </c>
      <c r="V855" s="43">
        <v>0</v>
      </c>
      <c r="W855" s="43">
        <v>16</v>
      </c>
      <c r="X855" s="43">
        <v>0</v>
      </c>
      <c r="Y855" s="43">
        <v>1600</v>
      </c>
      <c r="Z855" s="43">
        <v>0</v>
      </c>
      <c r="AA855" s="73">
        <v>0.99</v>
      </c>
      <c r="AB855" s="73">
        <v>0.01</v>
      </c>
      <c r="AC855" s="73">
        <v>0</v>
      </c>
      <c r="AD855" s="43">
        <v>136</v>
      </c>
      <c r="AE855" s="43">
        <v>252904</v>
      </c>
      <c r="AF855" s="43">
        <v>100</v>
      </c>
      <c r="AG855" s="78">
        <v>1712397</v>
      </c>
      <c r="AH855" s="81"/>
      <c r="AI855" s="112">
        <v>903486</v>
      </c>
      <c r="AJ855" s="43">
        <v>0</v>
      </c>
      <c r="AK855" s="43">
        <v>7976</v>
      </c>
      <c r="AL855" s="43">
        <v>0</v>
      </c>
      <c r="AM855" s="43">
        <v>0</v>
      </c>
      <c r="AN855" s="113"/>
      <c r="AO855" s="43">
        <v>775950</v>
      </c>
      <c r="AP855" s="43">
        <v>40184</v>
      </c>
      <c r="AQ855" s="43">
        <v>0</v>
      </c>
      <c r="AR855" s="43">
        <v>0</v>
      </c>
      <c r="AS855" s="43">
        <v>0</v>
      </c>
      <c r="AT855" s="43">
        <v>29183</v>
      </c>
      <c r="AU855" s="78">
        <v>0</v>
      </c>
      <c r="AV855" s="81"/>
      <c r="AW855" s="73">
        <v>0.99</v>
      </c>
      <c r="AX855" s="73">
        <v>0.01</v>
      </c>
      <c r="AY855" s="46" t="s">
        <v>41</v>
      </c>
      <c r="AZ855" s="84" t="s">
        <v>95</v>
      </c>
      <c r="BA855" s="81"/>
      <c r="BB855" s="71">
        <v>76.400000000000006</v>
      </c>
      <c r="BC855" s="68">
        <v>6216324</v>
      </c>
      <c r="BD855" s="68">
        <v>2858617</v>
      </c>
      <c r="BE855" s="68">
        <v>10273863</v>
      </c>
      <c r="BF855" s="68">
        <v>19348804</v>
      </c>
      <c r="BG855" s="46" t="s">
        <v>42</v>
      </c>
      <c r="BH855" s="71">
        <v>76.400000000000006</v>
      </c>
      <c r="BI855" s="43"/>
      <c r="BJ855" s="180" t="s">
        <v>46</v>
      </c>
      <c r="BK855" s="180">
        <v>96.333333333333329</v>
      </c>
    </row>
    <row r="856" spans="1:63" s="47" customFormat="1" ht="11.25" customHeight="1" x14ac:dyDescent="0.15">
      <c r="A856" s="379" t="s">
        <v>358</v>
      </c>
      <c r="B856" s="112" t="s">
        <v>737</v>
      </c>
      <c r="C856" s="48" t="s">
        <v>738</v>
      </c>
      <c r="D856" s="48" t="s">
        <v>739</v>
      </c>
      <c r="E856" s="48" t="s">
        <v>740</v>
      </c>
      <c r="F856" s="147"/>
      <c r="G856" s="48">
        <v>198000</v>
      </c>
      <c r="H856" s="43">
        <v>80000</v>
      </c>
      <c r="I856" s="43">
        <v>1839</v>
      </c>
      <c r="J856" s="43">
        <v>429</v>
      </c>
      <c r="K856" s="43">
        <v>7</v>
      </c>
      <c r="L856" s="43">
        <v>573</v>
      </c>
      <c r="M856" s="43"/>
      <c r="N856" s="43"/>
      <c r="O856" s="43">
        <v>281</v>
      </c>
      <c r="P856" s="43"/>
      <c r="Q856" s="43"/>
      <c r="R856" s="43"/>
      <c r="S856" s="43"/>
      <c r="T856" s="43"/>
      <c r="U856" s="43"/>
      <c r="V856" s="43"/>
      <c r="W856" s="43"/>
      <c r="X856" s="43"/>
      <c r="Y856" s="43">
        <v>2500</v>
      </c>
      <c r="Z856" s="43">
        <v>0</v>
      </c>
      <c r="AA856" s="73">
        <v>0.9</v>
      </c>
      <c r="AB856" s="73">
        <v>0.1</v>
      </c>
      <c r="AC856" s="73">
        <v>0</v>
      </c>
      <c r="AD856" s="43">
        <v>50</v>
      </c>
      <c r="AE856" s="43">
        <v>25000</v>
      </c>
      <c r="AF856" s="43">
        <v>400</v>
      </c>
      <c r="AG856" s="78">
        <v>2000000</v>
      </c>
      <c r="AH856" s="81"/>
      <c r="AI856" s="112">
        <v>9450</v>
      </c>
      <c r="AJ856" s="43">
        <v>0</v>
      </c>
      <c r="AK856" s="43">
        <v>169</v>
      </c>
      <c r="AL856" s="43">
        <v>0</v>
      </c>
      <c r="AM856" s="43">
        <v>0</v>
      </c>
      <c r="AN856" s="113" t="s">
        <v>741</v>
      </c>
      <c r="AO856" s="43">
        <v>6043236</v>
      </c>
      <c r="AP856" s="43">
        <v>0</v>
      </c>
      <c r="AQ856" s="43">
        <v>32000</v>
      </c>
      <c r="AR856" s="43">
        <v>0</v>
      </c>
      <c r="AS856" s="43">
        <v>0</v>
      </c>
      <c r="AT856" s="43">
        <v>0</v>
      </c>
      <c r="AU856" s="78">
        <v>0</v>
      </c>
      <c r="AV856" s="81"/>
      <c r="AW856" s="73">
        <v>0.9</v>
      </c>
      <c r="AX856" s="73">
        <v>0.1</v>
      </c>
      <c r="AY856" s="46" t="s">
        <v>41</v>
      </c>
      <c r="AZ856" s="84" t="s">
        <v>41</v>
      </c>
      <c r="BA856" s="81" t="s">
        <v>742</v>
      </c>
      <c r="BB856" s="71">
        <v>93</v>
      </c>
      <c r="BC856" s="68">
        <v>0</v>
      </c>
      <c r="BD856" s="68">
        <v>0</v>
      </c>
      <c r="BE856" s="68">
        <v>0</v>
      </c>
      <c r="BF856" s="68">
        <v>6161628</v>
      </c>
      <c r="BG856" s="46" t="s">
        <v>42</v>
      </c>
      <c r="BH856" s="71">
        <v>93</v>
      </c>
      <c r="BI856" s="43"/>
      <c r="BJ856" s="180" t="s">
        <v>46</v>
      </c>
      <c r="BK856" s="180">
        <v>57.5</v>
      </c>
    </row>
    <row r="857" spans="1:63" s="50" customFormat="1" ht="11.25" customHeight="1" x14ac:dyDescent="0.15">
      <c r="A857" s="379" t="s">
        <v>359</v>
      </c>
      <c r="B857" s="112" t="s">
        <v>696</v>
      </c>
      <c r="C857" s="48" t="s">
        <v>697</v>
      </c>
      <c r="D857" s="48" t="s">
        <v>698</v>
      </c>
      <c r="E857" s="48" t="s">
        <v>699</v>
      </c>
      <c r="F857" s="147"/>
      <c r="G857" s="48">
        <v>23500</v>
      </c>
      <c r="H857" s="43">
        <v>5880</v>
      </c>
      <c r="I857" s="43">
        <v>563</v>
      </c>
      <c r="J857" s="43">
        <v>51</v>
      </c>
      <c r="K857" s="43">
        <v>18</v>
      </c>
      <c r="L857" s="43">
        <v>12</v>
      </c>
      <c r="M857" s="43">
        <v>532</v>
      </c>
      <c r="N857" s="43">
        <v>0</v>
      </c>
      <c r="O857" s="43">
        <v>464</v>
      </c>
      <c r="P857" s="43">
        <v>23</v>
      </c>
      <c r="Q857" s="43">
        <v>0</v>
      </c>
      <c r="R857" s="43">
        <v>0</v>
      </c>
      <c r="S857" s="43">
        <v>0</v>
      </c>
      <c r="T857" s="43">
        <v>0</v>
      </c>
      <c r="U857" s="43">
        <v>0</v>
      </c>
      <c r="V857" s="43">
        <v>0</v>
      </c>
      <c r="W857" s="43">
        <v>0</v>
      </c>
      <c r="X857" s="43">
        <v>0</v>
      </c>
      <c r="Y857" s="43">
        <v>641</v>
      </c>
      <c r="Z857" s="43">
        <v>79</v>
      </c>
      <c r="AA857" s="73">
        <v>1</v>
      </c>
      <c r="AB857" s="73">
        <v>0</v>
      </c>
      <c r="AC857" s="73">
        <v>0</v>
      </c>
      <c r="AD857" s="43">
        <v>128</v>
      </c>
      <c r="AE857" s="43">
        <v>216000</v>
      </c>
      <c r="AF857" s="43">
        <v>88</v>
      </c>
      <c r="AG857" s="78">
        <v>1320000</v>
      </c>
      <c r="AH857" s="81"/>
      <c r="AI857" s="112">
        <v>87241</v>
      </c>
      <c r="AJ857" s="43">
        <v>0</v>
      </c>
      <c r="AK857" s="43">
        <v>0</v>
      </c>
      <c r="AL857" s="43">
        <v>19235</v>
      </c>
      <c r="AM857" s="43">
        <v>3560</v>
      </c>
      <c r="AN857" s="113" t="s">
        <v>700</v>
      </c>
      <c r="AO857" s="43">
        <v>0</v>
      </c>
      <c r="AP857" s="43">
        <v>0</v>
      </c>
      <c r="AQ857" s="43">
        <v>216839</v>
      </c>
      <c r="AR857" s="43">
        <v>0</v>
      </c>
      <c r="AS857" s="43">
        <v>0</v>
      </c>
      <c r="AT857" s="43">
        <v>0</v>
      </c>
      <c r="AU857" s="78">
        <v>0</v>
      </c>
      <c r="AV857" s="81"/>
      <c r="AW857" s="73">
        <v>1</v>
      </c>
      <c r="AX857" s="73">
        <v>0</v>
      </c>
      <c r="AY857" s="46" t="s">
        <v>50</v>
      </c>
      <c r="AZ857" s="84" t="s">
        <v>41</v>
      </c>
      <c r="BA857" s="81"/>
      <c r="BB857" s="71">
        <v>31.62</v>
      </c>
      <c r="BC857" s="68">
        <v>7744159</v>
      </c>
      <c r="BD857" s="68">
        <v>7625249</v>
      </c>
      <c r="BE857" s="68">
        <v>7959907</v>
      </c>
      <c r="BF857" s="68">
        <v>23329317</v>
      </c>
      <c r="BG857" s="46" t="s">
        <v>42</v>
      </c>
      <c r="BH857" s="71">
        <v>31.62</v>
      </c>
      <c r="BI857" s="43"/>
      <c r="BJ857" s="180" t="s">
        <v>42</v>
      </c>
      <c r="BK857" s="180">
        <v>569.20000000000005</v>
      </c>
    </row>
    <row r="858" spans="1:63" s="50" customFormat="1" ht="11.25" customHeight="1" x14ac:dyDescent="0.15">
      <c r="A858" s="379" t="s">
        <v>147</v>
      </c>
      <c r="B858" s="112" t="s">
        <v>701</v>
      </c>
      <c r="C858" s="48" t="s">
        <v>184</v>
      </c>
      <c r="D858" s="48" t="s">
        <v>702</v>
      </c>
      <c r="E858" s="48" t="s">
        <v>703</v>
      </c>
      <c r="F858" s="147"/>
      <c r="G858" s="48">
        <v>6511</v>
      </c>
      <c r="H858" s="43">
        <v>3481</v>
      </c>
      <c r="I858" s="43">
        <v>275</v>
      </c>
      <c r="J858" s="43">
        <v>8</v>
      </c>
      <c r="K858" s="43">
        <v>0</v>
      </c>
      <c r="L858" s="43">
        <v>2</v>
      </c>
      <c r="M858" s="43">
        <v>275</v>
      </c>
      <c r="N858" s="43">
        <v>3</v>
      </c>
      <c r="O858" s="43">
        <v>275</v>
      </c>
      <c r="P858" s="43">
        <v>0</v>
      </c>
      <c r="Q858" s="43">
        <v>1</v>
      </c>
      <c r="R858" s="43">
        <v>1</v>
      </c>
      <c r="S858" s="43">
        <v>0</v>
      </c>
      <c r="T858" s="43">
        <v>0</v>
      </c>
      <c r="U858" s="43">
        <v>1</v>
      </c>
      <c r="V858" s="43">
        <v>0</v>
      </c>
      <c r="W858" s="43">
        <v>0</v>
      </c>
      <c r="X858" s="43">
        <v>0</v>
      </c>
      <c r="Y858" s="43">
        <v>300</v>
      </c>
      <c r="Z858" s="43">
        <v>25</v>
      </c>
      <c r="AA858" s="73">
        <v>0.99</v>
      </c>
      <c r="AB858" s="73">
        <v>0</v>
      </c>
      <c r="AC858" s="73">
        <v>0.01</v>
      </c>
      <c r="AD858" s="43">
        <v>64</v>
      </c>
      <c r="AE858" s="43">
        <v>128000</v>
      </c>
      <c r="AF858" s="43">
        <v>63</v>
      </c>
      <c r="AG858" s="78">
        <v>180000</v>
      </c>
      <c r="AH858" s="81"/>
      <c r="AI858" s="112">
        <v>66821</v>
      </c>
      <c r="AJ858" s="43">
        <v>0</v>
      </c>
      <c r="AK858" s="43">
        <v>0</v>
      </c>
      <c r="AL858" s="43">
        <v>2496</v>
      </c>
      <c r="AM858" s="43"/>
      <c r="AN858" s="113"/>
      <c r="AO858" s="43">
        <v>1579628</v>
      </c>
      <c r="AP858" s="43">
        <v>0</v>
      </c>
      <c r="AQ858" s="43">
        <v>0</v>
      </c>
      <c r="AR858" s="43">
        <v>0</v>
      </c>
      <c r="AS858" s="43"/>
      <c r="AT858" s="43"/>
      <c r="AU858" s="78">
        <v>63912</v>
      </c>
      <c r="AV858" s="81" t="s">
        <v>704</v>
      </c>
      <c r="AW858" s="73">
        <v>0.93</v>
      </c>
      <c r="AX858" s="73">
        <v>7.0000000000000007E-2</v>
      </c>
      <c r="AY858" s="46" t="s">
        <v>50</v>
      </c>
      <c r="AZ858" s="84" t="s">
        <v>41</v>
      </c>
      <c r="BA858" s="81" t="s">
        <v>705</v>
      </c>
      <c r="BB858" s="71">
        <v>79.39</v>
      </c>
      <c r="BC858" s="68">
        <v>7458691</v>
      </c>
      <c r="BD858" s="68">
        <v>8571707</v>
      </c>
      <c r="BE858" s="68">
        <v>5525377</v>
      </c>
      <c r="BF858" s="68">
        <v>21555776</v>
      </c>
      <c r="BG858" s="46" t="s">
        <v>42</v>
      </c>
      <c r="BH858" s="71">
        <v>78</v>
      </c>
      <c r="BI858" s="43"/>
      <c r="BJ858" s="180" t="s">
        <v>46</v>
      </c>
      <c r="BK858" s="180">
        <v>552</v>
      </c>
    </row>
    <row r="859" spans="1:63" s="47" customFormat="1" ht="11.25" customHeight="1" x14ac:dyDescent="0.15">
      <c r="A859" s="379" t="s">
        <v>360</v>
      </c>
      <c r="B859" s="112" t="s">
        <v>743</v>
      </c>
      <c r="C859" s="48" t="s">
        <v>744</v>
      </c>
      <c r="D859" s="48" t="s">
        <v>745</v>
      </c>
      <c r="E859" s="48" t="s">
        <v>746</v>
      </c>
      <c r="F859" s="147"/>
      <c r="G859" s="48">
        <v>127000</v>
      </c>
      <c r="H859" s="43">
        <v>58500</v>
      </c>
      <c r="I859" s="43">
        <v>1742</v>
      </c>
      <c r="J859" s="43">
        <v>279</v>
      </c>
      <c r="K859" s="43">
        <v>45</v>
      </c>
      <c r="L859" s="43">
        <v>0</v>
      </c>
      <c r="M859" s="43">
        <v>4</v>
      </c>
      <c r="N859" s="43">
        <v>0</v>
      </c>
      <c r="O859" s="43">
        <v>900</v>
      </c>
      <c r="P859" s="43">
        <v>0</v>
      </c>
      <c r="Q859" s="43">
        <v>4597</v>
      </c>
      <c r="R859" s="43">
        <v>225</v>
      </c>
      <c r="S859" s="43">
        <v>11</v>
      </c>
      <c r="T859" s="43">
        <v>0</v>
      </c>
      <c r="U859" s="43">
        <v>0</v>
      </c>
      <c r="V859" s="43">
        <v>0</v>
      </c>
      <c r="W859" s="43">
        <v>500</v>
      </c>
      <c r="X859" s="43">
        <v>0</v>
      </c>
      <c r="Y859" s="43">
        <v>3798</v>
      </c>
      <c r="Z859" s="43">
        <v>142</v>
      </c>
      <c r="AA859" s="73">
        <v>0.03</v>
      </c>
      <c r="AB859" s="73">
        <v>0.97</v>
      </c>
      <c r="AC859" s="73">
        <v>0</v>
      </c>
      <c r="AD859" s="43">
        <v>270</v>
      </c>
      <c r="AE859" s="43">
        <v>489000</v>
      </c>
      <c r="AF859" s="43">
        <v>149</v>
      </c>
      <c r="AG859" s="78">
        <v>1620880</v>
      </c>
      <c r="AH859" s="81"/>
      <c r="AI859" s="112">
        <v>1127113</v>
      </c>
      <c r="AJ859" s="43">
        <v>6</v>
      </c>
      <c r="AK859" s="43">
        <v>1109</v>
      </c>
      <c r="AL859" s="43">
        <v>128836</v>
      </c>
      <c r="AM859" s="43">
        <v>0</v>
      </c>
      <c r="AN859" s="113"/>
      <c r="AO859" s="43">
        <v>3288982</v>
      </c>
      <c r="AP859" s="43">
        <v>835708</v>
      </c>
      <c r="AQ859" s="43">
        <v>258929</v>
      </c>
      <c r="AR859" s="43">
        <v>0</v>
      </c>
      <c r="AS859" s="43">
        <v>0</v>
      </c>
      <c r="AT859" s="43">
        <v>0</v>
      </c>
      <c r="AU859" s="78">
        <v>0</v>
      </c>
      <c r="AV859" s="81"/>
      <c r="AW859" s="73">
        <v>0.75</v>
      </c>
      <c r="AX859" s="73">
        <v>0.25</v>
      </c>
      <c r="AY859" s="46" t="s">
        <v>50</v>
      </c>
      <c r="AZ859" s="84" t="s">
        <v>50</v>
      </c>
      <c r="BA859" s="81"/>
      <c r="BB859" s="71">
        <v>80</v>
      </c>
      <c r="BC859" s="68">
        <v>27000000</v>
      </c>
      <c r="BD859" s="68">
        <v>230000000</v>
      </c>
      <c r="BE859" s="68">
        <v>27000000</v>
      </c>
      <c r="BF859" s="68">
        <v>284000000</v>
      </c>
      <c r="BG859" s="46" t="s">
        <v>42</v>
      </c>
      <c r="BH859" s="71">
        <v>79.88</v>
      </c>
      <c r="BI859" s="43" t="s">
        <v>747</v>
      </c>
      <c r="BJ859" s="180" t="s">
        <v>46</v>
      </c>
      <c r="BK859" s="180">
        <v>184.875</v>
      </c>
    </row>
    <row r="860" spans="1:63" s="50" customFormat="1" ht="11.25" customHeight="1" x14ac:dyDescent="0.15">
      <c r="A860" s="379" t="s">
        <v>148</v>
      </c>
      <c r="B860" s="112" t="s">
        <v>178</v>
      </c>
      <c r="C860" s="48" t="s">
        <v>195</v>
      </c>
      <c r="D860" s="48" t="s">
        <v>213</v>
      </c>
      <c r="E860" s="48" t="s">
        <v>233</v>
      </c>
      <c r="F860" s="147"/>
      <c r="G860" s="48">
        <v>18600</v>
      </c>
      <c r="H860" s="43">
        <v>7069</v>
      </c>
      <c r="I860" s="43">
        <v>500</v>
      </c>
      <c r="J860" s="43">
        <v>35</v>
      </c>
      <c r="K860" s="43">
        <v>20</v>
      </c>
      <c r="L860" s="43">
        <v>1</v>
      </c>
      <c r="M860" s="43">
        <v>130</v>
      </c>
      <c r="N860" s="43">
        <v>28</v>
      </c>
      <c r="O860" s="43">
        <v>350</v>
      </c>
      <c r="P860" s="43">
        <v>9</v>
      </c>
      <c r="Q860" s="43">
        <v>0</v>
      </c>
      <c r="R860" s="43">
        <v>0</v>
      </c>
      <c r="S860" s="43">
        <v>0</v>
      </c>
      <c r="T860" s="43">
        <v>0</v>
      </c>
      <c r="U860" s="43">
        <v>0</v>
      </c>
      <c r="V860" s="43">
        <v>0</v>
      </c>
      <c r="W860" s="43">
        <v>0</v>
      </c>
      <c r="X860" s="43">
        <v>0</v>
      </c>
      <c r="Y860" s="43">
        <v>1110</v>
      </c>
      <c r="Z860" s="43">
        <v>166</v>
      </c>
      <c r="AA860" s="73">
        <v>1</v>
      </c>
      <c r="AB860" s="73">
        <v>0</v>
      </c>
      <c r="AC860" s="73">
        <v>0</v>
      </c>
      <c r="AD860" s="43">
        <v>139</v>
      </c>
      <c r="AE860" s="43">
        <v>54000</v>
      </c>
      <c r="AF860" s="43">
        <v>127</v>
      </c>
      <c r="AG860" s="78">
        <v>1100000</v>
      </c>
      <c r="AH860" s="81"/>
      <c r="AI860" s="112">
        <v>63505</v>
      </c>
      <c r="AJ860" s="43">
        <v>0</v>
      </c>
      <c r="AK860" s="43">
        <v>0</v>
      </c>
      <c r="AL860" s="43">
        <v>38122</v>
      </c>
      <c r="AM860" s="43">
        <v>68581</v>
      </c>
      <c r="AN860" s="113" t="s">
        <v>706</v>
      </c>
      <c r="AO860" s="43">
        <v>553702</v>
      </c>
      <c r="AP860" s="43">
        <v>632464</v>
      </c>
      <c r="AQ860" s="43">
        <v>515647</v>
      </c>
      <c r="AR860" s="43">
        <v>3900</v>
      </c>
      <c r="AS860" s="43">
        <v>0</v>
      </c>
      <c r="AT860" s="43">
        <v>0</v>
      </c>
      <c r="AU860" s="78">
        <v>0</v>
      </c>
      <c r="AV860" s="81"/>
      <c r="AW860" s="73">
        <v>0.32</v>
      </c>
      <c r="AX860" s="73">
        <v>0.68</v>
      </c>
      <c r="AY860" s="46" t="s">
        <v>95</v>
      </c>
      <c r="AZ860" s="84" t="s">
        <v>95</v>
      </c>
      <c r="BA860" s="81"/>
      <c r="BB860" s="71">
        <v>129</v>
      </c>
      <c r="BC860" s="68">
        <v>15444641</v>
      </c>
      <c r="BD860" s="68">
        <v>12757215</v>
      </c>
      <c r="BE860" s="68">
        <v>11559402</v>
      </c>
      <c r="BF860" s="68">
        <v>41777977</v>
      </c>
      <c r="BG860" s="46" t="s">
        <v>42</v>
      </c>
      <c r="BH860" s="71">
        <v>129</v>
      </c>
      <c r="BI860" s="43"/>
      <c r="BJ860" s="180" t="s">
        <v>42</v>
      </c>
      <c r="BK860" s="180">
        <v>220.77777777777777</v>
      </c>
    </row>
    <row r="861" spans="1:63" s="50" customFormat="1" ht="11.25" customHeight="1" x14ac:dyDescent="0.15">
      <c r="A861" s="379" t="s">
        <v>149</v>
      </c>
      <c r="B861" s="115" t="s">
        <v>179</v>
      </c>
      <c r="C861" s="61" t="s">
        <v>707</v>
      </c>
      <c r="D861" s="61" t="s">
        <v>214</v>
      </c>
      <c r="E861" s="61" t="s">
        <v>234</v>
      </c>
      <c r="F861" s="148"/>
      <c r="G861" s="61">
        <v>75000</v>
      </c>
      <c r="H861" s="63">
        <v>36000</v>
      </c>
      <c r="I861" s="63">
        <v>1371</v>
      </c>
      <c r="J861" s="63">
        <v>246</v>
      </c>
      <c r="K861" s="63">
        <v>29</v>
      </c>
      <c r="L861" s="63">
        <v>0</v>
      </c>
      <c r="M861" s="63">
        <v>10</v>
      </c>
      <c r="N861" s="63">
        <v>0</v>
      </c>
      <c r="O861" s="63">
        <v>47</v>
      </c>
      <c r="P861" s="63">
        <v>0</v>
      </c>
      <c r="Q861" s="63">
        <v>0</v>
      </c>
      <c r="R861" s="63">
        <v>0</v>
      </c>
      <c r="S861" s="63">
        <v>0</v>
      </c>
      <c r="T861" s="63">
        <v>0</v>
      </c>
      <c r="U861" s="63">
        <v>0</v>
      </c>
      <c r="V861" s="63">
        <v>0</v>
      </c>
      <c r="W861" s="63">
        <v>0</v>
      </c>
      <c r="X861" s="63">
        <v>0</v>
      </c>
      <c r="Y861" s="63">
        <v>4500</v>
      </c>
      <c r="Z861" s="63">
        <v>125</v>
      </c>
      <c r="AA861" s="73">
        <v>1</v>
      </c>
      <c r="AB861" s="73">
        <v>0</v>
      </c>
      <c r="AC861" s="73">
        <v>0</v>
      </c>
      <c r="AD861" s="63">
        <v>158</v>
      </c>
      <c r="AE861" s="63">
        <v>177000</v>
      </c>
      <c r="AF861" s="63">
        <v>111</v>
      </c>
      <c r="AG861" s="79">
        <v>961400</v>
      </c>
      <c r="AH861" s="82"/>
      <c r="AI861" s="115">
        <v>199642</v>
      </c>
      <c r="AJ861" s="63">
        <v>312</v>
      </c>
      <c r="AK861" s="63">
        <v>0</v>
      </c>
      <c r="AL861" s="63">
        <v>265363</v>
      </c>
      <c r="AM861" s="63">
        <v>0</v>
      </c>
      <c r="AN861" s="116"/>
      <c r="AO861" s="63">
        <v>525051</v>
      </c>
      <c r="AP861" s="63">
        <v>103042</v>
      </c>
      <c r="AQ861" s="63">
        <v>0</v>
      </c>
      <c r="AR861" s="63">
        <v>0</v>
      </c>
      <c r="AS861" s="63">
        <v>0</v>
      </c>
      <c r="AT861" s="63">
        <v>0</v>
      </c>
      <c r="AU861" s="79">
        <v>0</v>
      </c>
      <c r="AV861" s="82"/>
      <c r="AW861" s="73">
        <v>0.84</v>
      </c>
      <c r="AX861" s="73">
        <v>0.16</v>
      </c>
      <c r="AY861" s="64" t="s">
        <v>50</v>
      </c>
      <c r="AZ861" s="85" t="s">
        <v>50</v>
      </c>
      <c r="BA861" s="82"/>
      <c r="BB861" s="72">
        <v>79.23</v>
      </c>
      <c r="BC861" s="69"/>
      <c r="BD861" s="69"/>
      <c r="BE861" s="69"/>
      <c r="BF861" s="69">
        <v>48358696</v>
      </c>
      <c r="BG861" s="64" t="s">
        <v>42</v>
      </c>
      <c r="BH861" s="71">
        <v>70</v>
      </c>
      <c r="BI861" s="63" t="s">
        <v>708</v>
      </c>
      <c r="BJ861" s="181" t="s">
        <v>46</v>
      </c>
      <c r="BK861" s="181">
        <v>345.14285714285717</v>
      </c>
    </row>
    <row r="862" spans="1:63" s="50" customFormat="1" ht="11.25" customHeight="1" x14ac:dyDescent="0.15">
      <c r="A862" s="379" t="s">
        <v>75</v>
      </c>
      <c r="B862" s="115" t="s">
        <v>709</v>
      </c>
      <c r="C862" s="61" t="s">
        <v>417</v>
      </c>
      <c r="D862" s="61" t="s">
        <v>76</v>
      </c>
      <c r="E862" s="61" t="s">
        <v>235</v>
      </c>
      <c r="F862" s="148"/>
      <c r="G862" s="61">
        <v>34486</v>
      </c>
      <c r="H862" s="63">
        <v>11432</v>
      </c>
      <c r="I862" s="63">
        <v>0</v>
      </c>
      <c r="J862" s="63">
        <v>0</v>
      </c>
      <c r="K862" s="63">
        <v>0</v>
      </c>
      <c r="L862" s="63">
        <v>2</v>
      </c>
      <c r="M862" s="63">
        <v>0</v>
      </c>
      <c r="N862" s="63">
        <v>0</v>
      </c>
      <c r="O862" s="63">
        <v>0</v>
      </c>
      <c r="P862" s="63">
        <v>0</v>
      </c>
      <c r="Q862" s="63">
        <v>3006</v>
      </c>
      <c r="R862" s="63">
        <v>366</v>
      </c>
      <c r="S862" s="63">
        <v>31</v>
      </c>
      <c r="T862" s="63">
        <v>0</v>
      </c>
      <c r="U862" s="63">
        <v>3087</v>
      </c>
      <c r="V862" s="63">
        <v>710</v>
      </c>
      <c r="W862" s="63">
        <v>1203</v>
      </c>
      <c r="X862" s="63">
        <v>1</v>
      </c>
      <c r="Y862" s="63">
        <v>0</v>
      </c>
      <c r="Z862" s="63">
        <v>0</v>
      </c>
      <c r="AA862" s="124">
        <v>0</v>
      </c>
      <c r="AB862" s="124">
        <v>0</v>
      </c>
      <c r="AC862" s="124">
        <v>1</v>
      </c>
      <c r="AD862" s="63">
        <v>322</v>
      </c>
      <c r="AE862" s="63">
        <v>525456</v>
      </c>
      <c r="AF862" s="63">
        <v>227</v>
      </c>
      <c r="AG862" s="79">
        <v>853700</v>
      </c>
      <c r="AH862" s="82"/>
      <c r="AI862" s="115">
        <v>399046</v>
      </c>
      <c r="AJ862" s="63">
        <v>30</v>
      </c>
      <c r="AK862" s="63">
        <v>0</v>
      </c>
      <c r="AL862" s="63">
        <v>9255</v>
      </c>
      <c r="AM862" s="63"/>
      <c r="AN862" s="116"/>
      <c r="AO862" s="63">
        <v>3822077</v>
      </c>
      <c r="AP862" s="63">
        <v>56713</v>
      </c>
      <c r="AQ862" s="63">
        <v>89555</v>
      </c>
      <c r="AR862" s="63">
        <v>0</v>
      </c>
      <c r="AS862" s="63"/>
      <c r="AT862" s="63">
        <v>49985</v>
      </c>
      <c r="AU862" s="79"/>
      <c r="AV862" s="82" t="s">
        <v>710</v>
      </c>
      <c r="AW862" s="124">
        <v>0.95</v>
      </c>
      <c r="AX862" s="124">
        <v>0.05</v>
      </c>
      <c r="AY862" s="64" t="s">
        <v>50</v>
      </c>
      <c r="AZ862" s="85" t="s">
        <v>41</v>
      </c>
      <c r="BA862" s="82"/>
      <c r="BB862" s="72">
        <v>71.349999999999994</v>
      </c>
      <c r="BC862" s="69">
        <v>20077541</v>
      </c>
      <c r="BD862" s="69">
        <v>20770104</v>
      </c>
      <c r="BE862" s="69">
        <v>31140663</v>
      </c>
      <c r="BF862" s="69">
        <v>71988308</v>
      </c>
      <c r="BG862" s="64" t="s">
        <v>42</v>
      </c>
      <c r="BH862" s="72">
        <v>68.739999999999995</v>
      </c>
      <c r="BI862" s="63"/>
      <c r="BJ862" s="181" t="s">
        <v>42</v>
      </c>
      <c r="BK862" s="181">
        <v>809.55555555555554</v>
      </c>
    </row>
    <row r="863" spans="1:63" s="47" customFormat="1" ht="11.25" customHeight="1" x14ac:dyDescent="0.15">
      <c r="A863" s="380" t="s">
        <v>361</v>
      </c>
      <c r="B863" s="115"/>
      <c r="C863" s="61"/>
      <c r="D863" s="61"/>
      <c r="E863" s="61"/>
      <c r="F863" s="62"/>
      <c r="G863" s="61"/>
      <c r="H863" s="63"/>
      <c r="I863" s="63"/>
      <c r="J863" s="63"/>
      <c r="K863" s="63"/>
      <c r="L863" s="63"/>
      <c r="M863" s="63"/>
      <c r="N863" s="63"/>
      <c r="O863" s="63"/>
      <c r="P863" s="63"/>
      <c r="Q863" s="63"/>
      <c r="R863" s="63"/>
      <c r="S863" s="63"/>
      <c r="T863" s="63"/>
      <c r="U863" s="63"/>
      <c r="V863" s="63"/>
      <c r="W863" s="63"/>
      <c r="X863" s="63"/>
      <c r="Y863" s="63"/>
      <c r="Z863" s="63"/>
      <c r="AA863" s="124"/>
      <c r="AB863" s="124"/>
      <c r="AC863" s="124"/>
      <c r="AD863" s="63"/>
      <c r="AE863" s="63"/>
      <c r="AF863" s="63"/>
      <c r="AG863" s="79"/>
      <c r="AH863" s="82"/>
      <c r="AI863" s="115"/>
      <c r="AJ863" s="63"/>
      <c r="AK863" s="63"/>
      <c r="AL863" s="63"/>
      <c r="AM863" s="63"/>
      <c r="AN863" s="116"/>
      <c r="AO863" s="63"/>
      <c r="AP863" s="63"/>
      <c r="AQ863" s="63"/>
      <c r="AR863" s="63"/>
      <c r="AS863" s="63"/>
      <c r="AT863" s="63"/>
      <c r="AU863" s="79"/>
      <c r="AV863" s="82"/>
      <c r="AW863" s="124"/>
      <c r="AX863" s="124"/>
      <c r="AY863" s="64"/>
      <c r="AZ863" s="85"/>
      <c r="BA863" s="82"/>
      <c r="BB863" s="72"/>
      <c r="BC863" s="69"/>
      <c r="BD863" s="69"/>
      <c r="BE863" s="69"/>
      <c r="BF863" s="69"/>
      <c r="BG863" s="64"/>
      <c r="BH863" s="72"/>
      <c r="BI863" s="63"/>
      <c r="BJ863" s="181"/>
      <c r="BK863" s="181">
        <v>900.11111111111109</v>
      </c>
    </row>
    <row r="864" spans="1:63" s="47" customFormat="1" ht="11.25" customHeight="1" x14ac:dyDescent="0.15">
      <c r="A864" s="183"/>
      <c r="B864" s="117"/>
      <c r="C864" s="286"/>
      <c r="D864" s="286"/>
      <c r="E864" s="286"/>
      <c r="F864" s="53"/>
      <c r="G864" s="286"/>
      <c r="H864" s="118"/>
      <c r="I864" s="118"/>
      <c r="J864" s="118"/>
      <c r="K864" s="118"/>
      <c r="L864" s="118"/>
      <c r="M864" s="118"/>
      <c r="N864" s="118"/>
      <c r="O864" s="118"/>
      <c r="P864" s="118"/>
      <c r="Q864" s="118"/>
      <c r="R864" s="118"/>
      <c r="S864" s="118"/>
      <c r="T864" s="118"/>
      <c r="U864" s="118"/>
      <c r="V864" s="118"/>
      <c r="W864" s="118"/>
      <c r="X864" s="118"/>
      <c r="Y864" s="118"/>
      <c r="Z864" s="118"/>
      <c r="AA864" s="118"/>
      <c r="AB864" s="118"/>
      <c r="AC864" s="118"/>
      <c r="AD864" s="118"/>
      <c r="AE864" s="118"/>
      <c r="AF864" s="118"/>
      <c r="AG864" s="287"/>
      <c r="AH864" s="83"/>
      <c r="AI864" s="117"/>
      <c r="AJ864" s="118"/>
      <c r="AK864" s="118"/>
      <c r="AL864" s="118"/>
      <c r="AM864" s="118"/>
      <c r="AN864" s="119"/>
      <c r="AO864" s="118"/>
      <c r="AP864" s="118"/>
      <c r="AQ864" s="118"/>
      <c r="AR864" s="118"/>
      <c r="AS864" s="118"/>
      <c r="AT864" s="118"/>
      <c r="AU864" s="287"/>
      <c r="AV864" s="83"/>
      <c r="AW864" s="118"/>
      <c r="AX864" s="118"/>
      <c r="AY864" s="288"/>
      <c r="AZ864" s="289"/>
      <c r="BA864" s="83"/>
      <c r="BB864" s="290"/>
      <c r="BC864" s="290"/>
      <c r="BD864" s="290"/>
      <c r="BE864" s="290"/>
      <c r="BF864" s="290"/>
      <c r="BG864" s="288"/>
      <c r="BH864" s="70"/>
      <c r="BI864" s="118"/>
      <c r="BJ864" s="291"/>
      <c r="BK864" s="291"/>
    </row>
    <row r="865" spans="1:63" s="47" customFormat="1" ht="11.25" customHeight="1" x14ac:dyDescent="0.15">
      <c r="A865" s="51" t="s">
        <v>250</v>
      </c>
      <c r="B865" s="50"/>
      <c r="C865" s="50"/>
      <c r="D865" s="50"/>
      <c r="E865" s="50"/>
      <c r="F865" s="50"/>
      <c r="G865" s="50"/>
      <c r="H865" s="50"/>
      <c r="I865" s="50"/>
      <c r="J865" s="50"/>
      <c r="K865" s="50"/>
      <c r="L865" s="50"/>
      <c r="M865" s="50"/>
      <c r="N865" s="50"/>
      <c r="O865" s="50"/>
      <c r="P865" s="50"/>
      <c r="Q865" s="50"/>
      <c r="R865" s="50"/>
      <c r="S865" s="50"/>
      <c r="T865" s="50"/>
      <c r="U865" s="50"/>
      <c r="BK865" s="50"/>
    </row>
    <row r="866" spans="1:63" s="47" customFormat="1" ht="11.25" customHeight="1" x14ac:dyDescent="0.15">
      <c r="A866" s="30" t="s">
        <v>249</v>
      </c>
      <c r="B866" s="50"/>
      <c r="C866" s="50"/>
      <c r="D866" s="50"/>
      <c r="E866" s="50"/>
      <c r="F866" s="50"/>
      <c r="G866" s="50"/>
      <c r="H866" s="50"/>
      <c r="I866" s="50"/>
      <c r="J866" s="50"/>
      <c r="K866" s="50"/>
      <c r="L866" s="50"/>
      <c r="M866" s="50"/>
      <c r="N866" s="50"/>
      <c r="O866" s="50"/>
      <c r="P866" s="50"/>
      <c r="Q866" s="50"/>
      <c r="R866" s="50"/>
      <c r="S866" s="50"/>
      <c r="T866" s="50"/>
      <c r="U866" s="50"/>
      <c r="BK866" s="50"/>
    </row>
    <row r="867" spans="1:63" ht="11.25" customHeight="1" x14ac:dyDescent="0.2">
      <c r="A867" s="30" t="s">
        <v>251</v>
      </c>
      <c r="B867" s="25"/>
      <c r="C867" s="25"/>
      <c r="D867" s="28"/>
      <c r="E867" s="25"/>
      <c r="F867" s="25"/>
      <c r="G867" s="25"/>
      <c r="H867" s="25"/>
      <c r="I867" s="25"/>
      <c r="J867" s="25"/>
      <c r="K867" s="25"/>
      <c r="L867" s="25"/>
      <c r="M867" s="25"/>
      <c r="N867" s="25"/>
      <c r="O867" s="25"/>
      <c r="P867" s="25"/>
      <c r="Q867" s="25"/>
      <c r="R867" s="25"/>
      <c r="S867" s="25"/>
      <c r="T867" s="25"/>
      <c r="U867" s="25"/>
    </row>
    <row r="868" spans="1:63" ht="11.25" customHeight="1" x14ac:dyDescent="0.2">
      <c r="A868" s="30" t="s">
        <v>289</v>
      </c>
      <c r="B868" s="25"/>
      <c r="C868" s="25"/>
      <c r="D868" s="28"/>
      <c r="E868" s="25"/>
      <c r="F868" s="25"/>
      <c r="G868" s="25"/>
      <c r="H868" s="25"/>
      <c r="I868" s="25"/>
      <c r="J868" s="25"/>
      <c r="K868" s="25"/>
      <c r="L868" s="25"/>
      <c r="M868" s="25"/>
      <c r="N868" s="25"/>
      <c r="O868" s="25"/>
      <c r="P868" s="25"/>
      <c r="Q868" s="25"/>
      <c r="R868" s="25"/>
      <c r="S868" s="25"/>
      <c r="T868" s="25"/>
      <c r="U868" s="25"/>
    </row>
    <row r="869" spans="1:63" ht="11.25" customHeight="1" x14ac:dyDescent="0.2">
      <c r="A869" s="30" t="s">
        <v>288</v>
      </c>
      <c r="B869" s="25"/>
      <c r="C869" s="25"/>
      <c r="D869" s="28"/>
      <c r="E869" s="25"/>
      <c r="F869" s="25"/>
      <c r="G869" s="25"/>
      <c r="H869" s="25"/>
      <c r="I869" s="25"/>
      <c r="J869" s="25"/>
      <c r="K869" s="25"/>
      <c r="L869" s="25"/>
      <c r="M869" s="25"/>
      <c r="N869" s="25"/>
      <c r="O869" s="25"/>
      <c r="P869" s="25"/>
      <c r="Q869" s="25"/>
      <c r="R869" s="25"/>
      <c r="S869" s="25"/>
      <c r="T869" s="25"/>
      <c r="U869" s="25"/>
    </row>
    <row r="870" spans="1:63" ht="11.25" customHeight="1" x14ac:dyDescent="0.2">
      <c r="A870" s="30"/>
      <c r="B870" s="25"/>
      <c r="C870" s="25"/>
      <c r="D870" s="28"/>
      <c r="E870" s="25"/>
      <c r="F870" s="25"/>
      <c r="G870" s="25"/>
      <c r="H870" s="25"/>
      <c r="I870" s="25"/>
      <c r="J870" s="25"/>
      <c r="K870" s="25"/>
      <c r="L870" s="25"/>
      <c r="M870" s="25"/>
      <c r="N870" s="25"/>
      <c r="O870" s="25"/>
      <c r="P870" s="25"/>
      <c r="Q870" s="25"/>
      <c r="R870" s="25"/>
      <c r="S870" s="25"/>
      <c r="T870" s="25"/>
      <c r="U870" s="25"/>
    </row>
    <row r="871" spans="1:63" ht="11.25" hidden="1" customHeight="1" x14ac:dyDescent="0.2">
      <c r="A871" s="30"/>
      <c r="B871" s="25"/>
      <c r="C871" s="25"/>
      <c r="D871" s="28"/>
      <c r="E871" s="25"/>
      <c r="F871" s="25"/>
      <c r="G871" s="25"/>
      <c r="H871" s="25"/>
      <c r="I871" s="25"/>
      <c r="J871" s="25"/>
      <c r="K871" s="25"/>
      <c r="L871" s="25"/>
      <c r="M871" s="25"/>
      <c r="N871" s="25"/>
      <c r="O871" s="25"/>
      <c r="P871" s="25"/>
      <c r="Q871" s="25"/>
      <c r="R871" s="25"/>
      <c r="S871" s="25"/>
      <c r="T871" s="25"/>
      <c r="U871" s="25"/>
    </row>
    <row r="872" spans="1:63" ht="11.25" hidden="1" customHeight="1" x14ac:dyDescent="0.2">
      <c r="A872" s="30"/>
      <c r="B872" s="25"/>
      <c r="C872" s="25"/>
      <c r="D872" s="28"/>
      <c r="E872" s="25"/>
      <c r="F872" s="25"/>
      <c r="G872" s="25"/>
      <c r="H872" s="25"/>
      <c r="I872" s="25"/>
      <c r="J872" s="25"/>
      <c r="K872" s="25"/>
      <c r="L872" s="25"/>
      <c r="M872" s="25"/>
      <c r="N872" s="25"/>
      <c r="O872" s="25"/>
      <c r="P872" s="25"/>
      <c r="Q872" s="25"/>
      <c r="R872" s="25"/>
      <c r="S872" s="25"/>
      <c r="T872" s="25"/>
      <c r="U872" s="25"/>
    </row>
    <row r="873" spans="1:63" ht="11.25" hidden="1" customHeight="1" x14ac:dyDescent="0.2">
      <c r="A873" s="30"/>
      <c r="B873" s="25"/>
      <c r="C873" s="25"/>
      <c r="D873" s="28"/>
      <c r="E873" s="25"/>
      <c r="F873" s="25"/>
      <c r="G873" s="25"/>
      <c r="H873" s="25"/>
      <c r="I873" s="25"/>
      <c r="J873" s="25"/>
      <c r="K873" s="25"/>
      <c r="L873" s="25"/>
      <c r="M873" s="25"/>
      <c r="N873" s="25"/>
      <c r="O873" s="25"/>
      <c r="P873" s="25"/>
      <c r="Q873" s="25"/>
      <c r="R873" s="25"/>
      <c r="S873" s="25"/>
      <c r="T873" s="25"/>
      <c r="U873" s="25"/>
    </row>
    <row r="874" spans="1:63" ht="11.25" hidden="1" customHeight="1" x14ac:dyDescent="0.2">
      <c r="A874" s="30"/>
      <c r="B874" s="25"/>
      <c r="C874" s="25"/>
      <c r="D874" s="28"/>
      <c r="E874" s="25"/>
      <c r="F874" s="25"/>
      <c r="G874" s="25"/>
      <c r="H874" s="25"/>
      <c r="I874" s="25"/>
      <c r="J874" s="25"/>
      <c r="K874" s="25"/>
      <c r="L874" s="25"/>
      <c r="M874" s="25"/>
      <c r="N874" s="25"/>
      <c r="O874" s="25"/>
      <c r="P874" s="25"/>
      <c r="Q874" s="25"/>
      <c r="R874" s="25"/>
      <c r="S874" s="25"/>
      <c r="T874" s="25"/>
      <c r="U874" s="25"/>
    </row>
    <row r="875" spans="1:63" ht="11.25" hidden="1" customHeight="1" x14ac:dyDescent="0.2">
      <c r="A875" s="30"/>
      <c r="B875" s="25"/>
      <c r="C875" s="25"/>
      <c r="D875" s="28"/>
      <c r="E875" s="25"/>
      <c r="F875" s="25"/>
      <c r="G875" s="25"/>
      <c r="H875" s="25"/>
      <c r="I875" s="25"/>
      <c r="J875" s="25"/>
      <c r="K875" s="25"/>
      <c r="L875" s="25"/>
      <c r="M875" s="25"/>
      <c r="N875" s="25"/>
      <c r="O875" s="25"/>
      <c r="P875" s="25"/>
      <c r="Q875" s="25"/>
      <c r="R875" s="25"/>
      <c r="S875" s="25"/>
      <c r="T875" s="25"/>
      <c r="U875" s="25"/>
    </row>
    <row r="876" spans="1:63" ht="11.25" hidden="1" customHeight="1" x14ac:dyDescent="0.2">
      <c r="A876" s="30"/>
      <c r="B876" s="25"/>
      <c r="C876" s="25"/>
      <c r="D876" s="28"/>
      <c r="E876" s="25"/>
      <c r="F876" s="25"/>
      <c r="G876" s="25"/>
      <c r="H876" s="25"/>
      <c r="I876" s="25"/>
      <c r="J876" s="25"/>
      <c r="K876" s="25"/>
      <c r="L876" s="25"/>
      <c r="M876" s="25"/>
      <c r="N876" s="25"/>
      <c r="O876" s="25"/>
      <c r="P876" s="25"/>
      <c r="Q876" s="25"/>
      <c r="R876" s="25"/>
      <c r="S876" s="25"/>
      <c r="T876" s="25"/>
      <c r="U876" s="25"/>
    </row>
    <row r="877" spans="1:63" ht="11.25" hidden="1" customHeight="1" x14ac:dyDescent="0.2">
      <c r="A877" s="30"/>
      <c r="B877" s="25"/>
      <c r="C877" s="25"/>
      <c r="D877" s="28"/>
      <c r="E877" s="25"/>
      <c r="F877" s="25"/>
      <c r="G877" s="25"/>
      <c r="H877" s="25"/>
      <c r="I877" s="25"/>
      <c r="J877" s="25"/>
      <c r="K877" s="25"/>
      <c r="L877" s="25"/>
      <c r="M877" s="25"/>
      <c r="N877" s="25"/>
      <c r="O877" s="25"/>
      <c r="P877" s="25"/>
      <c r="Q877" s="25"/>
      <c r="R877" s="25"/>
      <c r="S877" s="25"/>
      <c r="T877" s="25"/>
      <c r="U877" s="25"/>
    </row>
    <row r="878" spans="1:63" ht="11.25" hidden="1" customHeight="1" x14ac:dyDescent="0.2">
      <c r="A878" s="30"/>
      <c r="B878" s="25"/>
      <c r="C878" s="25"/>
      <c r="D878" s="28"/>
      <c r="E878" s="25"/>
      <c r="F878" s="25"/>
      <c r="G878" s="25"/>
      <c r="H878" s="25"/>
      <c r="I878" s="25"/>
      <c r="J878" s="25"/>
      <c r="K878" s="25"/>
      <c r="L878" s="25"/>
      <c r="M878" s="25"/>
      <c r="N878" s="25"/>
      <c r="O878" s="25"/>
      <c r="P878" s="25"/>
      <c r="Q878" s="25"/>
      <c r="R878" s="25"/>
      <c r="S878" s="25"/>
      <c r="T878" s="25"/>
      <c r="U878" s="25"/>
    </row>
    <row r="879" spans="1:63" ht="11.25" hidden="1" customHeight="1" x14ac:dyDescent="0.2">
      <c r="A879" s="30"/>
      <c r="B879" s="25"/>
      <c r="C879" s="25"/>
      <c r="D879" s="28"/>
      <c r="E879" s="25"/>
      <c r="F879" s="25"/>
      <c r="G879" s="25"/>
      <c r="H879" s="25"/>
      <c r="I879" s="25"/>
      <c r="J879" s="25"/>
      <c r="K879" s="25"/>
      <c r="L879" s="25"/>
      <c r="M879" s="25"/>
      <c r="N879" s="25"/>
      <c r="O879" s="25"/>
      <c r="P879" s="25"/>
      <c r="Q879" s="25"/>
      <c r="R879" s="25"/>
      <c r="S879" s="25"/>
      <c r="T879" s="25"/>
      <c r="U879" s="25"/>
    </row>
    <row r="880" spans="1:63" ht="11.25" hidden="1" customHeight="1" x14ac:dyDescent="0.2">
      <c r="A880" s="30"/>
      <c r="B880" s="25"/>
      <c r="C880" s="25"/>
      <c r="D880" s="28"/>
      <c r="E880" s="25"/>
      <c r="F880" s="25"/>
      <c r="G880" s="25"/>
      <c r="H880" s="25"/>
      <c r="I880" s="25"/>
      <c r="J880" s="25"/>
      <c r="K880" s="25"/>
      <c r="L880" s="25"/>
      <c r="M880" s="25"/>
      <c r="N880" s="25"/>
      <c r="O880" s="25"/>
      <c r="P880" s="25"/>
      <c r="Q880" s="25"/>
      <c r="R880" s="25"/>
      <c r="S880" s="25"/>
      <c r="T880" s="25"/>
      <c r="U880" s="25"/>
    </row>
    <row r="881" spans="1:21" ht="11.25" hidden="1" customHeight="1" x14ac:dyDescent="0.2">
      <c r="A881" s="30"/>
      <c r="B881" s="25"/>
      <c r="C881" s="25"/>
      <c r="D881" s="28"/>
      <c r="E881" s="25"/>
      <c r="F881" s="25"/>
      <c r="G881" s="25"/>
      <c r="H881" s="25"/>
      <c r="I881" s="25"/>
      <c r="J881" s="25"/>
      <c r="K881" s="25"/>
      <c r="L881" s="25"/>
      <c r="M881" s="25"/>
      <c r="N881" s="25"/>
      <c r="O881" s="25"/>
      <c r="P881" s="25"/>
      <c r="Q881" s="25"/>
      <c r="R881" s="25"/>
      <c r="S881" s="25"/>
      <c r="T881" s="25"/>
      <c r="U881" s="25"/>
    </row>
    <row r="882" spans="1:21" ht="11.25" hidden="1" customHeight="1" x14ac:dyDescent="0.2">
      <c r="A882" s="30"/>
      <c r="B882" s="25"/>
      <c r="C882" s="25"/>
      <c r="D882" s="28"/>
      <c r="E882" s="25"/>
      <c r="F882" s="25"/>
      <c r="G882" s="25"/>
      <c r="H882" s="25"/>
      <c r="I882" s="25"/>
      <c r="J882" s="25"/>
      <c r="K882" s="25"/>
      <c r="L882" s="25"/>
      <c r="M882" s="25"/>
      <c r="N882" s="25"/>
      <c r="O882" s="25"/>
      <c r="P882" s="25"/>
      <c r="Q882" s="25"/>
      <c r="R882" s="25"/>
      <c r="S882" s="25"/>
      <c r="T882" s="25"/>
      <c r="U882" s="25"/>
    </row>
    <row r="883" spans="1:21" ht="11.25" hidden="1" customHeight="1" x14ac:dyDescent="0.2">
      <c r="A883" s="30"/>
      <c r="B883" s="25"/>
      <c r="C883" s="25"/>
      <c r="D883" s="28"/>
      <c r="E883" s="25"/>
      <c r="F883" s="25"/>
      <c r="G883" s="25"/>
      <c r="H883" s="25"/>
      <c r="I883" s="25"/>
      <c r="J883" s="25"/>
      <c r="K883" s="25"/>
      <c r="L883" s="25"/>
      <c r="M883" s="25"/>
      <c r="N883" s="25"/>
      <c r="O883" s="25"/>
      <c r="P883" s="25"/>
      <c r="Q883" s="25"/>
      <c r="R883" s="25"/>
      <c r="S883" s="25"/>
      <c r="T883" s="25"/>
      <c r="U883" s="25"/>
    </row>
    <row r="884" spans="1:21" ht="11.25" hidden="1" customHeight="1" x14ac:dyDescent="0.2">
      <c r="A884" s="30"/>
      <c r="B884" s="25"/>
      <c r="C884" s="25"/>
      <c r="D884" s="28"/>
      <c r="E884" s="25"/>
      <c r="F884" s="25"/>
      <c r="G884" s="25"/>
      <c r="H884" s="25"/>
      <c r="I884" s="25"/>
      <c r="J884" s="25"/>
      <c r="K884" s="25"/>
      <c r="L884" s="25"/>
      <c r="M884" s="25"/>
      <c r="N884" s="25"/>
      <c r="O884" s="25"/>
      <c r="P884" s="25"/>
      <c r="Q884" s="25"/>
      <c r="R884" s="25"/>
      <c r="S884" s="25"/>
      <c r="T884" s="25"/>
      <c r="U884" s="25"/>
    </row>
    <row r="885" spans="1:21" ht="11.25" hidden="1" customHeight="1" x14ac:dyDescent="0.2">
      <c r="A885" s="30"/>
      <c r="B885" s="25"/>
      <c r="C885" s="25"/>
      <c r="D885" s="28"/>
      <c r="E885" s="25"/>
      <c r="F885" s="25"/>
      <c r="G885" s="25"/>
      <c r="H885" s="25"/>
      <c r="I885" s="25"/>
      <c r="J885" s="25"/>
      <c r="K885" s="25"/>
      <c r="L885" s="25"/>
      <c r="M885" s="25"/>
      <c r="N885" s="25"/>
      <c r="O885" s="25"/>
      <c r="P885" s="25"/>
      <c r="Q885" s="25"/>
      <c r="R885" s="25"/>
      <c r="S885" s="25"/>
      <c r="T885" s="25"/>
      <c r="U885" s="25"/>
    </row>
    <row r="886" spans="1:21" ht="11.25" hidden="1" customHeight="1" x14ac:dyDescent="0.2">
      <c r="A886" s="30"/>
      <c r="B886" s="25"/>
      <c r="C886" s="25"/>
      <c r="D886" s="28"/>
      <c r="E886" s="25"/>
      <c r="F886" s="25"/>
      <c r="G886" s="25"/>
      <c r="H886" s="25"/>
      <c r="I886" s="25"/>
      <c r="J886" s="25"/>
      <c r="K886" s="25"/>
      <c r="L886" s="25"/>
      <c r="M886" s="25"/>
      <c r="N886" s="25"/>
      <c r="O886" s="25"/>
      <c r="P886" s="25"/>
      <c r="Q886" s="25"/>
      <c r="R886" s="25"/>
      <c r="S886" s="25"/>
      <c r="T886" s="25"/>
      <c r="U886" s="25"/>
    </row>
    <row r="887" spans="1:21" ht="11.25" hidden="1" customHeight="1" x14ac:dyDescent="0.2">
      <c r="A887" s="30"/>
      <c r="B887" s="25"/>
      <c r="C887" s="25"/>
      <c r="D887" s="28"/>
      <c r="E887" s="25"/>
      <c r="F887" s="25"/>
      <c r="G887" s="25"/>
      <c r="H887" s="25"/>
      <c r="I887" s="25"/>
      <c r="J887" s="25"/>
      <c r="K887" s="25"/>
      <c r="L887" s="25"/>
      <c r="M887" s="25"/>
      <c r="N887" s="25"/>
      <c r="O887" s="25"/>
      <c r="P887" s="25"/>
      <c r="Q887" s="25"/>
      <c r="R887" s="25"/>
      <c r="S887" s="25"/>
      <c r="T887" s="25"/>
      <c r="U887" s="25"/>
    </row>
    <row r="888" spans="1:21" ht="11.25" hidden="1" customHeight="1" x14ac:dyDescent="0.2">
      <c r="A888" s="30"/>
      <c r="B888" s="25"/>
      <c r="C888" s="25"/>
      <c r="D888" s="28"/>
      <c r="E888" s="25"/>
      <c r="F888" s="25"/>
      <c r="G888" s="25"/>
      <c r="H888" s="25"/>
      <c r="I888" s="25"/>
      <c r="J888" s="25"/>
      <c r="K888" s="25"/>
      <c r="L888" s="25"/>
      <c r="M888" s="25"/>
      <c r="N888" s="25"/>
      <c r="O888" s="25"/>
      <c r="P888" s="25"/>
      <c r="Q888" s="25"/>
      <c r="R888" s="25"/>
      <c r="S888" s="25"/>
      <c r="T888" s="25"/>
      <c r="U888" s="25"/>
    </row>
    <row r="889" spans="1:21" ht="11.25" hidden="1" customHeight="1" x14ac:dyDescent="0.2">
      <c r="A889" s="30"/>
      <c r="B889" s="25"/>
      <c r="C889" s="25"/>
      <c r="D889" s="28"/>
      <c r="E889" s="25"/>
      <c r="F889" s="25"/>
      <c r="G889" s="25"/>
      <c r="H889" s="25"/>
      <c r="I889" s="25"/>
      <c r="J889" s="25"/>
      <c r="K889" s="25"/>
      <c r="L889" s="25"/>
      <c r="M889" s="25"/>
      <c r="N889" s="25"/>
      <c r="O889" s="25"/>
      <c r="P889" s="25"/>
      <c r="Q889" s="25"/>
      <c r="R889" s="25"/>
      <c r="S889" s="25"/>
      <c r="T889" s="25"/>
      <c r="U889" s="25"/>
    </row>
    <row r="890" spans="1:21" ht="11.25" hidden="1" customHeight="1" x14ac:dyDescent="0.2">
      <c r="A890" s="30"/>
      <c r="B890" s="25"/>
      <c r="C890" s="25"/>
      <c r="D890" s="28"/>
      <c r="E890" s="25"/>
      <c r="F890" s="25"/>
      <c r="G890" s="25"/>
      <c r="H890" s="25"/>
      <c r="I890" s="25"/>
      <c r="J890" s="25"/>
      <c r="K890" s="25"/>
      <c r="L890" s="25"/>
      <c r="M890" s="25"/>
      <c r="N890" s="25"/>
      <c r="O890" s="25"/>
      <c r="P890" s="25"/>
      <c r="Q890" s="25"/>
      <c r="R890" s="25"/>
      <c r="S890" s="25"/>
      <c r="T890" s="25"/>
      <c r="U890" s="25"/>
    </row>
    <row r="891" spans="1:21" ht="11.25" hidden="1" customHeight="1" x14ac:dyDescent="0.2">
      <c r="A891" s="30"/>
      <c r="B891" s="25"/>
      <c r="C891" s="25"/>
      <c r="D891" s="28"/>
      <c r="E891" s="25"/>
      <c r="F891" s="25"/>
      <c r="G891" s="25"/>
      <c r="H891" s="25"/>
      <c r="I891" s="25"/>
      <c r="J891" s="25"/>
      <c r="K891" s="25"/>
      <c r="L891" s="25"/>
      <c r="M891" s="25"/>
      <c r="N891" s="25"/>
      <c r="O891" s="25"/>
      <c r="P891" s="25"/>
      <c r="Q891" s="25"/>
      <c r="R891" s="25"/>
      <c r="S891" s="25"/>
      <c r="T891" s="25"/>
      <c r="U891" s="25"/>
    </row>
    <row r="892" spans="1:21" ht="11.25" hidden="1" customHeight="1" x14ac:dyDescent="0.2">
      <c r="A892" s="30"/>
      <c r="B892" s="25"/>
      <c r="C892" s="25"/>
      <c r="D892" s="28"/>
      <c r="E892" s="25"/>
      <c r="F892" s="25"/>
      <c r="G892" s="25"/>
      <c r="H892" s="25"/>
      <c r="I892" s="25"/>
      <c r="J892" s="25"/>
      <c r="K892" s="25"/>
      <c r="L892" s="25"/>
      <c r="M892" s="25"/>
      <c r="N892" s="25"/>
      <c r="O892" s="25"/>
      <c r="P892" s="25"/>
      <c r="Q892" s="25"/>
      <c r="R892" s="25"/>
      <c r="S892" s="25"/>
      <c r="T892" s="25"/>
      <c r="U892" s="25"/>
    </row>
    <row r="893" spans="1:21" ht="11.25" hidden="1" customHeight="1" x14ac:dyDescent="0.2">
      <c r="A893" s="30"/>
      <c r="B893" s="25"/>
      <c r="C893" s="25"/>
      <c r="D893" s="28"/>
      <c r="E893" s="25"/>
      <c r="F893" s="25"/>
      <c r="G893" s="25"/>
      <c r="H893" s="25"/>
      <c r="I893" s="25"/>
      <c r="J893" s="25"/>
      <c r="K893" s="25"/>
      <c r="L893" s="25"/>
      <c r="M893" s="25"/>
      <c r="N893" s="25"/>
      <c r="O893" s="25"/>
      <c r="P893" s="25"/>
      <c r="Q893" s="25"/>
      <c r="R893" s="25"/>
      <c r="S893" s="25"/>
      <c r="T893" s="25"/>
      <c r="U893" s="25"/>
    </row>
    <row r="894" spans="1:21" ht="11.25" hidden="1" customHeight="1" x14ac:dyDescent="0.2">
      <c r="A894" s="30"/>
      <c r="B894" s="25"/>
      <c r="C894" s="25"/>
      <c r="D894" s="28"/>
      <c r="E894" s="25"/>
      <c r="F894" s="25"/>
      <c r="G894" s="25"/>
      <c r="H894" s="25"/>
      <c r="I894" s="25"/>
      <c r="J894" s="25"/>
      <c r="K894" s="25"/>
      <c r="L894" s="25"/>
      <c r="M894" s="25"/>
      <c r="N894" s="25"/>
      <c r="O894" s="25"/>
      <c r="P894" s="25"/>
      <c r="Q894" s="25"/>
      <c r="R894" s="25"/>
      <c r="S894" s="25"/>
      <c r="T894" s="25"/>
      <c r="U894" s="25"/>
    </row>
    <row r="895" spans="1:21" ht="11.25" hidden="1" customHeight="1" x14ac:dyDescent="0.2">
      <c r="A895" s="30"/>
      <c r="B895" s="25"/>
      <c r="C895" s="25"/>
      <c r="D895" s="28"/>
      <c r="E895" s="25"/>
      <c r="F895" s="25"/>
      <c r="G895" s="25"/>
      <c r="H895" s="25"/>
      <c r="I895" s="25"/>
      <c r="J895" s="25"/>
      <c r="K895" s="25"/>
      <c r="L895" s="25"/>
      <c r="M895" s="25"/>
      <c r="N895" s="25"/>
      <c r="O895" s="25"/>
      <c r="P895" s="25"/>
      <c r="Q895" s="25"/>
      <c r="R895" s="25"/>
      <c r="S895" s="25"/>
      <c r="T895" s="25"/>
      <c r="U895" s="25"/>
    </row>
    <row r="896" spans="1:21" ht="11.25" hidden="1" customHeight="1" x14ac:dyDescent="0.2">
      <c r="A896" s="30"/>
      <c r="B896" s="25"/>
      <c r="C896" s="25"/>
      <c r="D896" s="28"/>
      <c r="E896" s="25"/>
      <c r="F896" s="25"/>
      <c r="G896" s="25"/>
      <c r="H896" s="25"/>
      <c r="I896" s="25"/>
      <c r="J896" s="25"/>
      <c r="K896" s="25"/>
      <c r="L896" s="25"/>
      <c r="M896" s="25"/>
      <c r="N896" s="25"/>
      <c r="O896" s="25"/>
      <c r="P896" s="25"/>
      <c r="Q896" s="25"/>
      <c r="R896" s="25"/>
      <c r="S896" s="25"/>
      <c r="T896" s="25"/>
      <c r="U896" s="25"/>
    </row>
    <row r="897" spans="1:63" ht="11.25" hidden="1" customHeight="1" x14ac:dyDescent="0.2">
      <c r="A897" s="30"/>
      <c r="B897" s="25"/>
      <c r="C897" s="25"/>
      <c r="D897" s="28"/>
      <c r="E897" s="25"/>
      <c r="F897" s="25"/>
      <c r="G897" s="25"/>
      <c r="H897" s="25"/>
      <c r="I897" s="25"/>
      <c r="J897" s="25"/>
      <c r="K897" s="25"/>
      <c r="L897" s="25"/>
      <c r="M897" s="25"/>
      <c r="N897" s="25"/>
      <c r="O897" s="25"/>
      <c r="P897" s="25"/>
      <c r="Q897" s="25"/>
      <c r="R897" s="25"/>
      <c r="S897" s="25"/>
      <c r="T897" s="25"/>
      <c r="U897" s="25"/>
    </row>
    <row r="898" spans="1:63" ht="11.25" hidden="1" customHeight="1" x14ac:dyDescent="0.2">
      <c r="A898" s="30"/>
      <c r="B898" s="25"/>
      <c r="C898" s="25"/>
      <c r="D898" s="28"/>
      <c r="E898" s="25"/>
      <c r="F898" s="25"/>
      <c r="G898" s="25"/>
      <c r="H898" s="25"/>
      <c r="I898" s="25"/>
      <c r="J898" s="25"/>
      <c r="K898" s="25"/>
      <c r="L898" s="25"/>
      <c r="M898" s="25"/>
      <c r="N898" s="25"/>
      <c r="O898" s="25"/>
      <c r="P898" s="25"/>
      <c r="Q898" s="25"/>
      <c r="R898" s="25"/>
      <c r="S898" s="25"/>
      <c r="T898" s="25"/>
      <c r="U898" s="25"/>
    </row>
    <row r="899" spans="1:63" ht="11.25" hidden="1" customHeight="1" x14ac:dyDescent="0.2">
      <c r="A899" s="30"/>
      <c r="B899" s="25"/>
      <c r="C899" s="25"/>
      <c r="D899" s="28"/>
      <c r="E899" s="25"/>
      <c r="F899" s="25"/>
      <c r="G899" s="25"/>
      <c r="H899" s="25"/>
      <c r="I899" s="25"/>
      <c r="J899" s="25"/>
      <c r="K899" s="25"/>
      <c r="L899" s="25"/>
      <c r="M899" s="25"/>
      <c r="N899" s="25"/>
      <c r="O899" s="25"/>
      <c r="P899" s="25"/>
      <c r="Q899" s="25"/>
      <c r="R899" s="25"/>
      <c r="S899" s="25"/>
      <c r="T899" s="25"/>
      <c r="U899" s="25"/>
    </row>
    <row r="900" spans="1:63" ht="11.25" hidden="1" customHeight="1" x14ac:dyDescent="0.2">
      <c r="A900" s="30"/>
      <c r="B900" s="25"/>
      <c r="C900" s="25"/>
      <c r="D900" s="28"/>
      <c r="E900" s="25"/>
      <c r="F900" s="25"/>
      <c r="G900" s="25"/>
      <c r="H900" s="25"/>
      <c r="I900" s="25"/>
      <c r="J900" s="25"/>
      <c r="K900" s="25"/>
      <c r="L900" s="25"/>
      <c r="M900" s="25"/>
      <c r="N900" s="25"/>
      <c r="O900" s="25"/>
      <c r="P900" s="25"/>
      <c r="Q900" s="25"/>
      <c r="R900" s="25"/>
      <c r="S900" s="25"/>
      <c r="T900" s="25"/>
      <c r="U900" s="25"/>
    </row>
    <row r="901" spans="1:63" ht="11.25" hidden="1" customHeight="1" x14ac:dyDescent="0.2">
      <c r="A901" s="30"/>
      <c r="B901" s="25"/>
      <c r="C901" s="25"/>
      <c r="D901" s="28"/>
      <c r="E901" s="25"/>
      <c r="F901" s="25"/>
      <c r="G901" s="25"/>
      <c r="H901" s="25"/>
      <c r="I901" s="25"/>
      <c r="J901" s="25"/>
      <c r="K901" s="25"/>
      <c r="L901" s="25"/>
      <c r="M901" s="25"/>
      <c r="N901" s="25"/>
      <c r="O901" s="25"/>
      <c r="P901" s="25"/>
      <c r="Q901" s="25"/>
      <c r="R901" s="25"/>
      <c r="S901" s="25"/>
      <c r="T901" s="25"/>
      <c r="U901" s="25"/>
    </row>
    <row r="902" spans="1:63" ht="11.25" hidden="1" customHeight="1" x14ac:dyDescent="0.2">
      <c r="A902" s="30"/>
      <c r="B902" s="25"/>
      <c r="C902" s="25"/>
      <c r="D902" s="28"/>
      <c r="E902" s="25"/>
      <c r="F902" s="25"/>
      <c r="G902" s="25"/>
      <c r="H902" s="25"/>
      <c r="I902" s="25"/>
      <c r="J902" s="25"/>
      <c r="K902" s="25"/>
      <c r="L902" s="25"/>
      <c r="M902" s="25"/>
      <c r="N902" s="25"/>
      <c r="O902" s="25"/>
      <c r="P902" s="25"/>
      <c r="Q902" s="25"/>
      <c r="R902" s="25"/>
      <c r="S902" s="25"/>
      <c r="T902" s="25"/>
      <c r="U902" s="25"/>
    </row>
    <row r="903" spans="1:63" ht="11.25" hidden="1" customHeight="1" x14ac:dyDescent="0.2">
      <c r="A903" s="30"/>
      <c r="B903" s="25"/>
      <c r="C903" s="25"/>
      <c r="D903" s="28"/>
      <c r="E903" s="25"/>
      <c r="F903" s="25"/>
      <c r="G903" s="25"/>
      <c r="H903" s="25"/>
      <c r="I903" s="25"/>
      <c r="J903" s="25"/>
      <c r="K903" s="25"/>
      <c r="L903" s="25"/>
      <c r="M903" s="25"/>
      <c r="N903" s="25"/>
      <c r="O903" s="25"/>
      <c r="P903" s="25"/>
      <c r="Q903" s="25"/>
      <c r="R903" s="25"/>
      <c r="S903" s="25"/>
      <c r="T903" s="25"/>
      <c r="U903" s="25"/>
    </row>
    <row r="904" spans="1:63" ht="11.25" hidden="1" customHeight="1" x14ac:dyDescent="0.2">
      <c r="A904" s="30"/>
      <c r="B904" s="25"/>
      <c r="C904" s="25"/>
      <c r="D904" s="28"/>
      <c r="E904" s="25"/>
      <c r="F904" s="25"/>
      <c r="G904" s="25"/>
      <c r="H904" s="25"/>
      <c r="I904" s="25"/>
      <c r="J904" s="25"/>
      <c r="K904" s="25"/>
      <c r="L904" s="25"/>
      <c r="M904" s="25"/>
      <c r="N904" s="25"/>
      <c r="O904" s="25"/>
      <c r="P904" s="25"/>
      <c r="Q904" s="25"/>
      <c r="R904" s="25"/>
      <c r="S904" s="25"/>
      <c r="T904" s="25"/>
      <c r="U904" s="25"/>
    </row>
    <row r="905" spans="1:63" ht="11.25" hidden="1" customHeight="1" x14ac:dyDescent="0.2">
      <c r="A905" s="30"/>
      <c r="B905" s="25"/>
      <c r="C905" s="25"/>
      <c r="D905" s="28"/>
      <c r="E905" s="25"/>
      <c r="F905" s="25"/>
      <c r="G905" s="25"/>
      <c r="H905" s="25"/>
      <c r="I905" s="25"/>
      <c r="J905" s="25"/>
      <c r="K905" s="25"/>
      <c r="L905" s="25"/>
      <c r="M905" s="25"/>
      <c r="N905" s="25"/>
      <c r="O905" s="25"/>
      <c r="P905" s="25"/>
      <c r="Q905" s="25"/>
      <c r="R905" s="25"/>
      <c r="S905" s="25"/>
      <c r="T905" s="25"/>
      <c r="U905" s="25"/>
    </row>
    <row r="906" spans="1:63" ht="11.25" hidden="1" customHeight="1" x14ac:dyDescent="0.2">
      <c r="A906" s="30"/>
      <c r="B906" s="25"/>
      <c r="C906" s="25"/>
      <c r="D906" s="28"/>
      <c r="E906" s="25"/>
      <c r="F906" s="25"/>
      <c r="G906" s="25"/>
      <c r="H906" s="25"/>
      <c r="I906" s="25"/>
      <c r="J906" s="25"/>
      <c r="K906" s="25"/>
      <c r="L906" s="25"/>
      <c r="M906" s="25"/>
      <c r="N906" s="25"/>
      <c r="O906" s="25"/>
      <c r="P906" s="25"/>
      <c r="Q906" s="25"/>
      <c r="R906" s="25"/>
      <c r="S906" s="25"/>
      <c r="T906" s="25"/>
      <c r="U906" s="25"/>
    </row>
    <row r="907" spans="1:63" ht="11.25" customHeight="1" x14ac:dyDescent="0.2">
      <c r="A907" s="30"/>
      <c r="B907" s="25"/>
      <c r="C907" s="25"/>
      <c r="D907" s="28"/>
      <c r="E907" s="25"/>
      <c r="F907" s="25"/>
      <c r="G907" s="25"/>
      <c r="H907" s="25"/>
      <c r="I907" s="25"/>
      <c r="J907" s="25"/>
      <c r="K907" s="25"/>
      <c r="L907" s="25"/>
      <c r="M907" s="25"/>
      <c r="N907" s="25"/>
      <c r="O907" s="25"/>
      <c r="P907" s="25"/>
      <c r="Q907" s="25"/>
      <c r="R907" s="25"/>
      <c r="S907" s="25"/>
      <c r="T907" s="25"/>
      <c r="U907" s="25"/>
    </row>
    <row r="908" spans="1:63" s="31" customFormat="1" ht="21" x14ac:dyDescent="0.25">
      <c r="A908" s="145" t="s">
        <v>644</v>
      </c>
      <c r="B908" s="461"/>
      <c r="C908" s="433"/>
      <c r="D908" s="434"/>
      <c r="E908" s="435"/>
      <c r="F908" s="87" t="s">
        <v>247</v>
      </c>
      <c r="G908" s="436" t="s">
        <v>246</v>
      </c>
      <c r="H908" s="437"/>
      <c r="I908" s="441" t="s">
        <v>292</v>
      </c>
      <c r="J908" s="439"/>
      <c r="K908" s="439"/>
      <c r="L908" s="4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c r="AH908" s="88"/>
      <c r="AI908" s="438" t="s">
        <v>328</v>
      </c>
      <c r="AJ908" s="440"/>
      <c r="AK908" s="440"/>
      <c r="AL908" s="440"/>
      <c r="AM908" s="440"/>
      <c r="AN908" s="440"/>
      <c r="AO908" s="440"/>
      <c r="AP908" s="239"/>
      <c r="AQ908" s="239"/>
      <c r="AR908" s="239"/>
      <c r="AS908" s="239"/>
      <c r="AT908" s="239"/>
      <c r="AU908" s="89"/>
      <c r="AV908" s="239"/>
      <c r="AW908" s="239"/>
      <c r="AX908" s="239"/>
      <c r="AY908" s="239"/>
      <c r="AZ908" s="239"/>
      <c r="BA908" s="88"/>
      <c r="BB908" s="441" t="s">
        <v>296</v>
      </c>
      <c r="BC908" s="439"/>
      <c r="BD908" s="439"/>
      <c r="BE908" s="439"/>
      <c r="BF908" s="439"/>
      <c r="BG908" s="439"/>
      <c r="BH908" s="439"/>
      <c r="BI908" s="460"/>
      <c r="BJ908" s="367" t="s">
        <v>291</v>
      </c>
      <c r="BK908" s="369"/>
    </row>
    <row r="909" spans="1:63" s="32" customFormat="1" ht="42.75" customHeight="1" x14ac:dyDescent="0.25">
      <c r="A909" s="90" t="s">
        <v>236</v>
      </c>
      <c r="B909" s="459" t="s">
        <v>161</v>
      </c>
      <c r="C909" s="443"/>
      <c r="D909" s="444"/>
      <c r="E909" s="445"/>
      <c r="F909" s="87" t="s">
        <v>245</v>
      </c>
      <c r="G909" s="446" t="s">
        <v>248</v>
      </c>
      <c r="H909" s="446"/>
      <c r="I909" s="91" t="s">
        <v>6</v>
      </c>
      <c r="J909" s="92"/>
      <c r="K909" s="92"/>
      <c r="L909" s="92"/>
      <c r="M909" s="92"/>
      <c r="N909" s="92"/>
      <c r="O909" s="92"/>
      <c r="P909" s="93"/>
      <c r="Q909" s="94" t="s">
        <v>7</v>
      </c>
      <c r="R909" s="92"/>
      <c r="S909" s="92"/>
      <c r="T909" s="92"/>
      <c r="U909" s="92"/>
      <c r="V909" s="92"/>
      <c r="W909" s="92"/>
      <c r="X909" s="93"/>
      <c r="Y909" s="447" t="s">
        <v>8</v>
      </c>
      <c r="Z909" s="448"/>
      <c r="AA909" s="447" t="s">
        <v>9</v>
      </c>
      <c r="AB909" s="448"/>
      <c r="AC909" s="449"/>
      <c r="AD909" s="447" t="s">
        <v>10</v>
      </c>
      <c r="AE909" s="449"/>
      <c r="AF909" s="447" t="s">
        <v>11</v>
      </c>
      <c r="AG909" s="448"/>
      <c r="AH909" s="420" t="s">
        <v>259</v>
      </c>
      <c r="AI909" s="450" t="s">
        <v>260</v>
      </c>
      <c r="AJ909" s="450"/>
      <c r="AK909" s="450"/>
      <c r="AL909" s="450"/>
      <c r="AM909" s="450"/>
      <c r="AN909" s="450"/>
      <c r="AO909" s="451" t="s">
        <v>276</v>
      </c>
      <c r="AP909" s="450"/>
      <c r="AQ909" s="450"/>
      <c r="AR909" s="450"/>
      <c r="AS909" s="450"/>
      <c r="AT909" s="450"/>
      <c r="AU909" s="450"/>
      <c r="AV909" s="450"/>
      <c r="AW909" s="451" t="s">
        <v>13</v>
      </c>
      <c r="AX909" s="450"/>
      <c r="AY909" s="447" t="s">
        <v>14</v>
      </c>
      <c r="AZ909" s="448"/>
      <c r="BA909" s="452" t="s">
        <v>279</v>
      </c>
      <c r="BB909" s="455" t="s">
        <v>297</v>
      </c>
      <c r="BC909" s="455"/>
      <c r="BD909" s="455"/>
      <c r="BE909" s="455"/>
      <c r="BF909" s="455"/>
      <c r="BG909" s="447" t="s">
        <v>295</v>
      </c>
      <c r="BH909" s="448"/>
      <c r="BI909" s="420" t="s">
        <v>294</v>
      </c>
      <c r="BJ909" s="420" t="s">
        <v>293</v>
      </c>
      <c r="BK909" s="423" t="s">
        <v>2719</v>
      </c>
    </row>
    <row r="910" spans="1:63" s="33" customFormat="1" ht="63" x14ac:dyDescent="0.25">
      <c r="A910" s="95"/>
      <c r="B910" s="457" t="s">
        <v>15</v>
      </c>
      <c r="C910" s="428" t="s">
        <v>16</v>
      </c>
      <c r="D910" s="428" t="s">
        <v>159</v>
      </c>
      <c r="E910" s="430" t="s">
        <v>160</v>
      </c>
      <c r="F910" s="96" t="s">
        <v>125</v>
      </c>
      <c r="G910" s="97" t="s">
        <v>17</v>
      </c>
      <c r="H910" s="97" t="s">
        <v>18</v>
      </c>
      <c r="I910" s="98" t="s">
        <v>19</v>
      </c>
      <c r="J910" s="99" t="s">
        <v>20</v>
      </c>
      <c r="K910" s="99" t="s">
        <v>21</v>
      </c>
      <c r="L910" s="99" t="s">
        <v>22</v>
      </c>
      <c r="M910" s="99" t="s">
        <v>23</v>
      </c>
      <c r="N910" s="99" t="s">
        <v>24</v>
      </c>
      <c r="O910" s="99" t="s">
        <v>25</v>
      </c>
      <c r="P910" s="99" t="s">
        <v>26</v>
      </c>
      <c r="Q910" s="99" t="s">
        <v>19</v>
      </c>
      <c r="R910" s="99" t="s">
        <v>20</v>
      </c>
      <c r="S910" s="99" t="s">
        <v>21</v>
      </c>
      <c r="T910" s="99" t="s">
        <v>22</v>
      </c>
      <c r="U910" s="99" t="s">
        <v>23</v>
      </c>
      <c r="V910" s="99" t="s">
        <v>24</v>
      </c>
      <c r="W910" s="99" t="s">
        <v>25</v>
      </c>
      <c r="X910" s="99" t="s">
        <v>26</v>
      </c>
      <c r="Y910" s="98" t="s">
        <v>343</v>
      </c>
      <c r="Z910" s="100" t="s">
        <v>344</v>
      </c>
      <c r="AA910" s="98" t="s">
        <v>256</v>
      </c>
      <c r="AB910" s="99" t="s">
        <v>257</v>
      </c>
      <c r="AC910" s="99" t="s">
        <v>258</v>
      </c>
      <c r="AD910" s="99" t="s">
        <v>27</v>
      </c>
      <c r="AE910" s="99" t="s">
        <v>254</v>
      </c>
      <c r="AF910" s="99" t="s">
        <v>28</v>
      </c>
      <c r="AG910" s="101" t="s">
        <v>255</v>
      </c>
      <c r="AH910" s="421"/>
      <c r="AI910" s="109" t="s">
        <v>261</v>
      </c>
      <c r="AJ910" s="110" t="s">
        <v>262</v>
      </c>
      <c r="AK910" s="110" t="s">
        <v>263</v>
      </c>
      <c r="AL910" s="110" t="s">
        <v>264</v>
      </c>
      <c r="AM910" s="110" t="s">
        <v>29</v>
      </c>
      <c r="AN910" s="423" t="s">
        <v>2416</v>
      </c>
      <c r="AO910" s="102" t="s">
        <v>30</v>
      </c>
      <c r="AP910" s="101" t="s">
        <v>31</v>
      </c>
      <c r="AQ910" s="101" t="s">
        <v>32</v>
      </c>
      <c r="AR910" s="101" t="s">
        <v>33</v>
      </c>
      <c r="AS910" s="101" t="s">
        <v>34</v>
      </c>
      <c r="AT910" s="101" t="s">
        <v>35</v>
      </c>
      <c r="AU910" s="100" t="s">
        <v>29</v>
      </c>
      <c r="AV910" s="420" t="s">
        <v>12</v>
      </c>
      <c r="AW910" s="103" t="s">
        <v>277</v>
      </c>
      <c r="AX910" s="101" t="s">
        <v>278</v>
      </c>
      <c r="AY910" s="99" t="s">
        <v>36</v>
      </c>
      <c r="AZ910" s="101" t="s">
        <v>37</v>
      </c>
      <c r="BA910" s="453"/>
      <c r="BB910" s="101" t="s">
        <v>285</v>
      </c>
      <c r="BC910" s="100" t="s">
        <v>341</v>
      </c>
      <c r="BD910" s="101" t="s">
        <v>287</v>
      </c>
      <c r="BE910" s="101" t="s">
        <v>290</v>
      </c>
      <c r="BF910" s="100" t="s">
        <v>342</v>
      </c>
      <c r="BG910" s="101" t="s">
        <v>299</v>
      </c>
      <c r="BH910" s="101" t="s">
        <v>298</v>
      </c>
      <c r="BI910" s="421"/>
      <c r="BJ910" s="421"/>
      <c r="BK910" s="424"/>
    </row>
    <row r="911" spans="1:63" s="34" customFormat="1" ht="12.75" x14ac:dyDescent="0.25">
      <c r="A911" s="104"/>
      <c r="B911" s="458"/>
      <c r="C911" s="429"/>
      <c r="D911" s="429"/>
      <c r="E911" s="431"/>
      <c r="F911" s="272" t="s">
        <v>126</v>
      </c>
      <c r="G911" s="273" t="s">
        <v>127</v>
      </c>
      <c r="H911" s="274" t="s">
        <v>127</v>
      </c>
      <c r="I911" s="274" t="s">
        <v>128</v>
      </c>
      <c r="J911" s="274" t="s">
        <v>128</v>
      </c>
      <c r="K911" s="274" t="s">
        <v>128</v>
      </c>
      <c r="L911" s="274" t="s">
        <v>128</v>
      </c>
      <c r="M911" s="274" t="s">
        <v>128</v>
      </c>
      <c r="N911" s="274" t="s">
        <v>128</v>
      </c>
      <c r="O911" s="274" t="s">
        <v>128</v>
      </c>
      <c r="P911" s="274" t="s">
        <v>128</v>
      </c>
      <c r="Q911" s="274" t="s">
        <v>128</v>
      </c>
      <c r="R911" s="274" t="s">
        <v>128</v>
      </c>
      <c r="S911" s="274" t="s">
        <v>128</v>
      </c>
      <c r="T911" s="274" t="s">
        <v>128</v>
      </c>
      <c r="U911" s="274" t="s">
        <v>128</v>
      </c>
      <c r="V911" s="274" t="s">
        <v>128</v>
      </c>
      <c r="W911" s="274" t="s">
        <v>128</v>
      </c>
      <c r="X911" s="274" t="s">
        <v>128</v>
      </c>
      <c r="Y911" s="274" t="s">
        <v>128</v>
      </c>
      <c r="Z911" s="274" t="s">
        <v>128</v>
      </c>
      <c r="AA911" s="274" t="s">
        <v>252</v>
      </c>
      <c r="AB911" s="274" t="s">
        <v>252</v>
      </c>
      <c r="AC911" s="274" t="s">
        <v>252</v>
      </c>
      <c r="AD911" s="274" t="s">
        <v>128</v>
      </c>
      <c r="AE911" s="274" t="s">
        <v>129</v>
      </c>
      <c r="AF911" s="274" t="s">
        <v>128</v>
      </c>
      <c r="AG911" s="275" t="s">
        <v>253</v>
      </c>
      <c r="AH911" s="422"/>
      <c r="AI911" s="276" t="s">
        <v>129</v>
      </c>
      <c r="AJ911" s="275" t="s">
        <v>129</v>
      </c>
      <c r="AK911" s="275" t="s">
        <v>129</v>
      </c>
      <c r="AL911" s="275" t="s">
        <v>129</v>
      </c>
      <c r="AM911" s="275" t="s">
        <v>129</v>
      </c>
      <c r="AN911" s="422"/>
      <c r="AO911" s="277" t="s">
        <v>253</v>
      </c>
      <c r="AP911" s="275" t="s">
        <v>253</v>
      </c>
      <c r="AQ911" s="275" t="s">
        <v>253</v>
      </c>
      <c r="AR911" s="275" t="s">
        <v>253</v>
      </c>
      <c r="AS911" s="275" t="s">
        <v>253</v>
      </c>
      <c r="AT911" s="275" t="s">
        <v>253</v>
      </c>
      <c r="AU911" s="275" t="s">
        <v>253</v>
      </c>
      <c r="AV911" s="422"/>
      <c r="AW911" s="278" t="s">
        <v>252</v>
      </c>
      <c r="AX911" s="275" t="s">
        <v>252</v>
      </c>
      <c r="AY911" s="274"/>
      <c r="AZ911" s="275"/>
      <c r="BA911" s="451"/>
      <c r="BB911" s="275" t="s">
        <v>286</v>
      </c>
      <c r="BC911" s="275" t="s">
        <v>130</v>
      </c>
      <c r="BD911" s="275" t="s">
        <v>130</v>
      </c>
      <c r="BE911" s="275" t="s">
        <v>130</v>
      </c>
      <c r="BF911" s="275" t="s">
        <v>130</v>
      </c>
      <c r="BG911" s="275"/>
      <c r="BH911" s="275" t="s">
        <v>130</v>
      </c>
      <c r="BI911" s="422"/>
      <c r="BJ911" s="422"/>
      <c r="BK911" s="425"/>
    </row>
    <row r="912" spans="1:63" ht="11.25" customHeight="1" x14ac:dyDescent="0.2">
      <c r="A912" s="52"/>
      <c r="B912" s="35"/>
      <c r="C912" s="35"/>
      <c r="D912" s="35"/>
      <c r="E912" s="35"/>
      <c r="F912" s="36"/>
      <c r="G912" s="35"/>
      <c r="H912" s="22"/>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269"/>
      <c r="AH912" s="86"/>
      <c r="AI912" s="270"/>
      <c r="AJ912" s="38"/>
      <c r="AK912" s="38"/>
      <c r="AL912" s="38"/>
      <c r="AM912" s="38"/>
      <c r="AN912" s="111"/>
      <c r="AO912" s="38"/>
      <c r="AP912" s="38"/>
      <c r="AQ912" s="38"/>
      <c r="AR912" s="38"/>
      <c r="AS912" s="38"/>
      <c r="AT912" s="38"/>
      <c r="AU912" s="269"/>
      <c r="AV912" s="86"/>
      <c r="AW912" s="38"/>
      <c r="AX912" s="38"/>
      <c r="AY912" s="38"/>
      <c r="AZ912" s="269"/>
      <c r="BA912" s="86"/>
      <c r="BB912" s="38"/>
      <c r="BC912" s="38"/>
      <c r="BD912" s="38"/>
      <c r="BE912" s="38"/>
      <c r="BF912" s="38"/>
      <c r="BG912" s="39"/>
      <c r="BH912" s="38"/>
      <c r="BI912" s="38"/>
      <c r="BJ912" s="279"/>
      <c r="BK912" s="279"/>
    </row>
    <row r="913" spans="1:63" s="47" customFormat="1" ht="11.25" customHeight="1" x14ac:dyDescent="0.15">
      <c r="A913" s="280" t="s">
        <v>346</v>
      </c>
      <c r="B913" s="41"/>
      <c r="C913" s="41"/>
      <c r="D913" s="41"/>
      <c r="E913" s="41"/>
      <c r="F913" s="42"/>
      <c r="G913" s="41"/>
      <c r="H913" s="37"/>
      <c r="I913" s="43"/>
      <c r="J913" s="43"/>
      <c r="K913" s="43"/>
      <c r="L913" s="43"/>
      <c r="M913" s="43"/>
      <c r="N913" s="43"/>
      <c r="O913" s="43"/>
      <c r="P913" s="43"/>
      <c r="Q913" s="43"/>
      <c r="R913" s="43"/>
      <c r="S913" s="43"/>
      <c r="T913" s="43"/>
      <c r="U913" s="43"/>
      <c r="V913" s="43"/>
      <c r="W913" s="43"/>
      <c r="X913" s="43"/>
      <c r="Y913" s="43"/>
      <c r="Z913" s="43"/>
      <c r="AA913" s="73"/>
      <c r="AB913" s="73"/>
      <c r="AC913" s="73"/>
      <c r="AD913" s="43"/>
      <c r="AE913" s="43"/>
      <c r="AF913" s="43"/>
      <c r="AG913" s="78"/>
      <c r="AH913" s="81"/>
      <c r="AI913" s="112"/>
      <c r="AJ913" s="43"/>
      <c r="AK913" s="43"/>
      <c r="AL913" s="43"/>
      <c r="AM913" s="43"/>
      <c r="AN913" s="113"/>
      <c r="AO913" s="43"/>
      <c r="AP913" s="43"/>
      <c r="AQ913" s="43"/>
      <c r="AR913" s="43"/>
      <c r="AS913" s="43"/>
      <c r="AT913" s="43"/>
      <c r="AU913" s="78"/>
      <c r="AV913" s="81"/>
      <c r="AW913" s="73"/>
      <c r="AX913" s="73"/>
      <c r="AY913" s="46"/>
      <c r="AZ913" s="84"/>
      <c r="BA913" s="81"/>
      <c r="BB913" s="71"/>
      <c r="BC913" s="68"/>
      <c r="BD913" s="68"/>
      <c r="BE913" s="68"/>
      <c r="BF913" s="68"/>
      <c r="BG913" s="46"/>
      <c r="BH913" s="71"/>
      <c r="BI913" s="43"/>
      <c r="BJ913" s="180"/>
      <c r="BK913" s="180">
        <v>65.5</v>
      </c>
    </row>
    <row r="914" spans="1:63" s="47" customFormat="1" ht="11.25" customHeight="1" x14ac:dyDescent="0.15">
      <c r="A914" s="281" t="s">
        <v>345</v>
      </c>
      <c r="B914" s="41"/>
      <c r="C914" s="41"/>
      <c r="D914" s="41"/>
      <c r="E914" s="41"/>
      <c r="F914" s="42"/>
      <c r="G914" s="41"/>
      <c r="H914" s="37"/>
      <c r="I914" s="43"/>
      <c r="J914" s="43"/>
      <c r="K914" s="43"/>
      <c r="L914" s="43"/>
      <c r="M914" s="43"/>
      <c r="N914" s="43"/>
      <c r="O914" s="43"/>
      <c r="P914" s="43"/>
      <c r="Q914" s="43"/>
      <c r="R914" s="43"/>
      <c r="S914" s="43"/>
      <c r="T914" s="43"/>
      <c r="U914" s="43"/>
      <c r="V914" s="43"/>
      <c r="W914" s="43"/>
      <c r="X914" s="43"/>
      <c r="Y914" s="43"/>
      <c r="Z914" s="43"/>
      <c r="AA914" s="73"/>
      <c r="AB914" s="73"/>
      <c r="AC914" s="73"/>
      <c r="AD914" s="43"/>
      <c r="AE914" s="43"/>
      <c r="AF914" s="43"/>
      <c r="AG914" s="78"/>
      <c r="AH914" s="81"/>
      <c r="AI914" s="112"/>
      <c r="AJ914" s="43"/>
      <c r="AK914" s="43"/>
      <c r="AL914" s="43"/>
      <c r="AM914" s="43"/>
      <c r="AN914" s="113"/>
      <c r="AO914" s="43"/>
      <c r="AP914" s="43"/>
      <c r="AQ914" s="43"/>
      <c r="AR914" s="43"/>
      <c r="AS914" s="43"/>
      <c r="AT914" s="43"/>
      <c r="AU914" s="78"/>
      <c r="AV914" s="81"/>
      <c r="AW914" s="73"/>
      <c r="AX914" s="73"/>
      <c r="AY914" s="46"/>
      <c r="AZ914" s="84"/>
      <c r="BA914" s="81"/>
      <c r="BB914" s="71"/>
      <c r="BC914" s="68"/>
      <c r="BD914" s="68"/>
      <c r="BE914" s="68"/>
      <c r="BF914" s="68"/>
      <c r="BG914" s="46"/>
      <c r="BH914" s="71"/>
      <c r="BI914" s="43"/>
      <c r="BJ914" s="180"/>
      <c r="BK914" s="180">
        <v>2180.8000000000002</v>
      </c>
    </row>
    <row r="915" spans="1:63" s="47" customFormat="1" ht="11.25" customHeight="1" x14ac:dyDescent="0.15">
      <c r="A915" s="282" t="s">
        <v>153</v>
      </c>
      <c r="B915" s="41" t="s">
        <v>162</v>
      </c>
      <c r="C915" s="41" t="s">
        <v>180</v>
      </c>
      <c r="D915" s="41" t="s">
        <v>197</v>
      </c>
      <c r="E915" s="41" t="s">
        <v>215</v>
      </c>
      <c r="F915" s="42"/>
      <c r="G915" s="41">
        <v>14000</v>
      </c>
      <c r="H915" s="37"/>
      <c r="I915" s="43">
        <v>200</v>
      </c>
      <c r="J915" s="43">
        <v>7</v>
      </c>
      <c r="K915" s="43">
        <v>2</v>
      </c>
      <c r="L915" s="43">
        <v>1</v>
      </c>
      <c r="M915" s="43">
        <v>52</v>
      </c>
      <c r="N915" s="43">
        <v>0</v>
      </c>
      <c r="O915" s="43">
        <v>190</v>
      </c>
      <c r="P915" s="43">
        <v>0</v>
      </c>
      <c r="Q915" s="43">
        <v>0</v>
      </c>
      <c r="R915" s="43">
        <v>0</v>
      </c>
      <c r="S915" s="43">
        <v>0</v>
      </c>
      <c r="T915" s="43">
        <v>0</v>
      </c>
      <c r="U915" s="43">
        <v>0</v>
      </c>
      <c r="V915" s="43">
        <v>0</v>
      </c>
      <c r="W915" s="43">
        <v>0</v>
      </c>
      <c r="X915" s="43">
        <v>0</v>
      </c>
      <c r="Y915" s="43">
        <v>315</v>
      </c>
      <c r="Z915" s="43">
        <v>98</v>
      </c>
      <c r="AA915" s="73">
        <v>1</v>
      </c>
      <c r="AB915" s="73">
        <v>0</v>
      </c>
      <c r="AC915" s="73">
        <v>0</v>
      </c>
      <c r="AD915" s="43">
        <v>32</v>
      </c>
      <c r="AE915" s="43">
        <v>80</v>
      </c>
      <c r="AF915" s="43">
        <v>32</v>
      </c>
      <c r="AG915" s="78">
        <v>361000</v>
      </c>
      <c r="AH915" s="81"/>
      <c r="AI915" s="112">
        <v>13000</v>
      </c>
      <c r="AJ915" s="43">
        <v>0</v>
      </c>
      <c r="AK915" s="43">
        <v>0</v>
      </c>
      <c r="AL915" s="43">
        <v>0</v>
      </c>
      <c r="AM915" s="43"/>
      <c r="AN915" s="113"/>
      <c r="AO915" s="43">
        <v>15000</v>
      </c>
      <c r="AP915" s="43">
        <v>0</v>
      </c>
      <c r="AQ915" s="43">
        <v>80000</v>
      </c>
      <c r="AR915" s="43">
        <v>0</v>
      </c>
      <c r="AS915" s="43">
        <v>0</v>
      </c>
      <c r="AT915" s="43">
        <v>0</v>
      </c>
      <c r="AU915" s="78"/>
      <c r="AV915" s="81"/>
      <c r="AW915" s="73">
        <v>0.18</v>
      </c>
      <c r="AX915" s="73">
        <v>0.82</v>
      </c>
      <c r="AY915" s="46" t="s">
        <v>50</v>
      </c>
      <c r="AZ915" s="84" t="s">
        <v>50</v>
      </c>
      <c r="BA915" s="81"/>
      <c r="BB915" s="71">
        <v>125</v>
      </c>
      <c r="BC915" s="68">
        <v>1900000</v>
      </c>
      <c r="BD915" s="68">
        <v>2300000</v>
      </c>
      <c r="BE915" s="68">
        <v>1600000</v>
      </c>
      <c r="BF915" s="68">
        <v>5800000</v>
      </c>
      <c r="BG915" s="46" t="s">
        <v>42</v>
      </c>
      <c r="BH915" s="71">
        <v>125</v>
      </c>
      <c r="BI915" s="43" t="s">
        <v>280</v>
      </c>
      <c r="BJ915" s="180" t="s">
        <v>42</v>
      </c>
      <c r="BK915" s="180">
        <v>127.66666666666667</v>
      </c>
    </row>
    <row r="916" spans="1:63" s="47" customFormat="1" ht="11.25" customHeight="1" x14ac:dyDescent="0.15">
      <c r="A916" s="182" t="s">
        <v>154</v>
      </c>
      <c r="B916" s="48" t="s">
        <v>163</v>
      </c>
      <c r="C916" s="48" t="s">
        <v>69</v>
      </c>
      <c r="D916" s="48" t="s">
        <v>198</v>
      </c>
      <c r="E916" s="48" t="s">
        <v>216</v>
      </c>
      <c r="F916" s="49"/>
      <c r="G916" s="48">
        <v>37650</v>
      </c>
      <c r="H916" s="43">
        <v>16000</v>
      </c>
      <c r="I916" s="43">
        <v>88</v>
      </c>
      <c r="J916" s="43">
        <v>30</v>
      </c>
      <c r="K916" s="43">
        <v>0</v>
      </c>
      <c r="L916" s="43">
        <v>1</v>
      </c>
      <c r="M916" s="43">
        <v>0</v>
      </c>
      <c r="N916" s="43">
        <v>60</v>
      </c>
      <c r="O916" s="43">
        <v>115</v>
      </c>
      <c r="P916" s="43">
        <v>0</v>
      </c>
      <c r="Q916" s="43"/>
      <c r="R916" s="43"/>
      <c r="S916" s="43"/>
      <c r="T916" s="43"/>
      <c r="U916" s="43"/>
      <c r="V916" s="43"/>
      <c r="W916" s="43"/>
      <c r="X916" s="43"/>
      <c r="Y916" s="43">
        <v>375</v>
      </c>
      <c r="Z916" s="43">
        <v>0</v>
      </c>
      <c r="AA916" s="73">
        <v>1</v>
      </c>
      <c r="AB916" s="73">
        <v>0</v>
      </c>
      <c r="AC916" s="73">
        <v>0</v>
      </c>
      <c r="AD916" s="43">
        <v>90</v>
      </c>
      <c r="AE916" s="43">
        <v>31600</v>
      </c>
      <c r="AF916" s="43">
        <v>80</v>
      </c>
      <c r="AG916" s="78">
        <v>400000</v>
      </c>
      <c r="AH916" s="81"/>
      <c r="AI916" s="112">
        <v>150</v>
      </c>
      <c r="AJ916" s="43">
        <v>60820</v>
      </c>
      <c r="AK916" s="43">
        <v>0</v>
      </c>
      <c r="AL916" s="43">
        <v>20000</v>
      </c>
      <c r="AM916" s="43"/>
      <c r="AN916" s="113"/>
      <c r="AO916" s="43">
        <v>500000</v>
      </c>
      <c r="AP916" s="43">
        <v>1.43</v>
      </c>
      <c r="AQ916" s="43">
        <v>14700</v>
      </c>
      <c r="AR916" s="43">
        <v>0</v>
      </c>
      <c r="AS916" s="43">
        <v>0</v>
      </c>
      <c r="AT916" s="43">
        <v>216000</v>
      </c>
      <c r="AU916" s="78"/>
      <c r="AV916" s="81"/>
      <c r="AW916" s="73">
        <v>0.68</v>
      </c>
      <c r="AX916" s="73">
        <v>0.32</v>
      </c>
      <c r="AY916" s="46" t="s">
        <v>50</v>
      </c>
      <c r="AZ916" s="84" t="s">
        <v>50</v>
      </c>
      <c r="BA916" s="81"/>
      <c r="BB916" s="71">
        <v>130</v>
      </c>
      <c r="BC916" s="68"/>
      <c r="BD916" s="68"/>
      <c r="BE916" s="68">
        <v>6666845</v>
      </c>
      <c r="BF916" s="68">
        <v>14951604</v>
      </c>
      <c r="BG916" s="46" t="s">
        <v>42</v>
      </c>
      <c r="BH916" s="71">
        <v>128</v>
      </c>
      <c r="BI916" s="43"/>
      <c r="BJ916" s="180" t="s">
        <v>46</v>
      </c>
      <c r="BK916" s="180">
        <v>153.19999999999999</v>
      </c>
    </row>
    <row r="917" spans="1:63" s="47" customFormat="1" ht="11.25" customHeight="1" x14ac:dyDescent="0.15">
      <c r="A917" s="182" t="s">
        <v>131</v>
      </c>
      <c r="B917" s="48" t="s">
        <v>164</v>
      </c>
      <c r="C917" s="48" t="s">
        <v>181</v>
      </c>
      <c r="D917" s="48" t="s">
        <v>199</v>
      </c>
      <c r="E917" s="48" t="s">
        <v>217</v>
      </c>
      <c r="F917" s="49"/>
      <c r="G917" s="48">
        <v>49645</v>
      </c>
      <c r="H917" s="43">
        <v>14863</v>
      </c>
      <c r="I917" s="43">
        <v>1025</v>
      </c>
      <c r="J917" s="43">
        <v>193</v>
      </c>
      <c r="K917" s="43">
        <v>77</v>
      </c>
      <c r="L917" s="43">
        <v>0</v>
      </c>
      <c r="M917" s="43">
        <v>46</v>
      </c>
      <c r="N917" s="43">
        <v>1</v>
      </c>
      <c r="O917" s="43">
        <v>0</v>
      </c>
      <c r="P917" s="43">
        <v>0</v>
      </c>
      <c r="Q917" s="43">
        <v>0</v>
      </c>
      <c r="R917" s="43">
        <v>0</v>
      </c>
      <c r="S917" s="43">
        <v>0</v>
      </c>
      <c r="T917" s="43">
        <v>0</v>
      </c>
      <c r="U917" s="43">
        <v>0</v>
      </c>
      <c r="V917" s="43">
        <v>0</v>
      </c>
      <c r="W917" s="43">
        <v>0</v>
      </c>
      <c r="X917" s="43">
        <v>0</v>
      </c>
      <c r="Y917" s="43">
        <v>955</v>
      </c>
      <c r="Z917" s="43">
        <v>551</v>
      </c>
      <c r="AA917" s="73">
        <v>1</v>
      </c>
      <c r="AB917" s="73">
        <v>0</v>
      </c>
      <c r="AC917" s="73">
        <v>0</v>
      </c>
      <c r="AD917" s="43">
        <v>90</v>
      </c>
      <c r="AE917" s="43">
        <v>30000</v>
      </c>
      <c r="AF917" s="43">
        <v>9</v>
      </c>
      <c r="AG917" s="78">
        <v>45000</v>
      </c>
      <c r="AH917" s="81" t="s">
        <v>237</v>
      </c>
      <c r="AI917" s="112">
        <v>6793</v>
      </c>
      <c r="AJ917" s="43">
        <v>0</v>
      </c>
      <c r="AK917" s="43">
        <v>0</v>
      </c>
      <c r="AL917" s="43">
        <v>36073</v>
      </c>
      <c r="AM917" s="43">
        <v>1688</v>
      </c>
      <c r="AN917" s="113" t="s">
        <v>265</v>
      </c>
      <c r="AO917" s="43">
        <v>483181</v>
      </c>
      <c r="AP917" s="43">
        <v>0</v>
      </c>
      <c r="AQ917" s="43">
        <v>38027</v>
      </c>
      <c r="AR917" s="43">
        <v>0</v>
      </c>
      <c r="AS917" s="43">
        <v>0</v>
      </c>
      <c r="AT917" s="43">
        <v>0</v>
      </c>
      <c r="AU917" s="78">
        <v>0</v>
      </c>
      <c r="AV917" s="81"/>
      <c r="AW917" s="73">
        <v>0.92</v>
      </c>
      <c r="AX917" s="73">
        <v>0.08</v>
      </c>
      <c r="AY917" s="46" t="s">
        <v>50</v>
      </c>
      <c r="AZ917" s="84" t="s">
        <v>50</v>
      </c>
      <c r="BA917" s="81"/>
      <c r="BB917" s="71">
        <v>120</v>
      </c>
      <c r="BC917" s="68">
        <v>9502682</v>
      </c>
      <c r="BD917" s="68">
        <v>2050431</v>
      </c>
      <c r="BE917" s="68">
        <v>1838391</v>
      </c>
      <c r="BF917" s="68">
        <v>13606773</v>
      </c>
      <c r="BG917" s="46" t="s">
        <v>46</v>
      </c>
      <c r="BH917" s="71"/>
      <c r="BI917" s="43" t="s">
        <v>281</v>
      </c>
      <c r="BJ917" s="180" t="s">
        <v>46</v>
      </c>
      <c r="BK917" s="180">
        <v>81.285714285714292</v>
      </c>
    </row>
    <row r="918" spans="1:63" s="47" customFormat="1" ht="11.25" customHeight="1" x14ac:dyDescent="0.15">
      <c r="A918" s="182" t="s">
        <v>132</v>
      </c>
      <c r="B918" s="48" t="s">
        <v>165</v>
      </c>
      <c r="C918" s="48" t="s">
        <v>182</v>
      </c>
      <c r="D918" s="48" t="s">
        <v>200</v>
      </c>
      <c r="E918" s="48" t="s">
        <v>218</v>
      </c>
      <c r="F918" s="49"/>
      <c r="G918" s="48">
        <v>23000</v>
      </c>
      <c r="H918" s="43">
        <v>9134</v>
      </c>
      <c r="I918" s="43">
        <v>894</v>
      </c>
      <c r="J918" s="43">
        <v>89</v>
      </c>
      <c r="K918" s="43">
        <v>36</v>
      </c>
      <c r="L918" s="43">
        <v>13</v>
      </c>
      <c r="M918" s="43">
        <v>502</v>
      </c>
      <c r="N918" s="43">
        <v>0</v>
      </c>
      <c r="O918" s="43">
        <v>222</v>
      </c>
      <c r="P918" s="43">
        <v>0</v>
      </c>
      <c r="Q918" s="43">
        <v>0</v>
      </c>
      <c r="R918" s="43">
        <v>0</v>
      </c>
      <c r="S918" s="43">
        <v>0</v>
      </c>
      <c r="T918" s="43">
        <v>0</v>
      </c>
      <c r="U918" s="43">
        <v>0</v>
      </c>
      <c r="V918" s="43">
        <v>0</v>
      </c>
      <c r="W918" s="43">
        <v>0</v>
      </c>
      <c r="X918" s="43">
        <v>0</v>
      </c>
      <c r="Y918" s="43">
        <v>1865</v>
      </c>
      <c r="Z918" s="43">
        <v>140</v>
      </c>
      <c r="AA918" s="73">
        <v>0.98</v>
      </c>
      <c r="AB918" s="73">
        <v>0.01</v>
      </c>
      <c r="AC918" s="73">
        <v>0.01</v>
      </c>
      <c r="AD918" s="43">
        <v>206</v>
      </c>
      <c r="AE918" s="43">
        <v>212200</v>
      </c>
      <c r="AF918" s="43">
        <v>167</v>
      </c>
      <c r="AG918" s="78">
        <v>7253642</v>
      </c>
      <c r="AH918" s="81" t="s">
        <v>238</v>
      </c>
      <c r="AI918" s="112">
        <v>11131</v>
      </c>
      <c r="AJ918" s="43">
        <v>5</v>
      </c>
      <c r="AK918" s="43">
        <v>214009</v>
      </c>
      <c r="AL918" s="43">
        <v>1832</v>
      </c>
      <c r="AM918" s="43">
        <v>0</v>
      </c>
      <c r="AN918" s="113"/>
      <c r="AO918" s="43">
        <v>618717</v>
      </c>
      <c r="AP918" s="43">
        <v>0</v>
      </c>
      <c r="AQ918" s="43">
        <v>12965037</v>
      </c>
      <c r="AR918" s="43">
        <v>0</v>
      </c>
      <c r="AS918" s="43">
        <v>0</v>
      </c>
      <c r="AT918" s="43">
        <v>0</v>
      </c>
      <c r="AU918" s="78">
        <v>0</v>
      </c>
      <c r="AV918" s="81"/>
      <c r="AW918" s="73">
        <v>0.22</v>
      </c>
      <c r="AX918" s="73">
        <v>0.78</v>
      </c>
      <c r="AY918" s="46" t="s">
        <v>41</v>
      </c>
      <c r="AZ918" s="84" t="s">
        <v>95</v>
      </c>
      <c r="BA918" s="81"/>
      <c r="BB918" s="71">
        <v>89.8</v>
      </c>
      <c r="BC918" s="68">
        <v>19378346</v>
      </c>
      <c r="BD918" s="68">
        <v>14465839</v>
      </c>
      <c r="BE918" s="68">
        <v>24050360</v>
      </c>
      <c r="BF918" s="68">
        <v>59301143</v>
      </c>
      <c r="BG918" s="46" t="s">
        <v>42</v>
      </c>
      <c r="BH918" s="71">
        <v>125</v>
      </c>
      <c r="BI918" s="43" t="s">
        <v>282</v>
      </c>
      <c r="BJ918" s="180" t="s">
        <v>46</v>
      </c>
      <c r="BK918" s="180">
        <v>637</v>
      </c>
    </row>
    <row r="919" spans="1:63" s="47" customFormat="1" ht="11.25" customHeight="1" x14ac:dyDescent="0.15">
      <c r="A919" s="182" t="s">
        <v>133</v>
      </c>
      <c r="B919" s="48" t="s">
        <v>166</v>
      </c>
      <c r="C919" s="48" t="s">
        <v>183</v>
      </c>
      <c r="D919" s="48" t="s">
        <v>201</v>
      </c>
      <c r="E919" s="48" t="s">
        <v>219</v>
      </c>
      <c r="F919" s="49"/>
      <c r="G919" s="48">
        <v>10870</v>
      </c>
      <c r="H919" s="43">
        <v>4135</v>
      </c>
      <c r="I919" s="43">
        <v>634</v>
      </c>
      <c r="J919" s="43">
        <v>2</v>
      </c>
      <c r="K919" s="43">
        <v>15</v>
      </c>
      <c r="L919" s="43">
        <v>0</v>
      </c>
      <c r="M919" s="43">
        <v>125</v>
      </c>
      <c r="N919" s="43">
        <v>7</v>
      </c>
      <c r="O919" s="43">
        <v>632</v>
      </c>
      <c r="P919" s="43">
        <v>3</v>
      </c>
      <c r="Q919" s="43">
        <v>210</v>
      </c>
      <c r="R919" s="43">
        <v>0</v>
      </c>
      <c r="S919" s="43">
        <v>0</v>
      </c>
      <c r="T919" s="43">
        <v>0</v>
      </c>
      <c r="U919" s="43">
        <v>0</v>
      </c>
      <c r="V919" s="43">
        <v>0</v>
      </c>
      <c r="W919" s="43">
        <v>0</v>
      </c>
      <c r="X919" s="43">
        <v>0</v>
      </c>
      <c r="Y919" s="43">
        <v>1196</v>
      </c>
      <c r="Z919" s="43">
        <v>0</v>
      </c>
      <c r="AA919" s="73">
        <v>1</v>
      </c>
      <c r="AB919" s="73">
        <v>0</v>
      </c>
      <c r="AC919" s="73">
        <v>0</v>
      </c>
      <c r="AD919" s="43">
        <v>97</v>
      </c>
      <c r="AE919" s="43">
        <v>150000</v>
      </c>
      <c r="AF919" s="43">
        <v>89</v>
      </c>
      <c r="AG919" s="78">
        <v>432000</v>
      </c>
      <c r="AH919" s="81"/>
      <c r="AI919" s="112">
        <v>233300</v>
      </c>
      <c r="AJ919" s="43">
        <v>0</v>
      </c>
      <c r="AK919" s="43">
        <v>0</v>
      </c>
      <c r="AL919" s="43">
        <v>0</v>
      </c>
      <c r="AM919" s="43">
        <v>0</v>
      </c>
      <c r="AN919" s="113"/>
      <c r="AO919" s="43">
        <v>97000</v>
      </c>
      <c r="AP919" s="43">
        <v>0</v>
      </c>
      <c r="AQ919" s="43">
        <v>1384400</v>
      </c>
      <c r="AR919" s="43">
        <v>0</v>
      </c>
      <c r="AS919" s="43">
        <v>0</v>
      </c>
      <c r="AT919" s="43">
        <v>0</v>
      </c>
      <c r="AU919" s="78">
        <v>0</v>
      </c>
      <c r="AV919" s="81"/>
      <c r="AW919" s="73">
        <v>0.05</v>
      </c>
      <c r="AX919" s="73">
        <v>0.95</v>
      </c>
      <c r="AY919" s="46" t="s">
        <v>50</v>
      </c>
      <c r="AZ919" s="84" t="s">
        <v>50</v>
      </c>
      <c r="BA919" s="81"/>
      <c r="BB919" s="71">
        <v>72</v>
      </c>
      <c r="BC919" s="68">
        <v>25720000</v>
      </c>
      <c r="BD919" s="68"/>
      <c r="BE919" s="68">
        <v>17910000</v>
      </c>
      <c r="BF919" s="68">
        <v>49734000</v>
      </c>
      <c r="BG919" s="46" t="s">
        <v>42</v>
      </c>
      <c r="BH919" s="71">
        <v>75</v>
      </c>
      <c r="BI919" s="43"/>
      <c r="BJ919" s="180" t="s">
        <v>46</v>
      </c>
      <c r="BK919" s="180">
        <v>1090.3333333333333</v>
      </c>
    </row>
    <row r="920" spans="1:63" s="47" customFormat="1" ht="11.25" customHeight="1" x14ac:dyDescent="0.15">
      <c r="A920" s="182" t="s">
        <v>134</v>
      </c>
      <c r="B920" s="48" t="s">
        <v>167</v>
      </c>
      <c r="C920" s="48" t="s">
        <v>184</v>
      </c>
      <c r="D920" s="48" t="s">
        <v>202</v>
      </c>
      <c r="E920" s="48" t="s">
        <v>220</v>
      </c>
      <c r="F920" s="49"/>
      <c r="G920" s="48">
        <v>13472</v>
      </c>
      <c r="H920" s="43"/>
      <c r="I920" s="43">
        <v>383</v>
      </c>
      <c r="J920" s="43">
        <v>11</v>
      </c>
      <c r="K920" s="43">
        <v>5</v>
      </c>
      <c r="L920" s="43"/>
      <c r="M920" s="43">
        <v>15</v>
      </c>
      <c r="N920" s="43">
        <v>4</v>
      </c>
      <c r="O920" s="43">
        <v>325</v>
      </c>
      <c r="P920" s="43">
        <v>0</v>
      </c>
      <c r="Q920" s="43">
        <v>0</v>
      </c>
      <c r="R920" s="43">
        <v>0</v>
      </c>
      <c r="S920" s="43">
        <v>0</v>
      </c>
      <c r="T920" s="43">
        <v>0</v>
      </c>
      <c r="U920" s="43">
        <v>0</v>
      </c>
      <c r="V920" s="43">
        <v>0</v>
      </c>
      <c r="W920" s="43">
        <v>0</v>
      </c>
      <c r="X920" s="43">
        <v>0</v>
      </c>
      <c r="Y920" s="43">
        <v>285</v>
      </c>
      <c r="Z920" s="43">
        <v>44</v>
      </c>
      <c r="AA920" s="73">
        <v>1</v>
      </c>
      <c r="AB920" s="73">
        <v>0</v>
      </c>
      <c r="AC920" s="73">
        <v>0</v>
      </c>
      <c r="AD920" s="43">
        <v>19</v>
      </c>
      <c r="AE920" s="43">
        <v>46700</v>
      </c>
      <c r="AF920" s="43">
        <v>14</v>
      </c>
      <c r="AG920" s="78">
        <v>280000</v>
      </c>
      <c r="AH920" s="81" t="s">
        <v>239</v>
      </c>
      <c r="AI920" s="112">
        <v>87500</v>
      </c>
      <c r="AJ920" s="43">
        <v>0</v>
      </c>
      <c r="AK920" s="43">
        <v>0</v>
      </c>
      <c r="AL920" s="43">
        <v>2600</v>
      </c>
      <c r="AM920" s="43">
        <v>0</v>
      </c>
      <c r="AN920" s="113"/>
      <c r="AO920" s="43">
        <v>625000</v>
      </c>
      <c r="AP920" s="43">
        <v>0</v>
      </c>
      <c r="AQ920" s="43">
        <v>0</v>
      </c>
      <c r="AR920" s="43">
        <v>0</v>
      </c>
      <c r="AS920" s="43">
        <v>0</v>
      </c>
      <c r="AT920" s="43">
        <v>0</v>
      </c>
      <c r="AU920" s="78">
        <v>0</v>
      </c>
      <c r="AV920" s="81"/>
      <c r="AW920" s="73">
        <v>1</v>
      </c>
      <c r="AX920" s="73">
        <v>0</v>
      </c>
      <c r="AY920" s="46" t="s">
        <v>50</v>
      </c>
      <c r="AZ920" s="84" t="s">
        <v>50</v>
      </c>
      <c r="BA920" s="81"/>
      <c r="BB920" s="71">
        <v>58.63</v>
      </c>
      <c r="BC920" s="68">
        <v>2372000</v>
      </c>
      <c r="BD920" s="68">
        <v>732000</v>
      </c>
      <c r="BE920" s="68">
        <v>5232000</v>
      </c>
      <c r="BF920" s="68">
        <v>13892000</v>
      </c>
      <c r="BG920" s="46" t="s">
        <v>46</v>
      </c>
      <c r="BH920" s="71">
        <v>63.43</v>
      </c>
      <c r="BI920" s="43"/>
      <c r="BJ920" s="180" t="s">
        <v>42</v>
      </c>
      <c r="BK920" s="180">
        <v>283</v>
      </c>
    </row>
    <row r="921" spans="1:63" s="47" customFormat="1" ht="11.25" customHeight="1" x14ac:dyDescent="0.15">
      <c r="A921" s="283" t="s">
        <v>347</v>
      </c>
      <c r="B921" s="48"/>
      <c r="C921" s="48"/>
      <c r="D921" s="48"/>
      <c r="E921" s="48"/>
      <c r="F921" s="49"/>
      <c r="G921" s="48"/>
      <c r="H921" s="43"/>
      <c r="I921" s="43"/>
      <c r="J921" s="43"/>
      <c r="K921" s="43"/>
      <c r="L921" s="43"/>
      <c r="M921" s="43"/>
      <c r="N921" s="43"/>
      <c r="O921" s="43"/>
      <c r="P921" s="43"/>
      <c r="Q921" s="43"/>
      <c r="R921" s="43"/>
      <c r="S921" s="43"/>
      <c r="T921" s="43"/>
      <c r="U921" s="43"/>
      <c r="V921" s="43"/>
      <c r="W921" s="43"/>
      <c r="X921" s="43"/>
      <c r="Y921" s="43"/>
      <c r="Z921" s="43"/>
      <c r="AA921" s="73"/>
      <c r="AB921" s="73"/>
      <c r="AC921" s="73"/>
      <c r="AD921" s="43"/>
      <c r="AE921" s="43"/>
      <c r="AF921" s="43"/>
      <c r="AG921" s="78"/>
      <c r="AH921" s="81"/>
      <c r="AI921" s="112"/>
      <c r="AJ921" s="43"/>
      <c r="AK921" s="43"/>
      <c r="AL921" s="43"/>
      <c r="AM921" s="43"/>
      <c r="AN921" s="113"/>
      <c r="AO921" s="43"/>
      <c r="AP921" s="43"/>
      <c r="AQ921" s="43"/>
      <c r="AR921" s="43"/>
      <c r="AS921" s="43"/>
      <c r="AT921" s="43"/>
      <c r="AU921" s="78"/>
      <c r="AV921" s="81"/>
      <c r="AW921" s="73"/>
      <c r="AX921" s="73"/>
      <c r="AY921" s="46"/>
      <c r="AZ921" s="84"/>
      <c r="BA921" s="81"/>
      <c r="BB921" s="71"/>
      <c r="BC921" s="68"/>
      <c r="BD921" s="68"/>
      <c r="BE921" s="68"/>
      <c r="BF921" s="68"/>
      <c r="BG921" s="46"/>
      <c r="BH921" s="71"/>
      <c r="BI921" s="43"/>
      <c r="BJ921" s="180"/>
      <c r="BK921" s="180">
        <v>193</v>
      </c>
    </row>
    <row r="922" spans="1:63" s="47" customFormat="1" ht="11.25" customHeight="1" x14ac:dyDescent="0.15">
      <c r="A922" s="283" t="s">
        <v>348</v>
      </c>
      <c r="B922" s="48"/>
      <c r="C922" s="48"/>
      <c r="D922" s="48"/>
      <c r="E922" s="48"/>
      <c r="F922" s="49"/>
      <c r="G922" s="48"/>
      <c r="H922" s="43"/>
      <c r="I922" s="43"/>
      <c r="J922" s="43"/>
      <c r="K922" s="43"/>
      <c r="L922" s="43"/>
      <c r="M922" s="43"/>
      <c r="N922" s="43"/>
      <c r="O922" s="43"/>
      <c r="P922" s="43"/>
      <c r="Q922" s="43"/>
      <c r="R922" s="43"/>
      <c r="S922" s="43"/>
      <c r="T922" s="43"/>
      <c r="U922" s="43"/>
      <c r="V922" s="43"/>
      <c r="W922" s="43"/>
      <c r="X922" s="43"/>
      <c r="Y922" s="43"/>
      <c r="Z922" s="43"/>
      <c r="AA922" s="73"/>
      <c r="AB922" s="73"/>
      <c r="AC922" s="73"/>
      <c r="AD922" s="43"/>
      <c r="AE922" s="43"/>
      <c r="AF922" s="43"/>
      <c r="AG922" s="78"/>
      <c r="AH922" s="81"/>
      <c r="AI922" s="112"/>
      <c r="AJ922" s="43"/>
      <c r="AK922" s="43"/>
      <c r="AL922" s="43"/>
      <c r="AM922" s="43"/>
      <c r="AN922" s="113"/>
      <c r="AO922" s="43"/>
      <c r="AP922" s="43"/>
      <c r="AQ922" s="43"/>
      <c r="AR922" s="43"/>
      <c r="AS922" s="43"/>
      <c r="AT922" s="43"/>
      <c r="AU922" s="78"/>
      <c r="AV922" s="81"/>
      <c r="AW922" s="73"/>
      <c r="AX922" s="73"/>
      <c r="AY922" s="46"/>
      <c r="AZ922" s="84"/>
      <c r="BA922" s="81"/>
      <c r="BB922" s="71"/>
      <c r="BC922" s="68"/>
      <c r="BD922" s="68"/>
      <c r="BE922" s="68"/>
      <c r="BF922" s="68"/>
      <c r="BG922" s="46"/>
      <c r="BH922" s="71"/>
      <c r="BI922" s="43"/>
      <c r="BJ922" s="180"/>
      <c r="BK922" s="180">
        <v>6</v>
      </c>
    </row>
    <row r="923" spans="1:63" s="47" customFormat="1" ht="11.25" customHeight="1" x14ac:dyDescent="0.15">
      <c r="A923" s="283" t="s">
        <v>349</v>
      </c>
      <c r="B923" s="48"/>
      <c r="C923" s="48"/>
      <c r="D923" s="48"/>
      <c r="E923" s="48"/>
      <c r="F923" s="49"/>
      <c r="G923" s="48"/>
      <c r="H923" s="43"/>
      <c r="I923" s="43"/>
      <c r="J923" s="43"/>
      <c r="K923" s="43"/>
      <c r="L923" s="43"/>
      <c r="M923" s="43"/>
      <c r="N923" s="43"/>
      <c r="O923" s="43"/>
      <c r="P923" s="43"/>
      <c r="Q923" s="43"/>
      <c r="R923" s="43"/>
      <c r="S923" s="43"/>
      <c r="T923" s="43"/>
      <c r="U923" s="43"/>
      <c r="V923" s="43"/>
      <c r="W923" s="43"/>
      <c r="X923" s="43"/>
      <c r="Y923" s="43"/>
      <c r="Z923" s="43"/>
      <c r="AA923" s="73"/>
      <c r="AB923" s="73"/>
      <c r="AC923" s="73"/>
      <c r="AD923" s="43"/>
      <c r="AE923" s="43"/>
      <c r="AF923" s="43"/>
      <c r="AG923" s="78"/>
      <c r="AH923" s="81"/>
      <c r="AI923" s="112"/>
      <c r="AJ923" s="43"/>
      <c r="AK923" s="43"/>
      <c r="AL923" s="43"/>
      <c r="AM923" s="43"/>
      <c r="AN923" s="113"/>
      <c r="AO923" s="43"/>
      <c r="AP923" s="43"/>
      <c r="AQ923" s="43"/>
      <c r="AR923" s="43"/>
      <c r="AS923" s="43"/>
      <c r="AT923" s="43"/>
      <c r="AU923" s="78"/>
      <c r="AV923" s="81"/>
      <c r="AW923" s="73"/>
      <c r="AX923" s="73"/>
      <c r="AY923" s="46"/>
      <c r="AZ923" s="84"/>
      <c r="BA923" s="81"/>
      <c r="BB923" s="71"/>
      <c r="BC923" s="68"/>
      <c r="BD923" s="68"/>
      <c r="BE923" s="68"/>
      <c r="BF923" s="68"/>
      <c r="BG923" s="46"/>
      <c r="BH923" s="71"/>
      <c r="BI923" s="43"/>
      <c r="BJ923" s="180"/>
      <c r="BK923" s="180">
        <v>33</v>
      </c>
    </row>
    <row r="924" spans="1:63" s="47" customFormat="1" ht="11.25" customHeight="1" x14ac:dyDescent="0.15">
      <c r="A924" s="283" t="s">
        <v>350</v>
      </c>
      <c r="B924" s="48"/>
      <c r="C924" s="48"/>
      <c r="D924" s="48"/>
      <c r="E924" s="48"/>
      <c r="F924" s="49"/>
      <c r="G924" s="48"/>
      <c r="H924" s="43"/>
      <c r="I924" s="43"/>
      <c r="J924" s="43"/>
      <c r="K924" s="43"/>
      <c r="L924" s="43"/>
      <c r="M924" s="43"/>
      <c r="N924" s="43"/>
      <c r="O924" s="43"/>
      <c r="P924" s="43"/>
      <c r="Q924" s="43"/>
      <c r="R924" s="43"/>
      <c r="S924" s="43"/>
      <c r="T924" s="43"/>
      <c r="U924" s="43"/>
      <c r="V924" s="43"/>
      <c r="W924" s="43"/>
      <c r="X924" s="43"/>
      <c r="Y924" s="43"/>
      <c r="Z924" s="43"/>
      <c r="AA924" s="73"/>
      <c r="AB924" s="73"/>
      <c r="AC924" s="73"/>
      <c r="AD924" s="43"/>
      <c r="AE924" s="43"/>
      <c r="AF924" s="43"/>
      <c r="AG924" s="78"/>
      <c r="AH924" s="81"/>
      <c r="AI924" s="112"/>
      <c r="AJ924" s="43"/>
      <c r="AK924" s="43"/>
      <c r="AL924" s="43"/>
      <c r="AM924" s="43"/>
      <c r="AN924" s="113"/>
      <c r="AO924" s="43"/>
      <c r="AP924" s="43"/>
      <c r="AQ924" s="43"/>
      <c r="AR924" s="43"/>
      <c r="AS924" s="43"/>
      <c r="AT924" s="43"/>
      <c r="AU924" s="78"/>
      <c r="AV924" s="81"/>
      <c r="AW924" s="73"/>
      <c r="AX924" s="73"/>
      <c r="AY924" s="46"/>
      <c r="AZ924" s="84"/>
      <c r="BA924" s="81"/>
      <c r="BB924" s="71"/>
      <c r="BC924" s="68"/>
      <c r="BD924" s="68"/>
      <c r="BE924" s="68"/>
      <c r="BF924" s="68"/>
      <c r="BG924" s="46"/>
      <c r="BH924" s="71"/>
      <c r="BI924" s="43"/>
      <c r="BJ924" s="180"/>
      <c r="BK924" s="180"/>
    </row>
    <row r="925" spans="1:63" s="47" customFormat="1" ht="11.25" customHeight="1" x14ac:dyDescent="0.15">
      <c r="A925" s="182" t="s">
        <v>351</v>
      </c>
      <c r="B925" s="48" t="s">
        <v>630</v>
      </c>
      <c r="C925" s="48" t="s">
        <v>631</v>
      </c>
      <c r="D925" s="48" t="s">
        <v>632</v>
      </c>
      <c r="E925" s="48" t="s">
        <v>633</v>
      </c>
      <c r="F925" s="49"/>
      <c r="G925" s="48">
        <v>12284</v>
      </c>
      <c r="H925" s="43">
        <v>4965</v>
      </c>
      <c r="I925" s="43">
        <v>402</v>
      </c>
      <c r="J925" s="43">
        <v>38</v>
      </c>
      <c r="K925" s="43">
        <v>22</v>
      </c>
      <c r="L925" s="43">
        <v>2</v>
      </c>
      <c r="M925" s="43">
        <v>123</v>
      </c>
      <c r="N925" s="43">
        <v>2</v>
      </c>
      <c r="O925" s="43">
        <v>402</v>
      </c>
      <c r="P925" s="43">
        <v>0</v>
      </c>
      <c r="Q925" s="43"/>
      <c r="R925" s="43"/>
      <c r="S925" s="43"/>
      <c r="T925" s="43"/>
      <c r="U925" s="43"/>
      <c r="V925" s="43"/>
      <c r="W925" s="43"/>
      <c r="X925" s="43"/>
      <c r="Y925" s="43">
        <v>570</v>
      </c>
      <c r="Z925" s="43">
        <v>0</v>
      </c>
      <c r="AA925" s="73">
        <v>1</v>
      </c>
      <c r="AB925" s="73">
        <v>0</v>
      </c>
      <c r="AC925" s="73">
        <v>0</v>
      </c>
      <c r="AD925" s="43">
        <v>120</v>
      </c>
      <c r="AE925" s="43"/>
      <c r="AF925" s="43">
        <v>120</v>
      </c>
      <c r="AG925" s="78"/>
      <c r="AH925" s="81"/>
      <c r="AI925" s="112">
        <v>39044</v>
      </c>
      <c r="AJ925" s="43"/>
      <c r="AK925" s="43"/>
      <c r="AL925" s="43">
        <v>2633</v>
      </c>
      <c r="AM925" s="43">
        <v>46770</v>
      </c>
      <c r="AN925" s="113" t="s">
        <v>634</v>
      </c>
      <c r="AO925" s="43">
        <v>4007930</v>
      </c>
      <c r="AP925" s="43"/>
      <c r="AQ925" s="43">
        <v>5881</v>
      </c>
      <c r="AR925" s="43"/>
      <c r="AS925" s="43"/>
      <c r="AT925" s="43"/>
      <c r="AU925" s="78"/>
      <c r="AV925" s="81"/>
      <c r="AW925" s="73"/>
      <c r="AX925" s="73"/>
      <c r="AY925" s="46" t="s">
        <v>50</v>
      </c>
      <c r="AZ925" s="84" t="s">
        <v>41</v>
      </c>
      <c r="BA925" s="81" t="s">
        <v>635</v>
      </c>
      <c r="BB925" s="71">
        <v>60</v>
      </c>
      <c r="BC925" s="68"/>
      <c r="BD925" s="68"/>
      <c r="BE925" s="68"/>
      <c r="BF925" s="68"/>
      <c r="BG925" s="46" t="s">
        <v>42</v>
      </c>
      <c r="BH925" s="71">
        <v>60</v>
      </c>
      <c r="BI925" s="43"/>
      <c r="BJ925" s="180" t="s">
        <v>42</v>
      </c>
      <c r="BK925" s="180">
        <v>420.875</v>
      </c>
    </row>
    <row r="926" spans="1:63" s="47" customFormat="1" ht="11.25" customHeight="1" x14ac:dyDescent="0.15">
      <c r="A926" s="182" t="s">
        <v>135</v>
      </c>
      <c r="B926" s="48" t="s">
        <v>43</v>
      </c>
      <c r="C926" s="48" t="s">
        <v>44</v>
      </c>
      <c r="D926" s="48" t="s">
        <v>45</v>
      </c>
      <c r="E926" s="48" t="s">
        <v>221</v>
      </c>
      <c r="F926" s="49"/>
      <c r="G926" s="48">
        <v>43780</v>
      </c>
      <c r="H926" s="43">
        <v>16561</v>
      </c>
      <c r="I926" s="43">
        <v>1863</v>
      </c>
      <c r="J926" s="43">
        <v>91</v>
      </c>
      <c r="K926" s="43">
        <v>4</v>
      </c>
      <c r="L926" s="43">
        <v>0</v>
      </c>
      <c r="M926" s="43">
        <v>470</v>
      </c>
      <c r="N926" s="43">
        <v>113</v>
      </c>
      <c r="O926" s="43">
        <v>773</v>
      </c>
      <c r="P926" s="43">
        <v>2</v>
      </c>
      <c r="Q926" s="43">
        <v>0</v>
      </c>
      <c r="R926" s="43">
        <v>0</v>
      </c>
      <c r="S926" s="43">
        <v>0</v>
      </c>
      <c r="T926" s="43">
        <v>0</v>
      </c>
      <c r="U926" s="43">
        <v>0</v>
      </c>
      <c r="V926" s="43">
        <v>0</v>
      </c>
      <c r="W926" s="43">
        <v>0</v>
      </c>
      <c r="X926" s="43">
        <v>0</v>
      </c>
      <c r="Y926" s="43">
        <v>1574</v>
      </c>
      <c r="Z926" s="43">
        <v>2092</v>
      </c>
      <c r="AA926" s="73">
        <v>1</v>
      </c>
      <c r="AB926" s="73">
        <v>0</v>
      </c>
      <c r="AC926" s="73">
        <v>0</v>
      </c>
      <c r="AD926" s="43">
        <v>192</v>
      </c>
      <c r="AE926" s="43">
        <v>485750</v>
      </c>
      <c r="AF926" s="43">
        <v>220</v>
      </c>
      <c r="AG926" s="78">
        <v>440000</v>
      </c>
      <c r="AH926" s="81"/>
      <c r="AI926" s="112">
        <v>461000</v>
      </c>
      <c r="AJ926" s="43">
        <v>77500</v>
      </c>
      <c r="AK926" s="43">
        <v>0</v>
      </c>
      <c r="AL926" s="43">
        <v>0</v>
      </c>
      <c r="AM926" s="43">
        <v>0</v>
      </c>
      <c r="AN926" s="113"/>
      <c r="AO926" s="43">
        <v>1540000</v>
      </c>
      <c r="AP926" s="43">
        <v>0</v>
      </c>
      <c r="AQ926" s="43">
        <v>0</v>
      </c>
      <c r="AR926" s="43">
        <v>0</v>
      </c>
      <c r="AS926" s="43">
        <v>963000</v>
      </c>
      <c r="AT926" s="43">
        <v>0</v>
      </c>
      <c r="AU926" s="78">
        <v>0</v>
      </c>
      <c r="AV926" s="81"/>
      <c r="AW926" s="73">
        <v>0.05</v>
      </c>
      <c r="AX926" s="73">
        <v>0.95</v>
      </c>
      <c r="AY926" s="46" t="s">
        <v>41</v>
      </c>
      <c r="AZ926" s="84" t="s">
        <v>41</v>
      </c>
      <c r="BA926" s="81"/>
      <c r="BB926" s="71">
        <v>67</v>
      </c>
      <c r="BC926" s="68">
        <v>26800000</v>
      </c>
      <c r="BD926" s="68">
        <v>19300000</v>
      </c>
      <c r="BE926" s="68">
        <v>25600000</v>
      </c>
      <c r="BF926" s="68">
        <v>71700000</v>
      </c>
      <c r="BG926" s="46" t="s">
        <v>42</v>
      </c>
      <c r="BH926" s="71">
        <v>65</v>
      </c>
      <c r="BI926" s="43"/>
      <c r="BJ926" s="180" t="s">
        <v>46</v>
      </c>
      <c r="BK926" s="180">
        <v>629.69230769230774</v>
      </c>
    </row>
    <row r="927" spans="1:63" s="47" customFormat="1" ht="11.25" customHeight="1" x14ac:dyDescent="0.15">
      <c r="A927" s="182" t="s">
        <v>155</v>
      </c>
      <c r="B927" s="48" t="s">
        <v>168</v>
      </c>
      <c r="C927" s="48" t="s">
        <v>185</v>
      </c>
      <c r="D927" s="48" t="s">
        <v>203</v>
      </c>
      <c r="E927" s="48" t="s">
        <v>222</v>
      </c>
      <c r="F927" s="49"/>
      <c r="G927" s="48">
        <v>29203</v>
      </c>
      <c r="H927" s="43">
        <v>11260</v>
      </c>
      <c r="I927" s="43">
        <v>1100</v>
      </c>
      <c r="J927" s="43"/>
      <c r="K927" s="43"/>
      <c r="L927" s="43"/>
      <c r="M927" s="43"/>
      <c r="N927" s="43"/>
      <c r="O927" s="43"/>
      <c r="P927" s="43"/>
      <c r="Q927" s="43"/>
      <c r="R927" s="43"/>
      <c r="S927" s="43"/>
      <c r="T927" s="43"/>
      <c r="U927" s="43"/>
      <c r="V927" s="43"/>
      <c r="W927" s="43"/>
      <c r="X927" s="43"/>
      <c r="Y927" s="43">
        <v>1200</v>
      </c>
      <c r="Z927" s="43">
        <v>145</v>
      </c>
      <c r="AA927" s="73">
        <v>1</v>
      </c>
      <c r="AB927" s="73">
        <v>0</v>
      </c>
      <c r="AC927" s="73">
        <v>0</v>
      </c>
      <c r="AD927" s="43">
        <v>120</v>
      </c>
      <c r="AE927" s="43">
        <v>382000</v>
      </c>
      <c r="AF927" s="43">
        <v>120</v>
      </c>
      <c r="AG927" s="78">
        <v>1400000</v>
      </c>
      <c r="AH927" s="81" t="s">
        <v>240</v>
      </c>
      <c r="AI927" s="112">
        <v>278300</v>
      </c>
      <c r="AJ927" s="43"/>
      <c r="AK927" s="43"/>
      <c r="AL927" s="43"/>
      <c r="AM927" s="43"/>
      <c r="AN927" s="113"/>
      <c r="AO927" s="43">
        <v>5070000</v>
      </c>
      <c r="AP927" s="43">
        <v>96071</v>
      </c>
      <c r="AQ927" s="43">
        <v>28547</v>
      </c>
      <c r="AR927" s="43"/>
      <c r="AS927" s="43"/>
      <c r="AT927" s="43"/>
      <c r="AU927" s="78">
        <v>1542</v>
      </c>
      <c r="AV927" s="81" t="s">
        <v>266</v>
      </c>
      <c r="AW927" s="73">
        <v>1</v>
      </c>
      <c r="AX927" s="73">
        <v>0</v>
      </c>
      <c r="AY927" s="46" t="s">
        <v>41</v>
      </c>
      <c r="AZ927" s="84" t="s">
        <v>41</v>
      </c>
      <c r="BA927" s="81" t="s">
        <v>267</v>
      </c>
      <c r="BB927" s="71">
        <v>85</v>
      </c>
      <c r="BC927" s="68"/>
      <c r="BD927" s="68"/>
      <c r="BE927" s="68"/>
      <c r="BF927" s="68">
        <v>40300000</v>
      </c>
      <c r="BG927" s="46" t="s">
        <v>42</v>
      </c>
      <c r="BH927" s="71">
        <v>85</v>
      </c>
      <c r="BI927" s="43"/>
      <c r="BJ927" s="180" t="s">
        <v>42</v>
      </c>
      <c r="BK927" s="180">
        <v>659.55555555555554</v>
      </c>
    </row>
    <row r="928" spans="1:63" s="47" customFormat="1" ht="11.25" customHeight="1" x14ac:dyDescent="0.15">
      <c r="A928" s="182" t="s">
        <v>136</v>
      </c>
      <c r="B928" s="48" t="s">
        <v>169</v>
      </c>
      <c r="C928" s="48" t="s">
        <v>186</v>
      </c>
      <c r="D928" s="48" t="s">
        <v>204</v>
      </c>
      <c r="E928" s="48" t="s">
        <v>223</v>
      </c>
      <c r="F928" s="49"/>
      <c r="G928" s="48">
        <v>24122</v>
      </c>
      <c r="H928" s="43">
        <v>9403</v>
      </c>
      <c r="I928" s="43">
        <v>892</v>
      </c>
      <c r="J928" s="43">
        <v>53</v>
      </c>
      <c r="K928" s="43">
        <v>88</v>
      </c>
      <c r="L928" s="43">
        <v>12</v>
      </c>
      <c r="M928" s="43">
        <v>892</v>
      </c>
      <c r="N928" s="43">
        <v>892</v>
      </c>
      <c r="O928" s="43">
        <v>892</v>
      </c>
      <c r="P928" s="43">
        <v>892</v>
      </c>
      <c r="Q928" s="43">
        <v>0</v>
      </c>
      <c r="R928" s="43">
        <v>0</v>
      </c>
      <c r="S928" s="43">
        <v>0</v>
      </c>
      <c r="T928" s="43">
        <v>0</v>
      </c>
      <c r="U928" s="43">
        <v>0</v>
      </c>
      <c r="V928" s="43">
        <v>0</v>
      </c>
      <c r="W928" s="43">
        <v>0</v>
      </c>
      <c r="X928" s="43">
        <v>0</v>
      </c>
      <c r="Y928" s="43">
        <v>1127</v>
      </c>
      <c r="Z928" s="43">
        <v>477</v>
      </c>
      <c r="AA928" s="73">
        <v>0.96</v>
      </c>
      <c r="AB928" s="73">
        <v>0</v>
      </c>
      <c r="AC928" s="73">
        <v>0.04</v>
      </c>
      <c r="AD928" s="43">
        <v>109</v>
      </c>
      <c r="AE928" s="43">
        <v>221850</v>
      </c>
      <c r="AF928" s="43">
        <v>109</v>
      </c>
      <c r="AG928" s="78">
        <v>2850000</v>
      </c>
      <c r="AH928" s="81"/>
      <c r="AI928" s="112">
        <v>122639</v>
      </c>
      <c r="AJ928" s="43">
        <v>2134</v>
      </c>
      <c r="AK928" s="43">
        <v>0</v>
      </c>
      <c r="AL928" s="43">
        <v>19839</v>
      </c>
      <c r="AM928" s="43">
        <v>0</v>
      </c>
      <c r="AN928" s="113"/>
      <c r="AO928" s="43">
        <v>18657545</v>
      </c>
      <c r="AP928" s="43">
        <v>42598</v>
      </c>
      <c r="AQ928" s="43">
        <v>0</v>
      </c>
      <c r="AR928" s="43">
        <v>0</v>
      </c>
      <c r="AS928" s="43">
        <v>0</v>
      </c>
      <c r="AT928" s="43">
        <v>0</v>
      </c>
      <c r="AU928" s="78">
        <v>0</v>
      </c>
      <c r="AV928" s="81"/>
      <c r="AW928" s="73">
        <v>1</v>
      </c>
      <c r="AX928" s="73">
        <v>0</v>
      </c>
      <c r="AY928" s="46" t="s">
        <v>50</v>
      </c>
      <c r="AZ928" s="84" t="s">
        <v>50</v>
      </c>
      <c r="BA928" s="81"/>
      <c r="BB928" s="71">
        <v>72.02</v>
      </c>
      <c r="BC928" s="68">
        <v>9726367</v>
      </c>
      <c r="BD928" s="68">
        <v>5962393</v>
      </c>
      <c r="BE928" s="68">
        <v>9531536</v>
      </c>
      <c r="BF928" s="68">
        <v>25220296</v>
      </c>
      <c r="BG928" s="46" t="s">
        <v>42</v>
      </c>
      <c r="BH928" s="71"/>
      <c r="BI928" s="43"/>
      <c r="BJ928" s="180" t="s">
        <v>42</v>
      </c>
      <c r="BK928" s="180">
        <v>803.4</v>
      </c>
    </row>
    <row r="929" spans="1:63" s="47" customFormat="1" ht="11.25" customHeight="1" x14ac:dyDescent="0.15">
      <c r="A929" s="182" t="s">
        <v>109</v>
      </c>
      <c r="B929" s="48" t="s">
        <v>107</v>
      </c>
      <c r="C929" s="48" t="s">
        <v>108</v>
      </c>
      <c r="D929" s="48" t="s">
        <v>110</v>
      </c>
      <c r="E929" s="48" t="s">
        <v>111</v>
      </c>
      <c r="F929" s="49"/>
      <c r="G929" s="48">
        <v>25300</v>
      </c>
      <c r="H929" s="43">
        <v>10000</v>
      </c>
      <c r="I929" s="43">
        <v>591</v>
      </c>
      <c r="J929" s="43">
        <v>114</v>
      </c>
      <c r="K929" s="43">
        <v>4</v>
      </c>
      <c r="L929" s="43">
        <v>2</v>
      </c>
      <c r="M929" s="43">
        <v>300</v>
      </c>
      <c r="N929" s="43">
        <v>0</v>
      </c>
      <c r="O929" s="43">
        <v>591</v>
      </c>
      <c r="P929" s="43">
        <v>0</v>
      </c>
      <c r="Q929" s="43">
        <v>0</v>
      </c>
      <c r="R929" s="43">
        <v>0</v>
      </c>
      <c r="S929" s="43">
        <v>0</v>
      </c>
      <c r="T929" s="43">
        <v>0</v>
      </c>
      <c r="U929" s="43">
        <v>0</v>
      </c>
      <c r="V929" s="43">
        <v>0</v>
      </c>
      <c r="W929" s="43">
        <v>0</v>
      </c>
      <c r="X929" s="43">
        <v>0</v>
      </c>
      <c r="Y929" s="43">
        <v>1300</v>
      </c>
      <c r="Z929" s="43">
        <v>15</v>
      </c>
      <c r="AA929" s="73">
        <v>1</v>
      </c>
      <c r="AB929" s="73">
        <v>0</v>
      </c>
      <c r="AC929" s="73">
        <v>0</v>
      </c>
      <c r="AD929" s="43">
        <v>326</v>
      </c>
      <c r="AE929" s="43">
        <v>200000</v>
      </c>
      <c r="AF929" s="43">
        <v>125</v>
      </c>
      <c r="AG929" s="78">
        <v>2000000</v>
      </c>
      <c r="AH929" s="81" t="s">
        <v>112</v>
      </c>
      <c r="AI929" s="112">
        <v>85000</v>
      </c>
      <c r="AJ929" s="43">
        <v>0</v>
      </c>
      <c r="AK929" s="43">
        <v>0</v>
      </c>
      <c r="AL929" s="43">
        <v>45000</v>
      </c>
      <c r="AM929" s="43">
        <v>0</v>
      </c>
      <c r="AN929" s="113"/>
      <c r="AO929" s="43">
        <v>4000000</v>
      </c>
      <c r="AP929" s="43">
        <v>0</v>
      </c>
      <c r="AQ929" s="43">
        <v>30000</v>
      </c>
      <c r="AR929" s="43">
        <v>0</v>
      </c>
      <c r="AS929" s="43">
        <v>0</v>
      </c>
      <c r="AT929" s="43">
        <v>0</v>
      </c>
      <c r="AU929" s="78">
        <v>0</v>
      </c>
      <c r="AV929" s="81"/>
      <c r="AW929" s="73">
        <v>0.99</v>
      </c>
      <c r="AX929" s="73">
        <v>0.01</v>
      </c>
      <c r="AY929" s="46" t="s">
        <v>50</v>
      </c>
      <c r="AZ929" s="84" t="s">
        <v>41</v>
      </c>
      <c r="BA929" s="81" t="s">
        <v>113</v>
      </c>
      <c r="BB929" s="71">
        <v>49.93</v>
      </c>
      <c r="BC929" s="68">
        <v>6700000</v>
      </c>
      <c r="BD929" s="68">
        <v>5300000</v>
      </c>
      <c r="BE929" s="68">
        <v>4200000</v>
      </c>
      <c r="BF929" s="68">
        <v>16000000</v>
      </c>
      <c r="BG929" s="46" t="s">
        <v>42</v>
      </c>
      <c r="BH929" s="71">
        <v>49.93</v>
      </c>
      <c r="BI929" s="43"/>
      <c r="BJ929" s="180" t="s">
        <v>46</v>
      </c>
      <c r="BK929" s="180">
        <v>394.1</v>
      </c>
    </row>
    <row r="930" spans="1:63" s="47" customFormat="1" ht="11.25" customHeight="1" x14ac:dyDescent="0.15">
      <c r="A930" s="283" t="s">
        <v>352</v>
      </c>
      <c r="B930" s="48"/>
      <c r="C930" s="48"/>
      <c r="D930" s="48"/>
      <c r="E930" s="48"/>
      <c r="F930" s="49"/>
      <c r="G930" s="48"/>
      <c r="H930" s="43"/>
      <c r="I930" s="43"/>
      <c r="J930" s="43"/>
      <c r="K930" s="43"/>
      <c r="L930" s="43"/>
      <c r="M930" s="43"/>
      <c r="N930" s="43"/>
      <c r="O930" s="43"/>
      <c r="P930" s="43"/>
      <c r="Q930" s="43"/>
      <c r="R930" s="43"/>
      <c r="S930" s="43"/>
      <c r="T930" s="43"/>
      <c r="U930" s="43"/>
      <c r="V930" s="43"/>
      <c r="W930" s="43"/>
      <c r="X930" s="43"/>
      <c r="Y930" s="43"/>
      <c r="Z930" s="43"/>
      <c r="AA930" s="73"/>
      <c r="AB930" s="73"/>
      <c r="AC930" s="73"/>
      <c r="AD930" s="43"/>
      <c r="AE930" s="43"/>
      <c r="AF930" s="43"/>
      <c r="AG930" s="78"/>
      <c r="AH930" s="81"/>
      <c r="AI930" s="112"/>
      <c r="AJ930" s="43"/>
      <c r="AK930" s="43"/>
      <c r="AL930" s="43"/>
      <c r="AM930" s="43"/>
      <c r="AN930" s="113"/>
      <c r="AO930" s="43"/>
      <c r="AP930" s="43"/>
      <c r="AQ930" s="43"/>
      <c r="AR930" s="43"/>
      <c r="AS930" s="43"/>
      <c r="AT930" s="43"/>
      <c r="AU930" s="78"/>
      <c r="AV930" s="81"/>
      <c r="AW930" s="73"/>
      <c r="AX930" s="73"/>
      <c r="AY930" s="46"/>
      <c r="AZ930" s="84"/>
      <c r="BA930" s="81"/>
      <c r="BB930" s="71"/>
      <c r="BC930" s="68"/>
      <c r="BD930" s="68"/>
      <c r="BE930" s="68"/>
      <c r="BF930" s="68"/>
      <c r="BG930" s="46"/>
      <c r="BH930" s="71"/>
      <c r="BI930" s="43"/>
      <c r="BJ930" s="180"/>
      <c r="BK930" s="180">
        <v>343.71428571428572</v>
      </c>
    </row>
    <row r="931" spans="1:63" s="47" customFormat="1" ht="11.25" customHeight="1" x14ac:dyDescent="0.15">
      <c r="A931" s="182" t="s">
        <v>53</v>
      </c>
      <c r="B931" s="48" t="s">
        <v>51</v>
      </c>
      <c r="C931" s="48" t="s">
        <v>52</v>
      </c>
      <c r="D931" s="48" t="s">
        <v>54</v>
      </c>
      <c r="E931" s="48" t="s">
        <v>55</v>
      </c>
      <c r="F931" s="49"/>
      <c r="G931" s="48">
        <v>39300</v>
      </c>
      <c r="H931" s="43">
        <v>16644</v>
      </c>
      <c r="I931" s="43">
        <v>0</v>
      </c>
      <c r="J931" s="43">
        <v>48</v>
      </c>
      <c r="K931" s="43">
        <v>0</v>
      </c>
      <c r="L931" s="43">
        <v>0</v>
      </c>
      <c r="M931" s="43">
        <v>0</v>
      </c>
      <c r="N931" s="43">
        <v>0</v>
      </c>
      <c r="O931" s="43">
        <v>0</v>
      </c>
      <c r="P931" s="43">
        <v>0</v>
      </c>
      <c r="Q931" s="43">
        <v>0</v>
      </c>
      <c r="R931" s="43">
        <v>0</v>
      </c>
      <c r="S931" s="43">
        <v>0</v>
      </c>
      <c r="T931" s="43">
        <v>0</v>
      </c>
      <c r="U931" s="43">
        <v>0</v>
      </c>
      <c r="V931" s="43">
        <v>0</v>
      </c>
      <c r="W931" s="43">
        <v>0</v>
      </c>
      <c r="X931" s="43">
        <v>0</v>
      </c>
      <c r="Y931" s="43">
        <v>1000</v>
      </c>
      <c r="Z931" s="43">
        <v>0</v>
      </c>
      <c r="AA931" s="73">
        <v>1</v>
      </c>
      <c r="AB931" s="73">
        <v>0</v>
      </c>
      <c r="AC931" s="73">
        <v>0</v>
      </c>
      <c r="AD931" s="43">
        <v>37</v>
      </c>
      <c r="AE931" s="43">
        <v>3500</v>
      </c>
      <c r="AF931" s="43">
        <v>12</v>
      </c>
      <c r="AG931" s="78">
        <v>59600</v>
      </c>
      <c r="AH931" s="81" t="s">
        <v>56</v>
      </c>
      <c r="AI931" s="112">
        <v>1162</v>
      </c>
      <c r="AJ931" s="43">
        <v>0</v>
      </c>
      <c r="AK931" s="43">
        <v>0</v>
      </c>
      <c r="AL931" s="43">
        <v>0</v>
      </c>
      <c r="AM931" s="43">
        <v>0</v>
      </c>
      <c r="AN931" s="113"/>
      <c r="AO931" s="43">
        <v>26665</v>
      </c>
      <c r="AP931" s="43">
        <v>0</v>
      </c>
      <c r="AQ931" s="43">
        <v>0</v>
      </c>
      <c r="AR931" s="43">
        <v>0</v>
      </c>
      <c r="AS931" s="43">
        <v>0</v>
      </c>
      <c r="AT931" s="43">
        <v>0</v>
      </c>
      <c r="AU931" s="78">
        <v>0</v>
      </c>
      <c r="AV931" s="81"/>
      <c r="AW931" s="73">
        <v>1</v>
      </c>
      <c r="AX931" s="73">
        <v>0</v>
      </c>
      <c r="AY931" s="46" t="s">
        <v>50</v>
      </c>
      <c r="AZ931" s="84" t="s">
        <v>50</v>
      </c>
      <c r="BA931" s="81"/>
      <c r="BB931" s="71">
        <v>202.4</v>
      </c>
      <c r="BC931" s="68">
        <v>1898464</v>
      </c>
      <c r="BD931" s="68">
        <v>731758</v>
      </c>
      <c r="BE931" s="68">
        <v>263757</v>
      </c>
      <c r="BF931" s="68">
        <v>2893979</v>
      </c>
      <c r="BG931" s="46" t="s">
        <v>46</v>
      </c>
      <c r="BH931" s="71"/>
      <c r="BI931" s="43"/>
      <c r="BJ931" s="180" t="s">
        <v>46</v>
      </c>
      <c r="BK931" s="180">
        <v>41</v>
      </c>
    </row>
    <row r="932" spans="1:63" s="47" customFormat="1" ht="11.25" customHeight="1" x14ac:dyDescent="0.15">
      <c r="A932" s="182" t="s">
        <v>137</v>
      </c>
      <c r="B932" s="48" t="s">
        <v>170</v>
      </c>
      <c r="C932" s="48" t="s">
        <v>187</v>
      </c>
      <c r="D932" s="48" t="s">
        <v>205</v>
      </c>
      <c r="E932" s="48" t="s">
        <v>224</v>
      </c>
      <c r="F932" s="49"/>
      <c r="G932" s="48">
        <v>8300</v>
      </c>
      <c r="H932" s="43">
        <v>4100</v>
      </c>
      <c r="I932" s="43">
        <v>401</v>
      </c>
      <c r="J932" s="43">
        <v>22</v>
      </c>
      <c r="K932" s="43">
        <v>12</v>
      </c>
      <c r="L932" s="43">
        <v>3</v>
      </c>
      <c r="M932" s="43">
        <v>430</v>
      </c>
      <c r="N932" s="43">
        <v>135</v>
      </c>
      <c r="O932" s="43">
        <v>0</v>
      </c>
      <c r="P932" s="43">
        <v>0</v>
      </c>
      <c r="Q932" s="43">
        <v>22</v>
      </c>
      <c r="R932" s="43">
        <v>0</v>
      </c>
      <c r="S932" s="43">
        <v>0</v>
      </c>
      <c r="T932" s="43">
        <v>0</v>
      </c>
      <c r="U932" s="43">
        <v>15</v>
      </c>
      <c r="V932" s="43">
        <v>0</v>
      </c>
      <c r="W932" s="43">
        <v>0</v>
      </c>
      <c r="X932" s="43">
        <v>0</v>
      </c>
      <c r="Y932" s="43">
        <v>975</v>
      </c>
      <c r="Z932" s="43">
        <v>2</v>
      </c>
      <c r="AA932" s="73">
        <v>0.94</v>
      </c>
      <c r="AB932" s="73">
        <v>0.04</v>
      </c>
      <c r="AC932" s="73">
        <v>0.02</v>
      </c>
      <c r="AD932" s="43">
        <v>100</v>
      </c>
      <c r="AE932" s="43">
        <v>85000</v>
      </c>
      <c r="AF932" s="43">
        <v>100</v>
      </c>
      <c r="AG932" s="78">
        <v>825000</v>
      </c>
      <c r="AH932" s="81"/>
      <c r="AI932" s="112">
        <v>132373</v>
      </c>
      <c r="AJ932" s="43">
        <v>0</v>
      </c>
      <c r="AK932" s="43">
        <v>0</v>
      </c>
      <c r="AL932" s="43">
        <v>25000</v>
      </c>
      <c r="AM932" s="43">
        <v>0</v>
      </c>
      <c r="AN932" s="113"/>
      <c r="AO932" s="43">
        <v>650000</v>
      </c>
      <c r="AP932" s="43">
        <v>0</v>
      </c>
      <c r="AQ932" s="43">
        <v>640000</v>
      </c>
      <c r="AR932" s="43">
        <v>0</v>
      </c>
      <c r="AS932" s="43">
        <v>0</v>
      </c>
      <c r="AT932" s="43">
        <v>0</v>
      </c>
      <c r="AU932" s="78">
        <v>0</v>
      </c>
      <c r="AV932" s="81"/>
      <c r="AW932" s="73">
        <v>0.84</v>
      </c>
      <c r="AX932" s="73">
        <v>0.16</v>
      </c>
      <c r="AY932" s="46" t="s">
        <v>41</v>
      </c>
      <c r="AZ932" s="84" t="s">
        <v>41</v>
      </c>
      <c r="BA932" s="81"/>
      <c r="BB932" s="71">
        <v>64.78</v>
      </c>
      <c r="BC932" s="68">
        <v>9230000</v>
      </c>
      <c r="BD932" s="68">
        <v>11137000</v>
      </c>
      <c r="BE932" s="68">
        <v>9404000</v>
      </c>
      <c r="BF932" s="68">
        <v>31465000</v>
      </c>
      <c r="BG932" s="46" t="s">
        <v>42</v>
      </c>
      <c r="BH932" s="71">
        <v>67.36</v>
      </c>
      <c r="BI932" s="43"/>
      <c r="BJ932" s="180" t="s">
        <v>46</v>
      </c>
      <c r="BK932" s="180">
        <v>2053.5714285714284</v>
      </c>
    </row>
    <row r="933" spans="1:63" s="47" customFormat="1" ht="11.25" customHeight="1" x14ac:dyDescent="0.15">
      <c r="A933" s="283" t="s">
        <v>353</v>
      </c>
      <c r="B933" s="48"/>
      <c r="C933" s="48"/>
      <c r="D933" s="48"/>
      <c r="E933" s="48"/>
      <c r="F933" s="49"/>
      <c r="G933" s="48"/>
      <c r="H933" s="43"/>
      <c r="I933" s="43"/>
      <c r="J933" s="43"/>
      <c r="K933" s="43"/>
      <c r="L933" s="43"/>
      <c r="M933" s="43"/>
      <c r="N933" s="43"/>
      <c r="O933" s="43"/>
      <c r="P933" s="43"/>
      <c r="Q933" s="43"/>
      <c r="R933" s="43"/>
      <c r="S933" s="43"/>
      <c r="T933" s="43"/>
      <c r="U933" s="43"/>
      <c r="V933" s="43"/>
      <c r="W933" s="43"/>
      <c r="X933" s="43"/>
      <c r="Y933" s="43"/>
      <c r="Z933" s="43"/>
      <c r="AA933" s="73"/>
      <c r="AB933" s="73"/>
      <c r="AC933" s="73"/>
      <c r="AD933" s="43"/>
      <c r="AE933" s="43"/>
      <c r="AF933" s="43"/>
      <c r="AG933" s="78"/>
      <c r="AH933" s="81"/>
      <c r="AI933" s="112"/>
      <c r="AJ933" s="43"/>
      <c r="AK933" s="43"/>
      <c r="AL933" s="43"/>
      <c r="AM933" s="43"/>
      <c r="AN933" s="113"/>
      <c r="AO933" s="43"/>
      <c r="AP933" s="43"/>
      <c r="AQ933" s="43"/>
      <c r="AR933" s="43"/>
      <c r="AS933" s="43"/>
      <c r="AT933" s="43"/>
      <c r="AU933" s="78"/>
      <c r="AV933" s="81"/>
      <c r="AW933" s="73"/>
      <c r="AX933" s="73"/>
      <c r="AY933" s="46"/>
      <c r="AZ933" s="84"/>
      <c r="BA933" s="81"/>
      <c r="BB933" s="71"/>
      <c r="BC933" s="68"/>
      <c r="BD933" s="68"/>
      <c r="BE933" s="68"/>
      <c r="BF933" s="68"/>
      <c r="BG933" s="46"/>
      <c r="BH933" s="71"/>
      <c r="BI933" s="43"/>
      <c r="BJ933" s="180"/>
      <c r="BK933" s="180">
        <v>351.75</v>
      </c>
    </row>
    <row r="934" spans="1:63" s="47" customFormat="1" ht="11.25" customHeight="1" x14ac:dyDescent="0.15">
      <c r="A934" s="182" t="s">
        <v>138</v>
      </c>
      <c r="B934" s="48" t="s">
        <v>89</v>
      </c>
      <c r="C934" s="48" t="s">
        <v>90</v>
      </c>
      <c r="D934" s="48" t="s">
        <v>91</v>
      </c>
      <c r="E934" s="48" t="s">
        <v>92</v>
      </c>
      <c r="F934" s="49"/>
      <c r="G934" s="48">
        <v>21000</v>
      </c>
      <c r="H934" s="43">
        <v>8800</v>
      </c>
      <c r="I934" s="43">
        <v>250</v>
      </c>
      <c r="J934" s="43">
        <v>6</v>
      </c>
      <c r="K934" s="43">
        <v>15</v>
      </c>
      <c r="L934" s="43">
        <v>19</v>
      </c>
      <c r="M934" s="43">
        <v>200</v>
      </c>
      <c r="N934" s="43">
        <v>0</v>
      </c>
      <c r="O934" s="43">
        <v>250</v>
      </c>
      <c r="P934" s="43">
        <v>0</v>
      </c>
      <c r="Q934" s="43">
        <v>3500</v>
      </c>
      <c r="R934" s="43">
        <v>10</v>
      </c>
      <c r="S934" s="43">
        <v>25</v>
      </c>
      <c r="T934" s="43">
        <v>0</v>
      </c>
      <c r="U934" s="43">
        <v>1000</v>
      </c>
      <c r="V934" s="43">
        <v>15</v>
      </c>
      <c r="W934" s="43">
        <v>900</v>
      </c>
      <c r="X934" s="43">
        <v>10</v>
      </c>
      <c r="Y934" s="43">
        <v>725</v>
      </c>
      <c r="Z934" s="43">
        <v>0</v>
      </c>
      <c r="AA934" s="73">
        <v>0.1</v>
      </c>
      <c r="AB934" s="73">
        <v>0.9</v>
      </c>
      <c r="AC934" s="73">
        <v>0</v>
      </c>
      <c r="AD934" s="43">
        <v>140</v>
      </c>
      <c r="AE934" s="43">
        <v>375000</v>
      </c>
      <c r="AF934" s="43">
        <v>140</v>
      </c>
      <c r="AG934" s="78">
        <v>500000</v>
      </c>
      <c r="AH934" s="81" t="s">
        <v>93</v>
      </c>
      <c r="AI934" s="112">
        <v>613747</v>
      </c>
      <c r="AJ934" s="43"/>
      <c r="AK934" s="43"/>
      <c r="AL934" s="43">
        <v>5000</v>
      </c>
      <c r="AM934" s="43">
        <v>10000</v>
      </c>
      <c r="AN934" s="113" t="s">
        <v>94</v>
      </c>
      <c r="AO934" s="43">
        <v>0</v>
      </c>
      <c r="AP934" s="43">
        <v>0</v>
      </c>
      <c r="AQ934" s="43">
        <v>1532413</v>
      </c>
      <c r="AR934" s="43">
        <v>0</v>
      </c>
      <c r="AS934" s="43">
        <v>450000</v>
      </c>
      <c r="AT934" s="43">
        <v>0</v>
      </c>
      <c r="AU934" s="78"/>
      <c r="AV934" s="81"/>
      <c r="AW934" s="73">
        <v>0.1</v>
      </c>
      <c r="AX934" s="73">
        <v>0.9</v>
      </c>
      <c r="AY934" s="46" t="s">
        <v>50</v>
      </c>
      <c r="AZ934" s="84" t="s">
        <v>95</v>
      </c>
      <c r="BA934" s="81" t="s">
        <v>96</v>
      </c>
      <c r="BB934" s="71">
        <v>73</v>
      </c>
      <c r="BC934" s="68">
        <v>16538198</v>
      </c>
      <c r="BD934" s="68">
        <v>98830053</v>
      </c>
      <c r="BE934" s="68"/>
      <c r="BF934" s="68">
        <v>161108115</v>
      </c>
      <c r="BG934" s="46" t="s">
        <v>42</v>
      </c>
      <c r="BH934" s="71">
        <v>75</v>
      </c>
      <c r="BI934" s="43" t="s">
        <v>97</v>
      </c>
      <c r="BJ934" s="180" t="s">
        <v>42</v>
      </c>
      <c r="BK934" s="180">
        <v>1088.25</v>
      </c>
    </row>
    <row r="935" spans="1:63" s="47" customFormat="1" ht="11.25" customHeight="1" x14ac:dyDescent="0.15">
      <c r="A935" s="182" t="s">
        <v>139</v>
      </c>
      <c r="B935" s="48" t="s">
        <v>84</v>
      </c>
      <c r="C935" s="48" t="s">
        <v>85</v>
      </c>
      <c r="D935" s="48" t="s">
        <v>86</v>
      </c>
      <c r="E935" s="48" t="s">
        <v>87</v>
      </c>
      <c r="F935" s="49"/>
      <c r="G935" s="48">
        <v>30283</v>
      </c>
      <c r="H935" s="43">
        <v>9669</v>
      </c>
      <c r="I935" s="43">
        <v>316</v>
      </c>
      <c r="J935" s="43">
        <v>22</v>
      </c>
      <c r="K935" s="43">
        <v>8</v>
      </c>
      <c r="L935" s="43">
        <v>12</v>
      </c>
      <c r="M935" s="43">
        <v>224</v>
      </c>
      <c r="N935" s="43">
        <v>316</v>
      </c>
      <c r="O935" s="43"/>
      <c r="P935" s="43"/>
      <c r="Q935" s="43"/>
      <c r="R935" s="43"/>
      <c r="S935" s="43"/>
      <c r="T935" s="43"/>
      <c r="U935" s="43"/>
      <c r="V935" s="43"/>
      <c r="W935" s="43"/>
      <c r="X935" s="43"/>
      <c r="Y935" s="43">
        <v>376</v>
      </c>
      <c r="Z935" s="43">
        <v>149</v>
      </c>
      <c r="AA935" s="73">
        <v>0.25</v>
      </c>
      <c r="AB935" s="73">
        <v>0.01</v>
      </c>
      <c r="AC935" s="73">
        <v>0.74</v>
      </c>
      <c r="AD935" s="43"/>
      <c r="AE935" s="43"/>
      <c r="AF935" s="43"/>
      <c r="AG935" s="78"/>
      <c r="AH935" s="81"/>
      <c r="AI935" s="112">
        <v>476642</v>
      </c>
      <c r="AJ935" s="43"/>
      <c r="AK935" s="43"/>
      <c r="AL935" s="43">
        <v>90600</v>
      </c>
      <c r="AM935" s="43"/>
      <c r="AN935" s="113"/>
      <c r="AO935" s="43">
        <v>1918000</v>
      </c>
      <c r="AP935" s="43">
        <v>575000</v>
      </c>
      <c r="AQ935" s="43"/>
      <c r="AR935" s="43"/>
      <c r="AS935" s="43"/>
      <c r="AT935" s="43"/>
      <c r="AU935" s="78"/>
      <c r="AV935" s="81" t="s">
        <v>88</v>
      </c>
      <c r="AW935" s="73">
        <v>0.6</v>
      </c>
      <c r="AX935" s="73">
        <v>0.4</v>
      </c>
      <c r="AY935" s="46" t="s">
        <v>50</v>
      </c>
      <c r="AZ935" s="84" t="s">
        <v>41</v>
      </c>
      <c r="BA935" s="81"/>
      <c r="BB935" s="71">
        <v>65.81</v>
      </c>
      <c r="BC935" s="68"/>
      <c r="BD935" s="68"/>
      <c r="BE935" s="68"/>
      <c r="BF935" s="68">
        <v>110000000</v>
      </c>
      <c r="BG935" s="46" t="s">
        <v>42</v>
      </c>
      <c r="BH935" s="71">
        <v>60.65</v>
      </c>
      <c r="BI935" s="43"/>
      <c r="BJ935" s="180" t="s">
        <v>42</v>
      </c>
      <c r="BK935" s="180">
        <v>1563.9333333333334</v>
      </c>
    </row>
    <row r="936" spans="1:63" s="47" customFormat="1" ht="11.25" customHeight="1" x14ac:dyDescent="0.15">
      <c r="A936" s="182" t="s">
        <v>140</v>
      </c>
      <c r="B936" s="48" t="s">
        <v>171</v>
      </c>
      <c r="C936" s="48" t="s">
        <v>188</v>
      </c>
      <c r="D936" s="48" t="s">
        <v>206</v>
      </c>
      <c r="E936" s="48" t="s">
        <v>225</v>
      </c>
      <c r="F936" s="49"/>
      <c r="G936" s="48">
        <v>30546</v>
      </c>
      <c r="H936" s="43"/>
      <c r="I936" s="43">
        <v>839</v>
      </c>
      <c r="J936" s="43"/>
      <c r="K936" s="43"/>
      <c r="L936" s="43">
        <v>10</v>
      </c>
      <c r="M936" s="43"/>
      <c r="N936" s="43"/>
      <c r="O936" s="43"/>
      <c r="P936" s="43"/>
      <c r="Q936" s="43"/>
      <c r="R936" s="43"/>
      <c r="S936" s="43"/>
      <c r="T936" s="43"/>
      <c r="U936" s="43"/>
      <c r="V936" s="43"/>
      <c r="W936" s="43"/>
      <c r="X936" s="43"/>
      <c r="Y936" s="43">
        <v>1514</v>
      </c>
      <c r="Z936" s="43">
        <v>327</v>
      </c>
      <c r="AA936" s="73">
        <v>1</v>
      </c>
      <c r="AB936" s="73">
        <v>0</v>
      </c>
      <c r="AC936" s="73">
        <v>0</v>
      </c>
      <c r="AD936" s="43">
        <v>145</v>
      </c>
      <c r="AE936" s="43"/>
      <c r="AF936" s="43">
        <v>100</v>
      </c>
      <c r="AG936" s="78"/>
      <c r="AH936" s="81" t="s">
        <v>241</v>
      </c>
      <c r="AI936" s="112">
        <v>173888</v>
      </c>
      <c r="AJ936" s="43"/>
      <c r="AK936" s="43"/>
      <c r="AL936" s="43">
        <v>39800</v>
      </c>
      <c r="AM936" s="43"/>
      <c r="AN936" s="113"/>
      <c r="AO936" s="43">
        <v>2158829</v>
      </c>
      <c r="AP936" s="43">
        <v>75432</v>
      </c>
      <c r="AQ936" s="43">
        <v>100629</v>
      </c>
      <c r="AR936" s="43">
        <v>34211</v>
      </c>
      <c r="AS936" s="43"/>
      <c r="AT936" s="43">
        <v>136950</v>
      </c>
      <c r="AU936" s="78"/>
      <c r="AV936" s="81"/>
      <c r="AW936" s="73">
        <v>0.5</v>
      </c>
      <c r="AX936" s="73">
        <v>0.5</v>
      </c>
      <c r="AY936" s="46" t="s">
        <v>95</v>
      </c>
      <c r="AZ936" s="84" t="s">
        <v>95</v>
      </c>
      <c r="BA936" s="81"/>
      <c r="BB936" s="71">
        <v>74.36</v>
      </c>
      <c r="BC936" s="68">
        <v>27253340</v>
      </c>
      <c r="BD936" s="68">
        <v>36923880</v>
      </c>
      <c r="BE936" s="68">
        <v>23736780</v>
      </c>
      <c r="BF936" s="68">
        <v>87914000</v>
      </c>
      <c r="BG936" s="46" t="s">
        <v>42</v>
      </c>
      <c r="BH936" s="71">
        <v>75.790000000000006</v>
      </c>
      <c r="BI936" s="43"/>
      <c r="BJ936" s="180" t="s">
        <v>42</v>
      </c>
      <c r="BK936" s="180">
        <v>1331.5</v>
      </c>
    </row>
    <row r="937" spans="1:63" s="47" customFormat="1" ht="11.25" customHeight="1" x14ac:dyDescent="0.15">
      <c r="A937" s="283" t="s">
        <v>354</v>
      </c>
      <c r="B937" s="48"/>
      <c r="C937" s="48"/>
      <c r="D937" s="48"/>
      <c r="E937" s="48"/>
      <c r="F937" s="49"/>
      <c r="G937" s="48"/>
      <c r="H937" s="43"/>
      <c r="I937" s="43"/>
      <c r="J937" s="43"/>
      <c r="K937" s="43"/>
      <c r="L937" s="43"/>
      <c r="M937" s="43"/>
      <c r="N937" s="43"/>
      <c r="O937" s="43"/>
      <c r="P937" s="43"/>
      <c r="Q937" s="43"/>
      <c r="R937" s="43"/>
      <c r="S937" s="43"/>
      <c r="T937" s="43"/>
      <c r="U937" s="43"/>
      <c r="V937" s="43"/>
      <c r="W937" s="43"/>
      <c r="X937" s="43"/>
      <c r="Y937" s="43"/>
      <c r="Z937" s="43"/>
      <c r="AA937" s="73"/>
      <c r="AB937" s="73"/>
      <c r="AC937" s="73"/>
      <c r="AD937" s="43"/>
      <c r="AE937" s="43"/>
      <c r="AF937" s="43"/>
      <c r="AG937" s="78"/>
      <c r="AH937" s="81"/>
      <c r="AI937" s="112"/>
      <c r="AJ937" s="43"/>
      <c r="AK937" s="43"/>
      <c r="AL937" s="43"/>
      <c r="AM937" s="43"/>
      <c r="AN937" s="113"/>
      <c r="AO937" s="43"/>
      <c r="AP937" s="43"/>
      <c r="AQ937" s="43"/>
      <c r="AR937" s="43"/>
      <c r="AS937" s="43"/>
      <c r="AT937" s="43"/>
      <c r="AU937" s="78"/>
      <c r="AV937" s="81"/>
      <c r="AW937" s="73"/>
      <c r="AX937" s="73"/>
      <c r="AY937" s="46"/>
      <c r="AZ937" s="84"/>
      <c r="BA937" s="81"/>
      <c r="BB937" s="71"/>
      <c r="BC937" s="68"/>
      <c r="BD937" s="68"/>
      <c r="BE937" s="68"/>
      <c r="BF937" s="68"/>
      <c r="BG937" s="46"/>
      <c r="BH937" s="71"/>
      <c r="BI937" s="43"/>
      <c r="BJ937" s="180"/>
      <c r="BK937" s="180">
        <v>97</v>
      </c>
    </row>
    <row r="938" spans="1:63" s="47" customFormat="1" ht="11.25" customHeight="1" x14ac:dyDescent="0.15">
      <c r="A938" s="182" t="s">
        <v>141</v>
      </c>
      <c r="B938" s="48" t="s">
        <v>38</v>
      </c>
      <c r="C938" s="48" t="s">
        <v>39</v>
      </c>
      <c r="D938" s="48" t="s">
        <v>40</v>
      </c>
      <c r="E938" s="48" t="s">
        <v>226</v>
      </c>
      <c r="F938" s="49"/>
      <c r="G938" s="48">
        <v>77000</v>
      </c>
      <c r="H938" s="43">
        <v>34000</v>
      </c>
      <c r="I938" s="43">
        <v>1617</v>
      </c>
      <c r="J938" s="43">
        <v>111</v>
      </c>
      <c r="K938" s="43">
        <v>3</v>
      </c>
      <c r="L938" s="43">
        <v>83</v>
      </c>
      <c r="M938" s="43">
        <v>530</v>
      </c>
      <c r="N938" s="43">
        <v>532</v>
      </c>
      <c r="O938" s="43">
        <v>800</v>
      </c>
      <c r="P938" s="43">
        <v>0</v>
      </c>
      <c r="Q938" s="43">
        <v>0</v>
      </c>
      <c r="R938" s="43">
        <v>0</v>
      </c>
      <c r="S938" s="43">
        <v>0</v>
      </c>
      <c r="T938" s="43">
        <v>0</v>
      </c>
      <c r="U938" s="43">
        <v>0</v>
      </c>
      <c r="V938" s="43">
        <v>0</v>
      </c>
      <c r="W938" s="43">
        <v>0</v>
      </c>
      <c r="X938" s="43">
        <v>0</v>
      </c>
      <c r="Y938" s="43">
        <v>3000</v>
      </c>
      <c r="Z938" s="43">
        <v>500</v>
      </c>
      <c r="AA938" s="73">
        <v>1</v>
      </c>
      <c r="AB938" s="73">
        <v>0</v>
      </c>
      <c r="AC938" s="73">
        <v>0</v>
      </c>
      <c r="AD938" s="43">
        <v>180</v>
      </c>
      <c r="AE938" s="43">
        <v>265000</v>
      </c>
      <c r="AF938" s="43">
        <v>173</v>
      </c>
      <c r="AG938" s="78">
        <v>2800000</v>
      </c>
      <c r="AH938" s="81"/>
      <c r="AI938" s="112">
        <v>120000</v>
      </c>
      <c r="AJ938" s="43">
        <v>700</v>
      </c>
      <c r="AK938" s="43">
        <v>0</v>
      </c>
      <c r="AL938" s="43">
        <v>74000</v>
      </c>
      <c r="AM938" s="43">
        <v>0</v>
      </c>
      <c r="AN938" s="113"/>
      <c r="AO938" s="43">
        <v>3200000</v>
      </c>
      <c r="AP938" s="43">
        <v>0</v>
      </c>
      <c r="AQ938" s="43">
        <v>0</v>
      </c>
      <c r="AR938" s="43">
        <v>0</v>
      </c>
      <c r="AS938" s="43">
        <v>0</v>
      </c>
      <c r="AT938" s="43">
        <v>700000</v>
      </c>
      <c r="AU938" s="78">
        <v>0</v>
      </c>
      <c r="AV938" s="81"/>
      <c r="AW938" s="73">
        <v>0.82</v>
      </c>
      <c r="AX938" s="73">
        <v>0.18</v>
      </c>
      <c r="AY938" s="46" t="s">
        <v>41</v>
      </c>
      <c r="AZ938" s="84" t="s">
        <v>41</v>
      </c>
      <c r="BA938" s="81"/>
      <c r="BB938" s="71">
        <v>80</v>
      </c>
      <c r="BC938" s="68">
        <v>21800000</v>
      </c>
      <c r="BD938" s="68">
        <v>12300000</v>
      </c>
      <c r="BE938" s="68">
        <v>15900000</v>
      </c>
      <c r="BF938" s="68">
        <v>50000000</v>
      </c>
      <c r="BG938" s="46" t="s">
        <v>42</v>
      </c>
      <c r="BH938" s="71">
        <v>73</v>
      </c>
      <c r="BI938" s="43"/>
      <c r="BJ938" s="180" t="s">
        <v>42</v>
      </c>
      <c r="BK938" s="180">
        <v>422.14285714285717</v>
      </c>
    </row>
    <row r="939" spans="1:63" s="47" customFormat="1" ht="11.25" customHeight="1" x14ac:dyDescent="0.15">
      <c r="A939" s="182" t="s">
        <v>142</v>
      </c>
      <c r="B939" s="48" t="s">
        <v>172</v>
      </c>
      <c r="C939" s="48" t="s">
        <v>189</v>
      </c>
      <c r="D939" s="48" t="s">
        <v>207</v>
      </c>
      <c r="E939" s="48" t="s">
        <v>227</v>
      </c>
      <c r="F939" s="49"/>
      <c r="G939" s="48">
        <v>25000</v>
      </c>
      <c r="H939" s="43">
        <v>12500</v>
      </c>
      <c r="I939" s="43">
        <v>565</v>
      </c>
      <c r="J939" s="43">
        <v>68</v>
      </c>
      <c r="K939" s="43">
        <v>37</v>
      </c>
      <c r="L939" s="43">
        <v>8</v>
      </c>
      <c r="M939" s="43">
        <v>373</v>
      </c>
      <c r="N939" s="43">
        <v>4</v>
      </c>
      <c r="O939" s="43">
        <v>450</v>
      </c>
      <c r="P939" s="43">
        <v>0</v>
      </c>
      <c r="Q939" s="43">
        <v>0</v>
      </c>
      <c r="R939" s="43">
        <v>0</v>
      </c>
      <c r="S939" s="43">
        <v>0</v>
      </c>
      <c r="T939" s="43">
        <v>0</v>
      </c>
      <c r="U939" s="43">
        <v>0</v>
      </c>
      <c r="V939" s="43">
        <v>0</v>
      </c>
      <c r="W939" s="43">
        <v>0</v>
      </c>
      <c r="X939" s="43">
        <v>0</v>
      </c>
      <c r="Y939" s="43">
        <v>562</v>
      </c>
      <c r="Z939" s="43">
        <v>175</v>
      </c>
      <c r="AA939" s="73">
        <v>0.99</v>
      </c>
      <c r="AB939" s="73">
        <v>0</v>
      </c>
      <c r="AC939" s="73">
        <v>0.01</v>
      </c>
      <c r="AD939" s="43">
        <v>12</v>
      </c>
      <c r="AE939" s="43">
        <v>3350</v>
      </c>
      <c r="AF939" s="43">
        <v>175</v>
      </c>
      <c r="AG939" s="78">
        <v>1750000</v>
      </c>
      <c r="AH939" s="81" t="s">
        <v>242</v>
      </c>
      <c r="AI939" s="112">
        <v>3216</v>
      </c>
      <c r="AJ939" s="43">
        <v>0</v>
      </c>
      <c r="AK939" s="43">
        <v>0</v>
      </c>
      <c r="AL939" s="43">
        <v>214443</v>
      </c>
      <c r="AM939" s="43"/>
      <c r="AN939" s="113"/>
      <c r="AO939" s="43">
        <v>5333929</v>
      </c>
      <c r="AP939" s="43">
        <v>0</v>
      </c>
      <c r="AQ939" s="43">
        <v>2177288</v>
      </c>
      <c r="AR939" s="43">
        <v>0</v>
      </c>
      <c r="AS939" s="43">
        <v>0</v>
      </c>
      <c r="AT939" s="43">
        <v>0</v>
      </c>
      <c r="AU939" s="78">
        <v>0</v>
      </c>
      <c r="AV939" s="81"/>
      <c r="AW939" s="73">
        <v>0.71</v>
      </c>
      <c r="AX939" s="73">
        <v>0.28999999999999998</v>
      </c>
      <c r="AY939" s="46" t="s">
        <v>95</v>
      </c>
      <c r="AZ939" s="84" t="s">
        <v>95</v>
      </c>
      <c r="BA939" s="81" t="s">
        <v>268</v>
      </c>
      <c r="BB939" s="71">
        <v>83</v>
      </c>
      <c r="BC939" s="68">
        <v>6675388</v>
      </c>
      <c r="BD939" s="68">
        <v>4318351</v>
      </c>
      <c r="BE939" s="68">
        <v>8759423</v>
      </c>
      <c r="BF939" s="68">
        <v>19853164</v>
      </c>
      <c r="BG939" s="46" t="s">
        <v>42</v>
      </c>
      <c r="BH939" s="71">
        <v>83</v>
      </c>
      <c r="BI939" s="43" t="s">
        <v>283</v>
      </c>
      <c r="BJ939" s="180" t="s">
        <v>46</v>
      </c>
      <c r="BK939" s="180">
        <v>819.77777777777783</v>
      </c>
    </row>
    <row r="940" spans="1:63" s="47" customFormat="1" ht="11.25" customHeight="1" x14ac:dyDescent="0.15">
      <c r="A940" s="182" t="s">
        <v>64</v>
      </c>
      <c r="B940" s="48" t="s">
        <v>62</v>
      </c>
      <c r="C940" s="48" t="s">
        <v>63</v>
      </c>
      <c r="D940" s="48" t="s">
        <v>65</v>
      </c>
      <c r="E940" s="48" t="s">
        <v>66</v>
      </c>
      <c r="F940" s="49"/>
      <c r="G940" s="48">
        <v>24000</v>
      </c>
      <c r="H940" s="43">
        <v>10000</v>
      </c>
      <c r="I940" s="43">
        <v>698</v>
      </c>
      <c r="J940" s="43">
        <v>135</v>
      </c>
      <c r="K940" s="43">
        <v>26</v>
      </c>
      <c r="L940" s="43">
        <v>21</v>
      </c>
      <c r="M940" s="43">
        <v>537</v>
      </c>
      <c r="N940" s="43">
        <v>1</v>
      </c>
      <c r="O940" s="43">
        <v>58</v>
      </c>
      <c r="P940" s="43">
        <v>0</v>
      </c>
      <c r="Q940" s="43">
        <v>0</v>
      </c>
      <c r="R940" s="43">
        <v>0</v>
      </c>
      <c r="S940" s="43">
        <v>0</v>
      </c>
      <c r="T940" s="43">
        <v>0</v>
      </c>
      <c r="U940" s="43">
        <v>0</v>
      </c>
      <c r="V940" s="43">
        <v>0</v>
      </c>
      <c r="W940" s="43">
        <v>0</v>
      </c>
      <c r="X940" s="43">
        <v>0</v>
      </c>
      <c r="Y940" s="43">
        <v>839</v>
      </c>
      <c r="Z940" s="43">
        <v>0</v>
      </c>
      <c r="AA940" s="73">
        <v>0.96</v>
      </c>
      <c r="AB940" s="73">
        <v>0</v>
      </c>
      <c r="AC940" s="73">
        <v>0.04</v>
      </c>
      <c r="AD940" s="43">
        <v>131</v>
      </c>
      <c r="AE940" s="43">
        <v>162000</v>
      </c>
      <c r="AF940" s="43">
        <v>130</v>
      </c>
      <c r="AG940" s="78">
        <v>6650000</v>
      </c>
      <c r="AH940" s="81"/>
      <c r="AI940" s="112">
        <v>111000</v>
      </c>
      <c r="AJ940" s="43">
        <v>22</v>
      </c>
      <c r="AK940" s="43">
        <v>9000</v>
      </c>
      <c r="AL940" s="43">
        <v>45000</v>
      </c>
      <c r="AM940" s="43">
        <v>0</v>
      </c>
      <c r="AN940" s="113"/>
      <c r="AO940" s="43">
        <v>0</v>
      </c>
      <c r="AP940" s="43">
        <v>0</v>
      </c>
      <c r="AQ940" s="43">
        <v>1900000</v>
      </c>
      <c r="AR940" s="43">
        <v>11000</v>
      </c>
      <c r="AS940" s="43">
        <v>0</v>
      </c>
      <c r="AT940" s="43">
        <v>486000</v>
      </c>
      <c r="AU940" s="78">
        <v>0</v>
      </c>
      <c r="AV940" s="81"/>
      <c r="AW940" s="73">
        <v>0.7</v>
      </c>
      <c r="AX940" s="73">
        <v>0.3</v>
      </c>
      <c r="AY940" s="46" t="s">
        <v>50</v>
      </c>
      <c r="AZ940" s="84" t="s">
        <v>50</v>
      </c>
      <c r="BA940" s="81" t="s">
        <v>67</v>
      </c>
      <c r="BB940" s="71">
        <v>52</v>
      </c>
      <c r="BC940" s="68">
        <v>3400000</v>
      </c>
      <c r="BD940" s="68">
        <v>7900000</v>
      </c>
      <c r="BE940" s="68">
        <v>11000000</v>
      </c>
      <c r="BF940" s="68">
        <v>22300000</v>
      </c>
      <c r="BG940" s="46" t="s">
        <v>42</v>
      </c>
      <c r="BH940" s="71">
        <v>57.56</v>
      </c>
      <c r="BI940" s="43"/>
      <c r="BJ940" s="180" t="s">
        <v>46</v>
      </c>
      <c r="BK940" s="180">
        <v>612.875</v>
      </c>
    </row>
    <row r="941" spans="1:63" s="47" customFormat="1" ht="11.25" customHeight="1" x14ac:dyDescent="0.15">
      <c r="A941" s="182" t="s">
        <v>156</v>
      </c>
      <c r="B941" s="48" t="s">
        <v>173</v>
      </c>
      <c r="C941" s="48" t="s">
        <v>190</v>
      </c>
      <c r="D941" s="48" t="s">
        <v>208</v>
      </c>
      <c r="E941" s="48" t="s">
        <v>228</v>
      </c>
      <c r="F941" s="49"/>
      <c r="G941" s="48">
        <v>13706</v>
      </c>
      <c r="H941" s="43">
        <v>5397</v>
      </c>
      <c r="I941" s="43">
        <v>319</v>
      </c>
      <c r="J941" s="43">
        <v>50</v>
      </c>
      <c r="K941" s="43">
        <v>13</v>
      </c>
      <c r="L941" s="43">
        <v>2</v>
      </c>
      <c r="M941" s="43">
        <v>38</v>
      </c>
      <c r="N941" s="43">
        <v>0</v>
      </c>
      <c r="O941" s="43">
        <v>319</v>
      </c>
      <c r="P941" s="43">
        <v>0</v>
      </c>
      <c r="Q941" s="43">
        <v>0</v>
      </c>
      <c r="R941" s="43">
        <v>0</v>
      </c>
      <c r="S941" s="43">
        <v>0</v>
      </c>
      <c r="T941" s="43">
        <v>0</v>
      </c>
      <c r="U941" s="43">
        <v>0</v>
      </c>
      <c r="V941" s="43">
        <v>0</v>
      </c>
      <c r="W941" s="43">
        <v>0</v>
      </c>
      <c r="X941" s="43">
        <v>0</v>
      </c>
      <c r="Y941" s="43">
        <v>429</v>
      </c>
      <c r="Z941" s="43">
        <v>37</v>
      </c>
      <c r="AA941" s="73">
        <v>1</v>
      </c>
      <c r="AB941" s="73">
        <v>0</v>
      </c>
      <c r="AC941" s="73">
        <v>0</v>
      </c>
      <c r="AD941" s="43">
        <v>8</v>
      </c>
      <c r="AE941" s="43">
        <v>3000</v>
      </c>
      <c r="AF941" s="43">
        <v>15</v>
      </c>
      <c r="AG941" s="78">
        <v>568000</v>
      </c>
      <c r="AH941" s="81"/>
      <c r="AI941" s="112">
        <v>859</v>
      </c>
      <c r="AJ941" s="43">
        <v>0</v>
      </c>
      <c r="AK941" s="43">
        <v>0</v>
      </c>
      <c r="AL941" s="43">
        <v>59111</v>
      </c>
      <c r="AM941" s="43">
        <v>1397</v>
      </c>
      <c r="AN941" s="113" t="s">
        <v>269</v>
      </c>
      <c r="AO941" s="43">
        <v>263246</v>
      </c>
      <c r="AP941" s="43">
        <v>0</v>
      </c>
      <c r="AQ941" s="43">
        <v>5329</v>
      </c>
      <c r="AR941" s="43">
        <v>21988</v>
      </c>
      <c r="AS941" s="43">
        <v>0</v>
      </c>
      <c r="AT941" s="43">
        <v>0</v>
      </c>
      <c r="AU941" s="78">
        <v>0</v>
      </c>
      <c r="AV941" s="81"/>
      <c r="AW941" s="73">
        <v>0.95</v>
      </c>
      <c r="AX941" s="73">
        <v>0.05</v>
      </c>
      <c r="AY941" s="46" t="s">
        <v>41</v>
      </c>
      <c r="AZ941" s="84" t="s">
        <v>41</v>
      </c>
      <c r="BA941" s="81" t="s">
        <v>270</v>
      </c>
      <c r="BB941" s="71">
        <v>51.31</v>
      </c>
      <c r="BC941" s="68">
        <v>913484</v>
      </c>
      <c r="BD941" s="68">
        <v>2351597</v>
      </c>
      <c r="BE941" s="68">
        <v>1809527</v>
      </c>
      <c r="BF941" s="68">
        <v>5074608</v>
      </c>
      <c r="BG941" s="46" t="s">
        <v>42</v>
      </c>
      <c r="BH941" s="71">
        <v>49.95</v>
      </c>
      <c r="BI941" s="43"/>
      <c r="BJ941" s="180" t="s">
        <v>46</v>
      </c>
      <c r="BK941" s="180">
        <v>227.83333333333334</v>
      </c>
    </row>
    <row r="942" spans="1:63" s="47" customFormat="1" ht="11.25" customHeight="1" x14ac:dyDescent="0.15">
      <c r="A942" s="182" t="s">
        <v>334</v>
      </c>
      <c r="B942" s="48" t="s">
        <v>335</v>
      </c>
      <c r="C942" s="48" t="s">
        <v>336</v>
      </c>
      <c r="D942" s="48" t="s">
        <v>337</v>
      </c>
      <c r="E942" s="48" t="s">
        <v>338</v>
      </c>
      <c r="F942" s="49"/>
      <c r="G942" s="48">
        <v>9366</v>
      </c>
      <c r="H942" s="43">
        <v>4600</v>
      </c>
      <c r="I942" s="43">
        <v>335</v>
      </c>
      <c r="J942" s="43">
        <v>22</v>
      </c>
      <c r="K942" s="43">
        <v>2</v>
      </c>
      <c r="L942" s="43">
        <v>3</v>
      </c>
      <c r="M942" s="43">
        <v>503</v>
      </c>
      <c r="N942" s="43">
        <v>6</v>
      </c>
      <c r="O942" s="43">
        <v>165</v>
      </c>
      <c r="P942" s="43"/>
      <c r="Q942" s="43">
        <v>401</v>
      </c>
      <c r="R942" s="43">
        <v>1</v>
      </c>
      <c r="S942" s="43"/>
      <c r="T942" s="43"/>
      <c r="U942" s="43">
        <v>300</v>
      </c>
      <c r="V942" s="43"/>
      <c r="W942" s="43"/>
      <c r="X942" s="43"/>
      <c r="Y942" s="43">
        <v>664</v>
      </c>
      <c r="Z942" s="43"/>
      <c r="AA942" s="73">
        <v>0.46</v>
      </c>
      <c r="AB942" s="73">
        <v>0.54</v>
      </c>
      <c r="AC942" s="73">
        <v>0</v>
      </c>
      <c r="AD942" s="43">
        <v>107</v>
      </c>
      <c r="AE942" s="43">
        <v>209630</v>
      </c>
      <c r="AF942" s="43">
        <v>44</v>
      </c>
      <c r="AG942" s="78">
        <v>232000</v>
      </c>
      <c r="AH942" s="81"/>
      <c r="AI942" s="114"/>
      <c r="AJ942" s="43">
        <v>201292.6</v>
      </c>
      <c r="AK942" s="43"/>
      <c r="AL942" s="43">
        <v>75726.98</v>
      </c>
      <c r="AM942" s="43">
        <v>43.34</v>
      </c>
      <c r="AN942" s="113" t="s">
        <v>339</v>
      </c>
      <c r="AO942" s="45" t="s">
        <v>275</v>
      </c>
      <c r="AP942" s="43">
        <v>87530</v>
      </c>
      <c r="AQ942" s="43">
        <v>40930</v>
      </c>
      <c r="AR942" s="43"/>
      <c r="AS942" s="43">
        <v>163733</v>
      </c>
      <c r="AT942" s="43"/>
      <c r="AU942" s="78"/>
      <c r="AV942" s="81"/>
      <c r="AW942" s="73">
        <v>0.86</v>
      </c>
      <c r="AX942" s="73">
        <v>0.14000000000000001</v>
      </c>
      <c r="AY942" s="46" t="s">
        <v>50</v>
      </c>
      <c r="AZ942" s="84" t="s">
        <v>50</v>
      </c>
      <c r="BA942" s="81"/>
      <c r="BB942" s="71">
        <v>57.16</v>
      </c>
      <c r="BC942" s="68">
        <v>10805040.880000001</v>
      </c>
      <c r="BD942" s="68">
        <v>5978000</v>
      </c>
      <c r="BE942" s="68">
        <v>12123842.779999999</v>
      </c>
      <c r="BF942" s="68">
        <v>29162864.02</v>
      </c>
      <c r="BG942" s="46" t="s">
        <v>42</v>
      </c>
      <c r="BH942" s="71">
        <v>60.16</v>
      </c>
      <c r="BI942" s="43"/>
      <c r="BJ942" s="180" t="s">
        <v>42</v>
      </c>
      <c r="BK942" s="180">
        <v>1878.5</v>
      </c>
    </row>
    <row r="943" spans="1:63" s="47" customFormat="1" ht="11.25" customHeight="1" x14ac:dyDescent="0.15">
      <c r="A943" s="182" t="s">
        <v>157</v>
      </c>
      <c r="B943" s="48" t="s">
        <v>57</v>
      </c>
      <c r="C943" s="48" t="s">
        <v>58</v>
      </c>
      <c r="D943" s="48" t="s">
        <v>59</v>
      </c>
      <c r="E943" s="48" t="s">
        <v>60</v>
      </c>
      <c r="F943" s="49"/>
      <c r="G943" s="48">
        <v>13295</v>
      </c>
      <c r="H943" s="43">
        <v>8410</v>
      </c>
      <c r="I943" s="43">
        <v>550</v>
      </c>
      <c r="J943" s="43">
        <v>5</v>
      </c>
      <c r="K943" s="43">
        <v>3</v>
      </c>
      <c r="L943" s="43">
        <v>0</v>
      </c>
      <c r="M943" s="43">
        <v>50</v>
      </c>
      <c r="N943" s="43">
        <v>25</v>
      </c>
      <c r="O943" s="43">
        <v>275</v>
      </c>
      <c r="P943" s="43">
        <v>0</v>
      </c>
      <c r="Q943" s="43">
        <v>1792</v>
      </c>
      <c r="R943" s="43">
        <v>0</v>
      </c>
      <c r="S943" s="43">
        <v>0</v>
      </c>
      <c r="T943" s="43">
        <v>0</v>
      </c>
      <c r="U943" s="43">
        <v>0</v>
      </c>
      <c r="V943" s="43">
        <v>0</v>
      </c>
      <c r="W943" s="43">
        <v>0</v>
      </c>
      <c r="X943" s="43">
        <v>0</v>
      </c>
      <c r="Y943" s="43">
        <v>700</v>
      </c>
      <c r="Z943" s="43">
        <v>150</v>
      </c>
      <c r="AA943" s="73">
        <v>1</v>
      </c>
      <c r="AB943" s="73">
        <v>0</v>
      </c>
      <c r="AC943" s="73">
        <v>0</v>
      </c>
      <c r="AD943" s="43">
        <v>66</v>
      </c>
      <c r="AE943" s="43">
        <v>228585</v>
      </c>
      <c r="AF943" s="43">
        <v>66</v>
      </c>
      <c r="AG943" s="78">
        <v>858810</v>
      </c>
      <c r="AH943" s="81"/>
      <c r="AI943" s="112">
        <v>470973</v>
      </c>
      <c r="AJ943" s="43">
        <v>0</v>
      </c>
      <c r="AK943" s="43">
        <v>0</v>
      </c>
      <c r="AL943" s="43">
        <v>2514</v>
      </c>
      <c r="AM943" s="43">
        <v>0</v>
      </c>
      <c r="AN943" s="113"/>
      <c r="AO943" s="43">
        <v>938953</v>
      </c>
      <c r="AP943" s="43">
        <v>1167018</v>
      </c>
      <c r="AQ943" s="43">
        <v>0</v>
      </c>
      <c r="AR943" s="43">
        <v>0</v>
      </c>
      <c r="AS943" s="43">
        <v>0</v>
      </c>
      <c r="AT943" s="43">
        <v>0</v>
      </c>
      <c r="AU943" s="78">
        <v>0</v>
      </c>
      <c r="AV943" s="81"/>
      <c r="AW943" s="73">
        <v>0.5</v>
      </c>
      <c r="AX943" s="73">
        <v>0.5</v>
      </c>
      <c r="AY943" s="46" t="s">
        <v>50</v>
      </c>
      <c r="AZ943" s="84" t="s">
        <v>41</v>
      </c>
      <c r="BA943" s="81" t="s">
        <v>61</v>
      </c>
      <c r="BB943" s="71">
        <v>62</v>
      </c>
      <c r="BC943" s="68"/>
      <c r="BD943" s="68"/>
      <c r="BE943" s="68">
        <v>26023573</v>
      </c>
      <c r="BF943" s="68">
        <v>127928431</v>
      </c>
      <c r="BG943" s="46" t="s">
        <v>42</v>
      </c>
      <c r="BH943" s="71">
        <v>70</v>
      </c>
      <c r="BI943" s="43"/>
      <c r="BJ943" s="180" t="s">
        <v>46</v>
      </c>
      <c r="BK943" s="180">
        <v>429.75</v>
      </c>
    </row>
    <row r="944" spans="1:63" s="47" customFormat="1" ht="11.25" customHeight="1" x14ac:dyDescent="0.15">
      <c r="A944" s="283" t="s">
        <v>355</v>
      </c>
      <c r="B944" s="48"/>
      <c r="C944" s="48"/>
      <c r="D944" s="48"/>
      <c r="E944" s="48"/>
      <c r="F944" s="49"/>
      <c r="G944" s="48"/>
      <c r="H944" s="43"/>
      <c r="I944" s="43"/>
      <c r="J944" s="43"/>
      <c r="K944" s="43"/>
      <c r="L944" s="43"/>
      <c r="M944" s="43"/>
      <c r="N944" s="43"/>
      <c r="O944" s="43"/>
      <c r="P944" s="43"/>
      <c r="Q944" s="43"/>
      <c r="R944" s="43"/>
      <c r="S944" s="43"/>
      <c r="T944" s="43"/>
      <c r="U944" s="43"/>
      <c r="V944" s="43"/>
      <c r="W944" s="43"/>
      <c r="X944" s="43"/>
      <c r="Y944" s="43"/>
      <c r="Z944" s="43"/>
      <c r="AA944" s="73"/>
      <c r="AB944" s="73"/>
      <c r="AC944" s="73"/>
      <c r="AD944" s="43"/>
      <c r="AE944" s="43"/>
      <c r="AF944" s="43"/>
      <c r="AG944" s="78"/>
      <c r="AH944" s="81"/>
      <c r="AI944" s="112"/>
      <c r="AJ944" s="43"/>
      <c r="AK944" s="43"/>
      <c r="AL944" s="43"/>
      <c r="AM944" s="43"/>
      <c r="AN944" s="113"/>
      <c r="AO944" s="43"/>
      <c r="AP944" s="43"/>
      <c r="AQ944" s="43"/>
      <c r="AR944" s="43"/>
      <c r="AS944" s="43"/>
      <c r="AT944" s="43"/>
      <c r="AU944" s="78"/>
      <c r="AV944" s="81"/>
      <c r="AW944" s="73"/>
      <c r="AX944" s="73"/>
      <c r="AY944" s="46"/>
      <c r="AZ944" s="84"/>
      <c r="BA944" s="81"/>
      <c r="BB944" s="71"/>
      <c r="BC944" s="68"/>
      <c r="BD944" s="68"/>
      <c r="BE944" s="68"/>
      <c r="BF944" s="68"/>
      <c r="BG944" s="46"/>
      <c r="BH944" s="71"/>
      <c r="BI944" s="43"/>
      <c r="BJ944" s="180"/>
      <c r="BK944" s="180">
        <v>260.75</v>
      </c>
    </row>
    <row r="945" spans="1:63" s="47" customFormat="1" ht="11.25" customHeight="1" x14ac:dyDescent="0.15">
      <c r="A945" s="182" t="s">
        <v>100</v>
      </c>
      <c r="B945" s="48" t="s">
        <v>98</v>
      </c>
      <c r="C945" s="48" t="s">
        <v>99</v>
      </c>
      <c r="D945" s="48" t="s">
        <v>101</v>
      </c>
      <c r="E945" s="48" t="s">
        <v>102</v>
      </c>
      <c r="F945" s="49"/>
      <c r="G945" s="48">
        <v>43546</v>
      </c>
      <c r="H945" s="43"/>
      <c r="I945" s="43">
        <v>1462</v>
      </c>
      <c r="J945" s="43">
        <v>37</v>
      </c>
      <c r="K945" s="43">
        <v>41</v>
      </c>
      <c r="L945" s="43">
        <v>62</v>
      </c>
      <c r="M945" s="43">
        <v>1462</v>
      </c>
      <c r="N945" s="43">
        <v>133</v>
      </c>
      <c r="O945" s="43">
        <v>1315</v>
      </c>
      <c r="P945" s="43"/>
      <c r="Q945" s="43"/>
      <c r="R945" s="43"/>
      <c r="S945" s="43"/>
      <c r="T945" s="43"/>
      <c r="U945" s="43"/>
      <c r="V945" s="43"/>
      <c r="W945" s="43"/>
      <c r="X945" s="43"/>
      <c r="Y945" s="43">
        <v>3385</v>
      </c>
      <c r="Z945" s="43">
        <v>365</v>
      </c>
      <c r="AA945" s="73">
        <v>0.84</v>
      </c>
      <c r="AB945" s="73">
        <v>0</v>
      </c>
      <c r="AC945" s="73">
        <v>0.16</v>
      </c>
      <c r="AD945" s="43">
        <v>257</v>
      </c>
      <c r="AE945" s="43">
        <v>490180</v>
      </c>
      <c r="AF945" s="43">
        <v>60</v>
      </c>
      <c r="AG945" s="78">
        <v>1100000</v>
      </c>
      <c r="AH945" s="81" t="s">
        <v>103</v>
      </c>
      <c r="AI945" s="112">
        <v>1106185</v>
      </c>
      <c r="AJ945" s="43"/>
      <c r="AK945" s="43"/>
      <c r="AL945" s="43">
        <v>16725</v>
      </c>
      <c r="AM945" s="43">
        <v>79800</v>
      </c>
      <c r="AN945" s="113" t="s">
        <v>104</v>
      </c>
      <c r="AO945" s="43">
        <v>1156515</v>
      </c>
      <c r="AP945" s="43">
        <v>69050</v>
      </c>
      <c r="AQ945" s="43">
        <v>201525</v>
      </c>
      <c r="AR945" s="43"/>
      <c r="AS945" s="43"/>
      <c r="AT945" s="43">
        <v>600</v>
      </c>
      <c r="AU945" s="78"/>
      <c r="AV945" s="81"/>
      <c r="AW945" s="73">
        <v>1</v>
      </c>
      <c r="AX945" s="73">
        <v>0</v>
      </c>
      <c r="AY945" s="46" t="s">
        <v>95</v>
      </c>
      <c r="AZ945" s="84" t="s">
        <v>95</v>
      </c>
      <c r="BA945" s="81" t="s">
        <v>105</v>
      </c>
      <c r="BB945" s="71">
        <v>57.87</v>
      </c>
      <c r="BC945" s="68">
        <v>169000000</v>
      </c>
      <c r="BD945" s="68">
        <v>42000000</v>
      </c>
      <c r="BE945" s="68">
        <v>57000000</v>
      </c>
      <c r="BF945" s="68">
        <v>330000000</v>
      </c>
      <c r="BG945" s="46" t="s">
        <v>42</v>
      </c>
      <c r="BH945" s="71">
        <v>62.29</v>
      </c>
      <c r="BI945" s="43" t="s">
        <v>106</v>
      </c>
      <c r="BJ945" s="180" t="s">
        <v>42</v>
      </c>
      <c r="BK945" s="180">
        <v>1144</v>
      </c>
    </row>
    <row r="946" spans="1:63" s="47" customFormat="1" ht="11.25" customHeight="1" x14ac:dyDescent="0.15">
      <c r="A946" s="283" t="s">
        <v>356</v>
      </c>
      <c r="B946" s="48"/>
      <c r="C946" s="48"/>
      <c r="D946" s="48"/>
      <c r="E946" s="48"/>
      <c r="F946" s="49"/>
      <c r="G946" s="48"/>
      <c r="H946" s="43"/>
      <c r="I946" s="43"/>
      <c r="J946" s="43"/>
      <c r="K946" s="43"/>
      <c r="L946" s="43"/>
      <c r="M946" s="43"/>
      <c r="N946" s="43"/>
      <c r="O946" s="43"/>
      <c r="P946" s="43"/>
      <c r="Q946" s="43"/>
      <c r="R946" s="43"/>
      <c r="S946" s="43"/>
      <c r="T946" s="43"/>
      <c r="U946" s="43"/>
      <c r="V946" s="43"/>
      <c r="W946" s="43"/>
      <c r="X946" s="43"/>
      <c r="Y946" s="43"/>
      <c r="Z946" s="43"/>
      <c r="AA946" s="73"/>
      <c r="AB946" s="73"/>
      <c r="AC946" s="73"/>
      <c r="AD946" s="43"/>
      <c r="AE946" s="43"/>
      <c r="AF946" s="43"/>
      <c r="AG946" s="78"/>
      <c r="AH946" s="81"/>
      <c r="AI946" s="112"/>
      <c r="AJ946" s="43"/>
      <c r="AK946" s="43"/>
      <c r="AL946" s="43"/>
      <c r="AM946" s="43"/>
      <c r="AN946" s="113"/>
      <c r="AO946" s="43"/>
      <c r="AP946" s="43"/>
      <c r="AQ946" s="43"/>
      <c r="AR946" s="43"/>
      <c r="AS946" s="43"/>
      <c r="AT946" s="43"/>
      <c r="AU946" s="78"/>
      <c r="AV946" s="81"/>
      <c r="AW946" s="73"/>
      <c r="AX946" s="73"/>
      <c r="AY946" s="46"/>
      <c r="AZ946" s="84"/>
      <c r="BA946" s="81"/>
      <c r="BB946" s="71"/>
      <c r="BC946" s="68"/>
      <c r="BD946" s="68"/>
      <c r="BE946" s="68"/>
      <c r="BF946" s="68"/>
      <c r="BG946" s="46"/>
      <c r="BH946" s="71"/>
      <c r="BI946" s="43"/>
      <c r="BJ946" s="180"/>
      <c r="BK946" s="180">
        <v>118.83333333333333</v>
      </c>
    </row>
    <row r="947" spans="1:63" s="47" customFormat="1" ht="11.25" customHeight="1" x14ac:dyDescent="0.15">
      <c r="A947" s="182" t="s">
        <v>143</v>
      </c>
      <c r="B947" s="48" t="s">
        <v>174</v>
      </c>
      <c r="C947" s="48" t="s">
        <v>191</v>
      </c>
      <c r="D947" s="48" t="s">
        <v>209</v>
      </c>
      <c r="E947" s="48" t="s">
        <v>229</v>
      </c>
      <c r="F947" s="49"/>
      <c r="G947" s="48">
        <v>17049</v>
      </c>
      <c r="H947" s="43">
        <v>8525</v>
      </c>
      <c r="I947" s="43">
        <v>361</v>
      </c>
      <c r="J947" s="43">
        <v>25</v>
      </c>
      <c r="K947" s="43">
        <v>63</v>
      </c>
      <c r="L947" s="43">
        <v>25</v>
      </c>
      <c r="M947" s="43">
        <v>209</v>
      </c>
      <c r="N947" s="43">
        <v>234</v>
      </c>
      <c r="O947" s="43">
        <v>360</v>
      </c>
      <c r="P947" s="43">
        <v>3</v>
      </c>
      <c r="Q947" s="43"/>
      <c r="R947" s="43"/>
      <c r="S947" s="43"/>
      <c r="T947" s="43"/>
      <c r="U947" s="43"/>
      <c r="V947" s="43"/>
      <c r="W947" s="43"/>
      <c r="X947" s="43"/>
      <c r="Y947" s="43">
        <v>371</v>
      </c>
      <c r="Z947" s="43">
        <v>0</v>
      </c>
      <c r="AA947" s="73">
        <v>0.98</v>
      </c>
      <c r="AB947" s="73">
        <v>0</v>
      </c>
      <c r="AC947" s="73">
        <v>0.02</v>
      </c>
      <c r="AD947" s="43">
        <v>70</v>
      </c>
      <c r="AE947" s="43">
        <v>91150</v>
      </c>
      <c r="AF947" s="43">
        <v>84</v>
      </c>
      <c r="AG947" s="78">
        <v>1435000</v>
      </c>
      <c r="AH947" s="81" t="s">
        <v>243</v>
      </c>
      <c r="AI947" s="112">
        <v>42256</v>
      </c>
      <c r="AJ947" s="43">
        <v>0</v>
      </c>
      <c r="AK947" s="43">
        <v>0</v>
      </c>
      <c r="AL947" s="43">
        <v>51549</v>
      </c>
      <c r="AM947" s="43"/>
      <c r="AN947" s="113"/>
      <c r="AO947" s="43">
        <v>1818415</v>
      </c>
      <c r="AP947" s="43">
        <v>0</v>
      </c>
      <c r="AQ947" s="43">
        <v>0</v>
      </c>
      <c r="AR947" s="43">
        <v>5730</v>
      </c>
      <c r="AS947" s="43">
        <v>0</v>
      </c>
      <c r="AT947" s="43">
        <v>468989</v>
      </c>
      <c r="AU947" s="78"/>
      <c r="AV947" s="81"/>
      <c r="AW947" s="73">
        <v>0.8</v>
      </c>
      <c r="AX947" s="73">
        <v>0.2</v>
      </c>
      <c r="AY947" s="46" t="s">
        <v>50</v>
      </c>
      <c r="AZ947" s="84" t="s">
        <v>95</v>
      </c>
      <c r="BA947" s="81" t="s">
        <v>271</v>
      </c>
      <c r="BB947" s="71">
        <v>82</v>
      </c>
      <c r="BC947" s="68">
        <v>9000932</v>
      </c>
      <c r="BD947" s="68">
        <v>7316181</v>
      </c>
      <c r="BE947" s="68">
        <v>4195364</v>
      </c>
      <c r="BF947" s="68">
        <v>20710725</v>
      </c>
      <c r="BG947" s="46" t="s">
        <v>42</v>
      </c>
      <c r="BH947" s="71">
        <v>77</v>
      </c>
      <c r="BI947" s="43" t="s">
        <v>284</v>
      </c>
      <c r="BJ947" s="180" t="s">
        <v>42</v>
      </c>
      <c r="BK947" s="180">
        <v>1279</v>
      </c>
    </row>
    <row r="948" spans="1:63" s="47" customFormat="1" ht="11.25" customHeight="1" x14ac:dyDescent="0.15">
      <c r="A948" s="182" t="s">
        <v>116</v>
      </c>
      <c r="B948" s="48" t="s">
        <v>114</v>
      </c>
      <c r="C948" s="48" t="s">
        <v>115</v>
      </c>
      <c r="D948" s="48" t="s">
        <v>117</v>
      </c>
      <c r="E948" s="48" t="s">
        <v>118</v>
      </c>
      <c r="F948" s="49"/>
      <c r="G948" s="48">
        <v>43337</v>
      </c>
      <c r="H948" s="43">
        <v>19232</v>
      </c>
      <c r="I948" s="43">
        <v>1610</v>
      </c>
      <c r="J948" s="43">
        <v>57</v>
      </c>
      <c r="K948" s="43">
        <v>9</v>
      </c>
      <c r="L948" s="43">
        <v>3</v>
      </c>
      <c r="M948" s="43">
        <v>362</v>
      </c>
      <c r="N948" s="43">
        <v>182</v>
      </c>
      <c r="O948" s="43">
        <v>1610</v>
      </c>
      <c r="P948" s="43">
        <v>3</v>
      </c>
      <c r="Q948" s="43">
        <v>12</v>
      </c>
      <c r="R948" s="43">
        <v>0</v>
      </c>
      <c r="S948" s="43">
        <v>0</v>
      </c>
      <c r="T948" s="43">
        <v>0</v>
      </c>
      <c r="U948" s="43">
        <v>0</v>
      </c>
      <c r="V948" s="43">
        <v>0</v>
      </c>
      <c r="W948" s="43">
        <v>0</v>
      </c>
      <c r="X948" s="43">
        <v>0</v>
      </c>
      <c r="Y948" s="43">
        <v>2668</v>
      </c>
      <c r="Z948" s="43">
        <v>420</v>
      </c>
      <c r="AA948" s="73">
        <v>0.99</v>
      </c>
      <c r="AB948" s="73">
        <v>0</v>
      </c>
      <c r="AC948" s="73">
        <v>0.01</v>
      </c>
      <c r="AD948" s="43">
        <v>233</v>
      </c>
      <c r="AE948" s="43">
        <v>738098</v>
      </c>
      <c r="AF948" s="43">
        <v>206</v>
      </c>
      <c r="AG948" s="78">
        <v>2812000</v>
      </c>
      <c r="AH948" s="81"/>
      <c r="AI948" s="112">
        <v>949313</v>
      </c>
      <c r="AJ948" s="43">
        <v>0</v>
      </c>
      <c r="AK948" s="43">
        <v>0</v>
      </c>
      <c r="AL948" s="43">
        <v>16754</v>
      </c>
      <c r="AM948" s="43">
        <v>0</v>
      </c>
      <c r="AN948" s="113"/>
      <c r="AO948" s="43">
        <v>8394084</v>
      </c>
      <c r="AP948" s="43">
        <v>1632487</v>
      </c>
      <c r="AQ948" s="43">
        <v>0</v>
      </c>
      <c r="AR948" s="43">
        <v>0</v>
      </c>
      <c r="AS948" s="43">
        <v>171338</v>
      </c>
      <c r="AT948" s="43">
        <v>790345</v>
      </c>
      <c r="AU948" s="78">
        <v>17374</v>
      </c>
      <c r="AV948" s="81" t="s">
        <v>119</v>
      </c>
      <c r="AW948" s="73">
        <v>0.76</v>
      </c>
      <c r="AX948" s="73">
        <v>0.24</v>
      </c>
      <c r="AY948" s="46" t="s">
        <v>41</v>
      </c>
      <c r="AZ948" s="84" t="s">
        <v>41</v>
      </c>
      <c r="BA948" s="81" t="s">
        <v>120</v>
      </c>
      <c r="BB948" s="71">
        <v>76.28</v>
      </c>
      <c r="BC948" s="68">
        <v>21412761</v>
      </c>
      <c r="BD948" s="68">
        <v>36161515</v>
      </c>
      <c r="BE948" s="68">
        <v>63272939</v>
      </c>
      <c r="BF948" s="68">
        <v>120847215</v>
      </c>
      <c r="BG948" s="46" t="s">
        <v>42</v>
      </c>
      <c r="BH948" s="71">
        <v>62.08</v>
      </c>
      <c r="BI948" s="43" t="s">
        <v>121</v>
      </c>
      <c r="BJ948" s="180" t="s">
        <v>46</v>
      </c>
      <c r="BK948" s="180">
        <v>720.8</v>
      </c>
    </row>
    <row r="949" spans="1:63" s="47" customFormat="1" ht="11.25" customHeight="1" x14ac:dyDescent="0.15">
      <c r="A949" s="283" t="s">
        <v>357</v>
      </c>
      <c r="B949" s="48"/>
      <c r="C949" s="48"/>
      <c r="D949" s="48"/>
      <c r="E949" s="48"/>
      <c r="F949" s="49"/>
      <c r="G949" s="48"/>
      <c r="H949" s="43"/>
      <c r="I949" s="43"/>
      <c r="J949" s="43"/>
      <c r="K949" s="43"/>
      <c r="L949" s="43"/>
      <c r="M949" s="43"/>
      <c r="N949" s="43"/>
      <c r="O949" s="43"/>
      <c r="P949" s="43"/>
      <c r="Q949" s="43"/>
      <c r="R949" s="43"/>
      <c r="S949" s="43"/>
      <c r="T949" s="43"/>
      <c r="U949" s="43"/>
      <c r="V949" s="43"/>
      <c r="W949" s="43"/>
      <c r="X949" s="43"/>
      <c r="Y949" s="43"/>
      <c r="Z949" s="43"/>
      <c r="AA949" s="73"/>
      <c r="AB949" s="73"/>
      <c r="AC949" s="73"/>
      <c r="AD949" s="43"/>
      <c r="AE949" s="43"/>
      <c r="AF949" s="43"/>
      <c r="AG949" s="78"/>
      <c r="AH949" s="81"/>
      <c r="AI949" s="112"/>
      <c r="AJ949" s="43"/>
      <c r="AK949" s="43"/>
      <c r="AL949" s="43"/>
      <c r="AM949" s="43"/>
      <c r="AN949" s="113"/>
      <c r="AO949" s="43"/>
      <c r="AP949" s="43"/>
      <c r="AQ949" s="43"/>
      <c r="AR949" s="43"/>
      <c r="AS949" s="43"/>
      <c r="AT949" s="43"/>
      <c r="AU949" s="78"/>
      <c r="AV949" s="81"/>
      <c r="AW949" s="73"/>
      <c r="AX949" s="73"/>
      <c r="AY949" s="46"/>
      <c r="AZ949" s="84"/>
      <c r="BA949" s="81"/>
      <c r="BB949" s="71"/>
      <c r="BC949" s="68"/>
      <c r="BD949" s="68"/>
      <c r="BE949" s="68"/>
      <c r="BF949" s="68"/>
      <c r="BG949" s="46"/>
      <c r="BH949" s="71"/>
      <c r="BI949" s="43"/>
      <c r="BJ949" s="180"/>
      <c r="BK949" s="180">
        <v>186.33333333333334</v>
      </c>
    </row>
    <row r="950" spans="1:63" s="47" customFormat="1" ht="11.25" customHeight="1" x14ac:dyDescent="0.15">
      <c r="A950" s="182" t="s">
        <v>144</v>
      </c>
      <c r="B950" s="48" t="s">
        <v>175</v>
      </c>
      <c r="C950" s="48" t="s">
        <v>192</v>
      </c>
      <c r="D950" s="48" t="s">
        <v>210</v>
      </c>
      <c r="E950" s="48" t="s">
        <v>230</v>
      </c>
      <c r="F950" s="49"/>
      <c r="G950" s="48">
        <v>19090</v>
      </c>
      <c r="H950" s="43">
        <v>8029</v>
      </c>
      <c r="I950" s="43">
        <v>437</v>
      </c>
      <c r="J950" s="43">
        <v>63</v>
      </c>
      <c r="K950" s="43">
        <v>29</v>
      </c>
      <c r="L950" s="43">
        <v>0</v>
      </c>
      <c r="M950" s="43">
        <v>314</v>
      </c>
      <c r="N950" s="43">
        <v>35</v>
      </c>
      <c r="O950" s="43"/>
      <c r="P950" s="43">
        <v>0</v>
      </c>
      <c r="Q950" s="43">
        <v>0</v>
      </c>
      <c r="R950" s="43">
        <v>0</v>
      </c>
      <c r="S950" s="43">
        <v>0</v>
      </c>
      <c r="T950" s="43">
        <v>0</v>
      </c>
      <c r="U950" s="43">
        <v>0</v>
      </c>
      <c r="V950" s="43">
        <v>0</v>
      </c>
      <c r="W950" s="43">
        <v>0</v>
      </c>
      <c r="X950" s="43">
        <v>0</v>
      </c>
      <c r="Y950" s="43">
        <v>950</v>
      </c>
      <c r="Z950" s="43">
        <v>46</v>
      </c>
      <c r="AA950" s="73">
        <v>1</v>
      </c>
      <c r="AB950" s="73">
        <v>0</v>
      </c>
      <c r="AC950" s="73">
        <v>0</v>
      </c>
      <c r="AD950" s="43">
        <v>3</v>
      </c>
      <c r="AE950" s="43">
        <v>1000</v>
      </c>
      <c r="AF950" s="43">
        <v>101</v>
      </c>
      <c r="AG950" s="78">
        <v>2031900</v>
      </c>
      <c r="AH950" s="81"/>
      <c r="AI950" s="112">
        <v>187</v>
      </c>
      <c r="AJ950" s="43">
        <v>0</v>
      </c>
      <c r="AK950" s="43">
        <v>0</v>
      </c>
      <c r="AL950" s="43">
        <v>136862</v>
      </c>
      <c r="AM950" s="43"/>
      <c r="AN950" s="113"/>
      <c r="AO950" s="43">
        <v>0</v>
      </c>
      <c r="AP950" s="43">
        <v>0</v>
      </c>
      <c r="AQ950" s="43">
        <v>2884705</v>
      </c>
      <c r="AR950" s="43">
        <v>0</v>
      </c>
      <c r="AS950" s="43">
        <v>0</v>
      </c>
      <c r="AT950" s="43">
        <v>0</v>
      </c>
      <c r="AU950" s="78"/>
      <c r="AV950" s="81"/>
      <c r="AW950" s="73">
        <v>0</v>
      </c>
      <c r="AX950" s="73">
        <v>1</v>
      </c>
      <c r="AY950" s="46" t="s">
        <v>41</v>
      </c>
      <c r="AZ950" s="84" t="s">
        <v>95</v>
      </c>
      <c r="BA950" s="81" t="s">
        <v>272</v>
      </c>
      <c r="BB950" s="71">
        <v>105</v>
      </c>
      <c r="BC950" s="68">
        <v>8224516</v>
      </c>
      <c r="BD950" s="68">
        <v>6094848</v>
      </c>
      <c r="BE950" s="68">
        <v>4625139</v>
      </c>
      <c r="BF950" s="68">
        <v>19326648</v>
      </c>
      <c r="BG950" s="46" t="s">
        <v>42</v>
      </c>
      <c r="BH950" s="71">
        <v>105</v>
      </c>
      <c r="BI950" s="43"/>
      <c r="BJ950" s="180" t="s">
        <v>46</v>
      </c>
      <c r="BK950" s="180">
        <v>162.14285714285714</v>
      </c>
    </row>
    <row r="951" spans="1:63" s="47" customFormat="1" ht="11.25" customHeight="1" x14ac:dyDescent="0.15">
      <c r="A951" s="182" t="s">
        <v>145</v>
      </c>
      <c r="B951" s="48" t="s">
        <v>47</v>
      </c>
      <c r="C951" s="48" t="s">
        <v>48</v>
      </c>
      <c r="D951" s="48" t="s">
        <v>49</v>
      </c>
      <c r="E951" s="48"/>
      <c r="F951" s="49"/>
      <c r="G951" s="48">
        <v>96000</v>
      </c>
      <c r="H951" s="43">
        <v>46000</v>
      </c>
      <c r="I951" s="43">
        <v>2454</v>
      </c>
      <c r="J951" s="43">
        <v>137</v>
      </c>
      <c r="K951" s="43">
        <v>24</v>
      </c>
      <c r="L951" s="43">
        <v>11</v>
      </c>
      <c r="M951" s="43">
        <v>1405</v>
      </c>
      <c r="N951" s="43">
        <v>0</v>
      </c>
      <c r="O951" s="43">
        <v>2454</v>
      </c>
      <c r="P951" s="43">
        <v>0</v>
      </c>
      <c r="Q951" s="43">
        <v>659</v>
      </c>
      <c r="R951" s="43">
        <v>0</v>
      </c>
      <c r="S951" s="43">
        <v>0</v>
      </c>
      <c r="T951" s="43">
        <v>0</v>
      </c>
      <c r="U951" s="43">
        <v>500</v>
      </c>
      <c r="V951" s="43">
        <v>0</v>
      </c>
      <c r="W951" s="43">
        <v>0</v>
      </c>
      <c r="X951" s="43">
        <v>0</v>
      </c>
      <c r="Y951" s="43">
        <v>4880</v>
      </c>
      <c r="Z951" s="43">
        <v>702</v>
      </c>
      <c r="AA951" s="73">
        <v>0.8</v>
      </c>
      <c r="AB951" s="73">
        <v>0.08</v>
      </c>
      <c r="AC951" s="73">
        <v>0.12</v>
      </c>
      <c r="AD951" s="43">
        <v>449</v>
      </c>
      <c r="AE951" s="43">
        <v>836000</v>
      </c>
      <c r="AF951" s="43">
        <v>62</v>
      </c>
      <c r="AG951" s="78">
        <v>901000</v>
      </c>
      <c r="AH951" s="81"/>
      <c r="AI951" s="112">
        <v>1100000</v>
      </c>
      <c r="AJ951" s="43">
        <v>0</v>
      </c>
      <c r="AK951" s="43">
        <v>0</v>
      </c>
      <c r="AL951" s="43">
        <v>858000</v>
      </c>
      <c r="AM951" s="43">
        <v>0</v>
      </c>
      <c r="AN951" s="113"/>
      <c r="AO951" s="43">
        <v>10800000</v>
      </c>
      <c r="AP951" s="43">
        <v>0</v>
      </c>
      <c r="AQ951" s="43">
        <v>0</v>
      </c>
      <c r="AR951" s="43">
        <v>0</v>
      </c>
      <c r="AS951" s="43">
        <v>0</v>
      </c>
      <c r="AT951" s="43">
        <v>0</v>
      </c>
      <c r="AU951" s="78">
        <v>0</v>
      </c>
      <c r="AV951" s="81"/>
      <c r="AW951" s="73">
        <v>1</v>
      </c>
      <c r="AX951" s="73">
        <v>0</v>
      </c>
      <c r="AY951" s="46" t="s">
        <v>41</v>
      </c>
      <c r="AZ951" s="84" t="s">
        <v>50</v>
      </c>
      <c r="BA951" s="81"/>
      <c r="BB951" s="71">
        <v>64.040000000000006</v>
      </c>
      <c r="BC951" s="68">
        <v>118000000</v>
      </c>
      <c r="BD951" s="68">
        <v>32900000</v>
      </c>
      <c r="BE951" s="68">
        <v>92700000</v>
      </c>
      <c r="BF951" s="68">
        <v>275000000</v>
      </c>
      <c r="BG951" s="46" t="s">
        <v>42</v>
      </c>
      <c r="BH951" s="71">
        <v>71.930000000000007</v>
      </c>
      <c r="BI951" s="43"/>
      <c r="BJ951" s="180" t="s">
        <v>42</v>
      </c>
      <c r="BK951" s="180">
        <v>811.4545454545455</v>
      </c>
    </row>
    <row r="952" spans="1:63" s="47" customFormat="1" ht="11.25" customHeight="1" x14ac:dyDescent="0.15">
      <c r="A952" s="182" t="s">
        <v>322</v>
      </c>
      <c r="B952" s="48" t="s">
        <v>323</v>
      </c>
      <c r="C952" s="48" t="s">
        <v>324</v>
      </c>
      <c r="D952" s="48" t="s">
        <v>325</v>
      </c>
      <c r="E952" s="48" t="s">
        <v>326</v>
      </c>
      <c r="F952" s="49"/>
      <c r="G952" s="48">
        <v>3300</v>
      </c>
      <c r="H952" s="43"/>
      <c r="I952" s="43">
        <v>110</v>
      </c>
      <c r="J952" s="43">
        <v>0</v>
      </c>
      <c r="K952" s="43">
        <v>1</v>
      </c>
      <c r="L952" s="43">
        <v>0</v>
      </c>
      <c r="M952" s="43">
        <v>65</v>
      </c>
      <c r="N952" s="43">
        <v>0</v>
      </c>
      <c r="O952" s="43">
        <v>100</v>
      </c>
      <c r="P952" s="43">
        <v>0</v>
      </c>
      <c r="Q952" s="43">
        <v>350</v>
      </c>
      <c r="R952" s="43">
        <v>0</v>
      </c>
      <c r="S952" s="43">
        <v>2</v>
      </c>
      <c r="T952" s="43">
        <v>0</v>
      </c>
      <c r="U952" s="43"/>
      <c r="V952" s="43">
        <v>0</v>
      </c>
      <c r="W952" s="43"/>
      <c r="X952" s="43">
        <v>0</v>
      </c>
      <c r="Y952" s="43">
        <v>150</v>
      </c>
      <c r="Z952" s="43">
        <v>0</v>
      </c>
      <c r="AA952" s="73">
        <v>1</v>
      </c>
      <c r="AB952" s="73">
        <v>0</v>
      </c>
      <c r="AC952" s="73">
        <v>0</v>
      </c>
      <c r="AD952" s="43">
        <v>14</v>
      </c>
      <c r="AE952" s="43">
        <v>35000</v>
      </c>
      <c r="AF952" s="43">
        <v>28</v>
      </c>
      <c r="AG952" s="78">
        <v>140000</v>
      </c>
      <c r="AH952" s="81"/>
      <c r="AI952" s="112">
        <v>82500</v>
      </c>
      <c r="AJ952" s="43">
        <v>0</v>
      </c>
      <c r="AK952" s="43">
        <v>0</v>
      </c>
      <c r="AL952" s="43">
        <v>12000</v>
      </c>
      <c r="AM952" s="43"/>
      <c r="AN952" s="113"/>
      <c r="AO952" s="43">
        <v>10000</v>
      </c>
      <c r="AP952" s="43">
        <v>5000</v>
      </c>
      <c r="AQ952" s="43">
        <v>5000</v>
      </c>
      <c r="AR952" s="43">
        <v>0</v>
      </c>
      <c r="AS952" s="43">
        <v>0</v>
      </c>
      <c r="AT952" s="43">
        <v>0</v>
      </c>
      <c r="AU952" s="78">
        <v>0</v>
      </c>
      <c r="AV952" s="81"/>
      <c r="AW952" s="73">
        <v>0.5</v>
      </c>
      <c r="AX952" s="73">
        <v>0.5</v>
      </c>
      <c r="AY952" s="46" t="s">
        <v>50</v>
      </c>
      <c r="AZ952" s="84" t="s">
        <v>50</v>
      </c>
      <c r="BA952" s="81"/>
      <c r="BB952" s="71">
        <v>62</v>
      </c>
      <c r="BC952" s="68">
        <v>700000</v>
      </c>
      <c r="BD952" s="68">
        <v>3500000</v>
      </c>
      <c r="BE952" s="68">
        <v>5300000</v>
      </c>
      <c r="BF952" s="68">
        <v>9400000</v>
      </c>
      <c r="BG952" s="46" t="s">
        <v>42</v>
      </c>
      <c r="BH952" s="71">
        <v>62</v>
      </c>
      <c r="BI952" s="43" t="s">
        <v>327</v>
      </c>
      <c r="BJ952" s="180" t="s">
        <v>42</v>
      </c>
      <c r="BK952" s="180">
        <v>960.66666666666663</v>
      </c>
    </row>
    <row r="953" spans="1:63" s="47" customFormat="1" ht="11.25" customHeight="1" x14ac:dyDescent="0.15">
      <c r="A953" s="182" t="s">
        <v>70</v>
      </c>
      <c r="B953" s="48" t="s">
        <v>68</v>
      </c>
      <c r="C953" s="48" t="s">
        <v>69</v>
      </c>
      <c r="D953" s="48" t="s">
        <v>71</v>
      </c>
      <c r="E953" s="48" t="s">
        <v>72</v>
      </c>
      <c r="F953" s="49"/>
      <c r="G953" s="48">
        <v>90514</v>
      </c>
      <c r="H953" s="43">
        <v>41391</v>
      </c>
      <c r="I953" s="43">
        <v>553</v>
      </c>
      <c r="J953" s="43">
        <v>116</v>
      </c>
      <c r="K953" s="43">
        <v>0</v>
      </c>
      <c r="L953" s="43">
        <v>0</v>
      </c>
      <c r="M953" s="43">
        <v>0</v>
      </c>
      <c r="N953" s="43">
        <v>0</v>
      </c>
      <c r="O953" s="43">
        <v>150</v>
      </c>
      <c r="P953" s="43">
        <v>23</v>
      </c>
      <c r="Q953" s="43">
        <v>40</v>
      </c>
      <c r="R953" s="43">
        <v>25</v>
      </c>
      <c r="S953" s="43">
        <v>0</v>
      </c>
      <c r="T953" s="43">
        <v>0</v>
      </c>
      <c r="U953" s="43">
        <v>0</v>
      </c>
      <c r="V953" s="43">
        <v>0</v>
      </c>
      <c r="W953" s="43">
        <v>0</v>
      </c>
      <c r="X953" s="43">
        <v>0</v>
      </c>
      <c r="Y953" s="43">
        <v>3107</v>
      </c>
      <c r="Z953" s="43">
        <v>0</v>
      </c>
      <c r="AA953" s="73">
        <v>0.95</v>
      </c>
      <c r="AB953" s="73">
        <v>0.02</v>
      </c>
      <c r="AC953" s="73">
        <v>0.03</v>
      </c>
      <c r="AD953" s="43">
        <v>60</v>
      </c>
      <c r="AE953" s="43">
        <v>57000</v>
      </c>
      <c r="AF953" s="43">
        <v>150</v>
      </c>
      <c r="AG953" s="78">
        <v>528000</v>
      </c>
      <c r="AH953" s="81" t="s">
        <v>73</v>
      </c>
      <c r="AI953" s="112">
        <v>12560</v>
      </c>
      <c r="AJ953" s="43">
        <v>0</v>
      </c>
      <c r="AK953" s="43">
        <v>0</v>
      </c>
      <c r="AL953" s="43">
        <v>4000</v>
      </c>
      <c r="AM953" s="43">
        <v>0</v>
      </c>
      <c r="AN953" s="113"/>
      <c r="AO953" s="43">
        <v>1162453</v>
      </c>
      <c r="AP953" s="43">
        <v>25718</v>
      </c>
      <c r="AQ953" s="43">
        <v>0</v>
      </c>
      <c r="AR953" s="43">
        <v>0</v>
      </c>
      <c r="AS953" s="43">
        <v>0</v>
      </c>
      <c r="AT953" s="43">
        <v>0</v>
      </c>
      <c r="AU953" s="78">
        <v>0</v>
      </c>
      <c r="AV953" s="81"/>
      <c r="AW953" s="73">
        <v>0.97</v>
      </c>
      <c r="AX953" s="73">
        <v>0.03</v>
      </c>
      <c r="AY953" s="46" t="s">
        <v>50</v>
      </c>
      <c r="AZ953" s="84" t="s">
        <v>50</v>
      </c>
      <c r="BA953" s="81"/>
      <c r="BB953" s="71">
        <v>104</v>
      </c>
      <c r="BC953" s="68">
        <v>1272202</v>
      </c>
      <c r="BD953" s="68">
        <v>343405</v>
      </c>
      <c r="BE953" s="68">
        <v>1356191</v>
      </c>
      <c r="BF953" s="68">
        <v>2972438</v>
      </c>
      <c r="BG953" s="46" t="s">
        <v>42</v>
      </c>
      <c r="BH953" s="71">
        <v>108</v>
      </c>
      <c r="BI953" s="43"/>
      <c r="BJ953" s="180" t="s">
        <v>46</v>
      </c>
      <c r="BK953" s="180">
        <v>51.666666666666664</v>
      </c>
    </row>
    <row r="954" spans="1:63" s="47" customFormat="1" ht="11.25" customHeight="1" x14ac:dyDescent="0.15">
      <c r="A954" s="182" t="s">
        <v>146</v>
      </c>
      <c r="B954" s="48" t="s">
        <v>176</v>
      </c>
      <c r="C954" s="48" t="s">
        <v>193</v>
      </c>
      <c r="D954" s="48" t="s">
        <v>211</v>
      </c>
      <c r="E954" s="48" t="s">
        <v>231</v>
      </c>
      <c r="F954" s="49"/>
      <c r="G954" s="48">
        <v>18612</v>
      </c>
      <c r="H954" s="43">
        <v>0</v>
      </c>
      <c r="I954" s="43">
        <v>483</v>
      </c>
      <c r="J954" s="43">
        <v>25</v>
      </c>
      <c r="K954" s="43">
        <v>50</v>
      </c>
      <c r="L954" s="43">
        <v>0</v>
      </c>
      <c r="M954" s="43">
        <v>503</v>
      </c>
      <c r="N954" s="43">
        <v>242</v>
      </c>
      <c r="O954" s="43">
        <v>475</v>
      </c>
      <c r="P954" s="43">
        <v>0</v>
      </c>
      <c r="Q954" s="43">
        <v>0</v>
      </c>
      <c r="R954" s="43">
        <v>0</v>
      </c>
      <c r="S954" s="43">
        <v>0</v>
      </c>
      <c r="T954" s="43">
        <v>0</v>
      </c>
      <c r="U954" s="43">
        <v>0</v>
      </c>
      <c r="V954" s="43">
        <v>0</v>
      </c>
      <c r="W954" s="43">
        <v>0</v>
      </c>
      <c r="X954" s="43">
        <v>0</v>
      </c>
      <c r="Y954" s="43">
        <v>331</v>
      </c>
      <c r="Z954" s="43">
        <v>55</v>
      </c>
      <c r="AA954" s="73">
        <v>0.97</v>
      </c>
      <c r="AB954" s="73">
        <v>0</v>
      </c>
      <c r="AC954" s="73">
        <v>0.03</v>
      </c>
      <c r="AD954" s="43">
        <v>66</v>
      </c>
      <c r="AE954" s="43">
        <v>90000</v>
      </c>
      <c r="AF954" s="43">
        <v>75</v>
      </c>
      <c r="AG954" s="78">
        <v>550000</v>
      </c>
      <c r="AH954" s="81"/>
      <c r="AI954" s="112">
        <v>61177</v>
      </c>
      <c r="AJ954" s="43">
        <v>0</v>
      </c>
      <c r="AK954" s="43">
        <v>0</v>
      </c>
      <c r="AL954" s="43">
        <v>23053</v>
      </c>
      <c r="AM954" s="43">
        <v>0</v>
      </c>
      <c r="AN954" s="113"/>
      <c r="AO954" s="43">
        <v>897507</v>
      </c>
      <c r="AP954" s="43">
        <v>0</v>
      </c>
      <c r="AQ954" s="43">
        <v>444391</v>
      </c>
      <c r="AR954" s="43">
        <v>0</v>
      </c>
      <c r="AS954" s="43">
        <v>0</v>
      </c>
      <c r="AT954" s="43">
        <v>0</v>
      </c>
      <c r="AU954" s="78">
        <v>0</v>
      </c>
      <c r="AV954" s="81"/>
      <c r="AW954" s="73">
        <v>0.75</v>
      </c>
      <c r="AX954" s="73">
        <v>0.25</v>
      </c>
      <c r="AY954" s="46" t="s">
        <v>50</v>
      </c>
      <c r="AZ954" s="84" t="s">
        <v>95</v>
      </c>
      <c r="BA954" s="81" t="s">
        <v>273</v>
      </c>
      <c r="BB954" s="71">
        <v>67.58</v>
      </c>
      <c r="BC954" s="68">
        <v>3023579</v>
      </c>
      <c r="BD954" s="68">
        <v>7341708</v>
      </c>
      <c r="BE954" s="68">
        <v>4438773</v>
      </c>
      <c r="BF954" s="68">
        <v>15174848</v>
      </c>
      <c r="BG954" s="46" t="s">
        <v>42</v>
      </c>
      <c r="BH954" s="71">
        <v>69.03</v>
      </c>
      <c r="BI954" s="43"/>
      <c r="BJ954" s="180" t="s">
        <v>46</v>
      </c>
      <c r="BK954" s="180">
        <v>890.5454545454545</v>
      </c>
    </row>
    <row r="955" spans="1:63" s="47" customFormat="1" ht="11.25" customHeight="1" x14ac:dyDescent="0.15">
      <c r="A955" s="182" t="s">
        <v>158</v>
      </c>
      <c r="B955" s="48" t="s">
        <v>177</v>
      </c>
      <c r="C955" s="48" t="s">
        <v>194</v>
      </c>
      <c r="D955" s="48" t="s">
        <v>212</v>
      </c>
      <c r="E955" s="48" t="s">
        <v>232</v>
      </c>
      <c r="F955" s="49"/>
      <c r="G955" s="48">
        <v>37662</v>
      </c>
      <c r="H955" s="43">
        <v>13877</v>
      </c>
      <c r="I955" s="43">
        <v>813</v>
      </c>
      <c r="J955" s="43">
        <v>72</v>
      </c>
      <c r="K955" s="43">
        <v>0</v>
      </c>
      <c r="L955" s="43">
        <v>10</v>
      </c>
      <c r="M955" s="43">
        <v>2</v>
      </c>
      <c r="N955" s="43">
        <v>40</v>
      </c>
      <c r="O955" s="43">
        <v>90</v>
      </c>
      <c r="P955" s="43"/>
      <c r="Q955" s="43">
        <v>24</v>
      </c>
      <c r="R955" s="43">
        <v>10</v>
      </c>
      <c r="S955" s="43">
        <v>0</v>
      </c>
      <c r="T955" s="43">
        <v>0</v>
      </c>
      <c r="U955" s="43">
        <v>0</v>
      </c>
      <c r="V955" s="43">
        <v>0</v>
      </c>
      <c r="W955" s="43">
        <v>24</v>
      </c>
      <c r="X955" s="43">
        <v>0</v>
      </c>
      <c r="Y955" s="43">
        <v>1600</v>
      </c>
      <c r="Z955" s="43"/>
      <c r="AA955" s="73">
        <v>0.99</v>
      </c>
      <c r="AB955" s="73">
        <v>0.01</v>
      </c>
      <c r="AC955" s="73">
        <v>0</v>
      </c>
      <c r="AD955" s="43">
        <v>136</v>
      </c>
      <c r="AE955" s="43">
        <v>252904</v>
      </c>
      <c r="AF955" s="43">
        <v>95</v>
      </c>
      <c r="AG955" s="78">
        <v>1712397</v>
      </c>
      <c r="AH955" s="81"/>
      <c r="AI955" s="112">
        <v>160652</v>
      </c>
      <c r="AJ955" s="43"/>
      <c r="AK955" s="43"/>
      <c r="AL955" s="43"/>
      <c r="AM955" s="43"/>
      <c r="AN955" s="113"/>
      <c r="AO955" s="43">
        <v>4850346</v>
      </c>
      <c r="AP955" s="43">
        <v>85813</v>
      </c>
      <c r="AQ955" s="43"/>
      <c r="AR955" s="43"/>
      <c r="AS955" s="43"/>
      <c r="AT955" s="43">
        <v>46702</v>
      </c>
      <c r="AU955" s="78"/>
      <c r="AV955" s="81"/>
      <c r="AW955" s="73">
        <v>0.97</v>
      </c>
      <c r="AX955" s="73">
        <v>0.03</v>
      </c>
      <c r="AY955" s="46" t="s">
        <v>41</v>
      </c>
      <c r="AZ955" s="84" t="s">
        <v>41</v>
      </c>
      <c r="BA955" s="81"/>
      <c r="BB955" s="71">
        <v>75</v>
      </c>
      <c r="BC955" s="68">
        <v>7387201</v>
      </c>
      <c r="BD955" s="68">
        <v>4518469</v>
      </c>
      <c r="BE955" s="68">
        <v>12128030</v>
      </c>
      <c r="BF955" s="68">
        <v>24033700</v>
      </c>
      <c r="BG955" s="46" t="s">
        <v>42</v>
      </c>
      <c r="BH955" s="71">
        <v>85</v>
      </c>
      <c r="BI955" s="43"/>
      <c r="BJ955" s="180" t="s">
        <v>46</v>
      </c>
      <c r="BK955" s="180">
        <v>163.19999999999999</v>
      </c>
    </row>
    <row r="956" spans="1:63" s="47" customFormat="1" ht="11.25" customHeight="1" x14ac:dyDescent="0.15">
      <c r="A956" s="283" t="s">
        <v>358</v>
      </c>
      <c r="B956" s="48"/>
      <c r="C956" s="48"/>
      <c r="D956" s="48"/>
      <c r="E956" s="48"/>
      <c r="F956" s="49"/>
      <c r="G956" s="48"/>
      <c r="H956" s="43"/>
      <c r="I956" s="43"/>
      <c r="J956" s="43"/>
      <c r="K956" s="43"/>
      <c r="L956" s="43"/>
      <c r="M956" s="43"/>
      <c r="N956" s="43"/>
      <c r="O956" s="43"/>
      <c r="P956" s="43"/>
      <c r="Q956" s="43"/>
      <c r="R956" s="43"/>
      <c r="S956" s="43"/>
      <c r="T956" s="43"/>
      <c r="U956" s="43"/>
      <c r="V956" s="43"/>
      <c r="W956" s="43"/>
      <c r="X956" s="43"/>
      <c r="Y956" s="43"/>
      <c r="Z956" s="43"/>
      <c r="AA956" s="73"/>
      <c r="AB956" s="73"/>
      <c r="AC956" s="73"/>
      <c r="AD956" s="43"/>
      <c r="AE956" s="43"/>
      <c r="AF956" s="43"/>
      <c r="AG956" s="78"/>
      <c r="AH956" s="81"/>
      <c r="AI956" s="112"/>
      <c r="AJ956" s="43"/>
      <c r="AK956" s="43"/>
      <c r="AL956" s="43"/>
      <c r="AM956" s="43"/>
      <c r="AN956" s="113"/>
      <c r="AO956" s="43"/>
      <c r="AP956" s="43"/>
      <c r="AQ956" s="43"/>
      <c r="AR956" s="43"/>
      <c r="AS956" s="43"/>
      <c r="AT956" s="43"/>
      <c r="AU956" s="78"/>
      <c r="AV956" s="81"/>
      <c r="AW956" s="73"/>
      <c r="AX956" s="73"/>
      <c r="AY956" s="46"/>
      <c r="AZ956" s="84"/>
      <c r="BA956" s="81"/>
      <c r="BB956" s="71"/>
      <c r="BC956" s="68"/>
      <c r="BD956" s="68"/>
      <c r="BE956" s="68"/>
      <c r="BF956" s="68"/>
      <c r="BG956" s="46"/>
      <c r="BH956" s="71"/>
      <c r="BI956" s="43"/>
      <c r="BJ956" s="180"/>
      <c r="BK956" s="180">
        <v>84.4</v>
      </c>
    </row>
    <row r="957" spans="1:63" s="47" customFormat="1" ht="11.25" customHeight="1" x14ac:dyDescent="0.15">
      <c r="A957" s="284" t="s">
        <v>359</v>
      </c>
      <c r="B957" s="48"/>
      <c r="C957" s="48"/>
      <c r="D957" s="48"/>
      <c r="E957" s="48"/>
      <c r="F957" s="49"/>
      <c r="G957" s="48"/>
      <c r="H957" s="43"/>
      <c r="I957" s="43"/>
      <c r="J957" s="43"/>
      <c r="K957" s="43"/>
      <c r="L957" s="43"/>
      <c r="M957" s="43"/>
      <c r="N957" s="43"/>
      <c r="O957" s="43"/>
      <c r="P957" s="43"/>
      <c r="Q957" s="43"/>
      <c r="R957" s="43"/>
      <c r="S957" s="43"/>
      <c r="T957" s="43"/>
      <c r="U957" s="43"/>
      <c r="V957" s="43"/>
      <c r="W957" s="43"/>
      <c r="X957" s="43"/>
      <c r="Y957" s="43"/>
      <c r="Z957" s="43"/>
      <c r="AA957" s="73"/>
      <c r="AB957" s="73"/>
      <c r="AC957" s="73"/>
      <c r="AD957" s="43"/>
      <c r="AE957" s="43"/>
      <c r="AF957" s="43"/>
      <c r="AG957" s="78"/>
      <c r="AH957" s="81"/>
      <c r="AI957" s="112"/>
      <c r="AJ957" s="43"/>
      <c r="AK957" s="43"/>
      <c r="AL957" s="43"/>
      <c r="AM957" s="43"/>
      <c r="AN957" s="113"/>
      <c r="AO957" s="43"/>
      <c r="AP957" s="43"/>
      <c r="AQ957" s="43"/>
      <c r="AR957" s="43"/>
      <c r="AS957" s="43"/>
      <c r="AT957" s="43"/>
      <c r="AU957" s="78"/>
      <c r="AV957" s="81"/>
      <c r="AW957" s="73"/>
      <c r="AX957" s="73"/>
      <c r="AY957" s="46"/>
      <c r="AZ957" s="84"/>
      <c r="BA957" s="81"/>
      <c r="BB957" s="71"/>
      <c r="BC957" s="68"/>
      <c r="BD957" s="68"/>
      <c r="BE957" s="68"/>
      <c r="BF957" s="68"/>
      <c r="BG957" s="46"/>
      <c r="BH957" s="71"/>
      <c r="BI957" s="43"/>
      <c r="BJ957" s="180"/>
      <c r="BK957" s="180">
        <v>280.66666666666669</v>
      </c>
    </row>
    <row r="958" spans="1:63" s="47" customFormat="1" ht="11.25" customHeight="1" x14ac:dyDescent="0.15">
      <c r="A958" s="285" t="s">
        <v>147</v>
      </c>
      <c r="B958" s="48" t="s">
        <v>78</v>
      </c>
      <c r="C958" s="48" t="s">
        <v>79</v>
      </c>
      <c r="D958" s="48" t="s">
        <v>80</v>
      </c>
      <c r="E958" s="48" t="s">
        <v>81</v>
      </c>
      <c r="F958" s="49"/>
      <c r="G958" s="48">
        <v>6522</v>
      </c>
      <c r="H958" s="43">
        <v>3481</v>
      </c>
      <c r="I958" s="43">
        <v>275</v>
      </c>
      <c r="J958" s="43">
        <v>8</v>
      </c>
      <c r="K958" s="43">
        <v>0</v>
      </c>
      <c r="L958" s="43">
        <v>2</v>
      </c>
      <c r="M958" s="43">
        <v>275</v>
      </c>
      <c r="N958" s="43">
        <v>3</v>
      </c>
      <c r="O958" s="43">
        <v>275</v>
      </c>
      <c r="P958" s="43">
        <v>0</v>
      </c>
      <c r="Q958" s="43">
        <v>1</v>
      </c>
      <c r="R958" s="43">
        <v>1</v>
      </c>
      <c r="S958" s="43">
        <v>0</v>
      </c>
      <c r="T958" s="43">
        <v>0</v>
      </c>
      <c r="U958" s="43">
        <v>1</v>
      </c>
      <c r="V958" s="43">
        <v>0</v>
      </c>
      <c r="W958" s="43">
        <v>0</v>
      </c>
      <c r="X958" s="43">
        <v>0</v>
      </c>
      <c r="Y958" s="43">
        <v>300</v>
      </c>
      <c r="Z958" s="43">
        <v>25</v>
      </c>
      <c r="AA958" s="73">
        <v>0.99</v>
      </c>
      <c r="AB958" s="73">
        <v>0</v>
      </c>
      <c r="AC958" s="73">
        <v>0.01</v>
      </c>
      <c r="AD958" s="43">
        <v>64</v>
      </c>
      <c r="AE958" s="43">
        <v>128000</v>
      </c>
      <c r="AF958" s="43">
        <v>63</v>
      </c>
      <c r="AG958" s="78">
        <v>180000</v>
      </c>
      <c r="AH958" s="81"/>
      <c r="AI958" s="112">
        <v>132271</v>
      </c>
      <c r="AJ958" s="43">
        <v>0</v>
      </c>
      <c r="AK958" s="43">
        <v>0</v>
      </c>
      <c r="AL958" s="43">
        <v>7430</v>
      </c>
      <c r="AM958" s="43"/>
      <c r="AN958" s="113"/>
      <c r="AO958" s="43">
        <v>2274378</v>
      </c>
      <c r="AP958" s="43">
        <v>0</v>
      </c>
      <c r="AQ958" s="43"/>
      <c r="AR958" s="43">
        <v>0</v>
      </c>
      <c r="AS958" s="43"/>
      <c r="AT958" s="43"/>
      <c r="AU958" s="78">
        <v>159284</v>
      </c>
      <c r="AV958" s="81" t="s">
        <v>82</v>
      </c>
      <c r="AW958" s="73">
        <v>0.93</v>
      </c>
      <c r="AX958" s="73">
        <v>7.0000000000000007E-2</v>
      </c>
      <c r="AY958" s="46" t="s">
        <v>50</v>
      </c>
      <c r="AZ958" s="84" t="s">
        <v>41</v>
      </c>
      <c r="BA958" s="81" t="s">
        <v>83</v>
      </c>
      <c r="BB958" s="71">
        <v>77</v>
      </c>
      <c r="BC958" s="68">
        <v>9927972</v>
      </c>
      <c r="BD958" s="68">
        <v>11050538</v>
      </c>
      <c r="BE958" s="68">
        <v>9959052</v>
      </c>
      <c r="BF958" s="68">
        <v>30937562</v>
      </c>
      <c r="BG958" s="46" t="s">
        <v>42</v>
      </c>
      <c r="BH958" s="71">
        <v>79.7</v>
      </c>
      <c r="BI958" s="43"/>
      <c r="BJ958" s="180" t="s">
        <v>46</v>
      </c>
      <c r="BK958" s="180">
        <v>1448.6666666666667</v>
      </c>
    </row>
    <row r="959" spans="1:63" s="47" customFormat="1" ht="11.25" customHeight="1" x14ac:dyDescent="0.15">
      <c r="A959" s="284" t="s">
        <v>360</v>
      </c>
      <c r="B959" s="48"/>
      <c r="C959" s="48"/>
      <c r="D959" s="48"/>
      <c r="E959" s="48"/>
      <c r="F959" s="49"/>
      <c r="G959" s="48"/>
      <c r="H959" s="43"/>
      <c r="I959" s="43"/>
      <c r="J959" s="43"/>
      <c r="K959" s="43"/>
      <c r="L959" s="43"/>
      <c r="M959" s="43"/>
      <c r="N959" s="43"/>
      <c r="O959" s="43"/>
      <c r="P959" s="43"/>
      <c r="Q959" s="43"/>
      <c r="R959" s="43"/>
      <c r="S959" s="43"/>
      <c r="T959" s="43"/>
      <c r="U959" s="43"/>
      <c r="V959" s="43"/>
      <c r="W959" s="43"/>
      <c r="X959" s="43"/>
      <c r="Y959" s="43"/>
      <c r="Z959" s="43"/>
      <c r="AA959" s="73"/>
      <c r="AB959" s="73"/>
      <c r="AC959" s="73"/>
      <c r="AD959" s="43"/>
      <c r="AE959" s="43"/>
      <c r="AF959" s="43"/>
      <c r="AG959" s="78"/>
      <c r="AH959" s="81"/>
      <c r="AI959" s="112"/>
      <c r="AJ959" s="43"/>
      <c r="AK959" s="43"/>
      <c r="AL959" s="43"/>
      <c r="AM959" s="43"/>
      <c r="AN959" s="113"/>
      <c r="AO959" s="43"/>
      <c r="AP959" s="43"/>
      <c r="AQ959" s="43"/>
      <c r="AR959" s="43"/>
      <c r="AS959" s="43"/>
      <c r="AT959" s="43"/>
      <c r="AU959" s="78"/>
      <c r="AV959" s="81"/>
      <c r="AW959" s="73"/>
      <c r="AX959" s="73"/>
      <c r="AY959" s="46"/>
      <c r="AZ959" s="84"/>
      <c r="BA959" s="81"/>
      <c r="BB959" s="71"/>
      <c r="BC959" s="68"/>
      <c r="BD959" s="68"/>
      <c r="BE959" s="68"/>
      <c r="BF959" s="68"/>
      <c r="BG959" s="46"/>
      <c r="BH959" s="71"/>
      <c r="BI959" s="43"/>
      <c r="BJ959" s="180"/>
      <c r="BK959" s="180">
        <v>266.375</v>
      </c>
    </row>
    <row r="960" spans="1:63" s="47" customFormat="1" ht="11.25" customHeight="1" x14ac:dyDescent="0.15">
      <c r="A960" s="285" t="s">
        <v>148</v>
      </c>
      <c r="B960" s="48" t="s">
        <v>178</v>
      </c>
      <c r="C960" s="48" t="s">
        <v>195</v>
      </c>
      <c r="D960" s="48" t="s">
        <v>213</v>
      </c>
      <c r="E960" s="48" t="s">
        <v>233</v>
      </c>
      <c r="F960" s="49"/>
      <c r="G960" s="48">
        <v>18600</v>
      </c>
      <c r="H960" s="43">
        <v>7069</v>
      </c>
      <c r="I960" s="43">
        <v>500</v>
      </c>
      <c r="J960" s="43">
        <v>35</v>
      </c>
      <c r="K960" s="43">
        <v>20</v>
      </c>
      <c r="L960" s="43">
        <v>1</v>
      </c>
      <c r="M960" s="43">
        <v>128</v>
      </c>
      <c r="N960" s="43">
        <v>28</v>
      </c>
      <c r="O960" s="43">
        <v>350</v>
      </c>
      <c r="P960" s="43">
        <v>9</v>
      </c>
      <c r="Q960" s="43">
        <v>0</v>
      </c>
      <c r="R960" s="43">
        <v>0</v>
      </c>
      <c r="S960" s="43">
        <v>0</v>
      </c>
      <c r="T960" s="43">
        <v>0</v>
      </c>
      <c r="U960" s="43">
        <v>0</v>
      </c>
      <c r="V960" s="43">
        <v>0</v>
      </c>
      <c r="W960" s="43">
        <v>0</v>
      </c>
      <c r="X960" s="43">
        <v>0</v>
      </c>
      <c r="Y960" s="43">
        <v>1110</v>
      </c>
      <c r="Z960" s="43">
        <v>166</v>
      </c>
      <c r="AA960" s="73">
        <v>1</v>
      </c>
      <c r="AB960" s="73">
        <v>0</v>
      </c>
      <c r="AC960" s="73">
        <v>0</v>
      </c>
      <c r="AD960" s="43">
        <v>139</v>
      </c>
      <c r="AE960" s="43">
        <v>54000</v>
      </c>
      <c r="AF960" s="43">
        <v>127</v>
      </c>
      <c r="AG960" s="78">
        <v>1100000</v>
      </c>
      <c r="AH960" s="81"/>
      <c r="AI960" s="112">
        <v>31698</v>
      </c>
      <c r="AJ960" s="43">
        <v>0</v>
      </c>
      <c r="AK960" s="43">
        <v>0</v>
      </c>
      <c r="AL960" s="43">
        <v>8000</v>
      </c>
      <c r="AM960" s="43">
        <v>52000</v>
      </c>
      <c r="AN960" s="113" t="s">
        <v>274</v>
      </c>
      <c r="AO960" s="43">
        <v>1200000</v>
      </c>
      <c r="AP960" s="43">
        <v>639688</v>
      </c>
      <c r="AQ960" s="43">
        <v>332053</v>
      </c>
      <c r="AR960" s="43">
        <v>2909</v>
      </c>
      <c r="AS960" s="43">
        <v>0</v>
      </c>
      <c r="AT960" s="43">
        <v>0</v>
      </c>
      <c r="AU960" s="78">
        <v>0</v>
      </c>
      <c r="AV960" s="81"/>
      <c r="AW960" s="73">
        <v>0.55000000000000004</v>
      </c>
      <c r="AX960" s="73">
        <v>0.45</v>
      </c>
      <c r="AY960" s="46" t="s">
        <v>95</v>
      </c>
      <c r="AZ960" s="84" t="s">
        <v>95</v>
      </c>
      <c r="BA960" s="81"/>
      <c r="BB960" s="71">
        <v>121</v>
      </c>
      <c r="BC960" s="68">
        <v>12450362</v>
      </c>
      <c r="BD960" s="68">
        <v>11548672</v>
      </c>
      <c r="BE960" s="68">
        <v>7022521</v>
      </c>
      <c r="BF960" s="68">
        <v>34000000</v>
      </c>
      <c r="BG960" s="46" t="s">
        <v>42</v>
      </c>
      <c r="BH960" s="71">
        <v>119</v>
      </c>
      <c r="BI960" s="43"/>
      <c r="BJ960" s="180" t="s">
        <v>42</v>
      </c>
      <c r="BK960" s="180">
        <v>132.55555555555554</v>
      </c>
    </row>
    <row r="961" spans="1:63" s="47" customFormat="1" ht="11.25" customHeight="1" x14ac:dyDescent="0.15">
      <c r="A961" s="285" t="s">
        <v>149</v>
      </c>
      <c r="B961" s="48" t="s">
        <v>179</v>
      </c>
      <c r="C961" s="48" t="s">
        <v>196</v>
      </c>
      <c r="D961" s="48" t="s">
        <v>214</v>
      </c>
      <c r="E961" s="48" t="s">
        <v>234</v>
      </c>
      <c r="F961" s="49"/>
      <c r="G961" s="48">
        <v>75000</v>
      </c>
      <c r="H961" s="43">
        <v>36000</v>
      </c>
      <c r="I961" s="43">
        <v>1020</v>
      </c>
      <c r="J961" s="43">
        <v>137</v>
      </c>
      <c r="K961" s="43">
        <v>29</v>
      </c>
      <c r="L961" s="43">
        <v>0</v>
      </c>
      <c r="M961" s="43">
        <v>10</v>
      </c>
      <c r="N961" s="43">
        <v>0</v>
      </c>
      <c r="O961" s="43">
        <v>100</v>
      </c>
      <c r="P961" s="43">
        <v>0</v>
      </c>
      <c r="Q961" s="43"/>
      <c r="R961" s="43"/>
      <c r="S961" s="43"/>
      <c r="T961" s="43"/>
      <c r="U961" s="43"/>
      <c r="V961" s="43"/>
      <c r="W961" s="43"/>
      <c r="X961" s="43"/>
      <c r="Y961" s="43">
        <v>4500</v>
      </c>
      <c r="Z961" s="43">
        <v>125</v>
      </c>
      <c r="AA961" s="73">
        <v>1</v>
      </c>
      <c r="AB961" s="73">
        <v>0</v>
      </c>
      <c r="AC961" s="73">
        <v>0</v>
      </c>
      <c r="AD961" s="43">
        <v>158</v>
      </c>
      <c r="AE961" s="43">
        <v>177000</v>
      </c>
      <c r="AF961" s="43">
        <v>75</v>
      </c>
      <c r="AG961" s="78">
        <v>450000</v>
      </c>
      <c r="AH961" s="81" t="s">
        <v>244</v>
      </c>
      <c r="AI961" s="112">
        <v>253575</v>
      </c>
      <c r="AJ961" s="43">
        <v>200</v>
      </c>
      <c r="AK961" s="43"/>
      <c r="AL961" s="43">
        <v>381425</v>
      </c>
      <c r="AM961" s="43"/>
      <c r="AN961" s="113"/>
      <c r="AO961" s="43">
        <v>681000</v>
      </c>
      <c r="AP961" s="43">
        <v>100000</v>
      </c>
      <c r="AQ961" s="43"/>
      <c r="AR961" s="43"/>
      <c r="AS961" s="43"/>
      <c r="AT961" s="43"/>
      <c r="AU961" s="78"/>
      <c r="AV961" s="81"/>
      <c r="AW961" s="73">
        <v>0.87</v>
      </c>
      <c r="AX961" s="73">
        <v>0.13</v>
      </c>
      <c r="AY961" s="46" t="s">
        <v>50</v>
      </c>
      <c r="AZ961" s="84" t="s">
        <v>50</v>
      </c>
      <c r="BA961" s="81"/>
      <c r="BB961" s="71">
        <v>80.930000000000007</v>
      </c>
      <c r="BC961" s="68"/>
      <c r="BD961" s="68"/>
      <c r="BE961" s="68"/>
      <c r="BF961" s="68">
        <v>61530000</v>
      </c>
      <c r="BG961" s="46" t="s">
        <v>46</v>
      </c>
      <c r="BH961" s="71"/>
      <c r="BI961" s="43"/>
      <c r="BJ961" s="180" t="s">
        <v>46</v>
      </c>
      <c r="BK961" s="180">
        <v>506</v>
      </c>
    </row>
    <row r="962" spans="1:63" s="47" customFormat="1" ht="11.25" customHeight="1" x14ac:dyDescent="0.15">
      <c r="A962" s="182" t="s">
        <v>75</v>
      </c>
      <c r="B962" s="61" t="s">
        <v>74</v>
      </c>
      <c r="C962" s="61" t="s">
        <v>417</v>
      </c>
      <c r="D962" s="61" t="s">
        <v>76</v>
      </c>
      <c r="E962" s="61" t="s">
        <v>235</v>
      </c>
      <c r="F962" s="62"/>
      <c r="G962" s="61">
        <v>34535</v>
      </c>
      <c r="H962" s="63">
        <v>11463.54</v>
      </c>
      <c r="I962" s="63">
        <v>0</v>
      </c>
      <c r="J962" s="63">
        <v>0</v>
      </c>
      <c r="K962" s="63">
        <v>0</v>
      </c>
      <c r="L962" s="63">
        <v>2</v>
      </c>
      <c r="M962" s="63">
        <v>0</v>
      </c>
      <c r="N962" s="63">
        <v>0</v>
      </c>
      <c r="O962" s="63">
        <v>0</v>
      </c>
      <c r="P962" s="63">
        <v>0</v>
      </c>
      <c r="Q962" s="63">
        <v>1517</v>
      </c>
      <c r="R962" s="63">
        <v>762</v>
      </c>
      <c r="S962" s="63">
        <v>31</v>
      </c>
      <c r="T962" s="63">
        <v>0</v>
      </c>
      <c r="U962" s="63">
        <v>3251</v>
      </c>
      <c r="V962" s="63">
        <v>716</v>
      </c>
      <c r="W962" s="63">
        <v>1281</v>
      </c>
      <c r="X962" s="63">
        <v>2</v>
      </c>
      <c r="Y962" s="63">
        <v>0</v>
      </c>
      <c r="Z962" s="63">
        <v>0</v>
      </c>
      <c r="AA962" s="73">
        <v>0</v>
      </c>
      <c r="AB962" s="73">
        <v>0</v>
      </c>
      <c r="AC962" s="73">
        <v>1</v>
      </c>
      <c r="AD962" s="63">
        <v>262</v>
      </c>
      <c r="AE962" s="63">
        <v>525456</v>
      </c>
      <c r="AF962" s="63"/>
      <c r="AG962" s="79"/>
      <c r="AH962" s="82" t="s">
        <v>77</v>
      </c>
      <c r="AI962" s="115">
        <v>388797</v>
      </c>
      <c r="AJ962" s="63">
        <v>120</v>
      </c>
      <c r="AK962" s="63">
        <v>0</v>
      </c>
      <c r="AL962" s="63">
        <v>31221</v>
      </c>
      <c r="AM962" s="63"/>
      <c r="AN962" s="116"/>
      <c r="AO962" s="63">
        <v>3300471</v>
      </c>
      <c r="AP962" s="63">
        <v>106487</v>
      </c>
      <c r="AQ962" s="63">
        <v>56715</v>
      </c>
      <c r="AR962" s="63">
        <v>0</v>
      </c>
      <c r="AS962" s="63"/>
      <c r="AT962" s="63">
        <v>104101</v>
      </c>
      <c r="AU962" s="79"/>
      <c r="AV962" s="82"/>
      <c r="AW962" s="73">
        <v>0.92</v>
      </c>
      <c r="AX962" s="73">
        <v>0.08</v>
      </c>
      <c r="AY962" s="64" t="s">
        <v>50</v>
      </c>
      <c r="AZ962" s="85" t="s">
        <v>41</v>
      </c>
      <c r="BA962" s="82"/>
      <c r="BB962" s="72">
        <v>69.010000000000005</v>
      </c>
      <c r="BC962" s="69">
        <v>19007154</v>
      </c>
      <c r="BD962" s="69">
        <v>23767883</v>
      </c>
      <c r="BE962" s="69">
        <v>31419463</v>
      </c>
      <c r="BF962" s="69">
        <v>74194500</v>
      </c>
      <c r="BG962" s="64"/>
      <c r="BH962" s="71">
        <v>71.349999999999994</v>
      </c>
      <c r="BI962" s="63"/>
      <c r="BJ962" s="181" t="s">
        <v>42</v>
      </c>
      <c r="BK962" s="181">
        <v>1199.1111111111111</v>
      </c>
    </row>
    <row r="963" spans="1:63" s="47" customFormat="1" ht="11.25" customHeight="1" x14ac:dyDescent="0.15">
      <c r="A963" s="283" t="s">
        <v>361</v>
      </c>
      <c r="B963" s="61"/>
      <c r="C963" s="61"/>
      <c r="D963" s="61"/>
      <c r="E963" s="61"/>
      <c r="F963" s="62"/>
      <c r="G963" s="61"/>
      <c r="H963" s="63"/>
      <c r="I963" s="63"/>
      <c r="J963" s="63"/>
      <c r="K963" s="63"/>
      <c r="L963" s="63"/>
      <c r="M963" s="63"/>
      <c r="N963" s="63"/>
      <c r="O963" s="63"/>
      <c r="P963" s="63"/>
      <c r="Q963" s="63"/>
      <c r="R963" s="63"/>
      <c r="S963" s="63"/>
      <c r="T963" s="63"/>
      <c r="U963" s="63"/>
      <c r="V963" s="63"/>
      <c r="W963" s="63"/>
      <c r="X963" s="63"/>
      <c r="Y963" s="63"/>
      <c r="Z963" s="63"/>
      <c r="AA963" s="124"/>
      <c r="AB963" s="124"/>
      <c r="AC963" s="124"/>
      <c r="AD963" s="63"/>
      <c r="AE963" s="63"/>
      <c r="AF963" s="63"/>
      <c r="AG963" s="79"/>
      <c r="AH963" s="82"/>
      <c r="AI963" s="115"/>
      <c r="AJ963" s="63"/>
      <c r="AK963" s="63"/>
      <c r="AL963" s="63"/>
      <c r="AM963" s="63"/>
      <c r="AN963" s="116"/>
      <c r="AO963" s="63"/>
      <c r="AP963" s="63"/>
      <c r="AQ963" s="63"/>
      <c r="AR963" s="63"/>
      <c r="AS963" s="63"/>
      <c r="AT963" s="63"/>
      <c r="AU963" s="79"/>
      <c r="AV963" s="82"/>
      <c r="AW963" s="124"/>
      <c r="AX963" s="124"/>
      <c r="AY963" s="64"/>
      <c r="AZ963" s="85"/>
      <c r="BA963" s="82"/>
      <c r="BB963" s="72"/>
      <c r="BC963" s="69"/>
      <c r="BD963" s="69"/>
      <c r="BE963" s="69"/>
      <c r="BF963" s="69"/>
      <c r="BG963" s="64"/>
      <c r="BH963" s="72"/>
      <c r="BI963" s="63"/>
      <c r="BJ963" s="181"/>
      <c r="BK963" s="181">
        <v>916.875</v>
      </c>
    </row>
    <row r="964" spans="1:63" s="47" customFormat="1" ht="11.25" customHeight="1" x14ac:dyDescent="0.15">
      <c r="A964" s="183"/>
      <c r="B964" s="286"/>
      <c r="C964" s="286"/>
      <c r="D964" s="286"/>
      <c r="E964" s="286"/>
      <c r="F964" s="53"/>
      <c r="G964" s="286"/>
      <c r="H964" s="118"/>
      <c r="I964" s="118"/>
      <c r="J964" s="118"/>
      <c r="K964" s="118"/>
      <c r="L964" s="118"/>
      <c r="M964" s="118"/>
      <c r="N964" s="118"/>
      <c r="O964" s="118"/>
      <c r="P964" s="118"/>
      <c r="Q964" s="118"/>
      <c r="R964" s="118"/>
      <c r="S964" s="118"/>
      <c r="T964" s="118"/>
      <c r="U964" s="118"/>
      <c r="V964" s="118"/>
      <c r="W964" s="118"/>
      <c r="X964" s="118"/>
      <c r="Y964" s="118"/>
      <c r="Z964" s="118"/>
      <c r="AA964" s="118"/>
      <c r="AB964" s="118"/>
      <c r="AC964" s="118"/>
      <c r="AD964" s="118"/>
      <c r="AE964" s="118"/>
      <c r="AF964" s="118"/>
      <c r="AG964" s="287"/>
      <c r="AH964" s="83"/>
      <c r="AI964" s="117"/>
      <c r="AJ964" s="118"/>
      <c r="AK964" s="118"/>
      <c r="AL964" s="118"/>
      <c r="AM964" s="118"/>
      <c r="AN964" s="119"/>
      <c r="AO964" s="118"/>
      <c r="AP964" s="118"/>
      <c r="AQ964" s="118"/>
      <c r="AR964" s="118"/>
      <c r="AS964" s="118"/>
      <c r="AT964" s="118"/>
      <c r="AU964" s="287"/>
      <c r="AV964" s="83"/>
      <c r="AW964" s="118"/>
      <c r="AX964" s="118"/>
      <c r="AY964" s="288"/>
      <c r="AZ964" s="289"/>
      <c r="BA964" s="83"/>
      <c r="BB964" s="290"/>
      <c r="BC964" s="290"/>
      <c r="BD964" s="290"/>
      <c r="BE964" s="290"/>
      <c r="BF964" s="290"/>
      <c r="BG964" s="288"/>
      <c r="BH964" s="70"/>
      <c r="BI964" s="118"/>
      <c r="BJ964" s="291"/>
      <c r="BK964" s="291"/>
    </row>
    <row r="965" spans="1:63" s="47" customFormat="1" ht="11.25" customHeight="1" x14ac:dyDescent="0.15">
      <c r="A965" s="51" t="s">
        <v>250</v>
      </c>
      <c r="B965" s="50"/>
      <c r="C965" s="50"/>
      <c r="D965" s="50"/>
      <c r="E965" s="50"/>
      <c r="F965" s="50"/>
      <c r="G965" s="50"/>
      <c r="H965" s="50"/>
      <c r="I965" s="50"/>
      <c r="J965" s="50"/>
      <c r="K965" s="50"/>
      <c r="L965" s="50"/>
      <c r="M965" s="50"/>
      <c r="N965" s="50"/>
      <c r="O965" s="50"/>
      <c r="P965" s="50"/>
      <c r="Q965" s="50"/>
      <c r="R965" s="50"/>
      <c r="S965" s="50"/>
      <c r="T965" s="50"/>
      <c r="U965" s="50"/>
      <c r="BK965" s="50"/>
    </row>
    <row r="966" spans="1:63" s="47" customFormat="1" ht="11.25" customHeight="1" x14ac:dyDescent="0.15">
      <c r="A966" s="30" t="s">
        <v>249</v>
      </c>
      <c r="B966" s="50"/>
      <c r="C966" s="50"/>
      <c r="D966" s="50"/>
      <c r="E966" s="50"/>
      <c r="F966" s="50"/>
      <c r="G966" s="50"/>
      <c r="H966" s="50"/>
      <c r="I966" s="50"/>
      <c r="J966" s="50"/>
      <c r="K966" s="50"/>
      <c r="L966" s="50"/>
      <c r="M966" s="50"/>
      <c r="N966" s="50"/>
      <c r="O966" s="50"/>
      <c r="P966" s="50"/>
      <c r="Q966" s="50"/>
      <c r="R966" s="50"/>
      <c r="S966" s="50"/>
      <c r="T966" s="50"/>
      <c r="U966" s="50"/>
      <c r="BK966" s="50"/>
    </row>
    <row r="967" spans="1:63" ht="11.25" customHeight="1" x14ac:dyDescent="0.2">
      <c r="A967" s="30" t="s">
        <v>251</v>
      </c>
      <c r="B967" s="25"/>
      <c r="C967" s="25"/>
      <c r="D967" s="28"/>
      <c r="E967" s="25"/>
      <c r="F967" s="25"/>
      <c r="G967" s="25"/>
      <c r="H967" s="25"/>
      <c r="I967" s="25"/>
      <c r="J967" s="25"/>
      <c r="K967" s="25"/>
      <c r="L967" s="25"/>
      <c r="M967" s="25"/>
      <c r="N967" s="25"/>
      <c r="O967" s="25"/>
      <c r="P967" s="25"/>
      <c r="Q967" s="25"/>
      <c r="R967" s="25"/>
      <c r="S967" s="25"/>
      <c r="T967" s="25"/>
      <c r="U967" s="25"/>
    </row>
    <row r="968" spans="1:63" ht="11.25" customHeight="1" x14ac:dyDescent="0.2">
      <c r="A968" s="30" t="s">
        <v>289</v>
      </c>
      <c r="B968" s="25"/>
      <c r="C968" s="25"/>
      <c r="D968" s="28"/>
      <c r="E968" s="25"/>
      <c r="F968" s="25"/>
      <c r="G968" s="25"/>
      <c r="H968" s="25"/>
      <c r="I968" s="25"/>
      <c r="J968" s="25"/>
      <c r="K968" s="25"/>
      <c r="L968" s="25"/>
      <c r="M968" s="25"/>
      <c r="N968" s="25"/>
      <c r="O968" s="25"/>
      <c r="P968" s="25"/>
      <c r="Q968" s="25"/>
      <c r="R968" s="25"/>
      <c r="S968" s="25"/>
      <c r="T968" s="25"/>
      <c r="U968" s="25"/>
    </row>
    <row r="969" spans="1:63" ht="11.25" customHeight="1" x14ac:dyDescent="0.2">
      <c r="A969" s="30" t="s">
        <v>288</v>
      </c>
      <c r="B969" s="25"/>
      <c r="C969" s="25"/>
      <c r="D969" s="28"/>
      <c r="E969" s="25"/>
      <c r="F969" s="25"/>
      <c r="G969" s="25"/>
      <c r="H969" s="25"/>
      <c r="I969" s="25"/>
      <c r="J969" s="25"/>
      <c r="K969" s="25"/>
      <c r="L969" s="25"/>
      <c r="M969" s="25"/>
      <c r="N969" s="25"/>
      <c r="O969" s="25"/>
      <c r="P969" s="25"/>
      <c r="Q969" s="25"/>
      <c r="R969" s="25"/>
      <c r="S969" s="25"/>
      <c r="T969" s="25"/>
      <c r="U969" s="25"/>
    </row>
    <row r="970" spans="1:63" ht="12.75" x14ac:dyDescent="0.2">
      <c r="A970" s="30"/>
      <c r="B970" s="25"/>
      <c r="C970" s="25"/>
      <c r="D970" s="28"/>
      <c r="E970" s="25"/>
      <c r="F970" s="25"/>
      <c r="G970" s="25"/>
      <c r="H970" s="25"/>
      <c r="I970" s="25"/>
      <c r="J970" s="25"/>
      <c r="K970" s="25"/>
      <c r="L970" s="25"/>
      <c r="M970" s="25"/>
      <c r="N970" s="25"/>
      <c r="O970" s="25"/>
      <c r="P970" s="25"/>
      <c r="Q970" s="25"/>
      <c r="R970" s="25"/>
      <c r="S970" s="25"/>
      <c r="T970" s="25"/>
      <c r="U970" s="25"/>
    </row>
    <row r="971" spans="1:63" ht="11.25" customHeight="1" x14ac:dyDescent="0.2">
      <c r="A971" s="25"/>
      <c r="B971" s="25"/>
      <c r="C971" s="25"/>
      <c r="D971" s="28"/>
      <c r="E971" s="25"/>
      <c r="F971" s="25"/>
      <c r="G971" s="25"/>
      <c r="H971" s="25"/>
      <c r="I971" s="25"/>
      <c r="J971" s="25"/>
      <c r="K971" s="25"/>
      <c r="L971" s="25"/>
      <c r="M971" s="25"/>
      <c r="N971" s="25"/>
      <c r="O971" s="25"/>
      <c r="P971" s="25"/>
      <c r="Q971" s="25"/>
      <c r="R971" s="25"/>
      <c r="S971" s="25"/>
      <c r="T971" s="25"/>
      <c r="U971" s="25"/>
    </row>
    <row r="972" spans="1:63" ht="11.25" customHeight="1" x14ac:dyDescent="0.2">
      <c r="A972" s="25"/>
      <c r="B972" s="25"/>
      <c r="C972" s="25"/>
      <c r="D972" s="28"/>
      <c r="E972" s="25"/>
      <c r="F972" s="25"/>
      <c r="G972" s="25"/>
      <c r="H972" s="25"/>
      <c r="I972" s="25"/>
      <c r="J972" s="25"/>
      <c r="K972" s="25"/>
      <c r="L972" s="25"/>
      <c r="M972" s="25"/>
      <c r="N972" s="25"/>
      <c r="O972" s="25"/>
      <c r="P972" s="25"/>
      <c r="Q972" s="25"/>
      <c r="R972" s="25"/>
      <c r="S972" s="25"/>
      <c r="T972" s="25"/>
      <c r="U972" s="25"/>
    </row>
    <row r="973" spans="1:63" ht="11.25" customHeight="1" x14ac:dyDescent="0.2">
      <c r="A973" s="25"/>
      <c r="B973" s="25"/>
      <c r="C973" s="25"/>
      <c r="D973" s="28"/>
      <c r="E973" s="25"/>
      <c r="F973" s="25"/>
      <c r="G973" s="25"/>
      <c r="H973" s="25"/>
      <c r="I973" s="25"/>
      <c r="J973" s="25"/>
      <c r="K973" s="25"/>
      <c r="L973" s="25"/>
      <c r="M973" s="25"/>
      <c r="N973" s="25"/>
      <c r="O973" s="25"/>
      <c r="P973" s="25"/>
      <c r="Q973" s="25"/>
      <c r="R973" s="25"/>
      <c r="S973" s="25"/>
      <c r="T973" s="25"/>
      <c r="U973" s="25"/>
    </row>
    <row r="974" spans="1:63" ht="11.25" customHeight="1" x14ac:dyDescent="0.2">
      <c r="A974" s="25"/>
      <c r="B974" s="25"/>
      <c r="C974" s="25"/>
      <c r="D974" s="28"/>
      <c r="E974" s="25"/>
      <c r="F974" s="25"/>
      <c r="G974" s="25"/>
      <c r="H974" s="25"/>
      <c r="I974" s="25"/>
      <c r="J974" s="25"/>
      <c r="K974" s="25"/>
      <c r="L974" s="25"/>
      <c r="M974" s="25"/>
      <c r="N974" s="25"/>
      <c r="O974" s="25"/>
      <c r="P974" s="25"/>
      <c r="Q974" s="25"/>
      <c r="R974" s="25"/>
      <c r="S974" s="25"/>
      <c r="T974" s="25"/>
      <c r="U974" s="25"/>
    </row>
    <row r="975" spans="1:63" ht="11.25" customHeight="1" x14ac:dyDescent="0.2">
      <c r="A975" s="25"/>
      <c r="B975" s="25"/>
      <c r="C975" s="25"/>
      <c r="D975" s="28"/>
      <c r="E975" s="25"/>
      <c r="F975" s="25"/>
      <c r="G975" s="25"/>
      <c r="H975" s="25"/>
      <c r="I975" s="25"/>
      <c r="J975" s="25"/>
      <c r="K975" s="25"/>
      <c r="L975" s="25"/>
      <c r="M975" s="25"/>
      <c r="N975" s="25"/>
      <c r="O975" s="25"/>
      <c r="P975" s="25"/>
      <c r="Q975" s="25"/>
      <c r="R975" s="25"/>
      <c r="S975" s="25"/>
      <c r="T975" s="25"/>
      <c r="U975" s="25"/>
    </row>
    <row r="976" spans="1:63" ht="11.25" customHeight="1" x14ac:dyDescent="0.2">
      <c r="A976" s="25"/>
      <c r="B976" s="25"/>
      <c r="C976" s="25"/>
      <c r="D976" s="28"/>
      <c r="E976" s="25"/>
      <c r="F976" s="25"/>
      <c r="G976" s="25"/>
      <c r="H976" s="25"/>
      <c r="I976" s="25"/>
      <c r="J976" s="25"/>
      <c r="K976" s="25"/>
      <c r="L976" s="25"/>
      <c r="M976" s="25"/>
      <c r="N976" s="25"/>
      <c r="O976" s="25"/>
      <c r="P976" s="25"/>
      <c r="Q976" s="25"/>
      <c r="R976" s="25"/>
      <c r="S976" s="25"/>
      <c r="T976" s="25"/>
      <c r="U976" s="25"/>
    </row>
    <row r="977" spans="1:21" ht="11.25" customHeight="1" x14ac:dyDescent="0.2">
      <c r="A977" s="25"/>
      <c r="B977" s="25"/>
      <c r="C977" s="25"/>
      <c r="D977" s="28"/>
      <c r="E977" s="25"/>
      <c r="F977" s="25"/>
      <c r="G977" s="25"/>
      <c r="H977" s="25"/>
      <c r="I977" s="25"/>
      <c r="J977" s="25"/>
      <c r="K977" s="25"/>
      <c r="L977" s="25"/>
      <c r="M977" s="25"/>
      <c r="N977" s="25"/>
      <c r="O977" s="25"/>
      <c r="P977" s="25"/>
      <c r="Q977" s="25"/>
      <c r="R977" s="25"/>
      <c r="S977" s="25"/>
      <c r="T977" s="25"/>
      <c r="U977" s="25"/>
    </row>
    <row r="978" spans="1:21" ht="11.25" customHeight="1" x14ac:dyDescent="0.2">
      <c r="A978" s="25"/>
      <c r="B978" s="25"/>
      <c r="C978" s="25"/>
      <c r="D978" s="28"/>
      <c r="E978" s="25"/>
      <c r="F978" s="25"/>
      <c r="G978" s="25"/>
      <c r="H978" s="25"/>
      <c r="I978" s="25"/>
      <c r="J978" s="25"/>
      <c r="K978" s="25"/>
      <c r="L978" s="25"/>
      <c r="M978" s="25"/>
      <c r="N978" s="25"/>
      <c r="O978" s="25"/>
      <c r="P978" s="25"/>
      <c r="Q978" s="25"/>
      <c r="R978" s="25"/>
      <c r="S978" s="25"/>
      <c r="T978" s="25"/>
      <c r="U978" s="25"/>
    </row>
    <row r="979" spans="1:21" ht="11.25" customHeight="1" x14ac:dyDescent="0.2">
      <c r="A979" s="25"/>
      <c r="B979" s="25"/>
      <c r="C979" s="25"/>
      <c r="D979" s="28"/>
      <c r="E979" s="25"/>
      <c r="F979" s="25"/>
      <c r="G979" s="25"/>
      <c r="H979" s="25"/>
      <c r="I979" s="25"/>
      <c r="J979" s="25"/>
      <c r="K979" s="25"/>
      <c r="L979" s="25"/>
      <c r="M979" s="25"/>
      <c r="N979" s="25"/>
      <c r="O979" s="25"/>
      <c r="P979" s="25"/>
      <c r="Q979" s="25"/>
      <c r="R979" s="25"/>
      <c r="S979" s="25"/>
      <c r="T979" s="25"/>
      <c r="U979" s="25"/>
    </row>
    <row r="980" spans="1:21" ht="11.25" customHeight="1" x14ac:dyDescent="0.2">
      <c r="A980" s="25"/>
      <c r="B980" s="25"/>
      <c r="C980" s="25"/>
      <c r="D980" s="28"/>
      <c r="E980" s="25"/>
      <c r="F980" s="25"/>
      <c r="G980" s="25"/>
      <c r="H980" s="25"/>
      <c r="I980" s="25"/>
      <c r="J980" s="25"/>
      <c r="K980" s="25"/>
      <c r="L980" s="25"/>
      <c r="M980" s="25"/>
      <c r="N980" s="25"/>
      <c r="O980" s="25"/>
      <c r="P980" s="25"/>
      <c r="Q980" s="25"/>
      <c r="R980" s="25"/>
      <c r="S980" s="25"/>
      <c r="T980" s="25"/>
      <c r="U980" s="25"/>
    </row>
    <row r="981" spans="1:21" ht="11.25" customHeight="1" x14ac:dyDescent="0.2">
      <c r="A981" s="25"/>
      <c r="B981" s="25"/>
      <c r="C981" s="25"/>
      <c r="D981" s="28"/>
      <c r="E981" s="25"/>
      <c r="F981" s="25"/>
      <c r="G981" s="25"/>
      <c r="H981" s="25"/>
      <c r="I981" s="25"/>
      <c r="J981" s="25"/>
      <c r="K981" s="25"/>
      <c r="L981" s="25"/>
      <c r="M981" s="25"/>
      <c r="N981" s="25"/>
      <c r="O981" s="25"/>
      <c r="P981" s="25"/>
      <c r="Q981" s="25"/>
      <c r="R981" s="25"/>
      <c r="S981" s="25"/>
      <c r="T981" s="25"/>
      <c r="U981" s="25"/>
    </row>
    <row r="982" spans="1:21" ht="11.25" customHeight="1" x14ac:dyDescent="0.2">
      <c r="A982" s="25"/>
      <c r="B982" s="25"/>
      <c r="C982" s="25"/>
      <c r="D982" s="28"/>
      <c r="E982" s="25"/>
      <c r="F982" s="25"/>
      <c r="G982" s="25"/>
      <c r="H982" s="25"/>
      <c r="I982" s="25"/>
      <c r="J982" s="25"/>
      <c r="K982" s="25"/>
      <c r="L982" s="25"/>
      <c r="M982" s="25"/>
      <c r="N982" s="25"/>
      <c r="O982" s="25"/>
      <c r="P982" s="25"/>
      <c r="Q982" s="25"/>
      <c r="R982" s="25"/>
      <c r="S982" s="25"/>
      <c r="T982" s="25"/>
      <c r="U982" s="25"/>
    </row>
    <row r="983" spans="1:21" ht="11.25" customHeight="1" x14ac:dyDescent="0.2">
      <c r="A983" s="25"/>
      <c r="B983" s="25"/>
      <c r="C983" s="25"/>
      <c r="D983" s="28"/>
      <c r="E983" s="25"/>
      <c r="F983" s="25"/>
      <c r="G983" s="25"/>
      <c r="H983" s="25"/>
      <c r="I983" s="25"/>
      <c r="J983" s="25"/>
      <c r="K983" s="25"/>
      <c r="L983" s="25"/>
      <c r="M983" s="25"/>
      <c r="N983" s="25"/>
      <c r="O983" s="25"/>
      <c r="P983" s="25"/>
      <c r="Q983" s="25"/>
      <c r="R983" s="25"/>
      <c r="S983" s="25"/>
      <c r="T983" s="25"/>
      <c r="U983" s="25"/>
    </row>
    <row r="984" spans="1:21" ht="11.25" customHeight="1" x14ac:dyDescent="0.2">
      <c r="A984" s="25"/>
      <c r="B984" s="25"/>
      <c r="C984" s="25"/>
      <c r="D984" s="28"/>
      <c r="E984" s="25"/>
      <c r="F984" s="25"/>
      <c r="G984" s="25"/>
      <c r="H984" s="25"/>
      <c r="I984" s="25"/>
      <c r="J984" s="25"/>
      <c r="K984" s="25"/>
      <c r="L984" s="25"/>
      <c r="M984" s="25"/>
      <c r="N984" s="25"/>
      <c r="O984" s="25"/>
      <c r="P984" s="25"/>
      <c r="Q984" s="25"/>
      <c r="R984" s="25"/>
      <c r="S984" s="25"/>
      <c r="T984" s="25"/>
      <c r="U984" s="25"/>
    </row>
    <row r="985" spans="1:21" ht="11.25" customHeight="1" x14ac:dyDescent="0.2">
      <c r="A985" s="25"/>
      <c r="B985" s="25"/>
      <c r="C985" s="25"/>
      <c r="D985" s="28"/>
      <c r="E985" s="25"/>
      <c r="F985" s="25"/>
      <c r="G985" s="25"/>
      <c r="H985" s="25"/>
      <c r="I985" s="25"/>
      <c r="J985" s="25"/>
      <c r="K985" s="25"/>
      <c r="L985" s="25"/>
      <c r="M985" s="25"/>
      <c r="N985" s="25"/>
      <c r="O985" s="25"/>
      <c r="P985" s="25"/>
      <c r="Q985" s="25"/>
      <c r="R985" s="25"/>
      <c r="S985" s="25"/>
      <c r="T985" s="25"/>
      <c r="U985" s="25"/>
    </row>
    <row r="986" spans="1:21" ht="11.25" customHeight="1" x14ac:dyDescent="0.2">
      <c r="A986" s="25"/>
      <c r="B986" s="25"/>
      <c r="C986" s="25"/>
      <c r="D986" s="28"/>
      <c r="E986" s="25"/>
      <c r="F986" s="25"/>
      <c r="G986" s="25"/>
      <c r="H986" s="25"/>
      <c r="I986" s="25"/>
      <c r="J986" s="25"/>
      <c r="K986" s="25"/>
      <c r="L986" s="25"/>
      <c r="M986" s="25"/>
      <c r="N986" s="25"/>
      <c r="O986" s="25"/>
      <c r="P986" s="25"/>
      <c r="Q986" s="25"/>
      <c r="R986" s="25"/>
      <c r="S986" s="25"/>
      <c r="T986" s="25"/>
      <c r="U986" s="25"/>
    </row>
    <row r="987" spans="1:21" ht="11.25" customHeight="1" x14ac:dyDescent="0.2">
      <c r="A987" s="25"/>
      <c r="B987" s="25"/>
      <c r="C987" s="25"/>
      <c r="D987" s="28"/>
      <c r="E987" s="25"/>
      <c r="F987" s="25"/>
      <c r="G987" s="25"/>
      <c r="H987" s="25"/>
      <c r="I987" s="25"/>
      <c r="J987" s="25"/>
      <c r="K987" s="25"/>
      <c r="L987" s="25"/>
      <c r="M987" s="25"/>
      <c r="N987" s="25"/>
      <c r="O987" s="25"/>
      <c r="P987" s="25"/>
      <c r="Q987" s="25"/>
      <c r="R987" s="25"/>
      <c r="S987" s="25"/>
      <c r="T987" s="25"/>
      <c r="U987" s="25"/>
    </row>
    <row r="988" spans="1:21" ht="11.25" customHeight="1" x14ac:dyDescent="0.2">
      <c r="A988" s="25"/>
      <c r="B988" s="25"/>
      <c r="C988" s="25"/>
      <c r="D988" s="28"/>
      <c r="E988" s="25"/>
      <c r="F988" s="25"/>
      <c r="G988" s="25"/>
      <c r="H988" s="25"/>
      <c r="I988" s="25"/>
      <c r="J988" s="25"/>
      <c r="K988" s="25"/>
      <c r="L988" s="25"/>
      <c r="M988" s="25"/>
      <c r="N988" s="25"/>
      <c r="O988" s="25"/>
      <c r="P988" s="25"/>
      <c r="Q988" s="25"/>
      <c r="R988" s="25"/>
      <c r="S988" s="25"/>
      <c r="T988" s="25"/>
      <c r="U988" s="25"/>
    </row>
    <row r="989" spans="1:21" ht="11.25" customHeight="1" x14ac:dyDescent="0.2">
      <c r="A989" s="25"/>
      <c r="B989" s="25"/>
      <c r="C989" s="25"/>
      <c r="D989" s="28"/>
      <c r="E989" s="25"/>
      <c r="F989" s="25"/>
      <c r="G989" s="25"/>
      <c r="H989" s="25"/>
      <c r="I989" s="25"/>
      <c r="J989" s="25"/>
      <c r="K989" s="25"/>
      <c r="L989" s="25"/>
      <c r="M989" s="25"/>
      <c r="N989" s="25"/>
      <c r="O989" s="25"/>
      <c r="P989" s="25"/>
      <c r="Q989" s="25"/>
      <c r="R989" s="25"/>
      <c r="S989" s="25"/>
      <c r="T989" s="25"/>
      <c r="U989" s="25"/>
    </row>
    <row r="990" spans="1:21" ht="11.25" customHeight="1" x14ac:dyDescent="0.2">
      <c r="A990" s="25"/>
      <c r="B990" s="25"/>
      <c r="C990" s="25"/>
      <c r="D990" s="28"/>
      <c r="E990" s="25"/>
      <c r="F990" s="25"/>
      <c r="G990" s="25"/>
      <c r="H990" s="25"/>
      <c r="I990" s="25"/>
      <c r="J990" s="25"/>
      <c r="K990" s="25"/>
      <c r="L990" s="25"/>
      <c r="M990" s="25"/>
      <c r="N990" s="25"/>
      <c r="O990" s="25"/>
      <c r="P990" s="25"/>
      <c r="Q990" s="25"/>
      <c r="R990" s="25"/>
      <c r="S990" s="25"/>
      <c r="T990" s="25"/>
      <c r="U990" s="25"/>
    </row>
    <row r="991" spans="1:21" ht="11.25" customHeight="1" x14ac:dyDescent="0.2">
      <c r="A991" s="25"/>
      <c r="B991" s="25"/>
      <c r="C991" s="25"/>
      <c r="D991" s="28"/>
      <c r="E991" s="25"/>
      <c r="F991" s="25"/>
      <c r="G991" s="25"/>
      <c r="H991" s="25"/>
      <c r="I991" s="25"/>
      <c r="J991" s="25"/>
      <c r="K991" s="25"/>
      <c r="L991" s="25"/>
      <c r="M991" s="25"/>
      <c r="N991" s="25"/>
      <c r="O991" s="25"/>
      <c r="P991" s="25"/>
      <c r="Q991" s="25"/>
      <c r="R991" s="25"/>
      <c r="S991" s="25"/>
      <c r="T991" s="25"/>
      <c r="U991" s="25"/>
    </row>
    <row r="992" spans="1:21" ht="11.25" customHeight="1" x14ac:dyDescent="0.2">
      <c r="A992" s="25"/>
      <c r="B992" s="25"/>
      <c r="C992" s="25"/>
      <c r="D992" s="28"/>
      <c r="E992" s="25"/>
      <c r="F992" s="25"/>
      <c r="G992" s="25"/>
      <c r="H992" s="25"/>
      <c r="I992" s="25"/>
      <c r="J992" s="25"/>
      <c r="K992" s="25"/>
      <c r="L992" s="25"/>
      <c r="M992" s="25"/>
      <c r="N992" s="25"/>
      <c r="O992" s="25"/>
      <c r="P992" s="25"/>
      <c r="Q992" s="25"/>
      <c r="R992" s="25"/>
      <c r="S992" s="25"/>
      <c r="T992" s="25"/>
      <c r="U992" s="25"/>
    </row>
    <row r="993" spans="1:21" ht="11.25" customHeight="1" x14ac:dyDescent="0.2">
      <c r="A993" s="25"/>
      <c r="B993" s="25"/>
      <c r="C993" s="25"/>
      <c r="D993" s="28"/>
      <c r="E993" s="25"/>
      <c r="F993" s="25"/>
      <c r="G993" s="25"/>
      <c r="H993" s="25"/>
      <c r="I993" s="25"/>
      <c r="J993" s="25"/>
      <c r="K993" s="25"/>
      <c r="L993" s="25"/>
      <c r="M993" s="25"/>
      <c r="N993" s="25"/>
      <c r="O993" s="25"/>
      <c r="P993" s="25"/>
      <c r="Q993" s="25"/>
      <c r="R993" s="25"/>
      <c r="S993" s="25"/>
      <c r="T993" s="25"/>
      <c r="U993" s="25"/>
    </row>
    <row r="994" spans="1:21" ht="11.25" customHeight="1" x14ac:dyDescent="0.2">
      <c r="A994" s="25"/>
      <c r="B994" s="25"/>
      <c r="C994" s="25"/>
      <c r="D994" s="28"/>
      <c r="E994" s="25"/>
      <c r="F994" s="25"/>
      <c r="G994" s="25"/>
      <c r="H994" s="25"/>
      <c r="I994" s="25"/>
      <c r="J994" s="25"/>
      <c r="K994" s="25"/>
      <c r="L994" s="25"/>
      <c r="M994" s="25"/>
      <c r="N994" s="25"/>
      <c r="O994" s="25"/>
      <c r="P994" s="25"/>
      <c r="Q994" s="25"/>
      <c r="R994" s="25"/>
      <c r="S994" s="25"/>
      <c r="T994" s="25"/>
      <c r="U994" s="25"/>
    </row>
    <row r="995" spans="1:21" ht="11.25" customHeight="1" x14ac:dyDescent="0.2">
      <c r="A995" s="25"/>
      <c r="B995" s="25"/>
      <c r="C995" s="25"/>
      <c r="D995" s="28"/>
      <c r="E995" s="25"/>
      <c r="F995" s="25"/>
      <c r="G995" s="25"/>
      <c r="H995" s="25"/>
      <c r="I995" s="25"/>
      <c r="J995" s="25"/>
      <c r="K995" s="25"/>
      <c r="L995" s="25"/>
      <c r="M995" s="25"/>
      <c r="N995" s="25"/>
      <c r="O995" s="25"/>
      <c r="P995" s="25"/>
      <c r="Q995" s="25"/>
      <c r="R995" s="25"/>
      <c r="S995" s="25"/>
      <c r="T995" s="25"/>
      <c r="U995" s="25"/>
    </row>
    <row r="996" spans="1:21" ht="11.25" customHeight="1" x14ac:dyDescent="0.2">
      <c r="A996" s="25"/>
      <c r="B996" s="25"/>
      <c r="C996" s="25"/>
      <c r="D996" s="28"/>
      <c r="E996" s="25"/>
      <c r="F996" s="25"/>
      <c r="G996" s="25"/>
      <c r="H996" s="25"/>
      <c r="I996" s="25"/>
      <c r="J996" s="25"/>
      <c r="K996" s="25"/>
      <c r="L996" s="25"/>
      <c r="M996" s="25"/>
      <c r="N996" s="25"/>
      <c r="O996" s="25"/>
      <c r="P996" s="25"/>
      <c r="Q996" s="25"/>
      <c r="R996" s="25"/>
      <c r="S996" s="25"/>
      <c r="T996" s="25"/>
      <c r="U996" s="25"/>
    </row>
    <row r="997" spans="1:21" ht="11.25" customHeight="1" x14ac:dyDescent="0.2">
      <c r="A997" s="25"/>
      <c r="B997" s="25"/>
      <c r="C997" s="25"/>
      <c r="D997" s="28"/>
      <c r="E997" s="25"/>
      <c r="F997" s="25"/>
      <c r="G997" s="25"/>
      <c r="H997" s="25"/>
      <c r="I997" s="25"/>
      <c r="J997" s="25"/>
      <c r="K997" s="25"/>
      <c r="L997" s="25"/>
      <c r="M997" s="25"/>
      <c r="N997" s="25"/>
      <c r="O997" s="25"/>
      <c r="P997" s="25"/>
      <c r="Q997" s="25"/>
      <c r="R997" s="25"/>
      <c r="S997" s="25"/>
      <c r="T997" s="25"/>
      <c r="U997" s="25"/>
    </row>
    <row r="998" spans="1:21" ht="11.25" customHeight="1" x14ac:dyDescent="0.2">
      <c r="A998" s="25"/>
      <c r="B998" s="25"/>
      <c r="C998" s="25"/>
      <c r="D998" s="28"/>
      <c r="E998" s="25"/>
      <c r="F998" s="25"/>
      <c r="G998" s="25"/>
      <c r="H998" s="25"/>
      <c r="I998" s="25"/>
      <c r="J998" s="25"/>
      <c r="K998" s="25"/>
      <c r="L998" s="25"/>
      <c r="M998" s="25"/>
      <c r="N998" s="25"/>
      <c r="O998" s="25"/>
      <c r="P998" s="25"/>
      <c r="Q998" s="25"/>
      <c r="R998" s="25"/>
      <c r="S998" s="25"/>
      <c r="T998" s="25"/>
      <c r="U998" s="25"/>
    </row>
    <row r="999" spans="1:21" ht="11.25" customHeight="1" x14ac:dyDescent="0.2">
      <c r="A999" s="25"/>
      <c r="B999" s="25"/>
      <c r="C999" s="25"/>
      <c r="D999" s="28"/>
      <c r="E999" s="25"/>
      <c r="F999" s="25"/>
      <c r="G999" s="25"/>
      <c r="H999" s="25"/>
      <c r="I999" s="25"/>
      <c r="J999" s="25"/>
      <c r="K999" s="25"/>
      <c r="L999" s="25"/>
      <c r="M999" s="25"/>
      <c r="N999" s="25"/>
      <c r="O999" s="25"/>
      <c r="P999" s="25"/>
      <c r="Q999" s="25"/>
      <c r="R999" s="25"/>
      <c r="S999" s="25"/>
      <c r="T999" s="25"/>
      <c r="U999" s="25"/>
    </row>
    <row r="1000" spans="1:21" ht="11.25" customHeight="1" x14ac:dyDescent="0.2">
      <c r="A1000" s="25"/>
      <c r="B1000" s="25"/>
      <c r="C1000" s="25"/>
      <c r="D1000" s="28"/>
      <c r="E1000" s="25"/>
      <c r="F1000" s="25"/>
      <c r="G1000" s="25"/>
      <c r="H1000" s="25"/>
      <c r="I1000" s="25"/>
      <c r="J1000" s="25"/>
      <c r="K1000" s="25"/>
      <c r="L1000" s="25"/>
      <c r="M1000" s="25"/>
      <c r="N1000" s="25"/>
      <c r="O1000" s="25"/>
      <c r="P1000" s="25"/>
      <c r="Q1000" s="25"/>
      <c r="R1000" s="25"/>
      <c r="S1000" s="25"/>
      <c r="T1000" s="25"/>
      <c r="U1000" s="25"/>
    </row>
    <row r="1001" spans="1:21" ht="11.25" customHeight="1" x14ac:dyDescent="0.2">
      <c r="A1001" s="25"/>
      <c r="B1001" s="25"/>
      <c r="C1001" s="25"/>
      <c r="D1001" s="28"/>
      <c r="E1001" s="25"/>
      <c r="F1001" s="25"/>
      <c r="G1001" s="25"/>
      <c r="H1001" s="25"/>
      <c r="I1001" s="25"/>
      <c r="J1001" s="25"/>
      <c r="K1001" s="25"/>
      <c r="L1001" s="25"/>
      <c r="M1001" s="25"/>
      <c r="N1001" s="25"/>
      <c r="O1001" s="25"/>
      <c r="P1001" s="25"/>
      <c r="Q1001" s="25"/>
      <c r="R1001" s="25"/>
      <c r="S1001" s="25"/>
      <c r="T1001" s="25"/>
      <c r="U1001" s="25"/>
    </row>
    <row r="1002" spans="1:21" ht="11.25" customHeight="1" x14ac:dyDescent="0.2">
      <c r="A1002" s="25"/>
      <c r="B1002" s="25"/>
      <c r="C1002" s="25"/>
      <c r="D1002" s="28"/>
      <c r="E1002" s="25"/>
      <c r="F1002" s="25"/>
      <c r="G1002" s="25"/>
      <c r="H1002" s="25"/>
      <c r="I1002" s="25"/>
      <c r="J1002" s="25"/>
      <c r="K1002" s="25"/>
      <c r="L1002" s="25"/>
      <c r="M1002" s="25"/>
      <c r="N1002" s="25"/>
      <c r="O1002" s="25"/>
      <c r="P1002" s="25"/>
      <c r="Q1002" s="25"/>
      <c r="R1002" s="25"/>
      <c r="S1002" s="25"/>
      <c r="T1002" s="25"/>
      <c r="U1002" s="25"/>
    </row>
    <row r="1003" spans="1:21" ht="11.25" customHeight="1" x14ac:dyDescent="0.2">
      <c r="A1003" s="25"/>
      <c r="B1003" s="25"/>
      <c r="C1003" s="25"/>
      <c r="D1003" s="28"/>
      <c r="E1003" s="25"/>
      <c r="F1003" s="25"/>
      <c r="G1003" s="25"/>
      <c r="H1003" s="25"/>
      <c r="I1003" s="25"/>
      <c r="J1003" s="25"/>
      <c r="K1003" s="25"/>
      <c r="L1003" s="25"/>
      <c r="M1003" s="25"/>
      <c r="N1003" s="25"/>
      <c r="O1003" s="25"/>
      <c r="P1003" s="25"/>
      <c r="Q1003" s="25"/>
      <c r="R1003" s="25"/>
      <c r="S1003" s="25"/>
      <c r="T1003" s="25"/>
      <c r="U1003" s="25"/>
    </row>
    <row r="1004" spans="1:21" ht="11.25" customHeight="1" x14ac:dyDescent="0.2">
      <c r="A1004" s="25"/>
      <c r="B1004" s="25"/>
      <c r="C1004" s="25"/>
      <c r="D1004" s="28"/>
      <c r="E1004" s="25"/>
      <c r="F1004" s="25"/>
      <c r="G1004" s="25"/>
      <c r="H1004" s="25"/>
      <c r="I1004" s="25"/>
      <c r="J1004" s="25"/>
      <c r="K1004" s="25"/>
      <c r="L1004" s="25"/>
      <c r="M1004" s="25"/>
      <c r="N1004" s="25"/>
      <c r="O1004" s="25"/>
      <c r="P1004" s="25"/>
      <c r="Q1004" s="25"/>
      <c r="R1004" s="25"/>
      <c r="S1004" s="25"/>
      <c r="T1004" s="25"/>
      <c r="U1004" s="25"/>
    </row>
    <row r="1005" spans="1:21" ht="11.25" customHeight="1" x14ac:dyDescent="0.2">
      <c r="A1005" s="25"/>
      <c r="B1005" s="25"/>
      <c r="C1005" s="25"/>
      <c r="D1005" s="28"/>
      <c r="E1005" s="25"/>
      <c r="F1005" s="25"/>
      <c r="G1005" s="25"/>
      <c r="H1005" s="25"/>
      <c r="I1005" s="25"/>
      <c r="J1005" s="25"/>
      <c r="K1005" s="25"/>
      <c r="L1005" s="25"/>
      <c r="M1005" s="25"/>
      <c r="N1005" s="25"/>
      <c r="O1005" s="25"/>
      <c r="P1005" s="25"/>
      <c r="Q1005" s="25"/>
      <c r="R1005" s="25"/>
      <c r="S1005" s="25"/>
      <c r="T1005" s="25"/>
      <c r="U1005" s="25"/>
    </row>
    <row r="1006" spans="1:21" ht="11.25" customHeight="1" x14ac:dyDescent="0.2">
      <c r="A1006" s="25"/>
      <c r="B1006" s="25"/>
      <c r="C1006" s="25"/>
      <c r="D1006" s="28"/>
      <c r="E1006" s="25"/>
      <c r="F1006" s="25"/>
      <c r="G1006" s="25"/>
      <c r="H1006" s="25"/>
      <c r="I1006" s="25"/>
      <c r="J1006" s="25"/>
      <c r="K1006" s="25"/>
      <c r="L1006" s="25"/>
      <c r="M1006" s="25"/>
      <c r="N1006" s="25"/>
      <c r="O1006" s="25"/>
      <c r="P1006" s="25"/>
      <c r="Q1006" s="25"/>
      <c r="R1006" s="25"/>
      <c r="S1006" s="25"/>
      <c r="T1006" s="25"/>
      <c r="U1006" s="25"/>
    </row>
    <row r="1007" spans="1:21" ht="11.25" customHeight="1" x14ac:dyDescent="0.2">
      <c r="A1007" s="25"/>
      <c r="B1007" s="25"/>
      <c r="C1007" s="25"/>
      <c r="D1007" s="28"/>
      <c r="E1007" s="25"/>
      <c r="F1007" s="25"/>
      <c r="G1007" s="25"/>
      <c r="H1007" s="25"/>
      <c r="I1007" s="25"/>
      <c r="J1007" s="25"/>
      <c r="K1007" s="25"/>
      <c r="L1007" s="25"/>
      <c r="M1007" s="25"/>
      <c r="N1007" s="25"/>
      <c r="O1007" s="25"/>
      <c r="P1007" s="25"/>
      <c r="Q1007" s="25"/>
      <c r="R1007" s="25"/>
      <c r="S1007" s="25"/>
      <c r="T1007" s="25"/>
      <c r="U1007" s="25"/>
    </row>
    <row r="1008" spans="1:21" ht="11.25" customHeight="1" x14ac:dyDescent="0.2">
      <c r="A1008" s="25"/>
      <c r="B1008" s="25"/>
      <c r="C1008" s="25"/>
      <c r="D1008" s="28"/>
      <c r="E1008" s="25"/>
      <c r="F1008" s="25"/>
      <c r="G1008" s="25"/>
      <c r="H1008" s="25"/>
      <c r="I1008" s="25"/>
      <c r="J1008" s="25"/>
      <c r="K1008" s="25"/>
      <c r="L1008" s="25"/>
      <c r="M1008" s="25"/>
      <c r="N1008" s="25"/>
      <c r="O1008" s="25"/>
      <c r="P1008" s="25"/>
      <c r="Q1008" s="25"/>
      <c r="R1008" s="25"/>
      <c r="S1008" s="25"/>
      <c r="T1008" s="25"/>
      <c r="U1008" s="25"/>
    </row>
    <row r="1009" spans="1:21" ht="11.25" customHeight="1" x14ac:dyDescent="0.2">
      <c r="A1009" s="25"/>
      <c r="B1009" s="25"/>
      <c r="C1009" s="25"/>
      <c r="D1009" s="28"/>
      <c r="E1009" s="25"/>
      <c r="F1009" s="25"/>
      <c r="G1009" s="25"/>
      <c r="H1009" s="25"/>
      <c r="I1009" s="25"/>
      <c r="J1009" s="25"/>
      <c r="K1009" s="25"/>
      <c r="L1009" s="25"/>
      <c r="M1009" s="25"/>
      <c r="N1009" s="25"/>
      <c r="O1009" s="25"/>
      <c r="P1009" s="25"/>
      <c r="Q1009" s="25"/>
      <c r="R1009" s="25"/>
      <c r="S1009" s="25"/>
      <c r="T1009" s="25"/>
      <c r="U1009" s="25"/>
    </row>
    <row r="1010" spans="1:21" ht="11.25" customHeight="1" x14ac:dyDescent="0.2">
      <c r="A1010" s="25"/>
      <c r="B1010" s="25"/>
      <c r="C1010" s="25"/>
      <c r="D1010" s="28"/>
      <c r="E1010" s="25"/>
      <c r="F1010" s="25"/>
      <c r="G1010" s="25"/>
      <c r="H1010" s="25"/>
      <c r="I1010" s="25"/>
      <c r="J1010" s="25"/>
      <c r="K1010" s="25"/>
      <c r="L1010" s="25"/>
      <c r="M1010" s="25"/>
      <c r="N1010" s="25"/>
      <c r="O1010" s="25"/>
      <c r="P1010" s="25"/>
      <c r="Q1010" s="25"/>
      <c r="R1010" s="25"/>
      <c r="S1010" s="25"/>
      <c r="T1010" s="25"/>
      <c r="U1010" s="25"/>
    </row>
    <row r="1011" spans="1:21" ht="11.25" customHeight="1" x14ac:dyDescent="0.2">
      <c r="A1011" s="25"/>
      <c r="B1011" s="25"/>
      <c r="C1011" s="25"/>
      <c r="D1011" s="28"/>
      <c r="E1011" s="25"/>
      <c r="F1011" s="25"/>
      <c r="G1011" s="25"/>
      <c r="H1011" s="25"/>
      <c r="I1011" s="25"/>
      <c r="J1011" s="25"/>
      <c r="K1011" s="25"/>
      <c r="L1011" s="25"/>
      <c r="M1011" s="25"/>
      <c r="N1011" s="25"/>
      <c r="O1011" s="25"/>
      <c r="P1011" s="25"/>
      <c r="Q1011" s="25"/>
      <c r="R1011" s="25"/>
      <c r="S1011" s="25"/>
      <c r="T1011" s="25"/>
      <c r="U1011" s="25"/>
    </row>
    <row r="1012" spans="1:21" ht="11.25" customHeight="1" x14ac:dyDescent="0.2">
      <c r="A1012" s="25"/>
      <c r="B1012" s="25"/>
      <c r="C1012" s="25"/>
      <c r="D1012" s="28"/>
      <c r="E1012" s="25"/>
      <c r="F1012" s="25"/>
      <c r="G1012" s="25"/>
      <c r="H1012" s="25"/>
      <c r="I1012" s="25"/>
      <c r="J1012" s="25"/>
      <c r="K1012" s="25"/>
      <c r="L1012" s="25"/>
      <c r="M1012" s="25"/>
      <c r="N1012" s="25"/>
      <c r="O1012" s="25"/>
      <c r="P1012" s="25"/>
      <c r="Q1012" s="25"/>
      <c r="R1012" s="25"/>
      <c r="S1012" s="25"/>
      <c r="T1012" s="25"/>
      <c r="U1012" s="25"/>
    </row>
    <row r="1013" spans="1:21" ht="11.25" customHeight="1" x14ac:dyDescent="0.2">
      <c r="A1013" s="25"/>
      <c r="B1013" s="25"/>
      <c r="C1013" s="25"/>
      <c r="D1013" s="28"/>
      <c r="E1013" s="25"/>
      <c r="F1013" s="25"/>
      <c r="G1013" s="25"/>
      <c r="H1013" s="25"/>
      <c r="I1013" s="25"/>
      <c r="J1013" s="25"/>
      <c r="K1013" s="25"/>
      <c r="L1013" s="25"/>
      <c r="M1013" s="25"/>
      <c r="N1013" s="25"/>
      <c r="O1013" s="25"/>
      <c r="P1013" s="25"/>
      <c r="Q1013" s="25"/>
      <c r="R1013" s="25"/>
      <c r="S1013" s="25"/>
      <c r="T1013" s="25"/>
      <c r="U1013" s="25"/>
    </row>
    <row r="1014" spans="1:21" ht="11.25" customHeight="1" x14ac:dyDescent="0.2">
      <c r="A1014" s="25"/>
      <c r="B1014" s="25"/>
      <c r="C1014" s="25"/>
      <c r="D1014" s="28"/>
      <c r="E1014" s="25"/>
      <c r="F1014" s="25"/>
      <c r="G1014" s="25"/>
      <c r="H1014" s="25"/>
      <c r="I1014" s="25"/>
      <c r="J1014" s="25"/>
      <c r="K1014" s="25"/>
      <c r="L1014" s="25"/>
      <c r="M1014" s="25"/>
      <c r="N1014" s="25"/>
      <c r="O1014" s="25"/>
      <c r="P1014" s="25"/>
      <c r="Q1014" s="25"/>
      <c r="R1014" s="25"/>
      <c r="S1014" s="25"/>
      <c r="T1014" s="25"/>
      <c r="U1014" s="25"/>
    </row>
    <row r="1015" spans="1:21" ht="11.25" customHeight="1" x14ac:dyDescent="0.2">
      <c r="A1015" s="25"/>
      <c r="B1015" s="25"/>
      <c r="C1015" s="25"/>
      <c r="D1015" s="28"/>
      <c r="E1015" s="25"/>
      <c r="F1015" s="25"/>
      <c r="G1015" s="25"/>
      <c r="H1015" s="25"/>
      <c r="I1015" s="25"/>
      <c r="J1015" s="25"/>
      <c r="K1015" s="25"/>
      <c r="L1015" s="25"/>
      <c r="M1015" s="25"/>
      <c r="N1015" s="25"/>
      <c r="O1015" s="25"/>
      <c r="P1015" s="25"/>
      <c r="Q1015" s="25"/>
      <c r="R1015" s="25"/>
      <c r="S1015" s="25"/>
      <c r="T1015" s="25"/>
      <c r="U1015" s="25"/>
    </row>
    <row r="1016" spans="1:21" ht="11.25" customHeight="1" x14ac:dyDescent="0.2">
      <c r="A1016" s="25"/>
      <c r="B1016" s="25"/>
      <c r="C1016" s="25"/>
      <c r="D1016" s="28"/>
      <c r="E1016" s="25"/>
      <c r="F1016" s="25"/>
      <c r="G1016" s="25"/>
      <c r="H1016" s="25"/>
      <c r="I1016" s="25"/>
      <c r="J1016" s="25"/>
      <c r="K1016" s="25"/>
      <c r="L1016" s="25"/>
      <c r="M1016" s="25"/>
      <c r="N1016" s="25"/>
      <c r="O1016" s="25"/>
      <c r="P1016" s="25"/>
      <c r="Q1016" s="25"/>
      <c r="R1016" s="25"/>
      <c r="S1016" s="25"/>
      <c r="T1016" s="25"/>
      <c r="U1016" s="25"/>
    </row>
    <row r="1017" spans="1:21" ht="11.25" customHeight="1" x14ac:dyDescent="0.2">
      <c r="A1017" s="25"/>
      <c r="B1017" s="25"/>
      <c r="C1017" s="25"/>
      <c r="D1017" s="28"/>
      <c r="E1017" s="25"/>
      <c r="F1017" s="25"/>
      <c r="G1017" s="25"/>
      <c r="H1017" s="25"/>
      <c r="I1017" s="25"/>
      <c r="J1017" s="25"/>
      <c r="K1017" s="25"/>
      <c r="L1017" s="25"/>
      <c r="M1017" s="25"/>
      <c r="N1017" s="25"/>
      <c r="O1017" s="25"/>
      <c r="P1017" s="25"/>
      <c r="Q1017" s="25"/>
      <c r="R1017" s="25"/>
      <c r="S1017" s="25"/>
      <c r="T1017" s="25"/>
      <c r="U1017" s="25"/>
    </row>
    <row r="1018" spans="1:21" ht="11.25" customHeight="1" x14ac:dyDescent="0.2">
      <c r="A1018" s="25"/>
      <c r="B1018" s="25"/>
      <c r="C1018" s="25"/>
      <c r="D1018" s="28"/>
      <c r="E1018" s="25"/>
      <c r="F1018" s="25"/>
      <c r="G1018" s="25"/>
      <c r="H1018" s="25"/>
      <c r="I1018" s="25"/>
      <c r="J1018" s="25"/>
      <c r="K1018" s="25"/>
      <c r="L1018" s="25"/>
      <c r="M1018" s="25"/>
      <c r="N1018" s="25"/>
      <c r="O1018" s="25"/>
      <c r="P1018" s="25"/>
      <c r="Q1018" s="25"/>
      <c r="R1018" s="25"/>
      <c r="S1018" s="25"/>
      <c r="T1018" s="25"/>
      <c r="U1018" s="25"/>
    </row>
    <row r="1019" spans="1:21" ht="11.25" customHeight="1" x14ac:dyDescent="0.2">
      <c r="A1019" s="25"/>
      <c r="B1019" s="25"/>
      <c r="C1019" s="25"/>
      <c r="D1019" s="28"/>
      <c r="E1019" s="25"/>
      <c r="F1019" s="25"/>
      <c r="G1019" s="25"/>
      <c r="H1019" s="25"/>
      <c r="I1019" s="25"/>
      <c r="J1019" s="25"/>
      <c r="K1019" s="25"/>
      <c r="L1019" s="25"/>
      <c r="M1019" s="25"/>
      <c r="N1019" s="25"/>
      <c r="O1019" s="25"/>
      <c r="P1019" s="25"/>
      <c r="Q1019" s="25"/>
      <c r="R1019" s="25"/>
      <c r="S1019" s="25"/>
      <c r="T1019" s="25"/>
      <c r="U1019" s="25"/>
    </row>
    <row r="1020" spans="1:21" ht="11.25" customHeight="1" x14ac:dyDescent="0.2">
      <c r="A1020" s="25"/>
      <c r="B1020" s="25"/>
      <c r="C1020" s="25"/>
      <c r="D1020" s="28"/>
      <c r="E1020" s="25"/>
      <c r="F1020" s="25"/>
      <c r="G1020" s="25"/>
      <c r="H1020" s="25"/>
      <c r="I1020" s="25"/>
      <c r="J1020" s="25"/>
      <c r="K1020" s="25"/>
      <c r="L1020" s="25"/>
      <c r="M1020" s="25"/>
      <c r="N1020" s="25"/>
      <c r="O1020" s="25"/>
      <c r="P1020" s="25"/>
      <c r="Q1020" s="25"/>
      <c r="R1020" s="25"/>
      <c r="S1020" s="25"/>
      <c r="T1020" s="25"/>
      <c r="U1020" s="25"/>
    </row>
    <row r="1021" spans="1:21" ht="11.25" customHeight="1" x14ac:dyDescent="0.2">
      <c r="A1021" s="25"/>
      <c r="B1021" s="25"/>
      <c r="C1021" s="25"/>
      <c r="D1021" s="28"/>
      <c r="E1021" s="25"/>
      <c r="F1021" s="25"/>
      <c r="G1021" s="25"/>
      <c r="H1021" s="25"/>
      <c r="I1021" s="25"/>
      <c r="J1021" s="25"/>
      <c r="K1021" s="25"/>
      <c r="L1021" s="25"/>
      <c r="M1021" s="25"/>
      <c r="N1021" s="25"/>
      <c r="O1021" s="25"/>
      <c r="P1021" s="25"/>
      <c r="Q1021" s="25"/>
      <c r="R1021" s="25"/>
      <c r="S1021" s="25"/>
      <c r="T1021" s="25"/>
      <c r="U1021" s="25"/>
    </row>
    <row r="1022" spans="1:21" ht="11.25" customHeight="1" x14ac:dyDescent="0.2">
      <c r="A1022" s="25"/>
      <c r="B1022" s="25"/>
      <c r="C1022" s="25"/>
      <c r="D1022" s="28"/>
      <c r="E1022" s="25"/>
      <c r="F1022" s="25"/>
      <c r="G1022" s="25"/>
      <c r="H1022" s="25"/>
      <c r="I1022" s="25"/>
      <c r="J1022" s="25"/>
      <c r="K1022" s="25"/>
      <c r="L1022" s="25"/>
      <c r="M1022" s="25"/>
      <c r="N1022" s="25"/>
      <c r="O1022" s="25"/>
      <c r="P1022" s="25"/>
      <c r="Q1022" s="25"/>
      <c r="R1022" s="25"/>
      <c r="S1022" s="25"/>
      <c r="T1022" s="25"/>
      <c r="U1022" s="25"/>
    </row>
    <row r="1023" spans="1:21" ht="11.25" customHeight="1" x14ac:dyDescent="0.2">
      <c r="A1023" s="25"/>
      <c r="B1023" s="25"/>
      <c r="C1023" s="25"/>
      <c r="D1023" s="28"/>
      <c r="E1023" s="25"/>
      <c r="F1023" s="25"/>
      <c r="G1023" s="25"/>
      <c r="H1023" s="25"/>
      <c r="I1023" s="25"/>
      <c r="J1023" s="25"/>
      <c r="K1023" s="25"/>
      <c r="L1023" s="25"/>
      <c r="M1023" s="25"/>
      <c r="N1023" s="25"/>
      <c r="O1023" s="25"/>
      <c r="P1023" s="25"/>
      <c r="Q1023" s="25"/>
      <c r="R1023" s="25"/>
      <c r="S1023" s="25"/>
      <c r="T1023" s="25"/>
      <c r="U1023" s="25"/>
    </row>
    <row r="1024" spans="1:21" ht="11.25" customHeight="1" x14ac:dyDescent="0.2">
      <c r="A1024" s="25"/>
      <c r="B1024" s="25"/>
      <c r="C1024" s="25"/>
      <c r="D1024" s="28"/>
      <c r="E1024" s="25"/>
      <c r="F1024" s="25"/>
      <c r="G1024" s="25"/>
      <c r="H1024" s="25"/>
      <c r="I1024" s="25"/>
      <c r="J1024" s="25"/>
      <c r="K1024" s="25"/>
      <c r="L1024" s="25"/>
      <c r="M1024" s="25"/>
      <c r="N1024" s="25"/>
      <c r="O1024" s="25"/>
      <c r="P1024" s="25"/>
      <c r="Q1024" s="25"/>
      <c r="R1024" s="25"/>
      <c r="S1024" s="25"/>
      <c r="T1024" s="25"/>
      <c r="U1024" s="25"/>
    </row>
    <row r="1025" spans="1:21" ht="11.25" customHeight="1" x14ac:dyDescent="0.2">
      <c r="A1025" s="25"/>
      <c r="B1025" s="25"/>
      <c r="C1025" s="25"/>
      <c r="D1025" s="28"/>
      <c r="E1025" s="25"/>
      <c r="F1025" s="25"/>
      <c r="G1025" s="25"/>
      <c r="H1025" s="25"/>
      <c r="I1025" s="25"/>
      <c r="J1025" s="25"/>
      <c r="K1025" s="25"/>
      <c r="L1025" s="25"/>
      <c r="M1025" s="25"/>
      <c r="N1025" s="25"/>
      <c r="O1025" s="25"/>
      <c r="P1025" s="25"/>
      <c r="Q1025" s="25"/>
      <c r="R1025" s="25"/>
      <c r="S1025" s="25"/>
      <c r="T1025" s="25"/>
      <c r="U1025" s="25"/>
    </row>
    <row r="1026" spans="1:21" ht="11.25" customHeight="1" x14ac:dyDescent="0.2">
      <c r="A1026" s="25"/>
      <c r="B1026" s="25"/>
      <c r="C1026" s="25"/>
      <c r="D1026" s="28"/>
      <c r="E1026" s="25"/>
      <c r="F1026" s="25"/>
      <c r="G1026" s="25"/>
      <c r="H1026" s="25"/>
      <c r="I1026" s="25"/>
      <c r="J1026" s="25"/>
      <c r="K1026" s="25"/>
      <c r="L1026" s="25"/>
      <c r="M1026" s="25"/>
      <c r="N1026" s="25"/>
      <c r="O1026" s="25"/>
      <c r="P1026" s="25"/>
      <c r="Q1026" s="25"/>
      <c r="R1026" s="25"/>
      <c r="S1026" s="25"/>
      <c r="T1026" s="25"/>
      <c r="U1026" s="25"/>
    </row>
    <row r="1027" spans="1:21" ht="11.25" customHeight="1" x14ac:dyDescent="0.2">
      <c r="A1027" s="25"/>
      <c r="B1027" s="25"/>
      <c r="C1027" s="25"/>
      <c r="D1027" s="28"/>
      <c r="E1027" s="25"/>
      <c r="F1027" s="25"/>
      <c r="G1027" s="25"/>
      <c r="H1027" s="25"/>
      <c r="I1027" s="25"/>
      <c r="J1027" s="25"/>
      <c r="K1027" s="25"/>
      <c r="L1027" s="25"/>
      <c r="M1027" s="25"/>
      <c r="N1027" s="25"/>
      <c r="O1027" s="25"/>
      <c r="P1027" s="25"/>
      <c r="Q1027" s="25"/>
      <c r="R1027" s="25"/>
      <c r="S1027" s="25"/>
      <c r="T1027" s="25"/>
      <c r="U1027" s="25"/>
    </row>
    <row r="1028" spans="1:21" ht="11.25" customHeight="1" x14ac:dyDescent="0.2">
      <c r="A1028" s="25"/>
      <c r="B1028" s="25"/>
      <c r="C1028" s="25"/>
      <c r="D1028" s="28"/>
      <c r="E1028" s="25"/>
      <c r="F1028" s="25"/>
      <c r="G1028" s="25"/>
      <c r="H1028" s="25"/>
      <c r="I1028" s="25"/>
      <c r="J1028" s="25"/>
      <c r="K1028" s="25"/>
      <c r="L1028" s="25"/>
      <c r="M1028" s="25"/>
      <c r="N1028" s="25"/>
      <c r="O1028" s="25"/>
      <c r="P1028" s="25"/>
      <c r="Q1028" s="25"/>
      <c r="R1028" s="25"/>
      <c r="S1028" s="25"/>
      <c r="T1028" s="25"/>
      <c r="U1028" s="25"/>
    </row>
    <row r="1029" spans="1:21" ht="11.25" customHeight="1" x14ac:dyDescent="0.2">
      <c r="A1029" s="25"/>
      <c r="B1029" s="25"/>
      <c r="C1029" s="25"/>
      <c r="D1029" s="28"/>
      <c r="E1029" s="25"/>
      <c r="F1029" s="25"/>
      <c r="G1029" s="25"/>
      <c r="H1029" s="25"/>
      <c r="I1029" s="25"/>
      <c r="J1029" s="25"/>
      <c r="K1029" s="25"/>
      <c r="L1029" s="25"/>
      <c r="M1029" s="25"/>
      <c r="N1029" s="25"/>
      <c r="O1029" s="25"/>
      <c r="P1029" s="25"/>
      <c r="Q1029" s="25"/>
      <c r="R1029" s="25"/>
      <c r="S1029" s="25"/>
      <c r="T1029" s="25"/>
      <c r="U1029" s="25"/>
    </row>
    <row r="1030" spans="1:21" ht="11.25" customHeight="1" x14ac:dyDescent="0.2">
      <c r="A1030" s="25"/>
      <c r="B1030" s="25"/>
      <c r="C1030" s="25"/>
      <c r="D1030" s="28"/>
      <c r="E1030" s="25"/>
      <c r="F1030" s="25"/>
      <c r="G1030" s="25"/>
      <c r="H1030" s="25"/>
      <c r="I1030" s="25"/>
      <c r="J1030" s="25"/>
      <c r="K1030" s="25"/>
      <c r="L1030" s="25"/>
      <c r="M1030" s="25"/>
      <c r="N1030" s="25"/>
      <c r="O1030" s="25"/>
      <c r="P1030" s="25"/>
      <c r="Q1030" s="25"/>
      <c r="R1030" s="25"/>
      <c r="S1030" s="25"/>
      <c r="T1030" s="25"/>
      <c r="U1030" s="25"/>
    </row>
    <row r="1031" spans="1:21" ht="11.25" customHeight="1" x14ac:dyDescent="0.2">
      <c r="A1031" s="25"/>
      <c r="B1031" s="25"/>
      <c r="C1031" s="25"/>
      <c r="D1031" s="28"/>
      <c r="E1031" s="25"/>
      <c r="F1031" s="25"/>
      <c r="G1031" s="25"/>
      <c r="H1031" s="25"/>
      <c r="I1031" s="25"/>
      <c r="J1031" s="25"/>
      <c r="K1031" s="25"/>
      <c r="L1031" s="25"/>
      <c r="M1031" s="25"/>
      <c r="N1031" s="25"/>
      <c r="O1031" s="25"/>
      <c r="P1031" s="25"/>
      <c r="Q1031" s="25"/>
      <c r="R1031" s="25"/>
      <c r="S1031" s="25"/>
      <c r="T1031" s="25"/>
      <c r="U1031" s="25"/>
    </row>
    <row r="1032" spans="1:21" ht="11.25" customHeight="1" x14ac:dyDescent="0.2">
      <c r="A1032" s="25"/>
      <c r="B1032" s="25"/>
      <c r="C1032" s="25"/>
      <c r="D1032" s="28"/>
      <c r="E1032" s="25"/>
      <c r="F1032" s="25"/>
      <c r="G1032" s="25"/>
      <c r="H1032" s="25"/>
      <c r="I1032" s="25"/>
      <c r="J1032" s="25"/>
      <c r="K1032" s="25"/>
      <c r="L1032" s="25"/>
      <c r="M1032" s="25"/>
      <c r="N1032" s="25"/>
      <c r="O1032" s="25"/>
      <c r="P1032" s="25"/>
      <c r="Q1032" s="25"/>
      <c r="R1032" s="25"/>
      <c r="S1032" s="25"/>
      <c r="T1032" s="25"/>
      <c r="U1032" s="25"/>
    </row>
    <row r="1033" spans="1:21" ht="11.25" customHeight="1" x14ac:dyDescent="0.2">
      <c r="A1033" s="25"/>
      <c r="B1033" s="25"/>
      <c r="C1033" s="25"/>
      <c r="D1033" s="28"/>
      <c r="E1033" s="25"/>
      <c r="F1033" s="25"/>
      <c r="G1033" s="25"/>
      <c r="H1033" s="25"/>
      <c r="I1033" s="25"/>
      <c r="J1033" s="25"/>
      <c r="K1033" s="25"/>
      <c r="L1033" s="25"/>
      <c r="M1033" s="25"/>
      <c r="N1033" s="25"/>
      <c r="O1033" s="25"/>
      <c r="P1033" s="25"/>
      <c r="Q1033" s="25"/>
      <c r="R1033" s="25"/>
      <c r="S1033" s="25"/>
      <c r="T1033" s="25"/>
      <c r="U1033" s="25"/>
    </row>
    <row r="1034" spans="1:21" ht="11.25" customHeight="1" x14ac:dyDescent="0.2">
      <c r="A1034" s="25"/>
      <c r="B1034" s="25"/>
      <c r="C1034" s="25"/>
      <c r="D1034" s="28"/>
      <c r="E1034" s="25"/>
      <c r="F1034" s="25"/>
      <c r="G1034" s="25"/>
      <c r="H1034" s="25"/>
      <c r="I1034" s="25"/>
      <c r="J1034" s="25"/>
      <c r="K1034" s="25"/>
      <c r="L1034" s="25"/>
      <c r="M1034" s="25"/>
      <c r="N1034" s="25"/>
      <c r="O1034" s="25"/>
      <c r="P1034" s="25"/>
      <c r="Q1034" s="25"/>
      <c r="R1034" s="25"/>
      <c r="S1034" s="25"/>
      <c r="T1034" s="25"/>
      <c r="U1034" s="25"/>
    </row>
    <row r="1035" spans="1:21" ht="11.25" customHeight="1" x14ac:dyDescent="0.2">
      <c r="A1035" s="25"/>
      <c r="B1035" s="25"/>
      <c r="C1035" s="25"/>
      <c r="D1035" s="28"/>
      <c r="E1035" s="25"/>
      <c r="F1035" s="25"/>
      <c r="G1035" s="25"/>
      <c r="H1035" s="25"/>
      <c r="I1035" s="25"/>
      <c r="J1035" s="25"/>
      <c r="K1035" s="25"/>
      <c r="L1035" s="25"/>
      <c r="M1035" s="25"/>
      <c r="N1035" s="25"/>
      <c r="O1035" s="25"/>
      <c r="P1035" s="25"/>
      <c r="Q1035" s="25"/>
      <c r="R1035" s="25"/>
      <c r="S1035" s="25"/>
      <c r="T1035" s="25"/>
      <c r="U1035" s="25"/>
    </row>
    <row r="1036" spans="1:21" ht="11.25" customHeight="1" x14ac:dyDescent="0.2">
      <c r="A1036" s="25"/>
      <c r="B1036" s="25"/>
      <c r="C1036" s="25"/>
      <c r="D1036" s="28"/>
      <c r="E1036" s="25"/>
      <c r="F1036" s="25"/>
      <c r="G1036" s="25"/>
      <c r="H1036" s="25"/>
      <c r="I1036" s="25"/>
      <c r="J1036" s="25"/>
      <c r="K1036" s="25"/>
      <c r="L1036" s="25"/>
      <c r="M1036" s="25"/>
      <c r="N1036" s="25"/>
      <c r="O1036" s="25"/>
      <c r="P1036" s="25"/>
      <c r="Q1036" s="25"/>
      <c r="R1036" s="25"/>
      <c r="S1036" s="25"/>
      <c r="T1036" s="25"/>
      <c r="U1036" s="25"/>
    </row>
    <row r="1037" spans="1:21" ht="11.25" customHeight="1" x14ac:dyDescent="0.2">
      <c r="A1037" s="25"/>
      <c r="B1037" s="25"/>
      <c r="C1037" s="25"/>
      <c r="D1037" s="28"/>
      <c r="E1037" s="25"/>
      <c r="F1037" s="25"/>
      <c r="G1037" s="25"/>
      <c r="H1037" s="25"/>
      <c r="I1037" s="25"/>
      <c r="J1037" s="25"/>
      <c r="K1037" s="25"/>
      <c r="L1037" s="25"/>
      <c r="M1037" s="25"/>
      <c r="N1037" s="25"/>
      <c r="O1037" s="25"/>
      <c r="P1037" s="25"/>
      <c r="Q1037" s="25"/>
      <c r="R1037" s="25"/>
      <c r="S1037" s="25"/>
      <c r="T1037" s="25"/>
      <c r="U1037" s="25"/>
    </row>
    <row r="1038" spans="1:21" ht="11.25" customHeight="1" x14ac:dyDescent="0.2">
      <c r="A1038" s="25"/>
      <c r="B1038" s="25"/>
      <c r="C1038" s="25"/>
      <c r="D1038" s="28"/>
      <c r="E1038" s="25"/>
      <c r="F1038" s="25"/>
      <c r="G1038" s="25"/>
      <c r="H1038" s="25"/>
      <c r="I1038" s="25"/>
      <c r="J1038" s="25"/>
      <c r="K1038" s="25"/>
      <c r="L1038" s="25"/>
      <c r="M1038" s="25"/>
      <c r="N1038" s="25"/>
      <c r="O1038" s="25"/>
      <c r="P1038" s="25"/>
      <c r="Q1038" s="25"/>
      <c r="R1038" s="25"/>
      <c r="S1038" s="25"/>
      <c r="T1038" s="25"/>
      <c r="U1038" s="25"/>
    </row>
    <row r="1039" spans="1:21" ht="11.25" customHeight="1" x14ac:dyDescent="0.2">
      <c r="A1039" s="25"/>
      <c r="B1039" s="25"/>
      <c r="C1039" s="25"/>
      <c r="D1039" s="28"/>
      <c r="E1039" s="25"/>
      <c r="F1039" s="25"/>
      <c r="G1039" s="25"/>
      <c r="H1039" s="25"/>
      <c r="I1039" s="25"/>
      <c r="J1039" s="25"/>
      <c r="K1039" s="25"/>
      <c r="L1039" s="25"/>
      <c r="M1039" s="25"/>
      <c r="N1039" s="25"/>
      <c r="O1039" s="25"/>
      <c r="P1039" s="25"/>
      <c r="Q1039" s="25"/>
      <c r="R1039" s="25"/>
      <c r="S1039" s="25"/>
      <c r="T1039" s="25"/>
      <c r="U1039" s="25"/>
    </row>
    <row r="1040" spans="1:21" ht="11.25" customHeight="1" x14ac:dyDescent="0.2">
      <c r="A1040" s="25"/>
      <c r="B1040" s="25"/>
      <c r="C1040" s="25"/>
      <c r="D1040" s="28"/>
      <c r="E1040" s="25"/>
      <c r="F1040" s="25"/>
      <c r="G1040" s="25"/>
      <c r="H1040" s="25"/>
      <c r="I1040" s="25"/>
      <c r="J1040" s="25"/>
      <c r="K1040" s="25"/>
      <c r="L1040" s="25"/>
      <c r="M1040" s="25"/>
      <c r="N1040" s="25"/>
      <c r="O1040" s="25"/>
      <c r="P1040" s="25"/>
      <c r="Q1040" s="25"/>
      <c r="R1040" s="25"/>
      <c r="S1040" s="25"/>
      <c r="T1040" s="25"/>
      <c r="U1040" s="25"/>
    </row>
    <row r="1041" spans="1:21" ht="11.25" customHeight="1" x14ac:dyDescent="0.2">
      <c r="A1041" s="25"/>
      <c r="B1041" s="25"/>
      <c r="C1041" s="25"/>
      <c r="D1041" s="28"/>
      <c r="E1041" s="25"/>
      <c r="F1041" s="25"/>
      <c r="G1041" s="25"/>
      <c r="H1041" s="25"/>
      <c r="I1041" s="25"/>
      <c r="J1041" s="25"/>
      <c r="K1041" s="25"/>
      <c r="L1041" s="25"/>
      <c r="M1041" s="25"/>
      <c r="N1041" s="25"/>
      <c r="O1041" s="25"/>
      <c r="P1041" s="25"/>
      <c r="Q1041" s="25"/>
      <c r="R1041" s="25"/>
      <c r="S1041" s="25"/>
      <c r="T1041" s="25"/>
      <c r="U1041" s="25"/>
    </row>
    <row r="1042" spans="1:21" ht="11.25" customHeight="1" x14ac:dyDescent="0.2">
      <c r="A1042" s="25"/>
      <c r="B1042" s="25"/>
      <c r="C1042" s="25"/>
      <c r="D1042" s="28"/>
      <c r="E1042" s="25"/>
      <c r="F1042" s="25"/>
      <c r="G1042" s="25"/>
      <c r="H1042" s="25"/>
      <c r="I1042" s="25"/>
      <c r="J1042" s="25"/>
      <c r="K1042" s="25"/>
      <c r="L1042" s="25"/>
      <c r="M1042" s="25"/>
      <c r="N1042" s="25"/>
      <c r="O1042" s="25"/>
      <c r="P1042" s="25"/>
      <c r="Q1042" s="25"/>
      <c r="R1042" s="25"/>
      <c r="S1042" s="25"/>
      <c r="T1042" s="25"/>
      <c r="U1042" s="25"/>
    </row>
    <row r="1043" spans="1:21" ht="11.25" customHeight="1" x14ac:dyDescent="0.2">
      <c r="A1043" s="25"/>
      <c r="B1043" s="25"/>
      <c r="C1043" s="25"/>
      <c r="D1043" s="28"/>
      <c r="E1043" s="25"/>
      <c r="F1043" s="25"/>
      <c r="G1043" s="25"/>
      <c r="H1043" s="25"/>
      <c r="I1043" s="25"/>
      <c r="J1043" s="25"/>
      <c r="K1043" s="25"/>
      <c r="L1043" s="25"/>
      <c r="M1043" s="25"/>
      <c r="N1043" s="25"/>
      <c r="O1043" s="25"/>
      <c r="P1043" s="25"/>
      <c r="Q1043" s="25"/>
      <c r="R1043" s="25"/>
      <c r="S1043" s="25"/>
      <c r="T1043" s="25"/>
      <c r="U1043" s="25"/>
    </row>
    <row r="1044" spans="1:21" ht="11.25" customHeight="1" x14ac:dyDescent="0.2">
      <c r="A1044" s="25"/>
      <c r="B1044" s="25"/>
      <c r="C1044" s="25"/>
      <c r="D1044" s="28"/>
      <c r="E1044" s="25"/>
      <c r="F1044" s="25"/>
      <c r="G1044" s="25"/>
      <c r="H1044" s="25"/>
      <c r="I1044" s="25"/>
      <c r="J1044" s="25"/>
      <c r="K1044" s="25"/>
      <c r="L1044" s="25"/>
      <c r="M1044" s="25"/>
      <c r="N1044" s="25"/>
      <c r="O1044" s="25"/>
      <c r="P1044" s="25"/>
      <c r="Q1044" s="25"/>
      <c r="R1044" s="25"/>
      <c r="S1044" s="25"/>
      <c r="T1044" s="25"/>
      <c r="U1044" s="25"/>
    </row>
    <row r="1045" spans="1:21" ht="11.25" customHeight="1" x14ac:dyDescent="0.2">
      <c r="A1045" s="25"/>
      <c r="B1045" s="25"/>
      <c r="C1045" s="25"/>
      <c r="D1045" s="28"/>
      <c r="E1045" s="25"/>
      <c r="F1045" s="25"/>
      <c r="G1045" s="25"/>
      <c r="H1045" s="25"/>
      <c r="I1045" s="25"/>
      <c r="J1045" s="25"/>
      <c r="K1045" s="25"/>
      <c r="L1045" s="25"/>
      <c r="M1045" s="25"/>
      <c r="N1045" s="25"/>
      <c r="O1045" s="25"/>
      <c r="P1045" s="25"/>
      <c r="Q1045" s="25"/>
      <c r="R1045" s="25"/>
      <c r="S1045" s="25"/>
      <c r="T1045" s="25"/>
      <c r="U1045" s="25"/>
    </row>
    <row r="1046" spans="1:21" ht="11.25" customHeight="1" x14ac:dyDescent="0.2">
      <c r="A1046" s="25"/>
      <c r="B1046" s="25"/>
      <c r="C1046" s="25"/>
      <c r="D1046" s="28"/>
      <c r="E1046" s="25"/>
      <c r="F1046" s="25"/>
      <c r="G1046" s="25"/>
      <c r="H1046" s="25"/>
      <c r="I1046" s="25"/>
      <c r="J1046" s="25"/>
      <c r="K1046" s="25"/>
      <c r="L1046" s="25"/>
      <c r="M1046" s="25"/>
      <c r="N1046" s="25"/>
      <c r="O1046" s="25"/>
      <c r="P1046" s="25"/>
      <c r="Q1046" s="25"/>
      <c r="R1046" s="25"/>
      <c r="S1046" s="25"/>
      <c r="T1046" s="25"/>
      <c r="U1046" s="25"/>
    </row>
    <row r="1047" spans="1:21" ht="11.25" customHeight="1" x14ac:dyDescent="0.2">
      <c r="A1047" s="25"/>
      <c r="B1047" s="25"/>
      <c r="C1047" s="25"/>
      <c r="D1047" s="28"/>
      <c r="E1047" s="25"/>
      <c r="F1047" s="25"/>
      <c r="G1047" s="25"/>
      <c r="H1047" s="25"/>
      <c r="I1047" s="25"/>
      <c r="J1047" s="25"/>
      <c r="K1047" s="25"/>
      <c r="L1047" s="25"/>
      <c r="M1047" s="25"/>
      <c r="N1047" s="25"/>
      <c r="O1047" s="25"/>
      <c r="P1047" s="25"/>
      <c r="Q1047" s="25"/>
      <c r="R1047" s="25"/>
      <c r="S1047" s="25"/>
      <c r="T1047" s="25"/>
      <c r="U1047" s="25"/>
    </row>
    <row r="1048" spans="1:21" ht="11.25" customHeight="1" x14ac:dyDescent="0.2">
      <c r="A1048" s="25"/>
      <c r="B1048" s="25"/>
      <c r="C1048" s="25"/>
      <c r="D1048" s="28"/>
      <c r="E1048" s="25"/>
      <c r="F1048" s="25"/>
      <c r="G1048" s="25"/>
      <c r="H1048" s="25"/>
      <c r="I1048" s="25"/>
      <c r="J1048" s="25"/>
      <c r="K1048" s="25"/>
      <c r="L1048" s="25"/>
      <c r="M1048" s="25"/>
      <c r="N1048" s="25"/>
      <c r="O1048" s="25"/>
      <c r="P1048" s="25"/>
      <c r="Q1048" s="25"/>
      <c r="R1048" s="25"/>
      <c r="S1048" s="25"/>
      <c r="T1048" s="25"/>
      <c r="U1048" s="25"/>
    </row>
    <row r="1049" spans="1:21" ht="11.25" customHeight="1" x14ac:dyDescent="0.2">
      <c r="A1049" s="25"/>
      <c r="B1049" s="25"/>
      <c r="C1049" s="25"/>
      <c r="D1049" s="28"/>
      <c r="E1049" s="25"/>
      <c r="F1049" s="25"/>
      <c r="G1049" s="25"/>
      <c r="H1049" s="25"/>
      <c r="I1049" s="25"/>
      <c r="J1049" s="25"/>
      <c r="K1049" s="25"/>
      <c r="L1049" s="25"/>
      <c r="M1049" s="25"/>
      <c r="N1049" s="25"/>
      <c r="O1049" s="25"/>
      <c r="P1049" s="25"/>
      <c r="Q1049" s="25"/>
      <c r="R1049" s="25"/>
      <c r="S1049" s="25"/>
      <c r="T1049" s="25"/>
      <c r="U1049" s="25"/>
    </row>
    <row r="1050" spans="1:21" ht="11.25" customHeight="1" x14ac:dyDescent="0.2">
      <c r="A1050" s="25"/>
      <c r="B1050" s="25"/>
      <c r="C1050" s="25"/>
      <c r="D1050" s="28"/>
      <c r="E1050" s="25"/>
      <c r="F1050" s="25"/>
      <c r="G1050" s="25"/>
      <c r="H1050" s="25"/>
      <c r="I1050" s="25"/>
      <c r="J1050" s="25"/>
      <c r="K1050" s="25"/>
      <c r="L1050" s="25"/>
      <c r="M1050" s="25"/>
      <c r="N1050" s="25"/>
      <c r="O1050" s="25"/>
      <c r="P1050" s="25"/>
      <c r="Q1050" s="25"/>
      <c r="R1050" s="25"/>
      <c r="S1050" s="25"/>
      <c r="T1050" s="25"/>
      <c r="U1050" s="25"/>
    </row>
    <row r="1051" spans="1:21" ht="11.25" customHeight="1" x14ac:dyDescent="0.2">
      <c r="A1051" s="25"/>
      <c r="B1051" s="25"/>
      <c r="C1051" s="25"/>
      <c r="D1051" s="28"/>
      <c r="E1051" s="25"/>
      <c r="F1051" s="25"/>
      <c r="G1051" s="25"/>
      <c r="H1051" s="25"/>
      <c r="I1051" s="25"/>
      <c r="J1051" s="25"/>
      <c r="K1051" s="25"/>
      <c r="L1051" s="25"/>
      <c r="M1051" s="25"/>
      <c r="N1051" s="25"/>
      <c r="O1051" s="25"/>
      <c r="P1051" s="25"/>
      <c r="Q1051" s="25"/>
      <c r="R1051" s="25"/>
      <c r="S1051" s="25"/>
      <c r="T1051" s="25"/>
      <c r="U1051" s="25"/>
    </row>
    <row r="1052" spans="1:21" ht="11.25" customHeight="1" x14ac:dyDescent="0.2">
      <c r="A1052" s="25"/>
      <c r="B1052" s="25"/>
      <c r="C1052" s="25"/>
      <c r="D1052" s="28"/>
      <c r="E1052" s="25"/>
      <c r="F1052" s="25"/>
      <c r="G1052" s="25"/>
      <c r="H1052" s="25"/>
      <c r="I1052" s="25"/>
      <c r="J1052" s="25"/>
      <c r="K1052" s="25"/>
      <c r="L1052" s="25"/>
      <c r="M1052" s="25"/>
      <c r="N1052" s="25"/>
      <c r="O1052" s="25"/>
      <c r="P1052" s="25"/>
      <c r="Q1052" s="25"/>
      <c r="R1052" s="25"/>
      <c r="S1052" s="25"/>
      <c r="T1052" s="25"/>
      <c r="U1052" s="25"/>
    </row>
    <row r="1053" spans="1:21" ht="11.25" customHeight="1" x14ac:dyDescent="0.2">
      <c r="A1053" s="25"/>
      <c r="B1053" s="25"/>
      <c r="C1053" s="25"/>
      <c r="D1053" s="28"/>
      <c r="E1053" s="25"/>
      <c r="F1053" s="25"/>
      <c r="G1053" s="25"/>
      <c r="H1053" s="25"/>
      <c r="I1053" s="25"/>
      <c r="J1053" s="25"/>
      <c r="K1053" s="25"/>
      <c r="L1053" s="25"/>
      <c r="M1053" s="25"/>
      <c r="N1053" s="25"/>
      <c r="O1053" s="25"/>
      <c r="P1053" s="25"/>
      <c r="Q1053" s="25"/>
      <c r="R1053" s="25"/>
      <c r="S1053" s="25"/>
      <c r="T1053" s="25"/>
      <c r="U1053" s="25"/>
    </row>
    <row r="1054" spans="1:21" ht="11.25" customHeight="1" x14ac:dyDescent="0.2">
      <c r="A1054" s="25"/>
      <c r="B1054" s="25"/>
      <c r="C1054" s="25"/>
      <c r="D1054" s="28"/>
      <c r="E1054" s="25"/>
      <c r="F1054" s="25"/>
      <c r="G1054" s="25"/>
      <c r="H1054" s="25"/>
      <c r="I1054" s="25"/>
      <c r="J1054" s="25"/>
      <c r="K1054" s="25"/>
      <c r="L1054" s="25"/>
      <c r="M1054" s="25"/>
      <c r="N1054" s="25"/>
      <c r="O1054" s="25"/>
      <c r="P1054" s="25"/>
      <c r="Q1054" s="25"/>
      <c r="R1054" s="25"/>
      <c r="S1054" s="25"/>
      <c r="T1054" s="25"/>
      <c r="U1054" s="25"/>
    </row>
    <row r="1055" spans="1:21" ht="11.25" customHeight="1" x14ac:dyDescent="0.2">
      <c r="A1055" s="25"/>
      <c r="B1055" s="25"/>
      <c r="C1055" s="25"/>
      <c r="D1055" s="28"/>
      <c r="E1055" s="25"/>
      <c r="F1055" s="25"/>
      <c r="G1055" s="25"/>
      <c r="H1055" s="25"/>
      <c r="I1055" s="25"/>
      <c r="J1055" s="25"/>
      <c r="K1055" s="25"/>
      <c r="L1055" s="25"/>
      <c r="M1055" s="25"/>
      <c r="N1055" s="25"/>
      <c r="O1055" s="25"/>
      <c r="P1055" s="25"/>
      <c r="Q1055" s="25"/>
      <c r="R1055" s="25"/>
      <c r="S1055" s="25"/>
      <c r="T1055" s="25"/>
      <c r="U1055" s="25"/>
    </row>
    <row r="1056" spans="1:21" ht="11.25" customHeight="1" x14ac:dyDescent="0.2">
      <c r="A1056" s="25"/>
      <c r="B1056" s="25"/>
      <c r="C1056" s="25"/>
      <c r="D1056" s="28"/>
      <c r="E1056" s="25"/>
      <c r="F1056" s="25"/>
      <c r="G1056" s="25"/>
      <c r="H1056" s="25"/>
      <c r="I1056" s="25"/>
      <c r="J1056" s="25"/>
      <c r="K1056" s="25"/>
      <c r="L1056" s="25"/>
      <c r="M1056" s="25"/>
      <c r="N1056" s="25"/>
      <c r="O1056" s="25"/>
      <c r="P1056" s="25"/>
      <c r="Q1056" s="25"/>
      <c r="R1056" s="25"/>
      <c r="S1056" s="25"/>
      <c r="T1056" s="25"/>
      <c r="U1056" s="25"/>
    </row>
    <row r="1057" spans="1:21" ht="11.25" customHeight="1" x14ac:dyDescent="0.2">
      <c r="A1057" s="25"/>
      <c r="B1057" s="25"/>
      <c r="C1057" s="25"/>
      <c r="D1057" s="28"/>
      <c r="E1057" s="25"/>
      <c r="F1057" s="25"/>
      <c r="G1057" s="25"/>
      <c r="H1057" s="25"/>
      <c r="I1057" s="25"/>
      <c r="J1057" s="25"/>
      <c r="K1057" s="25"/>
      <c r="L1057" s="25"/>
      <c r="M1057" s="25"/>
      <c r="N1057" s="25"/>
      <c r="O1057" s="25"/>
      <c r="P1057" s="25"/>
      <c r="Q1057" s="25"/>
      <c r="R1057" s="25"/>
      <c r="S1057" s="25"/>
      <c r="T1057" s="25"/>
      <c r="U1057" s="25"/>
    </row>
    <row r="1058" spans="1:21" ht="11.25" customHeight="1" x14ac:dyDescent="0.2">
      <c r="A1058" s="25"/>
      <c r="B1058" s="25"/>
      <c r="C1058" s="25"/>
      <c r="D1058" s="28"/>
      <c r="E1058" s="25"/>
      <c r="F1058" s="25"/>
      <c r="G1058" s="25"/>
      <c r="H1058" s="25"/>
      <c r="I1058" s="25"/>
      <c r="J1058" s="25"/>
      <c r="K1058" s="25"/>
      <c r="L1058" s="25"/>
      <c r="M1058" s="25"/>
      <c r="N1058" s="25"/>
      <c r="O1058" s="25"/>
      <c r="P1058" s="25"/>
      <c r="Q1058" s="25"/>
      <c r="R1058" s="25"/>
      <c r="S1058" s="25"/>
      <c r="T1058" s="25"/>
      <c r="U1058" s="25"/>
    </row>
    <row r="1059" spans="1:21" ht="11.25" customHeight="1" x14ac:dyDescent="0.2">
      <c r="A1059" s="25"/>
      <c r="B1059" s="25"/>
      <c r="C1059" s="25"/>
      <c r="D1059" s="28"/>
      <c r="E1059" s="25"/>
      <c r="F1059" s="25"/>
      <c r="G1059" s="25"/>
      <c r="H1059" s="25"/>
      <c r="I1059" s="25"/>
      <c r="J1059" s="25"/>
      <c r="K1059" s="25"/>
      <c r="L1059" s="25"/>
      <c r="M1059" s="25"/>
      <c r="N1059" s="25"/>
      <c r="O1059" s="25"/>
      <c r="P1059" s="25"/>
      <c r="Q1059" s="25"/>
      <c r="R1059" s="25"/>
      <c r="S1059" s="25"/>
      <c r="T1059" s="25"/>
      <c r="U1059" s="25"/>
    </row>
    <row r="1060" spans="1:21" ht="11.25" customHeight="1" x14ac:dyDescent="0.2">
      <c r="A1060" s="25"/>
      <c r="B1060" s="25"/>
      <c r="C1060" s="25"/>
      <c r="D1060" s="28"/>
      <c r="E1060" s="25"/>
      <c r="F1060" s="25"/>
      <c r="G1060" s="25"/>
      <c r="H1060" s="25"/>
      <c r="I1060" s="25"/>
      <c r="J1060" s="25"/>
      <c r="K1060" s="25"/>
      <c r="L1060" s="25"/>
      <c r="M1060" s="25"/>
      <c r="N1060" s="25"/>
      <c r="O1060" s="25"/>
      <c r="P1060" s="25"/>
      <c r="Q1060" s="25"/>
      <c r="R1060" s="25"/>
      <c r="S1060" s="25"/>
      <c r="T1060" s="25"/>
      <c r="U1060" s="25"/>
    </row>
    <row r="1061" spans="1:21" ht="11.25" customHeight="1" x14ac:dyDescent="0.2">
      <c r="A1061" s="25"/>
      <c r="B1061" s="25"/>
      <c r="C1061" s="25"/>
      <c r="D1061" s="28"/>
      <c r="E1061" s="25"/>
      <c r="F1061" s="25"/>
      <c r="G1061" s="25"/>
      <c r="H1061" s="25"/>
      <c r="I1061" s="25"/>
      <c r="J1061" s="25"/>
      <c r="K1061" s="25"/>
      <c r="L1061" s="25"/>
      <c r="M1061" s="25"/>
      <c r="N1061" s="25"/>
      <c r="O1061" s="25"/>
      <c r="P1061" s="25"/>
      <c r="Q1061" s="25"/>
      <c r="R1061" s="25"/>
      <c r="S1061" s="25"/>
      <c r="T1061" s="25"/>
      <c r="U1061" s="25"/>
    </row>
    <row r="1062" spans="1:21" ht="11.25" customHeight="1" x14ac:dyDescent="0.2">
      <c r="A1062" s="25"/>
      <c r="B1062" s="25"/>
      <c r="C1062" s="25"/>
      <c r="D1062" s="28"/>
      <c r="E1062" s="25"/>
      <c r="F1062" s="25"/>
      <c r="G1062" s="25"/>
      <c r="H1062" s="25"/>
      <c r="I1062" s="25"/>
      <c r="J1062" s="25"/>
      <c r="K1062" s="25"/>
      <c r="L1062" s="25"/>
      <c r="M1062" s="25"/>
      <c r="N1062" s="25"/>
      <c r="O1062" s="25"/>
      <c r="P1062" s="25"/>
      <c r="Q1062" s="25"/>
      <c r="R1062" s="25"/>
      <c r="S1062" s="25"/>
      <c r="T1062" s="25"/>
      <c r="U1062" s="25"/>
    </row>
    <row r="1063" spans="1:21" ht="11.25" customHeight="1" x14ac:dyDescent="0.2">
      <c r="A1063" s="25"/>
      <c r="B1063" s="25"/>
      <c r="C1063" s="25"/>
      <c r="D1063" s="28"/>
      <c r="E1063" s="25"/>
      <c r="F1063" s="25"/>
      <c r="G1063" s="25"/>
      <c r="H1063" s="25"/>
      <c r="I1063" s="25"/>
      <c r="J1063" s="25"/>
      <c r="K1063" s="25"/>
      <c r="L1063" s="25"/>
      <c r="M1063" s="25"/>
      <c r="N1063" s="25"/>
      <c r="O1063" s="25"/>
      <c r="P1063" s="25"/>
      <c r="Q1063" s="25"/>
      <c r="R1063" s="25"/>
      <c r="S1063" s="25"/>
      <c r="T1063" s="25"/>
      <c r="U1063" s="25"/>
    </row>
    <row r="1064" spans="1:21" ht="11.25" customHeight="1" x14ac:dyDescent="0.2">
      <c r="A1064" s="25"/>
      <c r="B1064" s="25"/>
      <c r="C1064" s="25"/>
      <c r="D1064" s="28"/>
      <c r="E1064" s="25"/>
      <c r="F1064" s="25"/>
      <c r="G1064" s="25"/>
      <c r="H1064" s="25"/>
      <c r="I1064" s="25"/>
      <c r="J1064" s="25"/>
      <c r="K1064" s="25"/>
      <c r="L1064" s="25"/>
      <c r="M1064" s="25"/>
      <c r="N1064" s="25"/>
      <c r="O1064" s="25"/>
      <c r="P1064" s="25"/>
      <c r="Q1064" s="25"/>
      <c r="R1064" s="25"/>
      <c r="S1064" s="25"/>
      <c r="T1064" s="25"/>
      <c r="U1064" s="25"/>
    </row>
    <row r="1065" spans="1:21" ht="11.25" customHeight="1" x14ac:dyDescent="0.2">
      <c r="A1065" s="25"/>
      <c r="B1065" s="25"/>
      <c r="C1065" s="25"/>
      <c r="D1065" s="28"/>
      <c r="E1065" s="25"/>
      <c r="F1065" s="25"/>
      <c r="G1065" s="25"/>
      <c r="H1065" s="25"/>
      <c r="I1065" s="25"/>
      <c r="J1065" s="25"/>
      <c r="K1065" s="25"/>
      <c r="L1065" s="25"/>
      <c r="M1065" s="25"/>
      <c r="N1065" s="25"/>
      <c r="O1065" s="25"/>
      <c r="P1065" s="25"/>
      <c r="Q1065" s="25"/>
      <c r="R1065" s="25"/>
      <c r="S1065" s="25"/>
      <c r="T1065" s="25"/>
      <c r="U1065" s="25"/>
    </row>
    <row r="1066" spans="1:21" ht="11.25" customHeight="1" x14ac:dyDescent="0.2">
      <c r="A1066" s="25"/>
      <c r="B1066" s="25"/>
      <c r="C1066" s="25"/>
      <c r="D1066" s="28"/>
      <c r="E1066" s="25"/>
      <c r="F1066" s="25"/>
      <c r="G1066" s="25"/>
      <c r="H1066" s="25"/>
      <c r="I1066" s="25"/>
      <c r="J1066" s="25"/>
      <c r="K1066" s="25"/>
      <c r="L1066" s="25"/>
      <c r="M1066" s="25"/>
      <c r="N1066" s="25"/>
      <c r="O1066" s="25"/>
      <c r="P1066" s="25"/>
      <c r="Q1066" s="25"/>
      <c r="R1066" s="25"/>
      <c r="S1066" s="25"/>
      <c r="T1066" s="25"/>
      <c r="U1066" s="25"/>
    </row>
    <row r="1067" spans="1:21" ht="11.25" customHeight="1" x14ac:dyDescent="0.2">
      <c r="A1067" s="25"/>
      <c r="B1067" s="25"/>
      <c r="C1067" s="25"/>
      <c r="D1067" s="28"/>
      <c r="E1067" s="25"/>
      <c r="F1067" s="25"/>
      <c r="G1067" s="25"/>
      <c r="H1067" s="25"/>
      <c r="I1067" s="25"/>
      <c r="J1067" s="25"/>
      <c r="K1067" s="25"/>
      <c r="L1067" s="25"/>
      <c r="M1067" s="25"/>
      <c r="N1067" s="25"/>
      <c r="O1067" s="25"/>
      <c r="P1067" s="25"/>
      <c r="Q1067" s="25"/>
      <c r="R1067" s="25"/>
      <c r="S1067" s="25"/>
      <c r="T1067" s="25"/>
      <c r="U1067" s="25"/>
    </row>
    <row r="1068" spans="1:21" ht="11.25" customHeight="1" x14ac:dyDescent="0.2">
      <c r="A1068" s="25"/>
      <c r="B1068" s="25"/>
      <c r="C1068" s="25"/>
      <c r="D1068" s="28"/>
      <c r="E1068" s="25"/>
      <c r="F1068" s="25"/>
      <c r="G1068" s="25"/>
      <c r="H1068" s="25"/>
      <c r="I1068" s="25"/>
      <c r="J1068" s="25"/>
      <c r="K1068" s="25"/>
      <c r="L1068" s="25"/>
      <c r="M1068" s="25"/>
      <c r="N1068" s="25"/>
      <c r="O1068" s="25"/>
      <c r="P1068" s="25"/>
      <c r="Q1068" s="25"/>
      <c r="R1068" s="25"/>
      <c r="S1068" s="25"/>
      <c r="T1068" s="25"/>
      <c r="U1068" s="25"/>
    </row>
    <row r="1069" spans="1:21" ht="11.25" customHeight="1" x14ac:dyDescent="0.2">
      <c r="A1069" s="25"/>
      <c r="B1069" s="25"/>
      <c r="C1069" s="25"/>
      <c r="D1069" s="28"/>
      <c r="E1069" s="25"/>
      <c r="F1069" s="25"/>
      <c r="G1069" s="25"/>
      <c r="H1069" s="25"/>
      <c r="I1069" s="25"/>
      <c r="J1069" s="25"/>
      <c r="K1069" s="25"/>
      <c r="L1069" s="25"/>
      <c r="M1069" s="25"/>
      <c r="N1069" s="25"/>
      <c r="O1069" s="25"/>
      <c r="P1069" s="25"/>
      <c r="Q1069" s="25"/>
      <c r="R1069" s="25"/>
      <c r="S1069" s="25"/>
      <c r="T1069" s="25"/>
      <c r="U1069" s="25"/>
    </row>
    <row r="1070" spans="1:21" ht="11.25" customHeight="1" x14ac:dyDescent="0.2">
      <c r="A1070" s="25"/>
      <c r="B1070" s="25"/>
      <c r="C1070" s="25"/>
      <c r="D1070" s="28"/>
      <c r="E1070" s="25"/>
      <c r="F1070" s="25"/>
      <c r="G1070" s="25"/>
      <c r="H1070" s="25"/>
      <c r="I1070" s="25"/>
      <c r="J1070" s="25"/>
      <c r="K1070" s="25"/>
      <c r="L1070" s="25"/>
      <c r="M1070" s="25"/>
      <c r="N1070" s="25"/>
      <c r="O1070" s="25"/>
      <c r="P1070" s="25"/>
      <c r="Q1070" s="25"/>
      <c r="R1070" s="25"/>
      <c r="S1070" s="25"/>
      <c r="T1070" s="25"/>
      <c r="U1070" s="25"/>
    </row>
    <row r="1071" spans="1:21" ht="11.25" customHeight="1" x14ac:dyDescent="0.2">
      <c r="A1071" s="25"/>
      <c r="B1071" s="25"/>
      <c r="C1071" s="25"/>
      <c r="D1071" s="28"/>
      <c r="E1071" s="25"/>
      <c r="F1071" s="25"/>
      <c r="G1071" s="25"/>
      <c r="H1071" s="25"/>
      <c r="I1071" s="25"/>
      <c r="J1071" s="25"/>
      <c r="K1071" s="25"/>
      <c r="L1071" s="25"/>
      <c r="M1071" s="25"/>
      <c r="N1071" s="25"/>
      <c r="O1071" s="25"/>
      <c r="P1071" s="25"/>
      <c r="Q1071" s="25"/>
      <c r="R1071" s="25"/>
      <c r="S1071" s="25"/>
      <c r="T1071" s="25"/>
      <c r="U1071" s="25"/>
    </row>
    <row r="1072" spans="1:21" ht="11.25" customHeight="1" x14ac:dyDescent="0.2">
      <c r="A1072" s="25"/>
      <c r="B1072" s="25"/>
      <c r="C1072" s="25"/>
      <c r="D1072" s="28"/>
      <c r="E1072" s="25"/>
      <c r="F1072" s="25"/>
      <c r="G1072" s="25"/>
      <c r="H1072" s="25"/>
      <c r="I1072" s="25"/>
      <c r="J1072" s="25"/>
      <c r="K1072" s="25"/>
      <c r="L1072" s="25"/>
      <c r="M1072" s="25"/>
      <c r="N1072" s="25"/>
      <c r="O1072" s="25"/>
      <c r="P1072" s="25"/>
      <c r="Q1072" s="25"/>
      <c r="R1072" s="25"/>
      <c r="S1072" s="25"/>
      <c r="T1072" s="25"/>
      <c r="U1072" s="25"/>
    </row>
    <row r="1073" spans="1:21" ht="11.25" customHeight="1" x14ac:dyDescent="0.2">
      <c r="A1073" s="25"/>
      <c r="B1073" s="25"/>
      <c r="C1073" s="25"/>
      <c r="D1073" s="28"/>
      <c r="E1073" s="25"/>
      <c r="F1073" s="25"/>
      <c r="G1073" s="25"/>
      <c r="H1073" s="25"/>
      <c r="I1073" s="25"/>
      <c r="J1073" s="25"/>
      <c r="K1073" s="25"/>
      <c r="L1073" s="25"/>
      <c r="M1073" s="25"/>
      <c r="N1073" s="25"/>
      <c r="O1073" s="25"/>
      <c r="P1073" s="25"/>
      <c r="Q1073" s="25"/>
      <c r="R1073" s="25"/>
      <c r="S1073" s="25"/>
      <c r="T1073" s="25"/>
      <c r="U1073" s="25"/>
    </row>
    <row r="1074" spans="1:21" ht="11.25" customHeight="1" x14ac:dyDescent="0.2">
      <c r="A1074" s="25"/>
      <c r="B1074" s="25"/>
      <c r="C1074" s="25"/>
      <c r="D1074" s="28"/>
      <c r="E1074" s="25"/>
      <c r="F1074" s="25"/>
      <c r="G1074" s="25"/>
      <c r="H1074" s="25"/>
      <c r="I1074" s="25"/>
      <c r="J1074" s="25"/>
      <c r="K1074" s="25"/>
      <c r="L1074" s="25"/>
      <c r="M1074" s="25"/>
      <c r="N1074" s="25"/>
      <c r="O1074" s="25"/>
      <c r="P1074" s="25"/>
      <c r="Q1074" s="25"/>
      <c r="R1074" s="25"/>
      <c r="S1074" s="25"/>
      <c r="T1074" s="25"/>
      <c r="U1074" s="25"/>
    </row>
    <row r="1075" spans="1:21" ht="11.25" customHeight="1" x14ac:dyDescent="0.2">
      <c r="A1075" s="25"/>
      <c r="B1075" s="25"/>
      <c r="C1075" s="25"/>
      <c r="D1075" s="28"/>
      <c r="E1075" s="25"/>
      <c r="F1075" s="25"/>
      <c r="G1075" s="25"/>
      <c r="H1075" s="25"/>
      <c r="I1075" s="25"/>
      <c r="J1075" s="25"/>
      <c r="K1075" s="25"/>
      <c r="L1075" s="25"/>
      <c r="M1075" s="25"/>
      <c r="N1075" s="25"/>
      <c r="O1075" s="25"/>
      <c r="P1075" s="25"/>
      <c r="Q1075" s="25"/>
      <c r="R1075" s="25"/>
      <c r="S1075" s="25"/>
      <c r="T1075" s="25"/>
      <c r="U1075" s="25"/>
    </row>
    <row r="1076" spans="1:21" ht="11.25" customHeight="1" x14ac:dyDescent="0.2">
      <c r="A1076" s="25"/>
      <c r="B1076" s="25"/>
      <c r="C1076" s="25"/>
      <c r="D1076" s="28"/>
      <c r="E1076" s="25"/>
      <c r="F1076" s="25"/>
      <c r="G1076" s="25"/>
      <c r="H1076" s="25"/>
      <c r="I1076" s="25"/>
      <c r="J1076" s="25"/>
      <c r="K1076" s="25"/>
      <c r="L1076" s="25"/>
      <c r="M1076" s="25"/>
      <c r="N1076" s="25"/>
      <c r="O1076" s="25"/>
      <c r="P1076" s="25"/>
      <c r="Q1076" s="25"/>
      <c r="R1076" s="25"/>
      <c r="S1076" s="25"/>
      <c r="T1076" s="25"/>
      <c r="U1076" s="25"/>
    </row>
    <row r="1077" spans="1:21" ht="11.25" customHeight="1" x14ac:dyDescent="0.2">
      <c r="A1077" s="25"/>
      <c r="B1077" s="25"/>
      <c r="C1077" s="25"/>
      <c r="D1077" s="28"/>
      <c r="E1077" s="25"/>
      <c r="F1077" s="25"/>
      <c r="G1077" s="25"/>
      <c r="H1077" s="25"/>
      <c r="I1077" s="25"/>
      <c r="J1077" s="25"/>
      <c r="K1077" s="25"/>
      <c r="L1077" s="25"/>
      <c r="M1077" s="25"/>
      <c r="N1077" s="25"/>
      <c r="O1077" s="25"/>
      <c r="P1077" s="25"/>
      <c r="Q1077" s="25"/>
      <c r="R1077" s="25"/>
      <c r="S1077" s="25"/>
      <c r="T1077" s="25"/>
      <c r="U1077" s="25"/>
    </row>
    <row r="1078" spans="1:21" ht="11.25" customHeight="1" x14ac:dyDescent="0.2">
      <c r="A1078" s="25"/>
      <c r="B1078" s="25"/>
      <c r="C1078" s="25"/>
      <c r="D1078" s="28"/>
      <c r="E1078" s="25"/>
      <c r="F1078" s="25"/>
      <c r="G1078" s="25"/>
      <c r="H1078" s="25"/>
      <c r="I1078" s="25"/>
      <c r="J1078" s="25"/>
      <c r="K1078" s="25"/>
      <c r="L1078" s="25"/>
      <c r="M1078" s="25"/>
      <c r="N1078" s="25"/>
      <c r="O1078" s="25"/>
      <c r="P1078" s="25"/>
      <c r="Q1078" s="25"/>
      <c r="R1078" s="25"/>
      <c r="S1078" s="25"/>
      <c r="T1078" s="25"/>
      <c r="U1078" s="25"/>
    </row>
    <row r="1079" spans="1:21" ht="11.25" customHeight="1" x14ac:dyDescent="0.2">
      <c r="A1079" s="25"/>
      <c r="B1079" s="25"/>
      <c r="C1079" s="25"/>
      <c r="D1079" s="28"/>
      <c r="E1079" s="25"/>
      <c r="F1079" s="25"/>
      <c r="G1079" s="25"/>
      <c r="H1079" s="25"/>
      <c r="I1079" s="25"/>
      <c r="J1079" s="25"/>
      <c r="K1079" s="25"/>
      <c r="L1079" s="25"/>
      <c r="M1079" s="25"/>
      <c r="N1079" s="25"/>
      <c r="O1079" s="25"/>
      <c r="P1079" s="25"/>
      <c r="Q1079" s="25"/>
      <c r="R1079" s="25"/>
      <c r="S1079" s="25"/>
      <c r="T1079" s="25"/>
      <c r="U1079" s="25"/>
    </row>
    <row r="1080" spans="1:21" ht="11.25" customHeight="1" x14ac:dyDescent="0.2">
      <c r="A1080" s="25"/>
      <c r="B1080" s="25"/>
      <c r="C1080" s="25"/>
      <c r="D1080" s="28"/>
      <c r="E1080" s="25"/>
      <c r="F1080" s="25"/>
      <c r="G1080" s="25"/>
      <c r="H1080" s="25"/>
      <c r="I1080" s="25"/>
      <c r="J1080" s="25"/>
      <c r="K1080" s="25"/>
      <c r="L1080" s="25"/>
      <c r="M1080" s="25"/>
      <c r="N1080" s="25"/>
      <c r="O1080" s="25"/>
      <c r="P1080" s="25"/>
      <c r="Q1080" s="25"/>
      <c r="R1080" s="25"/>
      <c r="S1080" s="25"/>
      <c r="T1080" s="25"/>
      <c r="U1080" s="25"/>
    </row>
    <row r="1081" spans="1:21" ht="11.25" customHeight="1" x14ac:dyDescent="0.2">
      <c r="A1081" s="25"/>
      <c r="B1081" s="25"/>
      <c r="C1081" s="25"/>
      <c r="D1081" s="28"/>
      <c r="E1081" s="25"/>
      <c r="F1081" s="25"/>
      <c r="G1081" s="25"/>
      <c r="H1081" s="25"/>
      <c r="I1081" s="25"/>
      <c r="J1081" s="25"/>
      <c r="K1081" s="25"/>
      <c r="L1081" s="25"/>
      <c r="M1081" s="25"/>
      <c r="N1081" s="25"/>
      <c r="O1081" s="25"/>
      <c r="P1081" s="25"/>
      <c r="Q1081" s="25"/>
      <c r="R1081" s="25"/>
      <c r="S1081" s="25"/>
      <c r="T1081" s="25"/>
      <c r="U1081" s="25"/>
    </row>
    <row r="1082" spans="1:21" ht="11.25" customHeight="1" x14ac:dyDescent="0.2">
      <c r="A1082" s="25"/>
      <c r="B1082" s="25"/>
      <c r="C1082" s="25"/>
      <c r="D1082" s="28"/>
      <c r="E1082" s="25"/>
      <c r="F1082" s="25"/>
      <c r="G1082" s="25"/>
      <c r="H1082" s="25"/>
      <c r="I1082" s="25"/>
      <c r="J1082" s="25"/>
      <c r="K1082" s="25"/>
      <c r="L1082" s="25"/>
      <c r="M1082" s="25"/>
      <c r="N1082" s="25"/>
      <c r="O1082" s="25"/>
      <c r="P1082" s="25"/>
      <c r="Q1082" s="25"/>
      <c r="R1082" s="25"/>
      <c r="S1082" s="25"/>
      <c r="T1082" s="25"/>
      <c r="U1082" s="25"/>
    </row>
    <row r="1083" spans="1:21" ht="11.25" customHeight="1" x14ac:dyDescent="0.2">
      <c r="A1083" s="25"/>
      <c r="B1083" s="25"/>
      <c r="C1083" s="25"/>
      <c r="D1083" s="28"/>
      <c r="E1083" s="25"/>
      <c r="F1083" s="25"/>
      <c r="G1083" s="25"/>
      <c r="H1083" s="25"/>
      <c r="I1083" s="25"/>
      <c r="J1083" s="25"/>
      <c r="K1083" s="25"/>
      <c r="L1083" s="25"/>
      <c r="M1083" s="25"/>
      <c r="N1083" s="25"/>
      <c r="O1083" s="25"/>
      <c r="P1083" s="25"/>
      <c r="Q1083" s="25"/>
      <c r="R1083" s="25"/>
      <c r="S1083" s="25"/>
      <c r="T1083" s="25"/>
      <c r="U1083" s="25"/>
    </row>
    <row r="1084" spans="1:21" ht="11.25" customHeight="1" x14ac:dyDescent="0.2">
      <c r="A1084" s="25"/>
      <c r="B1084" s="25"/>
      <c r="C1084" s="25"/>
      <c r="D1084" s="28"/>
      <c r="E1084" s="25"/>
      <c r="F1084" s="25"/>
      <c r="G1084" s="25"/>
      <c r="H1084" s="25"/>
      <c r="I1084" s="25"/>
      <c r="J1084" s="25"/>
      <c r="K1084" s="25"/>
      <c r="L1084" s="25"/>
      <c r="M1084" s="25"/>
      <c r="N1084" s="25"/>
      <c r="O1084" s="25"/>
      <c r="P1084" s="25"/>
      <c r="Q1084" s="25"/>
      <c r="R1084" s="25"/>
      <c r="S1084" s="25"/>
      <c r="T1084" s="25"/>
      <c r="U1084" s="25"/>
    </row>
    <row r="1085" spans="1:21" ht="11.25" customHeight="1" x14ac:dyDescent="0.2">
      <c r="A1085" s="25"/>
      <c r="B1085" s="25"/>
      <c r="C1085" s="25"/>
      <c r="D1085" s="28"/>
      <c r="E1085" s="25"/>
      <c r="F1085" s="25"/>
      <c r="G1085" s="25"/>
      <c r="H1085" s="25"/>
      <c r="I1085" s="25"/>
      <c r="J1085" s="25"/>
      <c r="K1085" s="25"/>
      <c r="L1085" s="25"/>
      <c r="M1085" s="25"/>
      <c r="N1085" s="25"/>
      <c r="O1085" s="25"/>
      <c r="P1085" s="25"/>
      <c r="Q1085" s="25"/>
      <c r="R1085" s="25"/>
      <c r="S1085" s="25"/>
      <c r="T1085" s="25"/>
      <c r="U1085" s="25"/>
    </row>
    <row r="1086" spans="1:21" ht="11.25" customHeight="1" x14ac:dyDescent="0.2">
      <c r="A1086" s="25"/>
      <c r="B1086" s="25"/>
      <c r="C1086" s="25"/>
      <c r="D1086" s="28"/>
      <c r="E1086" s="25"/>
      <c r="F1086" s="25"/>
      <c r="G1086" s="25"/>
      <c r="H1086" s="25"/>
      <c r="I1086" s="25"/>
      <c r="J1086" s="25"/>
      <c r="K1086" s="25"/>
      <c r="L1086" s="25"/>
      <c r="M1086" s="25"/>
      <c r="N1086" s="25"/>
      <c r="O1086" s="25"/>
      <c r="P1086" s="25"/>
      <c r="Q1086" s="25"/>
      <c r="R1086" s="25"/>
      <c r="S1086" s="25"/>
      <c r="T1086" s="25"/>
      <c r="U1086" s="25"/>
    </row>
    <row r="1087" spans="1:21" ht="11.25" customHeight="1" x14ac:dyDescent="0.2">
      <c r="A1087" s="25"/>
      <c r="B1087" s="25"/>
      <c r="C1087" s="25"/>
      <c r="D1087" s="28"/>
      <c r="E1087" s="25"/>
      <c r="F1087" s="25"/>
      <c r="G1087" s="25"/>
      <c r="H1087" s="25"/>
      <c r="I1087" s="25"/>
      <c r="J1087" s="25"/>
      <c r="K1087" s="25"/>
      <c r="L1087" s="25"/>
      <c r="M1087" s="25"/>
      <c r="N1087" s="25"/>
      <c r="O1087" s="25"/>
      <c r="P1087" s="25"/>
      <c r="Q1087" s="25"/>
      <c r="R1087" s="25"/>
      <c r="S1087" s="25"/>
      <c r="T1087" s="25"/>
      <c r="U1087" s="25"/>
    </row>
    <row r="1088" spans="1:21" ht="11.25" customHeight="1" x14ac:dyDescent="0.2">
      <c r="A1088" s="25"/>
      <c r="B1088" s="25"/>
      <c r="C1088" s="25"/>
      <c r="D1088" s="28"/>
      <c r="E1088" s="25"/>
      <c r="F1088" s="25"/>
      <c r="G1088" s="25"/>
      <c r="H1088" s="25"/>
      <c r="I1088" s="25"/>
      <c r="J1088" s="25"/>
      <c r="K1088" s="25"/>
      <c r="L1088" s="25"/>
      <c r="M1088" s="25"/>
      <c r="N1088" s="25"/>
      <c r="O1088" s="25"/>
      <c r="P1088" s="25"/>
      <c r="Q1088" s="25"/>
      <c r="R1088" s="25"/>
      <c r="S1088" s="25"/>
      <c r="T1088" s="25"/>
      <c r="U1088" s="25"/>
    </row>
    <row r="1089" spans="1:21" ht="11.25" customHeight="1" x14ac:dyDescent="0.2">
      <c r="A1089" s="25"/>
      <c r="B1089" s="25"/>
      <c r="C1089" s="25"/>
      <c r="D1089" s="28"/>
      <c r="E1089" s="25"/>
      <c r="F1089" s="25"/>
      <c r="G1089" s="25"/>
      <c r="H1089" s="25"/>
      <c r="I1089" s="25"/>
      <c r="J1089" s="25"/>
      <c r="K1089" s="25"/>
      <c r="L1089" s="25"/>
      <c r="M1089" s="25"/>
      <c r="N1089" s="25"/>
      <c r="O1089" s="25"/>
      <c r="P1089" s="25"/>
      <c r="Q1089" s="25"/>
      <c r="R1089" s="25"/>
      <c r="S1089" s="25"/>
      <c r="T1089" s="25"/>
      <c r="U1089" s="25"/>
    </row>
    <row r="1090" spans="1:21" ht="11.25" customHeight="1" x14ac:dyDescent="0.2">
      <c r="A1090" s="25"/>
      <c r="B1090" s="25"/>
      <c r="C1090" s="25"/>
      <c r="D1090" s="28"/>
      <c r="E1090" s="25"/>
      <c r="F1090" s="25"/>
      <c r="G1090" s="25"/>
      <c r="H1090" s="25"/>
      <c r="I1090" s="25"/>
      <c r="J1090" s="25"/>
      <c r="K1090" s="25"/>
      <c r="L1090" s="25"/>
      <c r="M1090" s="25"/>
      <c r="N1090" s="25"/>
      <c r="O1090" s="25"/>
      <c r="P1090" s="25"/>
      <c r="Q1090" s="25"/>
      <c r="R1090" s="25"/>
      <c r="S1090" s="25"/>
      <c r="T1090" s="25"/>
      <c r="U1090" s="25"/>
    </row>
    <row r="1091" spans="1:21" ht="11.25" customHeight="1" x14ac:dyDescent="0.2">
      <c r="A1091" s="25"/>
      <c r="B1091" s="25"/>
      <c r="C1091" s="25"/>
      <c r="D1091" s="28"/>
      <c r="E1091" s="25"/>
      <c r="F1091" s="25"/>
      <c r="G1091" s="25"/>
      <c r="H1091" s="25"/>
      <c r="I1091" s="25"/>
      <c r="J1091" s="25"/>
      <c r="K1091" s="25"/>
      <c r="L1091" s="25"/>
      <c r="M1091" s="25"/>
      <c r="N1091" s="25"/>
      <c r="O1091" s="25"/>
      <c r="P1091" s="25"/>
      <c r="Q1091" s="25"/>
      <c r="R1091" s="25"/>
      <c r="S1091" s="25"/>
      <c r="T1091" s="25"/>
      <c r="U1091" s="25"/>
    </row>
    <row r="1092" spans="1:21" ht="11.25" customHeight="1" x14ac:dyDescent="0.2">
      <c r="A1092" s="25"/>
      <c r="B1092" s="25"/>
      <c r="C1092" s="25"/>
      <c r="D1092" s="28"/>
      <c r="E1092" s="25"/>
      <c r="F1092" s="25"/>
      <c r="G1092" s="25"/>
      <c r="H1092" s="25"/>
      <c r="I1092" s="25"/>
      <c r="J1092" s="25"/>
      <c r="K1092" s="25"/>
      <c r="L1092" s="25"/>
      <c r="M1092" s="25"/>
      <c r="N1092" s="25"/>
      <c r="O1092" s="25"/>
      <c r="P1092" s="25"/>
      <c r="Q1092" s="25"/>
      <c r="R1092" s="25"/>
      <c r="S1092" s="25"/>
      <c r="T1092" s="25"/>
      <c r="U1092" s="25"/>
    </row>
    <row r="1093" spans="1:21" ht="11.25" customHeight="1" x14ac:dyDescent="0.2">
      <c r="A1093" s="25"/>
      <c r="B1093" s="25"/>
      <c r="C1093" s="25"/>
      <c r="D1093" s="28"/>
      <c r="E1093" s="25"/>
      <c r="F1093" s="25"/>
      <c r="G1093" s="25"/>
      <c r="H1093" s="25"/>
      <c r="I1093" s="25"/>
      <c r="J1093" s="25"/>
      <c r="K1093" s="25"/>
      <c r="L1093" s="25"/>
      <c r="M1093" s="25"/>
      <c r="N1093" s="25"/>
      <c r="O1093" s="25"/>
      <c r="P1093" s="25"/>
      <c r="Q1093" s="25"/>
      <c r="R1093" s="25"/>
      <c r="S1093" s="25"/>
      <c r="T1093" s="25"/>
      <c r="U1093" s="25"/>
    </row>
    <row r="1094" spans="1:21" ht="11.25" customHeight="1" x14ac:dyDescent="0.2">
      <c r="A1094" s="25"/>
      <c r="B1094" s="25"/>
      <c r="C1094" s="25"/>
      <c r="D1094" s="28"/>
      <c r="E1094" s="25"/>
      <c r="F1094" s="25"/>
      <c r="G1094" s="25"/>
      <c r="H1094" s="25"/>
      <c r="I1094" s="25"/>
      <c r="J1094" s="25"/>
      <c r="K1094" s="25"/>
      <c r="L1094" s="25"/>
      <c r="M1094" s="25"/>
      <c r="N1094" s="25"/>
      <c r="O1094" s="25"/>
      <c r="P1094" s="25"/>
      <c r="Q1094" s="25"/>
      <c r="R1094" s="25"/>
      <c r="S1094" s="25"/>
      <c r="T1094" s="25"/>
      <c r="U1094" s="25"/>
    </row>
    <row r="1095" spans="1:21" ht="11.25" customHeight="1" x14ac:dyDescent="0.2">
      <c r="A1095" s="25"/>
      <c r="B1095" s="25"/>
      <c r="C1095" s="25"/>
      <c r="D1095" s="28"/>
      <c r="E1095" s="25"/>
      <c r="F1095" s="25"/>
      <c r="G1095" s="25"/>
      <c r="H1095" s="25"/>
      <c r="I1095" s="25"/>
      <c r="J1095" s="25"/>
      <c r="K1095" s="25"/>
      <c r="L1095" s="25"/>
      <c r="M1095" s="25"/>
      <c r="N1095" s="25"/>
      <c r="O1095" s="25"/>
      <c r="P1095" s="25"/>
      <c r="Q1095" s="25"/>
      <c r="R1095" s="25"/>
      <c r="S1095" s="25"/>
      <c r="T1095" s="25"/>
      <c r="U1095" s="25"/>
    </row>
    <row r="1096" spans="1:21" ht="11.25" customHeight="1" x14ac:dyDescent="0.2">
      <c r="A1096" s="25"/>
      <c r="B1096" s="25"/>
      <c r="C1096" s="25"/>
      <c r="D1096" s="28"/>
      <c r="E1096" s="25"/>
      <c r="F1096" s="25"/>
      <c r="G1096" s="25"/>
      <c r="H1096" s="25"/>
      <c r="I1096" s="25"/>
      <c r="J1096" s="25"/>
      <c r="K1096" s="25"/>
      <c r="L1096" s="25"/>
      <c r="M1096" s="25"/>
      <c r="N1096" s="25"/>
      <c r="O1096" s="25"/>
      <c r="P1096" s="25"/>
      <c r="Q1096" s="25"/>
      <c r="R1096" s="25"/>
      <c r="S1096" s="25"/>
      <c r="T1096" s="25"/>
      <c r="U1096" s="25"/>
    </row>
    <row r="1097" spans="1:21" ht="11.25" customHeight="1" x14ac:dyDescent="0.2">
      <c r="A1097" s="25"/>
      <c r="B1097" s="25"/>
      <c r="C1097" s="25"/>
      <c r="D1097" s="28"/>
      <c r="E1097" s="25"/>
      <c r="F1097" s="25"/>
      <c r="G1097" s="25"/>
      <c r="H1097" s="25"/>
      <c r="I1097" s="25"/>
      <c r="J1097" s="25"/>
      <c r="K1097" s="25"/>
      <c r="L1097" s="25"/>
      <c r="M1097" s="25"/>
      <c r="N1097" s="25"/>
      <c r="O1097" s="25"/>
      <c r="P1097" s="25"/>
      <c r="Q1097" s="25"/>
      <c r="R1097" s="25"/>
      <c r="S1097" s="25"/>
      <c r="T1097" s="25"/>
      <c r="U1097" s="25"/>
    </row>
    <row r="1098" spans="1:21" ht="11.25" customHeight="1" x14ac:dyDescent="0.2">
      <c r="A1098" s="25"/>
      <c r="B1098" s="25"/>
      <c r="C1098" s="25"/>
      <c r="D1098" s="28"/>
      <c r="E1098" s="25"/>
      <c r="F1098" s="25"/>
      <c r="G1098" s="25"/>
      <c r="H1098" s="25"/>
      <c r="I1098" s="25"/>
      <c r="J1098" s="25"/>
      <c r="K1098" s="25"/>
      <c r="L1098" s="25"/>
      <c r="M1098" s="25"/>
      <c r="N1098" s="25"/>
      <c r="O1098" s="25"/>
      <c r="P1098" s="25"/>
      <c r="Q1098" s="25"/>
      <c r="R1098" s="25"/>
      <c r="S1098" s="25"/>
      <c r="T1098" s="25"/>
      <c r="U1098" s="25"/>
    </row>
    <row r="1099" spans="1:21" ht="11.25" customHeight="1" x14ac:dyDescent="0.2">
      <c r="A1099" s="25"/>
      <c r="B1099" s="25"/>
      <c r="C1099" s="25"/>
      <c r="D1099" s="28"/>
      <c r="E1099" s="25"/>
      <c r="F1099" s="25"/>
      <c r="G1099" s="25"/>
      <c r="H1099" s="25"/>
      <c r="I1099" s="25"/>
      <c r="J1099" s="25"/>
      <c r="K1099" s="25"/>
      <c r="L1099" s="25"/>
      <c r="M1099" s="25"/>
      <c r="N1099" s="25"/>
      <c r="O1099" s="25"/>
      <c r="P1099" s="25"/>
      <c r="Q1099" s="25"/>
      <c r="R1099" s="25"/>
      <c r="S1099" s="25"/>
      <c r="T1099" s="25"/>
      <c r="U1099" s="25"/>
    </row>
    <row r="1100" spans="1:21" ht="11.25" customHeight="1" x14ac:dyDescent="0.2">
      <c r="A1100" s="25"/>
      <c r="B1100" s="25"/>
      <c r="C1100" s="25"/>
      <c r="D1100" s="28"/>
      <c r="E1100" s="25"/>
      <c r="F1100" s="25"/>
      <c r="G1100" s="25"/>
      <c r="H1100" s="25"/>
      <c r="I1100" s="25"/>
      <c r="J1100" s="25"/>
      <c r="K1100" s="25"/>
      <c r="L1100" s="25"/>
      <c r="M1100" s="25"/>
      <c r="N1100" s="25"/>
      <c r="O1100" s="25"/>
      <c r="P1100" s="25"/>
      <c r="Q1100" s="25"/>
      <c r="R1100" s="25"/>
      <c r="S1100" s="25"/>
      <c r="T1100" s="25"/>
      <c r="U1100" s="25"/>
    </row>
    <row r="1101" spans="1:21" ht="11.25" customHeight="1" x14ac:dyDescent="0.2">
      <c r="A1101" s="25"/>
      <c r="B1101" s="25"/>
      <c r="C1101" s="25"/>
      <c r="D1101" s="28"/>
      <c r="E1101" s="25"/>
      <c r="F1101" s="25"/>
      <c r="G1101" s="25"/>
      <c r="H1101" s="25"/>
      <c r="I1101" s="25"/>
      <c r="J1101" s="25"/>
      <c r="K1101" s="25"/>
      <c r="L1101" s="25"/>
      <c r="M1101" s="25"/>
      <c r="N1101" s="25"/>
      <c r="O1101" s="25"/>
      <c r="P1101" s="25"/>
      <c r="Q1101" s="25"/>
      <c r="R1101" s="25"/>
      <c r="S1101" s="25"/>
      <c r="T1101" s="25"/>
      <c r="U1101" s="25"/>
    </row>
    <row r="1102" spans="1:21" ht="11.25" customHeight="1" x14ac:dyDescent="0.2">
      <c r="A1102" s="25"/>
      <c r="B1102" s="25"/>
      <c r="C1102" s="25"/>
      <c r="D1102" s="28"/>
      <c r="E1102" s="25"/>
      <c r="F1102" s="25"/>
      <c r="G1102" s="25"/>
      <c r="H1102" s="25"/>
      <c r="I1102" s="25"/>
      <c r="J1102" s="25"/>
      <c r="K1102" s="25"/>
      <c r="L1102" s="25"/>
      <c r="M1102" s="25"/>
      <c r="N1102" s="25"/>
      <c r="O1102" s="25"/>
      <c r="P1102" s="25"/>
      <c r="Q1102" s="25"/>
      <c r="R1102" s="25"/>
      <c r="S1102" s="25"/>
      <c r="T1102" s="25"/>
      <c r="U1102" s="25"/>
    </row>
    <row r="1103" spans="1:21" ht="11.25" customHeight="1" x14ac:dyDescent="0.2">
      <c r="A1103" s="25"/>
      <c r="B1103" s="25"/>
      <c r="C1103" s="25"/>
      <c r="D1103" s="28"/>
      <c r="E1103" s="25"/>
      <c r="F1103" s="25"/>
      <c r="G1103" s="25"/>
      <c r="H1103" s="25"/>
      <c r="I1103" s="25"/>
      <c r="J1103" s="25"/>
      <c r="K1103" s="25"/>
      <c r="L1103" s="25"/>
      <c r="M1103" s="25"/>
      <c r="N1103" s="25"/>
      <c r="O1103" s="25"/>
      <c r="P1103" s="25"/>
      <c r="Q1103" s="25"/>
      <c r="R1103" s="25"/>
      <c r="S1103" s="25"/>
      <c r="T1103" s="25"/>
      <c r="U1103" s="25"/>
    </row>
    <row r="1104" spans="1:21" ht="11.25" customHeight="1" x14ac:dyDescent="0.2">
      <c r="A1104" s="25"/>
      <c r="B1104" s="25"/>
      <c r="C1104" s="25"/>
      <c r="D1104" s="28"/>
      <c r="E1104" s="25"/>
      <c r="F1104" s="25"/>
      <c r="G1104" s="25"/>
      <c r="H1104" s="25"/>
      <c r="I1104" s="25"/>
      <c r="J1104" s="25"/>
      <c r="K1104" s="25"/>
      <c r="L1104" s="25"/>
      <c r="M1104" s="25"/>
      <c r="N1104" s="25"/>
      <c r="O1104" s="25"/>
      <c r="P1104" s="25"/>
      <c r="Q1104" s="25"/>
      <c r="R1104" s="25"/>
      <c r="S1104" s="25"/>
      <c r="T1104" s="25"/>
      <c r="U1104" s="25"/>
    </row>
    <row r="1105" spans="1:21" ht="11.25" customHeight="1" x14ac:dyDescent="0.2">
      <c r="A1105" s="25"/>
      <c r="B1105" s="25"/>
      <c r="C1105" s="25"/>
      <c r="D1105" s="28"/>
      <c r="E1105" s="25"/>
      <c r="F1105" s="25"/>
      <c r="G1105" s="25"/>
      <c r="H1105" s="25"/>
      <c r="I1105" s="25"/>
      <c r="J1105" s="25"/>
      <c r="K1105" s="25"/>
      <c r="L1105" s="25"/>
      <c r="M1105" s="25"/>
      <c r="N1105" s="25"/>
      <c r="O1105" s="25"/>
      <c r="P1105" s="25"/>
      <c r="Q1105" s="25"/>
      <c r="R1105" s="25"/>
      <c r="S1105" s="25"/>
      <c r="T1105" s="25"/>
      <c r="U1105" s="25"/>
    </row>
    <row r="1106" spans="1:21" ht="11.25" customHeight="1" x14ac:dyDescent="0.2">
      <c r="A1106" s="25"/>
      <c r="B1106" s="25"/>
      <c r="C1106" s="25"/>
      <c r="D1106" s="28"/>
      <c r="E1106" s="25"/>
      <c r="F1106" s="25"/>
      <c r="G1106" s="25"/>
      <c r="H1106" s="25"/>
      <c r="I1106" s="25"/>
      <c r="J1106" s="25"/>
      <c r="K1106" s="25"/>
      <c r="L1106" s="25"/>
      <c r="M1106" s="25"/>
      <c r="N1106" s="25"/>
      <c r="O1106" s="25"/>
      <c r="P1106" s="25"/>
      <c r="Q1106" s="25"/>
      <c r="R1106" s="25"/>
      <c r="S1106" s="25"/>
      <c r="T1106" s="25"/>
      <c r="U1106" s="25"/>
    </row>
    <row r="1107" spans="1:21" ht="11.25" customHeight="1" x14ac:dyDescent="0.2">
      <c r="A1107" s="25"/>
      <c r="B1107" s="25"/>
      <c r="C1107" s="25"/>
      <c r="D1107" s="28"/>
      <c r="E1107" s="25"/>
      <c r="F1107" s="25"/>
      <c r="G1107" s="25"/>
      <c r="H1107" s="25"/>
      <c r="I1107" s="25"/>
      <c r="J1107" s="25"/>
      <c r="K1107" s="25"/>
      <c r="L1107" s="25"/>
      <c r="M1107" s="25"/>
      <c r="N1107" s="25"/>
      <c r="O1107" s="25"/>
      <c r="P1107" s="25"/>
      <c r="Q1107" s="25"/>
      <c r="R1107" s="25"/>
      <c r="S1107" s="25"/>
      <c r="T1107" s="25"/>
      <c r="U1107" s="25"/>
    </row>
    <row r="1108" spans="1:21" ht="11.25" customHeight="1" x14ac:dyDescent="0.2">
      <c r="A1108" s="25"/>
      <c r="B1108" s="25"/>
      <c r="C1108" s="25"/>
      <c r="D1108" s="28"/>
      <c r="E1108" s="25"/>
      <c r="F1108" s="25"/>
      <c r="G1108" s="25"/>
      <c r="H1108" s="25"/>
      <c r="I1108" s="25"/>
      <c r="J1108" s="25"/>
      <c r="K1108" s="25"/>
      <c r="L1108" s="25"/>
      <c r="M1108" s="25"/>
      <c r="N1108" s="25"/>
      <c r="O1108" s="25"/>
      <c r="P1108" s="25"/>
      <c r="Q1108" s="25"/>
      <c r="R1108" s="25"/>
      <c r="S1108" s="25"/>
      <c r="T1108" s="25"/>
      <c r="U1108" s="25"/>
    </row>
    <row r="1109" spans="1:21" ht="11.25" customHeight="1" x14ac:dyDescent="0.2">
      <c r="A1109" s="25"/>
      <c r="B1109" s="25"/>
      <c r="C1109" s="25"/>
      <c r="D1109" s="28"/>
      <c r="E1109" s="25"/>
      <c r="F1109" s="25"/>
      <c r="G1109" s="25"/>
      <c r="H1109" s="25"/>
      <c r="I1109" s="25"/>
      <c r="J1109" s="25"/>
      <c r="K1109" s="25"/>
      <c r="L1109" s="25"/>
      <c r="M1109" s="25"/>
      <c r="N1109" s="25"/>
      <c r="O1109" s="25"/>
      <c r="P1109" s="25"/>
      <c r="Q1109" s="25"/>
      <c r="R1109" s="25"/>
      <c r="S1109" s="25"/>
      <c r="T1109" s="25"/>
      <c r="U1109" s="25"/>
    </row>
    <row r="1110" spans="1:21" ht="11.25" customHeight="1" x14ac:dyDescent="0.2">
      <c r="A1110" s="25"/>
      <c r="B1110" s="25"/>
      <c r="C1110" s="25"/>
      <c r="D1110" s="28"/>
      <c r="E1110" s="25"/>
      <c r="F1110" s="25"/>
      <c r="G1110" s="25"/>
      <c r="H1110" s="25"/>
      <c r="I1110" s="25"/>
      <c r="J1110" s="25"/>
      <c r="K1110" s="25"/>
      <c r="L1110" s="25"/>
      <c r="M1110" s="25"/>
      <c r="N1110" s="25"/>
      <c r="O1110" s="25"/>
      <c r="P1110" s="25"/>
      <c r="Q1110" s="25"/>
      <c r="R1110" s="25"/>
      <c r="S1110" s="25"/>
      <c r="T1110" s="25"/>
      <c r="U1110" s="25"/>
    </row>
    <row r="1111" spans="1:21" ht="11.25" customHeight="1" x14ac:dyDescent="0.2">
      <c r="A1111" s="25"/>
      <c r="B1111" s="25"/>
      <c r="C1111" s="25"/>
      <c r="D1111" s="28"/>
      <c r="E1111" s="25"/>
      <c r="F1111" s="25"/>
      <c r="G1111" s="25"/>
      <c r="H1111" s="25"/>
      <c r="I1111" s="25"/>
      <c r="J1111" s="25"/>
      <c r="K1111" s="25"/>
      <c r="L1111" s="25"/>
      <c r="M1111" s="25"/>
      <c r="N1111" s="25"/>
      <c r="O1111" s="25"/>
      <c r="P1111" s="25"/>
      <c r="Q1111" s="25"/>
      <c r="R1111" s="25"/>
      <c r="S1111" s="25"/>
      <c r="T1111" s="25"/>
      <c r="U1111" s="25"/>
    </row>
    <row r="1112" spans="1:21" ht="11.25" customHeight="1" x14ac:dyDescent="0.2">
      <c r="A1112" s="25"/>
      <c r="B1112" s="25"/>
      <c r="C1112" s="25"/>
      <c r="D1112" s="28"/>
      <c r="E1112" s="25"/>
      <c r="F1112" s="25"/>
      <c r="G1112" s="25"/>
      <c r="H1112" s="25"/>
      <c r="I1112" s="25"/>
      <c r="J1112" s="25"/>
      <c r="K1112" s="25"/>
      <c r="L1112" s="25"/>
      <c r="M1112" s="25"/>
      <c r="N1112" s="25"/>
      <c r="O1112" s="25"/>
      <c r="P1112" s="25"/>
      <c r="Q1112" s="25"/>
      <c r="R1112" s="25"/>
      <c r="S1112" s="25"/>
      <c r="T1112" s="25"/>
      <c r="U1112" s="25"/>
    </row>
    <row r="1113" spans="1:21" ht="11.25" customHeight="1" x14ac:dyDescent="0.2">
      <c r="A1113" s="25"/>
      <c r="B1113" s="25"/>
      <c r="C1113" s="25"/>
      <c r="D1113" s="28"/>
      <c r="E1113" s="25"/>
      <c r="F1113" s="25"/>
      <c r="G1113" s="25"/>
      <c r="H1113" s="25"/>
      <c r="I1113" s="25"/>
      <c r="J1113" s="25"/>
      <c r="K1113" s="25"/>
      <c r="L1113" s="25"/>
      <c r="M1113" s="25"/>
      <c r="N1113" s="25"/>
      <c r="O1113" s="25"/>
      <c r="P1113" s="25"/>
      <c r="Q1113" s="25"/>
      <c r="R1113" s="25"/>
      <c r="S1113" s="25"/>
      <c r="T1113" s="25"/>
      <c r="U1113" s="25"/>
    </row>
    <row r="1114" spans="1:21" ht="11.25" customHeight="1" x14ac:dyDescent="0.2">
      <c r="A1114" s="25"/>
      <c r="B1114" s="25"/>
      <c r="C1114" s="25"/>
      <c r="D1114" s="28"/>
      <c r="E1114" s="25"/>
      <c r="F1114" s="25"/>
      <c r="G1114" s="25"/>
      <c r="H1114" s="25"/>
      <c r="I1114" s="25"/>
      <c r="J1114" s="25"/>
      <c r="K1114" s="25"/>
      <c r="L1114" s="25"/>
      <c r="M1114" s="25"/>
      <c r="N1114" s="25"/>
      <c r="O1114" s="25"/>
      <c r="P1114" s="25"/>
      <c r="Q1114" s="25"/>
      <c r="R1114" s="25"/>
      <c r="S1114" s="25"/>
      <c r="T1114" s="25"/>
      <c r="U1114" s="25"/>
    </row>
    <row r="1115" spans="1:21" ht="11.25" customHeight="1" x14ac:dyDescent="0.2">
      <c r="A1115" s="25"/>
      <c r="B1115" s="25"/>
      <c r="C1115" s="25"/>
      <c r="D1115" s="28"/>
      <c r="E1115" s="25"/>
      <c r="F1115" s="25"/>
      <c r="G1115" s="25"/>
      <c r="H1115" s="25"/>
      <c r="I1115" s="25"/>
      <c r="J1115" s="25"/>
      <c r="K1115" s="25"/>
      <c r="L1115" s="25"/>
      <c r="M1115" s="25"/>
      <c r="N1115" s="25"/>
      <c r="O1115" s="25"/>
      <c r="P1115" s="25"/>
      <c r="Q1115" s="25"/>
      <c r="R1115" s="25"/>
      <c r="S1115" s="25"/>
      <c r="T1115" s="25"/>
      <c r="U1115" s="25"/>
    </row>
    <row r="1116" spans="1:21" ht="11.25" customHeight="1" x14ac:dyDescent="0.2">
      <c r="A1116" s="25"/>
      <c r="B1116" s="25"/>
      <c r="C1116" s="25"/>
      <c r="D1116" s="28"/>
      <c r="E1116" s="25"/>
      <c r="F1116" s="25"/>
      <c r="G1116" s="25"/>
      <c r="H1116" s="25"/>
      <c r="I1116" s="25"/>
      <c r="J1116" s="25"/>
      <c r="K1116" s="25"/>
      <c r="L1116" s="25"/>
      <c r="M1116" s="25"/>
      <c r="N1116" s="25"/>
      <c r="O1116" s="25"/>
      <c r="P1116" s="25"/>
      <c r="Q1116" s="25"/>
      <c r="R1116" s="25"/>
      <c r="S1116" s="25"/>
      <c r="T1116" s="25"/>
      <c r="U1116" s="25"/>
    </row>
    <row r="1117" spans="1:21" ht="11.25" customHeight="1" x14ac:dyDescent="0.2">
      <c r="A1117" s="25"/>
      <c r="B1117" s="25"/>
      <c r="C1117" s="25"/>
      <c r="D1117" s="28"/>
      <c r="E1117" s="25"/>
      <c r="F1117" s="25"/>
      <c r="G1117" s="25"/>
      <c r="H1117" s="25"/>
      <c r="I1117" s="25"/>
      <c r="J1117" s="25"/>
      <c r="K1117" s="25"/>
      <c r="L1117" s="25"/>
      <c r="M1117" s="25"/>
      <c r="N1117" s="25"/>
      <c r="O1117" s="25"/>
      <c r="P1117" s="25"/>
      <c r="Q1117" s="25"/>
      <c r="R1117" s="25"/>
      <c r="S1117" s="25"/>
      <c r="T1117" s="25"/>
      <c r="U1117" s="25"/>
    </row>
    <row r="1118" spans="1:21" ht="11.25" customHeight="1" x14ac:dyDescent="0.2">
      <c r="A1118" s="25"/>
      <c r="B1118" s="25"/>
      <c r="C1118" s="25"/>
      <c r="D1118" s="28"/>
      <c r="E1118" s="25"/>
      <c r="F1118" s="25"/>
      <c r="G1118" s="25"/>
      <c r="H1118" s="25"/>
      <c r="I1118" s="25"/>
      <c r="J1118" s="25"/>
      <c r="K1118" s="25"/>
      <c r="L1118" s="25"/>
      <c r="M1118" s="25"/>
      <c r="N1118" s="25"/>
      <c r="O1118" s="25"/>
      <c r="P1118" s="25"/>
      <c r="Q1118" s="25"/>
      <c r="R1118" s="25"/>
      <c r="S1118" s="25"/>
      <c r="T1118" s="25"/>
      <c r="U1118" s="25"/>
    </row>
    <row r="1119" spans="1:21" ht="11.25" customHeight="1" x14ac:dyDescent="0.2">
      <c r="A1119" s="25"/>
      <c r="B1119" s="25"/>
      <c r="C1119" s="25"/>
      <c r="D1119" s="28"/>
      <c r="E1119" s="25"/>
      <c r="F1119" s="25"/>
      <c r="G1119" s="25"/>
      <c r="H1119" s="25"/>
      <c r="I1119" s="25"/>
      <c r="J1119" s="25"/>
      <c r="K1119" s="25"/>
      <c r="L1119" s="25"/>
      <c r="M1119" s="25"/>
      <c r="N1119" s="25"/>
      <c r="O1119" s="25"/>
      <c r="P1119" s="25"/>
      <c r="Q1119" s="25"/>
      <c r="R1119" s="25"/>
      <c r="S1119" s="25"/>
      <c r="T1119" s="25"/>
      <c r="U1119" s="25"/>
    </row>
    <row r="1120" spans="1:21" ht="11.25" customHeight="1" x14ac:dyDescent="0.2">
      <c r="A1120" s="25"/>
      <c r="B1120" s="25"/>
      <c r="C1120" s="25"/>
      <c r="D1120" s="28"/>
      <c r="E1120" s="25"/>
      <c r="F1120" s="25"/>
      <c r="G1120" s="25"/>
      <c r="H1120" s="25"/>
      <c r="I1120" s="25"/>
      <c r="J1120" s="25"/>
      <c r="K1120" s="25"/>
      <c r="L1120" s="25"/>
      <c r="M1120" s="25"/>
      <c r="N1120" s="25"/>
      <c r="O1120" s="25"/>
      <c r="P1120" s="25"/>
      <c r="Q1120" s="25"/>
      <c r="R1120" s="25"/>
      <c r="S1120" s="25"/>
      <c r="T1120" s="25"/>
      <c r="U1120" s="25"/>
    </row>
    <row r="1121" spans="1:21" ht="11.25" customHeight="1" x14ac:dyDescent="0.2">
      <c r="A1121" s="25"/>
      <c r="B1121" s="25"/>
      <c r="C1121" s="25"/>
      <c r="D1121" s="28"/>
      <c r="E1121" s="25"/>
      <c r="F1121" s="25"/>
      <c r="G1121" s="25"/>
      <c r="H1121" s="25"/>
      <c r="I1121" s="25"/>
      <c r="J1121" s="25"/>
      <c r="K1121" s="25"/>
      <c r="L1121" s="25"/>
      <c r="M1121" s="25"/>
      <c r="N1121" s="25"/>
      <c r="O1121" s="25"/>
      <c r="P1121" s="25"/>
      <c r="Q1121" s="25"/>
      <c r="R1121" s="25"/>
      <c r="S1121" s="25"/>
      <c r="T1121" s="25"/>
      <c r="U1121" s="25"/>
    </row>
    <row r="1122" spans="1:21" ht="11.25" customHeight="1" x14ac:dyDescent="0.2">
      <c r="A1122" s="25"/>
      <c r="B1122" s="25"/>
      <c r="C1122" s="25"/>
      <c r="D1122" s="28"/>
      <c r="E1122" s="25"/>
      <c r="F1122" s="25"/>
      <c r="G1122" s="25"/>
      <c r="H1122" s="25"/>
      <c r="I1122" s="25"/>
      <c r="J1122" s="25"/>
      <c r="K1122" s="25"/>
      <c r="L1122" s="25"/>
      <c r="M1122" s="25"/>
      <c r="N1122" s="25"/>
      <c r="O1122" s="25"/>
      <c r="P1122" s="25"/>
      <c r="Q1122" s="25"/>
      <c r="R1122" s="25"/>
      <c r="S1122" s="25"/>
      <c r="T1122" s="25"/>
      <c r="U1122" s="25"/>
    </row>
    <row r="1123" spans="1:21" ht="11.25" customHeight="1" x14ac:dyDescent="0.2">
      <c r="A1123" s="25"/>
      <c r="B1123" s="25"/>
      <c r="C1123" s="25"/>
      <c r="D1123" s="28"/>
      <c r="E1123" s="25"/>
      <c r="F1123" s="25"/>
      <c r="G1123" s="25"/>
      <c r="H1123" s="25"/>
      <c r="I1123" s="25"/>
      <c r="J1123" s="25"/>
      <c r="K1123" s="25"/>
      <c r="L1123" s="25"/>
      <c r="M1123" s="25"/>
      <c r="N1123" s="25"/>
      <c r="O1123" s="25"/>
      <c r="P1123" s="25"/>
      <c r="Q1123" s="25"/>
      <c r="R1123" s="25"/>
      <c r="S1123" s="25"/>
      <c r="T1123" s="25"/>
      <c r="U1123" s="25"/>
    </row>
    <row r="1124" spans="1:21" ht="11.25" customHeight="1" x14ac:dyDescent="0.2">
      <c r="A1124" s="25"/>
      <c r="B1124" s="25"/>
      <c r="C1124" s="25"/>
      <c r="D1124" s="28"/>
      <c r="E1124" s="25"/>
      <c r="F1124" s="25"/>
      <c r="G1124" s="25"/>
      <c r="H1124" s="25"/>
      <c r="I1124" s="25"/>
      <c r="J1124" s="25"/>
      <c r="K1124" s="25"/>
      <c r="L1124" s="25"/>
      <c r="M1124" s="25"/>
      <c r="N1124" s="25"/>
      <c r="O1124" s="25"/>
      <c r="P1124" s="25"/>
      <c r="Q1124" s="25"/>
      <c r="R1124" s="25"/>
      <c r="S1124" s="25"/>
      <c r="T1124" s="25"/>
      <c r="U1124" s="25"/>
    </row>
    <row r="1125" spans="1:21" ht="11.25" customHeight="1" x14ac:dyDescent="0.2">
      <c r="A1125" s="25"/>
      <c r="B1125" s="25"/>
      <c r="C1125" s="25"/>
      <c r="D1125" s="28"/>
      <c r="E1125" s="25"/>
      <c r="F1125" s="25"/>
      <c r="G1125" s="25"/>
      <c r="H1125" s="25"/>
      <c r="I1125" s="25"/>
      <c r="J1125" s="25"/>
      <c r="K1125" s="25"/>
      <c r="L1125" s="25"/>
      <c r="M1125" s="25"/>
      <c r="N1125" s="25"/>
      <c r="O1125" s="25"/>
      <c r="P1125" s="25"/>
      <c r="Q1125" s="25"/>
      <c r="R1125" s="25"/>
      <c r="S1125" s="25"/>
      <c r="T1125" s="25"/>
      <c r="U1125" s="25"/>
    </row>
    <row r="1126" spans="1:21" ht="11.25" customHeight="1" x14ac:dyDescent="0.2">
      <c r="A1126" s="25"/>
      <c r="B1126" s="25"/>
      <c r="C1126" s="25"/>
      <c r="D1126" s="28"/>
      <c r="E1126" s="25"/>
      <c r="F1126" s="25"/>
      <c r="G1126" s="25"/>
      <c r="H1126" s="25"/>
      <c r="I1126" s="25"/>
      <c r="J1126" s="25"/>
      <c r="K1126" s="25"/>
      <c r="L1126" s="25"/>
      <c r="M1126" s="25"/>
      <c r="N1126" s="25"/>
      <c r="O1126" s="25"/>
      <c r="P1126" s="25"/>
      <c r="Q1126" s="25"/>
      <c r="R1126" s="25"/>
      <c r="S1126" s="25"/>
      <c r="T1126" s="25"/>
      <c r="U1126" s="25"/>
    </row>
    <row r="1127" spans="1:21" ht="11.25" customHeight="1" x14ac:dyDescent="0.2">
      <c r="A1127" s="25"/>
      <c r="B1127" s="25"/>
      <c r="C1127" s="25"/>
      <c r="D1127" s="28"/>
      <c r="E1127" s="25"/>
      <c r="F1127" s="25"/>
      <c r="G1127" s="25"/>
      <c r="H1127" s="25"/>
      <c r="I1127" s="25"/>
      <c r="J1127" s="25"/>
      <c r="K1127" s="25"/>
      <c r="L1127" s="25"/>
      <c r="M1127" s="25"/>
      <c r="N1127" s="25"/>
      <c r="O1127" s="25"/>
      <c r="P1127" s="25"/>
      <c r="Q1127" s="25"/>
      <c r="R1127" s="25"/>
      <c r="S1127" s="25"/>
      <c r="T1127" s="25"/>
      <c r="U1127" s="25"/>
    </row>
    <row r="1128" spans="1:21" ht="11.25" customHeight="1" x14ac:dyDescent="0.2">
      <c r="A1128" s="25"/>
      <c r="B1128" s="25"/>
      <c r="C1128" s="25"/>
      <c r="D1128" s="28"/>
      <c r="E1128" s="25"/>
      <c r="F1128" s="25"/>
      <c r="G1128" s="25"/>
      <c r="H1128" s="25"/>
      <c r="I1128" s="25"/>
      <c r="J1128" s="25"/>
      <c r="K1128" s="25"/>
      <c r="L1128" s="25"/>
      <c r="M1128" s="25"/>
      <c r="N1128" s="25"/>
      <c r="O1128" s="25"/>
      <c r="P1128" s="25"/>
      <c r="Q1128" s="25"/>
      <c r="R1128" s="25"/>
      <c r="S1128" s="25"/>
      <c r="T1128" s="25"/>
      <c r="U1128" s="25"/>
    </row>
    <row r="1129" spans="1:21" ht="11.25" customHeight="1" x14ac:dyDescent="0.2">
      <c r="A1129" s="25"/>
      <c r="B1129" s="25"/>
      <c r="C1129" s="25"/>
      <c r="D1129" s="28"/>
      <c r="E1129" s="25"/>
      <c r="F1129" s="25"/>
      <c r="G1129" s="25"/>
      <c r="H1129" s="25"/>
      <c r="I1129" s="25"/>
      <c r="J1129" s="25"/>
      <c r="K1129" s="25"/>
      <c r="L1129" s="25"/>
      <c r="M1129" s="25"/>
      <c r="N1129" s="25"/>
      <c r="O1129" s="25"/>
      <c r="P1129" s="25"/>
      <c r="Q1129" s="25"/>
      <c r="R1129" s="25"/>
      <c r="S1129" s="25"/>
      <c r="T1129" s="25"/>
      <c r="U1129" s="25"/>
    </row>
    <row r="1130" spans="1:21" ht="11.25" customHeight="1" x14ac:dyDescent="0.2">
      <c r="A1130" s="25"/>
      <c r="B1130" s="25"/>
      <c r="C1130" s="25"/>
      <c r="D1130" s="28"/>
      <c r="E1130" s="25"/>
      <c r="F1130" s="25"/>
      <c r="G1130" s="25"/>
      <c r="H1130" s="25"/>
      <c r="I1130" s="25"/>
      <c r="J1130" s="25"/>
      <c r="K1130" s="25"/>
      <c r="L1130" s="25"/>
      <c r="M1130" s="25"/>
      <c r="N1130" s="25"/>
      <c r="O1130" s="25"/>
      <c r="P1130" s="25"/>
      <c r="Q1130" s="25"/>
      <c r="R1130" s="25"/>
      <c r="S1130" s="25"/>
      <c r="T1130" s="25"/>
      <c r="U1130" s="25"/>
    </row>
    <row r="1131" spans="1:21" ht="11.25" customHeight="1" x14ac:dyDescent="0.2">
      <c r="A1131" s="25"/>
      <c r="B1131" s="25"/>
      <c r="C1131" s="25"/>
      <c r="D1131" s="28"/>
      <c r="E1131" s="25"/>
      <c r="F1131" s="25"/>
      <c r="G1131" s="25"/>
      <c r="H1131" s="25"/>
      <c r="I1131" s="25"/>
      <c r="J1131" s="25"/>
      <c r="K1131" s="25"/>
      <c r="L1131" s="25"/>
      <c r="M1131" s="25"/>
      <c r="N1131" s="25"/>
      <c r="O1131" s="25"/>
      <c r="P1131" s="25"/>
      <c r="Q1131" s="25"/>
      <c r="R1131" s="25"/>
      <c r="S1131" s="25"/>
      <c r="T1131" s="25"/>
      <c r="U1131" s="25"/>
    </row>
    <row r="1132" spans="1:21" ht="11.25" customHeight="1" x14ac:dyDescent="0.2">
      <c r="A1132" s="25"/>
      <c r="B1132" s="25"/>
      <c r="C1132" s="25"/>
      <c r="D1132" s="28"/>
      <c r="E1132" s="25"/>
      <c r="F1132" s="25"/>
      <c r="G1132" s="25"/>
      <c r="H1132" s="25"/>
      <c r="I1132" s="25"/>
      <c r="J1132" s="25"/>
      <c r="K1132" s="25"/>
      <c r="L1132" s="25"/>
      <c r="M1132" s="25"/>
      <c r="N1132" s="25"/>
      <c r="O1132" s="25"/>
      <c r="P1132" s="25"/>
      <c r="Q1132" s="25"/>
      <c r="R1132" s="25"/>
      <c r="S1132" s="25"/>
      <c r="T1132" s="25"/>
      <c r="U1132" s="25"/>
    </row>
    <row r="1133" spans="1:21" ht="11.25" customHeight="1" x14ac:dyDescent="0.2">
      <c r="A1133" s="25"/>
      <c r="B1133" s="25"/>
      <c r="C1133" s="25"/>
      <c r="D1133" s="28"/>
      <c r="E1133" s="25"/>
      <c r="F1133" s="25"/>
      <c r="G1133" s="25"/>
      <c r="H1133" s="25"/>
      <c r="I1133" s="25"/>
      <c r="J1133" s="25"/>
      <c r="K1133" s="25"/>
      <c r="L1133" s="25"/>
      <c r="M1133" s="25"/>
      <c r="N1133" s="25"/>
      <c r="O1133" s="25"/>
      <c r="P1133" s="25"/>
      <c r="Q1133" s="25"/>
      <c r="R1133" s="25"/>
      <c r="S1133" s="25"/>
      <c r="T1133" s="25"/>
      <c r="U1133" s="25"/>
    </row>
    <row r="1134" spans="1:21" ht="11.25" customHeight="1" x14ac:dyDescent="0.2">
      <c r="A1134" s="25"/>
      <c r="B1134" s="25"/>
      <c r="C1134" s="25"/>
      <c r="D1134" s="28"/>
      <c r="E1134" s="25"/>
      <c r="F1134" s="25"/>
      <c r="G1134" s="25"/>
      <c r="H1134" s="25"/>
      <c r="I1134" s="25"/>
      <c r="J1134" s="25"/>
      <c r="K1134" s="25"/>
      <c r="L1134" s="25"/>
      <c r="M1134" s="25"/>
      <c r="N1134" s="25"/>
      <c r="O1134" s="25"/>
      <c r="P1134" s="25"/>
      <c r="Q1134" s="25"/>
      <c r="R1134" s="25"/>
      <c r="S1134" s="25"/>
      <c r="T1134" s="25"/>
      <c r="U1134" s="25"/>
    </row>
    <row r="1135" spans="1:21" ht="11.25" customHeight="1" x14ac:dyDescent="0.2">
      <c r="A1135" s="25"/>
      <c r="B1135" s="25"/>
      <c r="C1135" s="25"/>
      <c r="D1135" s="28"/>
      <c r="E1135" s="25"/>
      <c r="F1135" s="25"/>
      <c r="G1135" s="25"/>
      <c r="H1135" s="25"/>
      <c r="I1135" s="25"/>
      <c r="J1135" s="25"/>
      <c r="K1135" s="25"/>
      <c r="L1135" s="25"/>
      <c r="M1135" s="25"/>
      <c r="N1135" s="25"/>
      <c r="O1135" s="25"/>
      <c r="P1135" s="25"/>
      <c r="Q1135" s="25"/>
      <c r="R1135" s="25"/>
      <c r="S1135" s="25"/>
      <c r="T1135" s="25"/>
      <c r="U1135" s="25"/>
    </row>
    <row r="1136" spans="1:21" ht="11.25" customHeight="1" x14ac:dyDescent="0.2">
      <c r="A1136" s="25"/>
      <c r="B1136" s="25"/>
      <c r="C1136" s="25"/>
      <c r="D1136" s="28"/>
      <c r="E1136" s="25"/>
      <c r="F1136" s="25"/>
      <c r="G1136" s="25"/>
      <c r="H1136" s="25"/>
      <c r="I1136" s="25"/>
      <c r="J1136" s="25"/>
      <c r="K1136" s="25"/>
      <c r="L1136" s="25"/>
      <c r="M1136" s="25"/>
      <c r="N1136" s="25"/>
      <c r="O1136" s="25"/>
      <c r="P1136" s="25"/>
      <c r="Q1136" s="25"/>
      <c r="R1136" s="25"/>
      <c r="S1136" s="25"/>
      <c r="T1136" s="25"/>
      <c r="U1136" s="25"/>
    </row>
    <row r="1137" spans="1:21" ht="11.25" customHeight="1" x14ac:dyDescent="0.2">
      <c r="A1137" s="25"/>
      <c r="B1137" s="25"/>
      <c r="C1137" s="25"/>
      <c r="D1137" s="28"/>
      <c r="E1137" s="25"/>
      <c r="F1137" s="25"/>
      <c r="G1137" s="25"/>
      <c r="H1137" s="25"/>
      <c r="I1137" s="25"/>
      <c r="J1137" s="25"/>
      <c r="K1137" s="25"/>
      <c r="L1137" s="25"/>
      <c r="M1137" s="25"/>
      <c r="N1137" s="25"/>
      <c r="O1137" s="25"/>
      <c r="P1137" s="25"/>
      <c r="Q1137" s="25"/>
      <c r="R1137" s="25"/>
      <c r="S1137" s="25"/>
      <c r="T1137" s="25"/>
      <c r="U1137" s="25"/>
    </row>
    <row r="1138" spans="1:21" ht="11.25" customHeight="1" x14ac:dyDescent="0.2">
      <c r="A1138" s="25"/>
      <c r="B1138" s="25"/>
      <c r="C1138" s="25"/>
      <c r="D1138" s="28"/>
      <c r="E1138" s="25"/>
      <c r="F1138" s="25"/>
      <c r="G1138" s="25"/>
      <c r="H1138" s="25"/>
      <c r="I1138" s="25"/>
      <c r="J1138" s="25"/>
      <c r="K1138" s="25"/>
      <c r="L1138" s="25"/>
      <c r="M1138" s="25"/>
      <c r="N1138" s="25"/>
      <c r="O1138" s="25"/>
      <c r="P1138" s="25"/>
      <c r="Q1138" s="25"/>
      <c r="R1138" s="25"/>
      <c r="S1138" s="25"/>
      <c r="T1138" s="25"/>
      <c r="U1138" s="25"/>
    </row>
    <row r="1139" spans="1:21" ht="11.25" customHeight="1" x14ac:dyDescent="0.2">
      <c r="A1139" s="25"/>
      <c r="B1139" s="25"/>
      <c r="C1139" s="25"/>
      <c r="D1139" s="28"/>
      <c r="E1139" s="25"/>
      <c r="F1139" s="25"/>
      <c r="G1139" s="25"/>
      <c r="H1139" s="25"/>
      <c r="I1139" s="25"/>
      <c r="J1139" s="25"/>
      <c r="K1139" s="25"/>
      <c r="L1139" s="25"/>
      <c r="M1139" s="25"/>
      <c r="N1139" s="25"/>
      <c r="O1139" s="25"/>
      <c r="P1139" s="25"/>
      <c r="Q1139" s="25"/>
      <c r="R1139" s="25"/>
      <c r="S1139" s="25"/>
      <c r="T1139" s="25"/>
      <c r="U1139" s="25"/>
    </row>
    <row r="1140" spans="1:21" ht="11.25" customHeight="1" x14ac:dyDescent="0.2">
      <c r="A1140" s="25"/>
      <c r="B1140" s="25"/>
      <c r="C1140" s="25"/>
      <c r="D1140" s="28"/>
      <c r="E1140" s="25"/>
      <c r="F1140" s="25"/>
      <c r="G1140" s="25"/>
      <c r="H1140" s="25"/>
      <c r="I1140" s="25"/>
      <c r="J1140" s="25"/>
      <c r="K1140" s="25"/>
      <c r="L1140" s="25"/>
      <c r="M1140" s="25"/>
      <c r="N1140" s="25"/>
      <c r="O1140" s="25"/>
      <c r="P1140" s="25"/>
      <c r="Q1140" s="25"/>
      <c r="R1140" s="25"/>
      <c r="S1140" s="25"/>
      <c r="T1140" s="25"/>
      <c r="U1140" s="25"/>
    </row>
    <row r="1141" spans="1:21" ht="11.25" customHeight="1" x14ac:dyDescent="0.2">
      <c r="A1141" s="25"/>
      <c r="B1141" s="25"/>
      <c r="C1141" s="25"/>
      <c r="D1141" s="28"/>
      <c r="E1141" s="25"/>
      <c r="F1141" s="25"/>
      <c r="G1141" s="25"/>
      <c r="H1141" s="25"/>
      <c r="I1141" s="25"/>
      <c r="J1141" s="25"/>
      <c r="K1141" s="25"/>
      <c r="L1141" s="25"/>
      <c r="M1141" s="25"/>
      <c r="N1141" s="25"/>
      <c r="O1141" s="25"/>
      <c r="P1141" s="25"/>
      <c r="Q1141" s="25"/>
      <c r="R1141" s="25"/>
      <c r="S1141" s="25"/>
      <c r="T1141" s="25"/>
      <c r="U1141" s="25"/>
    </row>
    <row r="1142" spans="1:21" ht="11.25" customHeight="1" x14ac:dyDescent="0.2">
      <c r="A1142" s="25"/>
      <c r="B1142" s="25"/>
      <c r="C1142" s="25"/>
      <c r="D1142" s="28"/>
      <c r="E1142" s="25"/>
      <c r="F1142" s="25"/>
      <c r="G1142" s="25"/>
      <c r="H1142" s="25"/>
      <c r="I1142" s="25"/>
      <c r="J1142" s="25"/>
      <c r="K1142" s="25"/>
      <c r="L1142" s="25"/>
      <c r="M1142" s="25"/>
      <c r="N1142" s="25"/>
      <c r="O1142" s="25"/>
      <c r="P1142" s="25"/>
      <c r="Q1142" s="25"/>
      <c r="R1142" s="25"/>
      <c r="S1142" s="25"/>
      <c r="T1142" s="25"/>
      <c r="U1142" s="25"/>
    </row>
    <row r="1143" spans="1:21" ht="11.25" customHeight="1" x14ac:dyDescent="0.2">
      <c r="A1143" s="25"/>
      <c r="B1143" s="25"/>
      <c r="C1143" s="25"/>
      <c r="D1143" s="28"/>
      <c r="E1143" s="25"/>
      <c r="F1143" s="25"/>
      <c r="G1143" s="25"/>
      <c r="H1143" s="25"/>
      <c r="I1143" s="25"/>
      <c r="J1143" s="25"/>
      <c r="K1143" s="25"/>
      <c r="L1143" s="25"/>
      <c r="M1143" s="25"/>
      <c r="N1143" s="25"/>
      <c r="O1143" s="25"/>
      <c r="P1143" s="25"/>
      <c r="Q1143" s="25"/>
      <c r="R1143" s="25"/>
      <c r="S1143" s="25"/>
      <c r="T1143" s="25"/>
      <c r="U1143" s="25"/>
    </row>
    <row r="1144" spans="1:21" ht="11.25" customHeight="1" x14ac:dyDescent="0.2">
      <c r="A1144" s="25"/>
      <c r="B1144" s="25"/>
      <c r="C1144" s="25"/>
      <c r="D1144" s="28"/>
      <c r="E1144" s="25"/>
      <c r="F1144" s="25"/>
      <c r="G1144" s="25"/>
      <c r="H1144" s="25"/>
      <c r="I1144" s="25"/>
      <c r="J1144" s="25"/>
      <c r="K1144" s="25"/>
      <c r="L1144" s="25"/>
      <c r="M1144" s="25"/>
      <c r="N1144" s="25"/>
      <c r="O1144" s="25"/>
      <c r="P1144" s="25"/>
      <c r="Q1144" s="25"/>
      <c r="R1144" s="25"/>
      <c r="S1144" s="25"/>
      <c r="T1144" s="25"/>
      <c r="U1144" s="25"/>
    </row>
    <row r="1145" spans="1:21" ht="11.25" customHeight="1" x14ac:dyDescent="0.2">
      <c r="A1145" s="25"/>
      <c r="B1145" s="25"/>
      <c r="C1145" s="25"/>
      <c r="D1145" s="28"/>
      <c r="E1145" s="25"/>
      <c r="F1145" s="25"/>
      <c r="G1145" s="25"/>
      <c r="H1145" s="25"/>
      <c r="I1145" s="25"/>
      <c r="J1145" s="25"/>
      <c r="K1145" s="25"/>
      <c r="L1145" s="25"/>
      <c r="M1145" s="25"/>
      <c r="N1145" s="25"/>
      <c r="O1145" s="25"/>
      <c r="P1145" s="25"/>
      <c r="Q1145" s="25"/>
      <c r="R1145" s="25"/>
      <c r="S1145" s="25"/>
      <c r="T1145" s="25"/>
      <c r="U1145" s="25"/>
    </row>
    <row r="1146" spans="1:21" ht="11.25" customHeight="1" x14ac:dyDescent="0.2">
      <c r="A1146" s="25"/>
      <c r="B1146" s="25"/>
      <c r="C1146" s="25"/>
      <c r="D1146" s="28"/>
      <c r="E1146" s="25"/>
      <c r="F1146" s="25"/>
      <c r="G1146" s="25"/>
      <c r="H1146" s="25"/>
      <c r="I1146" s="25"/>
      <c r="J1146" s="25"/>
      <c r="K1146" s="25"/>
      <c r="L1146" s="25"/>
      <c r="M1146" s="25"/>
      <c r="N1146" s="25"/>
      <c r="O1146" s="25"/>
      <c r="P1146" s="25"/>
      <c r="Q1146" s="25"/>
      <c r="R1146" s="25"/>
      <c r="S1146" s="25"/>
      <c r="T1146" s="25"/>
      <c r="U1146" s="25"/>
    </row>
    <row r="1147" spans="1:21" ht="11.25" customHeight="1" x14ac:dyDescent="0.2">
      <c r="A1147" s="25"/>
      <c r="B1147" s="25"/>
      <c r="C1147" s="25"/>
      <c r="D1147" s="28"/>
      <c r="E1147" s="25"/>
      <c r="F1147" s="25"/>
      <c r="G1147" s="25"/>
      <c r="H1147" s="25"/>
      <c r="I1147" s="25"/>
      <c r="J1147" s="25"/>
      <c r="K1147" s="25"/>
      <c r="L1147" s="25"/>
      <c r="M1147" s="25"/>
      <c r="N1147" s="25"/>
      <c r="O1147" s="25"/>
      <c r="P1147" s="25"/>
      <c r="Q1147" s="25"/>
      <c r="R1147" s="25"/>
      <c r="S1147" s="25"/>
      <c r="T1147" s="25"/>
      <c r="U1147" s="25"/>
    </row>
    <row r="1148" spans="1:21" ht="11.25" customHeight="1" x14ac:dyDescent="0.2">
      <c r="A1148" s="25"/>
      <c r="B1148" s="25"/>
      <c r="C1148" s="25"/>
      <c r="D1148" s="28"/>
      <c r="E1148" s="25"/>
      <c r="F1148" s="25"/>
      <c r="G1148" s="25"/>
      <c r="H1148" s="25"/>
      <c r="I1148" s="25"/>
      <c r="J1148" s="25"/>
      <c r="K1148" s="25"/>
      <c r="L1148" s="25"/>
      <c r="M1148" s="25"/>
      <c r="N1148" s="25"/>
      <c r="O1148" s="25"/>
      <c r="P1148" s="25"/>
      <c r="Q1148" s="25"/>
      <c r="R1148" s="25"/>
      <c r="S1148" s="25"/>
      <c r="T1148" s="25"/>
      <c r="U1148" s="25"/>
    </row>
    <row r="1149" spans="1:21" ht="11.25" customHeight="1" x14ac:dyDescent="0.2">
      <c r="A1149" s="25"/>
      <c r="B1149" s="25"/>
      <c r="C1149" s="25"/>
      <c r="D1149" s="28"/>
      <c r="E1149" s="25"/>
      <c r="F1149" s="25"/>
      <c r="G1149" s="25"/>
      <c r="H1149" s="25"/>
      <c r="I1149" s="25"/>
      <c r="J1149" s="25"/>
      <c r="K1149" s="25"/>
      <c r="L1149" s="25"/>
      <c r="M1149" s="25"/>
      <c r="N1149" s="25"/>
      <c r="O1149" s="25"/>
      <c r="P1149" s="25"/>
      <c r="Q1149" s="25"/>
      <c r="R1149" s="25"/>
      <c r="S1149" s="25"/>
      <c r="T1149" s="25"/>
      <c r="U1149" s="25"/>
    </row>
    <row r="1150" spans="1:21" ht="11.25" customHeight="1" x14ac:dyDescent="0.2">
      <c r="A1150" s="25"/>
      <c r="B1150" s="25"/>
      <c r="C1150" s="25"/>
      <c r="D1150" s="28"/>
      <c r="E1150" s="25"/>
      <c r="F1150" s="25"/>
      <c r="G1150" s="25"/>
      <c r="H1150" s="25"/>
      <c r="I1150" s="25"/>
      <c r="J1150" s="25"/>
      <c r="K1150" s="25"/>
      <c r="L1150" s="25"/>
      <c r="M1150" s="25"/>
      <c r="N1150" s="25"/>
      <c r="O1150" s="25"/>
      <c r="P1150" s="25"/>
      <c r="Q1150" s="25"/>
      <c r="R1150" s="25"/>
      <c r="S1150" s="25"/>
      <c r="T1150" s="25"/>
      <c r="U1150" s="25"/>
    </row>
    <row r="1151" spans="1:21" ht="11.25" customHeight="1" x14ac:dyDescent="0.2">
      <c r="A1151" s="25"/>
      <c r="B1151" s="25"/>
      <c r="C1151" s="25"/>
      <c r="D1151" s="28"/>
      <c r="E1151" s="25"/>
      <c r="F1151" s="25"/>
      <c r="G1151" s="25"/>
      <c r="H1151" s="25"/>
      <c r="I1151" s="25"/>
      <c r="J1151" s="25"/>
      <c r="K1151" s="25"/>
      <c r="L1151" s="25"/>
      <c r="M1151" s="25"/>
      <c r="N1151" s="25"/>
      <c r="O1151" s="25"/>
      <c r="P1151" s="25"/>
      <c r="Q1151" s="25"/>
      <c r="R1151" s="25"/>
      <c r="S1151" s="25"/>
      <c r="T1151" s="25"/>
      <c r="U1151" s="25"/>
    </row>
    <row r="1152" spans="1:21" ht="11.25" customHeight="1" x14ac:dyDescent="0.2">
      <c r="A1152" s="25"/>
      <c r="B1152" s="25"/>
      <c r="C1152" s="25"/>
      <c r="D1152" s="28"/>
      <c r="E1152" s="25"/>
      <c r="F1152" s="25"/>
      <c r="G1152" s="25"/>
      <c r="H1152" s="25"/>
      <c r="I1152" s="25"/>
      <c r="J1152" s="25"/>
      <c r="K1152" s="25"/>
      <c r="L1152" s="25"/>
      <c r="M1152" s="25"/>
      <c r="N1152" s="25"/>
      <c r="O1152" s="25"/>
      <c r="P1152" s="25"/>
      <c r="Q1152" s="25"/>
      <c r="R1152" s="25"/>
      <c r="S1152" s="25"/>
      <c r="T1152" s="25"/>
      <c r="U1152" s="25"/>
    </row>
    <row r="1153" spans="1:21" ht="11.25" customHeight="1" x14ac:dyDescent="0.2">
      <c r="A1153" s="25"/>
      <c r="B1153" s="25"/>
      <c r="C1153" s="25"/>
      <c r="D1153" s="28"/>
      <c r="E1153" s="25"/>
      <c r="F1153" s="25"/>
      <c r="G1153" s="25"/>
      <c r="H1153" s="25"/>
      <c r="I1153" s="25"/>
      <c r="J1153" s="25"/>
      <c r="K1153" s="25"/>
      <c r="L1153" s="25"/>
      <c r="M1153" s="25"/>
      <c r="N1153" s="25"/>
      <c r="O1153" s="25"/>
      <c r="P1153" s="25"/>
      <c r="Q1153" s="25"/>
      <c r="R1153" s="25"/>
      <c r="S1153" s="25"/>
      <c r="T1153" s="25"/>
      <c r="U1153" s="25"/>
    </row>
    <row r="1154" spans="1:21" ht="11.25" customHeight="1" x14ac:dyDescent="0.2">
      <c r="A1154" s="25"/>
      <c r="B1154" s="25"/>
      <c r="C1154" s="25"/>
      <c r="D1154" s="28"/>
      <c r="E1154" s="25"/>
      <c r="F1154" s="25"/>
      <c r="G1154" s="25"/>
      <c r="H1154" s="25"/>
      <c r="I1154" s="25"/>
      <c r="J1154" s="25"/>
      <c r="K1154" s="25"/>
      <c r="L1154" s="25"/>
      <c r="M1154" s="25"/>
      <c r="N1154" s="25"/>
      <c r="O1154" s="25"/>
      <c r="P1154" s="25"/>
      <c r="Q1154" s="25"/>
      <c r="R1154" s="25"/>
      <c r="S1154" s="25"/>
      <c r="T1154" s="25"/>
      <c r="U1154" s="25"/>
    </row>
    <row r="1155" spans="1:21" ht="11.25" customHeight="1" x14ac:dyDescent="0.2">
      <c r="A1155" s="25"/>
      <c r="B1155" s="25"/>
      <c r="C1155" s="25"/>
      <c r="D1155" s="28"/>
      <c r="E1155" s="25"/>
      <c r="F1155" s="25"/>
      <c r="G1155" s="25"/>
      <c r="H1155" s="25"/>
      <c r="I1155" s="25"/>
      <c r="J1155" s="25"/>
      <c r="K1155" s="25"/>
      <c r="L1155" s="25"/>
      <c r="M1155" s="25"/>
      <c r="N1155" s="25"/>
      <c r="O1155" s="25"/>
      <c r="P1155" s="25"/>
      <c r="Q1155" s="25"/>
      <c r="R1155" s="25"/>
      <c r="S1155" s="25"/>
      <c r="T1155" s="25"/>
      <c r="U1155" s="25"/>
    </row>
    <row r="1156" spans="1:21" ht="11.25" customHeight="1" x14ac:dyDescent="0.2">
      <c r="A1156" s="25"/>
      <c r="B1156" s="25"/>
      <c r="C1156" s="25"/>
      <c r="D1156" s="28"/>
      <c r="E1156" s="25"/>
      <c r="F1156" s="25"/>
      <c r="G1156" s="25"/>
      <c r="H1156" s="25"/>
      <c r="I1156" s="25"/>
      <c r="J1156" s="25"/>
      <c r="K1156" s="25"/>
      <c r="L1156" s="25"/>
      <c r="M1156" s="25"/>
      <c r="N1156" s="25"/>
      <c r="O1156" s="25"/>
      <c r="P1156" s="25"/>
      <c r="Q1156" s="25"/>
      <c r="R1156" s="25"/>
      <c r="S1156" s="25"/>
      <c r="T1156" s="25"/>
      <c r="U1156" s="25"/>
    </row>
    <row r="1157" spans="1:21" ht="11.25" customHeight="1" x14ac:dyDescent="0.2">
      <c r="A1157" s="25"/>
      <c r="B1157" s="25"/>
      <c r="C1157" s="25"/>
      <c r="D1157" s="28"/>
      <c r="E1157" s="25"/>
      <c r="F1157" s="25"/>
      <c r="G1157" s="25"/>
      <c r="H1157" s="25"/>
      <c r="I1157" s="25"/>
      <c r="J1157" s="25"/>
      <c r="K1157" s="25"/>
      <c r="L1157" s="25"/>
      <c r="M1157" s="25"/>
      <c r="N1157" s="25"/>
      <c r="O1157" s="25"/>
      <c r="P1157" s="25"/>
      <c r="Q1157" s="25"/>
      <c r="R1157" s="25"/>
      <c r="S1157" s="25"/>
      <c r="T1157" s="25"/>
      <c r="U1157" s="25"/>
    </row>
    <row r="1158" spans="1:21" ht="11.25" customHeight="1" x14ac:dyDescent="0.2">
      <c r="A1158" s="25"/>
      <c r="B1158" s="25"/>
      <c r="C1158" s="25"/>
      <c r="D1158" s="28"/>
      <c r="E1158" s="25"/>
      <c r="F1158" s="25"/>
      <c r="G1158" s="25"/>
      <c r="H1158" s="25"/>
      <c r="I1158" s="25"/>
      <c r="J1158" s="25"/>
      <c r="K1158" s="25"/>
      <c r="L1158" s="25"/>
      <c r="M1158" s="25"/>
      <c r="N1158" s="25"/>
      <c r="O1158" s="25"/>
      <c r="P1158" s="25"/>
      <c r="Q1158" s="25"/>
      <c r="R1158" s="25"/>
      <c r="S1158" s="25"/>
      <c r="T1158" s="25"/>
      <c r="U1158" s="25"/>
    </row>
    <row r="1159" spans="1:21" ht="11.25" customHeight="1" x14ac:dyDescent="0.2">
      <c r="A1159" s="25"/>
      <c r="B1159" s="25"/>
      <c r="C1159" s="25"/>
      <c r="D1159" s="28"/>
      <c r="E1159" s="25"/>
      <c r="F1159" s="25"/>
      <c r="G1159" s="25"/>
      <c r="H1159" s="25"/>
      <c r="I1159" s="25"/>
      <c r="J1159" s="25"/>
      <c r="K1159" s="25"/>
      <c r="L1159" s="25"/>
      <c r="M1159" s="25"/>
      <c r="N1159" s="25"/>
      <c r="O1159" s="25"/>
      <c r="P1159" s="25"/>
      <c r="Q1159" s="25"/>
      <c r="R1159" s="25"/>
      <c r="S1159" s="25"/>
      <c r="T1159" s="25"/>
      <c r="U1159" s="25"/>
    </row>
    <row r="1160" spans="1:21" ht="11.25" customHeight="1" x14ac:dyDescent="0.2">
      <c r="A1160" s="25"/>
      <c r="B1160" s="25"/>
      <c r="C1160" s="25"/>
      <c r="D1160" s="28"/>
      <c r="E1160" s="25"/>
      <c r="F1160" s="25"/>
      <c r="G1160" s="25"/>
      <c r="H1160" s="25"/>
      <c r="I1160" s="25"/>
      <c r="J1160" s="25"/>
      <c r="K1160" s="25"/>
      <c r="L1160" s="25"/>
      <c r="M1160" s="25"/>
      <c r="N1160" s="25"/>
      <c r="O1160" s="25"/>
      <c r="P1160" s="25"/>
      <c r="Q1160" s="25"/>
      <c r="R1160" s="25"/>
      <c r="S1160" s="25"/>
      <c r="T1160" s="25"/>
      <c r="U1160" s="25"/>
    </row>
    <row r="1161" spans="1:21" ht="11.25" customHeight="1" x14ac:dyDescent="0.2">
      <c r="A1161" s="25"/>
      <c r="B1161" s="25"/>
      <c r="C1161" s="25"/>
      <c r="D1161" s="28"/>
      <c r="E1161" s="25"/>
      <c r="F1161" s="25"/>
      <c r="G1161" s="25"/>
      <c r="H1161" s="25"/>
      <c r="I1161" s="25"/>
      <c r="J1161" s="25"/>
      <c r="K1161" s="25"/>
      <c r="L1161" s="25"/>
      <c r="M1161" s="25"/>
      <c r="N1161" s="25"/>
      <c r="O1161" s="25"/>
      <c r="P1161" s="25"/>
      <c r="Q1161" s="25"/>
      <c r="R1161" s="25"/>
      <c r="S1161" s="25"/>
      <c r="T1161" s="25"/>
      <c r="U1161" s="25"/>
    </row>
    <row r="1162" spans="1:21" ht="11.25" customHeight="1" x14ac:dyDescent="0.2">
      <c r="A1162" s="25"/>
      <c r="B1162" s="25"/>
      <c r="C1162" s="25"/>
      <c r="D1162" s="28"/>
      <c r="E1162" s="25"/>
      <c r="F1162" s="25"/>
      <c r="G1162" s="25"/>
      <c r="H1162" s="25"/>
      <c r="I1162" s="25"/>
      <c r="J1162" s="25"/>
      <c r="K1162" s="25"/>
      <c r="L1162" s="25"/>
      <c r="M1162" s="25"/>
      <c r="N1162" s="25"/>
      <c r="O1162" s="25"/>
      <c r="P1162" s="25"/>
      <c r="Q1162" s="25"/>
      <c r="R1162" s="25"/>
      <c r="S1162" s="25"/>
      <c r="T1162" s="25"/>
      <c r="U1162" s="25"/>
    </row>
    <row r="1163" spans="1:21" ht="11.25" customHeight="1" x14ac:dyDescent="0.2">
      <c r="A1163" s="25"/>
      <c r="B1163" s="25"/>
      <c r="C1163" s="25"/>
      <c r="D1163" s="28"/>
      <c r="E1163" s="25"/>
      <c r="F1163" s="25"/>
      <c r="G1163" s="25"/>
      <c r="H1163" s="25"/>
      <c r="I1163" s="25"/>
      <c r="J1163" s="25"/>
      <c r="K1163" s="25"/>
      <c r="L1163" s="25"/>
      <c r="M1163" s="25"/>
      <c r="N1163" s="25"/>
      <c r="O1163" s="25"/>
      <c r="P1163" s="25"/>
      <c r="Q1163" s="25"/>
      <c r="R1163" s="25"/>
      <c r="S1163" s="25"/>
      <c r="T1163" s="25"/>
      <c r="U1163" s="25"/>
    </row>
    <row r="1164" spans="1:21" ht="11.25" customHeight="1" x14ac:dyDescent="0.2">
      <c r="A1164" s="25"/>
      <c r="B1164" s="25"/>
      <c r="C1164" s="25"/>
      <c r="D1164" s="28"/>
      <c r="E1164" s="25"/>
      <c r="F1164" s="25"/>
      <c r="G1164" s="25"/>
      <c r="H1164" s="25"/>
      <c r="I1164" s="25"/>
      <c r="J1164" s="25"/>
      <c r="K1164" s="25"/>
      <c r="L1164" s="25"/>
      <c r="M1164" s="25"/>
      <c r="N1164" s="25"/>
      <c r="O1164" s="25"/>
      <c r="P1164" s="25"/>
      <c r="Q1164" s="25"/>
      <c r="R1164" s="25"/>
      <c r="S1164" s="25"/>
      <c r="T1164" s="25"/>
      <c r="U1164" s="25"/>
    </row>
    <row r="1165" spans="1:21" ht="11.25" customHeight="1" x14ac:dyDescent="0.2">
      <c r="A1165" s="25"/>
      <c r="B1165" s="25"/>
      <c r="C1165" s="25"/>
      <c r="D1165" s="28"/>
      <c r="E1165" s="25"/>
      <c r="F1165" s="25"/>
      <c r="G1165" s="25"/>
      <c r="H1165" s="25"/>
      <c r="I1165" s="25"/>
      <c r="J1165" s="25"/>
      <c r="K1165" s="25"/>
      <c r="L1165" s="25"/>
      <c r="M1165" s="25"/>
      <c r="N1165" s="25"/>
      <c r="O1165" s="25"/>
      <c r="P1165" s="25"/>
      <c r="Q1165" s="25"/>
      <c r="R1165" s="25"/>
      <c r="S1165" s="25"/>
      <c r="T1165" s="25"/>
      <c r="U1165" s="25"/>
    </row>
    <row r="1166" spans="1:21" ht="11.25" customHeight="1" x14ac:dyDescent="0.2">
      <c r="A1166" s="25"/>
      <c r="B1166" s="25"/>
      <c r="C1166" s="25"/>
      <c r="D1166" s="28"/>
      <c r="E1166" s="25"/>
      <c r="F1166" s="25"/>
      <c r="G1166" s="25"/>
      <c r="H1166" s="25"/>
      <c r="I1166" s="25"/>
      <c r="J1166" s="25"/>
      <c r="K1166" s="25"/>
      <c r="L1166" s="25"/>
      <c r="M1166" s="25"/>
      <c r="N1166" s="25"/>
      <c r="O1166" s="25"/>
      <c r="P1166" s="25"/>
      <c r="Q1166" s="25"/>
      <c r="R1166" s="25"/>
      <c r="S1166" s="25"/>
      <c r="T1166" s="25"/>
      <c r="U1166" s="25"/>
    </row>
    <row r="1167" spans="1:21" ht="11.25" customHeight="1" x14ac:dyDescent="0.2">
      <c r="A1167" s="25"/>
      <c r="B1167" s="25"/>
      <c r="C1167" s="25"/>
      <c r="D1167" s="28"/>
      <c r="E1167" s="25"/>
      <c r="F1167" s="25"/>
      <c r="G1167" s="25"/>
      <c r="H1167" s="25"/>
      <c r="I1167" s="25"/>
      <c r="J1167" s="25"/>
      <c r="K1167" s="25"/>
      <c r="L1167" s="25"/>
      <c r="M1167" s="25"/>
      <c r="N1167" s="25"/>
      <c r="O1167" s="25"/>
      <c r="P1167" s="25"/>
      <c r="Q1167" s="25"/>
      <c r="R1167" s="25"/>
      <c r="S1167" s="25"/>
      <c r="T1167" s="25"/>
      <c r="U1167" s="25"/>
    </row>
    <row r="1168" spans="1:21" ht="11.25" customHeight="1" x14ac:dyDescent="0.2">
      <c r="A1168" s="25"/>
      <c r="B1168" s="25"/>
      <c r="C1168" s="25"/>
      <c r="D1168" s="28"/>
      <c r="E1168" s="25"/>
      <c r="F1168" s="25"/>
      <c r="G1168" s="25"/>
      <c r="H1168" s="25"/>
      <c r="I1168" s="25"/>
      <c r="J1168" s="25"/>
      <c r="K1168" s="25"/>
      <c r="L1168" s="25"/>
      <c r="M1168" s="25"/>
      <c r="N1168" s="25"/>
      <c r="O1168" s="25"/>
      <c r="P1168" s="25"/>
      <c r="Q1168" s="25"/>
      <c r="R1168" s="25"/>
      <c r="S1168" s="25"/>
      <c r="T1168" s="25"/>
      <c r="U1168" s="25"/>
    </row>
    <row r="1169" spans="1:21" ht="11.25" customHeight="1" x14ac:dyDescent="0.2">
      <c r="A1169" s="25"/>
      <c r="B1169" s="25"/>
      <c r="C1169" s="25"/>
      <c r="D1169" s="28"/>
      <c r="E1169" s="25"/>
      <c r="F1169" s="25"/>
      <c r="G1169" s="25"/>
      <c r="H1169" s="25"/>
      <c r="I1169" s="25"/>
      <c r="J1169" s="25"/>
      <c r="K1169" s="25"/>
      <c r="L1169" s="25"/>
      <c r="M1169" s="25"/>
      <c r="N1169" s="25"/>
      <c r="O1169" s="25"/>
      <c r="P1169" s="25"/>
      <c r="Q1169" s="25"/>
      <c r="R1169" s="25"/>
      <c r="S1169" s="25"/>
      <c r="T1169" s="25"/>
      <c r="U1169" s="25"/>
    </row>
    <row r="1170" spans="1:21" ht="11.25" customHeight="1" x14ac:dyDescent="0.2">
      <c r="A1170" s="25"/>
      <c r="B1170" s="25"/>
      <c r="C1170" s="25"/>
      <c r="D1170" s="28"/>
      <c r="E1170" s="25"/>
      <c r="F1170" s="25"/>
      <c r="G1170" s="25"/>
      <c r="H1170" s="25"/>
      <c r="I1170" s="25"/>
      <c r="J1170" s="25"/>
      <c r="K1170" s="25"/>
      <c r="L1170" s="25"/>
      <c r="M1170" s="25"/>
      <c r="N1170" s="25"/>
      <c r="O1170" s="25"/>
      <c r="P1170" s="25"/>
      <c r="Q1170" s="25"/>
      <c r="R1170" s="25"/>
      <c r="S1170" s="25"/>
      <c r="T1170" s="25"/>
      <c r="U1170" s="25"/>
    </row>
    <row r="1171" spans="1:21" ht="11.25" customHeight="1" x14ac:dyDescent="0.2">
      <c r="A1171" s="25"/>
      <c r="B1171" s="25"/>
      <c r="C1171" s="25"/>
      <c r="D1171" s="28"/>
      <c r="E1171" s="25"/>
      <c r="F1171" s="25"/>
      <c r="G1171" s="25"/>
      <c r="H1171" s="25"/>
      <c r="I1171" s="25"/>
      <c r="J1171" s="25"/>
      <c r="K1171" s="25"/>
      <c r="L1171" s="25"/>
      <c r="M1171" s="25"/>
      <c r="N1171" s="25"/>
      <c r="O1171" s="25"/>
      <c r="P1171" s="25"/>
      <c r="Q1171" s="25"/>
      <c r="R1171" s="25"/>
      <c r="S1171" s="25"/>
      <c r="T1171" s="25"/>
      <c r="U1171" s="25"/>
    </row>
    <row r="1172" spans="1:21" ht="11.25" customHeight="1" x14ac:dyDescent="0.2">
      <c r="A1172" s="25"/>
      <c r="B1172" s="25"/>
      <c r="C1172" s="25"/>
      <c r="D1172" s="28"/>
      <c r="E1172" s="25"/>
      <c r="F1172" s="25"/>
      <c r="G1172" s="25"/>
      <c r="H1172" s="25"/>
      <c r="I1172" s="25"/>
      <c r="J1172" s="25"/>
      <c r="K1172" s="25"/>
      <c r="L1172" s="25"/>
      <c r="M1172" s="25"/>
      <c r="N1172" s="25"/>
      <c r="O1172" s="25"/>
      <c r="P1172" s="25"/>
      <c r="Q1172" s="25"/>
      <c r="R1172" s="25"/>
      <c r="S1172" s="25"/>
      <c r="T1172" s="25"/>
      <c r="U1172" s="25"/>
    </row>
    <row r="1173" spans="1:21" ht="11.25" customHeight="1" x14ac:dyDescent="0.2">
      <c r="A1173" s="25"/>
      <c r="B1173" s="25"/>
      <c r="C1173" s="25"/>
      <c r="D1173" s="28"/>
      <c r="E1173" s="25"/>
      <c r="F1173" s="25"/>
      <c r="G1173" s="25"/>
      <c r="H1173" s="25"/>
      <c r="I1173" s="25"/>
      <c r="J1173" s="25"/>
      <c r="K1173" s="25"/>
      <c r="L1173" s="25"/>
      <c r="M1173" s="25"/>
      <c r="N1173" s="25"/>
      <c r="O1173" s="25"/>
      <c r="P1173" s="25"/>
      <c r="Q1173" s="25"/>
      <c r="R1173" s="25"/>
      <c r="S1173" s="25"/>
      <c r="T1173" s="25"/>
      <c r="U1173" s="25"/>
    </row>
    <row r="1174" spans="1:21" ht="11.25" customHeight="1" x14ac:dyDescent="0.2">
      <c r="A1174" s="25"/>
      <c r="B1174" s="25"/>
      <c r="C1174" s="25"/>
      <c r="D1174" s="28"/>
      <c r="E1174" s="25"/>
      <c r="F1174" s="25"/>
      <c r="G1174" s="25"/>
      <c r="H1174" s="25"/>
      <c r="I1174" s="25"/>
      <c r="J1174" s="25"/>
      <c r="K1174" s="25"/>
      <c r="L1174" s="25"/>
      <c r="M1174" s="25"/>
      <c r="N1174" s="25"/>
      <c r="O1174" s="25"/>
      <c r="P1174" s="25"/>
      <c r="Q1174" s="25"/>
      <c r="R1174" s="25"/>
      <c r="S1174" s="25"/>
      <c r="T1174" s="25"/>
      <c r="U1174" s="25"/>
    </row>
    <row r="1175" spans="1:21" ht="11.25" customHeight="1" x14ac:dyDescent="0.2">
      <c r="A1175" s="25"/>
      <c r="B1175" s="25"/>
      <c r="C1175" s="25"/>
      <c r="D1175" s="28"/>
      <c r="E1175" s="25"/>
      <c r="F1175" s="25"/>
      <c r="G1175" s="25"/>
      <c r="H1175" s="25"/>
      <c r="I1175" s="25"/>
      <c r="J1175" s="25"/>
      <c r="K1175" s="25"/>
      <c r="L1175" s="25"/>
      <c r="M1175" s="25"/>
      <c r="N1175" s="25"/>
      <c r="O1175" s="25"/>
      <c r="P1175" s="25"/>
      <c r="Q1175" s="25"/>
      <c r="R1175" s="25"/>
      <c r="S1175" s="25"/>
      <c r="T1175" s="25"/>
      <c r="U1175" s="25"/>
    </row>
    <row r="1176" spans="1:21" ht="11.25" customHeight="1" x14ac:dyDescent="0.2">
      <c r="A1176" s="25"/>
      <c r="B1176" s="25"/>
      <c r="C1176" s="25"/>
      <c r="D1176" s="28"/>
      <c r="E1176" s="25"/>
      <c r="F1176" s="25"/>
      <c r="G1176" s="25"/>
      <c r="H1176" s="25"/>
      <c r="I1176" s="25"/>
      <c r="J1176" s="25"/>
      <c r="K1176" s="25"/>
      <c r="L1176" s="25"/>
      <c r="M1176" s="25"/>
      <c r="N1176" s="25"/>
      <c r="O1176" s="25"/>
      <c r="P1176" s="25"/>
      <c r="Q1176" s="25"/>
      <c r="R1176" s="25"/>
      <c r="S1176" s="25"/>
      <c r="T1176" s="25"/>
      <c r="U1176" s="25"/>
    </row>
    <row r="1177" spans="1:21" ht="11.25" customHeight="1" x14ac:dyDescent="0.2">
      <c r="A1177" s="25"/>
      <c r="B1177" s="25"/>
      <c r="C1177" s="25"/>
      <c r="D1177" s="28"/>
      <c r="E1177" s="25"/>
      <c r="F1177" s="25"/>
      <c r="G1177" s="25"/>
      <c r="H1177" s="25"/>
      <c r="I1177" s="25"/>
      <c r="J1177" s="25"/>
      <c r="K1177" s="25"/>
      <c r="L1177" s="25"/>
      <c r="M1177" s="25"/>
      <c r="N1177" s="25"/>
      <c r="O1177" s="25"/>
      <c r="P1177" s="25"/>
      <c r="Q1177" s="25"/>
      <c r="R1177" s="25"/>
      <c r="S1177" s="25"/>
      <c r="T1177" s="25"/>
      <c r="U1177" s="25"/>
    </row>
    <row r="1178" spans="1:21" ht="11.25" customHeight="1" x14ac:dyDescent="0.2">
      <c r="A1178" s="25"/>
      <c r="B1178" s="25"/>
      <c r="C1178" s="25"/>
      <c r="D1178" s="28"/>
      <c r="E1178" s="25"/>
      <c r="F1178" s="25"/>
      <c r="G1178" s="25"/>
      <c r="H1178" s="25"/>
      <c r="I1178" s="25"/>
      <c r="J1178" s="25"/>
      <c r="K1178" s="25"/>
      <c r="L1178" s="25"/>
      <c r="M1178" s="25"/>
      <c r="N1178" s="25"/>
      <c r="O1178" s="25"/>
      <c r="P1178" s="25"/>
      <c r="Q1178" s="25"/>
      <c r="R1178" s="25"/>
      <c r="S1178" s="25"/>
      <c r="T1178" s="25"/>
      <c r="U1178" s="25"/>
    </row>
    <row r="1179" spans="1:21" ht="11.25" customHeight="1" x14ac:dyDescent="0.2">
      <c r="A1179" s="25"/>
      <c r="B1179" s="25"/>
      <c r="C1179" s="25"/>
      <c r="D1179" s="28"/>
      <c r="E1179" s="25"/>
      <c r="F1179" s="25"/>
      <c r="G1179" s="25"/>
      <c r="H1179" s="25"/>
      <c r="I1179" s="25"/>
      <c r="J1179" s="25"/>
      <c r="K1179" s="25"/>
      <c r="L1179" s="25"/>
      <c r="M1179" s="25"/>
      <c r="N1179" s="25"/>
      <c r="O1179" s="25"/>
      <c r="P1179" s="25"/>
      <c r="Q1179" s="25"/>
      <c r="R1179" s="25"/>
      <c r="S1179" s="25"/>
      <c r="T1179" s="25"/>
      <c r="U1179" s="25"/>
    </row>
    <row r="1180" spans="1:21" ht="11.25" customHeight="1" x14ac:dyDescent="0.2">
      <c r="A1180" s="25"/>
      <c r="B1180" s="25"/>
      <c r="C1180" s="25"/>
      <c r="D1180" s="28"/>
      <c r="E1180" s="25"/>
      <c r="F1180" s="25"/>
      <c r="G1180" s="25"/>
      <c r="H1180" s="25"/>
      <c r="I1180" s="25"/>
      <c r="J1180" s="25"/>
      <c r="K1180" s="25"/>
      <c r="L1180" s="25"/>
      <c r="M1180" s="25"/>
      <c r="N1180" s="25"/>
      <c r="O1180" s="25"/>
      <c r="P1180" s="25"/>
      <c r="Q1180" s="25"/>
      <c r="R1180" s="25"/>
      <c r="S1180" s="25"/>
      <c r="T1180" s="25"/>
      <c r="U1180" s="25"/>
    </row>
    <row r="1181" spans="1:21" ht="11.25" customHeight="1" x14ac:dyDescent="0.2">
      <c r="A1181" s="25"/>
      <c r="B1181" s="25"/>
      <c r="C1181" s="25"/>
      <c r="D1181" s="28"/>
      <c r="E1181" s="25"/>
      <c r="F1181" s="25"/>
      <c r="G1181" s="25"/>
      <c r="H1181" s="25"/>
      <c r="I1181" s="25"/>
      <c r="J1181" s="25"/>
      <c r="K1181" s="25"/>
      <c r="L1181" s="25"/>
      <c r="M1181" s="25"/>
      <c r="N1181" s="25"/>
      <c r="O1181" s="25"/>
      <c r="P1181" s="25"/>
      <c r="Q1181" s="25"/>
      <c r="R1181" s="25"/>
      <c r="S1181" s="25"/>
      <c r="T1181" s="25"/>
      <c r="U1181" s="25"/>
    </row>
    <row r="1182" spans="1:21" ht="11.25" customHeight="1" x14ac:dyDescent="0.2">
      <c r="A1182" s="25"/>
      <c r="B1182" s="25"/>
      <c r="C1182" s="25"/>
      <c r="D1182" s="28"/>
      <c r="E1182" s="25"/>
      <c r="F1182" s="25"/>
      <c r="G1182" s="25"/>
      <c r="H1182" s="25"/>
      <c r="I1182" s="25"/>
      <c r="J1182" s="25"/>
      <c r="K1182" s="25"/>
      <c r="L1182" s="25"/>
      <c r="M1182" s="25"/>
      <c r="N1182" s="25"/>
      <c r="O1182" s="25"/>
      <c r="P1182" s="25"/>
      <c r="Q1182" s="25"/>
      <c r="R1182" s="25"/>
      <c r="S1182" s="25"/>
      <c r="T1182" s="25"/>
      <c r="U1182" s="25"/>
    </row>
    <row r="1183" spans="1:21" ht="11.25" customHeight="1" x14ac:dyDescent="0.2">
      <c r="A1183" s="25"/>
      <c r="B1183" s="25"/>
      <c r="C1183" s="25"/>
      <c r="D1183" s="28"/>
      <c r="E1183" s="25"/>
      <c r="F1183" s="25"/>
      <c r="G1183" s="25"/>
      <c r="H1183" s="25"/>
      <c r="I1183" s="25"/>
      <c r="J1183" s="25"/>
      <c r="K1183" s="25"/>
      <c r="L1183" s="25"/>
      <c r="M1183" s="25"/>
      <c r="N1183" s="25"/>
      <c r="O1183" s="25"/>
      <c r="P1183" s="25"/>
      <c r="Q1183" s="25"/>
      <c r="R1183" s="25"/>
      <c r="S1183" s="25"/>
      <c r="T1183" s="25"/>
      <c r="U1183" s="25"/>
    </row>
    <row r="1184" spans="1:21" ht="11.25" customHeight="1" x14ac:dyDescent="0.2">
      <c r="A1184" s="25"/>
      <c r="B1184" s="25"/>
      <c r="C1184" s="25"/>
      <c r="D1184" s="28"/>
      <c r="E1184" s="25"/>
      <c r="F1184" s="25"/>
      <c r="G1184" s="25"/>
      <c r="H1184" s="25"/>
      <c r="I1184" s="25"/>
      <c r="J1184" s="25"/>
      <c r="K1184" s="25"/>
      <c r="L1184" s="25"/>
      <c r="M1184" s="25"/>
      <c r="N1184" s="25"/>
      <c r="O1184" s="25"/>
      <c r="P1184" s="25"/>
      <c r="Q1184" s="25"/>
      <c r="R1184" s="25"/>
      <c r="S1184" s="25"/>
      <c r="T1184" s="25"/>
      <c r="U1184" s="25"/>
    </row>
    <row r="1185" spans="1:21" ht="11.25" customHeight="1" x14ac:dyDescent="0.2">
      <c r="A1185" s="25"/>
      <c r="B1185" s="25"/>
      <c r="C1185" s="25"/>
      <c r="D1185" s="28"/>
      <c r="E1185" s="25"/>
      <c r="F1185" s="25"/>
      <c r="G1185" s="25"/>
      <c r="H1185" s="25"/>
      <c r="I1185" s="25"/>
      <c r="J1185" s="25"/>
      <c r="K1185" s="25"/>
      <c r="L1185" s="25"/>
      <c r="M1185" s="25"/>
      <c r="N1185" s="25"/>
      <c r="O1185" s="25"/>
      <c r="P1185" s="25"/>
      <c r="Q1185" s="25"/>
      <c r="R1185" s="25"/>
      <c r="S1185" s="25"/>
      <c r="T1185" s="25"/>
      <c r="U1185" s="25"/>
    </row>
    <row r="1186" spans="1:21" ht="11.25" customHeight="1" x14ac:dyDescent="0.2">
      <c r="A1186" s="25"/>
      <c r="B1186" s="25"/>
      <c r="C1186" s="25"/>
      <c r="D1186" s="28"/>
      <c r="E1186" s="25"/>
      <c r="F1186" s="25"/>
      <c r="G1186" s="25"/>
      <c r="H1186" s="25"/>
      <c r="I1186" s="25"/>
      <c r="J1186" s="25"/>
      <c r="K1186" s="25"/>
      <c r="L1186" s="25"/>
      <c r="M1186" s="25"/>
      <c r="N1186" s="25"/>
      <c r="O1186" s="25"/>
      <c r="P1186" s="25"/>
      <c r="Q1186" s="25"/>
      <c r="R1186" s="25"/>
      <c r="S1186" s="25"/>
      <c r="T1186" s="25"/>
      <c r="U1186" s="25"/>
    </row>
    <row r="1187" spans="1:21" ht="11.25" customHeight="1" x14ac:dyDescent="0.2">
      <c r="A1187" s="25"/>
      <c r="B1187" s="25"/>
      <c r="C1187" s="25"/>
      <c r="D1187" s="28"/>
      <c r="E1187" s="25"/>
      <c r="F1187" s="25"/>
      <c r="G1187" s="25"/>
      <c r="H1187" s="25"/>
      <c r="I1187" s="25"/>
      <c r="J1187" s="25"/>
      <c r="K1187" s="25"/>
      <c r="L1187" s="25"/>
      <c r="M1187" s="25"/>
      <c r="N1187" s="25"/>
      <c r="O1187" s="25"/>
      <c r="P1187" s="25"/>
      <c r="Q1187" s="25"/>
      <c r="R1187" s="25"/>
      <c r="S1187" s="25"/>
      <c r="T1187" s="25"/>
      <c r="U1187" s="25"/>
    </row>
    <row r="1188" spans="1:21" ht="11.25" customHeight="1" x14ac:dyDescent="0.2">
      <c r="A1188" s="25"/>
      <c r="B1188" s="25"/>
      <c r="C1188" s="25"/>
      <c r="D1188" s="28"/>
      <c r="E1188" s="25"/>
      <c r="F1188" s="25"/>
      <c r="G1188" s="25"/>
      <c r="H1188" s="25"/>
      <c r="I1188" s="25"/>
      <c r="J1188" s="25"/>
      <c r="K1188" s="25"/>
      <c r="L1188" s="25"/>
      <c r="M1188" s="25"/>
      <c r="N1188" s="25"/>
      <c r="O1188" s="25"/>
      <c r="P1188" s="25"/>
      <c r="Q1188" s="25"/>
      <c r="R1188" s="25"/>
      <c r="S1188" s="25"/>
      <c r="T1188" s="25"/>
      <c r="U1188" s="25"/>
    </row>
    <row r="1189" spans="1:21" ht="11.25" customHeight="1" x14ac:dyDescent="0.2">
      <c r="A1189" s="25"/>
      <c r="B1189" s="25"/>
      <c r="C1189" s="25"/>
      <c r="D1189" s="28"/>
      <c r="E1189" s="25"/>
      <c r="F1189" s="25"/>
      <c r="G1189" s="25"/>
      <c r="H1189" s="25"/>
      <c r="I1189" s="25"/>
      <c r="J1189" s="25"/>
      <c r="K1189" s="25"/>
      <c r="L1189" s="25"/>
      <c r="M1189" s="25"/>
      <c r="N1189" s="25"/>
      <c r="O1189" s="25"/>
      <c r="P1189" s="25"/>
      <c r="Q1189" s="25"/>
      <c r="R1189" s="25"/>
      <c r="S1189" s="25"/>
      <c r="T1189" s="25"/>
      <c r="U1189" s="25"/>
    </row>
    <row r="1190" spans="1:21" ht="11.25" customHeight="1" x14ac:dyDescent="0.2">
      <c r="A1190" s="25"/>
      <c r="B1190" s="25"/>
      <c r="C1190" s="25"/>
      <c r="D1190" s="28"/>
      <c r="E1190" s="25"/>
      <c r="F1190" s="25"/>
      <c r="G1190" s="25"/>
      <c r="H1190" s="25"/>
      <c r="I1190" s="25"/>
      <c r="J1190" s="25"/>
      <c r="K1190" s="25"/>
      <c r="L1190" s="25"/>
      <c r="M1190" s="25"/>
      <c r="N1190" s="25"/>
      <c r="O1190" s="25"/>
      <c r="P1190" s="25"/>
      <c r="Q1190" s="25"/>
      <c r="R1190" s="25"/>
      <c r="S1190" s="25"/>
      <c r="T1190" s="25"/>
      <c r="U1190" s="25"/>
    </row>
    <row r="1191" spans="1:21" ht="11.25" customHeight="1" x14ac:dyDescent="0.2">
      <c r="A1191" s="25"/>
      <c r="B1191" s="25"/>
      <c r="C1191" s="25"/>
      <c r="D1191" s="28"/>
      <c r="E1191" s="25"/>
      <c r="F1191" s="25"/>
      <c r="G1191" s="25"/>
      <c r="H1191" s="25"/>
      <c r="I1191" s="25"/>
      <c r="J1191" s="25"/>
      <c r="K1191" s="25"/>
      <c r="L1191" s="25"/>
      <c r="M1191" s="25"/>
      <c r="N1191" s="25"/>
      <c r="O1191" s="25"/>
      <c r="P1191" s="25"/>
      <c r="Q1191" s="25"/>
      <c r="R1191" s="25"/>
      <c r="S1191" s="25"/>
      <c r="T1191" s="25"/>
      <c r="U1191" s="25"/>
    </row>
    <row r="1192" spans="1:21" ht="11.25" customHeight="1" x14ac:dyDescent="0.2">
      <c r="A1192" s="25"/>
      <c r="B1192" s="25"/>
      <c r="C1192" s="25"/>
      <c r="D1192" s="28"/>
      <c r="E1192" s="25"/>
      <c r="F1192" s="25"/>
      <c r="G1192" s="25"/>
      <c r="H1192" s="25"/>
      <c r="I1192" s="25"/>
      <c r="J1192" s="25"/>
      <c r="K1192" s="25"/>
      <c r="L1192" s="25"/>
      <c r="M1192" s="25"/>
      <c r="N1192" s="25"/>
      <c r="O1192" s="25"/>
      <c r="P1192" s="25"/>
      <c r="Q1192" s="25"/>
      <c r="R1192" s="25"/>
      <c r="S1192" s="25"/>
      <c r="T1192" s="25"/>
      <c r="U1192" s="25"/>
    </row>
    <row r="1193" spans="1:21" ht="11.25" customHeight="1" x14ac:dyDescent="0.2">
      <c r="A1193" s="25"/>
      <c r="B1193" s="25"/>
      <c r="C1193" s="25"/>
      <c r="D1193" s="28"/>
      <c r="E1193" s="25"/>
      <c r="F1193" s="25"/>
      <c r="G1193" s="25"/>
      <c r="H1193" s="25"/>
      <c r="I1193" s="25"/>
      <c r="J1193" s="25"/>
      <c r="K1193" s="25"/>
      <c r="L1193" s="25"/>
      <c r="M1193" s="25"/>
      <c r="N1193" s="25"/>
      <c r="O1193" s="25"/>
      <c r="P1193" s="25"/>
      <c r="Q1193" s="25"/>
      <c r="R1193" s="25"/>
      <c r="S1193" s="25"/>
      <c r="T1193" s="25"/>
      <c r="U1193" s="25"/>
    </row>
    <row r="1194" spans="1:21" ht="11.25" customHeight="1" x14ac:dyDescent="0.2">
      <c r="A1194" s="25"/>
      <c r="B1194" s="25"/>
      <c r="C1194" s="25"/>
      <c r="D1194" s="28"/>
      <c r="E1194" s="25"/>
      <c r="F1194" s="25"/>
      <c r="G1194" s="25"/>
      <c r="H1194" s="25"/>
      <c r="I1194" s="25"/>
      <c r="J1194" s="25"/>
      <c r="K1194" s="25"/>
      <c r="L1194" s="25"/>
      <c r="M1194" s="25"/>
      <c r="N1194" s="25"/>
      <c r="O1194" s="25"/>
      <c r="P1194" s="25"/>
      <c r="Q1194" s="25"/>
      <c r="R1194" s="25"/>
      <c r="S1194" s="25"/>
      <c r="T1194" s="25"/>
      <c r="U1194" s="25"/>
    </row>
    <row r="1195" spans="1:21" ht="11.25" customHeight="1" x14ac:dyDescent="0.2">
      <c r="A1195" s="25"/>
      <c r="B1195" s="25"/>
      <c r="C1195" s="25"/>
      <c r="D1195" s="28"/>
      <c r="E1195" s="25"/>
      <c r="F1195" s="25"/>
      <c r="G1195" s="25"/>
      <c r="H1195" s="25"/>
      <c r="I1195" s="25"/>
      <c r="J1195" s="25"/>
      <c r="K1195" s="25"/>
      <c r="L1195" s="25"/>
      <c r="M1195" s="25"/>
      <c r="N1195" s="25"/>
      <c r="O1195" s="25"/>
      <c r="P1195" s="25"/>
      <c r="Q1195" s="25"/>
      <c r="R1195" s="25"/>
      <c r="S1195" s="25"/>
      <c r="T1195" s="25"/>
      <c r="U1195" s="25"/>
    </row>
    <row r="1196" spans="1:21" ht="11.25" customHeight="1" x14ac:dyDescent="0.2">
      <c r="A1196" s="25"/>
      <c r="B1196" s="25"/>
      <c r="C1196" s="25"/>
      <c r="D1196" s="28"/>
      <c r="E1196" s="25"/>
      <c r="F1196" s="25"/>
      <c r="G1196" s="25"/>
      <c r="H1196" s="25"/>
      <c r="I1196" s="25"/>
      <c r="J1196" s="25"/>
      <c r="K1196" s="25"/>
      <c r="L1196" s="25"/>
      <c r="M1196" s="25"/>
      <c r="N1196" s="25"/>
      <c r="O1196" s="25"/>
      <c r="P1196" s="25"/>
      <c r="Q1196" s="25"/>
      <c r="R1196" s="25"/>
      <c r="S1196" s="25"/>
      <c r="T1196" s="25"/>
      <c r="U1196" s="25"/>
    </row>
    <row r="1197" spans="1:21" ht="11.25" customHeight="1" x14ac:dyDescent="0.2">
      <c r="A1197" s="25"/>
      <c r="B1197" s="25"/>
      <c r="C1197" s="25"/>
      <c r="D1197" s="28"/>
      <c r="E1197" s="25"/>
      <c r="F1197" s="25"/>
      <c r="G1197" s="25"/>
      <c r="H1197" s="25"/>
      <c r="I1197" s="25"/>
      <c r="J1197" s="25"/>
      <c r="K1197" s="25"/>
      <c r="L1197" s="25"/>
      <c r="M1197" s="25"/>
      <c r="N1197" s="25"/>
      <c r="O1197" s="25"/>
      <c r="P1197" s="25"/>
      <c r="Q1197" s="25"/>
      <c r="R1197" s="25"/>
      <c r="S1197" s="25"/>
      <c r="T1197" s="25"/>
      <c r="U1197" s="25"/>
    </row>
    <row r="1198" spans="1:21" ht="11.25" customHeight="1" x14ac:dyDescent="0.2">
      <c r="A1198" s="25"/>
      <c r="B1198" s="25"/>
      <c r="C1198" s="25"/>
      <c r="D1198" s="28"/>
      <c r="E1198" s="25"/>
      <c r="F1198" s="25"/>
      <c r="G1198" s="25"/>
      <c r="H1198" s="25"/>
      <c r="I1198" s="25"/>
      <c r="J1198" s="25"/>
      <c r="K1198" s="25"/>
      <c r="L1198" s="25"/>
      <c r="M1198" s="25"/>
      <c r="N1198" s="25"/>
      <c r="O1198" s="25"/>
      <c r="P1198" s="25"/>
      <c r="Q1198" s="25"/>
      <c r="R1198" s="25"/>
      <c r="S1198" s="25"/>
      <c r="T1198" s="25"/>
      <c r="U1198" s="25"/>
    </row>
    <row r="1199" spans="1:21" ht="11.25" customHeight="1" x14ac:dyDescent="0.2">
      <c r="A1199" s="25"/>
      <c r="B1199" s="25"/>
      <c r="C1199" s="25"/>
      <c r="D1199" s="28"/>
      <c r="E1199" s="25"/>
      <c r="F1199" s="25"/>
      <c r="G1199" s="25"/>
      <c r="H1199" s="25"/>
      <c r="I1199" s="25"/>
      <c r="J1199" s="25"/>
      <c r="K1199" s="25"/>
      <c r="L1199" s="25"/>
      <c r="M1199" s="25"/>
      <c r="N1199" s="25"/>
      <c r="O1199" s="25"/>
      <c r="P1199" s="25"/>
      <c r="Q1199" s="25"/>
      <c r="R1199" s="25"/>
      <c r="S1199" s="25"/>
      <c r="T1199" s="25"/>
      <c r="U1199" s="25"/>
    </row>
    <row r="1200" spans="1:21" ht="11.25" customHeight="1" x14ac:dyDescent="0.2">
      <c r="A1200" s="25"/>
      <c r="B1200" s="25"/>
      <c r="C1200" s="25"/>
      <c r="D1200" s="28"/>
      <c r="E1200" s="25"/>
      <c r="F1200" s="25"/>
      <c r="G1200" s="25"/>
      <c r="H1200" s="25"/>
      <c r="I1200" s="25"/>
      <c r="J1200" s="25"/>
      <c r="K1200" s="25"/>
      <c r="L1200" s="25"/>
      <c r="M1200" s="25"/>
      <c r="N1200" s="25"/>
      <c r="O1200" s="25"/>
      <c r="P1200" s="25"/>
      <c r="Q1200" s="25"/>
      <c r="R1200" s="25"/>
      <c r="S1200" s="25"/>
      <c r="T1200" s="25"/>
      <c r="U1200" s="25"/>
    </row>
    <row r="1201" spans="1:21" ht="11.25" customHeight="1" x14ac:dyDescent="0.2">
      <c r="A1201" s="25"/>
      <c r="B1201" s="25"/>
      <c r="C1201" s="25"/>
      <c r="D1201" s="28"/>
      <c r="E1201" s="25"/>
      <c r="F1201" s="25"/>
      <c r="G1201" s="25"/>
      <c r="H1201" s="25"/>
      <c r="I1201" s="25"/>
      <c r="J1201" s="25"/>
      <c r="K1201" s="25"/>
      <c r="L1201" s="25"/>
      <c r="M1201" s="25"/>
      <c r="N1201" s="25"/>
      <c r="O1201" s="25"/>
      <c r="P1201" s="25"/>
      <c r="Q1201" s="25"/>
      <c r="R1201" s="25"/>
      <c r="S1201" s="25"/>
      <c r="T1201" s="25"/>
      <c r="U1201" s="25"/>
    </row>
    <row r="1202" spans="1:21" ht="11.25" customHeight="1" x14ac:dyDescent="0.2">
      <c r="A1202" s="25"/>
      <c r="B1202" s="25"/>
      <c r="C1202" s="25"/>
      <c r="D1202" s="28"/>
      <c r="E1202" s="25"/>
      <c r="F1202" s="25"/>
      <c r="G1202" s="25"/>
      <c r="H1202" s="25"/>
      <c r="I1202" s="25"/>
      <c r="J1202" s="25"/>
      <c r="K1202" s="25"/>
      <c r="L1202" s="25"/>
      <c r="M1202" s="25"/>
      <c r="N1202" s="25"/>
      <c r="O1202" s="25"/>
      <c r="P1202" s="25"/>
      <c r="Q1202" s="25"/>
      <c r="R1202" s="25"/>
      <c r="S1202" s="25"/>
      <c r="T1202" s="25"/>
      <c r="U1202" s="25"/>
    </row>
    <row r="1203" spans="1:21" ht="11.25" customHeight="1" x14ac:dyDescent="0.2">
      <c r="A1203" s="25"/>
      <c r="B1203" s="25"/>
      <c r="C1203" s="25"/>
      <c r="D1203" s="28"/>
      <c r="E1203" s="25"/>
      <c r="F1203" s="25"/>
      <c r="G1203" s="25"/>
      <c r="H1203" s="25"/>
      <c r="I1203" s="25"/>
      <c r="J1203" s="25"/>
      <c r="K1203" s="25"/>
      <c r="L1203" s="25"/>
      <c r="M1203" s="25"/>
      <c r="N1203" s="25"/>
      <c r="O1203" s="25"/>
      <c r="P1203" s="25"/>
      <c r="Q1203" s="25"/>
      <c r="R1203" s="25"/>
      <c r="S1203" s="25"/>
      <c r="T1203" s="25"/>
      <c r="U1203" s="25"/>
    </row>
    <row r="1204" spans="1:21" ht="11.25" customHeight="1" x14ac:dyDescent="0.2">
      <c r="A1204" s="25"/>
      <c r="B1204" s="25"/>
      <c r="C1204" s="25"/>
      <c r="D1204" s="28"/>
      <c r="E1204" s="25"/>
      <c r="F1204" s="25"/>
      <c r="G1204" s="25"/>
      <c r="H1204" s="25"/>
      <c r="I1204" s="25"/>
      <c r="J1204" s="25"/>
      <c r="K1204" s="25"/>
      <c r="L1204" s="25"/>
      <c r="M1204" s="25"/>
      <c r="N1204" s="25"/>
      <c r="O1204" s="25"/>
      <c r="P1204" s="25"/>
      <c r="Q1204" s="25"/>
      <c r="R1204" s="25"/>
      <c r="S1204" s="25"/>
      <c r="T1204" s="25"/>
      <c r="U1204" s="25"/>
    </row>
    <row r="1205" spans="1:21" ht="11.25" customHeight="1" x14ac:dyDescent="0.2">
      <c r="A1205" s="25"/>
      <c r="B1205" s="25"/>
      <c r="C1205" s="25"/>
      <c r="D1205" s="28"/>
      <c r="E1205" s="25"/>
      <c r="F1205" s="25"/>
      <c r="G1205" s="25"/>
      <c r="H1205" s="25"/>
      <c r="I1205" s="25"/>
      <c r="J1205" s="25"/>
      <c r="K1205" s="25"/>
      <c r="L1205" s="25"/>
      <c r="M1205" s="25"/>
      <c r="N1205" s="25"/>
      <c r="O1205" s="25"/>
      <c r="P1205" s="25"/>
      <c r="Q1205" s="25"/>
      <c r="R1205" s="25"/>
      <c r="S1205" s="25"/>
      <c r="T1205" s="25"/>
      <c r="U1205" s="25"/>
    </row>
    <row r="1206" spans="1:21" ht="11.25" customHeight="1" x14ac:dyDescent="0.2">
      <c r="A1206" s="25"/>
      <c r="B1206" s="25"/>
      <c r="C1206" s="25"/>
      <c r="D1206" s="28"/>
      <c r="E1206" s="25"/>
      <c r="F1206" s="25"/>
      <c r="G1206" s="25"/>
      <c r="H1206" s="25"/>
      <c r="I1206" s="25"/>
      <c r="J1206" s="25"/>
      <c r="K1206" s="25"/>
      <c r="L1206" s="25"/>
      <c r="M1206" s="25"/>
      <c r="N1206" s="25"/>
      <c r="O1206" s="25"/>
      <c r="P1206" s="25"/>
      <c r="Q1206" s="25"/>
      <c r="R1206" s="25"/>
      <c r="S1206" s="25"/>
      <c r="T1206" s="25"/>
      <c r="U1206" s="25"/>
    </row>
    <row r="1207" spans="1:21" ht="11.25" customHeight="1" x14ac:dyDescent="0.2">
      <c r="A1207" s="25"/>
      <c r="B1207" s="25"/>
      <c r="C1207" s="25"/>
      <c r="D1207" s="28"/>
      <c r="E1207" s="25"/>
      <c r="F1207" s="25"/>
      <c r="G1207" s="25"/>
      <c r="H1207" s="25"/>
      <c r="I1207" s="25"/>
      <c r="J1207" s="25"/>
      <c r="K1207" s="25"/>
      <c r="L1207" s="25"/>
      <c r="M1207" s="25"/>
      <c r="N1207" s="25"/>
      <c r="O1207" s="25"/>
      <c r="P1207" s="25"/>
      <c r="Q1207" s="25"/>
      <c r="R1207" s="25"/>
      <c r="S1207" s="25"/>
      <c r="T1207" s="25"/>
      <c r="U1207" s="25"/>
    </row>
    <row r="1208" spans="1:21" ht="11.25" customHeight="1" x14ac:dyDescent="0.2">
      <c r="A1208" s="25"/>
      <c r="B1208" s="25"/>
      <c r="C1208" s="25"/>
      <c r="D1208" s="28"/>
      <c r="E1208" s="25"/>
      <c r="F1208" s="25"/>
      <c r="G1208" s="25"/>
      <c r="H1208" s="25"/>
      <c r="I1208" s="25"/>
      <c r="J1208" s="25"/>
      <c r="K1208" s="25"/>
      <c r="L1208" s="25"/>
      <c r="M1208" s="25"/>
      <c r="N1208" s="25"/>
      <c r="O1208" s="25"/>
      <c r="P1208" s="25"/>
      <c r="Q1208" s="25"/>
      <c r="R1208" s="25"/>
      <c r="S1208" s="25"/>
      <c r="T1208" s="25"/>
      <c r="U1208" s="25"/>
    </row>
    <row r="1209" spans="1:21" ht="11.25" customHeight="1" x14ac:dyDescent="0.2">
      <c r="A1209" s="25"/>
      <c r="B1209" s="25"/>
      <c r="C1209" s="25"/>
      <c r="D1209" s="28"/>
      <c r="E1209" s="25"/>
      <c r="F1209" s="25"/>
      <c r="G1209" s="25"/>
      <c r="H1209" s="25"/>
      <c r="I1209" s="25"/>
      <c r="J1209" s="25"/>
      <c r="K1209" s="25"/>
      <c r="L1209" s="25"/>
      <c r="M1209" s="25"/>
      <c r="N1209" s="25"/>
      <c r="O1209" s="25"/>
      <c r="P1209" s="25"/>
      <c r="Q1209" s="25"/>
      <c r="R1209" s="25"/>
      <c r="S1209" s="25"/>
      <c r="T1209" s="25"/>
      <c r="U1209" s="25"/>
    </row>
    <row r="1210" spans="1:21" ht="11.25" customHeight="1" x14ac:dyDescent="0.2">
      <c r="A1210" s="25"/>
      <c r="B1210" s="25"/>
      <c r="C1210" s="25"/>
      <c r="D1210" s="28"/>
      <c r="E1210" s="25"/>
      <c r="F1210" s="25"/>
      <c r="G1210" s="25"/>
      <c r="H1210" s="25"/>
      <c r="I1210" s="25"/>
      <c r="J1210" s="25"/>
      <c r="K1210" s="25"/>
      <c r="L1210" s="25"/>
      <c r="M1210" s="25"/>
      <c r="N1210" s="25"/>
      <c r="O1210" s="25"/>
      <c r="P1210" s="25"/>
      <c r="Q1210" s="25"/>
      <c r="R1210" s="25"/>
      <c r="S1210" s="25"/>
      <c r="T1210" s="25"/>
      <c r="U1210" s="25"/>
    </row>
    <row r="1211" spans="1:21" ht="11.25" customHeight="1" x14ac:dyDescent="0.2">
      <c r="A1211" s="25"/>
      <c r="B1211" s="25"/>
      <c r="C1211" s="25"/>
      <c r="D1211" s="28"/>
      <c r="E1211" s="25"/>
      <c r="F1211" s="25"/>
      <c r="G1211" s="25"/>
      <c r="H1211" s="25"/>
      <c r="I1211" s="25"/>
      <c r="J1211" s="25"/>
      <c r="K1211" s="25"/>
      <c r="L1211" s="25"/>
      <c r="M1211" s="25"/>
      <c r="N1211" s="25"/>
      <c r="O1211" s="25"/>
      <c r="P1211" s="25"/>
      <c r="Q1211" s="25"/>
      <c r="R1211" s="25"/>
      <c r="S1211" s="25"/>
      <c r="T1211" s="25"/>
      <c r="U1211" s="25"/>
    </row>
    <row r="1212" spans="1:21" ht="11.25" customHeight="1" x14ac:dyDescent="0.2">
      <c r="A1212" s="25"/>
      <c r="B1212" s="25"/>
      <c r="C1212" s="25"/>
      <c r="D1212" s="28"/>
      <c r="E1212" s="25"/>
      <c r="F1212" s="25"/>
      <c r="G1212" s="25"/>
      <c r="H1212" s="25"/>
      <c r="I1212" s="25"/>
      <c r="J1212" s="25"/>
      <c r="K1212" s="25"/>
      <c r="L1212" s="25"/>
      <c r="M1212" s="25"/>
      <c r="N1212" s="25"/>
      <c r="O1212" s="25"/>
      <c r="P1212" s="25"/>
      <c r="Q1212" s="25"/>
      <c r="R1212" s="25"/>
      <c r="S1212" s="25"/>
      <c r="T1212" s="25"/>
      <c r="U1212" s="25"/>
    </row>
    <row r="1213" spans="1:21" ht="11.25" customHeight="1" x14ac:dyDescent="0.2">
      <c r="A1213" s="25"/>
      <c r="B1213" s="25"/>
      <c r="C1213" s="25"/>
      <c r="D1213" s="28"/>
      <c r="E1213" s="25"/>
      <c r="F1213" s="25"/>
      <c r="G1213" s="25"/>
      <c r="H1213" s="25"/>
      <c r="I1213" s="25"/>
      <c r="J1213" s="25"/>
      <c r="K1213" s="25"/>
      <c r="L1213" s="25"/>
      <c r="M1213" s="25"/>
      <c r="N1213" s="25"/>
      <c r="O1213" s="25"/>
      <c r="P1213" s="25"/>
      <c r="Q1213" s="25"/>
      <c r="R1213" s="25"/>
      <c r="S1213" s="25"/>
      <c r="T1213" s="25"/>
      <c r="U1213" s="25"/>
    </row>
    <row r="1214" spans="1:21" ht="11.25" customHeight="1" x14ac:dyDescent="0.2">
      <c r="A1214" s="25"/>
      <c r="B1214" s="25"/>
      <c r="C1214" s="25"/>
      <c r="D1214" s="28"/>
      <c r="E1214" s="25"/>
      <c r="F1214" s="25"/>
      <c r="G1214" s="25"/>
      <c r="H1214" s="25"/>
      <c r="I1214" s="25"/>
      <c r="J1214" s="25"/>
      <c r="K1214" s="25"/>
      <c r="L1214" s="25"/>
      <c r="M1214" s="25"/>
      <c r="N1214" s="25"/>
      <c r="O1214" s="25"/>
      <c r="P1214" s="25"/>
      <c r="Q1214" s="25"/>
      <c r="R1214" s="25"/>
      <c r="S1214" s="25"/>
      <c r="T1214" s="25"/>
      <c r="U1214" s="25"/>
    </row>
    <row r="1215" spans="1:21" ht="11.25" customHeight="1" x14ac:dyDescent="0.2">
      <c r="A1215" s="25"/>
      <c r="B1215" s="25"/>
      <c r="C1215" s="25"/>
      <c r="D1215" s="28"/>
      <c r="E1215" s="25"/>
      <c r="F1215" s="25"/>
      <c r="G1215" s="25"/>
      <c r="H1215" s="25"/>
      <c r="I1215" s="25"/>
      <c r="J1215" s="25"/>
      <c r="K1215" s="25"/>
      <c r="L1215" s="25"/>
      <c r="M1215" s="25"/>
      <c r="N1215" s="25"/>
      <c r="O1215" s="25"/>
      <c r="P1215" s="25"/>
      <c r="Q1215" s="25"/>
      <c r="R1215" s="25"/>
      <c r="S1215" s="25"/>
      <c r="T1215" s="25"/>
      <c r="U1215" s="25"/>
    </row>
    <row r="1216" spans="1:21" ht="11.25" customHeight="1" x14ac:dyDescent="0.2">
      <c r="A1216" s="25"/>
      <c r="B1216" s="25"/>
      <c r="C1216" s="25"/>
      <c r="D1216" s="28"/>
      <c r="E1216" s="25"/>
      <c r="F1216" s="25"/>
      <c r="G1216" s="25"/>
      <c r="H1216" s="25"/>
      <c r="I1216" s="25"/>
      <c r="J1216" s="25"/>
      <c r="K1216" s="25"/>
      <c r="L1216" s="25"/>
      <c r="M1216" s="25"/>
      <c r="N1216" s="25"/>
      <c r="O1216" s="25"/>
      <c r="P1216" s="25"/>
      <c r="Q1216" s="25"/>
      <c r="R1216" s="25"/>
      <c r="S1216" s="25"/>
      <c r="T1216" s="25"/>
      <c r="U1216" s="25"/>
    </row>
    <row r="1217" spans="1:21" ht="11.25" customHeight="1" x14ac:dyDescent="0.2">
      <c r="A1217" s="25"/>
      <c r="B1217" s="25"/>
      <c r="C1217" s="25"/>
      <c r="D1217" s="28"/>
      <c r="E1217" s="25"/>
      <c r="F1217" s="25"/>
      <c r="G1217" s="25"/>
      <c r="H1217" s="25"/>
      <c r="I1217" s="25"/>
      <c r="J1217" s="25"/>
      <c r="K1217" s="25"/>
      <c r="L1217" s="25"/>
      <c r="M1217" s="25"/>
      <c r="N1217" s="25"/>
      <c r="O1217" s="25"/>
      <c r="P1217" s="25"/>
      <c r="Q1217" s="25"/>
      <c r="R1217" s="25"/>
      <c r="S1217" s="25"/>
      <c r="T1217" s="25"/>
      <c r="U1217" s="25"/>
    </row>
    <row r="1218" spans="1:21" ht="11.25" customHeight="1" x14ac:dyDescent="0.2">
      <c r="A1218" s="25"/>
      <c r="B1218" s="25"/>
      <c r="C1218" s="25"/>
      <c r="D1218" s="28"/>
      <c r="E1218" s="25"/>
      <c r="F1218" s="25"/>
      <c r="G1218" s="25"/>
      <c r="H1218" s="25"/>
      <c r="I1218" s="25"/>
      <c r="J1218" s="25"/>
      <c r="K1218" s="25"/>
      <c r="L1218" s="25"/>
      <c r="M1218" s="25"/>
      <c r="N1218" s="25"/>
      <c r="O1218" s="25"/>
      <c r="P1218" s="25"/>
      <c r="Q1218" s="25"/>
      <c r="R1218" s="25"/>
      <c r="S1218" s="25"/>
      <c r="T1218" s="25"/>
      <c r="U1218" s="25"/>
    </row>
    <row r="1219" spans="1:21" ht="11.25" customHeight="1" x14ac:dyDescent="0.2">
      <c r="A1219" s="25"/>
      <c r="B1219" s="25"/>
      <c r="C1219" s="25"/>
      <c r="D1219" s="28"/>
      <c r="E1219" s="25"/>
      <c r="F1219" s="25"/>
      <c r="G1219" s="25"/>
      <c r="H1219" s="25"/>
      <c r="I1219" s="25"/>
      <c r="J1219" s="25"/>
      <c r="K1219" s="25"/>
      <c r="L1219" s="25"/>
      <c r="M1219" s="25"/>
      <c r="N1219" s="25"/>
      <c r="O1219" s="25"/>
      <c r="P1219" s="25"/>
      <c r="Q1219" s="25"/>
      <c r="R1219" s="25"/>
      <c r="S1219" s="25"/>
      <c r="T1219" s="25"/>
      <c r="U1219" s="25"/>
    </row>
    <row r="1220" spans="1:21" ht="11.25" customHeight="1" x14ac:dyDescent="0.2">
      <c r="A1220" s="25"/>
      <c r="B1220" s="25"/>
      <c r="C1220" s="25"/>
      <c r="D1220" s="28"/>
      <c r="E1220" s="25"/>
      <c r="F1220" s="25"/>
      <c r="G1220" s="25"/>
      <c r="H1220" s="25"/>
      <c r="I1220" s="25"/>
      <c r="J1220" s="25"/>
      <c r="K1220" s="25"/>
      <c r="L1220" s="25"/>
      <c r="M1220" s="25"/>
      <c r="N1220" s="25"/>
      <c r="O1220" s="25"/>
      <c r="P1220" s="25"/>
      <c r="Q1220" s="25"/>
      <c r="R1220" s="25"/>
      <c r="S1220" s="25"/>
      <c r="T1220" s="25"/>
      <c r="U1220" s="25"/>
    </row>
    <row r="1221" spans="1:21" ht="11.25" customHeight="1" x14ac:dyDescent="0.2">
      <c r="A1221" s="25"/>
      <c r="B1221" s="25"/>
      <c r="C1221" s="25"/>
      <c r="D1221" s="28"/>
      <c r="E1221" s="25"/>
      <c r="F1221" s="25"/>
      <c r="G1221" s="25"/>
      <c r="H1221" s="25"/>
      <c r="I1221" s="25"/>
      <c r="J1221" s="25"/>
      <c r="K1221" s="25"/>
      <c r="L1221" s="25"/>
      <c r="M1221" s="25"/>
      <c r="N1221" s="25"/>
      <c r="O1221" s="25"/>
      <c r="P1221" s="25"/>
      <c r="Q1221" s="25"/>
      <c r="R1221" s="25"/>
      <c r="S1221" s="25"/>
      <c r="T1221" s="25"/>
      <c r="U1221" s="25"/>
    </row>
    <row r="1222" spans="1:21" ht="11.25" customHeight="1" x14ac:dyDescent="0.2">
      <c r="A1222" s="25"/>
      <c r="B1222" s="25"/>
      <c r="C1222" s="25"/>
      <c r="D1222" s="28"/>
      <c r="E1222" s="25"/>
      <c r="F1222" s="25"/>
      <c r="G1222" s="25"/>
      <c r="H1222" s="25"/>
      <c r="I1222" s="25"/>
      <c r="J1222" s="25"/>
      <c r="K1222" s="25"/>
      <c r="L1222" s="25"/>
      <c r="M1222" s="25"/>
      <c r="N1222" s="25"/>
      <c r="O1222" s="25"/>
      <c r="P1222" s="25"/>
      <c r="Q1222" s="25"/>
      <c r="R1222" s="25"/>
      <c r="S1222" s="25"/>
      <c r="T1222" s="25"/>
      <c r="U1222" s="25"/>
    </row>
    <row r="1223" spans="1:21" ht="11.25" customHeight="1" x14ac:dyDescent="0.2">
      <c r="A1223" s="25"/>
      <c r="B1223" s="25"/>
      <c r="C1223" s="25"/>
      <c r="D1223" s="28"/>
      <c r="E1223" s="25"/>
      <c r="F1223" s="25"/>
      <c r="G1223" s="25"/>
      <c r="H1223" s="25"/>
      <c r="I1223" s="25"/>
      <c r="J1223" s="25"/>
      <c r="K1223" s="25"/>
      <c r="L1223" s="25"/>
      <c r="M1223" s="25"/>
      <c r="N1223" s="25"/>
      <c r="O1223" s="25"/>
      <c r="P1223" s="25"/>
      <c r="Q1223" s="25"/>
      <c r="R1223" s="25"/>
      <c r="S1223" s="25"/>
      <c r="T1223" s="25"/>
      <c r="U1223" s="25"/>
    </row>
    <row r="1224" spans="1:21" ht="11.25" customHeight="1" x14ac:dyDescent="0.2">
      <c r="A1224" s="25"/>
      <c r="B1224" s="25"/>
      <c r="C1224" s="25"/>
      <c r="D1224" s="28"/>
      <c r="E1224" s="25"/>
      <c r="F1224" s="25"/>
      <c r="G1224" s="25"/>
      <c r="H1224" s="25"/>
      <c r="I1224" s="25"/>
      <c r="J1224" s="25"/>
      <c r="K1224" s="25"/>
      <c r="L1224" s="25"/>
      <c r="M1224" s="25"/>
      <c r="N1224" s="25"/>
      <c r="O1224" s="25"/>
      <c r="P1224" s="25"/>
      <c r="Q1224" s="25"/>
      <c r="R1224" s="25"/>
      <c r="S1224" s="25"/>
      <c r="T1224" s="25"/>
      <c r="U1224" s="25"/>
    </row>
    <row r="1225" spans="1:21" ht="11.25" customHeight="1" x14ac:dyDescent="0.2">
      <c r="A1225" s="25"/>
      <c r="B1225" s="25"/>
      <c r="C1225" s="25"/>
      <c r="D1225" s="28"/>
      <c r="E1225" s="25"/>
      <c r="F1225" s="25"/>
      <c r="G1225" s="25"/>
      <c r="H1225" s="25"/>
      <c r="I1225" s="25"/>
      <c r="J1225" s="25"/>
      <c r="K1225" s="25"/>
      <c r="L1225" s="25"/>
      <c r="M1225" s="25"/>
      <c r="N1225" s="25"/>
      <c r="O1225" s="25"/>
      <c r="P1225" s="25"/>
      <c r="Q1225" s="25"/>
      <c r="R1225" s="25"/>
      <c r="S1225" s="25"/>
      <c r="T1225" s="25"/>
      <c r="U1225" s="25"/>
    </row>
    <row r="1226" spans="1:21" ht="11.25" customHeight="1" x14ac:dyDescent="0.2">
      <c r="A1226" s="25"/>
      <c r="B1226" s="25"/>
      <c r="C1226" s="25"/>
      <c r="D1226" s="28"/>
      <c r="E1226" s="25"/>
      <c r="F1226" s="25"/>
      <c r="G1226" s="25"/>
      <c r="H1226" s="25"/>
      <c r="I1226" s="25"/>
      <c r="J1226" s="25"/>
      <c r="K1226" s="25"/>
      <c r="L1226" s="25"/>
      <c r="M1226" s="25"/>
      <c r="N1226" s="25"/>
      <c r="O1226" s="25"/>
      <c r="P1226" s="25"/>
      <c r="Q1226" s="25"/>
      <c r="R1226" s="25"/>
      <c r="S1226" s="25"/>
      <c r="T1226" s="25"/>
      <c r="U1226" s="25"/>
    </row>
    <row r="1227" spans="1:21" ht="11.25" customHeight="1" x14ac:dyDescent="0.2">
      <c r="A1227" s="25"/>
      <c r="B1227" s="25"/>
      <c r="C1227" s="25"/>
      <c r="D1227" s="28"/>
      <c r="E1227" s="25"/>
      <c r="F1227" s="25"/>
      <c r="G1227" s="25"/>
      <c r="H1227" s="25"/>
      <c r="I1227" s="25"/>
      <c r="J1227" s="25"/>
      <c r="K1227" s="25"/>
      <c r="L1227" s="25"/>
      <c r="M1227" s="25"/>
      <c r="N1227" s="25"/>
      <c r="O1227" s="25"/>
      <c r="P1227" s="25"/>
      <c r="Q1227" s="25"/>
      <c r="R1227" s="25"/>
      <c r="S1227" s="25"/>
      <c r="T1227" s="25"/>
      <c r="U1227" s="25"/>
    </row>
    <row r="1228" spans="1:21" ht="11.25" customHeight="1" x14ac:dyDescent="0.2">
      <c r="A1228" s="25"/>
      <c r="B1228" s="25"/>
      <c r="C1228" s="25"/>
      <c r="D1228" s="28"/>
      <c r="E1228" s="25"/>
      <c r="F1228" s="25"/>
      <c r="G1228" s="25"/>
      <c r="H1228" s="25"/>
      <c r="I1228" s="25"/>
      <c r="J1228" s="25"/>
      <c r="K1228" s="25"/>
      <c r="L1228" s="25"/>
      <c r="M1228" s="25"/>
      <c r="N1228" s="25"/>
      <c r="O1228" s="25"/>
      <c r="P1228" s="25"/>
      <c r="Q1228" s="25"/>
      <c r="R1228" s="25"/>
      <c r="S1228" s="25"/>
      <c r="T1228" s="25"/>
      <c r="U1228" s="25"/>
    </row>
    <row r="1229" spans="1:21" ht="11.25" customHeight="1" x14ac:dyDescent="0.2">
      <c r="A1229" s="25"/>
      <c r="B1229" s="25"/>
      <c r="C1229" s="25"/>
      <c r="D1229" s="28"/>
      <c r="E1229" s="25"/>
      <c r="F1229" s="25"/>
      <c r="G1229" s="25"/>
      <c r="H1229" s="25"/>
      <c r="I1229" s="25"/>
      <c r="J1229" s="25"/>
      <c r="K1229" s="25"/>
      <c r="L1229" s="25"/>
      <c r="M1229" s="25"/>
      <c r="N1229" s="25"/>
      <c r="O1229" s="25"/>
      <c r="P1229" s="25"/>
      <c r="Q1229" s="25"/>
      <c r="R1229" s="25"/>
      <c r="S1229" s="25"/>
      <c r="T1229" s="25"/>
      <c r="U1229" s="25"/>
    </row>
    <row r="1230" spans="1:21" ht="11.25" customHeight="1" x14ac:dyDescent="0.2">
      <c r="A1230" s="25"/>
      <c r="B1230" s="25"/>
      <c r="C1230" s="25"/>
      <c r="D1230" s="28"/>
      <c r="E1230" s="25"/>
      <c r="F1230" s="25"/>
      <c r="G1230" s="25"/>
      <c r="H1230" s="25"/>
      <c r="I1230" s="25"/>
      <c r="J1230" s="25"/>
      <c r="K1230" s="25"/>
      <c r="L1230" s="25"/>
      <c r="M1230" s="25"/>
      <c r="N1230" s="25"/>
      <c r="O1230" s="25"/>
      <c r="P1230" s="25"/>
      <c r="Q1230" s="25"/>
      <c r="R1230" s="25"/>
      <c r="S1230" s="25"/>
      <c r="T1230" s="25"/>
      <c r="U1230" s="25"/>
    </row>
    <row r="1231" spans="1:21" ht="11.25" customHeight="1" x14ac:dyDescent="0.2">
      <c r="A1231" s="25"/>
      <c r="B1231" s="25"/>
      <c r="C1231" s="25"/>
      <c r="D1231" s="28"/>
      <c r="E1231" s="25"/>
      <c r="F1231" s="25"/>
      <c r="G1231" s="25"/>
      <c r="H1231" s="25"/>
      <c r="I1231" s="25"/>
      <c r="J1231" s="25"/>
      <c r="K1231" s="25"/>
      <c r="L1231" s="25"/>
      <c r="M1231" s="25"/>
      <c r="N1231" s="25"/>
      <c r="O1231" s="25"/>
      <c r="P1231" s="25"/>
      <c r="Q1231" s="25"/>
      <c r="R1231" s="25"/>
      <c r="S1231" s="25"/>
      <c r="T1231" s="25"/>
      <c r="U1231" s="25"/>
    </row>
    <row r="1232" spans="1:21" ht="11.25" customHeight="1" x14ac:dyDescent="0.2">
      <c r="A1232" s="25"/>
      <c r="B1232" s="25"/>
      <c r="C1232" s="25"/>
      <c r="D1232" s="28"/>
      <c r="E1232" s="25"/>
      <c r="F1232" s="25"/>
      <c r="G1232" s="25"/>
      <c r="H1232" s="25"/>
      <c r="I1232" s="25"/>
      <c r="J1232" s="25"/>
      <c r="K1232" s="25"/>
      <c r="L1232" s="25"/>
      <c r="M1232" s="25"/>
      <c r="N1232" s="25"/>
      <c r="O1232" s="25"/>
      <c r="P1232" s="25"/>
      <c r="Q1232" s="25"/>
      <c r="R1232" s="25"/>
      <c r="S1232" s="25"/>
      <c r="T1232" s="25"/>
      <c r="U1232" s="25"/>
    </row>
    <row r="1233" spans="1:21" ht="11.25" customHeight="1" x14ac:dyDescent="0.2">
      <c r="A1233" s="25"/>
      <c r="B1233" s="25"/>
      <c r="C1233" s="25"/>
      <c r="D1233" s="28"/>
      <c r="E1233" s="25"/>
      <c r="F1233" s="25"/>
      <c r="G1233" s="25"/>
      <c r="H1233" s="25"/>
      <c r="I1233" s="25"/>
      <c r="J1233" s="25"/>
      <c r="K1233" s="25"/>
      <c r="L1233" s="25"/>
      <c r="M1233" s="25"/>
      <c r="N1233" s="25"/>
      <c r="O1233" s="25"/>
      <c r="P1233" s="25"/>
      <c r="Q1233" s="25"/>
      <c r="R1233" s="25"/>
      <c r="S1233" s="25"/>
      <c r="T1233" s="25"/>
      <c r="U1233" s="25"/>
    </row>
    <row r="1234" spans="1:21" ht="11.25" customHeight="1" x14ac:dyDescent="0.2">
      <c r="A1234" s="25"/>
      <c r="B1234" s="25"/>
      <c r="C1234" s="25"/>
      <c r="D1234" s="28"/>
      <c r="E1234" s="25"/>
      <c r="F1234" s="25"/>
      <c r="G1234" s="25"/>
      <c r="H1234" s="25"/>
      <c r="I1234" s="25"/>
      <c r="J1234" s="25"/>
      <c r="K1234" s="25"/>
      <c r="L1234" s="25"/>
      <c r="M1234" s="25"/>
      <c r="N1234" s="25"/>
      <c r="O1234" s="25"/>
      <c r="P1234" s="25"/>
      <c r="Q1234" s="25"/>
      <c r="R1234" s="25"/>
      <c r="S1234" s="25"/>
      <c r="T1234" s="25"/>
      <c r="U1234" s="25"/>
    </row>
    <row r="1235" spans="1:21" ht="11.25" customHeight="1" x14ac:dyDescent="0.2">
      <c r="A1235" s="25"/>
      <c r="B1235" s="25"/>
      <c r="C1235" s="25"/>
      <c r="D1235" s="28"/>
      <c r="E1235" s="25"/>
      <c r="F1235" s="25"/>
      <c r="G1235" s="25"/>
      <c r="H1235" s="25"/>
      <c r="I1235" s="25"/>
      <c r="J1235" s="25"/>
      <c r="K1235" s="25"/>
      <c r="L1235" s="25"/>
      <c r="M1235" s="25"/>
      <c r="N1235" s="25"/>
      <c r="O1235" s="25"/>
      <c r="P1235" s="25"/>
      <c r="Q1235" s="25"/>
      <c r="R1235" s="25"/>
      <c r="S1235" s="25"/>
      <c r="T1235" s="25"/>
      <c r="U1235" s="25"/>
    </row>
    <row r="1236" spans="1:21" ht="11.25" customHeight="1" x14ac:dyDescent="0.2">
      <c r="A1236" s="25"/>
      <c r="B1236" s="25"/>
      <c r="C1236" s="25"/>
      <c r="D1236" s="28"/>
      <c r="E1236" s="25"/>
      <c r="F1236" s="25"/>
      <c r="G1236" s="25"/>
      <c r="H1236" s="25"/>
      <c r="I1236" s="25"/>
      <c r="J1236" s="25"/>
      <c r="K1236" s="25"/>
      <c r="L1236" s="25"/>
      <c r="M1236" s="25"/>
      <c r="N1236" s="25"/>
      <c r="O1236" s="25"/>
      <c r="P1236" s="25"/>
      <c r="Q1236" s="25"/>
      <c r="R1236" s="25"/>
      <c r="S1236" s="25"/>
      <c r="T1236" s="25"/>
      <c r="U1236" s="25"/>
    </row>
    <row r="1237" spans="1:21" ht="11.25" customHeight="1" x14ac:dyDescent="0.2">
      <c r="A1237" s="25"/>
      <c r="B1237" s="25"/>
      <c r="C1237" s="25"/>
      <c r="D1237" s="28"/>
      <c r="E1237" s="25"/>
      <c r="F1237" s="25"/>
      <c r="G1237" s="25"/>
      <c r="H1237" s="25"/>
      <c r="I1237" s="25"/>
      <c r="J1237" s="25"/>
      <c r="K1237" s="25"/>
      <c r="L1237" s="25"/>
      <c r="M1237" s="25"/>
      <c r="N1237" s="25"/>
      <c r="O1237" s="25"/>
      <c r="P1237" s="25"/>
      <c r="Q1237" s="25"/>
      <c r="R1237" s="25"/>
      <c r="S1237" s="25"/>
      <c r="T1237" s="25"/>
      <c r="U1237" s="25"/>
    </row>
    <row r="1238" spans="1:21" ht="11.25" customHeight="1" x14ac:dyDescent="0.2">
      <c r="A1238" s="25"/>
      <c r="B1238" s="25"/>
      <c r="C1238" s="25"/>
      <c r="D1238" s="28"/>
      <c r="E1238" s="25"/>
      <c r="F1238" s="25"/>
      <c r="G1238" s="25"/>
      <c r="H1238" s="25"/>
      <c r="I1238" s="25"/>
      <c r="J1238" s="25"/>
      <c r="K1238" s="25"/>
      <c r="L1238" s="25"/>
      <c r="M1238" s="25"/>
      <c r="N1238" s="25"/>
      <c r="O1238" s="25"/>
      <c r="P1238" s="25"/>
      <c r="Q1238" s="25"/>
      <c r="R1238" s="25"/>
      <c r="S1238" s="25"/>
      <c r="T1238" s="25"/>
      <c r="U1238" s="25"/>
    </row>
    <row r="1239" spans="1:21" ht="11.25" customHeight="1" x14ac:dyDescent="0.2">
      <c r="A1239" s="25"/>
      <c r="B1239" s="25"/>
      <c r="C1239" s="25"/>
      <c r="D1239" s="28"/>
      <c r="E1239" s="25"/>
      <c r="F1239" s="25"/>
      <c r="G1239" s="25"/>
      <c r="H1239" s="25"/>
      <c r="I1239" s="25"/>
      <c r="J1239" s="25"/>
      <c r="K1239" s="25"/>
      <c r="L1239" s="25"/>
      <c r="M1239" s="25"/>
      <c r="N1239" s="25"/>
      <c r="O1239" s="25"/>
      <c r="P1239" s="25"/>
      <c r="Q1239" s="25"/>
      <c r="R1239" s="25"/>
      <c r="S1239" s="25"/>
      <c r="T1239" s="25"/>
      <c r="U1239" s="25"/>
    </row>
    <row r="1240" spans="1:21" ht="11.25" customHeight="1" x14ac:dyDescent="0.2">
      <c r="A1240" s="25"/>
      <c r="B1240" s="25"/>
      <c r="C1240" s="25"/>
      <c r="D1240" s="28"/>
      <c r="E1240" s="25"/>
      <c r="F1240" s="25"/>
      <c r="G1240" s="25"/>
      <c r="H1240" s="25"/>
      <c r="I1240" s="25"/>
      <c r="J1240" s="25"/>
      <c r="K1240" s="25"/>
      <c r="L1240" s="25"/>
      <c r="M1240" s="25"/>
      <c r="N1240" s="25"/>
      <c r="O1240" s="25"/>
      <c r="P1240" s="25"/>
      <c r="Q1240" s="25"/>
      <c r="R1240" s="25"/>
      <c r="S1240" s="25"/>
      <c r="T1240" s="25"/>
      <c r="U1240" s="25"/>
    </row>
    <row r="1241" spans="1:21" ht="11.25" customHeight="1" x14ac:dyDescent="0.2">
      <c r="A1241" s="25"/>
      <c r="B1241" s="25"/>
      <c r="C1241" s="25"/>
      <c r="D1241" s="28"/>
      <c r="E1241" s="25"/>
      <c r="F1241" s="25"/>
      <c r="G1241" s="25"/>
      <c r="H1241" s="25"/>
      <c r="I1241" s="25"/>
      <c r="J1241" s="25"/>
      <c r="K1241" s="25"/>
      <c r="L1241" s="25"/>
      <c r="M1241" s="25"/>
      <c r="N1241" s="25"/>
      <c r="O1241" s="25"/>
      <c r="P1241" s="25"/>
      <c r="Q1241" s="25"/>
      <c r="R1241" s="25"/>
      <c r="S1241" s="25"/>
      <c r="T1241" s="25"/>
      <c r="U1241" s="25"/>
    </row>
    <row r="1242" spans="1:21" ht="11.25" customHeight="1" x14ac:dyDescent="0.2">
      <c r="A1242" s="25"/>
      <c r="B1242" s="25"/>
      <c r="C1242" s="25"/>
      <c r="D1242" s="28"/>
      <c r="E1242" s="25"/>
      <c r="F1242" s="25"/>
      <c r="G1242" s="25"/>
      <c r="H1242" s="25"/>
      <c r="I1242" s="25"/>
      <c r="J1242" s="25"/>
      <c r="K1242" s="25"/>
      <c r="L1242" s="25"/>
      <c r="M1242" s="25"/>
      <c r="N1242" s="25"/>
      <c r="O1242" s="25"/>
      <c r="P1242" s="25"/>
      <c r="Q1242" s="25"/>
      <c r="R1242" s="25"/>
      <c r="S1242" s="25"/>
      <c r="T1242" s="25"/>
      <c r="U1242" s="25"/>
    </row>
    <row r="1243" spans="1:21" ht="11.25" customHeight="1" x14ac:dyDescent="0.2">
      <c r="A1243" s="25"/>
      <c r="B1243" s="25"/>
      <c r="C1243" s="25"/>
      <c r="D1243" s="28"/>
      <c r="E1243" s="25"/>
      <c r="F1243" s="25"/>
      <c r="G1243" s="25"/>
      <c r="H1243" s="25"/>
      <c r="I1243" s="25"/>
      <c r="J1243" s="25"/>
      <c r="K1243" s="25"/>
      <c r="L1243" s="25"/>
      <c r="M1243" s="25"/>
      <c r="N1243" s="25"/>
      <c r="O1243" s="25"/>
      <c r="P1243" s="25"/>
      <c r="Q1243" s="25"/>
      <c r="R1243" s="25"/>
      <c r="S1243" s="25"/>
      <c r="T1243" s="25"/>
      <c r="U1243" s="25"/>
    </row>
    <row r="1244" spans="1:21" ht="11.25" customHeight="1" x14ac:dyDescent="0.2">
      <c r="A1244" s="25"/>
      <c r="B1244" s="25"/>
      <c r="C1244" s="25"/>
      <c r="D1244" s="28"/>
      <c r="E1244" s="25"/>
      <c r="F1244" s="25"/>
      <c r="G1244" s="25"/>
      <c r="H1244" s="25"/>
      <c r="I1244" s="25"/>
      <c r="J1244" s="25"/>
      <c r="K1244" s="25"/>
      <c r="L1244" s="25"/>
      <c r="M1244" s="25"/>
      <c r="N1244" s="25"/>
      <c r="O1244" s="25"/>
      <c r="P1244" s="25"/>
      <c r="Q1244" s="25"/>
      <c r="R1244" s="25"/>
      <c r="S1244" s="25"/>
      <c r="T1244" s="25"/>
      <c r="U1244" s="25"/>
    </row>
    <row r="1245" spans="1:21" ht="11.25" customHeight="1" x14ac:dyDescent="0.2">
      <c r="A1245" s="25"/>
      <c r="B1245" s="25"/>
      <c r="C1245" s="25"/>
      <c r="D1245" s="28"/>
      <c r="E1245" s="25"/>
      <c r="F1245" s="25"/>
      <c r="G1245" s="25"/>
      <c r="H1245" s="25"/>
      <c r="I1245" s="25"/>
      <c r="J1245" s="25"/>
      <c r="K1245" s="25"/>
      <c r="L1245" s="25"/>
      <c r="M1245" s="25"/>
      <c r="N1245" s="25"/>
      <c r="O1245" s="25"/>
      <c r="P1245" s="25"/>
      <c r="Q1245" s="25"/>
      <c r="R1245" s="25"/>
      <c r="S1245" s="25"/>
      <c r="T1245" s="25"/>
      <c r="U1245" s="25"/>
    </row>
    <row r="1246" spans="1:21" ht="11.25" customHeight="1" x14ac:dyDescent="0.2">
      <c r="A1246" s="25"/>
      <c r="B1246" s="25"/>
      <c r="C1246" s="25"/>
      <c r="D1246" s="28"/>
      <c r="E1246" s="25"/>
      <c r="F1246" s="25"/>
      <c r="G1246" s="25"/>
      <c r="H1246" s="25"/>
      <c r="I1246" s="25"/>
      <c r="J1246" s="25"/>
      <c r="K1246" s="25"/>
      <c r="L1246" s="25"/>
      <c r="M1246" s="25"/>
      <c r="N1246" s="25"/>
      <c r="O1246" s="25"/>
      <c r="P1246" s="25"/>
      <c r="Q1246" s="25"/>
      <c r="R1246" s="25"/>
      <c r="S1246" s="25"/>
      <c r="T1246" s="25"/>
      <c r="U1246" s="25"/>
    </row>
    <row r="1247" spans="1:21" ht="11.25" customHeight="1" x14ac:dyDescent="0.2">
      <c r="A1247" s="25"/>
      <c r="B1247" s="25"/>
      <c r="C1247" s="25"/>
      <c r="D1247" s="28"/>
      <c r="E1247" s="25"/>
      <c r="F1247" s="25"/>
      <c r="G1247" s="25"/>
      <c r="H1247" s="25"/>
      <c r="I1247" s="25"/>
      <c r="J1247" s="25"/>
      <c r="K1247" s="25"/>
      <c r="L1247" s="25"/>
      <c r="M1247" s="25"/>
      <c r="N1247" s="25"/>
      <c r="O1247" s="25"/>
      <c r="P1247" s="25"/>
      <c r="Q1247" s="25"/>
      <c r="R1247" s="25"/>
      <c r="S1247" s="25"/>
      <c r="T1247" s="25"/>
      <c r="U1247" s="25"/>
    </row>
    <row r="1248" spans="1:21" ht="11.25" customHeight="1" x14ac:dyDescent="0.2">
      <c r="A1248" s="25"/>
      <c r="B1248" s="25"/>
      <c r="C1248" s="25"/>
      <c r="D1248" s="28"/>
      <c r="E1248" s="25"/>
      <c r="F1248" s="25"/>
      <c r="G1248" s="25"/>
      <c r="H1248" s="25"/>
      <c r="I1248" s="25"/>
      <c r="J1248" s="25"/>
      <c r="K1248" s="25"/>
      <c r="L1248" s="25"/>
      <c r="M1248" s="25"/>
      <c r="N1248" s="25"/>
      <c r="O1248" s="25"/>
      <c r="P1248" s="25"/>
      <c r="Q1248" s="25"/>
      <c r="R1248" s="25"/>
      <c r="S1248" s="25"/>
      <c r="T1248" s="25"/>
      <c r="U1248" s="25"/>
    </row>
    <row r="1249" spans="1:21" ht="11.25" customHeight="1" x14ac:dyDescent="0.2">
      <c r="A1249" s="25"/>
      <c r="B1249" s="25"/>
      <c r="C1249" s="25"/>
      <c r="D1249" s="28"/>
      <c r="E1249" s="25"/>
      <c r="F1249" s="25"/>
      <c r="G1249" s="25"/>
      <c r="H1249" s="25"/>
      <c r="I1249" s="25"/>
      <c r="J1249" s="25"/>
      <c r="K1249" s="25"/>
      <c r="L1249" s="25"/>
      <c r="M1249" s="25"/>
      <c r="N1249" s="25"/>
      <c r="O1249" s="25"/>
      <c r="P1249" s="25"/>
      <c r="Q1249" s="25"/>
      <c r="R1249" s="25"/>
      <c r="S1249" s="25"/>
      <c r="T1249" s="25"/>
      <c r="U1249" s="25"/>
    </row>
    <row r="1250" spans="1:21" ht="11.25" customHeight="1" x14ac:dyDescent="0.2">
      <c r="A1250" s="25"/>
      <c r="B1250" s="25"/>
      <c r="C1250" s="25"/>
      <c r="D1250" s="28"/>
      <c r="E1250" s="25"/>
      <c r="F1250" s="25"/>
      <c r="G1250" s="25"/>
      <c r="H1250" s="25"/>
      <c r="I1250" s="25"/>
      <c r="J1250" s="25"/>
      <c r="K1250" s="25"/>
      <c r="L1250" s="25"/>
      <c r="M1250" s="25"/>
      <c r="N1250" s="25"/>
      <c r="O1250" s="25"/>
      <c r="P1250" s="25"/>
      <c r="Q1250" s="25"/>
      <c r="R1250" s="25"/>
      <c r="S1250" s="25"/>
      <c r="T1250" s="25"/>
      <c r="U1250" s="25"/>
    </row>
    <row r="1251" spans="1:21" ht="11.25" customHeight="1" x14ac:dyDescent="0.2">
      <c r="A1251" s="25"/>
      <c r="B1251" s="25"/>
      <c r="C1251" s="25"/>
      <c r="D1251" s="28"/>
      <c r="E1251" s="25"/>
      <c r="F1251" s="25"/>
      <c r="G1251" s="25"/>
      <c r="H1251" s="25"/>
      <c r="I1251" s="25"/>
      <c r="J1251" s="25"/>
      <c r="K1251" s="25"/>
      <c r="L1251" s="25"/>
      <c r="M1251" s="25"/>
      <c r="N1251" s="25"/>
      <c r="O1251" s="25"/>
      <c r="P1251" s="25"/>
      <c r="Q1251" s="25"/>
      <c r="R1251" s="25"/>
      <c r="S1251" s="25"/>
      <c r="T1251" s="25"/>
      <c r="U1251" s="25"/>
    </row>
    <row r="1252" spans="1:21" ht="11.25" customHeight="1" x14ac:dyDescent="0.2">
      <c r="A1252" s="25"/>
      <c r="B1252" s="25"/>
      <c r="C1252" s="25"/>
      <c r="D1252" s="28"/>
      <c r="E1252" s="25"/>
      <c r="F1252" s="25"/>
      <c r="G1252" s="25"/>
      <c r="H1252" s="25"/>
      <c r="I1252" s="25"/>
      <c r="J1252" s="25"/>
      <c r="K1252" s="25"/>
      <c r="L1252" s="25"/>
      <c r="M1252" s="25"/>
      <c r="N1252" s="25"/>
      <c r="O1252" s="25"/>
      <c r="P1252" s="25"/>
      <c r="Q1252" s="25"/>
      <c r="R1252" s="25"/>
      <c r="S1252" s="25"/>
      <c r="T1252" s="25"/>
      <c r="U1252" s="25"/>
    </row>
    <row r="1253" spans="1:21" ht="11.25" customHeight="1" x14ac:dyDescent="0.2">
      <c r="A1253" s="25"/>
      <c r="B1253" s="25"/>
      <c r="C1253" s="25"/>
      <c r="D1253" s="28"/>
      <c r="E1253" s="25"/>
      <c r="F1253" s="25"/>
      <c r="G1253" s="25"/>
      <c r="H1253" s="25"/>
      <c r="I1253" s="25"/>
      <c r="J1253" s="25"/>
      <c r="K1253" s="25"/>
      <c r="L1253" s="25"/>
      <c r="M1253" s="25"/>
      <c r="N1253" s="25"/>
      <c r="O1253" s="25"/>
      <c r="P1253" s="25"/>
      <c r="Q1253" s="25"/>
      <c r="R1253" s="25"/>
      <c r="S1253" s="25"/>
      <c r="T1253" s="25"/>
      <c r="U1253" s="25"/>
    </row>
    <row r="1254" spans="1:21" ht="11.25" customHeight="1" x14ac:dyDescent="0.2">
      <c r="A1254" s="25"/>
      <c r="B1254" s="25"/>
      <c r="C1254" s="25"/>
      <c r="D1254" s="28"/>
      <c r="E1254" s="25"/>
      <c r="F1254" s="25"/>
      <c r="G1254" s="25"/>
      <c r="H1254" s="25"/>
      <c r="I1254" s="25"/>
      <c r="J1254" s="25"/>
      <c r="K1254" s="25"/>
      <c r="L1254" s="25"/>
      <c r="M1254" s="25"/>
      <c r="N1254" s="25"/>
      <c r="O1254" s="25"/>
      <c r="P1254" s="25"/>
      <c r="Q1254" s="25"/>
      <c r="R1254" s="25"/>
      <c r="S1254" s="25"/>
      <c r="T1254" s="25"/>
      <c r="U1254" s="25"/>
    </row>
    <row r="1255" spans="1:21" ht="11.25" customHeight="1" x14ac:dyDescent="0.2">
      <c r="A1255" s="25"/>
      <c r="B1255" s="25"/>
      <c r="C1255" s="25"/>
      <c r="D1255" s="28"/>
      <c r="E1255" s="25"/>
      <c r="F1255" s="25"/>
      <c r="G1255" s="25"/>
      <c r="H1255" s="25"/>
      <c r="I1255" s="25"/>
      <c r="J1255" s="25"/>
      <c r="K1255" s="25"/>
      <c r="L1255" s="25"/>
      <c r="M1255" s="25"/>
      <c r="N1255" s="25"/>
      <c r="O1255" s="25"/>
      <c r="P1255" s="25"/>
      <c r="Q1255" s="25"/>
      <c r="R1255" s="25"/>
      <c r="S1255" s="25"/>
      <c r="T1255" s="25"/>
      <c r="U1255" s="25"/>
    </row>
    <row r="1256" spans="1:21" ht="11.25" customHeight="1" x14ac:dyDescent="0.2">
      <c r="A1256" s="25"/>
      <c r="B1256" s="25"/>
      <c r="C1256" s="25"/>
      <c r="D1256" s="28"/>
      <c r="E1256" s="25"/>
      <c r="F1256" s="25"/>
      <c r="G1256" s="25"/>
      <c r="H1256" s="25"/>
      <c r="I1256" s="25"/>
      <c r="J1256" s="25"/>
      <c r="K1256" s="25"/>
      <c r="L1256" s="25"/>
      <c r="M1256" s="25"/>
      <c r="N1256" s="25"/>
      <c r="O1256" s="25"/>
      <c r="P1256" s="25"/>
      <c r="Q1256" s="25"/>
      <c r="R1256" s="25"/>
      <c r="S1256" s="25"/>
      <c r="T1256" s="25"/>
      <c r="U1256" s="25"/>
    </row>
    <row r="1257" spans="1:21" ht="11.25" customHeight="1" x14ac:dyDescent="0.2">
      <c r="A1257" s="25"/>
      <c r="B1257" s="25"/>
      <c r="C1257" s="25"/>
      <c r="D1257" s="28"/>
      <c r="E1257" s="25"/>
      <c r="F1257" s="25"/>
      <c r="G1257" s="25"/>
      <c r="H1257" s="25"/>
      <c r="I1257" s="25"/>
      <c r="J1257" s="25"/>
      <c r="K1257" s="25"/>
      <c r="L1257" s="25"/>
      <c r="M1257" s="25"/>
      <c r="N1257" s="25"/>
      <c r="O1257" s="25"/>
      <c r="P1257" s="25"/>
      <c r="Q1257" s="25"/>
      <c r="R1257" s="25"/>
      <c r="S1257" s="25"/>
      <c r="T1257" s="25"/>
      <c r="U1257" s="25"/>
    </row>
    <row r="1258" spans="1:21" ht="11.25" customHeight="1" x14ac:dyDescent="0.2">
      <c r="A1258" s="25"/>
      <c r="B1258" s="25"/>
      <c r="C1258" s="25"/>
      <c r="D1258" s="28"/>
      <c r="E1258" s="25"/>
      <c r="F1258" s="25"/>
      <c r="G1258" s="25"/>
      <c r="H1258" s="25"/>
      <c r="I1258" s="25"/>
      <c r="J1258" s="25"/>
      <c r="K1258" s="25"/>
      <c r="L1258" s="25"/>
      <c r="M1258" s="25"/>
      <c r="N1258" s="25"/>
      <c r="O1258" s="25"/>
      <c r="P1258" s="25"/>
      <c r="Q1258" s="25"/>
      <c r="R1258" s="25"/>
      <c r="S1258" s="25"/>
      <c r="T1258" s="25"/>
      <c r="U1258" s="25"/>
    </row>
    <row r="1259" spans="1:21" ht="11.25" customHeight="1" x14ac:dyDescent="0.2">
      <c r="A1259" s="25"/>
      <c r="B1259" s="25"/>
      <c r="C1259" s="25"/>
      <c r="D1259" s="28"/>
      <c r="E1259" s="25"/>
      <c r="F1259" s="25"/>
      <c r="G1259" s="25"/>
      <c r="H1259" s="25"/>
      <c r="I1259" s="25"/>
      <c r="J1259" s="25"/>
      <c r="K1259" s="25"/>
      <c r="L1259" s="25"/>
      <c r="M1259" s="25"/>
      <c r="N1259" s="25"/>
      <c r="O1259" s="25"/>
      <c r="P1259" s="25"/>
      <c r="Q1259" s="25"/>
      <c r="R1259" s="25"/>
      <c r="S1259" s="25"/>
      <c r="T1259" s="25"/>
      <c r="U1259" s="25"/>
    </row>
    <row r="1260" spans="1:21" ht="11.25" customHeight="1" x14ac:dyDescent="0.2">
      <c r="A1260" s="25"/>
      <c r="B1260" s="25"/>
      <c r="C1260" s="25"/>
      <c r="D1260" s="28"/>
      <c r="E1260" s="25"/>
      <c r="F1260" s="25"/>
      <c r="G1260" s="25"/>
      <c r="H1260" s="25"/>
      <c r="I1260" s="25"/>
      <c r="J1260" s="25"/>
      <c r="K1260" s="25"/>
      <c r="L1260" s="25"/>
      <c r="M1260" s="25"/>
      <c r="N1260" s="25"/>
      <c r="O1260" s="25"/>
      <c r="P1260" s="25"/>
      <c r="Q1260" s="25"/>
      <c r="R1260" s="25"/>
      <c r="S1260" s="25"/>
      <c r="T1260" s="25"/>
      <c r="U1260" s="25"/>
    </row>
    <row r="1261" spans="1:21" ht="11.25" customHeight="1" x14ac:dyDescent="0.2">
      <c r="A1261" s="25"/>
      <c r="B1261" s="25"/>
      <c r="C1261" s="25"/>
      <c r="D1261" s="28"/>
      <c r="E1261" s="25"/>
      <c r="F1261" s="25"/>
      <c r="G1261" s="25"/>
      <c r="H1261" s="25"/>
      <c r="I1261" s="25"/>
      <c r="J1261" s="25"/>
      <c r="K1261" s="25"/>
      <c r="L1261" s="25"/>
      <c r="M1261" s="25"/>
      <c r="N1261" s="25"/>
      <c r="O1261" s="25"/>
      <c r="P1261" s="25"/>
      <c r="Q1261" s="25"/>
      <c r="R1261" s="25"/>
      <c r="S1261" s="25"/>
      <c r="T1261" s="25"/>
      <c r="U1261" s="25"/>
    </row>
    <row r="1262" spans="1:21" ht="11.25" customHeight="1" x14ac:dyDescent="0.2">
      <c r="A1262" s="25"/>
      <c r="B1262" s="25"/>
      <c r="C1262" s="25"/>
      <c r="D1262" s="28"/>
      <c r="E1262" s="25"/>
      <c r="F1262" s="25"/>
      <c r="G1262" s="25"/>
      <c r="H1262" s="25"/>
      <c r="I1262" s="25"/>
      <c r="J1262" s="25"/>
      <c r="K1262" s="25"/>
      <c r="L1262" s="25"/>
      <c r="M1262" s="25"/>
      <c r="N1262" s="25"/>
      <c r="O1262" s="25"/>
      <c r="P1262" s="25"/>
      <c r="Q1262" s="25"/>
      <c r="R1262" s="25"/>
      <c r="S1262" s="25"/>
      <c r="T1262" s="25"/>
      <c r="U1262" s="25"/>
    </row>
    <row r="1263" spans="1:21" ht="11.25" customHeight="1" x14ac:dyDescent="0.2">
      <c r="A1263" s="25"/>
      <c r="B1263" s="25"/>
      <c r="C1263" s="25"/>
      <c r="D1263" s="28"/>
      <c r="E1263" s="25"/>
      <c r="F1263" s="25"/>
      <c r="G1263" s="25"/>
      <c r="H1263" s="25"/>
      <c r="I1263" s="25"/>
      <c r="J1263" s="25"/>
      <c r="K1263" s="25"/>
      <c r="L1263" s="25"/>
      <c r="M1263" s="25"/>
      <c r="N1263" s="25"/>
      <c r="O1263" s="25"/>
      <c r="P1263" s="25"/>
      <c r="Q1263" s="25"/>
      <c r="R1263" s="25"/>
      <c r="S1263" s="25"/>
      <c r="T1263" s="25"/>
      <c r="U1263" s="25"/>
    </row>
    <row r="1264" spans="1:21" ht="11.25" customHeight="1" x14ac:dyDescent="0.2">
      <c r="A1264" s="25"/>
      <c r="B1264" s="25"/>
      <c r="C1264" s="25"/>
      <c r="D1264" s="28"/>
      <c r="E1264" s="25"/>
      <c r="F1264" s="25"/>
      <c r="G1264" s="25"/>
      <c r="H1264" s="25"/>
      <c r="I1264" s="25"/>
      <c r="J1264" s="25"/>
      <c r="K1264" s="25"/>
      <c r="L1264" s="25"/>
      <c r="M1264" s="25"/>
      <c r="N1264" s="25"/>
      <c r="O1264" s="25"/>
      <c r="P1264" s="25"/>
      <c r="Q1264" s="25"/>
      <c r="R1264" s="25"/>
      <c r="S1264" s="25"/>
      <c r="T1264" s="25"/>
      <c r="U1264" s="25"/>
    </row>
    <row r="1265" spans="1:21" ht="11.25" customHeight="1" x14ac:dyDescent="0.2">
      <c r="A1265" s="25"/>
      <c r="B1265" s="25"/>
      <c r="C1265" s="25"/>
      <c r="D1265" s="28"/>
      <c r="E1265" s="25"/>
      <c r="F1265" s="25"/>
      <c r="G1265" s="25"/>
      <c r="H1265" s="25"/>
      <c r="I1265" s="25"/>
      <c r="J1265" s="25"/>
      <c r="K1265" s="25"/>
      <c r="L1265" s="25"/>
      <c r="M1265" s="25"/>
      <c r="N1265" s="25"/>
      <c r="O1265" s="25"/>
      <c r="P1265" s="25"/>
      <c r="Q1265" s="25"/>
      <c r="R1265" s="25"/>
      <c r="S1265" s="25"/>
      <c r="T1265" s="25"/>
      <c r="U1265" s="25"/>
    </row>
    <row r="1266" spans="1:21" ht="11.25" customHeight="1" x14ac:dyDescent="0.2">
      <c r="A1266" s="25"/>
      <c r="B1266" s="25"/>
      <c r="C1266" s="25"/>
      <c r="D1266" s="28"/>
      <c r="E1266" s="25"/>
      <c r="F1266" s="25"/>
      <c r="G1266" s="25"/>
      <c r="H1266" s="25"/>
      <c r="I1266" s="25"/>
      <c r="J1266" s="25"/>
      <c r="K1266" s="25"/>
      <c r="L1266" s="25"/>
      <c r="M1266" s="25"/>
      <c r="N1266" s="25"/>
      <c r="O1266" s="25"/>
      <c r="P1266" s="25"/>
      <c r="Q1266" s="25"/>
      <c r="R1266" s="25"/>
      <c r="S1266" s="25"/>
      <c r="T1266" s="25"/>
      <c r="U1266" s="25"/>
    </row>
    <row r="1267" spans="1:21" ht="11.25" customHeight="1" x14ac:dyDescent="0.2">
      <c r="A1267" s="25"/>
      <c r="B1267" s="25"/>
      <c r="C1267" s="25"/>
      <c r="D1267" s="28"/>
      <c r="E1267" s="25"/>
      <c r="F1267" s="25"/>
      <c r="G1267" s="25"/>
      <c r="H1267" s="25"/>
      <c r="I1267" s="25"/>
      <c r="J1267" s="25"/>
      <c r="K1267" s="25"/>
      <c r="L1267" s="25"/>
      <c r="M1267" s="25"/>
      <c r="N1267" s="25"/>
      <c r="O1267" s="25"/>
      <c r="P1267" s="25"/>
      <c r="Q1267" s="25"/>
      <c r="R1267" s="25"/>
      <c r="S1267" s="25"/>
      <c r="T1267" s="25"/>
      <c r="U1267" s="25"/>
    </row>
    <row r="1268" spans="1:21" ht="11.25" customHeight="1" x14ac:dyDescent="0.2">
      <c r="A1268" s="25"/>
      <c r="B1268" s="25"/>
      <c r="C1268" s="25"/>
      <c r="D1268" s="28"/>
      <c r="E1268" s="25"/>
      <c r="F1268" s="25"/>
      <c r="G1268" s="25"/>
      <c r="H1268" s="25"/>
      <c r="I1268" s="25"/>
      <c r="J1268" s="25"/>
      <c r="K1268" s="25"/>
      <c r="L1268" s="25"/>
      <c r="M1268" s="25"/>
      <c r="N1268" s="25"/>
      <c r="O1268" s="25"/>
      <c r="P1268" s="25"/>
      <c r="Q1268" s="25"/>
      <c r="R1268" s="25"/>
      <c r="S1268" s="25"/>
      <c r="T1268" s="25"/>
      <c r="U1268" s="25"/>
    </row>
    <row r="1269" spans="1:21" ht="11.25" customHeight="1" x14ac:dyDescent="0.2">
      <c r="A1269" s="25"/>
      <c r="B1269" s="25"/>
      <c r="C1269" s="25"/>
      <c r="D1269" s="28"/>
      <c r="E1269" s="25"/>
      <c r="F1269" s="25"/>
      <c r="G1269" s="25"/>
      <c r="H1269" s="25"/>
      <c r="I1269" s="25"/>
      <c r="J1269" s="25"/>
      <c r="K1269" s="25"/>
      <c r="L1269" s="25"/>
      <c r="M1269" s="25"/>
      <c r="N1269" s="25"/>
      <c r="O1269" s="25"/>
      <c r="P1269" s="25"/>
      <c r="Q1269" s="25"/>
      <c r="R1269" s="25"/>
      <c r="S1269" s="25"/>
      <c r="T1269" s="25"/>
      <c r="U1269" s="25"/>
    </row>
    <row r="1270" spans="1:21" ht="11.25" customHeight="1" x14ac:dyDescent="0.2">
      <c r="A1270" s="25"/>
      <c r="B1270" s="25"/>
      <c r="C1270" s="25"/>
      <c r="D1270" s="28"/>
      <c r="E1270" s="25"/>
      <c r="F1270" s="25"/>
      <c r="G1270" s="25"/>
      <c r="H1270" s="25"/>
      <c r="I1270" s="25"/>
      <c r="J1270" s="25"/>
      <c r="K1270" s="25"/>
      <c r="L1270" s="25"/>
      <c r="M1270" s="25"/>
      <c r="N1270" s="25"/>
      <c r="O1270" s="25"/>
      <c r="P1270" s="25"/>
      <c r="Q1270" s="25"/>
      <c r="R1270" s="25"/>
      <c r="S1270" s="25"/>
      <c r="T1270" s="25"/>
      <c r="U1270" s="25"/>
    </row>
    <row r="1271" spans="1:21" ht="11.25" customHeight="1" x14ac:dyDescent="0.2">
      <c r="A1271" s="25"/>
      <c r="B1271" s="25"/>
      <c r="C1271" s="25"/>
      <c r="D1271" s="28"/>
      <c r="E1271" s="25"/>
      <c r="F1271" s="25"/>
      <c r="G1271" s="25"/>
      <c r="H1271" s="25"/>
      <c r="I1271" s="25"/>
      <c r="J1271" s="25"/>
      <c r="K1271" s="25"/>
      <c r="L1271" s="25"/>
      <c r="M1271" s="25"/>
      <c r="N1271" s="25"/>
      <c r="O1271" s="25"/>
      <c r="P1271" s="25"/>
      <c r="Q1271" s="25"/>
      <c r="R1271" s="25"/>
      <c r="S1271" s="25"/>
      <c r="T1271" s="25"/>
      <c r="U1271" s="25"/>
    </row>
    <row r="1272" spans="1:21" ht="11.25" customHeight="1" x14ac:dyDescent="0.2">
      <c r="A1272" s="25"/>
      <c r="B1272" s="25"/>
      <c r="C1272" s="25"/>
      <c r="D1272" s="28"/>
      <c r="E1272" s="25"/>
      <c r="F1272" s="25"/>
      <c r="G1272" s="25"/>
      <c r="H1272" s="25"/>
      <c r="I1272" s="25"/>
      <c r="J1272" s="25"/>
      <c r="K1272" s="25"/>
      <c r="L1272" s="25"/>
      <c r="M1272" s="25"/>
      <c r="N1272" s="25"/>
      <c r="O1272" s="25"/>
      <c r="P1272" s="25"/>
      <c r="Q1272" s="25"/>
      <c r="R1272" s="25"/>
      <c r="S1272" s="25"/>
      <c r="T1272" s="25"/>
      <c r="U1272" s="25"/>
    </row>
    <row r="1273" spans="1:21" ht="11.25" customHeight="1" x14ac:dyDescent="0.2">
      <c r="A1273" s="25"/>
      <c r="B1273" s="25"/>
      <c r="C1273" s="25"/>
      <c r="D1273" s="28"/>
      <c r="E1273" s="25"/>
      <c r="F1273" s="25"/>
      <c r="G1273" s="25"/>
      <c r="H1273" s="25"/>
      <c r="I1273" s="25"/>
      <c r="J1273" s="25"/>
      <c r="K1273" s="25"/>
      <c r="L1273" s="25"/>
      <c r="M1273" s="25"/>
      <c r="N1273" s="25"/>
      <c r="O1273" s="25"/>
      <c r="P1273" s="25"/>
      <c r="Q1273" s="25"/>
      <c r="R1273" s="25"/>
      <c r="S1273" s="25"/>
      <c r="T1273" s="25"/>
      <c r="U1273" s="25"/>
    </row>
    <row r="1274" spans="1:21" ht="11.25" customHeight="1" x14ac:dyDescent="0.2">
      <c r="A1274" s="25"/>
      <c r="B1274" s="25"/>
      <c r="C1274" s="25"/>
      <c r="D1274" s="28"/>
      <c r="E1274" s="25"/>
      <c r="F1274" s="25"/>
      <c r="G1274" s="25"/>
      <c r="H1274" s="25"/>
      <c r="I1274" s="25"/>
      <c r="J1274" s="25"/>
      <c r="K1274" s="25"/>
      <c r="L1274" s="25"/>
      <c r="M1274" s="25"/>
      <c r="N1274" s="25"/>
      <c r="O1274" s="25"/>
      <c r="P1274" s="25"/>
      <c r="Q1274" s="25"/>
      <c r="R1274" s="25"/>
      <c r="S1274" s="25"/>
      <c r="T1274" s="25"/>
      <c r="U1274" s="25"/>
    </row>
    <row r="1275" spans="1:21" ht="11.25" customHeight="1" x14ac:dyDescent="0.2">
      <c r="A1275" s="25"/>
      <c r="B1275" s="25"/>
      <c r="C1275" s="25"/>
      <c r="D1275" s="28"/>
      <c r="E1275" s="25"/>
      <c r="F1275" s="25"/>
      <c r="G1275" s="25"/>
      <c r="H1275" s="25"/>
      <c r="I1275" s="25"/>
      <c r="J1275" s="25"/>
      <c r="K1275" s="25"/>
      <c r="L1275" s="25"/>
      <c r="M1275" s="25"/>
      <c r="N1275" s="25"/>
      <c r="O1275" s="25"/>
      <c r="P1275" s="25"/>
      <c r="Q1275" s="25"/>
      <c r="R1275" s="25"/>
      <c r="S1275" s="25"/>
      <c r="T1275" s="25"/>
      <c r="U1275" s="25"/>
    </row>
    <row r="1276" spans="1:21" ht="11.25" customHeight="1" x14ac:dyDescent="0.2">
      <c r="A1276" s="25"/>
      <c r="B1276" s="25"/>
      <c r="C1276" s="25"/>
      <c r="D1276" s="28"/>
      <c r="E1276" s="25"/>
      <c r="F1276" s="25"/>
      <c r="G1276" s="25"/>
      <c r="H1276" s="25"/>
      <c r="I1276" s="25"/>
      <c r="J1276" s="25"/>
      <c r="K1276" s="25"/>
      <c r="L1276" s="25"/>
      <c r="M1276" s="25"/>
      <c r="N1276" s="25"/>
      <c r="O1276" s="25"/>
      <c r="P1276" s="25"/>
      <c r="Q1276" s="25"/>
      <c r="R1276" s="25"/>
      <c r="S1276" s="25"/>
      <c r="T1276" s="25"/>
      <c r="U1276" s="25"/>
    </row>
    <row r="1277" spans="1:21" ht="11.25" customHeight="1" x14ac:dyDescent="0.2">
      <c r="A1277" s="25"/>
      <c r="B1277" s="25"/>
      <c r="C1277" s="25"/>
      <c r="D1277" s="28"/>
      <c r="E1277" s="25"/>
      <c r="F1277" s="25"/>
      <c r="G1277" s="25"/>
      <c r="H1277" s="25"/>
      <c r="I1277" s="25"/>
      <c r="J1277" s="25"/>
      <c r="K1277" s="25"/>
      <c r="L1277" s="25"/>
      <c r="M1277" s="25"/>
      <c r="N1277" s="25"/>
      <c r="O1277" s="25"/>
      <c r="P1277" s="25"/>
      <c r="Q1277" s="25"/>
      <c r="R1277" s="25"/>
      <c r="S1277" s="25"/>
      <c r="T1277" s="25"/>
      <c r="U1277" s="25"/>
    </row>
    <row r="1278" spans="1:21" ht="11.25" customHeight="1" x14ac:dyDescent="0.2">
      <c r="A1278" s="25"/>
      <c r="B1278" s="25"/>
      <c r="C1278" s="25"/>
      <c r="D1278" s="28"/>
      <c r="E1278" s="25"/>
      <c r="F1278" s="25"/>
      <c r="G1278" s="25"/>
      <c r="H1278" s="25"/>
      <c r="I1278" s="25"/>
      <c r="J1278" s="25"/>
      <c r="K1278" s="25"/>
      <c r="L1278" s="25"/>
      <c r="M1278" s="25"/>
      <c r="N1278" s="25"/>
      <c r="O1278" s="25"/>
      <c r="P1278" s="25"/>
      <c r="Q1278" s="25"/>
      <c r="R1278" s="25"/>
      <c r="S1278" s="25"/>
      <c r="T1278" s="25"/>
      <c r="U1278" s="25"/>
    </row>
    <row r="1279" spans="1:21" ht="11.25" customHeight="1" x14ac:dyDescent="0.2">
      <c r="A1279" s="25"/>
      <c r="B1279" s="25"/>
      <c r="C1279" s="25"/>
      <c r="D1279" s="28"/>
      <c r="E1279" s="25"/>
      <c r="F1279" s="25"/>
      <c r="G1279" s="25"/>
      <c r="H1279" s="25"/>
      <c r="I1279" s="25"/>
      <c r="J1279" s="25"/>
      <c r="K1279" s="25"/>
      <c r="L1279" s="25"/>
      <c r="M1279" s="25"/>
      <c r="N1279" s="25"/>
      <c r="O1279" s="25"/>
      <c r="P1279" s="25"/>
      <c r="Q1279" s="25"/>
      <c r="R1279" s="25"/>
      <c r="S1279" s="25"/>
      <c r="T1279" s="25"/>
      <c r="U1279" s="25"/>
    </row>
    <row r="1280" spans="1:21" ht="11.25" customHeight="1" x14ac:dyDescent="0.2">
      <c r="A1280" s="25"/>
      <c r="B1280" s="25"/>
      <c r="C1280" s="25"/>
      <c r="D1280" s="28"/>
      <c r="E1280" s="25"/>
      <c r="F1280" s="25"/>
      <c r="G1280" s="25"/>
      <c r="H1280" s="25"/>
      <c r="I1280" s="25"/>
      <c r="J1280" s="25"/>
      <c r="K1280" s="25"/>
      <c r="L1280" s="25"/>
      <c r="M1280" s="25"/>
      <c r="N1280" s="25"/>
      <c r="O1280" s="25"/>
      <c r="P1280" s="25"/>
      <c r="Q1280" s="25"/>
      <c r="R1280" s="25"/>
      <c r="S1280" s="25"/>
      <c r="T1280" s="25"/>
      <c r="U1280" s="25"/>
    </row>
    <row r="1281" spans="1:21" ht="11.25" customHeight="1" x14ac:dyDescent="0.2">
      <c r="A1281" s="25"/>
      <c r="B1281" s="25"/>
      <c r="C1281" s="25"/>
      <c r="D1281" s="28"/>
      <c r="E1281" s="25"/>
      <c r="F1281" s="25"/>
      <c r="G1281" s="25"/>
      <c r="H1281" s="25"/>
      <c r="I1281" s="25"/>
      <c r="J1281" s="25"/>
      <c r="K1281" s="25"/>
      <c r="L1281" s="25"/>
      <c r="M1281" s="25"/>
      <c r="N1281" s="25"/>
      <c r="O1281" s="25"/>
      <c r="P1281" s="25"/>
      <c r="Q1281" s="25"/>
      <c r="R1281" s="25"/>
      <c r="S1281" s="25"/>
      <c r="T1281" s="25"/>
      <c r="U1281" s="25"/>
    </row>
    <row r="1282" spans="1:21" ht="11.25" customHeight="1" x14ac:dyDescent="0.2">
      <c r="A1282" s="25"/>
      <c r="B1282" s="25"/>
      <c r="C1282" s="25"/>
      <c r="D1282" s="28"/>
      <c r="E1282" s="25"/>
      <c r="F1282" s="25"/>
      <c r="G1282" s="25"/>
      <c r="H1282" s="25"/>
      <c r="I1282" s="25"/>
      <c r="J1282" s="25"/>
      <c r="K1282" s="25"/>
      <c r="L1282" s="25"/>
      <c r="M1282" s="25"/>
      <c r="N1282" s="25"/>
      <c r="O1282" s="25"/>
      <c r="P1282" s="25"/>
      <c r="Q1282" s="25"/>
      <c r="R1282" s="25"/>
      <c r="S1282" s="25"/>
      <c r="T1282" s="25"/>
      <c r="U1282" s="25"/>
    </row>
    <row r="1283" spans="1:21" ht="11.25" customHeight="1" x14ac:dyDescent="0.2">
      <c r="A1283" s="25"/>
      <c r="B1283" s="25"/>
      <c r="C1283" s="25"/>
      <c r="D1283" s="28"/>
      <c r="E1283" s="25"/>
      <c r="F1283" s="25"/>
      <c r="G1283" s="25"/>
      <c r="H1283" s="25"/>
      <c r="I1283" s="25"/>
      <c r="J1283" s="25"/>
      <c r="K1283" s="25"/>
      <c r="L1283" s="25"/>
      <c r="M1283" s="25"/>
      <c r="N1283" s="25"/>
      <c r="O1283" s="25"/>
      <c r="P1283" s="25"/>
      <c r="Q1283" s="25"/>
      <c r="R1283" s="25"/>
      <c r="S1283" s="25"/>
      <c r="T1283" s="25"/>
      <c r="U1283" s="25"/>
    </row>
    <row r="1284" spans="1:21" ht="11.25" customHeight="1" x14ac:dyDescent="0.2">
      <c r="A1284" s="25"/>
      <c r="B1284" s="25"/>
      <c r="C1284" s="25"/>
      <c r="D1284" s="28"/>
      <c r="E1284" s="25"/>
      <c r="F1284" s="25"/>
      <c r="G1284" s="25"/>
      <c r="H1284" s="25"/>
      <c r="I1284" s="25"/>
      <c r="J1284" s="25"/>
      <c r="K1284" s="25"/>
      <c r="L1284" s="25"/>
      <c r="M1284" s="25"/>
      <c r="N1284" s="25"/>
      <c r="O1284" s="25"/>
      <c r="P1284" s="25"/>
      <c r="Q1284" s="25"/>
      <c r="R1284" s="25"/>
      <c r="S1284" s="25"/>
      <c r="T1284" s="25"/>
      <c r="U1284" s="25"/>
    </row>
    <row r="1285" spans="1:21" ht="11.25" customHeight="1" x14ac:dyDescent="0.2">
      <c r="A1285" s="25"/>
      <c r="B1285" s="25"/>
      <c r="C1285" s="25"/>
      <c r="D1285" s="28"/>
      <c r="E1285" s="25"/>
      <c r="F1285" s="25"/>
      <c r="G1285" s="25"/>
      <c r="H1285" s="25"/>
      <c r="I1285" s="25"/>
      <c r="J1285" s="25"/>
      <c r="K1285" s="25"/>
      <c r="L1285" s="25"/>
      <c r="M1285" s="25"/>
      <c r="N1285" s="25"/>
      <c r="O1285" s="25"/>
      <c r="P1285" s="25"/>
      <c r="Q1285" s="25"/>
      <c r="R1285" s="25"/>
      <c r="S1285" s="25"/>
      <c r="T1285" s="25"/>
      <c r="U1285" s="25"/>
    </row>
    <row r="1286" spans="1:21" ht="11.25" customHeight="1" x14ac:dyDescent="0.2">
      <c r="A1286" s="25"/>
      <c r="B1286" s="25"/>
      <c r="C1286" s="25"/>
      <c r="D1286" s="28"/>
      <c r="E1286" s="25"/>
      <c r="F1286" s="25"/>
      <c r="G1286" s="25"/>
      <c r="H1286" s="25"/>
      <c r="I1286" s="25"/>
      <c r="J1286" s="25"/>
      <c r="K1286" s="25"/>
      <c r="L1286" s="25"/>
      <c r="M1286" s="25"/>
      <c r="N1286" s="25"/>
      <c r="O1286" s="25"/>
      <c r="P1286" s="25"/>
      <c r="Q1286" s="25"/>
      <c r="R1286" s="25"/>
      <c r="S1286" s="25"/>
      <c r="T1286" s="25"/>
      <c r="U1286" s="25"/>
    </row>
    <row r="1287" spans="1:21" ht="11.25" customHeight="1" x14ac:dyDescent="0.2">
      <c r="A1287" s="25"/>
      <c r="B1287" s="25"/>
      <c r="C1287" s="25"/>
      <c r="D1287" s="28"/>
      <c r="E1287" s="25"/>
      <c r="F1287" s="25"/>
      <c r="G1287" s="25"/>
      <c r="H1287" s="25"/>
      <c r="I1287" s="25"/>
      <c r="J1287" s="25"/>
      <c r="K1287" s="25"/>
      <c r="L1287" s="25"/>
      <c r="M1287" s="25"/>
      <c r="N1287" s="25"/>
      <c r="O1287" s="25"/>
      <c r="P1287" s="25"/>
      <c r="Q1287" s="25"/>
      <c r="R1287" s="25"/>
      <c r="S1287" s="25"/>
      <c r="T1287" s="25"/>
      <c r="U1287" s="25"/>
    </row>
    <row r="1288" spans="1:21" ht="11.25" customHeight="1" x14ac:dyDescent="0.2">
      <c r="A1288" s="25"/>
      <c r="B1288" s="25"/>
      <c r="C1288" s="25"/>
      <c r="D1288" s="28"/>
      <c r="E1288" s="25"/>
      <c r="F1288" s="25"/>
      <c r="G1288" s="25"/>
      <c r="H1288" s="25"/>
      <c r="I1288" s="25"/>
      <c r="J1288" s="25"/>
      <c r="K1288" s="25"/>
      <c r="L1288" s="25"/>
      <c r="M1288" s="25"/>
      <c r="N1288" s="25"/>
      <c r="O1288" s="25"/>
      <c r="P1288" s="25"/>
      <c r="Q1288" s="25"/>
      <c r="R1288" s="25"/>
      <c r="S1288" s="25"/>
      <c r="T1288" s="25"/>
      <c r="U1288" s="25"/>
    </row>
    <row r="1289" spans="1:21" ht="11.25" customHeight="1" x14ac:dyDescent="0.2">
      <c r="A1289" s="25"/>
      <c r="B1289" s="25"/>
      <c r="C1289" s="25"/>
      <c r="D1289" s="28"/>
      <c r="E1289" s="25"/>
      <c r="F1289" s="25"/>
      <c r="G1289" s="25"/>
      <c r="H1289" s="25"/>
      <c r="I1289" s="25"/>
      <c r="J1289" s="25"/>
      <c r="K1289" s="25"/>
      <c r="L1289" s="25"/>
      <c r="M1289" s="25"/>
      <c r="N1289" s="25"/>
      <c r="O1289" s="25"/>
      <c r="P1289" s="25"/>
      <c r="Q1289" s="25"/>
      <c r="R1289" s="25"/>
      <c r="S1289" s="25"/>
      <c r="T1289" s="25"/>
      <c r="U1289" s="25"/>
    </row>
    <row r="1290" spans="1:21" ht="11.25" customHeight="1" x14ac:dyDescent="0.2">
      <c r="A1290" s="25"/>
      <c r="B1290" s="25"/>
      <c r="C1290" s="25"/>
      <c r="D1290" s="28"/>
      <c r="E1290" s="25"/>
      <c r="F1290" s="25"/>
      <c r="G1290" s="25"/>
      <c r="H1290" s="25"/>
      <c r="I1290" s="25"/>
      <c r="J1290" s="25"/>
      <c r="K1290" s="25"/>
      <c r="L1290" s="25"/>
      <c r="M1290" s="25"/>
      <c r="N1290" s="25"/>
      <c r="O1290" s="25"/>
      <c r="P1290" s="25"/>
      <c r="Q1290" s="25"/>
      <c r="R1290" s="25"/>
      <c r="S1290" s="25"/>
      <c r="T1290" s="25"/>
      <c r="U1290" s="25"/>
    </row>
    <row r="1291" spans="1:21" ht="11.25" customHeight="1" x14ac:dyDescent="0.2">
      <c r="A1291" s="25"/>
      <c r="B1291" s="25"/>
      <c r="C1291" s="25"/>
      <c r="D1291" s="28"/>
      <c r="E1291" s="25"/>
      <c r="F1291" s="25"/>
      <c r="G1291" s="25"/>
      <c r="H1291" s="25"/>
      <c r="I1291" s="25"/>
      <c r="J1291" s="25"/>
      <c r="K1291" s="25"/>
      <c r="L1291" s="25"/>
      <c r="M1291" s="25"/>
      <c r="N1291" s="25"/>
      <c r="O1291" s="25"/>
      <c r="P1291" s="25"/>
      <c r="Q1291" s="25"/>
      <c r="R1291" s="25"/>
      <c r="S1291" s="25"/>
      <c r="T1291" s="25"/>
      <c r="U1291" s="25"/>
    </row>
    <row r="1292" spans="1:21" ht="11.25" customHeight="1" x14ac:dyDescent="0.2">
      <c r="A1292" s="25"/>
      <c r="B1292" s="25"/>
      <c r="C1292" s="25"/>
      <c r="D1292" s="28"/>
      <c r="E1292" s="25"/>
      <c r="F1292" s="25"/>
      <c r="G1292" s="25"/>
      <c r="H1292" s="25"/>
      <c r="I1292" s="25"/>
      <c r="J1292" s="25"/>
      <c r="K1292" s="25"/>
      <c r="L1292" s="25"/>
      <c r="M1292" s="25"/>
      <c r="N1292" s="25"/>
      <c r="O1292" s="25"/>
      <c r="P1292" s="25"/>
      <c r="Q1292" s="25"/>
      <c r="R1292" s="25"/>
      <c r="S1292" s="25"/>
      <c r="T1292" s="25"/>
      <c r="U1292" s="25"/>
    </row>
    <row r="1293" spans="1:21" ht="11.25" customHeight="1" x14ac:dyDescent="0.2">
      <c r="A1293" s="25"/>
      <c r="B1293" s="25"/>
      <c r="C1293" s="25"/>
      <c r="D1293" s="28"/>
      <c r="E1293" s="25"/>
      <c r="F1293" s="25"/>
      <c r="G1293" s="25"/>
      <c r="H1293" s="25"/>
      <c r="I1293" s="25"/>
      <c r="J1293" s="25"/>
      <c r="K1293" s="25"/>
      <c r="L1293" s="25"/>
      <c r="M1293" s="25"/>
      <c r="N1293" s="25"/>
      <c r="O1293" s="25"/>
      <c r="P1293" s="25"/>
      <c r="Q1293" s="25"/>
      <c r="R1293" s="25"/>
      <c r="S1293" s="25"/>
      <c r="T1293" s="25"/>
      <c r="U1293" s="25"/>
    </row>
    <row r="1294" spans="1:21" ht="11.25" customHeight="1" x14ac:dyDescent="0.2">
      <c r="A1294" s="25"/>
      <c r="B1294" s="25"/>
      <c r="C1294" s="25"/>
      <c r="D1294" s="28"/>
      <c r="E1294" s="25"/>
      <c r="F1294" s="25"/>
      <c r="G1294" s="25"/>
      <c r="H1294" s="25"/>
      <c r="I1294" s="25"/>
      <c r="J1294" s="25"/>
      <c r="K1294" s="25"/>
      <c r="L1294" s="25"/>
      <c r="M1294" s="25"/>
      <c r="N1294" s="25"/>
      <c r="O1294" s="25"/>
      <c r="P1294" s="25"/>
      <c r="Q1294" s="25"/>
      <c r="R1294" s="25"/>
      <c r="S1294" s="25"/>
      <c r="T1294" s="25"/>
      <c r="U1294" s="25"/>
    </row>
    <row r="1295" spans="1:21" ht="11.25" customHeight="1" x14ac:dyDescent="0.2">
      <c r="A1295" s="25"/>
      <c r="B1295" s="25"/>
      <c r="C1295" s="25"/>
      <c r="D1295" s="28"/>
      <c r="E1295" s="25"/>
      <c r="F1295" s="25"/>
      <c r="G1295" s="25"/>
      <c r="H1295" s="25"/>
      <c r="I1295" s="25"/>
      <c r="J1295" s="25"/>
      <c r="K1295" s="25"/>
      <c r="L1295" s="25"/>
      <c r="M1295" s="25"/>
      <c r="N1295" s="25"/>
      <c r="O1295" s="25"/>
      <c r="P1295" s="25"/>
      <c r="Q1295" s="25"/>
      <c r="R1295" s="25"/>
      <c r="S1295" s="25"/>
      <c r="T1295" s="25"/>
      <c r="U1295" s="25"/>
    </row>
    <row r="1296" spans="1:21" ht="11.25" customHeight="1" x14ac:dyDescent="0.2">
      <c r="A1296" s="25"/>
      <c r="B1296" s="25"/>
      <c r="C1296" s="25"/>
      <c r="D1296" s="28"/>
      <c r="E1296" s="25"/>
      <c r="F1296" s="25"/>
      <c r="G1296" s="25"/>
      <c r="H1296" s="25"/>
      <c r="I1296" s="25"/>
      <c r="J1296" s="25"/>
      <c r="K1296" s="25"/>
      <c r="L1296" s="25"/>
      <c r="M1296" s="25"/>
      <c r="N1296" s="25"/>
      <c r="O1296" s="25"/>
      <c r="P1296" s="25"/>
      <c r="Q1296" s="25"/>
      <c r="R1296" s="25"/>
      <c r="S1296" s="25"/>
      <c r="T1296" s="25"/>
      <c r="U1296" s="25"/>
    </row>
    <row r="1297" spans="1:21" ht="11.25" customHeight="1" x14ac:dyDescent="0.2">
      <c r="A1297" s="25"/>
      <c r="B1297" s="25"/>
      <c r="C1297" s="25"/>
      <c r="D1297" s="28"/>
      <c r="E1297" s="25"/>
      <c r="F1297" s="25"/>
      <c r="G1297" s="25"/>
      <c r="H1297" s="25"/>
      <c r="I1297" s="25"/>
      <c r="J1297" s="25"/>
      <c r="K1297" s="25"/>
      <c r="L1297" s="25"/>
      <c r="M1297" s="25"/>
      <c r="N1297" s="25"/>
      <c r="O1297" s="25"/>
      <c r="P1297" s="25"/>
      <c r="Q1297" s="25"/>
      <c r="R1297" s="25"/>
      <c r="S1297" s="25"/>
      <c r="T1297" s="25"/>
      <c r="U1297" s="25"/>
    </row>
    <row r="1298" spans="1:21" ht="11.25" customHeight="1" x14ac:dyDescent="0.2">
      <c r="A1298" s="25"/>
      <c r="B1298" s="25"/>
      <c r="C1298" s="25"/>
      <c r="D1298" s="28"/>
      <c r="E1298" s="25"/>
      <c r="F1298" s="25"/>
      <c r="G1298" s="25"/>
      <c r="H1298" s="25"/>
      <c r="I1298" s="25"/>
      <c r="J1298" s="25"/>
      <c r="K1298" s="25"/>
      <c r="L1298" s="25"/>
      <c r="M1298" s="25"/>
      <c r="N1298" s="25"/>
      <c r="O1298" s="25"/>
      <c r="P1298" s="25"/>
      <c r="Q1298" s="25"/>
      <c r="R1298" s="25"/>
      <c r="S1298" s="25"/>
      <c r="T1298" s="25"/>
      <c r="U1298" s="25"/>
    </row>
    <row r="1299" spans="1:21" ht="11.25" customHeight="1" x14ac:dyDescent="0.2">
      <c r="A1299" s="25"/>
      <c r="B1299" s="25"/>
      <c r="C1299" s="25"/>
      <c r="D1299" s="28"/>
      <c r="E1299" s="25"/>
      <c r="F1299" s="25"/>
      <c r="G1299" s="25"/>
      <c r="H1299" s="25"/>
      <c r="I1299" s="25"/>
      <c r="J1299" s="25"/>
      <c r="K1299" s="25"/>
      <c r="L1299" s="25"/>
      <c r="M1299" s="25"/>
      <c r="N1299" s="25"/>
      <c r="O1299" s="25"/>
      <c r="P1299" s="25"/>
      <c r="Q1299" s="25"/>
      <c r="R1299" s="25"/>
      <c r="S1299" s="25"/>
      <c r="T1299" s="25"/>
      <c r="U1299" s="25"/>
    </row>
    <row r="1300" spans="1:21" ht="11.25" customHeight="1" x14ac:dyDescent="0.2">
      <c r="A1300" s="25"/>
      <c r="B1300" s="25"/>
      <c r="C1300" s="25"/>
      <c r="D1300" s="28"/>
      <c r="E1300" s="25"/>
      <c r="F1300" s="25"/>
      <c r="G1300" s="25"/>
      <c r="H1300" s="25"/>
      <c r="I1300" s="25"/>
      <c r="J1300" s="25"/>
      <c r="K1300" s="25"/>
      <c r="L1300" s="25"/>
      <c r="M1300" s="25"/>
      <c r="N1300" s="25"/>
      <c r="O1300" s="25"/>
      <c r="P1300" s="25"/>
      <c r="Q1300" s="25"/>
      <c r="R1300" s="25"/>
      <c r="S1300" s="25"/>
      <c r="T1300" s="25"/>
      <c r="U1300" s="25"/>
    </row>
    <row r="1301" spans="1:21" ht="11.25" customHeight="1" x14ac:dyDescent="0.2">
      <c r="A1301" s="25"/>
      <c r="B1301" s="25"/>
      <c r="C1301" s="25"/>
      <c r="D1301" s="28"/>
      <c r="E1301" s="25"/>
      <c r="F1301" s="25"/>
      <c r="G1301" s="25"/>
      <c r="H1301" s="25"/>
      <c r="I1301" s="25"/>
      <c r="J1301" s="25"/>
      <c r="K1301" s="25"/>
      <c r="L1301" s="25"/>
      <c r="M1301" s="25"/>
      <c r="N1301" s="25"/>
      <c r="O1301" s="25"/>
      <c r="P1301" s="25"/>
      <c r="Q1301" s="25"/>
      <c r="R1301" s="25"/>
      <c r="S1301" s="25"/>
      <c r="T1301" s="25"/>
      <c r="U1301" s="25"/>
    </row>
    <row r="1302" spans="1:21" ht="11.25" customHeight="1" x14ac:dyDescent="0.2">
      <c r="A1302" s="25"/>
      <c r="B1302" s="25"/>
      <c r="C1302" s="25"/>
      <c r="D1302" s="28"/>
      <c r="E1302" s="25"/>
      <c r="F1302" s="25"/>
      <c r="G1302" s="25"/>
      <c r="H1302" s="25"/>
      <c r="I1302" s="25"/>
      <c r="J1302" s="25"/>
      <c r="K1302" s="25"/>
      <c r="L1302" s="25"/>
      <c r="M1302" s="25"/>
      <c r="N1302" s="25"/>
      <c r="O1302" s="25"/>
      <c r="P1302" s="25"/>
      <c r="Q1302" s="25"/>
      <c r="R1302" s="25"/>
      <c r="S1302" s="25"/>
      <c r="T1302" s="25"/>
      <c r="U1302" s="25"/>
    </row>
    <row r="1303" spans="1:21" ht="11.25" customHeight="1" x14ac:dyDescent="0.2">
      <c r="A1303" s="25"/>
      <c r="B1303" s="25"/>
      <c r="C1303" s="25"/>
      <c r="D1303" s="28"/>
      <c r="E1303" s="25"/>
      <c r="F1303" s="25"/>
      <c r="G1303" s="25"/>
      <c r="H1303" s="25"/>
      <c r="I1303" s="25"/>
      <c r="J1303" s="25"/>
      <c r="K1303" s="25"/>
      <c r="L1303" s="25"/>
      <c r="M1303" s="25"/>
      <c r="N1303" s="25"/>
      <c r="O1303" s="25"/>
      <c r="P1303" s="25"/>
      <c r="Q1303" s="25"/>
      <c r="R1303" s="25"/>
      <c r="S1303" s="25"/>
      <c r="T1303" s="25"/>
      <c r="U1303" s="25"/>
    </row>
    <row r="1304" spans="1:21" ht="11.25" customHeight="1" x14ac:dyDescent="0.2">
      <c r="A1304" s="25"/>
      <c r="B1304" s="25"/>
      <c r="C1304" s="25"/>
      <c r="D1304" s="28"/>
      <c r="E1304" s="25"/>
      <c r="F1304" s="25"/>
      <c r="G1304" s="25"/>
      <c r="H1304" s="25"/>
      <c r="I1304" s="25"/>
      <c r="J1304" s="25"/>
      <c r="K1304" s="25"/>
      <c r="L1304" s="25"/>
      <c r="M1304" s="25"/>
      <c r="N1304" s="25"/>
      <c r="O1304" s="25"/>
      <c r="P1304" s="25"/>
      <c r="Q1304" s="25"/>
      <c r="R1304" s="25"/>
      <c r="S1304" s="25"/>
      <c r="T1304" s="25"/>
      <c r="U1304" s="25"/>
    </row>
    <row r="1305" spans="1:21" ht="11.25" customHeight="1" x14ac:dyDescent="0.2">
      <c r="A1305" s="25"/>
      <c r="B1305" s="25"/>
      <c r="C1305" s="25"/>
      <c r="D1305" s="28"/>
      <c r="E1305" s="25"/>
      <c r="F1305" s="25"/>
      <c r="G1305" s="25"/>
      <c r="H1305" s="25"/>
      <c r="I1305" s="25"/>
      <c r="J1305" s="25"/>
      <c r="K1305" s="25"/>
      <c r="L1305" s="25"/>
      <c r="M1305" s="25"/>
      <c r="N1305" s="25"/>
      <c r="O1305" s="25"/>
      <c r="P1305" s="25"/>
      <c r="Q1305" s="25"/>
      <c r="R1305" s="25"/>
      <c r="S1305" s="25"/>
      <c r="T1305" s="25"/>
      <c r="U1305" s="25"/>
    </row>
    <row r="1306" spans="1:21" ht="11.25" customHeight="1" x14ac:dyDescent="0.2">
      <c r="A1306" s="25"/>
      <c r="B1306" s="25"/>
      <c r="C1306" s="25"/>
      <c r="D1306" s="28"/>
      <c r="E1306" s="25"/>
      <c r="F1306" s="25"/>
      <c r="G1306" s="25"/>
      <c r="H1306" s="25"/>
      <c r="I1306" s="25"/>
      <c r="J1306" s="25"/>
      <c r="K1306" s="25"/>
      <c r="L1306" s="25"/>
      <c r="M1306" s="25"/>
      <c r="N1306" s="25"/>
      <c r="O1306" s="25"/>
      <c r="P1306" s="25"/>
      <c r="Q1306" s="25"/>
      <c r="R1306" s="25"/>
      <c r="S1306" s="25"/>
      <c r="T1306" s="25"/>
      <c r="U1306" s="25"/>
    </row>
    <row r="1307" spans="1:21" ht="11.25" customHeight="1" x14ac:dyDescent="0.2">
      <c r="A1307" s="25"/>
      <c r="B1307" s="25"/>
      <c r="C1307" s="25"/>
      <c r="D1307" s="28"/>
      <c r="E1307" s="25"/>
      <c r="F1307" s="25"/>
      <c r="G1307" s="25"/>
      <c r="H1307" s="25"/>
      <c r="I1307" s="25"/>
      <c r="J1307" s="25"/>
      <c r="K1307" s="25"/>
      <c r="L1307" s="25"/>
      <c r="M1307" s="25"/>
      <c r="N1307" s="25"/>
      <c r="O1307" s="25"/>
      <c r="P1307" s="25"/>
      <c r="Q1307" s="25"/>
      <c r="R1307" s="25"/>
      <c r="S1307" s="25"/>
      <c r="T1307" s="25"/>
      <c r="U1307" s="25"/>
    </row>
    <row r="1308" spans="1:21" ht="11.25" customHeight="1" x14ac:dyDescent="0.2">
      <c r="A1308" s="25"/>
      <c r="B1308" s="25"/>
      <c r="C1308" s="25"/>
      <c r="D1308" s="28"/>
      <c r="E1308" s="25"/>
      <c r="F1308" s="25"/>
      <c r="G1308" s="25"/>
      <c r="H1308" s="25"/>
      <c r="I1308" s="25"/>
      <c r="J1308" s="25"/>
      <c r="K1308" s="25"/>
      <c r="L1308" s="25"/>
      <c r="M1308" s="25"/>
      <c r="N1308" s="25"/>
      <c r="O1308" s="25"/>
      <c r="P1308" s="25"/>
      <c r="Q1308" s="25"/>
      <c r="R1308" s="25"/>
      <c r="S1308" s="25"/>
      <c r="T1308" s="25"/>
      <c r="U1308" s="25"/>
    </row>
    <row r="1309" spans="1:21" ht="11.25" customHeight="1" x14ac:dyDescent="0.2">
      <c r="A1309" s="25"/>
      <c r="B1309" s="25"/>
      <c r="C1309" s="25"/>
      <c r="D1309" s="28"/>
      <c r="E1309" s="25"/>
      <c r="F1309" s="25"/>
      <c r="G1309" s="25"/>
      <c r="H1309" s="25"/>
      <c r="I1309" s="25"/>
      <c r="J1309" s="25"/>
      <c r="K1309" s="25"/>
      <c r="L1309" s="25"/>
      <c r="M1309" s="25"/>
      <c r="N1309" s="25"/>
      <c r="O1309" s="25"/>
      <c r="P1309" s="25"/>
      <c r="Q1309" s="25"/>
      <c r="R1309" s="25"/>
      <c r="S1309" s="25"/>
      <c r="T1309" s="25"/>
      <c r="U1309" s="25"/>
    </row>
    <row r="1310" spans="1:21" ht="11.25" customHeight="1" x14ac:dyDescent="0.2">
      <c r="A1310" s="25"/>
      <c r="B1310" s="25"/>
      <c r="C1310" s="25"/>
      <c r="D1310" s="28"/>
      <c r="E1310" s="25"/>
      <c r="F1310" s="25"/>
      <c r="G1310" s="25"/>
      <c r="H1310" s="25"/>
      <c r="I1310" s="25"/>
      <c r="J1310" s="25"/>
      <c r="K1310" s="25"/>
      <c r="L1310" s="25"/>
      <c r="M1310" s="25"/>
      <c r="N1310" s="25"/>
      <c r="O1310" s="25"/>
      <c r="P1310" s="25"/>
      <c r="Q1310" s="25"/>
      <c r="R1310" s="25"/>
      <c r="S1310" s="25"/>
      <c r="T1310" s="25"/>
      <c r="U1310" s="25"/>
    </row>
    <row r="1311" spans="1:21" ht="11.25" customHeight="1" x14ac:dyDescent="0.2">
      <c r="A1311" s="25"/>
      <c r="B1311" s="25"/>
      <c r="C1311" s="25"/>
      <c r="D1311" s="28"/>
      <c r="E1311" s="25"/>
      <c r="F1311" s="25"/>
      <c r="G1311" s="25"/>
      <c r="H1311" s="25"/>
      <c r="I1311" s="25"/>
      <c r="J1311" s="25"/>
      <c r="K1311" s="25"/>
      <c r="L1311" s="25"/>
      <c r="M1311" s="25"/>
      <c r="N1311" s="25"/>
      <c r="O1311" s="25"/>
      <c r="P1311" s="25"/>
      <c r="Q1311" s="25"/>
      <c r="R1311" s="25"/>
      <c r="S1311" s="25"/>
      <c r="T1311" s="25"/>
      <c r="U1311" s="25"/>
    </row>
    <row r="1312" spans="1:21" ht="11.25" customHeight="1" x14ac:dyDescent="0.2">
      <c r="A1312" s="25"/>
      <c r="B1312" s="25"/>
      <c r="C1312" s="25"/>
      <c r="D1312" s="28"/>
      <c r="E1312" s="25"/>
      <c r="F1312" s="25"/>
      <c r="G1312" s="25"/>
      <c r="H1312" s="25"/>
      <c r="I1312" s="25"/>
      <c r="J1312" s="25"/>
      <c r="K1312" s="25"/>
      <c r="L1312" s="25"/>
      <c r="M1312" s="25"/>
      <c r="N1312" s="25"/>
      <c r="O1312" s="25"/>
      <c r="P1312" s="25"/>
      <c r="Q1312" s="25"/>
      <c r="R1312" s="25"/>
      <c r="S1312" s="25"/>
      <c r="T1312" s="25"/>
      <c r="U1312" s="25"/>
    </row>
    <row r="1313" spans="1:21" ht="11.25" customHeight="1" x14ac:dyDescent="0.2">
      <c r="A1313" s="25"/>
      <c r="B1313" s="25"/>
      <c r="C1313" s="25"/>
      <c r="D1313" s="28"/>
      <c r="E1313" s="25"/>
      <c r="F1313" s="25"/>
      <c r="G1313" s="25"/>
      <c r="H1313" s="25"/>
      <c r="I1313" s="25"/>
      <c r="J1313" s="25"/>
      <c r="K1313" s="25"/>
      <c r="L1313" s="25"/>
      <c r="M1313" s="25"/>
      <c r="N1313" s="25"/>
      <c r="O1313" s="25"/>
      <c r="P1313" s="25"/>
      <c r="Q1313" s="25"/>
      <c r="R1313" s="25"/>
      <c r="S1313" s="25"/>
      <c r="T1313" s="25"/>
      <c r="U1313" s="25"/>
    </row>
    <row r="1314" spans="1:21" ht="11.25" customHeight="1" x14ac:dyDescent="0.2">
      <c r="A1314" s="25"/>
      <c r="B1314" s="25"/>
      <c r="C1314" s="25"/>
      <c r="D1314" s="28"/>
      <c r="E1314" s="25"/>
      <c r="F1314" s="25"/>
      <c r="G1314" s="25"/>
      <c r="H1314" s="25"/>
      <c r="I1314" s="25"/>
      <c r="J1314" s="25"/>
      <c r="K1314" s="25"/>
      <c r="L1314" s="25"/>
      <c r="M1314" s="25"/>
      <c r="N1314" s="25"/>
      <c r="O1314" s="25"/>
      <c r="P1314" s="25"/>
      <c r="Q1314" s="25"/>
      <c r="R1314" s="25"/>
      <c r="S1314" s="25"/>
      <c r="T1314" s="25"/>
      <c r="U1314" s="25"/>
    </row>
    <row r="1315" spans="1:21" ht="11.25" customHeight="1" x14ac:dyDescent="0.2">
      <c r="A1315" s="25"/>
      <c r="B1315" s="25"/>
      <c r="C1315" s="25"/>
      <c r="D1315" s="28"/>
      <c r="E1315" s="25"/>
      <c r="F1315" s="25"/>
      <c r="G1315" s="25"/>
      <c r="H1315" s="25"/>
      <c r="I1315" s="25"/>
      <c r="J1315" s="25"/>
      <c r="K1315" s="25"/>
      <c r="L1315" s="25"/>
      <c r="M1315" s="25"/>
      <c r="N1315" s="25"/>
      <c r="O1315" s="25"/>
      <c r="P1315" s="25"/>
      <c r="Q1315" s="25"/>
      <c r="R1315" s="25"/>
      <c r="S1315" s="25"/>
      <c r="T1315" s="25"/>
      <c r="U1315" s="25"/>
    </row>
    <row r="1316" spans="1:21" ht="11.25" customHeight="1" x14ac:dyDescent="0.2">
      <c r="A1316" s="25"/>
      <c r="B1316" s="25"/>
      <c r="C1316" s="25"/>
      <c r="D1316" s="28"/>
      <c r="E1316" s="25"/>
      <c r="F1316" s="25"/>
      <c r="G1316" s="25"/>
      <c r="H1316" s="25"/>
      <c r="I1316" s="25"/>
      <c r="J1316" s="25"/>
      <c r="K1316" s="25"/>
      <c r="L1316" s="25"/>
      <c r="M1316" s="25"/>
      <c r="N1316" s="25"/>
      <c r="O1316" s="25"/>
      <c r="P1316" s="25"/>
      <c r="Q1316" s="25"/>
      <c r="R1316" s="25"/>
      <c r="S1316" s="25"/>
      <c r="T1316" s="25"/>
      <c r="U1316" s="25"/>
    </row>
    <row r="1317" spans="1:21" ht="11.25" customHeight="1" x14ac:dyDescent="0.2">
      <c r="A1317" s="25"/>
      <c r="B1317" s="25"/>
      <c r="C1317" s="25"/>
      <c r="D1317" s="28"/>
      <c r="E1317" s="25"/>
      <c r="F1317" s="25"/>
      <c r="G1317" s="25"/>
      <c r="H1317" s="25"/>
      <c r="I1317" s="25"/>
      <c r="J1317" s="25"/>
      <c r="K1317" s="25"/>
      <c r="L1317" s="25"/>
      <c r="M1317" s="25"/>
      <c r="N1317" s="25"/>
      <c r="O1317" s="25"/>
      <c r="P1317" s="25"/>
      <c r="Q1317" s="25"/>
      <c r="R1317" s="25"/>
      <c r="S1317" s="25"/>
      <c r="T1317" s="25"/>
      <c r="U1317" s="25"/>
    </row>
    <row r="1318" spans="1:21" ht="11.25" customHeight="1" x14ac:dyDescent="0.2">
      <c r="A1318" s="25"/>
      <c r="B1318" s="25"/>
      <c r="C1318" s="25"/>
      <c r="D1318" s="28"/>
      <c r="E1318" s="25"/>
      <c r="F1318" s="25"/>
      <c r="G1318" s="25"/>
      <c r="H1318" s="25"/>
      <c r="I1318" s="25"/>
      <c r="J1318" s="25"/>
      <c r="K1318" s="25"/>
      <c r="L1318" s="25"/>
      <c r="M1318" s="25"/>
      <c r="N1318" s="25"/>
      <c r="O1318" s="25"/>
      <c r="P1318" s="25"/>
      <c r="Q1318" s="25"/>
      <c r="R1318" s="25"/>
      <c r="S1318" s="25"/>
      <c r="T1318" s="25"/>
      <c r="U1318" s="25"/>
    </row>
    <row r="1319" spans="1:21" ht="11.25" customHeight="1" x14ac:dyDescent="0.2">
      <c r="A1319" s="25"/>
      <c r="B1319" s="25"/>
      <c r="C1319" s="25"/>
      <c r="D1319" s="28"/>
      <c r="E1319" s="25"/>
      <c r="F1319" s="25"/>
      <c r="G1319" s="25"/>
      <c r="H1319" s="25"/>
      <c r="I1319" s="25"/>
      <c r="J1319" s="25"/>
      <c r="K1319" s="25"/>
      <c r="L1319" s="25"/>
      <c r="M1319" s="25"/>
      <c r="N1319" s="25"/>
      <c r="O1319" s="25"/>
      <c r="P1319" s="25"/>
      <c r="Q1319" s="25"/>
      <c r="R1319" s="25"/>
      <c r="S1319" s="25"/>
      <c r="T1319" s="25"/>
      <c r="U1319" s="25"/>
    </row>
    <row r="1320" spans="1:21" ht="11.25" customHeight="1" x14ac:dyDescent="0.2">
      <c r="A1320" s="25"/>
      <c r="B1320" s="25"/>
      <c r="C1320" s="25"/>
      <c r="D1320" s="28"/>
      <c r="E1320" s="25"/>
      <c r="F1320" s="25"/>
      <c r="G1320" s="25"/>
      <c r="H1320" s="25"/>
      <c r="I1320" s="25"/>
      <c r="J1320" s="25"/>
      <c r="K1320" s="25"/>
      <c r="L1320" s="25"/>
      <c r="M1320" s="25"/>
      <c r="N1320" s="25"/>
      <c r="O1320" s="25"/>
      <c r="P1320" s="25"/>
      <c r="Q1320" s="25"/>
      <c r="R1320" s="25"/>
      <c r="S1320" s="25"/>
      <c r="T1320" s="25"/>
      <c r="U1320" s="25"/>
    </row>
    <row r="1321" spans="1:21" ht="11.25" customHeight="1" x14ac:dyDescent="0.2">
      <c r="A1321" s="25"/>
      <c r="B1321" s="25"/>
      <c r="C1321" s="25"/>
      <c r="D1321" s="28"/>
      <c r="E1321" s="25"/>
      <c r="F1321" s="25"/>
      <c r="G1321" s="25"/>
      <c r="H1321" s="25"/>
      <c r="I1321" s="25"/>
      <c r="J1321" s="25"/>
      <c r="K1321" s="25"/>
      <c r="L1321" s="25"/>
      <c r="M1321" s="25"/>
      <c r="N1321" s="25"/>
      <c r="O1321" s="25"/>
      <c r="P1321" s="25"/>
      <c r="Q1321" s="25"/>
      <c r="R1321" s="25"/>
      <c r="S1321" s="25"/>
      <c r="T1321" s="25"/>
      <c r="U1321" s="25"/>
    </row>
    <row r="1322" spans="1:21" ht="11.25" customHeight="1" x14ac:dyDescent="0.2">
      <c r="A1322" s="25"/>
      <c r="B1322" s="25"/>
      <c r="C1322" s="25"/>
      <c r="D1322" s="28"/>
      <c r="E1322" s="25"/>
      <c r="F1322" s="25"/>
      <c r="G1322" s="25"/>
      <c r="H1322" s="25"/>
      <c r="I1322" s="25"/>
      <c r="J1322" s="25"/>
      <c r="K1322" s="25"/>
      <c r="L1322" s="25"/>
      <c r="M1322" s="25"/>
      <c r="N1322" s="25"/>
      <c r="O1322" s="25"/>
      <c r="P1322" s="25"/>
      <c r="Q1322" s="25"/>
      <c r="R1322" s="25"/>
      <c r="S1322" s="25"/>
      <c r="T1322" s="25"/>
      <c r="U1322" s="25"/>
    </row>
    <row r="1323" spans="1:21" ht="11.25" customHeight="1" x14ac:dyDescent="0.2">
      <c r="A1323" s="25"/>
      <c r="B1323" s="25"/>
      <c r="C1323" s="25"/>
      <c r="D1323" s="28"/>
      <c r="E1323" s="25"/>
      <c r="F1323" s="25"/>
      <c r="G1323" s="25"/>
      <c r="H1323" s="25"/>
      <c r="I1323" s="25"/>
      <c r="J1323" s="25"/>
      <c r="K1323" s="25"/>
      <c r="L1323" s="25"/>
      <c r="M1323" s="25"/>
      <c r="N1323" s="25"/>
      <c r="O1323" s="25"/>
      <c r="P1323" s="25"/>
      <c r="Q1323" s="25"/>
      <c r="R1323" s="25"/>
      <c r="S1323" s="25"/>
      <c r="T1323" s="25"/>
      <c r="U1323" s="25"/>
    </row>
    <row r="1324" spans="1:21" ht="11.25" customHeight="1" x14ac:dyDescent="0.2">
      <c r="A1324" s="25"/>
      <c r="B1324" s="25"/>
      <c r="C1324" s="25"/>
      <c r="D1324" s="28"/>
      <c r="E1324" s="25"/>
      <c r="F1324" s="25"/>
      <c r="G1324" s="25"/>
      <c r="H1324" s="25"/>
      <c r="I1324" s="25"/>
      <c r="J1324" s="25"/>
      <c r="K1324" s="25"/>
      <c r="L1324" s="25"/>
      <c r="M1324" s="25"/>
      <c r="N1324" s="25"/>
      <c r="O1324" s="25"/>
      <c r="P1324" s="25"/>
      <c r="Q1324" s="25"/>
      <c r="R1324" s="25"/>
      <c r="S1324" s="25"/>
      <c r="T1324" s="25"/>
      <c r="U1324" s="25"/>
    </row>
    <row r="1325" spans="1:21" ht="11.25" customHeight="1" x14ac:dyDescent="0.2">
      <c r="A1325" s="25"/>
      <c r="B1325" s="25"/>
      <c r="C1325" s="25"/>
      <c r="D1325" s="28"/>
      <c r="E1325" s="25"/>
      <c r="F1325" s="25"/>
      <c r="G1325" s="25"/>
      <c r="H1325" s="25"/>
      <c r="I1325" s="25"/>
      <c r="J1325" s="25"/>
      <c r="K1325" s="25"/>
      <c r="L1325" s="25"/>
      <c r="M1325" s="25"/>
      <c r="N1325" s="25"/>
      <c r="O1325" s="25"/>
      <c r="P1325" s="25"/>
      <c r="Q1325" s="25"/>
      <c r="R1325" s="25"/>
      <c r="S1325" s="25"/>
      <c r="T1325" s="25"/>
      <c r="U1325" s="25"/>
    </row>
    <row r="1326" spans="1:21" ht="11.25" customHeight="1" x14ac:dyDescent="0.2">
      <c r="A1326" s="25"/>
      <c r="B1326" s="25"/>
      <c r="C1326" s="25"/>
      <c r="D1326" s="28"/>
      <c r="E1326" s="25"/>
      <c r="F1326" s="25"/>
      <c r="G1326" s="25"/>
      <c r="H1326" s="25"/>
      <c r="I1326" s="25"/>
      <c r="J1326" s="25"/>
      <c r="K1326" s="25"/>
      <c r="L1326" s="25"/>
      <c r="M1326" s="25"/>
      <c r="N1326" s="25"/>
      <c r="O1326" s="25"/>
      <c r="P1326" s="25"/>
      <c r="Q1326" s="25"/>
      <c r="R1326" s="25"/>
      <c r="S1326" s="25"/>
      <c r="T1326" s="25"/>
      <c r="U1326" s="25"/>
    </row>
    <row r="1327" spans="1:21" ht="11.25" customHeight="1" x14ac:dyDescent="0.2">
      <c r="A1327" s="25"/>
      <c r="B1327" s="25"/>
      <c r="C1327" s="25"/>
      <c r="D1327" s="28"/>
      <c r="E1327" s="25"/>
      <c r="F1327" s="25"/>
      <c r="G1327" s="25"/>
      <c r="H1327" s="25"/>
      <c r="I1327" s="25"/>
      <c r="J1327" s="25"/>
      <c r="K1327" s="25"/>
      <c r="L1327" s="25"/>
      <c r="M1327" s="25"/>
      <c r="N1327" s="25"/>
      <c r="O1327" s="25"/>
      <c r="P1327" s="25"/>
      <c r="Q1327" s="25"/>
      <c r="R1327" s="25"/>
      <c r="S1327" s="25"/>
      <c r="T1327" s="25"/>
      <c r="U1327" s="25"/>
    </row>
    <row r="1328" spans="1:21" ht="11.25" customHeight="1" x14ac:dyDescent="0.2">
      <c r="A1328" s="25"/>
      <c r="B1328" s="25"/>
      <c r="C1328" s="25"/>
      <c r="D1328" s="28"/>
      <c r="E1328" s="25"/>
      <c r="F1328" s="25"/>
      <c r="G1328" s="25"/>
      <c r="H1328" s="25"/>
      <c r="I1328" s="25"/>
      <c r="J1328" s="25"/>
      <c r="K1328" s="25"/>
      <c r="L1328" s="25"/>
      <c r="M1328" s="25"/>
      <c r="N1328" s="25"/>
      <c r="O1328" s="25"/>
      <c r="P1328" s="25"/>
      <c r="Q1328" s="25"/>
      <c r="R1328" s="25"/>
      <c r="S1328" s="25"/>
      <c r="T1328" s="25"/>
      <c r="U1328" s="25"/>
    </row>
    <row r="1329" spans="1:21" ht="11.25" customHeight="1" x14ac:dyDescent="0.2">
      <c r="A1329" s="25"/>
      <c r="B1329" s="25"/>
      <c r="C1329" s="25"/>
      <c r="D1329" s="28"/>
      <c r="E1329" s="25"/>
      <c r="F1329" s="25"/>
      <c r="G1329" s="25"/>
      <c r="H1329" s="25"/>
      <c r="I1329" s="25"/>
      <c r="J1329" s="25"/>
      <c r="K1329" s="25"/>
      <c r="L1329" s="25"/>
      <c r="M1329" s="25"/>
      <c r="N1329" s="25"/>
      <c r="O1329" s="25"/>
      <c r="P1329" s="25"/>
      <c r="Q1329" s="25"/>
      <c r="R1329" s="25"/>
      <c r="S1329" s="25"/>
      <c r="T1329" s="25"/>
      <c r="U1329" s="25"/>
    </row>
    <row r="1330" spans="1:21" ht="11.25" customHeight="1" x14ac:dyDescent="0.2">
      <c r="A1330" s="25"/>
      <c r="B1330" s="25"/>
      <c r="C1330" s="25"/>
      <c r="D1330" s="28"/>
      <c r="E1330" s="25"/>
      <c r="F1330" s="25"/>
      <c r="G1330" s="25"/>
      <c r="H1330" s="25"/>
      <c r="I1330" s="25"/>
      <c r="J1330" s="25"/>
      <c r="K1330" s="25"/>
      <c r="L1330" s="25"/>
      <c r="M1330" s="25"/>
      <c r="N1330" s="25"/>
      <c r="O1330" s="25"/>
      <c r="P1330" s="25"/>
      <c r="Q1330" s="25"/>
      <c r="R1330" s="25"/>
      <c r="S1330" s="25"/>
      <c r="T1330" s="25"/>
      <c r="U1330" s="25"/>
    </row>
    <row r="1331" spans="1:21" ht="11.25" customHeight="1" x14ac:dyDescent="0.2">
      <c r="A1331" s="25"/>
      <c r="B1331" s="25"/>
      <c r="C1331" s="25"/>
      <c r="D1331" s="28"/>
      <c r="E1331" s="25"/>
      <c r="F1331" s="25"/>
      <c r="G1331" s="25"/>
      <c r="H1331" s="25"/>
      <c r="I1331" s="25"/>
      <c r="J1331" s="25"/>
      <c r="K1331" s="25"/>
      <c r="L1331" s="25"/>
      <c r="M1331" s="25"/>
      <c r="N1331" s="25"/>
      <c r="O1331" s="25"/>
      <c r="P1331" s="25"/>
      <c r="Q1331" s="25"/>
      <c r="R1331" s="25"/>
      <c r="S1331" s="25"/>
      <c r="T1331" s="25"/>
      <c r="U1331" s="25"/>
    </row>
    <row r="1332" spans="1:21" ht="11.25" customHeight="1" x14ac:dyDescent="0.2">
      <c r="A1332" s="25"/>
      <c r="B1332" s="25"/>
      <c r="C1332" s="25"/>
      <c r="D1332" s="28"/>
      <c r="E1332" s="25"/>
      <c r="F1332" s="25"/>
      <c r="G1332" s="25"/>
      <c r="H1332" s="25"/>
      <c r="I1332" s="25"/>
      <c r="J1332" s="25"/>
      <c r="K1332" s="25"/>
      <c r="L1332" s="25"/>
      <c r="M1332" s="25"/>
      <c r="N1332" s="25"/>
      <c r="O1332" s="25"/>
      <c r="P1332" s="25"/>
      <c r="Q1332" s="25"/>
      <c r="R1332" s="25"/>
      <c r="S1332" s="25"/>
      <c r="T1332" s="25"/>
      <c r="U1332" s="25"/>
    </row>
    <row r="1333" spans="1:21" ht="11.25" customHeight="1" x14ac:dyDescent="0.2">
      <c r="A1333" s="25"/>
      <c r="B1333" s="25"/>
      <c r="C1333" s="25"/>
      <c r="D1333" s="28"/>
      <c r="E1333" s="25"/>
      <c r="F1333" s="25"/>
      <c r="G1333" s="25"/>
      <c r="H1333" s="25"/>
      <c r="I1333" s="25"/>
      <c r="J1333" s="25"/>
      <c r="K1333" s="25"/>
      <c r="L1333" s="25"/>
      <c r="M1333" s="25"/>
      <c r="N1333" s="25"/>
      <c r="O1333" s="25"/>
      <c r="P1333" s="25"/>
      <c r="Q1333" s="25"/>
      <c r="R1333" s="25"/>
      <c r="S1333" s="25"/>
      <c r="T1333" s="25"/>
      <c r="U1333" s="25"/>
    </row>
    <row r="1334" spans="1:21" ht="11.25" customHeight="1" x14ac:dyDescent="0.2">
      <c r="A1334" s="25"/>
      <c r="B1334" s="25"/>
      <c r="C1334" s="25"/>
      <c r="D1334" s="28"/>
      <c r="E1334" s="25"/>
      <c r="F1334" s="25"/>
      <c r="G1334" s="25"/>
      <c r="H1334" s="25"/>
      <c r="I1334" s="25"/>
      <c r="J1334" s="25"/>
      <c r="K1334" s="25"/>
      <c r="L1334" s="25"/>
      <c r="M1334" s="25"/>
      <c r="N1334" s="25"/>
      <c r="O1334" s="25"/>
      <c r="P1334" s="25"/>
      <c r="Q1334" s="25"/>
      <c r="R1334" s="25"/>
      <c r="S1334" s="25"/>
      <c r="T1334" s="25"/>
      <c r="U1334" s="25"/>
    </row>
    <row r="1335" spans="1:21" ht="11.25" customHeight="1" x14ac:dyDescent="0.2">
      <c r="A1335" s="25"/>
      <c r="B1335" s="25"/>
      <c r="C1335" s="25"/>
      <c r="D1335" s="28"/>
      <c r="E1335" s="25"/>
      <c r="F1335" s="25"/>
      <c r="G1335" s="25"/>
      <c r="H1335" s="25"/>
      <c r="I1335" s="25"/>
      <c r="J1335" s="25"/>
      <c r="K1335" s="25"/>
      <c r="L1335" s="25"/>
      <c r="M1335" s="25"/>
      <c r="N1335" s="25"/>
      <c r="O1335" s="25"/>
      <c r="P1335" s="25"/>
      <c r="Q1335" s="25"/>
      <c r="R1335" s="25"/>
      <c r="S1335" s="25"/>
      <c r="T1335" s="25"/>
      <c r="U1335" s="25"/>
    </row>
    <row r="1336" spans="1:21" ht="11.25" customHeight="1" x14ac:dyDescent="0.2">
      <c r="A1336" s="25"/>
      <c r="B1336" s="25"/>
      <c r="C1336" s="25"/>
      <c r="D1336" s="28"/>
      <c r="E1336" s="25"/>
      <c r="F1336" s="25"/>
      <c r="G1336" s="25"/>
      <c r="H1336" s="25"/>
      <c r="I1336" s="25"/>
      <c r="J1336" s="25"/>
      <c r="K1336" s="25"/>
      <c r="L1336" s="25"/>
      <c r="M1336" s="25"/>
      <c r="N1336" s="25"/>
      <c r="O1336" s="25"/>
      <c r="P1336" s="25"/>
      <c r="Q1336" s="25"/>
      <c r="R1336" s="25"/>
      <c r="S1336" s="25"/>
      <c r="T1336" s="25"/>
      <c r="U1336" s="25"/>
    </row>
    <row r="1337" spans="1:21" ht="11.25" customHeight="1" x14ac:dyDescent="0.2">
      <c r="A1337" s="25"/>
      <c r="B1337" s="25"/>
      <c r="C1337" s="25"/>
      <c r="D1337" s="28"/>
      <c r="E1337" s="25"/>
      <c r="F1337" s="25"/>
      <c r="G1337" s="25"/>
      <c r="H1337" s="25"/>
      <c r="I1337" s="25"/>
      <c r="J1337" s="25"/>
      <c r="K1337" s="25"/>
      <c r="L1337" s="25"/>
      <c r="M1337" s="25"/>
      <c r="N1337" s="25"/>
      <c r="O1337" s="25"/>
      <c r="P1337" s="25"/>
      <c r="Q1337" s="25"/>
      <c r="R1337" s="25"/>
      <c r="S1337" s="25"/>
      <c r="T1337" s="25"/>
      <c r="U1337" s="25"/>
    </row>
    <row r="1338" spans="1:21" ht="11.25" customHeight="1" x14ac:dyDescent="0.2">
      <c r="A1338" s="25"/>
      <c r="B1338" s="25"/>
      <c r="C1338" s="25"/>
      <c r="D1338" s="28"/>
      <c r="E1338" s="25"/>
      <c r="F1338" s="25"/>
      <c r="G1338" s="25"/>
      <c r="H1338" s="25"/>
      <c r="I1338" s="25"/>
      <c r="J1338" s="25"/>
      <c r="K1338" s="25"/>
      <c r="L1338" s="25"/>
      <c r="M1338" s="25"/>
      <c r="N1338" s="25"/>
      <c r="O1338" s="25"/>
      <c r="P1338" s="25"/>
      <c r="Q1338" s="25"/>
      <c r="R1338" s="25"/>
      <c r="S1338" s="25"/>
      <c r="T1338" s="25"/>
      <c r="U1338" s="25"/>
    </row>
    <row r="1339" spans="1:21" ht="11.25" customHeight="1" x14ac:dyDescent="0.2">
      <c r="A1339" s="25"/>
      <c r="B1339" s="25"/>
      <c r="C1339" s="25"/>
      <c r="D1339" s="28"/>
      <c r="E1339" s="25"/>
      <c r="F1339" s="25"/>
      <c r="G1339" s="25"/>
      <c r="H1339" s="25"/>
      <c r="I1339" s="25"/>
      <c r="J1339" s="25"/>
      <c r="K1339" s="25"/>
      <c r="L1339" s="25"/>
      <c r="M1339" s="25"/>
      <c r="N1339" s="25"/>
      <c r="O1339" s="25"/>
      <c r="P1339" s="25"/>
      <c r="Q1339" s="25"/>
      <c r="R1339" s="25"/>
      <c r="S1339" s="25"/>
      <c r="T1339" s="25"/>
      <c r="U1339" s="25"/>
    </row>
    <row r="1340" spans="1:21" ht="11.25" customHeight="1" x14ac:dyDescent="0.2">
      <c r="A1340" s="25"/>
      <c r="B1340" s="25"/>
      <c r="C1340" s="25"/>
      <c r="D1340" s="28"/>
      <c r="E1340" s="25"/>
      <c r="F1340" s="25"/>
      <c r="G1340" s="25"/>
      <c r="H1340" s="25"/>
      <c r="I1340" s="25"/>
      <c r="J1340" s="25"/>
      <c r="K1340" s="25"/>
      <c r="L1340" s="25"/>
      <c r="M1340" s="25"/>
      <c r="N1340" s="25"/>
      <c r="O1340" s="25"/>
      <c r="P1340" s="25"/>
      <c r="Q1340" s="25"/>
      <c r="R1340" s="25"/>
      <c r="S1340" s="25"/>
      <c r="T1340" s="25"/>
      <c r="U1340" s="25"/>
    </row>
    <row r="1341" spans="1:21" ht="11.25" customHeight="1" x14ac:dyDescent="0.2">
      <c r="A1341" s="25"/>
      <c r="B1341" s="25"/>
      <c r="C1341" s="25"/>
      <c r="D1341" s="28"/>
      <c r="E1341" s="25"/>
      <c r="F1341" s="25"/>
      <c r="G1341" s="25"/>
      <c r="H1341" s="25"/>
      <c r="I1341" s="25"/>
      <c r="J1341" s="25"/>
      <c r="K1341" s="25"/>
      <c r="L1341" s="25"/>
      <c r="M1341" s="25"/>
      <c r="N1341" s="25"/>
      <c r="O1341" s="25"/>
      <c r="P1341" s="25"/>
      <c r="Q1341" s="25"/>
      <c r="R1341" s="25"/>
      <c r="S1341" s="25"/>
      <c r="T1341" s="25"/>
      <c r="U1341" s="25"/>
    </row>
    <row r="1342" spans="1:21" ht="11.25" customHeight="1" x14ac:dyDescent="0.2">
      <c r="A1342" s="25"/>
      <c r="B1342" s="25"/>
      <c r="C1342" s="25"/>
      <c r="D1342" s="28"/>
      <c r="E1342" s="25"/>
      <c r="F1342" s="25"/>
      <c r="G1342" s="25"/>
      <c r="H1342" s="25"/>
      <c r="I1342" s="25"/>
      <c r="J1342" s="25"/>
      <c r="K1342" s="25"/>
      <c r="L1342" s="25"/>
      <c r="M1342" s="25"/>
      <c r="N1342" s="25"/>
      <c r="O1342" s="25"/>
      <c r="P1342" s="25"/>
      <c r="Q1342" s="25"/>
      <c r="R1342" s="25"/>
      <c r="S1342" s="25"/>
      <c r="T1342" s="25"/>
      <c r="U1342" s="25"/>
    </row>
    <row r="1343" spans="1:21" ht="11.25" customHeight="1" x14ac:dyDescent="0.2">
      <c r="A1343" s="25"/>
      <c r="B1343" s="25"/>
      <c r="C1343" s="25"/>
      <c r="D1343" s="28"/>
      <c r="E1343" s="25"/>
      <c r="F1343" s="25"/>
      <c r="G1343" s="25"/>
      <c r="H1343" s="25"/>
      <c r="I1343" s="25"/>
      <c r="J1343" s="25"/>
      <c r="K1343" s="25"/>
      <c r="L1343" s="25"/>
      <c r="M1343" s="25"/>
      <c r="N1343" s="25"/>
      <c r="O1343" s="25"/>
      <c r="P1343" s="25"/>
      <c r="Q1343" s="25"/>
      <c r="R1343" s="25"/>
      <c r="S1343" s="25"/>
      <c r="T1343" s="25"/>
      <c r="U1343" s="25"/>
    </row>
    <row r="1344" spans="1:21" ht="11.25" customHeight="1" x14ac:dyDescent="0.2">
      <c r="A1344" s="25"/>
      <c r="B1344" s="25"/>
      <c r="C1344" s="25"/>
      <c r="D1344" s="28"/>
      <c r="E1344" s="25"/>
      <c r="F1344" s="25"/>
      <c r="G1344" s="25"/>
      <c r="H1344" s="25"/>
      <c r="I1344" s="25"/>
      <c r="J1344" s="25"/>
      <c r="K1344" s="25"/>
      <c r="L1344" s="25"/>
      <c r="M1344" s="25"/>
      <c r="N1344" s="25"/>
      <c r="O1344" s="25"/>
      <c r="P1344" s="25"/>
      <c r="Q1344" s="25"/>
      <c r="R1344" s="25"/>
      <c r="S1344" s="25"/>
      <c r="T1344" s="25"/>
      <c r="U1344" s="25"/>
    </row>
    <row r="1345" spans="1:21" ht="11.25" customHeight="1" x14ac:dyDescent="0.2">
      <c r="A1345" s="25"/>
      <c r="B1345" s="25"/>
      <c r="C1345" s="25"/>
      <c r="D1345" s="28"/>
      <c r="E1345" s="25"/>
      <c r="F1345" s="25"/>
      <c r="G1345" s="25"/>
      <c r="H1345" s="25"/>
      <c r="I1345" s="25"/>
      <c r="J1345" s="25"/>
      <c r="K1345" s="25"/>
      <c r="L1345" s="25"/>
      <c r="M1345" s="25"/>
      <c r="N1345" s="25"/>
      <c r="O1345" s="25"/>
      <c r="P1345" s="25"/>
      <c r="Q1345" s="25"/>
      <c r="R1345" s="25"/>
      <c r="S1345" s="25"/>
      <c r="T1345" s="25"/>
      <c r="U1345" s="25"/>
    </row>
    <row r="1346" spans="1:21" ht="11.25" customHeight="1" x14ac:dyDescent="0.2">
      <c r="A1346" s="25"/>
      <c r="B1346" s="25"/>
      <c r="C1346" s="25"/>
      <c r="D1346" s="28"/>
      <c r="E1346" s="25"/>
      <c r="F1346" s="25"/>
      <c r="G1346" s="25"/>
      <c r="H1346" s="25"/>
      <c r="I1346" s="25"/>
      <c r="J1346" s="25"/>
      <c r="K1346" s="25"/>
      <c r="L1346" s="25"/>
      <c r="M1346" s="25"/>
      <c r="N1346" s="25"/>
      <c r="O1346" s="25"/>
      <c r="P1346" s="25"/>
      <c r="Q1346" s="25"/>
      <c r="R1346" s="25"/>
      <c r="S1346" s="25"/>
      <c r="T1346" s="25"/>
      <c r="U1346" s="25"/>
    </row>
    <row r="1347" spans="1:21" ht="11.25" customHeight="1" x14ac:dyDescent="0.2">
      <c r="A1347" s="25"/>
      <c r="B1347" s="25"/>
      <c r="C1347" s="25"/>
      <c r="D1347" s="28"/>
      <c r="E1347" s="25"/>
      <c r="F1347" s="25"/>
      <c r="G1347" s="25"/>
      <c r="H1347" s="25"/>
      <c r="I1347" s="25"/>
      <c r="J1347" s="25"/>
      <c r="K1347" s="25"/>
      <c r="L1347" s="25"/>
      <c r="M1347" s="25"/>
      <c r="N1347" s="25"/>
      <c r="O1347" s="25"/>
      <c r="P1347" s="25"/>
      <c r="Q1347" s="25"/>
      <c r="R1347" s="25"/>
      <c r="S1347" s="25"/>
      <c r="T1347" s="25"/>
      <c r="U1347" s="25"/>
    </row>
    <row r="1348" spans="1:21" ht="11.25" customHeight="1" x14ac:dyDescent="0.2">
      <c r="A1348" s="25"/>
      <c r="B1348" s="25"/>
      <c r="C1348" s="25"/>
      <c r="D1348" s="28"/>
      <c r="E1348" s="25"/>
      <c r="F1348" s="25"/>
      <c r="G1348" s="25"/>
      <c r="H1348" s="25"/>
      <c r="I1348" s="25"/>
      <c r="J1348" s="25"/>
      <c r="K1348" s="25"/>
      <c r="L1348" s="25"/>
      <c r="M1348" s="25"/>
      <c r="N1348" s="25"/>
      <c r="O1348" s="25"/>
      <c r="P1348" s="25"/>
      <c r="Q1348" s="25"/>
      <c r="R1348" s="25"/>
      <c r="S1348" s="25"/>
      <c r="T1348" s="25"/>
      <c r="U1348" s="25"/>
    </row>
    <row r="1349" spans="1:21" ht="11.25" customHeight="1" x14ac:dyDescent="0.2">
      <c r="A1349" s="25"/>
      <c r="B1349" s="25"/>
      <c r="C1349" s="25"/>
      <c r="D1349" s="28"/>
      <c r="E1349" s="25"/>
      <c r="F1349" s="25"/>
      <c r="G1349" s="25"/>
      <c r="H1349" s="25"/>
      <c r="I1349" s="25"/>
      <c r="J1349" s="25"/>
      <c r="K1349" s="25"/>
      <c r="L1349" s="25"/>
      <c r="M1349" s="25"/>
      <c r="N1349" s="25"/>
      <c r="O1349" s="25"/>
      <c r="P1349" s="25"/>
      <c r="Q1349" s="25"/>
      <c r="R1349" s="25"/>
      <c r="S1349" s="25"/>
      <c r="T1349" s="25"/>
      <c r="U1349" s="25"/>
    </row>
    <row r="1350" spans="1:21" ht="11.25" customHeight="1" x14ac:dyDescent="0.2">
      <c r="A1350" s="25"/>
      <c r="B1350" s="25"/>
      <c r="C1350" s="25"/>
      <c r="D1350" s="28"/>
      <c r="E1350" s="25"/>
      <c r="F1350" s="25"/>
      <c r="G1350" s="25"/>
      <c r="H1350" s="25"/>
      <c r="I1350" s="25"/>
      <c r="J1350" s="25"/>
      <c r="K1350" s="25"/>
      <c r="L1350" s="25"/>
      <c r="M1350" s="25"/>
      <c r="N1350" s="25"/>
      <c r="O1350" s="25"/>
      <c r="P1350" s="25"/>
      <c r="Q1350" s="25"/>
      <c r="R1350" s="25"/>
      <c r="S1350" s="25"/>
      <c r="T1350" s="25"/>
      <c r="U1350" s="25"/>
    </row>
    <row r="1351" spans="1:21" ht="11.25" customHeight="1" x14ac:dyDescent="0.2">
      <c r="A1351" s="25"/>
      <c r="B1351" s="25"/>
      <c r="C1351" s="25"/>
      <c r="D1351" s="28"/>
      <c r="E1351" s="25"/>
      <c r="F1351" s="25"/>
      <c r="G1351" s="25"/>
      <c r="H1351" s="25"/>
      <c r="I1351" s="25"/>
      <c r="J1351" s="25"/>
      <c r="K1351" s="25"/>
      <c r="L1351" s="25"/>
      <c r="M1351" s="25"/>
      <c r="N1351" s="25"/>
      <c r="O1351" s="25"/>
      <c r="P1351" s="25"/>
      <c r="Q1351" s="25"/>
      <c r="R1351" s="25"/>
      <c r="S1351" s="25"/>
      <c r="T1351" s="25"/>
      <c r="U1351" s="25"/>
    </row>
    <row r="1352" spans="1:21" ht="11.25" customHeight="1" x14ac:dyDescent="0.2">
      <c r="A1352" s="25"/>
      <c r="B1352" s="25"/>
      <c r="C1352" s="25"/>
      <c r="D1352" s="28"/>
      <c r="E1352" s="25"/>
      <c r="F1352" s="25"/>
      <c r="G1352" s="25"/>
      <c r="H1352" s="25"/>
      <c r="I1352" s="25"/>
      <c r="J1352" s="25"/>
      <c r="K1352" s="25"/>
      <c r="L1352" s="25"/>
      <c r="M1352" s="25"/>
      <c r="N1352" s="25"/>
      <c r="O1352" s="25"/>
      <c r="P1352" s="25"/>
      <c r="Q1352" s="25"/>
      <c r="R1352" s="25"/>
      <c r="S1352" s="25"/>
      <c r="T1352" s="25"/>
      <c r="U1352" s="25"/>
    </row>
    <row r="1353" spans="1:21" ht="11.25" customHeight="1" x14ac:dyDescent="0.2">
      <c r="A1353" s="25"/>
      <c r="B1353" s="25"/>
      <c r="C1353" s="25"/>
      <c r="D1353" s="28"/>
      <c r="E1353" s="25"/>
      <c r="F1353" s="25"/>
      <c r="G1353" s="25"/>
      <c r="H1353" s="25"/>
      <c r="I1353" s="25"/>
      <c r="J1353" s="25"/>
      <c r="K1353" s="25"/>
      <c r="L1353" s="25"/>
      <c r="M1353" s="25"/>
      <c r="N1353" s="25"/>
      <c r="O1353" s="25"/>
      <c r="P1353" s="25"/>
      <c r="Q1353" s="25"/>
      <c r="R1353" s="25"/>
      <c r="S1353" s="25"/>
      <c r="T1353" s="25"/>
      <c r="U1353" s="25"/>
    </row>
    <row r="1354" spans="1:21" ht="11.25" customHeight="1" x14ac:dyDescent="0.2">
      <c r="A1354" s="25"/>
      <c r="B1354" s="25"/>
      <c r="C1354" s="25"/>
      <c r="D1354" s="28"/>
      <c r="E1354" s="25"/>
      <c r="F1354" s="25"/>
      <c r="G1354" s="25"/>
      <c r="H1354" s="25"/>
      <c r="I1354" s="25"/>
      <c r="J1354" s="25"/>
      <c r="K1354" s="25"/>
      <c r="L1354" s="25"/>
      <c r="M1354" s="25"/>
      <c r="N1354" s="25"/>
      <c r="O1354" s="25"/>
      <c r="P1354" s="25"/>
      <c r="Q1354" s="25"/>
      <c r="R1354" s="25"/>
      <c r="S1354" s="25"/>
      <c r="T1354" s="25"/>
      <c r="U1354" s="25"/>
    </row>
    <row r="1355" spans="1:21" ht="11.25" customHeight="1" x14ac:dyDescent="0.2">
      <c r="A1355" s="25"/>
      <c r="B1355" s="25"/>
      <c r="C1355" s="25"/>
      <c r="D1355" s="28"/>
      <c r="E1355" s="25"/>
      <c r="F1355" s="25"/>
      <c r="G1355" s="25"/>
      <c r="H1355" s="25"/>
      <c r="I1355" s="25"/>
      <c r="J1355" s="25"/>
      <c r="K1355" s="25"/>
      <c r="L1355" s="25"/>
      <c r="M1355" s="25"/>
      <c r="N1355" s="25"/>
      <c r="O1355" s="25"/>
      <c r="P1355" s="25"/>
      <c r="Q1355" s="25"/>
      <c r="R1355" s="25"/>
      <c r="S1355" s="25"/>
      <c r="T1355" s="25"/>
      <c r="U1355" s="25"/>
    </row>
    <row r="1356" spans="1:21" ht="11.25" customHeight="1" x14ac:dyDescent="0.2">
      <c r="A1356" s="25"/>
      <c r="B1356" s="25"/>
      <c r="C1356" s="25"/>
      <c r="D1356" s="28"/>
      <c r="E1356" s="25"/>
      <c r="F1356" s="25"/>
      <c r="G1356" s="25"/>
      <c r="H1356" s="25"/>
      <c r="I1356" s="25"/>
      <c r="J1356" s="25"/>
      <c r="K1356" s="25"/>
      <c r="L1356" s="25"/>
      <c r="M1356" s="25"/>
      <c r="N1356" s="25"/>
      <c r="O1356" s="25"/>
      <c r="P1356" s="25"/>
      <c r="Q1356" s="25"/>
      <c r="R1356" s="25"/>
      <c r="S1356" s="25"/>
      <c r="T1356" s="25"/>
      <c r="U1356" s="25"/>
    </row>
    <row r="1357" spans="1:21" ht="11.25" customHeight="1" x14ac:dyDescent="0.2">
      <c r="A1357" s="25"/>
      <c r="B1357" s="25"/>
      <c r="C1357" s="25"/>
      <c r="D1357" s="28"/>
      <c r="E1357" s="25"/>
      <c r="F1357" s="25"/>
      <c r="G1357" s="25"/>
      <c r="H1357" s="25"/>
      <c r="I1357" s="25"/>
      <c r="J1357" s="25"/>
      <c r="K1357" s="25"/>
      <c r="L1357" s="25"/>
      <c r="M1357" s="25"/>
      <c r="N1357" s="25"/>
      <c r="O1357" s="25"/>
      <c r="P1357" s="25"/>
      <c r="Q1357" s="25"/>
      <c r="R1357" s="25"/>
      <c r="S1357" s="25"/>
      <c r="T1357" s="25"/>
      <c r="U1357" s="25"/>
    </row>
    <row r="1358" spans="1:21" ht="11.25" customHeight="1" x14ac:dyDescent="0.2">
      <c r="A1358" s="25"/>
      <c r="B1358" s="25"/>
      <c r="C1358" s="25"/>
      <c r="D1358" s="28"/>
      <c r="E1358" s="25"/>
      <c r="F1358" s="25"/>
      <c r="G1358" s="25"/>
      <c r="H1358" s="25"/>
      <c r="I1358" s="25"/>
      <c r="J1358" s="25"/>
      <c r="K1358" s="25"/>
      <c r="L1358" s="25"/>
      <c r="M1358" s="25"/>
      <c r="N1358" s="25"/>
      <c r="O1358" s="25"/>
      <c r="P1358" s="25"/>
      <c r="Q1358" s="25"/>
      <c r="R1358" s="25"/>
      <c r="S1358" s="25"/>
      <c r="T1358" s="25"/>
      <c r="U1358" s="25"/>
    </row>
    <row r="1359" spans="1:21" ht="11.25" customHeight="1" x14ac:dyDescent="0.2">
      <c r="A1359" s="25"/>
      <c r="B1359" s="25"/>
      <c r="C1359" s="25"/>
      <c r="D1359" s="28"/>
      <c r="E1359" s="25"/>
      <c r="F1359" s="25"/>
      <c r="G1359" s="25"/>
      <c r="H1359" s="25"/>
      <c r="I1359" s="25"/>
      <c r="J1359" s="25"/>
      <c r="K1359" s="25"/>
      <c r="L1359" s="25"/>
      <c r="M1359" s="25"/>
      <c r="N1359" s="25"/>
      <c r="O1359" s="25"/>
      <c r="P1359" s="25"/>
      <c r="Q1359" s="25"/>
      <c r="R1359" s="25"/>
      <c r="S1359" s="25"/>
      <c r="T1359" s="25"/>
      <c r="U1359" s="25"/>
    </row>
    <row r="1360" spans="1:21" ht="11.25" customHeight="1" x14ac:dyDescent="0.2">
      <c r="A1360" s="25"/>
      <c r="B1360" s="25"/>
      <c r="C1360" s="25"/>
      <c r="D1360" s="28"/>
      <c r="E1360" s="25"/>
      <c r="F1360" s="25"/>
      <c r="G1360" s="25"/>
      <c r="H1360" s="25"/>
      <c r="I1360" s="25"/>
      <c r="J1360" s="25"/>
      <c r="K1360" s="25"/>
      <c r="L1360" s="25"/>
      <c r="M1360" s="25"/>
      <c r="N1360" s="25"/>
      <c r="O1360" s="25"/>
      <c r="P1360" s="25"/>
      <c r="Q1360" s="25"/>
      <c r="R1360" s="25"/>
      <c r="S1360" s="25"/>
      <c r="T1360" s="25"/>
      <c r="U1360" s="25"/>
    </row>
    <row r="1361" spans="1:21" ht="11.25" customHeight="1" x14ac:dyDescent="0.2">
      <c r="A1361" s="25"/>
      <c r="B1361" s="25"/>
      <c r="C1361" s="25"/>
      <c r="D1361" s="28"/>
      <c r="E1361" s="25"/>
      <c r="F1361" s="25"/>
      <c r="G1361" s="25"/>
      <c r="H1361" s="25"/>
      <c r="I1361" s="25"/>
      <c r="J1361" s="25"/>
      <c r="K1361" s="25"/>
      <c r="L1361" s="25"/>
      <c r="M1361" s="25"/>
      <c r="N1361" s="25"/>
      <c r="O1361" s="25"/>
      <c r="P1361" s="25"/>
      <c r="Q1361" s="25"/>
      <c r="R1361" s="25"/>
      <c r="S1361" s="25"/>
      <c r="T1361" s="25"/>
      <c r="U1361" s="25"/>
    </row>
    <row r="1362" spans="1:21" ht="11.25" customHeight="1" x14ac:dyDescent="0.2">
      <c r="A1362" s="25"/>
      <c r="B1362" s="25"/>
      <c r="C1362" s="25"/>
      <c r="D1362" s="28"/>
      <c r="E1362" s="25"/>
      <c r="F1362" s="25"/>
      <c r="G1362" s="25"/>
      <c r="H1362" s="25"/>
      <c r="I1362" s="25"/>
      <c r="J1362" s="25"/>
      <c r="K1362" s="25"/>
      <c r="L1362" s="25"/>
      <c r="M1362" s="25"/>
      <c r="N1362" s="25"/>
      <c r="O1362" s="25"/>
      <c r="P1362" s="25"/>
      <c r="Q1362" s="25"/>
      <c r="R1362" s="25"/>
      <c r="S1362" s="25"/>
      <c r="T1362" s="25"/>
      <c r="U1362" s="25"/>
    </row>
    <row r="1363" spans="1:21" ht="11.25" customHeight="1" x14ac:dyDescent="0.2">
      <c r="A1363" s="25"/>
      <c r="B1363" s="25"/>
      <c r="C1363" s="25"/>
      <c r="D1363" s="28"/>
      <c r="E1363" s="25"/>
      <c r="F1363" s="25"/>
      <c r="G1363" s="25"/>
      <c r="H1363" s="25"/>
      <c r="I1363" s="25"/>
      <c r="J1363" s="25"/>
      <c r="K1363" s="25"/>
      <c r="L1363" s="25"/>
      <c r="M1363" s="25"/>
      <c r="N1363" s="25"/>
      <c r="O1363" s="25"/>
      <c r="P1363" s="25"/>
      <c r="Q1363" s="25"/>
      <c r="R1363" s="25"/>
      <c r="S1363" s="25"/>
      <c r="T1363" s="25"/>
      <c r="U1363" s="25"/>
    </row>
    <row r="1364" spans="1:21" ht="11.25" customHeight="1" x14ac:dyDescent="0.2">
      <c r="A1364" s="25"/>
      <c r="B1364" s="25"/>
      <c r="C1364" s="25"/>
      <c r="D1364" s="28"/>
      <c r="E1364" s="25"/>
      <c r="F1364" s="25"/>
      <c r="G1364" s="25"/>
      <c r="H1364" s="25"/>
      <c r="I1364" s="25"/>
      <c r="J1364" s="25"/>
      <c r="K1364" s="25"/>
      <c r="L1364" s="25"/>
      <c r="M1364" s="25"/>
      <c r="N1364" s="25"/>
      <c r="O1364" s="25"/>
      <c r="P1364" s="25"/>
      <c r="Q1364" s="25"/>
      <c r="R1364" s="25"/>
      <c r="S1364" s="25"/>
      <c r="T1364" s="25"/>
      <c r="U1364" s="25"/>
    </row>
    <row r="1365" spans="1:21" ht="11.25" customHeight="1" x14ac:dyDescent="0.2">
      <c r="A1365" s="25"/>
      <c r="B1365" s="25"/>
      <c r="C1365" s="25"/>
      <c r="D1365" s="28"/>
      <c r="E1365" s="25"/>
      <c r="F1365" s="25"/>
      <c r="G1365" s="25"/>
      <c r="H1365" s="25"/>
      <c r="I1365" s="25"/>
      <c r="J1365" s="25"/>
      <c r="K1365" s="25"/>
      <c r="L1365" s="25"/>
      <c r="M1365" s="25"/>
      <c r="N1365" s="25"/>
      <c r="O1365" s="25"/>
      <c r="P1365" s="25"/>
      <c r="Q1365" s="25"/>
      <c r="R1365" s="25"/>
      <c r="S1365" s="25"/>
      <c r="T1365" s="25"/>
      <c r="U1365" s="25"/>
    </row>
    <row r="1366" spans="1:21" ht="11.25" customHeight="1" x14ac:dyDescent="0.2">
      <c r="A1366" s="25"/>
      <c r="B1366" s="25"/>
      <c r="C1366" s="25"/>
      <c r="D1366" s="28"/>
      <c r="E1366" s="25"/>
      <c r="F1366" s="25"/>
      <c r="G1366" s="25"/>
      <c r="H1366" s="25"/>
      <c r="I1366" s="25"/>
      <c r="J1366" s="25"/>
      <c r="K1366" s="25"/>
      <c r="L1366" s="25"/>
      <c r="M1366" s="25"/>
      <c r="N1366" s="25"/>
      <c r="O1366" s="25"/>
      <c r="P1366" s="25"/>
      <c r="Q1366" s="25"/>
      <c r="R1366" s="25"/>
      <c r="S1366" s="25"/>
      <c r="T1366" s="25"/>
      <c r="U1366" s="25"/>
    </row>
    <row r="1367" spans="1:21" ht="11.25" customHeight="1" x14ac:dyDescent="0.2">
      <c r="A1367" s="25"/>
      <c r="B1367" s="25"/>
      <c r="C1367" s="25"/>
      <c r="D1367" s="28"/>
      <c r="E1367" s="25"/>
      <c r="F1367" s="25"/>
      <c r="G1367" s="25"/>
      <c r="H1367" s="25"/>
      <c r="I1367" s="25"/>
      <c r="J1367" s="25"/>
      <c r="K1367" s="25"/>
      <c r="L1367" s="25"/>
      <c r="M1367" s="25"/>
      <c r="N1367" s="25"/>
      <c r="O1367" s="25"/>
      <c r="P1367" s="25"/>
      <c r="Q1367" s="25"/>
      <c r="R1367" s="25"/>
      <c r="S1367" s="25"/>
      <c r="T1367" s="25"/>
      <c r="U1367" s="25"/>
    </row>
    <row r="1368" spans="1:21" ht="11.25" customHeight="1" x14ac:dyDescent="0.2">
      <c r="A1368" s="25"/>
      <c r="B1368" s="25"/>
      <c r="C1368" s="25"/>
      <c r="D1368" s="28"/>
      <c r="E1368" s="25"/>
      <c r="F1368" s="25"/>
      <c r="G1368" s="25"/>
      <c r="H1368" s="25"/>
      <c r="I1368" s="25"/>
      <c r="J1368" s="25"/>
      <c r="K1368" s="25"/>
      <c r="L1368" s="25"/>
      <c r="M1368" s="25"/>
      <c r="N1368" s="25"/>
      <c r="O1368" s="25"/>
      <c r="P1368" s="25"/>
      <c r="Q1368" s="25"/>
      <c r="R1368" s="25"/>
      <c r="S1368" s="25"/>
      <c r="T1368" s="25"/>
      <c r="U1368" s="25"/>
    </row>
    <row r="1369" spans="1:21" ht="11.25" customHeight="1" x14ac:dyDescent="0.2">
      <c r="A1369" s="25"/>
      <c r="B1369" s="25"/>
      <c r="C1369" s="25"/>
      <c r="D1369" s="28"/>
      <c r="E1369" s="25"/>
      <c r="F1369" s="25"/>
      <c r="G1369" s="25"/>
      <c r="H1369" s="25"/>
      <c r="I1369" s="25"/>
      <c r="J1369" s="25"/>
      <c r="K1369" s="25"/>
      <c r="L1369" s="25"/>
      <c r="M1369" s="25"/>
      <c r="N1369" s="25"/>
      <c r="O1369" s="25"/>
      <c r="P1369" s="25"/>
      <c r="Q1369" s="25"/>
      <c r="R1369" s="25"/>
      <c r="S1369" s="25"/>
      <c r="T1369" s="25"/>
      <c r="U1369" s="25"/>
    </row>
    <row r="1370" spans="1:21" ht="11.25" customHeight="1" x14ac:dyDescent="0.2">
      <c r="A1370" s="25"/>
      <c r="B1370" s="25"/>
      <c r="C1370" s="25"/>
      <c r="D1370" s="28"/>
      <c r="E1370" s="25"/>
      <c r="F1370" s="25"/>
      <c r="G1370" s="25"/>
      <c r="H1370" s="25"/>
      <c r="I1370" s="25"/>
      <c r="J1370" s="25"/>
      <c r="K1370" s="25"/>
      <c r="L1370" s="25"/>
      <c r="M1370" s="25"/>
      <c r="N1370" s="25"/>
      <c r="O1370" s="25"/>
      <c r="P1370" s="25"/>
      <c r="Q1370" s="25"/>
      <c r="R1370" s="25"/>
      <c r="S1370" s="25"/>
      <c r="T1370" s="25"/>
      <c r="U1370" s="25"/>
    </row>
    <row r="1371" spans="1:21" ht="11.25" customHeight="1" x14ac:dyDescent="0.2">
      <c r="A1371" s="25"/>
      <c r="B1371" s="25"/>
      <c r="C1371" s="25"/>
      <c r="D1371" s="28"/>
      <c r="E1371" s="25"/>
      <c r="F1371" s="25"/>
      <c r="G1371" s="25"/>
      <c r="H1371" s="25"/>
      <c r="I1371" s="25"/>
      <c r="J1371" s="25"/>
      <c r="K1371" s="25"/>
      <c r="L1371" s="25"/>
      <c r="M1371" s="25"/>
      <c r="N1371" s="25"/>
      <c r="O1371" s="25"/>
      <c r="P1371" s="25"/>
      <c r="Q1371" s="25"/>
      <c r="R1371" s="25"/>
      <c r="S1371" s="25"/>
      <c r="T1371" s="25"/>
      <c r="U1371" s="25"/>
    </row>
    <row r="1372" spans="1:21" ht="11.25" customHeight="1" x14ac:dyDescent="0.2">
      <c r="A1372" s="25"/>
      <c r="B1372" s="25"/>
      <c r="C1372" s="25"/>
      <c r="D1372" s="28"/>
      <c r="E1372" s="25"/>
      <c r="F1372" s="25"/>
      <c r="G1372" s="25"/>
      <c r="H1372" s="25"/>
      <c r="I1372" s="25"/>
      <c r="J1372" s="25"/>
      <c r="K1372" s="25"/>
      <c r="L1372" s="25"/>
      <c r="M1372" s="25"/>
      <c r="N1372" s="25"/>
      <c r="O1372" s="25"/>
      <c r="P1372" s="25"/>
      <c r="Q1372" s="25"/>
      <c r="R1372" s="25"/>
      <c r="S1372" s="25"/>
      <c r="T1372" s="25"/>
      <c r="U1372" s="25"/>
    </row>
    <row r="1373" spans="1:21" ht="11.25" customHeight="1" x14ac:dyDescent="0.2">
      <c r="A1373" s="25"/>
      <c r="B1373" s="25"/>
      <c r="C1373" s="25"/>
      <c r="D1373" s="28"/>
      <c r="E1373" s="25"/>
      <c r="F1373" s="25"/>
      <c r="G1373" s="25"/>
      <c r="H1373" s="25"/>
      <c r="I1373" s="25"/>
      <c r="J1373" s="25"/>
      <c r="K1373" s="25"/>
      <c r="L1373" s="25"/>
      <c r="M1373" s="25"/>
      <c r="N1373" s="25"/>
      <c r="O1373" s="25"/>
      <c r="P1373" s="25"/>
      <c r="Q1373" s="25"/>
      <c r="R1373" s="25"/>
      <c r="S1373" s="25"/>
      <c r="T1373" s="25"/>
      <c r="U1373" s="25"/>
    </row>
    <row r="1374" spans="1:21" ht="11.25" customHeight="1" x14ac:dyDescent="0.2">
      <c r="A1374" s="25"/>
      <c r="B1374" s="25"/>
      <c r="C1374" s="25"/>
      <c r="D1374" s="28"/>
      <c r="E1374" s="25"/>
      <c r="F1374" s="25"/>
      <c r="G1374" s="25"/>
      <c r="H1374" s="25"/>
      <c r="I1374" s="25"/>
      <c r="J1374" s="25"/>
      <c r="K1374" s="25"/>
      <c r="L1374" s="25"/>
      <c r="M1374" s="25"/>
      <c r="N1374" s="25"/>
      <c r="O1374" s="25"/>
      <c r="P1374" s="25"/>
      <c r="Q1374" s="25"/>
      <c r="R1374" s="25"/>
      <c r="S1374" s="25"/>
      <c r="T1374" s="25"/>
      <c r="U1374" s="25"/>
    </row>
    <row r="1375" spans="1:21" ht="11.25" customHeight="1" x14ac:dyDescent="0.2">
      <c r="A1375" s="25"/>
      <c r="B1375" s="25"/>
      <c r="C1375" s="25"/>
      <c r="D1375" s="28"/>
      <c r="E1375" s="25"/>
      <c r="F1375" s="25"/>
      <c r="G1375" s="25"/>
      <c r="H1375" s="25"/>
      <c r="I1375" s="25"/>
      <c r="J1375" s="25"/>
      <c r="K1375" s="25"/>
      <c r="L1375" s="25"/>
      <c r="M1375" s="25"/>
      <c r="N1375" s="25"/>
      <c r="O1375" s="25"/>
      <c r="P1375" s="25"/>
      <c r="Q1375" s="25"/>
      <c r="R1375" s="25"/>
      <c r="S1375" s="25"/>
      <c r="T1375" s="25"/>
      <c r="U1375" s="25"/>
    </row>
    <row r="1376" spans="1:21" ht="11.25" customHeight="1" x14ac:dyDescent="0.2">
      <c r="A1376" s="25"/>
      <c r="B1376" s="25"/>
      <c r="C1376" s="25"/>
      <c r="D1376" s="28"/>
      <c r="E1376" s="25"/>
      <c r="F1376" s="25"/>
      <c r="G1376" s="25"/>
      <c r="H1376" s="25"/>
      <c r="I1376" s="25"/>
      <c r="J1376" s="25"/>
      <c r="K1376" s="25"/>
      <c r="L1376" s="25"/>
      <c r="M1376" s="25"/>
      <c r="N1376" s="25"/>
      <c r="O1376" s="25"/>
      <c r="P1376" s="25"/>
      <c r="Q1376" s="25"/>
      <c r="R1376" s="25"/>
      <c r="S1376" s="25"/>
      <c r="T1376" s="25"/>
      <c r="U1376" s="25"/>
    </row>
    <row r="1377" spans="1:21" ht="11.25" customHeight="1" x14ac:dyDescent="0.2">
      <c r="A1377" s="25"/>
      <c r="B1377" s="25"/>
      <c r="C1377" s="25"/>
      <c r="D1377" s="28"/>
      <c r="E1377" s="25"/>
      <c r="F1377" s="25"/>
      <c r="G1377" s="25"/>
      <c r="H1377" s="25"/>
      <c r="I1377" s="25"/>
      <c r="J1377" s="25"/>
      <c r="K1377" s="25"/>
      <c r="L1377" s="25"/>
      <c r="M1377" s="25"/>
      <c r="N1377" s="25"/>
      <c r="O1377" s="25"/>
      <c r="P1377" s="25"/>
      <c r="Q1377" s="25"/>
      <c r="R1377" s="25"/>
      <c r="S1377" s="25"/>
      <c r="T1377" s="25"/>
      <c r="U1377" s="25"/>
    </row>
    <row r="1378" spans="1:21" ht="11.25" customHeight="1" x14ac:dyDescent="0.2">
      <c r="A1378" s="25"/>
      <c r="B1378" s="25"/>
      <c r="C1378" s="25"/>
      <c r="D1378" s="28"/>
      <c r="E1378" s="25"/>
      <c r="F1378" s="25"/>
      <c r="G1378" s="25"/>
      <c r="H1378" s="25"/>
      <c r="I1378" s="25"/>
      <c r="J1378" s="25"/>
      <c r="K1378" s="25"/>
      <c r="L1378" s="25"/>
      <c r="M1378" s="25"/>
      <c r="N1378" s="25"/>
      <c r="O1378" s="25"/>
      <c r="P1378" s="25"/>
      <c r="Q1378" s="25"/>
      <c r="R1378" s="25"/>
      <c r="S1378" s="25"/>
      <c r="T1378" s="25"/>
      <c r="U1378" s="25"/>
    </row>
    <row r="1379" spans="1:21" ht="11.25" customHeight="1" x14ac:dyDescent="0.2">
      <c r="A1379" s="25"/>
      <c r="B1379" s="25"/>
      <c r="C1379" s="25"/>
      <c r="D1379" s="28"/>
      <c r="E1379" s="25"/>
      <c r="F1379" s="25"/>
      <c r="G1379" s="25"/>
      <c r="H1379" s="25"/>
      <c r="I1379" s="25"/>
      <c r="J1379" s="25"/>
      <c r="K1379" s="25"/>
      <c r="L1379" s="25"/>
      <c r="M1379" s="25"/>
      <c r="N1379" s="25"/>
      <c r="O1379" s="25"/>
      <c r="P1379" s="25"/>
      <c r="Q1379" s="25"/>
      <c r="R1379" s="25"/>
      <c r="S1379" s="25"/>
      <c r="T1379" s="25"/>
      <c r="U1379" s="25"/>
    </row>
    <row r="1380" spans="1:21" ht="11.25" customHeight="1" x14ac:dyDescent="0.2">
      <c r="A1380" s="25"/>
      <c r="B1380" s="25"/>
      <c r="C1380" s="25"/>
      <c r="D1380" s="28"/>
      <c r="E1380" s="25"/>
      <c r="F1380" s="25"/>
      <c r="G1380" s="25"/>
      <c r="H1380" s="25"/>
      <c r="I1380" s="25"/>
      <c r="J1380" s="25"/>
      <c r="K1380" s="25"/>
      <c r="L1380" s="25"/>
      <c r="M1380" s="25"/>
      <c r="N1380" s="25"/>
      <c r="O1380" s="25"/>
      <c r="P1380" s="25"/>
      <c r="Q1380" s="25"/>
      <c r="R1380" s="25"/>
      <c r="S1380" s="25"/>
      <c r="T1380" s="25"/>
      <c r="U1380" s="25"/>
    </row>
    <row r="1381" spans="1:21" ht="11.25" customHeight="1" x14ac:dyDescent="0.2">
      <c r="A1381" s="25"/>
      <c r="B1381" s="25"/>
      <c r="C1381" s="25"/>
      <c r="D1381" s="28"/>
      <c r="E1381" s="25"/>
      <c r="F1381" s="25"/>
      <c r="G1381" s="25"/>
      <c r="H1381" s="25"/>
      <c r="I1381" s="25"/>
      <c r="J1381" s="25"/>
      <c r="K1381" s="25"/>
      <c r="L1381" s="25"/>
      <c r="M1381" s="25"/>
      <c r="N1381" s="25"/>
      <c r="O1381" s="25"/>
      <c r="P1381" s="25"/>
      <c r="Q1381" s="25"/>
      <c r="R1381" s="25"/>
      <c r="S1381" s="25"/>
      <c r="T1381" s="25"/>
      <c r="U1381" s="25"/>
    </row>
    <row r="1382" spans="1:21" ht="11.25" customHeight="1" x14ac:dyDescent="0.2">
      <c r="A1382" s="25"/>
      <c r="B1382" s="25"/>
      <c r="C1382" s="25"/>
      <c r="D1382" s="28"/>
      <c r="E1382" s="25"/>
      <c r="F1382" s="25"/>
      <c r="G1382" s="25"/>
      <c r="H1382" s="25"/>
      <c r="I1382" s="25"/>
      <c r="J1382" s="25"/>
      <c r="K1382" s="25"/>
      <c r="L1382" s="25"/>
      <c r="M1382" s="25"/>
      <c r="N1382" s="25"/>
      <c r="O1382" s="25"/>
      <c r="P1382" s="25"/>
      <c r="Q1382" s="25"/>
      <c r="R1382" s="25"/>
      <c r="S1382" s="25"/>
      <c r="T1382" s="25"/>
      <c r="U1382" s="25"/>
    </row>
    <row r="1383" spans="1:21" ht="11.25" customHeight="1" x14ac:dyDescent="0.2">
      <c r="A1383" s="25"/>
      <c r="B1383" s="25"/>
      <c r="C1383" s="25"/>
      <c r="D1383" s="28"/>
      <c r="E1383" s="25"/>
      <c r="F1383" s="25"/>
      <c r="G1383" s="25"/>
      <c r="H1383" s="25"/>
      <c r="I1383" s="25"/>
      <c r="J1383" s="25"/>
      <c r="K1383" s="25"/>
      <c r="L1383" s="25"/>
      <c r="M1383" s="25"/>
      <c r="N1383" s="25"/>
      <c r="O1383" s="25"/>
      <c r="P1383" s="25"/>
      <c r="Q1383" s="25"/>
      <c r="R1383" s="25"/>
      <c r="S1383" s="25"/>
      <c r="T1383" s="25"/>
      <c r="U1383" s="25"/>
    </row>
    <row r="1384" spans="1:21" ht="11.25" customHeight="1" x14ac:dyDescent="0.2">
      <c r="A1384" s="25"/>
      <c r="B1384" s="25"/>
      <c r="C1384" s="25"/>
      <c r="D1384" s="28"/>
      <c r="E1384" s="25"/>
      <c r="F1384" s="25"/>
      <c r="G1384" s="25"/>
      <c r="H1384" s="25"/>
      <c r="I1384" s="25"/>
      <c r="J1384" s="25"/>
      <c r="K1384" s="25"/>
      <c r="L1384" s="25"/>
      <c r="M1384" s="25"/>
      <c r="N1384" s="25"/>
      <c r="O1384" s="25"/>
      <c r="P1384" s="25"/>
      <c r="Q1384" s="25"/>
      <c r="R1384" s="25"/>
      <c r="S1384" s="25"/>
      <c r="T1384" s="25"/>
      <c r="U1384" s="25"/>
    </row>
    <row r="1385" spans="1:21" ht="11.25" customHeight="1" x14ac:dyDescent="0.2">
      <c r="A1385" s="25"/>
      <c r="B1385" s="25"/>
      <c r="C1385" s="25"/>
      <c r="D1385" s="28"/>
      <c r="E1385" s="25"/>
      <c r="F1385" s="25"/>
      <c r="G1385" s="25"/>
      <c r="H1385" s="25"/>
      <c r="I1385" s="25"/>
      <c r="J1385" s="25"/>
      <c r="K1385" s="25"/>
      <c r="L1385" s="25"/>
      <c r="M1385" s="25"/>
      <c r="N1385" s="25"/>
      <c r="O1385" s="25"/>
      <c r="P1385" s="25"/>
      <c r="Q1385" s="25"/>
      <c r="R1385" s="25"/>
      <c r="S1385" s="25"/>
      <c r="T1385" s="25"/>
      <c r="U1385" s="25"/>
    </row>
    <row r="1386" spans="1:21" ht="11.25" customHeight="1" x14ac:dyDescent="0.2">
      <c r="A1386" s="25"/>
      <c r="B1386" s="25"/>
      <c r="C1386" s="25"/>
      <c r="D1386" s="28"/>
      <c r="E1386" s="25"/>
      <c r="F1386" s="25"/>
      <c r="G1386" s="25"/>
      <c r="H1386" s="25"/>
      <c r="I1386" s="25"/>
      <c r="J1386" s="25"/>
      <c r="K1386" s="25"/>
      <c r="L1386" s="25"/>
      <c r="M1386" s="25"/>
      <c r="N1386" s="25"/>
      <c r="O1386" s="25"/>
      <c r="P1386" s="25"/>
      <c r="Q1386" s="25"/>
      <c r="R1386" s="25"/>
      <c r="S1386" s="25"/>
      <c r="T1386" s="25"/>
      <c r="U1386" s="25"/>
    </row>
    <row r="1387" spans="1:21" ht="11.25" customHeight="1" x14ac:dyDescent="0.2">
      <c r="A1387" s="25"/>
      <c r="B1387" s="25"/>
      <c r="C1387" s="25"/>
      <c r="D1387" s="28"/>
      <c r="E1387" s="25"/>
      <c r="F1387" s="25"/>
      <c r="G1387" s="25"/>
      <c r="H1387" s="25"/>
      <c r="I1387" s="25"/>
      <c r="J1387" s="25"/>
      <c r="K1387" s="25"/>
      <c r="L1387" s="25"/>
      <c r="M1387" s="25"/>
      <c r="N1387" s="25"/>
      <c r="O1387" s="25"/>
      <c r="P1387" s="25"/>
      <c r="Q1387" s="25"/>
      <c r="R1387" s="25"/>
      <c r="S1387" s="25"/>
      <c r="T1387" s="25"/>
      <c r="U1387" s="25"/>
    </row>
    <row r="1388" spans="1:21" ht="11.25" customHeight="1" x14ac:dyDescent="0.2">
      <c r="A1388" s="25"/>
      <c r="B1388" s="25"/>
      <c r="C1388" s="25"/>
      <c r="D1388" s="28"/>
      <c r="E1388" s="25"/>
      <c r="F1388" s="25"/>
      <c r="G1388" s="25"/>
      <c r="H1388" s="25"/>
      <c r="I1388" s="25"/>
      <c r="J1388" s="25"/>
      <c r="K1388" s="25"/>
      <c r="L1388" s="25"/>
      <c r="M1388" s="25"/>
      <c r="N1388" s="25"/>
      <c r="O1388" s="25"/>
      <c r="P1388" s="25"/>
      <c r="Q1388" s="25"/>
      <c r="R1388" s="25"/>
      <c r="S1388" s="25"/>
      <c r="T1388" s="25"/>
      <c r="U1388" s="25"/>
    </row>
    <row r="1389" spans="1:21" ht="11.25" customHeight="1" x14ac:dyDescent="0.2">
      <c r="A1389" s="25"/>
      <c r="B1389" s="25"/>
      <c r="C1389" s="25"/>
      <c r="D1389" s="28"/>
      <c r="E1389" s="25"/>
      <c r="F1389" s="25"/>
      <c r="G1389" s="25"/>
      <c r="H1389" s="25"/>
      <c r="I1389" s="25"/>
      <c r="J1389" s="25"/>
      <c r="K1389" s="25"/>
      <c r="L1389" s="25"/>
      <c r="M1389" s="25"/>
      <c r="N1389" s="25"/>
      <c r="O1389" s="25"/>
      <c r="P1389" s="25"/>
      <c r="Q1389" s="25"/>
      <c r="R1389" s="25"/>
      <c r="S1389" s="25"/>
      <c r="T1389" s="25"/>
      <c r="U1389" s="25"/>
    </row>
    <row r="1390" spans="1:21" ht="11.25" customHeight="1" x14ac:dyDescent="0.2">
      <c r="A1390" s="25"/>
      <c r="B1390" s="25"/>
      <c r="C1390" s="25"/>
      <c r="D1390" s="28"/>
      <c r="E1390" s="25"/>
      <c r="F1390" s="25"/>
      <c r="G1390" s="25"/>
      <c r="H1390" s="25"/>
      <c r="I1390" s="25"/>
      <c r="J1390" s="25"/>
      <c r="K1390" s="25"/>
      <c r="L1390" s="25"/>
      <c r="M1390" s="25"/>
      <c r="N1390" s="25"/>
      <c r="O1390" s="25"/>
      <c r="P1390" s="25"/>
      <c r="Q1390" s="25"/>
      <c r="R1390" s="25"/>
      <c r="S1390" s="25"/>
      <c r="T1390" s="25"/>
      <c r="U1390" s="25"/>
    </row>
    <row r="1391" spans="1:21" ht="11.25" customHeight="1" x14ac:dyDescent="0.2">
      <c r="A1391" s="25"/>
      <c r="B1391" s="25"/>
      <c r="C1391" s="25"/>
      <c r="D1391" s="28"/>
      <c r="E1391" s="25"/>
      <c r="F1391" s="25"/>
      <c r="G1391" s="25"/>
      <c r="H1391" s="25"/>
      <c r="I1391" s="25"/>
      <c r="J1391" s="25"/>
      <c r="K1391" s="25"/>
      <c r="L1391" s="25"/>
      <c r="M1391" s="25"/>
      <c r="N1391" s="25"/>
      <c r="O1391" s="25"/>
      <c r="P1391" s="25"/>
      <c r="Q1391" s="25"/>
      <c r="R1391" s="25"/>
      <c r="S1391" s="25"/>
      <c r="T1391" s="25"/>
      <c r="U1391" s="25"/>
    </row>
    <row r="1392" spans="1:21" ht="11.25" customHeight="1" x14ac:dyDescent="0.2">
      <c r="A1392" s="25"/>
      <c r="B1392" s="25"/>
      <c r="C1392" s="25"/>
      <c r="D1392" s="28"/>
      <c r="E1392" s="25"/>
      <c r="F1392" s="25"/>
      <c r="G1392" s="25"/>
      <c r="H1392" s="25"/>
      <c r="I1392" s="25"/>
      <c r="J1392" s="25"/>
      <c r="K1392" s="25"/>
      <c r="L1392" s="25"/>
      <c r="M1392" s="25"/>
      <c r="N1392" s="25"/>
      <c r="O1392" s="25"/>
      <c r="P1392" s="25"/>
      <c r="Q1392" s="25"/>
      <c r="R1392" s="25"/>
      <c r="S1392" s="25"/>
      <c r="T1392" s="25"/>
      <c r="U1392" s="25"/>
    </row>
    <row r="1393" spans="1:21" ht="11.25" customHeight="1" x14ac:dyDescent="0.2">
      <c r="A1393" s="25"/>
      <c r="B1393" s="25"/>
      <c r="C1393" s="25"/>
      <c r="D1393" s="28"/>
      <c r="E1393" s="25"/>
      <c r="F1393" s="25"/>
      <c r="G1393" s="25"/>
      <c r="H1393" s="25"/>
      <c r="I1393" s="25"/>
      <c r="J1393" s="25"/>
      <c r="K1393" s="25"/>
      <c r="L1393" s="25"/>
      <c r="M1393" s="25"/>
      <c r="N1393" s="25"/>
      <c r="O1393" s="25"/>
      <c r="P1393" s="25"/>
      <c r="Q1393" s="25"/>
      <c r="R1393" s="25"/>
      <c r="S1393" s="25"/>
      <c r="T1393" s="25"/>
      <c r="U1393" s="25"/>
    </row>
    <row r="1394" spans="1:21" ht="11.25" customHeight="1" x14ac:dyDescent="0.2">
      <c r="A1394" s="25"/>
      <c r="B1394" s="25"/>
      <c r="C1394" s="25"/>
      <c r="D1394" s="28"/>
      <c r="E1394" s="25"/>
      <c r="F1394" s="25"/>
      <c r="G1394" s="25"/>
      <c r="H1394" s="25"/>
      <c r="I1394" s="25"/>
      <c r="J1394" s="25"/>
      <c r="K1394" s="25"/>
      <c r="L1394" s="25"/>
      <c r="M1394" s="25"/>
      <c r="N1394" s="25"/>
      <c r="O1394" s="25"/>
      <c r="P1394" s="25"/>
      <c r="Q1394" s="25"/>
      <c r="R1394" s="25"/>
      <c r="S1394" s="25"/>
      <c r="T1394" s="25"/>
      <c r="U1394" s="25"/>
    </row>
    <row r="1395" spans="1:21" ht="11.25" customHeight="1" x14ac:dyDescent="0.2">
      <c r="A1395" s="25"/>
      <c r="B1395" s="25"/>
      <c r="C1395" s="25"/>
      <c r="D1395" s="28"/>
      <c r="E1395" s="25"/>
      <c r="F1395" s="25"/>
      <c r="G1395" s="25"/>
      <c r="H1395" s="25"/>
      <c r="I1395" s="25"/>
      <c r="J1395" s="25"/>
      <c r="K1395" s="25"/>
      <c r="L1395" s="25"/>
      <c r="M1395" s="25"/>
      <c r="N1395" s="25"/>
      <c r="O1395" s="25"/>
      <c r="P1395" s="25"/>
      <c r="Q1395" s="25"/>
      <c r="R1395" s="25"/>
      <c r="S1395" s="25"/>
      <c r="T1395" s="25"/>
      <c r="U1395" s="25"/>
    </row>
    <row r="1396" spans="1:21" ht="11.25" customHeight="1" x14ac:dyDescent="0.2">
      <c r="A1396" s="25"/>
      <c r="B1396" s="25"/>
      <c r="C1396" s="25"/>
      <c r="D1396" s="28"/>
      <c r="E1396" s="25"/>
      <c r="F1396" s="25"/>
      <c r="G1396" s="25"/>
      <c r="H1396" s="25"/>
      <c r="I1396" s="25"/>
      <c r="J1396" s="25"/>
      <c r="K1396" s="25"/>
      <c r="L1396" s="25"/>
      <c r="M1396" s="25"/>
      <c r="N1396" s="25"/>
      <c r="O1396" s="25"/>
      <c r="P1396" s="25"/>
      <c r="Q1396" s="25"/>
      <c r="R1396" s="25"/>
      <c r="S1396" s="25"/>
      <c r="T1396" s="25"/>
      <c r="U1396" s="25"/>
    </row>
    <row r="1397" spans="1:21" ht="11.25" customHeight="1" x14ac:dyDescent="0.2">
      <c r="A1397" s="25"/>
      <c r="B1397" s="25"/>
      <c r="C1397" s="25"/>
      <c r="D1397" s="28"/>
      <c r="E1397" s="25"/>
      <c r="F1397" s="25"/>
      <c r="G1397" s="25"/>
      <c r="H1397" s="25"/>
      <c r="I1397" s="25"/>
      <c r="J1397" s="25"/>
      <c r="K1397" s="25"/>
      <c r="L1397" s="25"/>
      <c r="M1397" s="25"/>
      <c r="N1397" s="25"/>
      <c r="O1397" s="25"/>
      <c r="P1397" s="25"/>
      <c r="Q1397" s="25"/>
      <c r="R1397" s="25"/>
      <c r="S1397" s="25"/>
      <c r="T1397" s="25"/>
      <c r="U1397" s="25"/>
    </row>
    <row r="1398" spans="1:21" ht="11.25" customHeight="1" x14ac:dyDescent="0.2">
      <c r="A1398" s="25"/>
      <c r="B1398" s="25"/>
      <c r="C1398" s="25"/>
      <c r="D1398" s="28"/>
      <c r="E1398" s="25"/>
      <c r="F1398" s="25"/>
      <c r="G1398" s="25"/>
      <c r="H1398" s="25"/>
      <c r="I1398" s="25"/>
      <c r="J1398" s="25"/>
      <c r="K1398" s="25"/>
      <c r="L1398" s="25"/>
      <c r="M1398" s="25"/>
      <c r="N1398" s="25"/>
      <c r="O1398" s="25"/>
      <c r="P1398" s="25"/>
      <c r="Q1398" s="25"/>
      <c r="R1398" s="25"/>
      <c r="S1398" s="25"/>
      <c r="T1398" s="25"/>
      <c r="U1398" s="25"/>
    </row>
    <row r="1399" spans="1:21" ht="11.25" customHeight="1" x14ac:dyDescent="0.2">
      <c r="A1399" s="25"/>
      <c r="B1399" s="25"/>
      <c r="C1399" s="25"/>
      <c r="D1399" s="28"/>
      <c r="E1399" s="25"/>
      <c r="F1399" s="25"/>
      <c r="G1399" s="25"/>
      <c r="H1399" s="25"/>
      <c r="I1399" s="25"/>
      <c r="J1399" s="25"/>
      <c r="K1399" s="25"/>
      <c r="L1399" s="25"/>
      <c r="M1399" s="25"/>
      <c r="N1399" s="25"/>
      <c r="O1399" s="25"/>
      <c r="P1399" s="25"/>
      <c r="Q1399" s="25"/>
      <c r="R1399" s="25"/>
      <c r="S1399" s="25"/>
      <c r="T1399" s="25"/>
      <c r="U1399" s="25"/>
    </row>
    <row r="1400" spans="1:21" ht="11.25" customHeight="1" x14ac:dyDescent="0.2">
      <c r="A1400" s="25"/>
      <c r="B1400" s="25"/>
      <c r="C1400" s="25"/>
      <c r="D1400" s="28"/>
      <c r="E1400" s="25"/>
      <c r="F1400" s="25"/>
      <c r="G1400" s="25"/>
      <c r="H1400" s="25"/>
      <c r="I1400" s="25"/>
      <c r="J1400" s="25"/>
      <c r="K1400" s="25"/>
      <c r="L1400" s="25"/>
      <c r="M1400" s="25"/>
      <c r="N1400" s="25"/>
      <c r="O1400" s="25"/>
      <c r="P1400" s="25"/>
      <c r="Q1400" s="25"/>
      <c r="R1400" s="25"/>
      <c r="S1400" s="25"/>
      <c r="T1400" s="25"/>
      <c r="U1400" s="25"/>
    </row>
    <row r="1401" spans="1:21" ht="11.25" customHeight="1" x14ac:dyDescent="0.2">
      <c r="A1401" s="25"/>
      <c r="B1401" s="25"/>
      <c r="C1401" s="25"/>
      <c r="D1401" s="28"/>
      <c r="E1401" s="25"/>
      <c r="F1401" s="25"/>
      <c r="G1401" s="25"/>
      <c r="H1401" s="25"/>
      <c r="I1401" s="25"/>
      <c r="J1401" s="25"/>
      <c r="K1401" s="25"/>
      <c r="L1401" s="25"/>
      <c r="M1401" s="25"/>
      <c r="N1401" s="25"/>
      <c r="O1401" s="25"/>
      <c r="P1401" s="25"/>
      <c r="Q1401" s="25"/>
      <c r="R1401" s="25"/>
      <c r="S1401" s="25"/>
      <c r="T1401" s="25"/>
      <c r="U1401" s="25"/>
    </row>
    <row r="1402" spans="1:21" ht="11.25" customHeight="1" x14ac:dyDescent="0.2">
      <c r="A1402" s="25"/>
      <c r="B1402" s="25"/>
      <c r="C1402" s="25"/>
      <c r="D1402" s="28"/>
      <c r="E1402" s="25"/>
      <c r="F1402" s="25"/>
      <c r="G1402" s="25"/>
      <c r="H1402" s="25"/>
      <c r="I1402" s="25"/>
      <c r="J1402" s="25"/>
      <c r="K1402" s="25"/>
      <c r="L1402" s="25"/>
      <c r="M1402" s="25"/>
      <c r="N1402" s="25"/>
      <c r="O1402" s="25"/>
      <c r="P1402" s="25"/>
      <c r="Q1402" s="25"/>
      <c r="R1402" s="25"/>
      <c r="S1402" s="25"/>
      <c r="T1402" s="25"/>
      <c r="U1402" s="25"/>
    </row>
    <row r="1403" spans="1:21" ht="11.25" customHeight="1" x14ac:dyDescent="0.2">
      <c r="A1403" s="25"/>
      <c r="B1403" s="25"/>
      <c r="C1403" s="25"/>
      <c r="D1403" s="28"/>
      <c r="E1403" s="25"/>
      <c r="F1403" s="25"/>
      <c r="G1403" s="25"/>
      <c r="H1403" s="25"/>
      <c r="I1403" s="25"/>
      <c r="J1403" s="25"/>
      <c r="K1403" s="25"/>
      <c r="L1403" s="25"/>
      <c r="M1403" s="25"/>
      <c r="N1403" s="25"/>
      <c r="O1403" s="25"/>
      <c r="P1403" s="25"/>
      <c r="Q1403" s="25"/>
      <c r="R1403" s="25"/>
      <c r="S1403" s="25"/>
      <c r="T1403" s="25"/>
      <c r="U1403" s="25"/>
    </row>
    <row r="1404" spans="1:21" ht="11.25" customHeight="1" x14ac:dyDescent="0.2">
      <c r="A1404" s="25"/>
      <c r="B1404" s="25"/>
      <c r="C1404" s="25"/>
      <c r="D1404" s="28"/>
      <c r="E1404" s="25"/>
      <c r="F1404" s="25"/>
      <c r="G1404" s="25"/>
      <c r="H1404" s="25"/>
      <c r="I1404" s="25"/>
      <c r="J1404" s="25"/>
      <c r="K1404" s="25"/>
      <c r="L1404" s="25"/>
      <c r="M1404" s="25"/>
      <c r="N1404" s="25"/>
      <c r="O1404" s="25"/>
      <c r="P1404" s="25"/>
      <c r="Q1404" s="25"/>
      <c r="R1404" s="25"/>
      <c r="S1404" s="25"/>
      <c r="T1404" s="25"/>
      <c r="U1404" s="25"/>
    </row>
    <row r="1405" spans="1:21" ht="11.25" customHeight="1" x14ac:dyDescent="0.2">
      <c r="A1405" s="25"/>
      <c r="B1405" s="25"/>
      <c r="C1405" s="25"/>
      <c r="D1405" s="28"/>
      <c r="E1405" s="25"/>
      <c r="F1405" s="25"/>
      <c r="G1405" s="25"/>
      <c r="H1405" s="25"/>
      <c r="I1405" s="25"/>
      <c r="J1405" s="25"/>
      <c r="K1405" s="25"/>
      <c r="L1405" s="25"/>
      <c r="M1405" s="25"/>
      <c r="N1405" s="25"/>
      <c r="O1405" s="25"/>
      <c r="P1405" s="25"/>
      <c r="Q1405" s="25"/>
      <c r="R1405" s="25"/>
      <c r="S1405" s="25"/>
      <c r="T1405" s="25"/>
      <c r="U1405" s="25"/>
    </row>
    <row r="1406" spans="1:21" ht="11.25" customHeight="1" x14ac:dyDescent="0.2">
      <c r="A1406" s="25"/>
      <c r="B1406" s="25"/>
      <c r="C1406" s="25"/>
      <c r="D1406" s="28"/>
      <c r="E1406" s="25"/>
      <c r="F1406" s="25"/>
      <c r="G1406" s="25"/>
      <c r="H1406" s="25"/>
      <c r="I1406" s="25"/>
      <c r="J1406" s="25"/>
      <c r="K1406" s="25"/>
      <c r="L1406" s="25"/>
      <c r="M1406" s="25"/>
      <c r="N1406" s="25"/>
      <c r="O1406" s="25"/>
      <c r="P1406" s="25"/>
      <c r="Q1406" s="25"/>
      <c r="R1406" s="25"/>
      <c r="S1406" s="25"/>
      <c r="T1406" s="25"/>
      <c r="U1406" s="25"/>
    </row>
    <row r="1407" spans="1:21" ht="11.25" customHeight="1" x14ac:dyDescent="0.2">
      <c r="A1407" s="25"/>
      <c r="B1407" s="25"/>
      <c r="C1407" s="25"/>
      <c r="D1407" s="28"/>
      <c r="E1407" s="25"/>
      <c r="F1407" s="25"/>
      <c r="G1407" s="25"/>
      <c r="H1407" s="25"/>
      <c r="I1407" s="25"/>
      <c r="J1407" s="25"/>
      <c r="K1407" s="25"/>
      <c r="L1407" s="25"/>
      <c r="M1407" s="25"/>
      <c r="N1407" s="25"/>
      <c r="O1407" s="25"/>
      <c r="P1407" s="25"/>
      <c r="Q1407" s="25"/>
      <c r="R1407" s="25"/>
      <c r="S1407" s="25"/>
      <c r="T1407" s="25"/>
      <c r="U1407" s="25"/>
    </row>
    <row r="1408" spans="1:21" ht="11.25" customHeight="1" x14ac:dyDescent="0.2">
      <c r="A1408" s="25"/>
      <c r="B1408" s="25"/>
      <c r="C1408" s="25"/>
      <c r="D1408" s="28"/>
      <c r="E1408" s="25"/>
      <c r="F1408" s="25"/>
      <c r="G1408" s="25"/>
      <c r="H1408" s="25"/>
      <c r="I1408" s="25"/>
      <c r="J1408" s="25"/>
      <c r="K1408" s="25"/>
      <c r="L1408" s="25"/>
      <c r="M1408" s="25"/>
      <c r="N1408" s="25"/>
      <c r="O1408" s="25"/>
      <c r="P1408" s="25"/>
      <c r="Q1408" s="25"/>
      <c r="R1408" s="25"/>
      <c r="S1408" s="25"/>
      <c r="T1408" s="25"/>
      <c r="U1408" s="25"/>
    </row>
    <row r="1409" spans="1:21" ht="11.25" customHeight="1" x14ac:dyDescent="0.2">
      <c r="A1409" s="25"/>
      <c r="B1409" s="25"/>
      <c r="C1409" s="25"/>
      <c r="D1409" s="28"/>
      <c r="E1409" s="25"/>
      <c r="F1409" s="25"/>
      <c r="G1409" s="25"/>
      <c r="H1409" s="25"/>
      <c r="I1409" s="25"/>
      <c r="J1409" s="25"/>
      <c r="K1409" s="25"/>
      <c r="L1409" s="25"/>
      <c r="M1409" s="25"/>
      <c r="N1409" s="25"/>
      <c r="O1409" s="25"/>
      <c r="P1409" s="25"/>
      <c r="Q1409" s="25"/>
      <c r="R1409" s="25"/>
      <c r="S1409" s="25"/>
      <c r="T1409" s="25"/>
      <c r="U1409" s="25"/>
    </row>
    <row r="1410" spans="1:21" ht="11.25" customHeight="1" x14ac:dyDescent="0.2">
      <c r="A1410" s="25"/>
      <c r="B1410" s="25"/>
      <c r="C1410" s="25"/>
      <c r="D1410" s="28"/>
      <c r="E1410" s="25"/>
      <c r="F1410" s="25"/>
      <c r="G1410" s="25"/>
      <c r="H1410" s="25"/>
      <c r="I1410" s="25"/>
      <c r="J1410" s="25"/>
      <c r="K1410" s="25"/>
      <c r="L1410" s="25"/>
      <c r="M1410" s="25"/>
      <c r="N1410" s="25"/>
      <c r="O1410" s="25"/>
      <c r="P1410" s="25"/>
      <c r="Q1410" s="25"/>
      <c r="R1410" s="25"/>
      <c r="S1410" s="25"/>
      <c r="T1410" s="25"/>
      <c r="U1410" s="25"/>
    </row>
    <row r="1411" spans="1:21" ht="11.25" customHeight="1" x14ac:dyDescent="0.2">
      <c r="A1411" s="25"/>
      <c r="B1411" s="25"/>
      <c r="C1411" s="25"/>
      <c r="D1411" s="28"/>
      <c r="E1411" s="25"/>
      <c r="F1411" s="25"/>
      <c r="G1411" s="25"/>
      <c r="H1411" s="25"/>
      <c r="I1411" s="25"/>
      <c r="J1411" s="25"/>
      <c r="K1411" s="25"/>
      <c r="L1411" s="25"/>
      <c r="M1411" s="25"/>
      <c r="N1411" s="25"/>
      <c r="O1411" s="25"/>
      <c r="P1411" s="25"/>
      <c r="Q1411" s="25"/>
      <c r="R1411" s="25"/>
      <c r="S1411" s="25"/>
      <c r="T1411" s="25"/>
      <c r="U1411" s="25"/>
    </row>
    <row r="1412" spans="1:21" ht="11.25" customHeight="1" x14ac:dyDescent="0.2">
      <c r="A1412" s="25"/>
      <c r="B1412" s="25"/>
      <c r="C1412" s="25"/>
      <c r="D1412" s="28"/>
      <c r="E1412" s="25"/>
      <c r="F1412" s="25"/>
      <c r="G1412" s="25"/>
      <c r="H1412" s="25"/>
      <c r="I1412" s="25"/>
      <c r="J1412" s="25"/>
      <c r="K1412" s="25"/>
      <c r="L1412" s="25"/>
      <c r="M1412" s="25"/>
      <c r="N1412" s="25"/>
      <c r="O1412" s="25"/>
      <c r="P1412" s="25"/>
      <c r="Q1412" s="25"/>
      <c r="R1412" s="25"/>
      <c r="S1412" s="25"/>
      <c r="T1412" s="25"/>
      <c r="U1412" s="25"/>
    </row>
    <row r="1413" spans="1:21" ht="11.25" customHeight="1" x14ac:dyDescent="0.2">
      <c r="A1413" s="25"/>
      <c r="B1413" s="25"/>
      <c r="C1413" s="25"/>
      <c r="D1413" s="28"/>
      <c r="E1413" s="25"/>
      <c r="F1413" s="25"/>
      <c r="G1413" s="25"/>
      <c r="H1413" s="25"/>
      <c r="I1413" s="25"/>
      <c r="J1413" s="25"/>
      <c r="K1413" s="25"/>
      <c r="L1413" s="25"/>
      <c r="M1413" s="25"/>
      <c r="N1413" s="25"/>
      <c r="O1413" s="25"/>
      <c r="P1413" s="25"/>
      <c r="Q1413" s="25"/>
      <c r="R1413" s="25"/>
      <c r="S1413" s="25"/>
      <c r="T1413" s="25"/>
      <c r="U1413" s="25"/>
    </row>
    <row r="1414" spans="1:21" ht="11.25" customHeight="1" x14ac:dyDescent="0.2">
      <c r="A1414" s="25"/>
      <c r="B1414" s="25"/>
      <c r="C1414" s="25"/>
      <c r="D1414" s="28"/>
      <c r="E1414" s="25"/>
      <c r="F1414" s="25"/>
      <c r="G1414" s="25"/>
      <c r="H1414" s="25"/>
      <c r="I1414" s="25"/>
      <c r="J1414" s="25"/>
      <c r="K1414" s="25"/>
      <c r="L1414" s="25"/>
      <c r="M1414" s="25"/>
      <c r="N1414" s="25"/>
      <c r="O1414" s="25"/>
      <c r="P1414" s="25"/>
      <c r="Q1414" s="25"/>
      <c r="R1414" s="25"/>
      <c r="S1414" s="25"/>
      <c r="T1414" s="25"/>
      <c r="U1414" s="25"/>
    </row>
    <row r="1415" spans="1:21" ht="11.25" customHeight="1" x14ac:dyDescent="0.2">
      <c r="A1415" s="25"/>
      <c r="B1415" s="25"/>
      <c r="C1415" s="25"/>
      <c r="D1415" s="28"/>
      <c r="E1415" s="25"/>
      <c r="F1415" s="25"/>
      <c r="G1415" s="25"/>
      <c r="H1415" s="25"/>
      <c r="I1415" s="25"/>
      <c r="J1415" s="25"/>
      <c r="K1415" s="25"/>
      <c r="L1415" s="25"/>
      <c r="M1415" s="25"/>
      <c r="N1415" s="25"/>
      <c r="O1415" s="25"/>
      <c r="P1415" s="25"/>
      <c r="Q1415" s="25"/>
      <c r="R1415" s="25"/>
      <c r="S1415" s="25"/>
      <c r="T1415" s="25"/>
      <c r="U1415" s="25"/>
    </row>
    <row r="1416" spans="1:21" ht="11.25" customHeight="1" x14ac:dyDescent="0.2">
      <c r="A1416" s="25"/>
      <c r="B1416" s="25"/>
      <c r="C1416" s="25"/>
      <c r="D1416" s="28"/>
      <c r="E1416" s="25"/>
      <c r="F1416" s="25"/>
      <c r="G1416" s="25"/>
      <c r="H1416" s="25"/>
      <c r="I1416" s="25"/>
      <c r="J1416" s="25"/>
      <c r="K1416" s="25"/>
      <c r="L1416" s="25"/>
      <c r="M1416" s="25"/>
      <c r="N1416" s="25"/>
      <c r="O1416" s="25"/>
      <c r="P1416" s="25"/>
      <c r="Q1416" s="25"/>
      <c r="R1416" s="25"/>
      <c r="S1416" s="25"/>
      <c r="T1416" s="25"/>
      <c r="U1416" s="25"/>
    </row>
    <row r="1417" spans="1:21" ht="11.25" customHeight="1" x14ac:dyDescent="0.2">
      <c r="A1417" s="25"/>
      <c r="B1417" s="25"/>
      <c r="C1417" s="25"/>
      <c r="D1417" s="28"/>
      <c r="E1417" s="25"/>
      <c r="F1417" s="25"/>
      <c r="G1417" s="25"/>
      <c r="H1417" s="25"/>
      <c r="I1417" s="25"/>
      <c r="J1417" s="25"/>
      <c r="K1417" s="25"/>
      <c r="L1417" s="25"/>
      <c r="M1417" s="25"/>
      <c r="N1417" s="25"/>
      <c r="O1417" s="25"/>
      <c r="P1417" s="25"/>
      <c r="Q1417" s="25"/>
      <c r="R1417" s="25"/>
      <c r="S1417" s="25"/>
      <c r="T1417" s="25"/>
      <c r="U1417" s="25"/>
    </row>
    <row r="1418" spans="1:21" ht="11.25" customHeight="1" x14ac:dyDescent="0.2">
      <c r="A1418" s="25"/>
      <c r="B1418" s="25"/>
      <c r="C1418" s="25"/>
      <c r="D1418" s="28"/>
      <c r="E1418" s="25"/>
      <c r="F1418" s="25"/>
      <c r="G1418" s="25"/>
      <c r="H1418" s="25"/>
      <c r="I1418" s="25"/>
      <c r="J1418" s="25"/>
      <c r="K1418" s="25"/>
      <c r="L1418" s="25"/>
      <c r="M1418" s="25"/>
      <c r="N1418" s="25"/>
      <c r="O1418" s="25"/>
      <c r="P1418" s="25"/>
      <c r="Q1418" s="25"/>
      <c r="R1418" s="25"/>
      <c r="S1418" s="25"/>
      <c r="T1418" s="25"/>
      <c r="U1418" s="25"/>
    </row>
    <row r="1419" spans="1:21" ht="11.25" customHeight="1" x14ac:dyDescent="0.2">
      <c r="A1419" s="25"/>
      <c r="B1419" s="25"/>
      <c r="C1419" s="25"/>
      <c r="D1419" s="28"/>
      <c r="E1419" s="25"/>
      <c r="F1419" s="25"/>
      <c r="G1419" s="25"/>
      <c r="H1419" s="25"/>
      <c r="I1419" s="25"/>
      <c r="J1419" s="25"/>
      <c r="K1419" s="25"/>
      <c r="L1419" s="25"/>
      <c r="M1419" s="25"/>
      <c r="N1419" s="25"/>
      <c r="O1419" s="25"/>
      <c r="P1419" s="25"/>
      <c r="Q1419" s="25"/>
      <c r="R1419" s="25"/>
      <c r="S1419" s="25"/>
      <c r="T1419" s="25"/>
      <c r="U1419" s="25"/>
    </row>
    <row r="1420" spans="1:21" ht="11.25" customHeight="1" x14ac:dyDescent="0.2">
      <c r="A1420" s="25"/>
      <c r="B1420" s="25"/>
      <c r="C1420" s="25"/>
      <c r="D1420" s="28"/>
      <c r="E1420" s="25"/>
      <c r="F1420" s="25"/>
      <c r="G1420" s="25"/>
      <c r="H1420" s="25"/>
      <c r="I1420" s="25"/>
      <c r="J1420" s="25"/>
      <c r="K1420" s="25"/>
      <c r="L1420" s="25"/>
      <c r="M1420" s="25"/>
      <c r="N1420" s="25"/>
      <c r="O1420" s="25"/>
      <c r="P1420" s="25"/>
      <c r="Q1420" s="25"/>
      <c r="R1420" s="25"/>
      <c r="S1420" s="25"/>
      <c r="T1420" s="25"/>
      <c r="U1420" s="25"/>
    </row>
    <row r="1421" spans="1:21" ht="11.25" customHeight="1" x14ac:dyDescent="0.2">
      <c r="A1421" s="25"/>
      <c r="B1421" s="25"/>
      <c r="C1421" s="25"/>
      <c r="D1421" s="28"/>
      <c r="E1421" s="25"/>
      <c r="F1421" s="25"/>
      <c r="G1421" s="25"/>
      <c r="H1421" s="25"/>
      <c r="I1421" s="25"/>
      <c r="J1421" s="25"/>
      <c r="K1421" s="25"/>
      <c r="L1421" s="25"/>
      <c r="M1421" s="25"/>
      <c r="N1421" s="25"/>
      <c r="O1421" s="25"/>
      <c r="P1421" s="25"/>
      <c r="Q1421" s="25"/>
      <c r="R1421" s="25"/>
      <c r="S1421" s="25"/>
      <c r="T1421" s="25"/>
      <c r="U1421" s="25"/>
    </row>
    <row r="1422" spans="1:21" ht="11.25" customHeight="1" x14ac:dyDescent="0.2">
      <c r="A1422" s="25"/>
      <c r="B1422" s="25"/>
      <c r="C1422" s="25"/>
      <c r="D1422" s="28"/>
      <c r="E1422" s="25"/>
      <c r="F1422" s="25"/>
      <c r="G1422" s="25"/>
      <c r="H1422" s="25"/>
      <c r="I1422" s="25"/>
      <c r="J1422" s="25"/>
      <c r="K1422" s="25"/>
      <c r="L1422" s="25"/>
      <c r="M1422" s="25"/>
      <c r="N1422" s="25"/>
      <c r="O1422" s="25"/>
      <c r="P1422" s="25"/>
      <c r="Q1422" s="25"/>
      <c r="R1422" s="25"/>
      <c r="S1422" s="25"/>
      <c r="T1422" s="25"/>
      <c r="U1422" s="25"/>
    </row>
    <row r="1423" spans="1:21" ht="11.25" customHeight="1" x14ac:dyDescent="0.2">
      <c r="A1423" s="25"/>
      <c r="B1423" s="25"/>
      <c r="C1423" s="25"/>
      <c r="D1423" s="28"/>
      <c r="E1423" s="25"/>
      <c r="F1423" s="25"/>
      <c r="G1423" s="25"/>
      <c r="H1423" s="25"/>
      <c r="I1423" s="25"/>
      <c r="J1423" s="25"/>
      <c r="K1423" s="25"/>
      <c r="L1423" s="25"/>
      <c r="M1423" s="25"/>
      <c r="N1423" s="25"/>
      <c r="O1423" s="25"/>
      <c r="P1423" s="25"/>
      <c r="Q1423" s="25"/>
      <c r="R1423" s="25"/>
      <c r="S1423" s="25"/>
      <c r="T1423" s="25"/>
      <c r="U1423" s="25"/>
    </row>
    <row r="1424" spans="1:21" ht="11.25" customHeight="1" x14ac:dyDescent="0.2">
      <c r="A1424" s="25"/>
      <c r="B1424" s="25"/>
      <c r="C1424" s="25"/>
      <c r="D1424" s="28"/>
      <c r="E1424" s="25"/>
      <c r="F1424" s="25"/>
      <c r="G1424" s="25"/>
      <c r="H1424" s="25"/>
      <c r="I1424" s="25"/>
      <c r="J1424" s="25"/>
      <c r="K1424" s="25"/>
      <c r="L1424" s="25"/>
      <c r="M1424" s="25"/>
      <c r="N1424" s="25"/>
      <c r="O1424" s="25"/>
      <c r="P1424" s="25"/>
      <c r="Q1424" s="25"/>
      <c r="R1424" s="25"/>
      <c r="S1424" s="25"/>
      <c r="T1424" s="25"/>
      <c r="U1424" s="25"/>
    </row>
    <row r="1425" spans="1:21" ht="11.25" customHeight="1" x14ac:dyDescent="0.2">
      <c r="A1425" s="25"/>
      <c r="B1425" s="25"/>
      <c r="C1425" s="25"/>
      <c r="D1425" s="28"/>
      <c r="E1425" s="25"/>
      <c r="F1425" s="25"/>
      <c r="G1425" s="25"/>
      <c r="H1425" s="25"/>
      <c r="I1425" s="25"/>
      <c r="J1425" s="25"/>
      <c r="K1425" s="25"/>
      <c r="L1425" s="25"/>
      <c r="M1425" s="25"/>
      <c r="N1425" s="25"/>
      <c r="O1425" s="25"/>
      <c r="P1425" s="25"/>
      <c r="Q1425" s="25"/>
      <c r="R1425" s="25"/>
      <c r="S1425" s="25"/>
      <c r="T1425" s="25"/>
      <c r="U1425" s="25"/>
    </row>
    <row r="1426" spans="1:21" ht="11.25" customHeight="1" x14ac:dyDescent="0.2">
      <c r="A1426" s="25"/>
      <c r="B1426" s="25"/>
      <c r="C1426" s="25"/>
      <c r="D1426" s="28"/>
      <c r="E1426" s="25"/>
      <c r="F1426" s="25"/>
      <c r="G1426" s="25"/>
      <c r="H1426" s="25"/>
      <c r="I1426" s="25"/>
      <c r="J1426" s="25"/>
      <c r="K1426" s="25"/>
      <c r="L1426" s="25"/>
      <c r="M1426" s="25"/>
      <c r="N1426" s="25"/>
      <c r="O1426" s="25"/>
      <c r="P1426" s="25"/>
      <c r="Q1426" s="25"/>
      <c r="R1426" s="25"/>
      <c r="S1426" s="25"/>
      <c r="T1426" s="25"/>
      <c r="U1426" s="25"/>
    </row>
    <row r="1427" spans="1:21" ht="11.25" customHeight="1" x14ac:dyDescent="0.2">
      <c r="A1427" s="25"/>
      <c r="B1427" s="25"/>
      <c r="C1427" s="25"/>
      <c r="D1427" s="28"/>
      <c r="E1427" s="25"/>
      <c r="F1427" s="25"/>
      <c r="G1427" s="25"/>
      <c r="H1427" s="25"/>
      <c r="I1427" s="25"/>
      <c r="J1427" s="25"/>
      <c r="K1427" s="25"/>
      <c r="L1427" s="25"/>
      <c r="M1427" s="25"/>
      <c r="N1427" s="25"/>
      <c r="O1427" s="25"/>
      <c r="P1427" s="25"/>
      <c r="Q1427" s="25"/>
      <c r="R1427" s="25"/>
      <c r="S1427" s="25"/>
      <c r="T1427" s="25"/>
      <c r="U1427" s="25"/>
    </row>
    <row r="1428" spans="1:21" ht="11.25" customHeight="1" x14ac:dyDescent="0.2">
      <c r="A1428" s="25"/>
      <c r="B1428" s="25"/>
      <c r="C1428" s="25"/>
      <c r="D1428" s="28"/>
      <c r="E1428" s="25"/>
      <c r="F1428" s="25"/>
      <c r="G1428" s="25"/>
      <c r="H1428" s="25"/>
      <c r="I1428" s="25"/>
      <c r="J1428" s="25"/>
      <c r="K1428" s="25"/>
      <c r="L1428" s="25"/>
      <c r="M1428" s="25"/>
      <c r="N1428" s="25"/>
      <c r="O1428" s="25"/>
      <c r="P1428" s="25"/>
      <c r="Q1428" s="25"/>
      <c r="R1428" s="25"/>
      <c r="S1428" s="25"/>
      <c r="T1428" s="25"/>
      <c r="U1428" s="25"/>
    </row>
    <row r="1429" spans="1:21" ht="11.25" customHeight="1" x14ac:dyDescent="0.2">
      <c r="A1429" s="25"/>
      <c r="B1429" s="25"/>
      <c r="C1429" s="25"/>
      <c r="D1429" s="28"/>
      <c r="E1429" s="25"/>
      <c r="F1429" s="25"/>
      <c r="G1429" s="25"/>
      <c r="H1429" s="25"/>
      <c r="I1429" s="25"/>
      <c r="J1429" s="25"/>
      <c r="K1429" s="25"/>
      <c r="L1429" s="25"/>
      <c r="M1429" s="25"/>
      <c r="N1429" s="25"/>
      <c r="O1429" s="25"/>
      <c r="P1429" s="25"/>
      <c r="Q1429" s="25"/>
      <c r="R1429" s="25"/>
      <c r="S1429" s="25"/>
      <c r="T1429" s="25"/>
      <c r="U1429" s="25"/>
    </row>
    <row r="1430" spans="1:21" ht="11.25" customHeight="1" x14ac:dyDescent="0.2">
      <c r="A1430" s="25"/>
      <c r="B1430" s="25"/>
      <c r="C1430" s="25"/>
      <c r="D1430" s="28"/>
      <c r="E1430" s="25"/>
      <c r="F1430" s="25"/>
      <c r="G1430" s="25"/>
      <c r="H1430" s="25"/>
      <c r="I1430" s="25"/>
      <c r="J1430" s="25"/>
      <c r="K1430" s="25"/>
      <c r="L1430" s="25"/>
      <c r="M1430" s="25"/>
      <c r="N1430" s="25"/>
      <c r="O1430" s="25"/>
      <c r="P1430" s="25"/>
      <c r="Q1430" s="25"/>
      <c r="R1430" s="25"/>
      <c r="S1430" s="25"/>
      <c r="T1430" s="25"/>
      <c r="U1430" s="25"/>
    </row>
    <row r="1431" spans="1:21" ht="11.25" customHeight="1" x14ac:dyDescent="0.2">
      <c r="A1431" s="25"/>
      <c r="B1431" s="25"/>
      <c r="C1431" s="25"/>
      <c r="D1431" s="28"/>
      <c r="E1431" s="25"/>
      <c r="F1431" s="25"/>
      <c r="G1431" s="25"/>
      <c r="H1431" s="25"/>
      <c r="I1431" s="25"/>
      <c r="J1431" s="25"/>
      <c r="K1431" s="25"/>
      <c r="L1431" s="25"/>
      <c r="M1431" s="25"/>
      <c r="N1431" s="25"/>
      <c r="O1431" s="25"/>
      <c r="P1431" s="25"/>
      <c r="Q1431" s="25"/>
      <c r="R1431" s="25"/>
      <c r="S1431" s="25"/>
      <c r="T1431" s="25"/>
      <c r="U1431" s="25"/>
    </row>
    <row r="1432" spans="1:21" ht="11.25" customHeight="1" x14ac:dyDescent="0.2">
      <c r="A1432" s="25"/>
      <c r="B1432" s="25"/>
      <c r="C1432" s="25"/>
      <c r="D1432" s="28"/>
      <c r="E1432" s="25"/>
      <c r="F1432" s="25"/>
      <c r="G1432" s="25"/>
      <c r="H1432" s="25"/>
      <c r="I1432" s="25"/>
      <c r="J1432" s="25"/>
      <c r="K1432" s="25"/>
      <c r="L1432" s="25"/>
      <c r="M1432" s="25"/>
      <c r="N1432" s="25"/>
      <c r="O1432" s="25"/>
      <c r="P1432" s="25"/>
      <c r="Q1432" s="25"/>
      <c r="R1432" s="25"/>
      <c r="S1432" s="25"/>
      <c r="T1432" s="25"/>
      <c r="U1432" s="25"/>
    </row>
    <row r="1433" spans="1:21" ht="11.25" customHeight="1" x14ac:dyDescent="0.2">
      <c r="A1433" s="25"/>
      <c r="B1433" s="25"/>
      <c r="C1433" s="25"/>
      <c r="D1433" s="28"/>
      <c r="E1433" s="25"/>
      <c r="F1433" s="25"/>
      <c r="G1433" s="25"/>
      <c r="H1433" s="25"/>
      <c r="I1433" s="25"/>
      <c r="J1433" s="25"/>
      <c r="K1433" s="25"/>
      <c r="L1433" s="25"/>
      <c r="M1433" s="25"/>
      <c r="N1433" s="25"/>
      <c r="O1433" s="25"/>
      <c r="P1433" s="25"/>
      <c r="Q1433" s="25"/>
      <c r="R1433" s="25"/>
      <c r="S1433" s="25"/>
      <c r="T1433" s="25"/>
      <c r="U1433" s="25"/>
    </row>
    <row r="1434" spans="1:21" ht="11.25" customHeight="1" x14ac:dyDescent="0.2">
      <c r="A1434" s="25"/>
      <c r="B1434" s="25"/>
      <c r="C1434" s="25"/>
      <c r="D1434" s="28"/>
      <c r="E1434" s="25"/>
      <c r="F1434" s="25"/>
      <c r="G1434" s="25"/>
      <c r="H1434" s="25"/>
      <c r="I1434" s="25"/>
      <c r="J1434" s="25"/>
      <c r="K1434" s="25"/>
      <c r="L1434" s="25"/>
      <c r="M1434" s="25"/>
      <c r="N1434" s="25"/>
      <c r="O1434" s="25"/>
      <c r="P1434" s="25"/>
      <c r="Q1434" s="25"/>
      <c r="R1434" s="25"/>
      <c r="S1434" s="25"/>
      <c r="T1434" s="25"/>
      <c r="U1434" s="25"/>
    </row>
    <row r="1435" spans="1:21" ht="11.25" customHeight="1" x14ac:dyDescent="0.2">
      <c r="A1435" s="25"/>
      <c r="B1435" s="25"/>
      <c r="C1435" s="25"/>
      <c r="D1435" s="28"/>
      <c r="E1435" s="25"/>
      <c r="F1435" s="25"/>
      <c r="G1435" s="25"/>
      <c r="H1435" s="25"/>
      <c r="I1435" s="25"/>
      <c r="J1435" s="25"/>
      <c r="K1435" s="25"/>
      <c r="L1435" s="25"/>
      <c r="M1435" s="25"/>
      <c r="N1435" s="25"/>
      <c r="O1435" s="25"/>
      <c r="P1435" s="25"/>
      <c r="Q1435" s="25"/>
      <c r="R1435" s="25"/>
      <c r="S1435" s="25"/>
      <c r="T1435" s="25"/>
      <c r="U1435" s="25"/>
    </row>
    <row r="1436" spans="1:21" ht="11.25" customHeight="1" x14ac:dyDescent="0.2">
      <c r="A1436" s="25"/>
      <c r="B1436" s="25"/>
      <c r="C1436" s="25"/>
      <c r="D1436" s="28"/>
      <c r="E1436" s="25"/>
      <c r="F1436" s="25"/>
      <c r="G1436" s="25"/>
      <c r="H1436" s="25"/>
      <c r="I1436" s="25"/>
      <c r="J1436" s="25"/>
      <c r="K1436" s="25"/>
      <c r="L1436" s="25"/>
      <c r="M1436" s="25"/>
      <c r="N1436" s="25"/>
      <c r="O1436" s="25"/>
      <c r="P1436" s="25"/>
      <c r="Q1436" s="25"/>
      <c r="R1436" s="25"/>
      <c r="S1436" s="25"/>
      <c r="T1436" s="25"/>
      <c r="U1436" s="25"/>
    </row>
    <row r="1437" spans="1:21" ht="11.25" customHeight="1" x14ac:dyDescent="0.2">
      <c r="A1437" s="25"/>
      <c r="B1437" s="25"/>
      <c r="C1437" s="25"/>
      <c r="D1437" s="28"/>
      <c r="E1437" s="25"/>
      <c r="F1437" s="25"/>
      <c r="G1437" s="25"/>
      <c r="H1437" s="25"/>
      <c r="I1437" s="25"/>
      <c r="J1437" s="25"/>
      <c r="K1437" s="25"/>
      <c r="L1437" s="25"/>
      <c r="M1437" s="25"/>
      <c r="N1437" s="25"/>
      <c r="O1437" s="25"/>
      <c r="P1437" s="25"/>
      <c r="Q1437" s="25"/>
      <c r="R1437" s="25"/>
      <c r="S1437" s="25"/>
      <c r="T1437" s="25"/>
      <c r="U1437" s="25"/>
    </row>
    <row r="1438" spans="1:21" ht="11.25" customHeight="1" x14ac:dyDescent="0.2">
      <c r="A1438" s="25"/>
      <c r="B1438" s="25"/>
      <c r="C1438" s="25"/>
      <c r="D1438" s="28"/>
      <c r="E1438" s="25"/>
      <c r="F1438" s="25"/>
      <c r="G1438" s="25"/>
      <c r="H1438" s="25"/>
      <c r="I1438" s="25"/>
      <c r="J1438" s="25"/>
      <c r="K1438" s="25"/>
      <c r="L1438" s="25"/>
      <c r="M1438" s="25"/>
      <c r="N1438" s="25"/>
      <c r="O1438" s="25"/>
      <c r="P1438" s="25"/>
      <c r="Q1438" s="25"/>
      <c r="R1438" s="25"/>
      <c r="S1438" s="25"/>
      <c r="T1438" s="25"/>
      <c r="U1438" s="25"/>
    </row>
    <row r="1439" spans="1:21" ht="11.25" customHeight="1" x14ac:dyDescent="0.2">
      <c r="A1439" s="25"/>
      <c r="B1439" s="25"/>
      <c r="C1439" s="25"/>
      <c r="D1439" s="28"/>
      <c r="E1439" s="25"/>
      <c r="F1439" s="25"/>
      <c r="G1439" s="25"/>
      <c r="H1439" s="25"/>
      <c r="I1439" s="25"/>
      <c r="J1439" s="25"/>
      <c r="K1439" s="25"/>
      <c r="L1439" s="25"/>
      <c r="M1439" s="25"/>
      <c r="N1439" s="25"/>
      <c r="O1439" s="25"/>
      <c r="P1439" s="25"/>
      <c r="Q1439" s="25"/>
      <c r="R1439" s="25"/>
      <c r="S1439" s="25"/>
      <c r="T1439" s="25"/>
      <c r="U1439" s="25"/>
    </row>
    <row r="1440" spans="1:21" ht="11.25" customHeight="1" x14ac:dyDescent="0.2">
      <c r="A1440" s="25"/>
      <c r="B1440" s="25"/>
      <c r="C1440" s="25"/>
      <c r="D1440" s="28"/>
      <c r="E1440" s="25"/>
      <c r="F1440" s="25"/>
      <c r="G1440" s="25"/>
      <c r="H1440" s="25"/>
      <c r="I1440" s="25"/>
      <c r="J1440" s="25"/>
      <c r="K1440" s="25"/>
      <c r="L1440" s="25"/>
      <c r="M1440" s="25"/>
      <c r="N1440" s="25"/>
      <c r="O1440" s="25"/>
      <c r="P1440" s="25"/>
      <c r="Q1440" s="25"/>
      <c r="R1440" s="25"/>
      <c r="S1440" s="25"/>
      <c r="T1440" s="25"/>
      <c r="U1440" s="25"/>
    </row>
    <row r="1441" spans="1:21" ht="11.25" customHeight="1" x14ac:dyDescent="0.2">
      <c r="A1441" s="25"/>
      <c r="B1441" s="25"/>
      <c r="C1441" s="25"/>
      <c r="D1441" s="28"/>
      <c r="E1441" s="25"/>
      <c r="F1441" s="25"/>
      <c r="G1441" s="25"/>
      <c r="H1441" s="25"/>
      <c r="I1441" s="25"/>
      <c r="J1441" s="25"/>
      <c r="K1441" s="25"/>
      <c r="L1441" s="25"/>
      <c r="M1441" s="25"/>
      <c r="N1441" s="25"/>
      <c r="O1441" s="25"/>
      <c r="P1441" s="25"/>
      <c r="Q1441" s="25"/>
      <c r="R1441" s="25"/>
      <c r="S1441" s="25"/>
      <c r="T1441" s="25"/>
      <c r="U1441" s="25"/>
    </row>
    <row r="1442" spans="1:21" ht="11.25" customHeight="1" x14ac:dyDescent="0.2">
      <c r="A1442" s="25"/>
      <c r="B1442" s="25"/>
      <c r="C1442" s="25"/>
      <c r="D1442" s="28"/>
      <c r="E1442" s="25"/>
      <c r="F1442" s="25"/>
      <c r="G1442" s="25"/>
      <c r="H1442" s="25"/>
      <c r="I1442" s="25"/>
      <c r="J1442" s="25"/>
      <c r="K1442" s="25"/>
      <c r="L1442" s="25"/>
      <c r="M1442" s="25"/>
      <c r="N1442" s="25"/>
      <c r="O1442" s="25"/>
      <c r="P1442" s="25"/>
      <c r="Q1442" s="25"/>
      <c r="R1442" s="25"/>
      <c r="S1442" s="25"/>
      <c r="T1442" s="25"/>
      <c r="U1442" s="25"/>
    </row>
    <row r="1443" spans="1:21" ht="11.25" customHeight="1" x14ac:dyDescent="0.2">
      <c r="A1443" s="25"/>
      <c r="B1443" s="25"/>
      <c r="C1443" s="25"/>
      <c r="D1443" s="28"/>
      <c r="E1443" s="25"/>
      <c r="F1443" s="25"/>
      <c r="G1443" s="25"/>
      <c r="H1443" s="25"/>
      <c r="I1443" s="25"/>
      <c r="J1443" s="25"/>
      <c r="K1443" s="25"/>
      <c r="L1443" s="25"/>
      <c r="M1443" s="25"/>
      <c r="N1443" s="25"/>
      <c r="O1443" s="25"/>
      <c r="P1443" s="25"/>
      <c r="Q1443" s="25"/>
      <c r="R1443" s="25"/>
      <c r="S1443" s="25"/>
      <c r="T1443" s="25"/>
      <c r="U1443" s="25"/>
    </row>
    <row r="1444" spans="1:21" ht="11.25" customHeight="1" x14ac:dyDescent="0.2">
      <c r="A1444" s="25"/>
      <c r="B1444" s="25"/>
      <c r="C1444" s="25"/>
      <c r="D1444" s="28"/>
      <c r="E1444" s="25"/>
      <c r="F1444" s="25"/>
      <c r="G1444" s="25"/>
      <c r="H1444" s="25"/>
      <c r="I1444" s="25"/>
      <c r="J1444" s="25"/>
      <c r="K1444" s="25"/>
      <c r="L1444" s="25"/>
      <c r="M1444" s="25"/>
      <c r="N1444" s="25"/>
      <c r="O1444" s="25"/>
      <c r="P1444" s="25"/>
      <c r="Q1444" s="25"/>
      <c r="R1444" s="25"/>
      <c r="S1444" s="25"/>
      <c r="T1444" s="25"/>
      <c r="U1444" s="25"/>
    </row>
    <row r="1445" spans="1:21" ht="11.25" customHeight="1" x14ac:dyDescent="0.2">
      <c r="A1445" s="25"/>
      <c r="B1445" s="25"/>
      <c r="C1445" s="25"/>
      <c r="D1445" s="28"/>
      <c r="E1445" s="25"/>
      <c r="F1445" s="25"/>
      <c r="G1445" s="25"/>
      <c r="H1445" s="25"/>
      <c r="I1445" s="25"/>
      <c r="J1445" s="25"/>
      <c r="K1445" s="25"/>
      <c r="L1445" s="25"/>
      <c r="M1445" s="25"/>
      <c r="N1445" s="25"/>
      <c r="O1445" s="25"/>
      <c r="P1445" s="25"/>
      <c r="Q1445" s="25"/>
      <c r="R1445" s="25"/>
      <c r="S1445" s="25"/>
      <c r="T1445" s="25"/>
      <c r="U1445" s="25"/>
    </row>
    <row r="1446" spans="1:21" ht="11.25" customHeight="1" x14ac:dyDescent="0.2">
      <c r="A1446" s="25"/>
      <c r="B1446" s="25"/>
      <c r="C1446" s="25"/>
      <c r="D1446" s="28"/>
      <c r="E1446" s="25"/>
      <c r="F1446" s="25"/>
      <c r="G1446" s="25"/>
      <c r="H1446" s="25"/>
      <c r="I1446" s="25"/>
      <c r="J1446" s="25"/>
      <c r="K1446" s="25"/>
      <c r="L1446" s="25"/>
      <c r="M1446" s="25"/>
      <c r="N1446" s="25"/>
      <c r="O1446" s="25"/>
      <c r="P1446" s="25"/>
      <c r="Q1446" s="25"/>
      <c r="R1446" s="25"/>
      <c r="S1446" s="25"/>
      <c r="T1446" s="25"/>
      <c r="U1446" s="25"/>
    </row>
    <row r="1447" spans="1:21" ht="11.25" customHeight="1" x14ac:dyDescent="0.2">
      <c r="A1447" s="25"/>
      <c r="B1447" s="25"/>
      <c r="C1447" s="25"/>
      <c r="D1447" s="28"/>
      <c r="E1447" s="25"/>
      <c r="F1447" s="25"/>
      <c r="G1447" s="25"/>
      <c r="H1447" s="25"/>
      <c r="I1447" s="25"/>
      <c r="J1447" s="25"/>
      <c r="K1447" s="25"/>
      <c r="L1447" s="25"/>
      <c r="M1447" s="25"/>
      <c r="N1447" s="25"/>
      <c r="O1447" s="25"/>
      <c r="P1447" s="25"/>
      <c r="Q1447" s="25"/>
      <c r="R1447" s="25"/>
      <c r="S1447" s="25"/>
      <c r="T1447" s="25"/>
      <c r="U1447" s="25"/>
    </row>
    <row r="1448" spans="1:21" ht="11.25" customHeight="1" x14ac:dyDescent="0.2">
      <c r="A1448" s="25"/>
      <c r="B1448" s="25"/>
      <c r="C1448" s="25"/>
      <c r="D1448" s="28"/>
      <c r="E1448" s="25"/>
      <c r="F1448" s="25"/>
      <c r="G1448" s="25"/>
      <c r="H1448" s="25"/>
      <c r="I1448" s="25"/>
      <c r="J1448" s="25"/>
      <c r="K1448" s="25"/>
      <c r="L1448" s="25"/>
      <c r="M1448" s="25"/>
      <c r="N1448" s="25"/>
      <c r="O1448" s="25"/>
      <c r="P1448" s="25"/>
      <c r="Q1448" s="25"/>
      <c r="R1448" s="25"/>
      <c r="S1448" s="25"/>
      <c r="T1448" s="25"/>
      <c r="U1448" s="25"/>
    </row>
    <row r="1449" spans="1:21" ht="11.25" customHeight="1" x14ac:dyDescent="0.2">
      <c r="A1449" s="25"/>
      <c r="B1449" s="25"/>
      <c r="C1449" s="25"/>
      <c r="D1449" s="28"/>
      <c r="E1449" s="25"/>
      <c r="F1449" s="25"/>
      <c r="G1449" s="25"/>
      <c r="H1449" s="25"/>
      <c r="I1449" s="25"/>
      <c r="J1449" s="25"/>
      <c r="K1449" s="25"/>
      <c r="L1449" s="25"/>
      <c r="M1449" s="25"/>
      <c r="N1449" s="25"/>
      <c r="O1449" s="25"/>
      <c r="P1449" s="25"/>
      <c r="Q1449" s="25"/>
      <c r="R1449" s="25"/>
      <c r="S1449" s="25"/>
      <c r="T1449" s="25"/>
      <c r="U1449" s="25"/>
    </row>
    <row r="1450" spans="1:21" ht="11.25" customHeight="1" x14ac:dyDescent="0.2">
      <c r="A1450" s="25"/>
      <c r="B1450" s="25"/>
      <c r="C1450" s="25"/>
      <c r="D1450" s="28"/>
      <c r="E1450" s="25"/>
      <c r="F1450" s="25"/>
      <c r="G1450" s="25"/>
      <c r="H1450" s="25"/>
      <c r="I1450" s="25"/>
      <c r="J1450" s="25"/>
      <c r="K1450" s="25"/>
      <c r="L1450" s="25"/>
      <c r="M1450" s="25"/>
      <c r="N1450" s="25"/>
      <c r="O1450" s="25"/>
      <c r="P1450" s="25"/>
      <c r="Q1450" s="25"/>
      <c r="R1450" s="25"/>
      <c r="S1450" s="25"/>
      <c r="T1450" s="25"/>
      <c r="U1450" s="25"/>
    </row>
    <row r="1451" spans="1:21" ht="11.25" customHeight="1" x14ac:dyDescent="0.2">
      <c r="A1451" s="25"/>
      <c r="B1451" s="25"/>
      <c r="C1451" s="25"/>
      <c r="D1451" s="28"/>
      <c r="E1451" s="25"/>
      <c r="F1451" s="25"/>
      <c r="G1451" s="25"/>
      <c r="H1451" s="25"/>
      <c r="I1451" s="25"/>
      <c r="J1451" s="25"/>
      <c r="K1451" s="25"/>
      <c r="L1451" s="25"/>
      <c r="M1451" s="25"/>
      <c r="N1451" s="25"/>
      <c r="O1451" s="25"/>
      <c r="P1451" s="25"/>
      <c r="Q1451" s="25"/>
      <c r="R1451" s="25"/>
      <c r="S1451" s="25"/>
      <c r="T1451" s="25"/>
      <c r="U1451" s="25"/>
    </row>
    <row r="1452" spans="1:21" ht="11.25" customHeight="1" x14ac:dyDescent="0.2">
      <c r="A1452" s="25"/>
      <c r="B1452" s="25"/>
      <c r="C1452" s="25"/>
      <c r="D1452" s="28"/>
      <c r="E1452" s="25"/>
      <c r="F1452" s="25"/>
      <c r="G1452" s="25"/>
      <c r="H1452" s="25"/>
      <c r="I1452" s="25"/>
      <c r="J1452" s="25"/>
      <c r="K1452" s="25"/>
      <c r="L1452" s="25"/>
      <c r="M1452" s="25"/>
      <c r="N1452" s="25"/>
      <c r="O1452" s="25"/>
      <c r="P1452" s="25"/>
      <c r="Q1452" s="25"/>
      <c r="R1452" s="25"/>
      <c r="S1452" s="25"/>
      <c r="T1452" s="25"/>
      <c r="U1452" s="25"/>
    </row>
    <row r="1453" spans="1:21" ht="11.25" customHeight="1" x14ac:dyDescent="0.2">
      <c r="A1453" s="25"/>
      <c r="B1453" s="25"/>
      <c r="C1453" s="25"/>
      <c r="D1453" s="28"/>
      <c r="E1453" s="25"/>
      <c r="F1453" s="25"/>
      <c r="G1453" s="25"/>
      <c r="H1453" s="25"/>
      <c r="I1453" s="25"/>
      <c r="J1453" s="25"/>
      <c r="K1453" s="25"/>
      <c r="L1453" s="25"/>
      <c r="M1453" s="25"/>
      <c r="N1453" s="25"/>
      <c r="O1453" s="25"/>
      <c r="P1453" s="25"/>
      <c r="Q1453" s="25"/>
      <c r="R1453" s="25"/>
      <c r="S1453" s="25"/>
      <c r="T1453" s="25"/>
      <c r="U1453" s="25"/>
    </row>
    <row r="1454" spans="1:21" ht="11.25" customHeight="1" x14ac:dyDescent="0.2">
      <c r="A1454" s="25"/>
      <c r="B1454" s="25"/>
      <c r="C1454" s="25"/>
      <c r="D1454" s="28"/>
      <c r="E1454" s="25"/>
      <c r="F1454" s="25"/>
      <c r="G1454" s="25"/>
      <c r="H1454" s="25"/>
      <c r="I1454" s="25"/>
      <c r="J1454" s="25"/>
      <c r="K1454" s="25"/>
      <c r="L1454" s="25"/>
      <c r="M1454" s="25"/>
      <c r="N1454" s="25"/>
      <c r="O1454" s="25"/>
      <c r="P1454" s="25"/>
      <c r="Q1454" s="25"/>
      <c r="R1454" s="25"/>
      <c r="S1454" s="25"/>
      <c r="T1454" s="25"/>
      <c r="U1454" s="25"/>
    </row>
    <row r="1455" spans="1:21" ht="11.25" customHeight="1" x14ac:dyDescent="0.2">
      <c r="A1455" s="25"/>
      <c r="B1455" s="25"/>
      <c r="C1455" s="25"/>
      <c r="D1455" s="28"/>
      <c r="E1455" s="25"/>
      <c r="F1455" s="25"/>
      <c r="G1455" s="25"/>
      <c r="H1455" s="25"/>
      <c r="I1455" s="25"/>
      <c r="J1455" s="25"/>
      <c r="K1455" s="25"/>
      <c r="L1455" s="25"/>
      <c r="M1455" s="25"/>
      <c r="N1455" s="25"/>
      <c r="O1455" s="25"/>
      <c r="P1455" s="25"/>
      <c r="Q1455" s="25"/>
      <c r="R1455" s="25"/>
      <c r="S1455" s="25"/>
      <c r="T1455" s="25"/>
      <c r="U1455" s="25"/>
    </row>
    <row r="1456" spans="1:21" ht="11.25" customHeight="1" x14ac:dyDescent="0.2">
      <c r="A1456" s="25"/>
      <c r="B1456" s="25"/>
      <c r="C1456" s="25"/>
      <c r="D1456" s="28"/>
      <c r="E1456" s="25"/>
      <c r="F1456" s="25"/>
      <c r="G1456" s="25"/>
      <c r="H1456" s="25"/>
      <c r="I1456" s="25"/>
      <c r="J1456" s="25"/>
      <c r="K1456" s="25"/>
      <c r="L1456" s="25"/>
      <c r="M1456" s="25"/>
      <c r="N1456" s="25"/>
      <c r="O1456" s="25"/>
      <c r="P1456" s="25"/>
      <c r="Q1456" s="25"/>
      <c r="R1456" s="25"/>
      <c r="S1456" s="25"/>
      <c r="T1456" s="25"/>
      <c r="U1456" s="25"/>
    </row>
    <row r="1457" spans="1:21" ht="11.25" customHeight="1" x14ac:dyDescent="0.2">
      <c r="A1457" s="25"/>
      <c r="B1457" s="25"/>
      <c r="C1457" s="25"/>
      <c r="D1457" s="28"/>
      <c r="E1457" s="25"/>
      <c r="F1457" s="25"/>
      <c r="G1457" s="25"/>
      <c r="H1457" s="25"/>
      <c r="I1457" s="25"/>
      <c r="J1457" s="25"/>
      <c r="K1457" s="25"/>
      <c r="L1457" s="25"/>
      <c r="M1457" s="25"/>
      <c r="N1457" s="25"/>
      <c r="O1457" s="25"/>
      <c r="P1457" s="25"/>
      <c r="Q1457" s="25"/>
      <c r="R1457" s="25"/>
      <c r="S1457" s="25"/>
      <c r="T1457" s="25"/>
      <c r="U1457" s="25"/>
    </row>
    <row r="1458" spans="1:21" ht="11.25" customHeight="1" x14ac:dyDescent="0.2">
      <c r="A1458" s="25"/>
      <c r="B1458" s="25"/>
      <c r="C1458" s="25"/>
      <c r="D1458" s="28"/>
      <c r="E1458" s="25"/>
      <c r="F1458" s="25"/>
      <c r="G1458" s="25"/>
      <c r="H1458" s="25"/>
      <c r="I1458" s="25"/>
      <c r="J1458" s="25"/>
      <c r="K1458" s="25"/>
      <c r="L1458" s="25"/>
      <c r="M1458" s="25"/>
      <c r="N1458" s="25"/>
      <c r="O1458" s="25"/>
      <c r="P1458" s="25"/>
      <c r="Q1458" s="25"/>
      <c r="R1458" s="25"/>
      <c r="S1458" s="25"/>
      <c r="T1458" s="25"/>
      <c r="U1458" s="25"/>
    </row>
    <row r="1459" spans="1:21" ht="11.25" customHeight="1" x14ac:dyDescent="0.2">
      <c r="A1459" s="25"/>
      <c r="B1459" s="25"/>
      <c r="C1459" s="25"/>
      <c r="D1459" s="28"/>
      <c r="E1459" s="25"/>
      <c r="F1459" s="25"/>
      <c r="G1459" s="25"/>
      <c r="H1459" s="25"/>
      <c r="I1459" s="25"/>
      <c r="J1459" s="25"/>
      <c r="K1459" s="25"/>
      <c r="L1459" s="25"/>
      <c r="M1459" s="25"/>
      <c r="N1459" s="25"/>
      <c r="O1459" s="25"/>
      <c r="P1459" s="25"/>
      <c r="Q1459" s="25"/>
      <c r="R1459" s="25"/>
      <c r="S1459" s="25"/>
      <c r="T1459" s="25"/>
      <c r="U1459" s="25"/>
    </row>
    <row r="1460" spans="1:21" ht="11.25" customHeight="1" x14ac:dyDescent="0.2">
      <c r="A1460" s="25"/>
      <c r="B1460" s="25"/>
      <c r="C1460" s="25"/>
      <c r="D1460" s="28"/>
      <c r="E1460" s="25"/>
      <c r="F1460" s="25"/>
      <c r="G1460" s="25"/>
      <c r="H1460" s="25"/>
      <c r="I1460" s="25"/>
      <c r="J1460" s="25"/>
      <c r="K1460" s="25"/>
      <c r="L1460" s="25"/>
      <c r="M1460" s="25"/>
      <c r="N1460" s="25"/>
      <c r="O1460" s="25"/>
      <c r="P1460" s="25"/>
      <c r="Q1460" s="25"/>
      <c r="R1460" s="25"/>
      <c r="S1460" s="25"/>
      <c r="T1460" s="25"/>
      <c r="U1460" s="25"/>
    </row>
    <row r="1461" spans="1:21" ht="11.25" customHeight="1" x14ac:dyDescent="0.2">
      <c r="A1461" s="25"/>
      <c r="B1461" s="25"/>
      <c r="C1461" s="25"/>
      <c r="D1461" s="28"/>
      <c r="E1461" s="25"/>
      <c r="F1461" s="25"/>
      <c r="G1461" s="25"/>
      <c r="H1461" s="25"/>
      <c r="I1461" s="25"/>
      <c r="J1461" s="25"/>
      <c r="K1461" s="25"/>
      <c r="L1461" s="25"/>
      <c r="M1461" s="25"/>
      <c r="N1461" s="25"/>
      <c r="O1461" s="25"/>
      <c r="P1461" s="25"/>
      <c r="Q1461" s="25"/>
      <c r="R1461" s="25"/>
      <c r="S1461" s="25"/>
      <c r="T1461" s="25"/>
      <c r="U1461" s="25"/>
    </row>
    <row r="1462" spans="1:21" ht="11.25" customHeight="1" x14ac:dyDescent="0.2">
      <c r="A1462" s="25"/>
      <c r="B1462" s="25"/>
      <c r="C1462" s="25"/>
      <c r="D1462" s="28"/>
      <c r="E1462" s="25"/>
      <c r="F1462" s="25"/>
      <c r="G1462" s="25"/>
      <c r="H1462" s="25"/>
      <c r="I1462" s="25"/>
      <c r="J1462" s="25"/>
      <c r="K1462" s="25"/>
      <c r="L1462" s="25"/>
      <c r="M1462" s="25"/>
      <c r="N1462" s="25"/>
      <c r="O1462" s="25"/>
      <c r="P1462" s="25"/>
      <c r="Q1462" s="25"/>
      <c r="R1462" s="25"/>
      <c r="S1462" s="25"/>
      <c r="T1462" s="25"/>
      <c r="U1462" s="25"/>
    </row>
    <row r="1463" spans="1:21" ht="11.25" customHeight="1" x14ac:dyDescent="0.2">
      <c r="A1463" s="25"/>
      <c r="B1463" s="25"/>
      <c r="C1463" s="25"/>
      <c r="D1463" s="28"/>
      <c r="E1463" s="25"/>
      <c r="F1463" s="25"/>
      <c r="G1463" s="25"/>
      <c r="H1463" s="25"/>
      <c r="I1463" s="25"/>
      <c r="J1463" s="25"/>
      <c r="K1463" s="25"/>
      <c r="L1463" s="25"/>
      <c r="M1463" s="25"/>
      <c r="N1463" s="25"/>
      <c r="O1463" s="25"/>
      <c r="P1463" s="25"/>
      <c r="Q1463" s="25"/>
      <c r="R1463" s="25"/>
      <c r="S1463" s="25"/>
      <c r="T1463" s="25"/>
      <c r="U1463" s="25"/>
    </row>
    <row r="1464" spans="1:21" ht="11.25" customHeight="1" x14ac:dyDescent="0.2">
      <c r="A1464" s="25"/>
      <c r="B1464" s="25"/>
      <c r="C1464" s="25"/>
      <c r="D1464" s="28"/>
      <c r="E1464" s="25"/>
      <c r="F1464" s="25"/>
      <c r="G1464" s="25"/>
      <c r="H1464" s="25"/>
      <c r="I1464" s="25"/>
      <c r="J1464" s="25"/>
      <c r="K1464" s="25"/>
      <c r="L1464" s="25"/>
      <c r="M1464" s="25"/>
      <c r="N1464" s="25"/>
      <c r="O1464" s="25"/>
      <c r="P1464" s="25"/>
      <c r="Q1464" s="25"/>
      <c r="R1464" s="25"/>
      <c r="S1464" s="25"/>
      <c r="T1464" s="25"/>
      <c r="U1464" s="25"/>
    </row>
    <row r="1465" spans="1:21" ht="11.25" customHeight="1" x14ac:dyDescent="0.2">
      <c r="A1465" s="25"/>
      <c r="B1465" s="25"/>
      <c r="C1465" s="25"/>
      <c r="D1465" s="28"/>
      <c r="E1465" s="25"/>
      <c r="F1465" s="25"/>
      <c r="G1465" s="25"/>
      <c r="H1465" s="25"/>
      <c r="I1465" s="25"/>
      <c r="J1465" s="25"/>
      <c r="K1465" s="25"/>
      <c r="L1465" s="25"/>
      <c r="M1465" s="25"/>
      <c r="N1465" s="25"/>
      <c r="O1465" s="25"/>
      <c r="P1465" s="25"/>
      <c r="Q1465" s="25"/>
      <c r="R1465" s="25"/>
      <c r="S1465" s="25"/>
      <c r="T1465" s="25"/>
      <c r="U1465" s="25"/>
    </row>
    <row r="1466" spans="1:21" ht="11.25" customHeight="1" x14ac:dyDescent="0.2">
      <c r="A1466" s="25"/>
      <c r="B1466" s="25"/>
      <c r="C1466" s="25"/>
      <c r="D1466" s="28"/>
      <c r="E1466" s="25"/>
      <c r="F1466" s="25"/>
      <c r="G1466" s="25"/>
      <c r="H1466" s="25"/>
      <c r="I1466" s="25"/>
      <c r="J1466" s="25"/>
      <c r="K1466" s="25"/>
      <c r="L1466" s="25"/>
      <c r="M1466" s="25"/>
      <c r="N1466" s="25"/>
      <c r="O1466" s="25"/>
      <c r="P1466" s="25"/>
      <c r="Q1466" s="25"/>
      <c r="R1466" s="25"/>
      <c r="S1466" s="25"/>
      <c r="T1466" s="25"/>
      <c r="U1466" s="25"/>
    </row>
    <row r="1467" spans="1:21" ht="11.25" customHeight="1" x14ac:dyDescent="0.2">
      <c r="A1467" s="25"/>
      <c r="B1467" s="25"/>
      <c r="C1467" s="25"/>
      <c r="D1467" s="28"/>
      <c r="E1467" s="25"/>
      <c r="F1467" s="25"/>
      <c r="G1467" s="25"/>
      <c r="H1467" s="25"/>
      <c r="I1467" s="25"/>
      <c r="J1467" s="25"/>
      <c r="K1467" s="25"/>
      <c r="L1467" s="25"/>
      <c r="M1467" s="25"/>
      <c r="N1467" s="25"/>
      <c r="O1467" s="25"/>
      <c r="P1467" s="25"/>
      <c r="Q1467" s="25"/>
      <c r="R1467" s="25"/>
      <c r="S1467" s="25"/>
      <c r="T1467" s="25"/>
      <c r="U1467" s="25"/>
    </row>
    <row r="1468" spans="1:21" ht="11.25" customHeight="1" x14ac:dyDescent="0.2">
      <c r="A1468" s="25"/>
      <c r="B1468" s="25"/>
      <c r="C1468" s="25"/>
      <c r="D1468" s="28"/>
      <c r="E1468" s="25"/>
      <c r="F1468" s="25"/>
      <c r="G1468" s="25"/>
      <c r="H1468" s="25"/>
      <c r="I1468" s="25"/>
      <c r="J1468" s="25"/>
      <c r="K1468" s="25"/>
      <c r="L1468" s="25"/>
      <c r="M1468" s="25"/>
      <c r="N1468" s="25"/>
      <c r="O1468" s="25"/>
      <c r="P1468" s="25"/>
      <c r="Q1468" s="25"/>
      <c r="R1468" s="25"/>
      <c r="S1468" s="25"/>
      <c r="T1468" s="25"/>
      <c r="U1468" s="25"/>
    </row>
    <row r="1469" spans="1:21" ht="11.25" customHeight="1" x14ac:dyDescent="0.2">
      <c r="A1469" s="25"/>
      <c r="B1469" s="25"/>
      <c r="C1469" s="25"/>
      <c r="D1469" s="28"/>
      <c r="E1469" s="25"/>
      <c r="F1469" s="25"/>
      <c r="G1469" s="25"/>
      <c r="H1469" s="25"/>
      <c r="I1469" s="25"/>
      <c r="J1469" s="25"/>
      <c r="K1469" s="25"/>
      <c r="L1469" s="25"/>
      <c r="M1469" s="25"/>
      <c r="N1469" s="25"/>
      <c r="O1469" s="25"/>
      <c r="P1469" s="25"/>
      <c r="Q1469" s="25"/>
      <c r="R1469" s="25"/>
      <c r="S1469" s="25"/>
      <c r="T1469" s="25"/>
      <c r="U1469" s="25"/>
    </row>
    <row r="1470" spans="1:21" ht="11.25" customHeight="1" x14ac:dyDescent="0.2">
      <c r="A1470" s="25"/>
      <c r="B1470" s="25"/>
      <c r="C1470" s="25"/>
      <c r="D1470" s="28"/>
      <c r="E1470" s="25"/>
      <c r="F1470" s="25"/>
      <c r="G1470" s="25"/>
      <c r="H1470" s="25"/>
      <c r="I1470" s="25"/>
      <c r="J1470" s="25"/>
      <c r="K1470" s="25"/>
      <c r="L1470" s="25"/>
      <c r="M1470" s="25"/>
      <c r="N1470" s="25"/>
      <c r="O1470" s="25"/>
      <c r="P1470" s="25"/>
      <c r="Q1470" s="25"/>
      <c r="R1470" s="25"/>
      <c r="S1470" s="25"/>
      <c r="T1470" s="25"/>
      <c r="U1470" s="25"/>
    </row>
    <row r="1471" spans="1:21" ht="11.25" customHeight="1" x14ac:dyDescent="0.2">
      <c r="A1471" s="25"/>
      <c r="B1471" s="25"/>
      <c r="C1471" s="25"/>
      <c r="D1471" s="28"/>
      <c r="E1471" s="25"/>
      <c r="F1471" s="25"/>
      <c r="G1471" s="25"/>
      <c r="H1471" s="25"/>
      <c r="I1471" s="25"/>
      <c r="J1471" s="25"/>
      <c r="K1471" s="25"/>
      <c r="L1471" s="25"/>
      <c r="M1471" s="25"/>
      <c r="N1471" s="25"/>
      <c r="O1471" s="25"/>
      <c r="P1471" s="25"/>
      <c r="Q1471" s="25"/>
      <c r="R1471" s="25"/>
      <c r="S1471" s="25"/>
      <c r="T1471" s="25"/>
      <c r="U1471" s="25"/>
    </row>
    <row r="1472" spans="1:21" ht="11.25" customHeight="1" x14ac:dyDescent="0.2">
      <c r="A1472" s="25"/>
      <c r="B1472" s="25"/>
      <c r="C1472" s="25"/>
      <c r="D1472" s="28"/>
      <c r="E1472" s="25"/>
      <c r="F1472" s="25"/>
      <c r="G1472" s="25"/>
      <c r="H1472" s="25"/>
      <c r="I1472" s="25"/>
      <c r="J1472" s="25"/>
      <c r="K1472" s="25"/>
      <c r="L1472" s="25"/>
      <c r="M1472" s="25"/>
      <c r="N1472" s="25"/>
      <c r="O1472" s="25"/>
      <c r="P1472" s="25"/>
      <c r="Q1472" s="25"/>
      <c r="R1472" s="25"/>
      <c r="S1472" s="25"/>
      <c r="T1472" s="25"/>
      <c r="U1472" s="25"/>
    </row>
    <row r="1473" spans="1:21" ht="11.25" customHeight="1" x14ac:dyDescent="0.2">
      <c r="A1473" s="25"/>
      <c r="B1473" s="25"/>
      <c r="C1473" s="25"/>
      <c r="D1473" s="28"/>
      <c r="E1473" s="25"/>
      <c r="F1473" s="25"/>
      <c r="G1473" s="25"/>
      <c r="H1473" s="25"/>
      <c r="I1473" s="25"/>
      <c r="J1473" s="25"/>
      <c r="K1473" s="25"/>
      <c r="L1473" s="25"/>
      <c r="M1473" s="25"/>
      <c r="N1473" s="25"/>
      <c r="O1473" s="25"/>
      <c r="P1473" s="25"/>
      <c r="Q1473" s="25"/>
      <c r="R1473" s="25"/>
      <c r="S1473" s="25"/>
      <c r="T1473" s="25"/>
      <c r="U1473" s="25"/>
    </row>
    <row r="1474" spans="1:21" ht="11.25" customHeight="1" x14ac:dyDescent="0.2">
      <c r="A1474" s="25"/>
      <c r="B1474" s="25"/>
      <c r="C1474" s="25"/>
      <c r="D1474" s="28"/>
      <c r="E1474" s="25"/>
      <c r="F1474" s="25"/>
      <c r="G1474" s="25"/>
      <c r="H1474" s="25"/>
      <c r="I1474" s="25"/>
      <c r="J1474" s="25"/>
      <c r="K1474" s="25"/>
      <c r="L1474" s="25"/>
      <c r="M1474" s="25"/>
      <c r="N1474" s="25"/>
      <c r="O1474" s="25"/>
      <c r="P1474" s="25"/>
      <c r="Q1474" s="25"/>
      <c r="R1474" s="25"/>
      <c r="S1474" s="25"/>
      <c r="T1474" s="25"/>
      <c r="U1474" s="25"/>
    </row>
    <row r="1475" spans="1:21" ht="11.25" customHeight="1" x14ac:dyDescent="0.2">
      <c r="A1475" s="25"/>
      <c r="B1475" s="25"/>
      <c r="C1475" s="25"/>
      <c r="D1475" s="28"/>
      <c r="E1475" s="25"/>
      <c r="F1475" s="25"/>
      <c r="G1475" s="25"/>
      <c r="H1475" s="25"/>
      <c r="I1475" s="25"/>
      <c r="J1475" s="25"/>
      <c r="K1475" s="25"/>
      <c r="L1475" s="25"/>
      <c r="M1475" s="25"/>
      <c r="N1475" s="25"/>
      <c r="O1475" s="25"/>
      <c r="P1475" s="25"/>
      <c r="Q1475" s="25"/>
      <c r="R1475" s="25"/>
      <c r="S1475" s="25"/>
      <c r="T1475" s="25"/>
      <c r="U1475" s="25"/>
    </row>
    <row r="1476" spans="1:21" ht="11.25" customHeight="1" x14ac:dyDescent="0.2">
      <c r="A1476" s="25"/>
      <c r="B1476" s="25"/>
      <c r="C1476" s="25"/>
      <c r="D1476" s="28"/>
      <c r="E1476" s="25"/>
      <c r="F1476" s="25"/>
      <c r="G1476" s="25"/>
      <c r="H1476" s="25"/>
      <c r="I1476" s="25"/>
      <c r="J1476" s="25"/>
      <c r="K1476" s="25"/>
      <c r="L1476" s="25"/>
      <c r="M1476" s="25"/>
      <c r="N1476" s="25"/>
      <c r="O1476" s="25"/>
      <c r="P1476" s="25"/>
      <c r="Q1476" s="25"/>
      <c r="R1476" s="25"/>
      <c r="S1476" s="25"/>
      <c r="T1476" s="25"/>
      <c r="U1476" s="25"/>
    </row>
    <row r="1477" spans="1:21" ht="11.25" customHeight="1" x14ac:dyDescent="0.2">
      <c r="A1477" s="25"/>
      <c r="B1477" s="25"/>
      <c r="C1477" s="25"/>
      <c r="D1477" s="28"/>
      <c r="E1477" s="25"/>
      <c r="F1477" s="25"/>
      <c r="G1477" s="25"/>
      <c r="H1477" s="25"/>
      <c r="I1477" s="25"/>
      <c r="J1477" s="25"/>
      <c r="K1477" s="25"/>
      <c r="L1477" s="25"/>
      <c r="M1477" s="25"/>
      <c r="N1477" s="25"/>
      <c r="O1477" s="25"/>
      <c r="P1477" s="25"/>
      <c r="Q1477" s="25"/>
      <c r="R1477" s="25"/>
      <c r="S1477" s="25"/>
      <c r="T1477" s="25"/>
      <c r="U1477" s="25"/>
    </row>
    <row r="1478" spans="1:21" ht="11.25" customHeight="1" x14ac:dyDescent="0.2">
      <c r="A1478" s="25"/>
      <c r="B1478" s="25"/>
      <c r="C1478" s="25"/>
      <c r="D1478" s="28"/>
      <c r="E1478" s="25"/>
      <c r="F1478" s="25"/>
      <c r="G1478" s="25"/>
      <c r="H1478" s="25"/>
      <c r="I1478" s="25"/>
      <c r="J1478" s="25"/>
      <c r="K1478" s="25"/>
      <c r="L1478" s="25"/>
      <c r="M1478" s="25"/>
      <c r="N1478" s="25"/>
      <c r="O1478" s="25"/>
      <c r="P1478" s="25"/>
      <c r="Q1478" s="25"/>
      <c r="R1478" s="25"/>
      <c r="S1478" s="25"/>
      <c r="T1478" s="25"/>
      <c r="U1478" s="25"/>
    </row>
    <row r="1479" spans="1:21" ht="11.25" customHeight="1" x14ac:dyDescent="0.2">
      <c r="A1479" s="25"/>
      <c r="B1479" s="25"/>
      <c r="C1479" s="25"/>
      <c r="D1479" s="28"/>
      <c r="E1479" s="25"/>
      <c r="F1479" s="25"/>
      <c r="G1479" s="25"/>
      <c r="H1479" s="25"/>
      <c r="I1479" s="25"/>
      <c r="J1479" s="25"/>
      <c r="K1479" s="25"/>
      <c r="L1479" s="25"/>
      <c r="M1479" s="25"/>
      <c r="N1479" s="25"/>
      <c r="O1479" s="25"/>
      <c r="P1479" s="25"/>
      <c r="Q1479" s="25"/>
      <c r="R1479" s="25"/>
      <c r="S1479" s="25"/>
      <c r="T1479" s="25"/>
      <c r="U1479" s="25"/>
    </row>
    <row r="1480" spans="1:21" ht="11.25" customHeight="1" x14ac:dyDescent="0.2">
      <c r="A1480" s="25"/>
      <c r="B1480" s="25"/>
      <c r="C1480" s="25"/>
      <c r="D1480" s="28"/>
      <c r="E1480" s="25"/>
      <c r="F1480" s="25"/>
      <c r="G1480" s="25"/>
      <c r="H1480" s="25"/>
      <c r="I1480" s="25"/>
      <c r="J1480" s="25"/>
      <c r="K1480" s="25"/>
      <c r="L1480" s="25"/>
      <c r="M1480" s="25"/>
      <c r="N1480" s="25"/>
      <c r="O1480" s="25"/>
      <c r="P1480" s="25"/>
      <c r="Q1480" s="25"/>
      <c r="R1480" s="25"/>
      <c r="S1480" s="25"/>
      <c r="T1480" s="25"/>
      <c r="U1480" s="25"/>
    </row>
    <row r="1481" spans="1:21" ht="11.25" customHeight="1" x14ac:dyDescent="0.2">
      <c r="A1481" s="25"/>
      <c r="B1481" s="25"/>
      <c r="C1481" s="25"/>
      <c r="D1481" s="28"/>
      <c r="E1481" s="25"/>
      <c r="F1481" s="25"/>
      <c r="G1481" s="25"/>
      <c r="H1481" s="25"/>
      <c r="I1481" s="25"/>
      <c r="J1481" s="25"/>
      <c r="K1481" s="25"/>
      <c r="L1481" s="25"/>
      <c r="M1481" s="25"/>
      <c r="N1481" s="25"/>
      <c r="O1481" s="25"/>
      <c r="P1481" s="25"/>
      <c r="Q1481" s="25"/>
      <c r="R1481" s="25"/>
      <c r="S1481" s="25"/>
      <c r="T1481" s="25"/>
      <c r="U1481" s="25"/>
    </row>
    <row r="1482" spans="1:21" ht="11.25" customHeight="1" x14ac:dyDescent="0.2">
      <c r="A1482" s="25"/>
      <c r="B1482" s="25"/>
      <c r="C1482" s="25"/>
      <c r="D1482" s="28"/>
      <c r="E1482" s="25"/>
      <c r="F1482" s="25"/>
      <c r="G1482" s="25"/>
      <c r="H1482" s="25"/>
      <c r="I1482" s="25"/>
      <c r="J1482" s="25"/>
      <c r="K1482" s="25"/>
      <c r="L1482" s="25"/>
      <c r="M1482" s="25"/>
      <c r="N1482" s="25"/>
      <c r="O1482" s="25"/>
      <c r="P1482" s="25"/>
      <c r="Q1482" s="25"/>
      <c r="R1482" s="25"/>
      <c r="S1482" s="25"/>
      <c r="T1482" s="25"/>
      <c r="U1482" s="25"/>
    </row>
    <row r="1483" spans="1:21" ht="11.25" customHeight="1" x14ac:dyDescent="0.2">
      <c r="A1483" s="25"/>
      <c r="B1483" s="25"/>
      <c r="C1483" s="25"/>
      <c r="D1483" s="28"/>
      <c r="E1483" s="25"/>
      <c r="F1483" s="25"/>
      <c r="G1483" s="25"/>
      <c r="H1483" s="25"/>
      <c r="I1483" s="25"/>
      <c r="J1483" s="25"/>
      <c r="K1483" s="25"/>
      <c r="L1483" s="25"/>
      <c r="M1483" s="25"/>
      <c r="N1483" s="25"/>
      <c r="O1483" s="25"/>
      <c r="P1483" s="25"/>
      <c r="Q1483" s="25"/>
      <c r="R1483" s="25"/>
      <c r="S1483" s="25"/>
      <c r="T1483" s="25"/>
      <c r="U1483" s="25"/>
    </row>
    <row r="1484" spans="1:21" ht="11.25" customHeight="1" x14ac:dyDescent="0.2">
      <c r="A1484" s="25"/>
      <c r="B1484" s="25"/>
      <c r="C1484" s="25"/>
      <c r="D1484" s="28"/>
      <c r="E1484" s="25"/>
      <c r="F1484" s="25"/>
      <c r="G1484" s="25"/>
      <c r="H1484" s="25"/>
      <c r="I1484" s="25"/>
      <c r="J1484" s="25"/>
      <c r="K1484" s="25"/>
      <c r="L1484" s="25"/>
      <c r="M1484" s="25"/>
      <c r="N1484" s="25"/>
      <c r="O1484" s="25"/>
      <c r="P1484" s="25"/>
      <c r="Q1484" s="25"/>
      <c r="R1484" s="25"/>
      <c r="S1484" s="25"/>
      <c r="T1484" s="25"/>
      <c r="U1484" s="25"/>
    </row>
    <row r="1485" spans="1:21" ht="11.25" customHeight="1" x14ac:dyDescent="0.2">
      <c r="A1485" s="25"/>
      <c r="B1485" s="25"/>
      <c r="C1485" s="25"/>
      <c r="D1485" s="28"/>
      <c r="E1485" s="25"/>
      <c r="F1485" s="25"/>
      <c r="G1485" s="25"/>
      <c r="H1485" s="25"/>
      <c r="I1485" s="25"/>
      <c r="J1485" s="25"/>
      <c r="K1485" s="25"/>
      <c r="L1485" s="25"/>
      <c r="M1485" s="25"/>
      <c r="N1485" s="25"/>
      <c r="O1485" s="25"/>
      <c r="P1485" s="25"/>
      <c r="Q1485" s="25"/>
      <c r="R1485" s="25"/>
      <c r="S1485" s="25"/>
      <c r="T1485" s="25"/>
      <c r="U1485" s="25"/>
    </row>
    <row r="1486" spans="1:21" ht="11.25" customHeight="1" x14ac:dyDescent="0.2">
      <c r="A1486" s="25"/>
      <c r="B1486" s="25"/>
      <c r="C1486" s="25"/>
      <c r="D1486" s="28"/>
      <c r="E1486" s="25"/>
      <c r="F1486" s="25"/>
      <c r="G1486" s="25"/>
      <c r="H1486" s="25"/>
      <c r="I1486" s="25"/>
      <c r="J1486" s="25"/>
      <c r="K1486" s="25"/>
      <c r="L1486" s="25"/>
      <c r="M1486" s="25"/>
      <c r="N1486" s="25"/>
      <c r="O1486" s="25"/>
      <c r="P1486" s="25"/>
      <c r="Q1486" s="25"/>
      <c r="R1486" s="25"/>
      <c r="S1486" s="25"/>
      <c r="T1486" s="25"/>
      <c r="U1486" s="25"/>
    </row>
    <row r="1487" spans="1:21" ht="11.25" customHeight="1" x14ac:dyDescent="0.2">
      <c r="A1487" s="25"/>
      <c r="B1487" s="25"/>
      <c r="C1487" s="25"/>
      <c r="D1487" s="28"/>
      <c r="E1487" s="25"/>
      <c r="F1487" s="25"/>
      <c r="G1487" s="25"/>
      <c r="H1487" s="25"/>
      <c r="I1487" s="25"/>
      <c r="J1487" s="25"/>
      <c r="K1487" s="25"/>
      <c r="L1487" s="25"/>
      <c r="M1487" s="25"/>
      <c r="N1487" s="25"/>
      <c r="O1487" s="25"/>
      <c r="P1487" s="25"/>
      <c r="Q1487" s="25"/>
      <c r="R1487" s="25"/>
      <c r="S1487" s="25"/>
      <c r="T1487" s="25"/>
      <c r="U1487" s="25"/>
    </row>
    <row r="1488" spans="1:21" ht="11.25" customHeight="1" x14ac:dyDescent="0.2">
      <c r="A1488" s="25"/>
      <c r="B1488" s="25"/>
      <c r="C1488" s="25"/>
      <c r="D1488" s="28"/>
      <c r="E1488" s="25"/>
      <c r="F1488" s="25"/>
      <c r="G1488" s="25"/>
      <c r="H1488" s="25"/>
      <c r="I1488" s="25"/>
      <c r="J1488" s="25"/>
      <c r="K1488" s="25"/>
      <c r="L1488" s="25"/>
      <c r="M1488" s="25"/>
      <c r="N1488" s="25"/>
      <c r="O1488" s="25"/>
      <c r="P1488" s="25"/>
      <c r="Q1488" s="25"/>
      <c r="R1488" s="25"/>
      <c r="S1488" s="25"/>
      <c r="T1488" s="25"/>
      <c r="U1488" s="25"/>
    </row>
    <row r="1489" spans="1:21" ht="11.25" customHeight="1" x14ac:dyDescent="0.2">
      <c r="A1489" s="25"/>
      <c r="B1489" s="25"/>
      <c r="C1489" s="25"/>
      <c r="D1489" s="28"/>
      <c r="E1489" s="25"/>
      <c r="F1489" s="25"/>
      <c r="G1489" s="25"/>
      <c r="H1489" s="25"/>
      <c r="I1489" s="25"/>
      <c r="J1489" s="25"/>
      <c r="K1489" s="25"/>
      <c r="L1489" s="25"/>
      <c r="M1489" s="25"/>
      <c r="N1489" s="25"/>
      <c r="O1489" s="25"/>
      <c r="P1489" s="25"/>
      <c r="Q1489" s="25"/>
      <c r="R1489" s="25"/>
      <c r="S1489" s="25"/>
      <c r="T1489" s="25"/>
      <c r="U1489" s="25"/>
    </row>
    <row r="1490" spans="1:21" ht="11.25" customHeight="1" x14ac:dyDescent="0.2">
      <c r="A1490" s="25"/>
      <c r="B1490" s="25"/>
      <c r="C1490" s="25"/>
      <c r="D1490" s="28"/>
      <c r="E1490" s="25"/>
      <c r="F1490" s="25"/>
      <c r="G1490" s="25"/>
      <c r="H1490" s="25"/>
      <c r="I1490" s="25"/>
      <c r="J1490" s="25"/>
      <c r="K1490" s="25"/>
      <c r="L1490" s="25"/>
      <c r="M1490" s="25"/>
      <c r="N1490" s="25"/>
      <c r="O1490" s="25"/>
      <c r="P1490" s="25"/>
      <c r="Q1490" s="25"/>
      <c r="R1490" s="25"/>
      <c r="S1490" s="25"/>
      <c r="T1490" s="25"/>
      <c r="U1490" s="25"/>
    </row>
    <row r="1491" spans="1:21" ht="11.25" customHeight="1" x14ac:dyDescent="0.2">
      <c r="A1491" s="25"/>
      <c r="B1491" s="25"/>
      <c r="C1491" s="25"/>
      <c r="D1491" s="28"/>
      <c r="E1491" s="25"/>
      <c r="F1491" s="25"/>
      <c r="G1491" s="25"/>
      <c r="H1491" s="25"/>
      <c r="I1491" s="25"/>
      <c r="J1491" s="25"/>
      <c r="K1491" s="25"/>
      <c r="L1491" s="25"/>
      <c r="M1491" s="25"/>
      <c r="N1491" s="25"/>
      <c r="O1491" s="25"/>
      <c r="P1491" s="25"/>
      <c r="Q1491" s="25"/>
      <c r="R1491" s="25"/>
      <c r="S1491" s="25"/>
      <c r="T1491" s="25"/>
      <c r="U1491" s="25"/>
    </row>
    <row r="1492" spans="1:21" ht="11.25" customHeight="1" x14ac:dyDescent="0.2">
      <c r="A1492" s="25"/>
      <c r="B1492" s="25"/>
      <c r="C1492" s="25"/>
      <c r="D1492" s="28"/>
      <c r="E1492" s="25"/>
      <c r="F1492" s="25"/>
      <c r="G1492" s="25"/>
      <c r="H1492" s="25"/>
      <c r="I1492" s="25"/>
      <c r="J1492" s="25"/>
      <c r="K1492" s="25"/>
      <c r="L1492" s="25"/>
      <c r="M1492" s="25"/>
      <c r="N1492" s="25"/>
      <c r="O1492" s="25"/>
      <c r="P1492" s="25"/>
      <c r="Q1492" s="25"/>
      <c r="R1492" s="25"/>
      <c r="S1492" s="25"/>
      <c r="T1492" s="25"/>
      <c r="U1492" s="25"/>
    </row>
    <row r="1493" spans="1:21" ht="11.25" customHeight="1" x14ac:dyDescent="0.2">
      <c r="A1493" s="25"/>
      <c r="B1493" s="25"/>
      <c r="C1493" s="25"/>
      <c r="D1493" s="28"/>
      <c r="E1493" s="25"/>
      <c r="F1493" s="25"/>
      <c r="G1493" s="25"/>
      <c r="H1493" s="25"/>
      <c r="I1493" s="25"/>
      <c r="J1493" s="25"/>
      <c r="K1493" s="25"/>
      <c r="L1493" s="25"/>
      <c r="M1493" s="25"/>
      <c r="N1493" s="25"/>
      <c r="O1493" s="25"/>
      <c r="P1493" s="25"/>
      <c r="Q1493" s="25"/>
      <c r="R1493" s="25"/>
      <c r="S1493" s="25"/>
      <c r="T1493" s="25"/>
      <c r="U1493" s="25"/>
    </row>
    <row r="1494" spans="1:21" ht="11.25" customHeight="1" x14ac:dyDescent="0.2">
      <c r="A1494" s="25"/>
      <c r="B1494" s="25"/>
      <c r="C1494" s="25"/>
      <c r="D1494" s="28"/>
      <c r="E1494" s="25"/>
      <c r="F1494" s="25"/>
      <c r="G1494" s="25"/>
      <c r="H1494" s="25"/>
      <c r="I1494" s="25"/>
      <c r="J1494" s="25"/>
      <c r="K1494" s="25"/>
      <c r="L1494" s="25"/>
      <c r="M1494" s="25"/>
      <c r="N1494" s="25"/>
      <c r="O1494" s="25"/>
      <c r="P1494" s="25"/>
      <c r="Q1494" s="25"/>
      <c r="R1494" s="25"/>
      <c r="S1494" s="25"/>
      <c r="T1494" s="25"/>
      <c r="U1494" s="25"/>
    </row>
    <row r="1495" spans="1:21" ht="11.25" customHeight="1" x14ac:dyDescent="0.2">
      <c r="A1495" s="25"/>
      <c r="B1495" s="25"/>
      <c r="C1495" s="25"/>
      <c r="D1495" s="28"/>
      <c r="E1495" s="25"/>
      <c r="F1495" s="25"/>
      <c r="G1495" s="25"/>
      <c r="H1495" s="25"/>
      <c r="I1495" s="25"/>
      <c r="J1495" s="25"/>
      <c r="K1495" s="25"/>
      <c r="L1495" s="25"/>
      <c r="M1495" s="25"/>
      <c r="N1495" s="25"/>
      <c r="O1495" s="25"/>
      <c r="P1495" s="25"/>
      <c r="Q1495" s="25"/>
      <c r="R1495" s="25"/>
      <c r="S1495" s="25"/>
      <c r="T1495" s="25"/>
      <c r="U1495" s="25"/>
    </row>
    <row r="1496" spans="1:21" ht="11.25" customHeight="1" x14ac:dyDescent="0.2">
      <c r="A1496" s="25"/>
      <c r="B1496" s="25"/>
      <c r="C1496" s="25"/>
      <c r="D1496" s="28"/>
      <c r="E1496" s="25"/>
      <c r="F1496" s="25"/>
      <c r="G1496" s="25"/>
      <c r="H1496" s="25"/>
      <c r="I1496" s="25"/>
      <c r="J1496" s="25"/>
      <c r="K1496" s="25"/>
      <c r="L1496" s="25"/>
      <c r="M1496" s="25"/>
      <c r="N1496" s="25"/>
      <c r="O1496" s="25"/>
      <c r="P1496" s="25"/>
      <c r="Q1496" s="25"/>
      <c r="R1496" s="25"/>
      <c r="S1496" s="25"/>
      <c r="T1496" s="25"/>
      <c r="U1496" s="25"/>
    </row>
    <row r="1497" spans="1:21" ht="11.25" customHeight="1" x14ac:dyDescent="0.2">
      <c r="A1497" s="25"/>
      <c r="B1497" s="25"/>
      <c r="C1497" s="25"/>
      <c r="D1497" s="28"/>
      <c r="E1497" s="25"/>
      <c r="F1497" s="25"/>
      <c r="G1497" s="25"/>
      <c r="H1497" s="25"/>
      <c r="I1497" s="25"/>
      <c r="J1497" s="25"/>
      <c r="K1497" s="25"/>
      <c r="L1497" s="25"/>
      <c r="M1497" s="25"/>
      <c r="N1497" s="25"/>
      <c r="O1497" s="25"/>
      <c r="P1497" s="25"/>
      <c r="Q1497" s="25"/>
      <c r="R1497" s="25"/>
      <c r="S1497" s="25"/>
      <c r="T1497" s="25"/>
      <c r="U1497" s="25"/>
    </row>
    <row r="1498" spans="1:21" ht="11.25" customHeight="1" x14ac:dyDescent="0.2">
      <c r="A1498" s="25"/>
      <c r="B1498" s="25"/>
      <c r="C1498" s="25"/>
      <c r="D1498" s="28"/>
      <c r="E1498" s="25"/>
      <c r="F1498" s="25"/>
      <c r="G1498" s="25"/>
      <c r="H1498" s="25"/>
      <c r="I1498" s="25"/>
      <c r="J1498" s="25"/>
      <c r="K1498" s="25"/>
      <c r="L1498" s="25"/>
      <c r="M1498" s="25"/>
      <c r="N1498" s="25"/>
      <c r="O1498" s="25"/>
      <c r="P1498" s="25"/>
      <c r="Q1498" s="25"/>
      <c r="R1498" s="25"/>
      <c r="S1498" s="25"/>
      <c r="T1498" s="25"/>
      <c r="U1498" s="25"/>
    </row>
    <row r="1499" spans="1:21" ht="11.25" customHeight="1" x14ac:dyDescent="0.2">
      <c r="A1499" s="25"/>
      <c r="B1499" s="25"/>
      <c r="C1499" s="25"/>
      <c r="D1499" s="28"/>
      <c r="E1499" s="25"/>
      <c r="F1499" s="25"/>
      <c r="G1499" s="25"/>
      <c r="H1499" s="25"/>
      <c r="I1499" s="25"/>
      <c r="J1499" s="25"/>
      <c r="K1499" s="25"/>
      <c r="L1499" s="25"/>
      <c r="M1499" s="25"/>
      <c r="N1499" s="25"/>
      <c r="O1499" s="25"/>
      <c r="P1499" s="25"/>
      <c r="Q1499" s="25"/>
      <c r="R1499" s="25"/>
      <c r="S1499" s="25"/>
      <c r="T1499" s="25"/>
      <c r="U1499" s="25"/>
    </row>
    <row r="1500" spans="1:21" ht="11.25" customHeight="1" x14ac:dyDescent="0.2">
      <c r="A1500" s="25"/>
      <c r="B1500" s="25"/>
      <c r="C1500" s="25"/>
      <c r="D1500" s="28"/>
      <c r="E1500" s="25"/>
      <c r="F1500" s="25"/>
      <c r="G1500" s="25"/>
      <c r="H1500" s="25"/>
      <c r="I1500" s="25"/>
      <c r="J1500" s="25"/>
      <c r="K1500" s="25"/>
      <c r="L1500" s="25"/>
      <c r="M1500" s="25"/>
      <c r="N1500" s="25"/>
      <c r="O1500" s="25"/>
      <c r="P1500" s="25"/>
      <c r="Q1500" s="25"/>
      <c r="R1500" s="25"/>
      <c r="S1500" s="25"/>
      <c r="T1500" s="25"/>
      <c r="U1500" s="25"/>
    </row>
    <row r="1501" spans="1:21" ht="11.25" customHeight="1" x14ac:dyDescent="0.2">
      <c r="A1501" s="25"/>
      <c r="B1501" s="25"/>
      <c r="C1501" s="25"/>
      <c r="D1501" s="28"/>
      <c r="E1501" s="25"/>
      <c r="F1501" s="25"/>
      <c r="G1501" s="25"/>
      <c r="H1501" s="25"/>
      <c r="I1501" s="25"/>
      <c r="J1501" s="25"/>
      <c r="K1501" s="25"/>
      <c r="L1501" s="25"/>
      <c r="M1501" s="25"/>
      <c r="N1501" s="25"/>
      <c r="O1501" s="25"/>
      <c r="P1501" s="25"/>
      <c r="Q1501" s="25"/>
      <c r="R1501" s="25"/>
      <c r="S1501" s="25"/>
      <c r="T1501" s="25"/>
      <c r="U1501" s="25"/>
    </row>
    <row r="1502" spans="1:21" ht="11.25" customHeight="1" x14ac:dyDescent="0.2">
      <c r="A1502" s="25"/>
      <c r="B1502" s="25"/>
      <c r="C1502" s="25"/>
      <c r="D1502" s="28"/>
      <c r="E1502" s="25"/>
      <c r="F1502" s="25"/>
      <c r="G1502" s="25"/>
      <c r="H1502" s="25"/>
      <c r="I1502" s="25"/>
      <c r="J1502" s="25"/>
      <c r="K1502" s="25"/>
      <c r="L1502" s="25"/>
      <c r="M1502" s="25"/>
      <c r="N1502" s="25"/>
      <c r="O1502" s="25"/>
      <c r="P1502" s="25"/>
      <c r="Q1502" s="25"/>
      <c r="R1502" s="25"/>
      <c r="S1502" s="25"/>
      <c r="T1502" s="25"/>
      <c r="U1502" s="25"/>
    </row>
    <row r="1503" spans="1:21" ht="11.25" customHeight="1" x14ac:dyDescent="0.2">
      <c r="A1503" s="25"/>
      <c r="B1503" s="25"/>
      <c r="C1503" s="25"/>
      <c r="D1503" s="28"/>
      <c r="E1503" s="25"/>
      <c r="F1503" s="25"/>
      <c r="G1503" s="25"/>
      <c r="H1503" s="25"/>
      <c r="I1503" s="25"/>
      <c r="J1503" s="25"/>
      <c r="K1503" s="25"/>
      <c r="L1503" s="25"/>
      <c r="M1503" s="25"/>
      <c r="N1503" s="25"/>
      <c r="O1503" s="25"/>
      <c r="P1503" s="25"/>
      <c r="Q1503" s="25"/>
      <c r="R1503" s="25"/>
      <c r="S1503" s="25"/>
      <c r="T1503" s="25"/>
      <c r="U1503" s="25"/>
    </row>
    <row r="1504" spans="1:21" ht="11.25" customHeight="1" x14ac:dyDescent="0.2">
      <c r="A1504" s="25"/>
      <c r="B1504" s="25"/>
      <c r="C1504" s="25"/>
      <c r="D1504" s="28"/>
      <c r="E1504" s="25"/>
      <c r="F1504" s="25"/>
      <c r="G1504" s="25"/>
      <c r="H1504" s="25"/>
      <c r="I1504" s="25"/>
      <c r="J1504" s="25"/>
      <c r="K1504" s="25"/>
      <c r="L1504" s="25"/>
      <c r="M1504" s="25"/>
      <c r="N1504" s="25"/>
      <c r="O1504" s="25"/>
      <c r="P1504" s="25"/>
      <c r="Q1504" s="25"/>
      <c r="R1504" s="25"/>
      <c r="S1504" s="25"/>
      <c r="T1504" s="25"/>
      <c r="U1504" s="25"/>
    </row>
    <row r="1505" spans="1:21" ht="11.25" customHeight="1" x14ac:dyDescent="0.2">
      <c r="A1505" s="25"/>
      <c r="B1505" s="25"/>
      <c r="C1505" s="25"/>
      <c r="D1505" s="28"/>
      <c r="E1505" s="25"/>
      <c r="F1505" s="25"/>
      <c r="G1505" s="25"/>
      <c r="H1505" s="25"/>
      <c r="I1505" s="25"/>
      <c r="J1505" s="25"/>
      <c r="K1505" s="25"/>
      <c r="L1505" s="25"/>
      <c r="M1505" s="25"/>
      <c r="N1505" s="25"/>
      <c r="O1505" s="25"/>
      <c r="P1505" s="25"/>
      <c r="Q1505" s="25"/>
      <c r="R1505" s="25"/>
      <c r="S1505" s="25"/>
      <c r="T1505" s="25"/>
      <c r="U1505" s="25"/>
    </row>
    <row r="1506" spans="1:21" ht="11.25" customHeight="1" x14ac:dyDescent="0.2">
      <c r="A1506" s="25"/>
      <c r="B1506" s="25"/>
      <c r="C1506" s="25"/>
      <c r="D1506" s="28"/>
      <c r="E1506" s="25"/>
      <c r="F1506" s="25"/>
      <c r="G1506" s="25"/>
      <c r="H1506" s="25"/>
      <c r="I1506" s="25"/>
      <c r="J1506" s="25"/>
      <c r="K1506" s="25"/>
      <c r="L1506" s="25"/>
      <c r="M1506" s="25"/>
      <c r="N1506" s="25"/>
      <c r="O1506" s="25"/>
      <c r="P1506" s="25"/>
      <c r="Q1506" s="25"/>
      <c r="R1506" s="25"/>
      <c r="S1506" s="25"/>
      <c r="T1506" s="25"/>
      <c r="U1506" s="25"/>
    </row>
    <row r="1507" spans="1:21" ht="11.25" customHeight="1" x14ac:dyDescent="0.2">
      <c r="A1507" s="25"/>
      <c r="B1507" s="25"/>
      <c r="C1507" s="25"/>
      <c r="D1507" s="28"/>
      <c r="E1507" s="25"/>
      <c r="F1507" s="25"/>
      <c r="G1507" s="25"/>
      <c r="H1507" s="25"/>
      <c r="I1507" s="25"/>
      <c r="J1507" s="25"/>
      <c r="K1507" s="25"/>
      <c r="L1507" s="25"/>
      <c r="M1507" s="25"/>
      <c r="N1507" s="25"/>
      <c r="O1507" s="25"/>
      <c r="P1507" s="25"/>
      <c r="Q1507" s="25"/>
      <c r="R1507" s="25"/>
      <c r="S1507" s="25"/>
      <c r="T1507" s="25"/>
      <c r="U1507" s="25"/>
    </row>
    <row r="1508" spans="1:21" ht="11.25" customHeight="1" x14ac:dyDescent="0.2">
      <c r="A1508" s="25"/>
      <c r="B1508" s="25"/>
      <c r="C1508" s="25"/>
      <c r="D1508" s="28"/>
      <c r="E1508" s="25"/>
      <c r="F1508" s="25"/>
      <c r="G1508" s="25"/>
      <c r="H1508" s="25"/>
      <c r="I1508" s="25"/>
      <c r="J1508" s="25"/>
      <c r="K1508" s="25"/>
      <c r="L1508" s="25"/>
      <c r="M1508" s="25"/>
      <c r="N1508" s="25"/>
      <c r="O1508" s="25"/>
      <c r="P1508" s="25"/>
      <c r="Q1508" s="25"/>
      <c r="R1508" s="25"/>
      <c r="S1508" s="25"/>
      <c r="T1508" s="25"/>
      <c r="U1508" s="25"/>
    </row>
    <row r="1509" spans="1:21" ht="11.25" customHeight="1" x14ac:dyDescent="0.2">
      <c r="A1509" s="25"/>
      <c r="B1509" s="25"/>
      <c r="C1509" s="25"/>
      <c r="D1509" s="28"/>
      <c r="E1509" s="25"/>
      <c r="F1509" s="25"/>
      <c r="G1509" s="25"/>
      <c r="H1509" s="25"/>
      <c r="I1509" s="25"/>
      <c r="J1509" s="25"/>
      <c r="K1509" s="25"/>
      <c r="L1509" s="25"/>
      <c r="M1509" s="25"/>
      <c r="N1509" s="25"/>
      <c r="O1509" s="25"/>
      <c r="P1509" s="25"/>
      <c r="Q1509" s="25"/>
      <c r="R1509" s="25"/>
      <c r="S1509" s="25"/>
      <c r="T1509" s="25"/>
      <c r="U1509" s="25"/>
    </row>
    <row r="1510" spans="1:21" ht="11.25" customHeight="1" x14ac:dyDescent="0.2">
      <c r="A1510" s="25"/>
      <c r="B1510" s="25"/>
      <c r="C1510" s="25"/>
      <c r="D1510" s="28"/>
      <c r="E1510" s="25"/>
      <c r="F1510" s="25"/>
      <c r="G1510" s="25"/>
      <c r="H1510" s="25"/>
      <c r="I1510" s="25"/>
      <c r="J1510" s="25"/>
      <c r="K1510" s="25"/>
      <c r="L1510" s="25"/>
      <c r="M1510" s="25"/>
      <c r="N1510" s="25"/>
      <c r="O1510" s="25"/>
      <c r="P1510" s="25"/>
      <c r="Q1510" s="25"/>
      <c r="R1510" s="25"/>
      <c r="S1510" s="25"/>
      <c r="T1510" s="25"/>
      <c r="U1510" s="25"/>
    </row>
    <row r="1511" spans="1:21" ht="11.25" customHeight="1" x14ac:dyDescent="0.2">
      <c r="A1511" s="25"/>
      <c r="B1511" s="25"/>
      <c r="C1511" s="25"/>
      <c r="D1511" s="28"/>
      <c r="E1511" s="25"/>
      <c r="F1511" s="25"/>
      <c r="G1511" s="25"/>
      <c r="H1511" s="25"/>
      <c r="I1511" s="25"/>
      <c r="J1511" s="25"/>
      <c r="K1511" s="25"/>
      <c r="L1511" s="25"/>
      <c r="M1511" s="25"/>
      <c r="N1511" s="25"/>
      <c r="O1511" s="25"/>
      <c r="P1511" s="25"/>
      <c r="Q1511" s="25"/>
      <c r="R1511" s="25"/>
      <c r="S1511" s="25"/>
      <c r="T1511" s="25"/>
      <c r="U1511" s="25"/>
    </row>
    <row r="1512" spans="1:21" ht="11.25" customHeight="1" x14ac:dyDescent="0.2">
      <c r="A1512" s="25"/>
      <c r="B1512" s="25"/>
      <c r="C1512" s="25"/>
      <c r="D1512" s="28"/>
      <c r="E1512" s="25"/>
      <c r="F1512" s="25"/>
      <c r="G1512" s="25"/>
      <c r="H1512" s="25"/>
      <c r="I1512" s="25"/>
      <c r="J1512" s="25"/>
      <c r="K1512" s="25"/>
      <c r="L1512" s="25"/>
      <c r="M1512" s="25"/>
      <c r="N1512" s="25"/>
      <c r="O1512" s="25"/>
      <c r="P1512" s="25"/>
      <c r="Q1512" s="25"/>
      <c r="R1512" s="25"/>
      <c r="S1512" s="25"/>
      <c r="T1512" s="25"/>
      <c r="U1512" s="25"/>
    </row>
    <row r="1513" spans="1:21" ht="11.25" customHeight="1" x14ac:dyDescent="0.2">
      <c r="A1513" s="25"/>
      <c r="B1513" s="25"/>
      <c r="C1513" s="25"/>
      <c r="D1513" s="28"/>
      <c r="E1513" s="25"/>
      <c r="F1513" s="25"/>
      <c r="G1513" s="25"/>
      <c r="H1513" s="25"/>
      <c r="I1513" s="25"/>
      <c r="J1513" s="25"/>
      <c r="K1513" s="25"/>
      <c r="L1513" s="25"/>
      <c r="M1513" s="25"/>
      <c r="N1513" s="25"/>
      <c r="O1513" s="25"/>
      <c r="P1513" s="25"/>
      <c r="Q1513" s="25"/>
      <c r="R1513" s="25"/>
      <c r="S1513" s="25"/>
      <c r="T1513" s="25"/>
      <c r="U1513" s="25"/>
    </row>
    <row r="1514" spans="1:21" ht="11.25" customHeight="1" x14ac:dyDescent="0.2">
      <c r="A1514" s="25"/>
      <c r="B1514" s="25"/>
      <c r="C1514" s="25"/>
      <c r="D1514" s="28"/>
      <c r="E1514" s="25"/>
      <c r="F1514" s="25"/>
      <c r="G1514" s="25"/>
      <c r="H1514" s="25"/>
      <c r="I1514" s="25"/>
      <c r="J1514" s="25"/>
      <c r="K1514" s="25"/>
      <c r="L1514" s="25"/>
      <c r="M1514" s="25"/>
      <c r="N1514" s="25"/>
      <c r="O1514" s="25"/>
      <c r="P1514" s="25"/>
      <c r="Q1514" s="25"/>
      <c r="R1514" s="25"/>
      <c r="S1514" s="25"/>
      <c r="T1514" s="25"/>
      <c r="U1514" s="25"/>
    </row>
    <row r="1515" spans="1:21" ht="11.25" customHeight="1" x14ac:dyDescent="0.2">
      <c r="A1515" s="25"/>
      <c r="B1515" s="25"/>
      <c r="C1515" s="25"/>
      <c r="D1515" s="28"/>
      <c r="E1515" s="25"/>
      <c r="F1515" s="25"/>
      <c r="G1515" s="25"/>
      <c r="H1515" s="25"/>
      <c r="I1515" s="25"/>
      <c r="J1515" s="25"/>
      <c r="K1515" s="25"/>
      <c r="L1515" s="25"/>
      <c r="M1515" s="25"/>
      <c r="N1515" s="25"/>
      <c r="O1515" s="25"/>
      <c r="P1515" s="25"/>
      <c r="Q1515" s="25"/>
      <c r="R1515" s="25"/>
      <c r="S1515" s="25"/>
      <c r="T1515" s="25"/>
      <c r="U1515" s="25"/>
    </row>
    <row r="1516" spans="1:21" ht="11.25" customHeight="1" x14ac:dyDescent="0.2">
      <c r="A1516" s="25"/>
      <c r="B1516" s="25"/>
      <c r="C1516" s="25"/>
      <c r="D1516" s="28"/>
      <c r="E1516" s="25"/>
      <c r="F1516" s="25"/>
      <c r="G1516" s="25"/>
      <c r="H1516" s="25"/>
      <c r="I1516" s="25"/>
      <c r="J1516" s="25"/>
      <c r="K1516" s="25"/>
      <c r="L1516" s="25"/>
      <c r="M1516" s="25"/>
      <c r="N1516" s="25"/>
      <c r="O1516" s="25"/>
      <c r="P1516" s="25"/>
      <c r="Q1516" s="25"/>
      <c r="R1516" s="25"/>
      <c r="S1516" s="25"/>
      <c r="T1516" s="25"/>
      <c r="U1516" s="25"/>
    </row>
    <row r="1517" spans="1:21" ht="11.25" customHeight="1" x14ac:dyDescent="0.2">
      <c r="A1517" s="25"/>
      <c r="B1517" s="25"/>
      <c r="C1517" s="25"/>
      <c r="D1517" s="28"/>
      <c r="E1517" s="25"/>
      <c r="F1517" s="25"/>
      <c r="G1517" s="25"/>
      <c r="H1517" s="25"/>
      <c r="I1517" s="25"/>
      <c r="J1517" s="25"/>
      <c r="K1517" s="25"/>
      <c r="L1517" s="25"/>
      <c r="M1517" s="25"/>
      <c r="N1517" s="25"/>
      <c r="O1517" s="25"/>
      <c r="P1517" s="25"/>
      <c r="Q1517" s="25"/>
      <c r="R1517" s="25"/>
      <c r="S1517" s="25"/>
      <c r="T1517" s="25"/>
      <c r="U1517" s="25"/>
    </row>
    <row r="1518" spans="1:21" ht="11.25" customHeight="1" x14ac:dyDescent="0.2">
      <c r="A1518" s="25"/>
      <c r="B1518" s="25"/>
      <c r="C1518" s="25"/>
      <c r="D1518" s="28"/>
      <c r="E1518" s="25"/>
      <c r="F1518" s="25"/>
      <c r="G1518" s="25"/>
      <c r="H1518" s="25"/>
      <c r="I1518" s="25"/>
      <c r="J1518" s="25"/>
      <c r="K1518" s="25"/>
      <c r="L1518" s="25"/>
      <c r="M1518" s="25"/>
      <c r="N1518" s="25"/>
      <c r="O1518" s="25"/>
      <c r="P1518" s="25"/>
      <c r="Q1518" s="25"/>
      <c r="R1518" s="25"/>
      <c r="S1518" s="25"/>
      <c r="T1518" s="25"/>
      <c r="U1518" s="25"/>
    </row>
    <row r="1519" spans="1:21" ht="11.25" customHeight="1" x14ac:dyDescent="0.2">
      <c r="A1519" s="25"/>
      <c r="B1519" s="25"/>
      <c r="C1519" s="25"/>
      <c r="D1519" s="28"/>
      <c r="E1519" s="25"/>
      <c r="F1519" s="25"/>
      <c r="G1519" s="25"/>
      <c r="H1519" s="25"/>
      <c r="I1519" s="25"/>
      <c r="J1519" s="25"/>
      <c r="K1519" s="25"/>
      <c r="L1519" s="25"/>
      <c r="M1519" s="25"/>
      <c r="N1519" s="25"/>
      <c r="O1519" s="25"/>
      <c r="P1519" s="25"/>
      <c r="Q1519" s="25"/>
      <c r="R1519" s="25"/>
      <c r="S1519" s="25"/>
      <c r="T1519" s="25"/>
      <c r="U1519" s="25"/>
    </row>
    <row r="1520" spans="1:21" ht="11.25" customHeight="1" x14ac:dyDescent="0.2">
      <c r="A1520" s="25"/>
      <c r="B1520" s="25"/>
      <c r="C1520" s="25"/>
      <c r="D1520" s="28"/>
      <c r="E1520" s="25"/>
      <c r="F1520" s="25"/>
      <c r="G1520" s="25"/>
      <c r="H1520" s="25"/>
      <c r="I1520" s="25"/>
      <c r="J1520" s="25"/>
      <c r="K1520" s="25"/>
      <c r="L1520" s="25"/>
      <c r="M1520" s="25"/>
      <c r="N1520" s="25"/>
      <c r="O1520" s="25"/>
      <c r="P1520" s="25"/>
      <c r="Q1520" s="25"/>
      <c r="R1520" s="25"/>
      <c r="S1520" s="25"/>
      <c r="T1520" s="25"/>
      <c r="U1520" s="25"/>
    </row>
    <row r="1521" spans="1:21" ht="11.25" customHeight="1" x14ac:dyDescent="0.2">
      <c r="A1521" s="25"/>
      <c r="B1521" s="25"/>
      <c r="C1521" s="25"/>
      <c r="D1521" s="28"/>
      <c r="E1521" s="25"/>
      <c r="F1521" s="25"/>
      <c r="G1521" s="25"/>
      <c r="H1521" s="25"/>
      <c r="I1521" s="25"/>
      <c r="J1521" s="25"/>
      <c r="K1521" s="25"/>
      <c r="L1521" s="25"/>
      <c r="M1521" s="25"/>
      <c r="N1521" s="25"/>
      <c r="O1521" s="25"/>
      <c r="P1521" s="25"/>
      <c r="Q1521" s="25"/>
      <c r="R1521" s="25"/>
      <c r="S1521" s="25"/>
      <c r="T1521" s="25"/>
      <c r="U1521" s="25"/>
    </row>
    <row r="1522" spans="1:21" ht="11.25" customHeight="1" x14ac:dyDescent="0.2">
      <c r="A1522" s="25"/>
      <c r="B1522" s="25"/>
      <c r="C1522" s="25"/>
      <c r="D1522" s="28"/>
      <c r="E1522" s="25"/>
      <c r="F1522" s="25"/>
      <c r="G1522" s="25"/>
      <c r="H1522" s="25"/>
      <c r="I1522" s="25"/>
      <c r="J1522" s="25"/>
      <c r="K1522" s="25"/>
      <c r="L1522" s="25"/>
      <c r="M1522" s="25"/>
      <c r="N1522" s="25"/>
      <c r="O1522" s="25"/>
      <c r="P1522" s="25"/>
      <c r="Q1522" s="25"/>
      <c r="R1522" s="25"/>
      <c r="S1522" s="25"/>
      <c r="T1522" s="25"/>
      <c r="U1522" s="25"/>
    </row>
    <row r="1523" spans="1:21" ht="11.25" customHeight="1" x14ac:dyDescent="0.2">
      <c r="A1523" s="25"/>
      <c r="B1523" s="25"/>
      <c r="C1523" s="25"/>
      <c r="D1523" s="28"/>
      <c r="E1523" s="25"/>
      <c r="F1523" s="25"/>
      <c r="G1523" s="25"/>
      <c r="H1523" s="25"/>
      <c r="I1523" s="25"/>
      <c r="J1523" s="25"/>
      <c r="K1523" s="25"/>
      <c r="L1523" s="25"/>
      <c r="M1523" s="25"/>
      <c r="N1523" s="25"/>
      <c r="O1523" s="25"/>
      <c r="P1523" s="25"/>
      <c r="Q1523" s="25"/>
      <c r="R1523" s="25"/>
      <c r="S1523" s="25"/>
      <c r="T1523" s="25"/>
      <c r="U1523" s="25"/>
    </row>
    <row r="1524" spans="1:21" ht="11.25" customHeight="1" x14ac:dyDescent="0.2">
      <c r="A1524" s="25"/>
      <c r="B1524" s="25"/>
      <c r="C1524" s="25"/>
      <c r="D1524" s="28"/>
      <c r="E1524" s="25"/>
      <c r="F1524" s="25"/>
      <c r="G1524" s="25"/>
      <c r="H1524" s="25"/>
      <c r="I1524" s="25"/>
      <c r="J1524" s="25"/>
      <c r="K1524" s="25"/>
      <c r="L1524" s="25"/>
      <c r="M1524" s="25"/>
      <c r="N1524" s="25"/>
      <c r="O1524" s="25"/>
      <c r="P1524" s="25"/>
      <c r="Q1524" s="25"/>
      <c r="R1524" s="25"/>
      <c r="S1524" s="25"/>
      <c r="T1524" s="25"/>
      <c r="U1524" s="25"/>
    </row>
    <row r="1525" spans="1:21" ht="11.25" customHeight="1" x14ac:dyDescent="0.2">
      <c r="A1525" s="25"/>
      <c r="B1525" s="25"/>
      <c r="C1525" s="25"/>
      <c r="D1525" s="28"/>
      <c r="E1525" s="25"/>
      <c r="F1525" s="25"/>
      <c r="G1525" s="25"/>
      <c r="H1525" s="25"/>
      <c r="I1525" s="25"/>
      <c r="J1525" s="25"/>
      <c r="K1525" s="25"/>
      <c r="L1525" s="25"/>
      <c r="M1525" s="25"/>
      <c r="N1525" s="25"/>
      <c r="O1525" s="25"/>
      <c r="P1525" s="25"/>
      <c r="Q1525" s="25"/>
      <c r="R1525" s="25"/>
      <c r="S1525" s="25"/>
      <c r="T1525" s="25"/>
      <c r="U1525" s="25"/>
    </row>
    <row r="1526" spans="1:21" ht="11.25" customHeight="1" x14ac:dyDescent="0.2">
      <c r="A1526" s="25"/>
      <c r="B1526" s="25"/>
      <c r="C1526" s="25"/>
      <c r="D1526" s="28"/>
      <c r="E1526" s="25"/>
      <c r="F1526" s="25"/>
      <c r="G1526" s="25"/>
      <c r="H1526" s="25"/>
      <c r="I1526" s="25"/>
      <c r="J1526" s="25"/>
      <c r="K1526" s="25"/>
      <c r="L1526" s="25"/>
      <c r="M1526" s="25"/>
      <c r="N1526" s="25"/>
      <c r="O1526" s="25"/>
      <c r="P1526" s="25"/>
      <c r="Q1526" s="25"/>
      <c r="R1526" s="25"/>
      <c r="S1526" s="25"/>
      <c r="T1526" s="25"/>
      <c r="U1526" s="25"/>
    </row>
    <row r="1527" spans="1:21" ht="11.25" customHeight="1" x14ac:dyDescent="0.2">
      <c r="A1527" s="25"/>
      <c r="B1527" s="25"/>
      <c r="C1527" s="25"/>
      <c r="D1527" s="28"/>
      <c r="E1527" s="25"/>
      <c r="F1527" s="25"/>
      <c r="G1527" s="25"/>
      <c r="H1527" s="25"/>
      <c r="I1527" s="25"/>
      <c r="J1527" s="25"/>
      <c r="K1527" s="25"/>
      <c r="L1527" s="25"/>
      <c r="M1527" s="25"/>
      <c r="N1527" s="25"/>
      <c r="O1527" s="25"/>
      <c r="P1527" s="25"/>
      <c r="Q1527" s="25"/>
      <c r="R1527" s="25"/>
      <c r="S1527" s="25"/>
      <c r="T1527" s="25"/>
      <c r="U1527" s="25"/>
    </row>
    <row r="1528" spans="1:21" ht="11.25" customHeight="1" x14ac:dyDescent="0.2">
      <c r="A1528" s="25"/>
      <c r="B1528" s="25"/>
      <c r="C1528" s="25"/>
      <c r="D1528" s="28"/>
      <c r="E1528" s="25"/>
      <c r="F1528" s="25"/>
      <c r="G1528" s="25"/>
      <c r="H1528" s="25"/>
      <c r="I1528" s="25"/>
      <c r="J1528" s="25"/>
      <c r="K1528" s="25"/>
      <c r="L1528" s="25"/>
      <c r="M1528" s="25"/>
      <c r="N1528" s="25"/>
      <c r="O1528" s="25"/>
      <c r="P1528" s="25"/>
      <c r="Q1528" s="25"/>
      <c r="R1528" s="25"/>
      <c r="S1528" s="25"/>
      <c r="T1528" s="25"/>
      <c r="U1528" s="25"/>
    </row>
    <row r="1529" spans="1:21" ht="11.25" customHeight="1" x14ac:dyDescent="0.2">
      <c r="A1529" s="25"/>
      <c r="B1529" s="25"/>
      <c r="C1529" s="25"/>
      <c r="D1529" s="28"/>
      <c r="E1529" s="25"/>
      <c r="F1529" s="25"/>
      <c r="G1529" s="25"/>
      <c r="H1529" s="25"/>
      <c r="I1529" s="25"/>
      <c r="J1529" s="25"/>
      <c r="K1529" s="25"/>
      <c r="L1529" s="25"/>
      <c r="M1529" s="25"/>
      <c r="N1529" s="25"/>
      <c r="O1529" s="25"/>
      <c r="P1529" s="25"/>
      <c r="Q1529" s="25"/>
      <c r="R1529" s="25"/>
      <c r="S1529" s="25"/>
      <c r="T1529" s="25"/>
      <c r="U1529" s="25"/>
    </row>
    <row r="1530" spans="1:21" ht="11.25" customHeight="1" x14ac:dyDescent="0.2">
      <c r="A1530" s="25"/>
      <c r="B1530" s="25"/>
      <c r="C1530" s="25"/>
      <c r="D1530" s="28"/>
      <c r="E1530" s="25"/>
      <c r="F1530" s="25"/>
      <c r="G1530" s="25"/>
      <c r="H1530" s="25"/>
      <c r="I1530" s="25"/>
      <c r="J1530" s="25"/>
      <c r="K1530" s="25"/>
      <c r="L1530" s="25"/>
      <c r="M1530" s="25"/>
      <c r="N1530" s="25"/>
      <c r="O1530" s="25"/>
      <c r="P1530" s="25"/>
      <c r="Q1530" s="25"/>
      <c r="R1530" s="25"/>
      <c r="S1530" s="25"/>
      <c r="T1530" s="25"/>
      <c r="U1530" s="25"/>
    </row>
    <row r="1531" spans="1:21" ht="11.25" customHeight="1" x14ac:dyDescent="0.2">
      <c r="A1531" s="25"/>
      <c r="B1531" s="25"/>
      <c r="C1531" s="25"/>
      <c r="D1531" s="28"/>
      <c r="E1531" s="25"/>
      <c r="F1531" s="25"/>
      <c r="G1531" s="25"/>
      <c r="H1531" s="25"/>
      <c r="I1531" s="25"/>
      <c r="J1531" s="25"/>
      <c r="K1531" s="25"/>
      <c r="L1531" s="25"/>
      <c r="M1531" s="25"/>
      <c r="N1531" s="25"/>
      <c r="O1531" s="25"/>
      <c r="P1531" s="25"/>
      <c r="Q1531" s="25"/>
      <c r="R1531" s="25"/>
      <c r="S1531" s="25"/>
      <c r="T1531" s="25"/>
      <c r="U1531" s="25"/>
    </row>
    <row r="1532" spans="1:21" ht="11.25" customHeight="1" x14ac:dyDescent="0.2">
      <c r="A1532" s="25"/>
      <c r="B1532" s="25"/>
      <c r="C1532" s="25"/>
      <c r="D1532" s="28"/>
      <c r="E1532" s="25"/>
      <c r="F1532" s="25"/>
      <c r="G1532" s="25"/>
      <c r="H1532" s="25"/>
      <c r="I1532" s="25"/>
      <c r="J1532" s="25"/>
      <c r="K1532" s="25"/>
      <c r="L1532" s="25"/>
      <c r="M1532" s="25"/>
      <c r="N1532" s="25"/>
      <c r="O1532" s="25"/>
      <c r="P1532" s="25"/>
      <c r="Q1532" s="25"/>
      <c r="R1532" s="25"/>
      <c r="S1532" s="25"/>
      <c r="T1532" s="25"/>
      <c r="U1532" s="25"/>
    </row>
    <row r="1533" spans="1:21" ht="11.25" customHeight="1" x14ac:dyDescent="0.2">
      <c r="A1533" s="25"/>
      <c r="B1533" s="25"/>
      <c r="C1533" s="25"/>
      <c r="D1533" s="28"/>
      <c r="E1533" s="25"/>
      <c r="F1533" s="25"/>
      <c r="G1533" s="25"/>
      <c r="H1533" s="25"/>
      <c r="I1533" s="25"/>
      <c r="J1533" s="25"/>
      <c r="K1533" s="25"/>
      <c r="L1533" s="25"/>
      <c r="M1533" s="25"/>
      <c r="N1533" s="25"/>
      <c r="O1533" s="25"/>
      <c r="P1533" s="25"/>
      <c r="Q1533" s="25"/>
      <c r="R1533" s="25"/>
      <c r="S1533" s="25"/>
      <c r="T1533" s="25"/>
      <c r="U1533" s="25"/>
    </row>
    <row r="1534" spans="1:21" ht="11.25" customHeight="1" x14ac:dyDescent="0.2">
      <c r="A1534" s="25"/>
      <c r="B1534" s="25"/>
      <c r="C1534" s="25"/>
      <c r="D1534" s="28"/>
      <c r="E1534" s="25"/>
      <c r="F1534" s="25"/>
      <c r="G1534" s="25"/>
      <c r="H1534" s="25"/>
      <c r="I1534" s="25"/>
      <c r="J1534" s="25"/>
      <c r="K1534" s="25"/>
      <c r="L1534" s="25"/>
      <c r="M1534" s="25"/>
      <c r="N1534" s="25"/>
      <c r="O1534" s="25"/>
      <c r="P1534" s="25"/>
      <c r="Q1534" s="25"/>
      <c r="R1534" s="25"/>
      <c r="S1534" s="25"/>
      <c r="T1534" s="25"/>
      <c r="U1534" s="25"/>
    </row>
    <row r="1535" spans="1:21" ht="11.25" customHeight="1" x14ac:dyDescent="0.2">
      <c r="A1535" s="25"/>
      <c r="B1535" s="25"/>
      <c r="C1535" s="25"/>
      <c r="D1535" s="28"/>
      <c r="E1535" s="25"/>
      <c r="F1535" s="25"/>
      <c r="G1535" s="25"/>
      <c r="H1535" s="25"/>
      <c r="I1535" s="25"/>
      <c r="J1535" s="25"/>
      <c r="K1535" s="25"/>
      <c r="L1535" s="25"/>
      <c r="M1535" s="25"/>
      <c r="N1535" s="25"/>
      <c r="O1535" s="25"/>
      <c r="P1535" s="25"/>
      <c r="Q1535" s="25"/>
      <c r="R1535" s="25"/>
      <c r="S1535" s="25"/>
      <c r="T1535" s="25"/>
      <c r="U1535" s="25"/>
    </row>
    <row r="1536" spans="1:21" ht="11.25" customHeight="1" x14ac:dyDescent="0.2">
      <c r="A1536" s="25"/>
      <c r="B1536" s="25"/>
      <c r="C1536" s="25"/>
      <c r="D1536" s="28"/>
      <c r="E1536" s="25"/>
      <c r="F1536" s="25"/>
      <c r="G1536" s="25"/>
      <c r="H1536" s="25"/>
      <c r="I1536" s="25"/>
      <c r="J1536" s="25"/>
      <c r="K1536" s="25"/>
      <c r="L1536" s="25"/>
      <c r="M1536" s="25"/>
      <c r="N1536" s="25"/>
      <c r="O1536" s="25"/>
      <c r="P1536" s="25"/>
      <c r="Q1536" s="25"/>
      <c r="R1536" s="25"/>
      <c r="S1536" s="25"/>
      <c r="T1536" s="25"/>
      <c r="U1536" s="25"/>
    </row>
    <row r="1537" spans="1:21" ht="11.25" customHeight="1" x14ac:dyDescent="0.2">
      <c r="A1537" s="25"/>
      <c r="B1537" s="25"/>
      <c r="C1537" s="25"/>
      <c r="D1537" s="28"/>
      <c r="E1537" s="25"/>
      <c r="F1537" s="25"/>
      <c r="G1537" s="25"/>
      <c r="H1537" s="25"/>
      <c r="I1537" s="25"/>
      <c r="J1537" s="25"/>
      <c r="K1537" s="25"/>
      <c r="L1537" s="25"/>
      <c r="M1537" s="25"/>
      <c r="N1537" s="25"/>
      <c r="O1537" s="25"/>
      <c r="P1537" s="25"/>
      <c r="Q1537" s="25"/>
      <c r="R1537" s="25"/>
      <c r="S1537" s="25"/>
      <c r="T1537" s="25"/>
      <c r="U1537" s="25"/>
    </row>
    <row r="1538" spans="1:21" ht="11.25" customHeight="1" x14ac:dyDescent="0.2">
      <c r="A1538" s="25"/>
      <c r="B1538" s="25"/>
      <c r="C1538" s="25"/>
      <c r="D1538" s="28"/>
      <c r="E1538" s="25"/>
      <c r="F1538" s="25"/>
      <c r="G1538" s="25"/>
      <c r="H1538" s="25"/>
      <c r="I1538" s="25"/>
      <c r="J1538" s="25"/>
      <c r="K1538" s="25"/>
      <c r="L1538" s="25"/>
      <c r="M1538" s="25"/>
      <c r="N1538" s="25"/>
      <c r="O1538" s="25"/>
      <c r="P1538" s="25"/>
      <c r="Q1538" s="25"/>
      <c r="R1538" s="25"/>
      <c r="S1538" s="25"/>
      <c r="T1538" s="25"/>
      <c r="U1538" s="25"/>
    </row>
    <row r="1539" spans="1:21" ht="11.25" customHeight="1" x14ac:dyDescent="0.2">
      <c r="A1539" s="25"/>
      <c r="B1539" s="25"/>
      <c r="C1539" s="25"/>
      <c r="D1539" s="28"/>
      <c r="E1539" s="25"/>
      <c r="F1539" s="25"/>
      <c r="G1539" s="25"/>
      <c r="H1539" s="25"/>
      <c r="I1539" s="25"/>
      <c r="J1539" s="25"/>
      <c r="K1539" s="25"/>
      <c r="L1539" s="25"/>
      <c r="M1539" s="25"/>
      <c r="N1539" s="25"/>
      <c r="O1539" s="25"/>
      <c r="P1539" s="25"/>
      <c r="Q1539" s="25"/>
      <c r="R1539" s="25"/>
      <c r="S1539" s="25"/>
      <c r="T1539" s="25"/>
      <c r="U1539" s="25"/>
    </row>
    <row r="1540" spans="1:21" ht="11.25" customHeight="1" x14ac:dyDescent="0.2">
      <c r="A1540" s="25"/>
      <c r="B1540" s="25"/>
      <c r="C1540" s="25"/>
      <c r="D1540" s="28"/>
      <c r="E1540" s="25"/>
      <c r="F1540" s="25"/>
      <c r="G1540" s="25"/>
      <c r="H1540" s="25"/>
      <c r="I1540" s="25"/>
      <c r="J1540" s="25"/>
      <c r="K1540" s="25"/>
      <c r="L1540" s="25"/>
      <c r="M1540" s="25"/>
      <c r="N1540" s="25"/>
      <c r="O1540" s="25"/>
      <c r="P1540" s="25"/>
      <c r="Q1540" s="25"/>
      <c r="R1540" s="25"/>
      <c r="S1540" s="25"/>
      <c r="T1540" s="25"/>
      <c r="U1540" s="25"/>
    </row>
    <row r="1541" spans="1:21" ht="11.25" customHeight="1" x14ac:dyDescent="0.2">
      <c r="A1541" s="25"/>
      <c r="B1541" s="25"/>
      <c r="C1541" s="25"/>
      <c r="D1541" s="28"/>
      <c r="E1541" s="25"/>
      <c r="F1541" s="25"/>
      <c r="G1541" s="25"/>
      <c r="H1541" s="25"/>
      <c r="I1541" s="25"/>
      <c r="J1541" s="25"/>
      <c r="K1541" s="25"/>
      <c r="L1541" s="25"/>
      <c r="M1541" s="25"/>
      <c r="N1541" s="25"/>
      <c r="O1541" s="25"/>
      <c r="P1541" s="25"/>
      <c r="Q1541" s="25"/>
      <c r="R1541" s="25"/>
      <c r="S1541" s="25"/>
      <c r="T1541" s="25"/>
      <c r="U1541" s="25"/>
    </row>
    <row r="1542" spans="1:21" ht="11.25" customHeight="1" x14ac:dyDescent="0.2">
      <c r="A1542" s="25"/>
      <c r="B1542" s="25"/>
      <c r="C1542" s="25"/>
      <c r="D1542" s="28"/>
      <c r="E1542" s="25"/>
      <c r="F1542" s="25"/>
      <c r="G1542" s="25"/>
      <c r="H1542" s="25"/>
      <c r="I1542" s="25"/>
      <c r="J1542" s="25"/>
      <c r="K1542" s="25"/>
      <c r="L1542" s="25"/>
      <c r="M1542" s="25"/>
      <c r="N1542" s="25"/>
      <c r="O1542" s="25"/>
      <c r="P1542" s="25"/>
      <c r="Q1542" s="25"/>
      <c r="R1542" s="25"/>
      <c r="S1542" s="25"/>
      <c r="T1542" s="25"/>
      <c r="U1542" s="25"/>
    </row>
    <row r="1543" spans="1:21" ht="11.25" customHeight="1" x14ac:dyDescent="0.2">
      <c r="A1543" s="25"/>
      <c r="B1543" s="25"/>
      <c r="C1543" s="25"/>
      <c r="D1543" s="28"/>
      <c r="E1543" s="25"/>
      <c r="F1543" s="25"/>
      <c r="G1543" s="25"/>
      <c r="H1543" s="25"/>
      <c r="I1543" s="25"/>
      <c r="J1543" s="25"/>
      <c r="K1543" s="25"/>
      <c r="L1543" s="25"/>
      <c r="M1543" s="25"/>
      <c r="N1543" s="25"/>
      <c r="O1543" s="25"/>
      <c r="P1543" s="25"/>
      <c r="Q1543" s="25"/>
      <c r="R1543" s="25"/>
      <c r="S1543" s="25"/>
      <c r="T1543" s="25"/>
      <c r="U1543" s="25"/>
    </row>
    <row r="1544" spans="1:21" ht="11.25" customHeight="1" x14ac:dyDescent="0.2">
      <c r="A1544" s="25"/>
      <c r="B1544" s="25"/>
      <c r="C1544" s="25"/>
      <c r="D1544" s="28"/>
      <c r="E1544" s="25"/>
      <c r="F1544" s="25"/>
      <c r="G1544" s="25"/>
      <c r="H1544" s="25"/>
      <c r="I1544" s="25"/>
      <c r="J1544" s="25"/>
      <c r="K1544" s="25"/>
      <c r="L1544" s="25"/>
      <c r="M1544" s="25"/>
      <c r="N1544" s="25"/>
      <c r="O1544" s="25"/>
      <c r="P1544" s="25"/>
      <c r="Q1544" s="25"/>
      <c r="R1544" s="25"/>
      <c r="S1544" s="25"/>
      <c r="T1544" s="25"/>
      <c r="U1544" s="25"/>
    </row>
    <row r="1545" spans="1:21" ht="11.25" customHeight="1" x14ac:dyDescent="0.2">
      <c r="A1545" s="25"/>
      <c r="B1545" s="25"/>
      <c r="C1545" s="25"/>
      <c r="D1545" s="28"/>
      <c r="E1545" s="25"/>
      <c r="F1545" s="25"/>
      <c r="G1545" s="25"/>
      <c r="H1545" s="25"/>
      <c r="I1545" s="25"/>
      <c r="J1545" s="25"/>
      <c r="K1545" s="25"/>
      <c r="L1545" s="25"/>
      <c r="M1545" s="25"/>
      <c r="N1545" s="25"/>
      <c r="O1545" s="25"/>
      <c r="P1545" s="25"/>
      <c r="Q1545" s="25"/>
      <c r="R1545" s="25"/>
      <c r="S1545" s="25"/>
      <c r="T1545" s="25"/>
      <c r="U1545" s="25"/>
    </row>
    <row r="1546" spans="1:21" ht="11.25" customHeight="1" x14ac:dyDescent="0.2">
      <c r="A1546" s="25"/>
      <c r="B1546" s="25"/>
      <c r="C1546" s="25"/>
      <c r="D1546" s="28"/>
      <c r="E1546" s="25"/>
      <c r="F1546" s="25"/>
      <c r="G1546" s="25"/>
      <c r="H1546" s="25"/>
      <c r="I1546" s="25"/>
      <c r="J1546" s="25"/>
      <c r="K1546" s="25"/>
      <c r="L1546" s="25"/>
      <c r="M1546" s="25"/>
      <c r="N1546" s="25"/>
      <c r="O1546" s="25"/>
      <c r="P1546" s="25"/>
      <c r="Q1546" s="25"/>
      <c r="R1546" s="25"/>
      <c r="S1546" s="25"/>
      <c r="T1546" s="25"/>
      <c r="U1546" s="25"/>
    </row>
    <row r="1547" spans="1:21" ht="11.25" customHeight="1" x14ac:dyDescent="0.2">
      <c r="A1547" s="25"/>
      <c r="B1547" s="25"/>
      <c r="C1547" s="25"/>
      <c r="D1547" s="28"/>
      <c r="E1547" s="25"/>
      <c r="F1547" s="25"/>
      <c r="G1547" s="25"/>
      <c r="H1547" s="25"/>
      <c r="I1547" s="25"/>
      <c r="J1547" s="25"/>
      <c r="K1547" s="25"/>
      <c r="L1547" s="25"/>
      <c r="M1547" s="25"/>
      <c r="N1547" s="25"/>
      <c r="O1547" s="25"/>
      <c r="P1547" s="25"/>
      <c r="Q1547" s="25"/>
      <c r="R1547" s="25"/>
      <c r="S1547" s="25"/>
      <c r="T1547" s="25"/>
      <c r="U1547" s="25"/>
    </row>
    <row r="1548" spans="1:21" ht="11.25" customHeight="1" x14ac:dyDescent="0.2">
      <c r="A1548" s="25"/>
      <c r="B1548" s="25"/>
      <c r="C1548" s="25"/>
      <c r="D1548" s="28"/>
      <c r="E1548" s="25"/>
      <c r="F1548" s="25"/>
      <c r="G1548" s="25"/>
      <c r="H1548" s="25"/>
      <c r="I1548" s="25"/>
      <c r="J1548" s="25"/>
      <c r="K1548" s="25"/>
      <c r="L1548" s="25"/>
      <c r="M1548" s="25"/>
      <c r="N1548" s="25"/>
      <c r="O1548" s="25"/>
      <c r="P1548" s="25"/>
      <c r="Q1548" s="25"/>
      <c r="R1548" s="25"/>
      <c r="S1548" s="25"/>
      <c r="T1548" s="25"/>
      <c r="U1548" s="25"/>
    </row>
    <row r="1549" spans="1:21" ht="11.25" customHeight="1" x14ac:dyDescent="0.2">
      <c r="A1549" s="25"/>
      <c r="B1549" s="25"/>
      <c r="C1549" s="25"/>
      <c r="D1549" s="28"/>
      <c r="E1549" s="25"/>
      <c r="F1549" s="25"/>
      <c r="G1549" s="25"/>
      <c r="H1549" s="25"/>
      <c r="I1549" s="25"/>
      <c r="J1549" s="25"/>
      <c r="K1549" s="25"/>
      <c r="L1549" s="25"/>
      <c r="M1549" s="25"/>
      <c r="N1549" s="25"/>
      <c r="O1549" s="25"/>
      <c r="P1549" s="25"/>
      <c r="Q1549" s="25"/>
      <c r="R1549" s="25"/>
      <c r="S1549" s="25"/>
      <c r="T1549" s="25"/>
      <c r="U1549" s="25"/>
    </row>
    <row r="1550" spans="1:21" ht="11.25" customHeight="1" x14ac:dyDescent="0.2">
      <c r="A1550" s="25"/>
      <c r="B1550" s="25"/>
      <c r="C1550" s="25"/>
      <c r="D1550" s="28"/>
      <c r="E1550" s="25"/>
      <c r="F1550" s="25"/>
      <c r="G1550" s="25"/>
      <c r="H1550" s="25"/>
      <c r="I1550" s="25"/>
      <c r="J1550" s="25"/>
      <c r="K1550" s="25"/>
      <c r="L1550" s="25"/>
      <c r="M1550" s="25"/>
      <c r="N1550" s="25"/>
      <c r="O1550" s="25"/>
      <c r="P1550" s="25"/>
      <c r="Q1550" s="25"/>
      <c r="R1550" s="25"/>
      <c r="S1550" s="25"/>
      <c r="T1550" s="25"/>
      <c r="U1550" s="25"/>
    </row>
    <row r="1551" spans="1:21" ht="11.25" customHeight="1" x14ac:dyDescent="0.2">
      <c r="A1551" s="25"/>
      <c r="B1551" s="25"/>
      <c r="C1551" s="25"/>
      <c r="D1551" s="28"/>
      <c r="E1551" s="25"/>
      <c r="F1551" s="25"/>
      <c r="G1551" s="25"/>
      <c r="H1551" s="25"/>
      <c r="I1551" s="25"/>
      <c r="J1551" s="25"/>
      <c r="K1551" s="25"/>
      <c r="L1551" s="25"/>
      <c r="M1551" s="25"/>
      <c r="N1551" s="25"/>
      <c r="O1551" s="25"/>
      <c r="P1551" s="25"/>
      <c r="Q1551" s="25"/>
      <c r="R1551" s="25"/>
      <c r="S1551" s="25"/>
      <c r="T1551" s="25"/>
      <c r="U1551" s="25"/>
    </row>
    <row r="1552" spans="1:21" ht="11.25" customHeight="1" x14ac:dyDescent="0.2">
      <c r="A1552" s="25"/>
      <c r="B1552" s="25"/>
      <c r="C1552" s="25"/>
      <c r="D1552" s="28"/>
      <c r="E1552" s="25"/>
      <c r="F1552" s="25"/>
      <c r="G1552" s="25"/>
      <c r="H1552" s="25"/>
      <c r="I1552" s="25"/>
      <c r="J1552" s="25"/>
      <c r="K1552" s="25"/>
      <c r="L1552" s="25"/>
      <c r="M1552" s="25"/>
      <c r="N1552" s="25"/>
      <c r="O1552" s="25"/>
      <c r="P1552" s="25"/>
      <c r="Q1552" s="25"/>
      <c r="R1552" s="25"/>
      <c r="S1552" s="25"/>
      <c r="T1552" s="25"/>
      <c r="U1552" s="25"/>
    </row>
    <row r="1553" spans="1:21" ht="11.25" customHeight="1" x14ac:dyDescent="0.2">
      <c r="A1553" s="25"/>
      <c r="B1553" s="25"/>
      <c r="C1553" s="25"/>
      <c r="D1553" s="28"/>
      <c r="E1553" s="25"/>
      <c r="F1553" s="25"/>
      <c r="G1553" s="25"/>
      <c r="H1553" s="25"/>
      <c r="I1553" s="25"/>
      <c r="J1553" s="25"/>
      <c r="K1553" s="25"/>
      <c r="L1553" s="25"/>
      <c r="M1553" s="25"/>
      <c r="N1553" s="25"/>
      <c r="O1553" s="25"/>
      <c r="P1553" s="25"/>
      <c r="Q1553" s="25"/>
      <c r="R1553" s="25"/>
      <c r="S1553" s="25"/>
      <c r="T1553" s="25"/>
      <c r="U1553" s="25"/>
    </row>
    <row r="1554" spans="1:21" ht="11.25" customHeight="1" x14ac:dyDescent="0.2">
      <c r="A1554" s="25"/>
      <c r="B1554" s="25"/>
      <c r="C1554" s="25"/>
      <c r="D1554" s="28"/>
      <c r="E1554" s="25"/>
      <c r="F1554" s="25"/>
      <c r="G1554" s="25"/>
      <c r="H1554" s="25"/>
      <c r="I1554" s="25"/>
      <c r="J1554" s="25"/>
      <c r="K1554" s="25"/>
      <c r="L1554" s="25"/>
      <c r="M1554" s="25"/>
      <c r="N1554" s="25"/>
      <c r="O1554" s="25"/>
      <c r="P1554" s="25"/>
      <c r="Q1554" s="25"/>
      <c r="R1554" s="25"/>
      <c r="S1554" s="25"/>
      <c r="T1554" s="25"/>
      <c r="U1554" s="25"/>
    </row>
    <row r="1555" spans="1:21" ht="11.25" customHeight="1" x14ac:dyDescent="0.2">
      <c r="A1555" s="25"/>
      <c r="B1555" s="25"/>
      <c r="C1555" s="25"/>
      <c r="D1555" s="28"/>
      <c r="E1555" s="25"/>
      <c r="F1555" s="25"/>
      <c r="G1555" s="25"/>
      <c r="H1555" s="25"/>
      <c r="I1555" s="25"/>
      <c r="J1555" s="25"/>
      <c r="K1555" s="25"/>
      <c r="L1555" s="25"/>
      <c r="M1555" s="25"/>
      <c r="N1555" s="25"/>
      <c r="O1555" s="25"/>
      <c r="P1555" s="25"/>
      <c r="Q1555" s="25"/>
      <c r="R1555" s="25"/>
      <c r="S1555" s="25"/>
      <c r="T1555" s="25"/>
      <c r="U1555" s="25"/>
    </row>
    <row r="1556" spans="1:21" ht="11.25" customHeight="1" x14ac:dyDescent="0.2">
      <c r="A1556" s="25"/>
      <c r="B1556" s="25"/>
      <c r="C1556" s="25"/>
      <c r="D1556" s="28"/>
      <c r="E1556" s="25"/>
      <c r="F1556" s="25"/>
      <c r="G1556" s="25"/>
      <c r="H1556" s="25"/>
      <c r="I1556" s="25"/>
      <c r="J1556" s="25"/>
      <c r="K1556" s="25"/>
      <c r="L1556" s="25"/>
      <c r="M1556" s="25"/>
      <c r="N1556" s="25"/>
      <c r="O1556" s="25"/>
      <c r="P1556" s="25"/>
      <c r="Q1556" s="25"/>
      <c r="R1556" s="25"/>
      <c r="S1556" s="25"/>
      <c r="T1556" s="25"/>
      <c r="U1556" s="25"/>
    </row>
    <row r="1557" spans="1:21" ht="11.25" customHeight="1" x14ac:dyDescent="0.2">
      <c r="A1557" s="25"/>
      <c r="B1557" s="25"/>
      <c r="C1557" s="25"/>
      <c r="D1557" s="28"/>
      <c r="E1557" s="25"/>
      <c r="F1557" s="25"/>
      <c r="G1557" s="25"/>
      <c r="H1557" s="25"/>
      <c r="I1557" s="25"/>
      <c r="J1557" s="25"/>
      <c r="K1557" s="25"/>
      <c r="L1557" s="25"/>
      <c r="M1557" s="25"/>
      <c r="N1557" s="25"/>
      <c r="O1557" s="25"/>
      <c r="P1557" s="25"/>
      <c r="Q1557" s="25"/>
      <c r="R1557" s="25"/>
      <c r="S1557" s="25"/>
      <c r="T1557" s="25"/>
      <c r="U1557" s="25"/>
    </row>
    <row r="1558" spans="1:21" ht="11.25" customHeight="1" x14ac:dyDescent="0.2">
      <c r="A1558" s="25"/>
      <c r="B1558" s="25"/>
      <c r="C1558" s="25"/>
      <c r="D1558" s="28"/>
      <c r="E1558" s="25"/>
      <c r="F1558" s="25"/>
      <c r="G1558" s="25"/>
      <c r="H1558" s="25"/>
      <c r="I1558" s="25"/>
      <c r="J1558" s="25"/>
      <c r="K1558" s="25"/>
      <c r="L1558" s="25"/>
      <c r="M1558" s="25"/>
      <c r="N1558" s="25"/>
      <c r="O1558" s="25"/>
      <c r="P1558" s="25"/>
      <c r="Q1558" s="25"/>
      <c r="R1558" s="25"/>
      <c r="S1558" s="25"/>
      <c r="T1558" s="25"/>
      <c r="U1558" s="25"/>
    </row>
    <row r="1559" spans="1:21" ht="11.25" customHeight="1" x14ac:dyDescent="0.2">
      <c r="A1559" s="25"/>
      <c r="B1559" s="25"/>
      <c r="C1559" s="25"/>
      <c r="D1559" s="28"/>
      <c r="E1559" s="25"/>
      <c r="F1559" s="25"/>
      <c r="G1559" s="25"/>
      <c r="H1559" s="25"/>
      <c r="I1559" s="25"/>
      <c r="J1559" s="25"/>
      <c r="K1559" s="25"/>
      <c r="L1559" s="25"/>
      <c r="M1559" s="25"/>
      <c r="N1559" s="25"/>
      <c r="O1559" s="25"/>
      <c r="P1559" s="25"/>
      <c r="Q1559" s="25"/>
      <c r="R1559" s="25"/>
      <c r="S1559" s="25"/>
      <c r="T1559" s="25"/>
      <c r="U1559" s="25"/>
    </row>
    <row r="1560" spans="1:21" ht="11.25" customHeight="1" x14ac:dyDescent="0.2">
      <c r="A1560" s="25"/>
      <c r="B1560" s="25"/>
      <c r="C1560" s="25"/>
      <c r="D1560" s="28"/>
      <c r="E1560" s="25"/>
      <c r="F1560" s="25"/>
      <c r="G1560" s="25"/>
      <c r="H1560" s="25"/>
      <c r="I1560" s="25"/>
      <c r="J1560" s="25"/>
      <c r="K1560" s="25"/>
      <c r="L1560" s="25"/>
      <c r="M1560" s="25"/>
      <c r="N1560" s="25"/>
      <c r="O1560" s="25"/>
      <c r="P1560" s="25"/>
      <c r="Q1560" s="25"/>
      <c r="R1560" s="25"/>
      <c r="S1560" s="25"/>
      <c r="T1560" s="25"/>
      <c r="U1560" s="25"/>
    </row>
    <row r="1561" spans="1:21" ht="11.25" customHeight="1" x14ac:dyDescent="0.2">
      <c r="A1561" s="25"/>
      <c r="B1561" s="25"/>
      <c r="C1561" s="25"/>
      <c r="D1561" s="28"/>
      <c r="E1561" s="25"/>
      <c r="F1561" s="25"/>
      <c r="G1561" s="25"/>
      <c r="H1561" s="25"/>
      <c r="I1561" s="25"/>
      <c r="J1561" s="25"/>
      <c r="K1561" s="25"/>
      <c r="L1561" s="25"/>
      <c r="M1561" s="25"/>
      <c r="N1561" s="25"/>
      <c r="O1561" s="25"/>
      <c r="P1561" s="25"/>
      <c r="Q1561" s="25"/>
      <c r="R1561" s="25"/>
      <c r="S1561" s="25"/>
      <c r="T1561" s="25"/>
      <c r="U1561" s="25"/>
    </row>
    <row r="1562" spans="1:21" ht="11.25" customHeight="1" x14ac:dyDescent="0.2">
      <c r="A1562" s="25"/>
      <c r="B1562" s="25"/>
      <c r="C1562" s="25"/>
      <c r="D1562" s="28"/>
      <c r="E1562" s="25"/>
      <c r="F1562" s="25"/>
      <c r="G1562" s="25"/>
      <c r="H1562" s="25"/>
      <c r="I1562" s="25"/>
      <c r="J1562" s="25"/>
      <c r="K1562" s="25"/>
      <c r="L1562" s="25"/>
      <c r="M1562" s="25"/>
      <c r="N1562" s="25"/>
      <c r="O1562" s="25"/>
      <c r="P1562" s="25"/>
      <c r="Q1562" s="25"/>
      <c r="R1562" s="25"/>
      <c r="S1562" s="25"/>
      <c r="T1562" s="25"/>
      <c r="U1562" s="25"/>
    </row>
    <row r="1563" spans="1:21" ht="11.25" customHeight="1" x14ac:dyDescent="0.2">
      <c r="A1563" s="25"/>
      <c r="B1563" s="25"/>
      <c r="C1563" s="25"/>
      <c r="D1563" s="28"/>
      <c r="E1563" s="25"/>
      <c r="F1563" s="25"/>
      <c r="G1563" s="25"/>
      <c r="H1563" s="25"/>
      <c r="I1563" s="25"/>
      <c r="J1563" s="25"/>
      <c r="K1563" s="25"/>
      <c r="L1563" s="25"/>
      <c r="M1563" s="25"/>
      <c r="N1563" s="25"/>
      <c r="O1563" s="25"/>
      <c r="P1563" s="25"/>
      <c r="Q1563" s="25"/>
      <c r="R1563" s="25"/>
      <c r="S1563" s="25"/>
      <c r="T1563" s="25"/>
      <c r="U1563" s="25"/>
    </row>
    <row r="1564" spans="1:21" ht="11.25" customHeight="1" x14ac:dyDescent="0.2">
      <c r="A1564" s="25"/>
      <c r="B1564" s="25"/>
      <c r="C1564" s="25"/>
      <c r="D1564" s="28"/>
      <c r="E1564" s="25"/>
      <c r="F1564" s="25"/>
      <c r="G1564" s="25"/>
      <c r="H1564" s="25"/>
      <c r="I1564" s="25"/>
      <c r="J1564" s="25"/>
      <c r="K1564" s="25"/>
      <c r="L1564" s="25"/>
      <c r="M1564" s="25"/>
      <c r="N1564" s="25"/>
      <c r="O1564" s="25"/>
      <c r="P1564" s="25"/>
      <c r="Q1564" s="25"/>
      <c r="R1564" s="25"/>
      <c r="S1564" s="25"/>
      <c r="T1564" s="25"/>
      <c r="U1564" s="25"/>
    </row>
    <row r="1565" spans="1:21" ht="11.25" customHeight="1" x14ac:dyDescent="0.2">
      <c r="A1565" s="25"/>
      <c r="B1565" s="25"/>
      <c r="C1565" s="25"/>
      <c r="D1565" s="28"/>
      <c r="E1565" s="25"/>
      <c r="F1565" s="25"/>
      <c r="G1565" s="25"/>
      <c r="H1565" s="25"/>
      <c r="I1565" s="25"/>
      <c r="J1565" s="25"/>
      <c r="K1565" s="25"/>
      <c r="L1565" s="25"/>
      <c r="M1565" s="25"/>
      <c r="N1565" s="25"/>
      <c r="O1565" s="25"/>
      <c r="P1565" s="25"/>
      <c r="Q1565" s="25"/>
      <c r="R1565" s="25"/>
      <c r="S1565" s="25"/>
      <c r="T1565" s="25"/>
      <c r="U1565" s="25"/>
    </row>
    <row r="1566" spans="1:21" ht="11.25" customHeight="1" x14ac:dyDescent="0.2">
      <c r="A1566" s="25"/>
      <c r="B1566" s="25"/>
      <c r="C1566" s="25"/>
      <c r="D1566" s="28"/>
      <c r="E1566" s="25"/>
      <c r="F1566" s="25"/>
      <c r="G1566" s="25"/>
      <c r="H1566" s="25"/>
      <c r="I1566" s="25"/>
      <c r="J1566" s="25"/>
      <c r="K1566" s="25"/>
      <c r="L1566" s="25"/>
      <c r="M1566" s="25"/>
      <c r="N1566" s="25"/>
      <c r="O1566" s="25"/>
      <c r="P1566" s="25"/>
      <c r="Q1566" s="25"/>
      <c r="R1566" s="25"/>
      <c r="S1566" s="25"/>
      <c r="T1566" s="25"/>
      <c r="U1566" s="25"/>
    </row>
    <row r="1567" spans="1:21" ht="11.25" customHeight="1" x14ac:dyDescent="0.2">
      <c r="A1567" s="25"/>
      <c r="B1567" s="25"/>
      <c r="C1567" s="25"/>
      <c r="D1567" s="28"/>
      <c r="E1567" s="25"/>
      <c r="F1567" s="25"/>
      <c r="G1567" s="25"/>
      <c r="H1567" s="25"/>
      <c r="I1567" s="25"/>
      <c r="J1567" s="25"/>
      <c r="K1567" s="25"/>
      <c r="L1567" s="25"/>
      <c r="M1567" s="25"/>
      <c r="N1567" s="25"/>
      <c r="O1567" s="25"/>
      <c r="P1567" s="25"/>
      <c r="Q1567" s="25"/>
      <c r="R1567" s="25"/>
      <c r="S1567" s="25"/>
      <c r="T1567" s="25"/>
      <c r="U1567" s="25"/>
    </row>
    <row r="1568" spans="1:21" ht="11.25" customHeight="1" x14ac:dyDescent="0.2">
      <c r="A1568" s="25"/>
      <c r="B1568" s="25"/>
      <c r="C1568" s="25"/>
      <c r="D1568" s="28"/>
      <c r="E1568" s="25"/>
      <c r="F1568" s="25"/>
      <c r="G1568" s="25"/>
      <c r="H1568" s="25"/>
      <c r="I1568" s="25"/>
      <c r="J1568" s="25"/>
      <c r="K1568" s="25"/>
      <c r="L1568" s="25"/>
      <c r="M1568" s="25"/>
      <c r="N1568" s="25"/>
      <c r="O1568" s="25"/>
      <c r="P1568" s="25"/>
      <c r="Q1568" s="25"/>
      <c r="R1568" s="25"/>
      <c r="S1568" s="25"/>
      <c r="T1568" s="25"/>
      <c r="U1568" s="25"/>
    </row>
    <row r="1569" spans="1:21" ht="11.25" customHeight="1" x14ac:dyDescent="0.2">
      <c r="A1569" s="25"/>
      <c r="B1569" s="25"/>
      <c r="C1569" s="25"/>
      <c r="D1569" s="28"/>
      <c r="E1569" s="25"/>
      <c r="F1569" s="25"/>
      <c r="G1569" s="25"/>
      <c r="H1569" s="25"/>
      <c r="I1569" s="25"/>
      <c r="J1569" s="25"/>
      <c r="K1569" s="25"/>
      <c r="L1569" s="25"/>
      <c r="M1569" s="25"/>
      <c r="N1569" s="25"/>
      <c r="O1569" s="25"/>
      <c r="P1569" s="25"/>
      <c r="Q1569" s="25"/>
      <c r="R1569" s="25"/>
      <c r="S1569" s="25"/>
      <c r="T1569" s="25"/>
      <c r="U1569" s="25"/>
    </row>
    <row r="1570" spans="1:21" ht="11.25" customHeight="1" x14ac:dyDescent="0.2">
      <c r="A1570" s="25"/>
      <c r="B1570" s="25"/>
      <c r="C1570" s="25"/>
      <c r="D1570" s="28"/>
      <c r="E1570" s="25"/>
      <c r="F1570" s="25"/>
      <c r="G1570" s="25"/>
      <c r="H1570" s="25"/>
      <c r="I1570" s="25"/>
      <c r="J1570" s="25"/>
      <c r="K1570" s="25"/>
      <c r="L1570" s="25"/>
      <c r="M1570" s="25"/>
      <c r="N1570" s="25"/>
      <c r="O1570" s="25"/>
      <c r="P1570" s="25"/>
      <c r="Q1570" s="25"/>
      <c r="R1570" s="25"/>
      <c r="S1570" s="25"/>
      <c r="T1570" s="25"/>
      <c r="U1570" s="25"/>
    </row>
    <row r="1571" spans="1:21" ht="11.25" customHeight="1" x14ac:dyDescent="0.2">
      <c r="A1571" s="25"/>
      <c r="B1571" s="25"/>
      <c r="C1571" s="25"/>
      <c r="D1571" s="28"/>
      <c r="E1571" s="25"/>
      <c r="F1571" s="25"/>
      <c r="G1571" s="25"/>
      <c r="H1571" s="25"/>
      <c r="I1571" s="25"/>
      <c r="J1571" s="25"/>
      <c r="K1571" s="25"/>
      <c r="L1571" s="25"/>
      <c r="M1571" s="25"/>
      <c r="N1571" s="25"/>
      <c r="O1571" s="25"/>
      <c r="P1571" s="25"/>
      <c r="Q1571" s="25"/>
      <c r="R1571" s="25"/>
      <c r="S1571" s="25"/>
      <c r="T1571" s="25"/>
      <c r="U1571" s="25"/>
    </row>
    <row r="1572" spans="1:21" ht="11.25" customHeight="1" x14ac:dyDescent="0.2">
      <c r="A1572" s="25"/>
      <c r="B1572" s="25"/>
      <c r="C1572" s="25"/>
      <c r="D1572" s="28"/>
      <c r="E1572" s="25"/>
      <c r="F1572" s="25"/>
      <c r="G1572" s="25"/>
      <c r="H1572" s="25"/>
      <c r="I1572" s="25"/>
      <c r="J1572" s="25"/>
      <c r="K1572" s="25"/>
      <c r="L1572" s="25"/>
      <c r="M1572" s="25"/>
      <c r="N1572" s="25"/>
      <c r="O1572" s="25"/>
      <c r="P1572" s="25"/>
      <c r="Q1572" s="25"/>
      <c r="R1572" s="25"/>
      <c r="S1572" s="25"/>
      <c r="T1572" s="25"/>
      <c r="U1572" s="25"/>
    </row>
    <row r="1573" spans="1:21" ht="11.25" customHeight="1" x14ac:dyDescent="0.2">
      <c r="A1573" s="25"/>
      <c r="B1573" s="25"/>
      <c r="C1573" s="25"/>
      <c r="D1573" s="28"/>
      <c r="E1573" s="25"/>
      <c r="F1573" s="25"/>
      <c r="G1573" s="25"/>
      <c r="H1573" s="25"/>
      <c r="I1573" s="25"/>
      <c r="J1573" s="25"/>
      <c r="K1573" s="25"/>
      <c r="L1573" s="25"/>
      <c r="M1573" s="25"/>
      <c r="N1573" s="25"/>
      <c r="O1573" s="25"/>
      <c r="P1573" s="25"/>
      <c r="Q1573" s="25"/>
      <c r="R1573" s="25"/>
      <c r="S1573" s="25"/>
      <c r="T1573" s="25"/>
      <c r="U1573" s="25"/>
    </row>
    <row r="1574" spans="1:21" ht="11.25" customHeight="1" x14ac:dyDescent="0.2">
      <c r="A1574" s="25"/>
      <c r="B1574" s="25"/>
      <c r="C1574" s="25"/>
      <c r="D1574" s="28"/>
      <c r="E1574" s="25"/>
      <c r="F1574" s="25"/>
      <c r="G1574" s="25"/>
      <c r="H1574" s="25"/>
      <c r="I1574" s="25"/>
      <c r="J1574" s="25"/>
      <c r="K1574" s="25"/>
      <c r="L1574" s="25"/>
      <c r="M1574" s="25"/>
      <c r="N1574" s="25"/>
      <c r="O1574" s="25"/>
      <c r="P1574" s="25"/>
      <c r="Q1574" s="25"/>
      <c r="R1574" s="25"/>
      <c r="S1574" s="25"/>
      <c r="T1574" s="25"/>
      <c r="U1574" s="25"/>
    </row>
    <row r="1575" spans="1:21" ht="11.25" customHeight="1" x14ac:dyDescent="0.2">
      <c r="A1575" s="25"/>
      <c r="B1575" s="25"/>
      <c r="C1575" s="25"/>
      <c r="D1575" s="28"/>
      <c r="E1575" s="25"/>
      <c r="F1575" s="25"/>
      <c r="G1575" s="25"/>
      <c r="H1575" s="25"/>
      <c r="I1575" s="25"/>
      <c r="J1575" s="25"/>
      <c r="K1575" s="25"/>
      <c r="L1575" s="25"/>
      <c r="M1575" s="25"/>
      <c r="N1575" s="25"/>
      <c r="O1575" s="25"/>
      <c r="P1575" s="25"/>
      <c r="Q1575" s="25"/>
      <c r="R1575" s="25"/>
      <c r="S1575" s="25"/>
      <c r="T1575" s="25"/>
      <c r="U1575" s="25"/>
    </row>
    <row r="1576" spans="1:21" ht="11.25" customHeight="1" x14ac:dyDescent="0.2">
      <c r="A1576" s="25"/>
      <c r="B1576" s="25"/>
      <c r="C1576" s="25"/>
      <c r="D1576" s="28"/>
      <c r="E1576" s="25"/>
      <c r="F1576" s="25"/>
      <c r="G1576" s="25"/>
      <c r="H1576" s="25"/>
      <c r="I1576" s="25"/>
      <c r="J1576" s="25"/>
      <c r="K1576" s="25"/>
      <c r="L1576" s="25"/>
      <c r="M1576" s="25"/>
      <c r="N1576" s="25"/>
      <c r="O1576" s="25"/>
      <c r="P1576" s="25"/>
      <c r="Q1576" s="25"/>
      <c r="R1576" s="25"/>
      <c r="S1576" s="25"/>
      <c r="T1576" s="25"/>
      <c r="U1576" s="25"/>
    </row>
    <row r="1577" spans="1:21" ht="11.25" customHeight="1" x14ac:dyDescent="0.2">
      <c r="A1577" s="25"/>
      <c r="B1577" s="25"/>
      <c r="C1577" s="25"/>
      <c r="D1577" s="28"/>
      <c r="E1577" s="25"/>
      <c r="F1577" s="25"/>
      <c r="G1577" s="25"/>
      <c r="H1577" s="25"/>
      <c r="I1577" s="25"/>
      <c r="J1577" s="25"/>
      <c r="K1577" s="25"/>
      <c r="L1577" s="25"/>
      <c r="M1577" s="25"/>
      <c r="N1577" s="25"/>
      <c r="O1577" s="25"/>
      <c r="P1577" s="25"/>
      <c r="Q1577" s="25"/>
      <c r="R1577" s="25"/>
      <c r="S1577" s="25"/>
      <c r="T1577" s="25"/>
      <c r="U1577" s="25"/>
    </row>
    <row r="1578" spans="1:21" ht="11.25" customHeight="1" x14ac:dyDescent="0.2">
      <c r="A1578" s="25"/>
      <c r="B1578" s="25"/>
      <c r="C1578" s="25"/>
      <c r="D1578" s="28"/>
      <c r="E1578" s="25"/>
      <c r="F1578" s="25"/>
      <c r="G1578" s="25"/>
      <c r="H1578" s="25"/>
      <c r="I1578" s="25"/>
      <c r="J1578" s="25"/>
      <c r="K1578" s="25"/>
      <c r="L1578" s="25"/>
      <c r="M1578" s="25"/>
      <c r="N1578" s="25"/>
      <c r="O1578" s="25"/>
      <c r="P1578" s="25"/>
      <c r="Q1578" s="25"/>
      <c r="R1578" s="25"/>
      <c r="S1578" s="25"/>
      <c r="T1578" s="25"/>
      <c r="U1578" s="25"/>
    </row>
    <row r="1579" spans="1:21" ht="11.25" customHeight="1" x14ac:dyDescent="0.2">
      <c r="A1579" s="25"/>
      <c r="B1579" s="25"/>
      <c r="C1579" s="25"/>
      <c r="D1579" s="28"/>
      <c r="E1579" s="25"/>
      <c r="F1579" s="25"/>
      <c r="G1579" s="25"/>
      <c r="H1579" s="25"/>
      <c r="I1579" s="25"/>
      <c r="J1579" s="25"/>
      <c r="K1579" s="25"/>
      <c r="L1579" s="25"/>
      <c r="M1579" s="25"/>
      <c r="N1579" s="25"/>
      <c r="O1579" s="25"/>
      <c r="P1579" s="25"/>
      <c r="Q1579" s="25"/>
      <c r="R1579" s="25"/>
      <c r="S1579" s="25"/>
      <c r="T1579" s="25"/>
      <c r="U1579" s="25"/>
    </row>
    <row r="1580" spans="1:21" ht="11.25" customHeight="1" x14ac:dyDescent="0.2">
      <c r="A1580" s="25"/>
      <c r="B1580" s="25"/>
      <c r="C1580" s="25"/>
      <c r="D1580" s="28"/>
      <c r="E1580" s="25"/>
      <c r="F1580" s="25"/>
      <c r="G1580" s="25"/>
      <c r="H1580" s="25"/>
      <c r="I1580" s="25"/>
      <c r="J1580" s="25"/>
      <c r="K1580" s="25"/>
      <c r="L1580" s="25"/>
      <c r="M1580" s="25"/>
      <c r="N1580" s="25"/>
      <c r="O1580" s="25"/>
      <c r="P1580" s="25"/>
      <c r="Q1580" s="25"/>
      <c r="R1580" s="25"/>
      <c r="S1580" s="25"/>
      <c r="T1580" s="25"/>
      <c r="U1580" s="25"/>
    </row>
    <row r="1581" spans="1:21" ht="11.25" customHeight="1" x14ac:dyDescent="0.2">
      <c r="A1581" s="25"/>
      <c r="B1581" s="25"/>
      <c r="C1581" s="25"/>
      <c r="D1581" s="28"/>
      <c r="E1581" s="25"/>
      <c r="F1581" s="25"/>
      <c r="G1581" s="25"/>
      <c r="H1581" s="25"/>
      <c r="I1581" s="25"/>
      <c r="J1581" s="25"/>
      <c r="K1581" s="25"/>
      <c r="L1581" s="25"/>
      <c r="M1581" s="25"/>
      <c r="N1581" s="25"/>
      <c r="O1581" s="25"/>
      <c r="P1581" s="25"/>
      <c r="Q1581" s="25"/>
      <c r="R1581" s="25"/>
      <c r="S1581" s="25"/>
      <c r="T1581" s="25"/>
      <c r="U1581" s="25"/>
    </row>
    <row r="1582" spans="1:21" ht="11.25" customHeight="1" x14ac:dyDescent="0.2">
      <c r="A1582" s="25"/>
      <c r="B1582" s="25"/>
      <c r="C1582" s="25"/>
      <c r="D1582" s="28"/>
      <c r="E1582" s="25"/>
      <c r="F1582" s="25"/>
      <c r="G1582" s="25"/>
      <c r="H1582" s="25"/>
      <c r="I1582" s="25"/>
      <c r="J1582" s="25"/>
      <c r="K1582" s="25"/>
      <c r="L1582" s="25"/>
      <c r="M1582" s="25"/>
      <c r="N1582" s="25"/>
      <c r="O1582" s="25"/>
      <c r="P1582" s="25"/>
      <c r="Q1582" s="25"/>
      <c r="R1582" s="25"/>
      <c r="S1582" s="25"/>
      <c r="T1582" s="25"/>
      <c r="U1582" s="25"/>
    </row>
    <row r="1583" spans="1:21" ht="11.25" customHeight="1" x14ac:dyDescent="0.2">
      <c r="A1583" s="25"/>
      <c r="B1583" s="25"/>
      <c r="C1583" s="25"/>
      <c r="D1583" s="28"/>
      <c r="E1583" s="25"/>
      <c r="F1583" s="25"/>
      <c r="G1583" s="25"/>
      <c r="H1583" s="25"/>
      <c r="I1583" s="25"/>
      <c r="J1583" s="25"/>
      <c r="K1583" s="25"/>
      <c r="L1583" s="25"/>
      <c r="M1583" s="25"/>
      <c r="N1583" s="25"/>
      <c r="O1583" s="25"/>
      <c r="P1583" s="25"/>
      <c r="Q1583" s="25"/>
      <c r="R1583" s="25"/>
      <c r="S1583" s="25"/>
      <c r="T1583" s="25"/>
      <c r="U1583" s="25"/>
    </row>
    <row r="1584" spans="1:21" ht="11.25" customHeight="1" x14ac:dyDescent="0.2">
      <c r="A1584" s="25"/>
      <c r="B1584" s="25"/>
      <c r="C1584" s="25"/>
      <c r="D1584" s="28"/>
      <c r="E1584" s="25"/>
      <c r="F1584" s="25"/>
      <c r="G1584" s="25"/>
      <c r="H1584" s="25"/>
      <c r="I1584" s="25"/>
      <c r="J1584" s="25"/>
      <c r="K1584" s="25"/>
      <c r="L1584" s="25"/>
      <c r="M1584" s="25"/>
      <c r="N1584" s="25"/>
      <c r="O1584" s="25"/>
      <c r="P1584" s="25"/>
      <c r="Q1584" s="25"/>
      <c r="R1584" s="25"/>
      <c r="S1584" s="25"/>
      <c r="T1584" s="25"/>
      <c r="U1584" s="25"/>
    </row>
    <row r="1585" spans="1:21" ht="11.25" customHeight="1" x14ac:dyDescent="0.2">
      <c r="A1585" s="25"/>
      <c r="B1585" s="25"/>
      <c r="C1585" s="25"/>
      <c r="D1585" s="28"/>
      <c r="E1585" s="25"/>
      <c r="F1585" s="25"/>
      <c r="G1585" s="25"/>
      <c r="H1585" s="25"/>
      <c r="I1585" s="25"/>
      <c r="J1585" s="25"/>
      <c r="K1585" s="25"/>
      <c r="L1585" s="25"/>
      <c r="M1585" s="25"/>
      <c r="N1585" s="25"/>
      <c r="O1585" s="25"/>
      <c r="P1585" s="25"/>
      <c r="Q1585" s="25"/>
      <c r="R1585" s="25"/>
      <c r="S1585" s="25"/>
      <c r="T1585" s="25"/>
      <c r="U1585" s="25"/>
    </row>
    <row r="1586" spans="1:21" ht="11.25" customHeight="1" x14ac:dyDescent="0.2">
      <c r="A1586" s="25"/>
      <c r="B1586" s="25"/>
      <c r="C1586" s="25"/>
      <c r="D1586" s="28"/>
      <c r="E1586" s="25"/>
      <c r="F1586" s="25"/>
      <c r="G1586" s="25"/>
      <c r="H1586" s="25"/>
      <c r="I1586" s="25"/>
      <c r="J1586" s="25"/>
      <c r="K1586" s="25"/>
      <c r="L1586" s="25"/>
      <c r="M1586" s="25"/>
      <c r="N1586" s="25"/>
      <c r="O1586" s="25"/>
      <c r="P1586" s="25"/>
      <c r="Q1586" s="25"/>
      <c r="R1586" s="25"/>
      <c r="S1586" s="25"/>
      <c r="T1586" s="25"/>
      <c r="U1586" s="25"/>
    </row>
    <row r="1587" spans="1:21" ht="11.25" customHeight="1" x14ac:dyDescent="0.2">
      <c r="A1587" s="25"/>
      <c r="B1587" s="25"/>
      <c r="C1587" s="25"/>
      <c r="D1587" s="28"/>
      <c r="E1587" s="25"/>
      <c r="F1587" s="25"/>
      <c r="G1587" s="25"/>
      <c r="H1587" s="25"/>
      <c r="I1587" s="25"/>
      <c r="J1587" s="25"/>
      <c r="K1587" s="25"/>
      <c r="L1587" s="25"/>
      <c r="M1587" s="25"/>
      <c r="N1587" s="25"/>
      <c r="O1587" s="25"/>
      <c r="P1587" s="25"/>
      <c r="Q1587" s="25"/>
      <c r="R1587" s="25"/>
      <c r="S1587" s="25"/>
      <c r="T1587" s="25"/>
      <c r="U1587" s="25"/>
    </row>
    <row r="1588" spans="1:21" ht="11.25" customHeight="1" x14ac:dyDescent="0.2">
      <c r="A1588" s="25"/>
      <c r="B1588" s="25"/>
      <c r="C1588" s="25"/>
      <c r="D1588" s="28"/>
      <c r="E1588" s="25"/>
      <c r="F1588" s="25"/>
      <c r="G1588" s="25"/>
      <c r="H1588" s="25"/>
      <c r="I1588" s="25"/>
      <c r="J1588" s="25"/>
      <c r="K1588" s="25"/>
      <c r="L1588" s="25"/>
      <c r="M1588" s="25"/>
      <c r="N1588" s="25"/>
      <c r="O1588" s="25"/>
      <c r="P1588" s="25"/>
      <c r="Q1588" s="25"/>
      <c r="R1588" s="25"/>
      <c r="S1588" s="25"/>
      <c r="T1588" s="25"/>
      <c r="U1588" s="25"/>
    </row>
    <row r="1589" spans="1:21" ht="11.25" customHeight="1" x14ac:dyDescent="0.2">
      <c r="A1589" s="25"/>
      <c r="B1589" s="25"/>
      <c r="C1589" s="25"/>
      <c r="D1589" s="28"/>
      <c r="E1589" s="25"/>
      <c r="F1589" s="25"/>
      <c r="G1589" s="25"/>
      <c r="H1589" s="25"/>
      <c r="I1589" s="25"/>
      <c r="J1589" s="25"/>
      <c r="K1589" s="25"/>
      <c r="L1589" s="25"/>
      <c r="M1589" s="25"/>
      <c r="N1589" s="25"/>
      <c r="O1589" s="25"/>
      <c r="P1589" s="25"/>
      <c r="Q1589" s="25"/>
      <c r="R1589" s="25"/>
      <c r="S1589" s="25"/>
      <c r="T1589" s="25"/>
      <c r="U1589" s="25"/>
    </row>
    <row r="1590" spans="1:21" ht="11.25" customHeight="1" x14ac:dyDescent="0.2">
      <c r="A1590" s="25"/>
      <c r="B1590" s="25"/>
      <c r="C1590" s="25"/>
      <c r="D1590" s="28"/>
      <c r="E1590" s="25"/>
      <c r="F1590" s="25"/>
      <c r="G1590" s="25"/>
      <c r="H1590" s="25"/>
      <c r="I1590" s="25"/>
      <c r="J1590" s="25"/>
      <c r="K1590" s="25"/>
      <c r="L1590" s="25"/>
      <c r="M1590" s="25"/>
      <c r="N1590" s="25"/>
      <c r="O1590" s="25"/>
      <c r="P1590" s="25"/>
      <c r="Q1590" s="25"/>
      <c r="R1590" s="25"/>
      <c r="S1590" s="25"/>
      <c r="T1590" s="25"/>
      <c r="U1590" s="25"/>
    </row>
    <row r="1591" spans="1:21" ht="11.25" customHeight="1" x14ac:dyDescent="0.2">
      <c r="A1591" s="25"/>
      <c r="B1591" s="25"/>
      <c r="C1591" s="25"/>
      <c r="D1591" s="28"/>
      <c r="E1591" s="25"/>
      <c r="F1591" s="25"/>
      <c r="G1591" s="25"/>
      <c r="H1591" s="25"/>
      <c r="I1591" s="25"/>
      <c r="J1591" s="25"/>
      <c r="K1591" s="25"/>
      <c r="L1591" s="25"/>
      <c r="M1591" s="25"/>
      <c r="N1591" s="25"/>
      <c r="O1591" s="25"/>
      <c r="P1591" s="25"/>
      <c r="Q1591" s="25"/>
      <c r="R1591" s="25"/>
      <c r="S1591" s="25"/>
      <c r="T1591" s="25"/>
      <c r="U1591" s="25"/>
    </row>
    <row r="1592" spans="1:21" ht="11.25" customHeight="1" x14ac:dyDescent="0.2">
      <c r="A1592" s="25"/>
      <c r="B1592" s="25"/>
      <c r="C1592" s="25"/>
      <c r="D1592" s="28"/>
      <c r="E1592" s="25"/>
      <c r="F1592" s="25"/>
      <c r="G1592" s="25"/>
      <c r="H1592" s="25"/>
      <c r="I1592" s="25"/>
      <c r="J1592" s="25"/>
      <c r="K1592" s="25"/>
      <c r="L1592" s="25"/>
      <c r="M1592" s="25"/>
      <c r="N1592" s="25"/>
      <c r="O1592" s="25"/>
      <c r="P1592" s="25"/>
      <c r="Q1592" s="25"/>
      <c r="R1592" s="25"/>
      <c r="S1592" s="25"/>
      <c r="T1592" s="25"/>
      <c r="U1592" s="25"/>
    </row>
    <row r="1593" spans="1:21" ht="11.25" customHeight="1" x14ac:dyDescent="0.2">
      <c r="A1593" s="25"/>
      <c r="B1593" s="25"/>
      <c r="C1593" s="25"/>
      <c r="D1593" s="28"/>
      <c r="E1593" s="25"/>
      <c r="F1593" s="25"/>
      <c r="G1593" s="25"/>
      <c r="H1593" s="25"/>
      <c r="I1593" s="25"/>
      <c r="J1593" s="25"/>
      <c r="K1593" s="25"/>
      <c r="L1593" s="25"/>
      <c r="M1593" s="25"/>
      <c r="N1593" s="25"/>
      <c r="O1593" s="25"/>
      <c r="P1593" s="25"/>
      <c r="Q1593" s="25"/>
      <c r="R1593" s="25"/>
      <c r="S1593" s="25"/>
      <c r="T1593" s="25"/>
      <c r="U1593" s="25"/>
    </row>
    <row r="1594" spans="1:21" ht="11.25" customHeight="1" x14ac:dyDescent="0.2">
      <c r="A1594" s="25"/>
      <c r="B1594" s="25"/>
      <c r="C1594" s="25"/>
      <c r="D1594" s="28"/>
      <c r="E1594" s="25"/>
      <c r="F1594" s="25"/>
      <c r="G1594" s="25"/>
      <c r="H1594" s="25"/>
      <c r="I1594" s="25"/>
      <c r="J1594" s="25"/>
      <c r="K1594" s="25"/>
      <c r="L1594" s="25"/>
      <c r="M1594" s="25"/>
      <c r="N1594" s="25"/>
      <c r="O1594" s="25"/>
      <c r="P1594" s="25"/>
      <c r="Q1594" s="25"/>
      <c r="R1594" s="25"/>
      <c r="S1594" s="25"/>
      <c r="T1594" s="25"/>
      <c r="U1594" s="25"/>
    </row>
    <row r="1595" spans="1:21" ht="11.25" customHeight="1" x14ac:dyDescent="0.2">
      <c r="A1595" s="25"/>
      <c r="B1595" s="25"/>
      <c r="C1595" s="25"/>
      <c r="D1595" s="28"/>
      <c r="E1595" s="25"/>
      <c r="F1595" s="25"/>
      <c r="G1595" s="25"/>
      <c r="H1595" s="25"/>
      <c r="I1595" s="25"/>
      <c r="J1595" s="25"/>
      <c r="K1595" s="25"/>
      <c r="L1595" s="25"/>
      <c r="M1595" s="25"/>
      <c r="N1595" s="25"/>
      <c r="O1595" s="25"/>
      <c r="P1595" s="25"/>
      <c r="Q1595" s="25"/>
      <c r="R1595" s="25"/>
      <c r="S1595" s="25"/>
      <c r="T1595" s="25"/>
      <c r="U1595" s="25"/>
    </row>
    <row r="1596" spans="1:21" ht="11.25" customHeight="1" x14ac:dyDescent="0.2">
      <c r="A1596" s="25"/>
      <c r="B1596" s="25"/>
      <c r="C1596" s="25"/>
      <c r="D1596" s="28"/>
      <c r="E1596" s="25"/>
      <c r="F1596" s="25"/>
      <c r="G1596" s="25"/>
      <c r="H1596" s="25"/>
      <c r="I1596" s="25"/>
      <c r="J1596" s="25"/>
      <c r="K1596" s="25"/>
      <c r="L1596" s="25"/>
      <c r="M1596" s="25"/>
      <c r="N1596" s="25"/>
      <c r="O1596" s="25"/>
      <c r="P1596" s="25"/>
      <c r="Q1596" s="25"/>
      <c r="R1596" s="25"/>
      <c r="S1596" s="25"/>
      <c r="T1596" s="25"/>
      <c r="U1596" s="25"/>
    </row>
    <row r="1597" spans="1:21" ht="11.25" customHeight="1" x14ac:dyDescent="0.2">
      <c r="A1597" s="25"/>
      <c r="B1597" s="25"/>
      <c r="C1597" s="25"/>
      <c r="D1597" s="28"/>
      <c r="E1597" s="25"/>
      <c r="F1597" s="25"/>
      <c r="G1597" s="25"/>
      <c r="H1597" s="25"/>
      <c r="I1597" s="25"/>
      <c r="J1597" s="25"/>
      <c r="K1597" s="25"/>
      <c r="L1597" s="25"/>
      <c r="M1597" s="25"/>
      <c r="N1597" s="25"/>
      <c r="O1597" s="25"/>
      <c r="P1597" s="25"/>
      <c r="Q1597" s="25"/>
      <c r="R1597" s="25"/>
      <c r="S1597" s="25"/>
      <c r="T1597" s="25"/>
      <c r="U1597" s="25"/>
    </row>
    <row r="1598" spans="1:21" ht="11.25" customHeight="1" x14ac:dyDescent="0.2">
      <c r="A1598" s="25"/>
      <c r="B1598" s="25"/>
      <c r="C1598" s="25"/>
      <c r="D1598" s="28"/>
      <c r="E1598" s="25"/>
      <c r="F1598" s="25"/>
      <c r="G1598" s="25"/>
      <c r="H1598" s="25"/>
      <c r="I1598" s="25"/>
      <c r="J1598" s="25"/>
      <c r="K1598" s="25"/>
      <c r="L1598" s="25"/>
      <c r="M1598" s="25"/>
      <c r="N1598" s="25"/>
      <c r="O1598" s="25"/>
      <c r="P1598" s="25"/>
      <c r="Q1598" s="25"/>
      <c r="R1598" s="25"/>
      <c r="S1598" s="25"/>
      <c r="T1598" s="25"/>
      <c r="U1598" s="25"/>
    </row>
    <row r="1599" spans="1:21" ht="11.25" customHeight="1" x14ac:dyDescent="0.2">
      <c r="A1599" s="25"/>
      <c r="B1599" s="25"/>
      <c r="C1599" s="25"/>
      <c r="D1599" s="28"/>
      <c r="E1599" s="25"/>
      <c r="F1599" s="25"/>
      <c r="G1599" s="25"/>
      <c r="H1599" s="25"/>
      <c r="I1599" s="25"/>
      <c r="J1599" s="25"/>
      <c r="K1599" s="25"/>
      <c r="L1599" s="25"/>
      <c r="M1599" s="25"/>
      <c r="N1599" s="25"/>
      <c r="O1599" s="25"/>
      <c r="P1599" s="25"/>
      <c r="Q1599" s="25"/>
      <c r="R1599" s="25"/>
      <c r="S1599" s="25"/>
      <c r="T1599" s="25"/>
      <c r="U1599" s="25"/>
    </row>
    <row r="1600" spans="1:21" ht="11.25" customHeight="1" x14ac:dyDescent="0.2">
      <c r="A1600" s="25"/>
      <c r="B1600" s="25"/>
      <c r="C1600" s="25"/>
      <c r="D1600" s="28"/>
      <c r="E1600" s="25"/>
      <c r="F1600" s="25"/>
      <c r="G1600" s="25"/>
      <c r="H1600" s="25"/>
      <c r="I1600" s="25"/>
      <c r="J1600" s="25"/>
      <c r="K1600" s="25"/>
      <c r="L1600" s="25"/>
      <c r="M1600" s="25"/>
      <c r="N1600" s="25"/>
      <c r="O1600" s="25"/>
      <c r="P1600" s="25"/>
      <c r="Q1600" s="25"/>
      <c r="R1600" s="25"/>
      <c r="S1600" s="25"/>
      <c r="T1600" s="25"/>
      <c r="U1600" s="25"/>
    </row>
    <row r="1601" spans="1:21" ht="11.25" customHeight="1" x14ac:dyDescent="0.2">
      <c r="A1601" s="25"/>
      <c r="B1601" s="25"/>
      <c r="C1601" s="25"/>
      <c r="D1601" s="28"/>
      <c r="E1601" s="25"/>
      <c r="F1601" s="25"/>
      <c r="G1601" s="25"/>
      <c r="H1601" s="25"/>
      <c r="I1601" s="25"/>
      <c r="J1601" s="25"/>
      <c r="K1601" s="25"/>
      <c r="L1601" s="25"/>
      <c r="M1601" s="25"/>
      <c r="N1601" s="25"/>
      <c r="O1601" s="25"/>
      <c r="P1601" s="25"/>
      <c r="Q1601" s="25"/>
      <c r="R1601" s="25"/>
      <c r="S1601" s="25"/>
      <c r="T1601" s="25"/>
      <c r="U1601" s="25"/>
    </row>
    <row r="1602" spans="1:21" ht="11.25" customHeight="1" x14ac:dyDescent="0.2">
      <c r="A1602" s="25"/>
      <c r="B1602" s="25"/>
      <c r="C1602" s="25"/>
      <c r="D1602" s="28"/>
      <c r="E1602" s="25"/>
      <c r="F1602" s="25"/>
      <c r="G1602" s="25"/>
      <c r="H1602" s="25"/>
      <c r="I1602" s="25"/>
      <c r="J1602" s="25"/>
      <c r="K1602" s="25"/>
      <c r="L1602" s="25"/>
      <c r="M1602" s="25"/>
      <c r="N1602" s="25"/>
      <c r="O1602" s="25"/>
      <c r="P1602" s="25"/>
      <c r="Q1602" s="25"/>
      <c r="R1602" s="25"/>
      <c r="S1602" s="25"/>
      <c r="T1602" s="25"/>
      <c r="U1602" s="25"/>
    </row>
    <row r="1603" spans="1:21" ht="11.25" customHeight="1" x14ac:dyDescent="0.2">
      <c r="A1603" s="25"/>
      <c r="B1603" s="25"/>
      <c r="C1603" s="25"/>
      <c r="D1603" s="28"/>
      <c r="E1603" s="25"/>
      <c r="F1603" s="25"/>
      <c r="G1603" s="25"/>
      <c r="H1603" s="25"/>
      <c r="I1603" s="25"/>
      <c r="J1603" s="25"/>
      <c r="K1603" s="25"/>
      <c r="L1603" s="25"/>
      <c r="M1603" s="25"/>
      <c r="N1603" s="25"/>
      <c r="O1603" s="25"/>
      <c r="P1603" s="25"/>
      <c r="Q1603" s="25"/>
      <c r="R1603" s="25"/>
      <c r="S1603" s="25"/>
      <c r="T1603" s="25"/>
      <c r="U1603" s="25"/>
    </row>
    <row r="1604" spans="1:21" ht="11.25" customHeight="1" x14ac:dyDescent="0.2">
      <c r="A1604" s="25"/>
      <c r="B1604" s="25"/>
      <c r="C1604" s="25"/>
      <c r="D1604" s="28"/>
      <c r="E1604" s="25"/>
      <c r="F1604" s="25"/>
      <c r="G1604" s="25"/>
      <c r="H1604" s="25"/>
      <c r="I1604" s="25"/>
      <c r="J1604" s="25"/>
      <c r="K1604" s="25"/>
      <c r="L1604" s="25"/>
      <c r="M1604" s="25"/>
      <c r="N1604" s="25"/>
      <c r="O1604" s="25"/>
      <c r="P1604" s="25"/>
      <c r="Q1604" s="25"/>
      <c r="R1604" s="25"/>
      <c r="S1604" s="25"/>
      <c r="T1604" s="25"/>
      <c r="U1604" s="25"/>
    </row>
    <row r="1605" spans="1:21" ht="11.25" customHeight="1" x14ac:dyDescent="0.2">
      <c r="A1605" s="25"/>
      <c r="B1605" s="25"/>
      <c r="C1605" s="25"/>
      <c r="D1605" s="28"/>
      <c r="E1605" s="25"/>
      <c r="F1605" s="25"/>
      <c r="G1605" s="25"/>
      <c r="H1605" s="25"/>
      <c r="I1605" s="25"/>
      <c r="J1605" s="25"/>
      <c r="K1605" s="25"/>
      <c r="L1605" s="25"/>
      <c r="M1605" s="25"/>
      <c r="N1605" s="25"/>
      <c r="O1605" s="25"/>
      <c r="P1605" s="25"/>
      <c r="Q1605" s="25"/>
      <c r="R1605" s="25"/>
      <c r="S1605" s="25"/>
      <c r="T1605" s="25"/>
      <c r="U1605" s="25"/>
    </row>
    <row r="1606" spans="1:21" ht="11.25" customHeight="1" x14ac:dyDescent="0.2">
      <c r="A1606" s="25"/>
      <c r="B1606" s="25"/>
      <c r="C1606" s="25"/>
      <c r="D1606" s="28"/>
      <c r="E1606" s="25"/>
      <c r="F1606" s="25"/>
      <c r="G1606" s="25"/>
      <c r="H1606" s="25"/>
      <c r="I1606" s="25"/>
      <c r="J1606" s="25"/>
      <c r="K1606" s="25"/>
      <c r="L1606" s="25"/>
      <c r="M1606" s="25"/>
      <c r="N1606" s="25"/>
      <c r="O1606" s="25"/>
      <c r="P1606" s="25"/>
      <c r="Q1606" s="25"/>
      <c r="R1606" s="25"/>
      <c r="S1606" s="25"/>
      <c r="T1606" s="25"/>
      <c r="U1606" s="25"/>
    </row>
    <row r="1607" spans="1:21" ht="11.25" customHeight="1" x14ac:dyDescent="0.2">
      <c r="A1607" s="25"/>
      <c r="B1607" s="25"/>
      <c r="C1607" s="25"/>
      <c r="D1607" s="28"/>
      <c r="E1607" s="25"/>
      <c r="F1607" s="25"/>
      <c r="G1607" s="25"/>
      <c r="H1607" s="25"/>
      <c r="I1607" s="25"/>
      <c r="J1607" s="25"/>
      <c r="K1607" s="25"/>
      <c r="L1607" s="25"/>
      <c r="M1607" s="25"/>
      <c r="N1607" s="25"/>
      <c r="O1607" s="25"/>
      <c r="P1607" s="25"/>
      <c r="Q1607" s="25"/>
      <c r="R1607" s="25"/>
      <c r="S1607" s="25"/>
      <c r="T1607" s="25"/>
      <c r="U1607" s="25"/>
    </row>
    <row r="1608" spans="1:21" ht="11.25" customHeight="1" x14ac:dyDescent="0.2">
      <c r="A1608" s="25"/>
      <c r="B1608" s="25"/>
      <c r="C1608" s="25"/>
      <c r="D1608" s="28"/>
      <c r="E1608" s="25"/>
      <c r="F1608" s="25"/>
      <c r="G1608" s="25"/>
      <c r="H1608" s="25"/>
      <c r="I1608" s="25"/>
      <c r="J1608" s="25"/>
      <c r="K1608" s="25"/>
      <c r="L1608" s="25"/>
      <c r="M1608" s="25"/>
      <c r="N1608" s="25"/>
      <c r="O1608" s="25"/>
      <c r="P1608" s="25"/>
      <c r="Q1608" s="25"/>
      <c r="R1608" s="25"/>
      <c r="S1608" s="25"/>
      <c r="T1608" s="25"/>
      <c r="U1608" s="25"/>
    </row>
    <row r="1609" spans="1:21" ht="11.25" customHeight="1" x14ac:dyDescent="0.2">
      <c r="A1609" s="25"/>
      <c r="B1609" s="25"/>
      <c r="C1609" s="25"/>
      <c r="D1609" s="28"/>
      <c r="E1609" s="25"/>
      <c r="F1609" s="25"/>
      <c r="G1609" s="25"/>
      <c r="H1609" s="25"/>
      <c r="I1609" s="25"/>
      <c r="J1609" s="25"/>
      <c r="K1609" s="25"/>
      <c r="L1609" s="25"/>
      <c r="M1609" s="25"/>
      <c r="N1609" s="25"/>
      <c r="O1609" s="25"/>
      <c r="P1609" s="25"/>
      <c r="Q1609" s="25"/>
      <c r="R1609" s="25"/>
      <c r="S1609" s="25"/>
      <c r="T1609" s="25"/>
      <c r="U1609" s="25"/>
    </row>
    <row r="1610" spans="1:21" ht="11.25" customHeight="1" x14ac:dyDescent="0.2">
      <c r="A1610" s="25"/>
      <c r="B1610" s="25"/>
      <c r="C1610" s="25"/>
      <c r="D1610" s="28"/>
      <c r="E1610" s="25"/>
      <c r="F1610" s="25"/>
      <c r="G1610" s="25"/>
      <c r="H1610" s="25"/>
      <c r="I1610" s="25"/>
      <c r="J1610" s="25"/>
      <c r="K1610" s="25"/>
      <c r="L1610" s="25"/>
      <c r="M1610" s="25"/>
      <c r="N1610" s="25"/>
      <c r="O1610" s="25"/>
      <c r="P1610" s="25"/>
      <c r="Q1610" s="25"/>
      <c r="R1610" s="25"/>
      <c r="S1610" s="25"/>
      <c r="T1610" s="25"/>
      <c r="U1610" s="25"/>
    </row>
    <row r="1611" spans="1:21" ht="11.25" customHeight="1" x14ac:dyDescent="0.2">
      <c r="A1611" s="25"/>
      <c r="B1611" s="25"/>
      <c r="C1611" s="25"/>
      <c r="D1611" s="28"/>
      <c r="E1611" s="25"/>
      <c r="F1611" s="25"/>
      <c r="G1611" s="25"/>
      <c r="H1611" s="25"/>
      <c r="I1611" s="25"/>
      <c r="J1611" s="25"/>
      <c r="K1611" s="25"/>
      <c r="L1611" s="25"/>
      <c r="M1611" s="25"/>
      <c r="N1611" s="25"/>
      <c r="O1611" s="25"/>
      <c r="P1611" s="25"/>
      <c r="Q1611" s="25"/>
      <c r="R1611" s="25"/>
      <c r="S1611" s="25"/>
      <c r="T1611" s="25"/>
      <c r="U1611" s="25"/>
    </row>
    <row r="1612" spans="1:21" ht="11.25" customHeight="1" x14ac:dyDescent="0.2">
      <c r="A1612" s="25"/>
      <c r="B1612" s="25"/>
      <c r="C1612" s="25"/>
      <c r="D1612" s="28"/>
      <c r="E1612" s="25"/>
      <c r="F1612" s="25"/>
      <c r="G1612" s="25"/>
      <c r="H1612" s="25"/>
      <c r="I1612" s="25"/>
      <c r="J1612" s="25"/>
      <c r="K1612" s="25"/>
      <c r="L1612" s="25"/>
      <c r="M1612" s="25"/>
      <c r="N1612" s="25"/>
      <c r="O1612" s="25"/>
      <c r="P1612" s="25"/>
      <c r="Q1612" s="25"/>
      <c r="R1612" s="25"/>
      <c r="S1612" s="25"/>
      <c r="T1612" s="25"/>
      <c r="U1612" s="25"/>
    </row>
    <row r="1613" spans="1:21" ht="11.25" customHeight="1" x14ac:dyDescent="0.2">
      <c r="A1613" s="25"/>
      <c r="B1613" s="25"/>
      <c r="C1613" s="25"/>
      <c r="D1613" s="28"/>
      <c r="E1613" s="25"/>
      <c r="F1613" s="25"/>
      <c r="G1613" s="25"/>
      <c r="H1613" s="25"/>
      <c r="I1613" s="25"/>
      <c r="J1613" s="25"/>
      <c r="K1613" s="25"/>
      <c r="L1613" s="25"/>
      <c r="M1613" s="25"/>
      <c r="N1613" s="25"/>
      <c r="O1613" s="25"/>
      <c r="P1613" s="25"/>
      <c r="Q1613" s="25"/>
      <c r="R1613" s="25"/>
      <c r="S1613" s="25"/>
      <c r="T1613" s="25"/>
      <c r="U1613" s="25"/>
    </row>
    <row r="1614" spans="1:21" ht="11.25" customHeight="1" x14ac:dyDescent="0.2">
      <c r="A1614" s="25"/>
      <c r="B1614" s="25"/>
      <c r="C1614" s="25"/>
      <c r="D1614" s="28"/>
      <c r="E1614" s="25"/>
      <c r="F1614" s="25"/>
      <c r="G1614" s="25"/>
      <c r="H1614" s="25"/>
      <c r="I1614" s="25"/>
      <c r="J1614" s="25"/>
      <c r="K1614" s="25"/>
      <c r="L1614" s="25"/>
      <c r="M1614" s="25"/>
      <c r="N1614" s="25"/>
      <c r="O1614" s="25"/>
      <c r="P1614" s="25"/>
      <c r="Q1614" s="25"/>
      <c r="R1614" s="25"/>
      <c r="S1614" s="25"/>
      <c r="T1614" s="25"/>
      <c r="U1614" s="25"/>
    </row>
    <row r="1615" spans="1:21" ht="11.25" customHeight="1" x14ac:dyDescent="0.2">
      <c r="A1615" s="25"/>
      <c r="B1615" s="25"/>
      <c r="C1615" s="25"/>
      <c r="D1615" s="28"/>
      <c r="E1615" s="25"/>
      <c r="F1615" s="25"/>
      <c r="G1615" s="25"/>
      <c r="H1615" s="25"/>
      <c r="I1615" s="25"/>
      <c r="J1615" s="25"/>
      <c r="K1615" s="25"/>
      <c r="L1615" s="25"/>
      <c r="M1615" s="25"/>
      <c r="N1615" s="25"/>
      <c r="O1615" s="25"/>
      <c r="P1615" s="25"/>
      <c r="Q1615" s="25"/>
      <c r="R1615" s="25"/>
      <c r="S1615" s="25"/>
      <c r="T1615" s="25"/>
      <c r="U1615" s="25"/>
    </row>
    <row r="1616" spans="1:21" ht="11.25" customHeight="1" x14ac:dyDescent="0.2">
      <c r="A1616" s="25"/>
      <c r="B1616" s="25"/>
      <c r="C1616" s="25"/>
      <c r="D1616" s="28"/>
      <c r="E1616" s="25"/>
      <c r="F1616" s="25"/>
      <c r="G1616" s="25"/>
      <c r="H1616" s="25"/>
      <c r="I1616" s="25"/>
      <c r="J1616" s="25"/>
      <c r="K1616" s="25"/>
      <c r="L1616" s="25"/>
      <c r="M1616" s="25"/>
      <c r="N1616" s="25"/>
      <c r="O1616" s="25"/>
      <c r="P1616" s="25"/>
      <c r="Q1616" s="25"/>
      <c r="R1616" s="25"/>
      <c r="S1616" s="25"/>
      <c r="T1616" s="25"/>
      <c r="U1616" s="25"/>
    </row>
    <row r="1617" spans="1:21" ht="11.25" customHeight="1" x14ac:dyDescent="0.2">
      <c r="A1617" s="25"/>
      <c r="B1617" s="25"/>
      <c r="C1617" s="25"/>
      <c r="D1617" s="28"/>
      <c r="E1617" s="25"/>
      <c r="F1617" s="25"/>
      <c r="G1617" s="25"/>
      <c r="H1617" s="25"/>
      <c r="I1617" s="25"/>
      <c r="J1617" s="25"/>
      <c r="K1617" s="25"/>
      <c r="L1617" s="25"/>
      <c r="M1617" s="25"/>
      <c r="N1617" s="25"/>
      <c r="O1617" s="25"/>
      <c r="P1617" s="25"/>
      <c r="Q1617" s="25"/>
      <c r="R1617" s="25"/>
      <c r="S1617" s="25"/>
      <c r="T1617" s="25"/>
      <c r="U1617" s="25"/>
    </row>
    <row r="1618" spans="1:21" ht="11.25" customHeight="1" x14ac:dyDescent="0.2">
      <c r="A1618" s="25"/>
      <c r="B1618" s="25"/>
      <c r="C1618" s="25"/>
      <c r="D1618" s="28"/>
      <c r="E1618" s="25"/>
      <c r="F1618" s="25"/>
      <c r="G1618" s="25"/>
      <c r="H1618" s="25"/>
      <c r="I1618" s="25"/>
      <c r="J1618" s="25"/>
      <c r="K1618" s="25"/>
      <c r="L1618" s="25"/>
      <c r="M1618" s="25"/>
      <c r="N1618" s="25"/>
      <c r="O1618" s="25"/>
      <c r="P1618" s="25"/>
      <c r="Q1618" s="25"/>
      <c r="R1618" s="25"/>
      <c r="S1618" s="25"/>
      <c r="T1618" s="25"/>
      <c r="U1618" s="25"/>
    </row>
    <row r="1619" spans="1:21" ht="11.25" customHeight="1" x14ac:dyDescent="0.2">
      <c r="A1619" s="25"/>
      <c r="B1619" s="25"/>
      <c r="C1619" s="25"/>
      <c r="D1619" s="28"/>
      <c r="E1619" s="25"/>
      <c r="F1619" s="25"/>
      <c r="G1619" s="25"/>
      <c r="H1619" s="25"/>
      <c r="I1619" s="25"/>
      <c r="J1619" s="25"/>
      <c r="K1619" s="25"/>
      <c r="L1619" s="25"/>
      <c r="M1619" s="25"/>
      <c r="N1619" s="25"/>
      <c r="O1619" s="25"/>
      <c r="P1619" s="25"/>
      <c r="Q1619" s="25"/>
      <c r="R1619" s="25"/>
      <c r="S1619" s="25"/>
      <c r="T1619" s="25"/>
      <c r="U1619" s="25"/>
    </row>
    <row r="1620" spans="1:21" ht="11.25" customHeight="1" x14ac:dyDescent="0.2">
      <c r="A1620" s="25"/>
      <c r="B1620" s="25"/>
      <c r="C1620" s="25"/>
      <c r="D1620" s="28"/>
      <c r="E1620" s="25"/>
      <c r="F1620" s="25"/>
      <c r="G1620" s="25"/>
      <c r="H1620" s="25"/>
      <c r="I1620" s="25"/>
      <c r="J1620" s="25"/>
      <c r="K1620" s="25"/>
      <c r="L1620" s="25"/>
      <c r="M1620" s="25"/>
      <c r="N1620" s="25"/>
      <c r="O1620" s="25"/>
      <c r="P1620" s="25"/>
      <c r="Q1620" s="25"/>
      <c r="R1620" s="25"/>
      <c r="S1620" s="25"/>
      <c r="T1620" s="25"/>
      <c r="U1620" s="25"/>
    </row>
    <row r="1621" spans="1:21" ht="11.25" customHeight="1" x14ac:dyDescent="0.2">
      <c r="A1621" s="25"/>
      <c r="B1621" s="25"/>
      <c r="C1621" s="25"/>
      <c r="D1621" s="28"/>
      <c r="E1621" s="25"/>
      <c r="F1621" s="25"/>
      <c r="G1621" s="25"/>
      <c r="H1621" s="25"/>
      <c r="I1621" s="25"/>
      <c r="J1621" s="25"/>
      <c r="K1621" s="25"/>
      <c r="L1621" s="25"/>
      <c r="M1621" s="25"/>
      <c r="N1621" s="25"/>
      <c r="O1621" s="25"/>
      <c r="P1621" s="25"/>
      <c r="Q1621" s="25"/>
      <c r="R1621" s="25"/>
      <c r="S1621" s="25"/>
      <c r="T1621" s="25"/>
      <c r="U1621" s="25"/>
    </row>
    <row r="1622" spans="1:21" ht="11.25" customHeight="1" x14ac:dyDescent="0.2">
      <c r="A1622" s="25"/>
      <c r="B1622" s="25"/>
      <c r="C1622" s="25"/>
      <c r="D1622" s="28"/>
      <c r="E1622" s="25"/>
      <c r="F1622" s="25"/>
      <c r="G1622" s="25"/>
      <c r="H1622" s="25"/>
      <c r="I1622" s="25"/>
      <c r="J1622" s="25"/>
      <c r="K1622" s="25"/>
      <c r="L1622" s="25"/>
      <c r="M1622" s="25"/>
      <c r="N1622" s="25"/>
      <c r="O1622" s="25"/>
      <c r="P1622" s="25"/>
      <c r="Q1622" s="25"/>
      <c r="R1622" s="25"/>
      <c r="S1622" s="25"/>
      <c r="T1622" s="25"/>
      <c r="U1622" s="25"/>
    </row>
    <row r="1623" spans="1:21" ht="11.25" customHeight="1" x14ac:dyDescent="0.2">
      <c r="A1623" s="25"/>
      <c r="B1623" s="25"/>
      <c r="C1623" s="25"/>
      <c r="D1623" s="28"/>
      <c r="E1623" s="25"/>
      <c r="F1623" s="25"/>
      <c r="G1623" s="25"/>
      <c r="H1623" s="25"/>
      <c r="I1623" s="25"/>
      <c r="J1623" s="25"/>
      <c r="K1623" s="25"/>
      <c r="L1623" s="25"/>
      <c r="M1623" s="25"/>
      <c r="N1623" s="25"/>
      <c r="O1623" s="25"/>
      <c r="P1623" s="25"/>
      <c r="Q1623" s="25"/>
      <c r="R1623" s="25"/>
      <c r="S1623" s="25"/>
      <c r="T1623" s="25"/>
      <c r="U1623" s="25"/>
    </row>
    <row r="1624" spans="1:21" ht="11.25" customHeight="1" x14ac:dyDescent="0.2">
      <c r="A1624" s="25"/>
      <c r="B1624" s="25"/>
      <c r="C1624" s="25"/>
      <c r="D1624" s="28"/>
      <c r="E1624" s="25"/>
      <c r="F1624" s="25"/>
      <c r="G1624" s="25"/>
      <c r="H1624" s="25"/>
      <c r="I1624" s="25"/>
      <c r="J1624" s="25"/>
      <c r="K1624" s="25"/>
      <c r="L1624" s="25"/>
      <c r="M1624" s="25"/>
      <c r="N1624" s="25"/>
      <c r="O1624" s="25"/>
      <c r="P1624" s="25"/>
      <c r="Q1624" s="25"/>
      <c r="R1624" s="25"/>
      <c r="S1624" s="25"/>
      <c r="T1624" s="25"/>
      <c r="U1624" s="25"/>
    </row>
    <row r="1625" spans="1:21" ht="11.25" customHeight="1" x14ac:dyDescent="0.2">
      <c r="A1625" s="25"/>
      <c r="B1625" s="25"/>
      <c r="C1625" s="25"/>
      <c r="D1625" s="28"/>
      <c r="E1625" s="25"/>
      <c r="F1625" s="25"/>
      <c r="G1625" s="25"/>
      <c r="H1625" s="25"/>
      <c r="I1625" s="25"/>
      <c r="J1625" s="25"/>
      <c r="K1625" s="25"/>
      <c r="L1625" s="25"/>
      <c r="M1625" s="25"/>
      <c r="N1625" s="25"/>
      <c r="O1625" s="25"/>
      <c r="P1625" s="25"/>
      <c r="Q1625" s="25"/>
      <c r="R1625" s="25"/>
      <c r="S1625" s="25"/>
      <c r="T1625" s="25"/>
      <c r="U1625" s="25"/>
    </row>
    <row r="1626" spans="1:21" ht="11.25" customHeight="1" x14ac:dyDescent="0.2">
      <c r="A1626" s="25"/>
      <c r="B1626" s="25"/>
      <c r="C1626" s="25"/>
      <c r="D1626" s="28"/>
      <c r="E1626" s="25"/>
      <c r="F1626" s="25"/>
      <c r="G1626" s="25"/>
      <c r="H1626" s="25"/>
      <c r="I1626" s="25"/>
      <c r="J1626" s="25"/>
      <c r="K1626" s="25"/>
      <c r="L1626" s="25"/>
      <c r="M1626" s="25"/>
      <c r="N1626" s="25"/>
      <c r="O1626" s="25"/>
      <c r="P1626" s="25"/>
      <c r="Q1626" s="25"/>
      <c r="R1626" s="25"/>
      <c r="S1626" s="25"/>
      <c r="T1626" s="25"/>
      <c r="U1626" s="25"/>
    </row>
    <row r="1627" spans="1:21" ht="11.25" customHeight="1" x14ac:dyDescent="0.2">
      <c r="A1627" s="25"/>
      <c r="B1627" s="25"/>
      <c r="C1627" s="25"/>
      <c r="D1627" s="28"/>
      <c r="E1627" s="25"/>
      <c r="F1627" s="25"/>
      <c r="G1627" s="25"/>
      <c r="H1627" s="25"/>
      <c r="I1627" s="25"/>
      <c r="J1627" s="25"/>
      <c r="K1627" s="25"/>
      <c r="L1627" s="25"/>
      <c r="M1627" s="25"/>
      <c r="N1627" s="25"/>
      <c r="O1627" s="25"/>
      <c r="P1627" s="25"/>
      <c r="Q1627" s="25"/>
      <c r="R1627" s="25"/>
      <c r="S1627" s="25"/>
      <c r="T1627" s="25"/>
      <c r="U1627" s="25"/>
    </row>
    <row r="1628" spans="1:21" ht="11.25" customHeight="1" x14ac:dyDescent="0.2">
      <c r="A1628" s="25"/>
      <c r="B1628" s="25"/>
      <c r="C1628" s="25"/>
      <c r="D1628" s="28"/>
      <c r="E1628" s="25"/>
      <c r="F1628" s="25"/>
      <c r="G1628" s="25"/>
      <c r="H1628" s="25"/>
      <c r="I1628" s="25"/>
      <c r="J1628" s="25"/>
      <c r="K1628" s="25"/>
      <c r="L1628" s="25"/>
      <c r="M1628" s="25"/>
      <c r="N1628" s="25"/>
      <c r="O1628" s="25"/>
      <c r="P1628" s="25"/>
      <c r="Q1628" s="25"/>
      <c r="R1628" s="25"/>
      <c r="S1628" s="25"/>
      <c r="T1628" s="25"/>
      <c r="U1628" s="25"/>
    </row>
    <row r="1629" spans="1:21" ht="11.25" customHeight="1" x14ac:dyDescent="0.2">
      <c r="A1629" s="25"/>
      <c r="B1629" s="25"/>
      <c r="C1629" s="25"/>
      <c r="D1629" s="28"/>
      <c r="E1629" s="25"/>
      <c r="F1629" s="25"/>
      <c r="G1629" s="25"/>
      <c r="H1629" s="25"/>
      <c r="I1629" s="25"/>
      <c r="J1629" s="25"/>
      <c r="K1629" s="25"/>
      <c r="L1629" s="25"/>
      <c r="M1629" s="25"/>
      <c r="N1629" s="25"/>
      <c r="O1629" s="25"/>
      <c r="P1629" s="25"/>
      <c r="Q1629" s="25"/>
      <c r="R1629" s="25"/>
      <c r="S1629" s="25"/>
      <c r="T1629" s="25"/>
      <c r="U1629" s="25"/>
    </row>
    <row r="1630" spans="1:21" ht="11.25" customHeight="1" x14ac:dyDescent="0.2">
      <c r="A1630" s="25"/>
      <c r="B1630" s="25"/>
      <c r="C1630" s="25"/>
      <c r="D1630" s="28"/>
      <c r="E1630" s="25"/>
      <c r="F1630" s="25"/>
      <c r="G1630" s="25"/>
      <c r="H1630" s="25"/>
      <c r="I1630" s="25"/>
      <c r="J1630" s="25"/>
      <c r="K1630" s="25"/>
      <c r="L1630" s="25"/>
      <c r="M1630" s="25"/>
      <c r="N1630" s="25"/>
      <c r="O1630" s="25"/>
      <c r="P1630" s="25"/>
      <c r="Q1630" s="25"/>
      <c r="R1630" s="25"/>
      <c r="S1630" s="25"/>
      <c r="T1630" s="25"/>
      <c r="U1630" s="25"/>
    </row>
    <row r="1631" spans="1:21" ht="11.25" customHeight="1" x14ac:dyDescent="0.2">
      <c r="A1631" s="25"/>
      <c r="B1631" s="25"/>
      <c r="C1631" s="25"/>
      <c r="D1631" s="28"/>
      <c r="E1631" s="25"/>
      <c r="F1631" s="25"/>
      <c r="G1631" s="25"/>
      <c r="H1631" s="25"/>
      <c r="I1631" s="25"/>
      <c r="J1631" s="25"/>
      <c r="K1631" s="25"/>
      <c r="L1631" s="25"/>
      <c r="M1631" s="25"/>
      <c r="N1631" s="25"/>
      <c r="O1631" s="25"/>
      <c r="P1631" s="25"/>
      <c r="Q1631" s="25"/>
      <c r="R1631" s="25"/>
      <c r="S1631" s="25"/>
      <c r="T1631" s="25"/>
      <c r="U1631" s="25"/>
    </row>
    <row r="1632" spans="1:21" ht="11.25" customHeight="1" x14ac:dyDescent="0.2">
      <c r="A1632" s="25"/>
      <c r="B1632" s="25"/>
      <c r="C1632" s="25"/>
      <c r="D1632" s="28"/>
      <c r="E1632" s="25"/>
      <c r="F1632" s="25"/>
      <c r="G1632" s="25"/>
      <c r="H1632" s="25"/>
      <c r="I1632" s="25"/>
      <c r="J1632" s="25"/>
      <c r="K1632" s="25"/>
      <c r="L1632" s="25"/>
      <c r="M1632" s="25"/>
      <c r="N1632" s="25"/>
      <c r="O1632" s="25"/>
      <c r="P1632" s="25"/>
      <c r="Q1632" s="25"/>
      <c r="R1632" s="25"/>
      <c r="S1632" s="25"/>
      <c r="T1632" s="25"/>
      <c r="U1632" s="25"/>
    </row>
    <row r="1633" spans="1:21" ht="11.25" customHeight="1" x14ac:dyDescent="0.2">
      <c r="A1633" s="25"/>
      <c r="B1633" s="25"/>
      <c r="C1633" s="25"/>
      <c r="D1633" s="28"/>
      <c r="E1633" s="25"/>
      <c r="F1633" s="25"/>
      <c r="G1633" s="25"/>
      <c r="H1633" s="25"/>
      <c r="I1633" s="25"/>
      <c r="J1633" s="25"/>
      <c r="K1633" s="25"/>
      <c r="L1633" s="25"/>
      <c r="M1633" s="25"/>
      <c r="N1633" s="25"/>
      <c r="O1633" s="25"/>
      <c r="P1633" s="25"/>
      <c r="Q1633" s="25"/>
      <c r="R1633" s="25"/>
      <c r="S1633" s="25"/>
      <c r="T1633" s="25"/>
      <c r="U1633" s="25"/>
    </row>
    <row r="1634" spans="1:21" ht="11.25" customHeight="1" x14ac:dyDescent="0.2">
      <c r="A1634" s="25"/>
      <c r="B1634" s="25"/>
      <c r="C1634" s="25"/>
      <c r="D1634" s="28"/>
      <c r="E1634" s="25"/>
      <c r="F1634" s="25"/>
      <c r="G1634" s="25"/>
      <c r="H1634" s="25"/>
      <c r="I1634" s="25"/>
      <c r="J1634" s="25"/>
      <c r="K1634" s="25"/>
      <c r="L1634" s="25"/>
      <c r="M1634" s="25"/>
      <c r="N1634" s="25"/>
      <c r="O1634" s="25"/>
      <c r="P1634" s="25"/>
      <c r="Q1634" s="25"/>
      <c r="R1634" s="25"/>
      <c r="S1634" s="25"/>
      <c r="T1634" s="25"/>
      <c r="U1634" s="25"/>
    </row>
    <row r="1635" spans="1:21" ht="11.25" customHeight="1" x14ac:dyDescent="0.2">
      <c r="A1635" s="25"/>
      <c r="B1635" s="25"/>
      <c r="C1635" s="25"/>
      <c r="D1635" s="28"/>
      <c r="E1635" s="25"/>
      <c r="F1635" s="25"/>
      <c r="G1635" s="25"/>
      <c r="H1635" s="25"/>
      <c r="I1635" s="25"/>
      <c r="J1635" s="25"/>
      <c r="K1635" s="25"/>
      <c r="L1635" s="25"/>
      <c r="M1635" s="25"/>
      <c r="N1635" s="25"/>
      <c r="O1635" s="25"/>
      <c r="P1635" s="25"/>
      <c r="Q1635" s="25"/>
      <c r="R1635" s="25"/>
      <c r="S1635" s="25"/>
      <c r="T1635" s="25"/>
      <c r="U1635" s="25"/>
    </row>
    <row r="1636" spans="1:21" ht="11.25" customHeight="1" x14ac:dyDescent="0.2">
      <c r="A1636" s="25"/>
      <c r="B1636" s="25"/>
      <c r="C1636" s="25"/>
      <c r="D1636" s="28"/>
      <c r="E1636" s="25"/>
      <c r="F1636" s="25"/>
      <c r="G1636" s="25"/>
      <c r="H1636" s="25"/>
      <c r="I1636" s="25"/>
      <c r="J1636" s="25"/>
      <c r="K1636" s="25"/>
      <c r="L1636" s="25"/>
      <c r="M1636" s="25"/>
      <c r="N1636" s="25"/>
      <c r="O1636" s="25"/>
      <c r="P1636" s="25"/>
      <c r="Q1636" s="25"/>
      <c r="R1636" s="25"/>
      <c r="S1636" s="25"/>
      <c r="T1636" s="25"/>
      <c r="U1636" s="25"/>
    </row>
    <row r="1637" spans="1:21" ht="11.25" customHeight="1" x14ac:dyDescent="0.2">
      <c r="A1637" s="25"/>
      <c r="B1637" s="25"/>
      <c r="C1637" s="25"/>
      <c r="D1637" s="28"/>
      <c r="E1637" s="25"/>
      <c r="F1637" s="25"/>
      <c r="G1637" s="25"/>
      <c r="H1637" s="25"/>
      <c r="I1637" s="25"/>
      <c r="J1637" s="25"/>
      <c r="K1637" s="25"/>
      <c r="L1637" s="25"/>
      <c r="M1637" s="25"/>
      <c r="N1637" s="25"/>
      <c r="O1637" s="25"/>
      <c r="P1637" s="25"/>
      <c r="Q1637" s="25"/>
      <c r="R1637" s="25"/>
      <c r="S1637" s="25"/>
      <c r="T1637" s="25"/>
      <c r="U1637" s="25"/>
    </row>
    <row r="1638" spans="1:21" ht="11.25" customHeight="1" x14ac:dyDescent="0.2">
      <c r="A1638" s="25"/>
      <c r="B1638" s="25"/>
      <c r="C1638" s="25"/>
      <c r="D1638" s="28"/>
      <c r="E1638" s="25"/>
      <c r="F1638" s="25"/>
      <c r="G1638" s="25"/>
      <c r="H1638" s="25"/>
      <c r="I1638" s="25"/>
      <c r="J1638" s="25"/>
      <c r="K1638" s="25"/>
      <c r="L1638" s="25"/>
      <c r="M1638" s="25"/>
      <c r="N1638" s="25"/>
      <c r="O1638" s="25"/>
      <c r="P1638" s="25"/>
      <c r="Q1638" s="25"/>
      <c r="R1638" s="25"/>
      <c r="S1638" s="25"/>
      <c r="T1638" s="25"/>
      <c r="U1638" s="25"/>
    </row>
    <row r="1639" spans="1:21" ht="11.25" customHeight="1" x14ac:dyDescent="0.2">
      <c r="A1639" s="25"/>
      <c r="B1639" s="25"/>
      <c r="C1639" s="25"/>
      <c r="D1639" s="28"/>
      <c r="E1639" s="25"/>
      <c r="F1639" s="25"/>
      <c r="G1639" s="25"/>
      <c r="H1639" s="25"/>
      <c r="I1639" s="25"/>
      <c r="J1639" s="25"/>
      <c r="K1639" s="25"/>
      <c r="L1639" s="25"/>
      <c r="M1639" s="25"/>
      <c r="N1639" s="25"/>
      <c r="O1639" s="25"/>
      <c r="P1639" s="25"/>
      <c r="Q1639" s="25"/>
      <c r="R1639" s="25"/>
      <c r="S1639" s="25"/>
      <c r="T1639" s="25"/>
      <c r="U1639" s="25"/>
    </row>
    <row r="1640" spans="1:21" ht="11.25" customHeight="1" x14ac:dyDescent="0.2">
      <c r="A1640" s="25"/>
      <c r="B1640" s="25"/>
      <c r="C1640" s="25"/>
      <c r="D1640" s="28"/>
      <c r="E1640" s="25"/>
      <c r="F1640" s="25"/>
      <c r="G1640" s="25"/>
      <c r="H1640" s="25"/>
      <c r="I1640" s="25"/>
      <c r="J1640" s="25"/>
      <c r="K1640" s="25"/>
      <c r="L1640" s="25"/>
      <c r="M1640" s="25"/>
      <c r="N1640" s="25"/>
      <c r="O1640" s="25"/>
      <c r="P1640" s="25"/>
      <c r="Q1640" s="25"/>
      <c r="R1640" s="25"/>
      <c r="S1640" s="25"/>
      <c r="T1640" s="25"/>
      <c r="U1640" s="25"/>
    </row>
    <row r="1641" spans="1:21" ht="11.25" customHeight="1" x14ac:dyDescent="0.2">
      <c r="A1641" s="25"/>
      <c r="B1641" s="25"/>
      <c r="C1641" s="25"/>
      <c r="D1641" s="28"/>
      <c r="E1641" s="25"/>
      <c r="F1641" s="25"/>
      <c r="G1641" s="25"/>
      <c r="H1641" s="25"/>
      <c r="I1641" s="25"/>
      <c r="J1641" s="25"/>
      <c r="K1641" s="25"/>
      <c r="L1641" s="25"/>
      <c r="M1641" s="25"/>
      <c r="N1641" s="25"/>
      <c r="O1641" s="25"/>
      <c r="P1641" s="25"/>
      <c r="Q1641" s="25"/>
      <c r="R1641" s="25"/>
      <c r="S1641" s="25"/>
      <c r="T1641" s="25"/>
      <c r="U1641" s="25"/>
    </row>
    <row r="1642" spans="1:21" ht="11.25" customHeight="1" x14ac:dyDescent="0.2">
      <c r="A1642" s="25"/>
      <c r="B1642" s="25"/>
      <c r="C1642" s="25"/>
      <c r="D1642" s="28"/>
      <c r="E1642" s="25"/>
      <c r="F1642" s="25"/>
      <c r="G1642" s="25"/>
      <c r="H1642" s="25"/>
      <c r="I1642" s="25"/>
      <c r="J1642" s="25"/>
      <c r="K1642" s="25"/>
      <c r="L1642" s="25"/>
      <c r="M1642" s="25"/>
      <c r="N1642" s="25"/>
      <c r="O1642" s="25"/>
      <c r="P1642" s="25"/>
      <c r="Q1642" s="25"/>
      <c r="R1642" s="25"/>
      <c r="S1642" s="25"/>
      <c r="T1642" s="25"/>
      <c r="U1642" s="25"/>
    </row>
    <row r="1643" spans="1:21" ht="11.25" customHeight="1" x14ac:dyDescent="0.2">
      <c r="A1643" s="25"/>
      <c r="B1643" s="25"/>
      <c r="C1643" s="25"/>
      <c r="D1643" s="28"/>
      <c r="E1643" s="25"/>
      <c r="F1643" s="25"/>
      <c r="G1643" s="25"/>
      <c r="H1643" s="25"/>
      <c r="I1643" s="25"/>
      <c r="J1643" s="25"/>
      <c r="K1643" s="25"/>
      <c r="L1643" s="25"/>
      <c r="M1643" s="25"/>
      <c r="N1643" s="25"/>
      <c r="O1643" s="25"/>
      <c r="P1643" s="25"/>
      <c r="Q1643" s="25"/>
      <c r="R1643" s="25"/>
      <c r="S1643" s="25"/>
      <c r="T1643" s="25"/>
      <c r="U1643" s="25"/>
    </row>
    <row r="1644" spans="1:21" ht="11.25" customHeight="1" x14ac:dyDescent="0.2">
      <c r="A1644" s="25"/>
      <c r="B1644" s="25"/>
      <c r="C1644" s="25"/>
      <c r="D1644" s="28"/>
      <c r="E1644" s="25"/>
      <c r="F1644" s="25"/>
      <c r="G1644" s="25"/>
      <c r="H1644" s="25"/>
      <c r="I1644" s="25"/>
      <c r="J1644" s="25"/>
      <c r="K1644" s="25"/>
      <c r="L1644" s="25"/>
      <c r="M1644" s="25"/>
      <c r="N1644" s="25"/>
      <c r="O1644" s="25"/>
      <c r="P1644" s="25"/>
      <c r="Q1644" s="25"/>
      <c r="R1644" s="25"/>
      <c r="S1644" s="25"/>
      <c r="T1644" s="25"/>
      <c r="U1644" s="25"/>
    </row>
    <row r="1645" spans="1:21" ht="11.25" customHeight="1" x14ac:dyDescent="0.2">
      <c r="A1645" s="25"/>
      <c r="B1645" s="25"/>
      <c r="C1645" s="25"/>
      <c r="D1645" s="28"/>
      <c r="E1645" s="25"/>
      <c r="F1645" s="25"/>
      <c r="G1645" s="25"/>
      <c r="H1645" s="25"/>
      <c r="I1645" s="25"/>
      <c r="J1645" s="25"/>
      <c r="K1645" s="25"/>
      <c r="L1645" s="25"/>
      <c r="M1645" s="25"/>
      <c r="N1645" s="25"/>
      <c r="O1645" s="25"/>
      <c r="P1645" s="25"/>
      <c r="Q1645" s="25"/>
      <c r="R1645" s="25"/>
      <c r="S1645" s="25"/>
      <c r="T1645" s="25"/>
      <c r="U1645" s="25"/>
    </row>
    <row r="1646" spans="1:21" ht="11.25" customHeight="1" x14ac:dyDescent="0.2">
      <c r="A1646" s="25"/>
      <c r="B1646" s="25"/>
      <c r="C1646" s="25"/>
      <c r="D1646" s="28"/>
      <c r="E1646" s="25"/>
      <c r="F1646" s="25"/>
      <c r="G1646" s="25"/>
      <c r="H1646" s="25"/>
      <c r="I1646" s="25"/>
      <c r="J1646" s="25"/>
      <c r="K1646" s="25"/>
      <c r="L1646" s="25"/>
      <c r="M1646" s="25"/>
      <c r="N1646" s="25"/>
      <c r="O1646" s="25"/>
      <c r="P1646" s="25"/>
      <c r="Q1646" s="25"/>
      <c r="R1646" s="25"/>
      <c r="S1646" s="25"/>
      <c r="T1646" s="25"/>
      <c r="U1646" s="25"/>
    </row>
    <row r="1647" spans="1:21" ht="11.25" customHeight="1" x14ac:dyDescent="0.2">
      <c r="A1647" s="25"/>
      <c r="B1647" s="25"/>
      <c r="C1647" s="25"/>
      <c r="D1647" s="28"/>
      <c r="E1647" s="25"/>
      <c r="F1647" s="25"/>
      <c r="G1647" s="25"/>
      <c r="H1647" s="25"/>
      <c r="I1647" s="25"/>
      <c r="J1647" s="25"/>
      <c r="K1647" s="25"/>
      <c r="L1647" s="25"/>
      <c r="M1647" s="25"/>
      <c r="N1647" s="25"/>
      <c r="O1647" s="25"/>
      <c r="P1647" s="25"/>
      <c r="Q1647" s="25"/>
      <c r="R1647" s="25"/>
      <c r="S1647" s="25"/>
      <c r="T1647" s="25"/>
      <c r="U1647" s="25"/>
    </row>
    <row r="1648" spans="1:21" ht="11.25" customHeight="1" x14ac:dyDescent="0.2">
      <c r="A1648" s="25"/>
      <c r="B1648" s="25"/>
      <c r="C1648" s="25"/>
      <c r="D1648" s="28"/>
      <c r="E1648" s="25"/>
      <c r="F1648" s="25"/>
      <c r="G1648" s="25"/>
      <c r="H1648" s="25"/>
      <c r="I1648" s="25"/>
      <c r="J1648" s="25"/>
      <c r="K1648" s="25"/>
      <c r="L1648" s="25"/>
      <c r="M1648" s="25"/>
      <c r="N1648" s="25"/>
      <c r="O1648" s="25"/>
      <c r="P1648" s="25"/>
      <c r="Q1648" s="25"/>
      <c r="R1648" s="25"/>
      <c r="S1648" s="25"/>
      <c r="T1648" s="25"/>
      <c r="U1648" s="25"/>
    </row>
    <row r="1649" spans="1:21" ht="11.25" customHeight="1" x14ac:dyDescent="0.2">
      <c r="A1649" s="25"/>
      <c r="B1649" s="25"/>
      <c r="C1649" s="25"/>
      <c r="D1649" s="28"/>
      <c r="E1649" s="25"/>
      <c r="F1649" s="25"/>
      <c r="G1649" s="25"/>
      <c r="H1649" s="25"/>
      <c r="I1649" s="25"/>
      <c r="J1649" s="25"/>
      <c r="K1649" s="25"/>
      <c r="L1649" s="25"/>
      <c r="M1649" s="25"/>
      <c r="N1649" s="25"/>
      <c r="O1649" s="25"/>
      <c r="P1649" s="25"/>
      <c r="Q1649" s="25"/>
      <c r="R1649" s="25"/>
      <c r="S1649" s="25"/>
      <c r="T1649" s="25"/>
      <c r="U1649" s="25"/>
    </row>
    <row r="1650" spans="1:21" ht="11.25" customHeight="1" x14ac:dyDescent="0.2">
      <c r="A1650" s="25"/>
      <c r="B1650" s="25"/>
      <c r="C1650" s="25"/>
      <c r="D1650" s="28"/>
      <c r="E1650" s="25"/>
      <c r="F1650" s="25"/>
      <c r="G1650" s="25"/>
      <c r="H1650" s="25"/>
      <c r="I1650" s="25"/>
      <c r="J1650" s="25"/>
      <c r="K1650" s="25"/>
      <c r="L1650" s="25"/>
      <c r="M1650" s="25"/>
      <c r="N1650" s="25"/>
      <c r="O1650" s="25"/>
      <c r="P1650" s="25"/>
      <c r="Q1650" s="25"/>
      <c r="R1650" s="25"/>
      <c r="S1650" s="25"/>
      <c r="T1650" s="25"/>
      <c r="U1650" s="25"/>
    </row>
    <row r="1651" spans="1:21" ht="11.25" customHeight="1" x14ac:dyDescent="0.2">
      <c r="A1651" s="25"/>
      <c r="B1651" s="25"/>
      <c r="C1651" s="25"/>
      <c r="D1651" s="28"/>
      <c r="E1651" s="25"/>
      <c r="F1651" s="25"/>
      <c r="G1651" s="25"/>
      <c r="H1651" s="25"/>
      <c r="I1651" s="25"/>
      <c r="J1651" s="25"/>
      <c r="K1651" s="25"/>
      <c r="L1651" s="25"/>
      <c r="M1651" s="25"/>
      <c r="N1651" s="25"/>
      <c r="O1651" s="25"/>
      <c r="P1651" s="25"/>
      <c r="Q1651" s="25"/>
      <c r="R1651" s="25"/>
      <c r="S1651" s="25"/>
      <c r="T1651" s="25"/>
      <c r="U1651" s="25"/>
    </row>
    <row r="1652" spans="1:21" ht="11.25" customHeight="1" x14ac:dyDescent="0.2">
      <c r="A1652" s="25"/>
      <c r="B1652" s="25"/>
      <c r="C1652" s="25"/>
      <c r="D1652" s="28"/>
      <c r="E1652" s="25"/>
      <c r="F1652" s="25"/>
      <c r="G1652" s="25"/>
      <c r="H1652" s="25"/>
      <c r="I1652" s="25"/>
      <c r="J1652" s="25"/>
      <c r="K1652" s="25"/>
      <c r="L1652" s="25"/>
      <c r="M1652" s="25"/>
      <c r="N1652" s="25"/>
      <c r="O1652" s="25"/>
      <c r="P1652" s="25"/>
      <c r="Q1652" s="25"/>
      <c r="R1652" s="25"/>
      <c r="S1652" s="25"/>
      <c r="T1652" s="25"/>
      <c r="U1652" s="25"/>
    </row>
    <row r="1653" spans="1:21" ht="11.25" customHeight="1" x14ac:dyDescent="0.2">
      <c r="A1653" s="25"/>
      <c r="B1653" s="25"/>
      <c r="C1653" s="25"/>
      <c r="D1653" s="28"/>
      <c r="E1653" s="25"/>
      <c r="F1653" s="25"/>
      <c r="G1653" s="25"/>
      <c r="H1653" s="25"/>
      <c r="I1653" s="25"/>
      <c r="J1653" s="25"/>
      <c r="K1653" s="25"/>
      <c r="L1653" s="25"/>
      <c r="M1653" s="25"/>
      <c r="N1653" s="25"/>
      <c r="O1653" s="25"/>
      <c r="P1653" s="25"/>
      <c r="Q1653" s="25"/>
      <c r="R1653" s="25"/>
      <c r="S1653" s="25"/>
      <c r="T1653" s="25"/>
      <c r="U1653" s="25"/>
    </row>
    <row r="1654" spans="1:21" ht="11.25" customHeight="1" x14ac:dyDescent="0.2">
      <c r="A1654" s="25"/>
      <c r="B1654" s="25"/>
      <c r="C1654" s="25"/>
      <c r="D1654" s="28"/>
      <c r="E1654" s="25"/>
      <c r="F1654" s="25"/>
      <c r="G1654" s="25"/>
      <c r="H1654" s="25"/>
      <c r="I1654" s="25"/>
      <c r="J1654" s="25"/>
      <c r="K1654" s="25"/>
      <c r="L1654" s="25"/>
      <c r="M1654" s="25"/>
      <c r="N1654" s="25"/>
      <c r="O1654" s="25"/>
      <c r="P1654" s="25"/>
      <c r="Q1654" s="25"/>
      <c r="R1654" s="25"/>
      <c r="S1654" s="25"/>
      <c r="T1654" s="25"/>
      <c r="U1654" s="25"/>
    </row>
    <row r="1655" spans="1:21" ht="11.25" customHeight="1" x14ac:dyDescent="0.2">
      <c r="A1655" s="25"/>
      <c r="B1655" s="25"/>
      <c r="C1655" s="25"/>
      <c r="D1655" s="28"/>
      <c r="E1655" s="25"/>
      <c r="F1655" s="25"/>
      <c r="G1655" s="25"/>
      <c r="H1655" s="25"/>
      <c r="I1655" s="25"/>
      <c r="J1655" s="25"/>
      <c r="K1655" s="25"/>
      <c r="L1655" s="25"/>
      <c r="M1655" s="25"/>
      <c r="N1655" s="25"/>
      <c r="O1655" s="25"/>
      <c r="P1655" s="25"/>
      <c r="Q1655" s="25"/>
      <c r="R1655" s="25"/>
      <c r="S1655" s="25"/>
      <c r="T1655" s="25"/>
      <c r="U1655" s="25"/>
    </row>
    <row r="1656" spans="1:21" ht="11.25" customHeight="1" x14ac:dyDescent="0.2">
      <c r="A1656" s="25"/>
      <c r="B1656" s="25"/>
      <c r="C1656" s="25"/>
      <c r="D1656" s="28"/>
      <c r="E1656" s="25"/>
      <c r="F1656" s="25"/>
      <c r="G1656" s="25"/>
      <c r="H1656" s="25"/>
      <c r="I1656" s="25"/>
      <c r="J1656" s="25"/>
      <c r="K1656" s="25"/>
      <c r="L1656" s="25"/>
      <c r="M1656" s="25"/>
      <c r="N1656" s="25"/>
      <c r="O1656" s="25"/>
      <c r="P1656" s="25"/>
      <c r="Q1656" s="25"/>
      <c r="R1656" s="25"/>
      <c r="S1656" s="25"/>
      <c r="T1656" s="25"/>
      <c r="U1656" s="25"/>
    </row>
    <row r="1657" spans="1:21" ht="11.25" customHeight="1" x14ac:dyDescent="0.2">
      <c r="A1657" s="25"/>
      <c r="B1657" s="25"/>
      <c r="C1657" s="25"/>
      <c r="D1657" s="28"/>
      <c r="E1657" s="25"/>
      <c r="F1657" s="25"/>
      <c r="G1657" s="25"/>
      <c r="H1657" s="25"/>
      <c r="I1657" s="25"/>
      <c r="J1657" s="25"/>
      <c r="K1657" s="25"/>
      <c r="L1657" s="25"/>
      <c r="M1657" s="25"/>
      <c r="N1657" s="25"/>
      <c r="O1657" s="25"/>
      <c r="P1657" s="25"/>
      <c r="Q1657" s="25"/>
      <c r="R1657" s="25"/>
      <c r="S1657" s="25"/>
      <c r="T1657" s="25"/>
      <c r="U1657" s="25"/>
    </row>
    <row r="1658" spans="1:21" ht="11.25" customHeight="1" x14ac:dyDescent="0.2">
      <c r="A1658" s="25"/>
      <c r="B1658" s="25"/>
      <c r="C1658" s="25"/>
      <c r="D1658" s="28"/>
      <c r="E1658" s="25"/>
      <c r="F1658" s="25"/>
      <c r="G1658" s="25"/>
      <c r="H1658" s="25"/>
      <c r="I1658" s="25"/>
      <c r="J1658" s="25"/>
      <c r="K1658" s="25"/>
      <c r="L1658" s="25"/>
      <c r="M1658" s="25"/>
      <c r="N1658" s="25"/>
      <c r="O1658" s="25"/>
      <c r="P1658" s="25"/>
      <c r="Q1658" s="25"/>
      <c r="R1658" s="25"/>
      <c r="S1658" s="25"/>
      <c r="T1658" s="25"/>
      <c r="U1658" s="25"/>
    </row>
    <row r="1659" spans="1:21" ht="11.25" customHeight="1" x14ac:dyDescent="0.2">
      <c r="A1659" s="25"/>
      <c r="B1659" s="25"/>
      <c r="C1659" s="25"/>
      <c r="D1659" s="28"/>
      <c r="E1659" s="25"/>
      <c r="F1659" s="25"/>
      <c r="G1659" s="25"/>
      <c r="H1659" s="25"/>
      <c r="I1659" s="25"/>
      <c r="J1659" s="25"/>
      <c r="K1659" s="25"/>
      <c r="L1659" s="25"/>
      <c r="M1659" s="25"/>
      <c r="N1659" s="25"/>
      <c r="O1659" s="25"/>
      <c r="P1659" s="25"/>
      <c r="Q1659" s="25"/>
      <c r="R1659" s="25"/>
      <c r="S1659" s="25"/>
      <c r="T1659" s="25"/>
      <c r="U1659" s="25"/>
    </row>
    <row r="1660" spans="1:21" ht="11.25" customHeight="1" x14ac:dyDescent="0.2">
      <c r="A1660" s="25"/>
      <c r="B1660" s="25"/>
      <c r="C1660" s="25"/>
      <c r="D1660" s="28"/>
      <c r="E1660" s="25"/>
      <c r="F1660" s="25"/>
      <c r="G1660" s="25"/>
      <c r="H1660" s="25"/>
      <c r="I1660" s="25"/>
      <c r="J1660" s="25"/>
      <c r="K1660" s="25"/>
      <c r="L1660" s="25"/>
      <c r="M1660" s="25"/>
      <c r="N1660" s="25"/>
      <c r="O1660" s="25"/>
      <c r="P1660" s="25"/>
      <c r="Q1660" s="25"/>
      <c r="R1660" s="25"/>
      <c r="S1660" s="25"/>
      <c r="T1660" s="25"/>
      <c r="U1660" s="25"/>
    </row>
    <row r="1661" spans="1:21" ht="11.25" customHeight="1" x14ac:dyDescent="0.2">
      <c r="A1661" s="25"/>
      <c r="B1661" s="25"/>
      <c r="C1661" s="25"/>
      <c r="D1661" s="28"/>
      <c r="E1661" s="25"/>
      <c r="F1661" s="25"/>
      <c r="G1661" s="25"/>
      <c r="H1661" s="25"/>
      <c r="I1661" s="25"/>
      <c r="J1661" s="25"/>
      <c r="K1661" s="25"/>
      <c r="L1661" s="25"/>
      <c r="M1661" s="25"/>
      <c r="N1661" s="25"/>
      <c r="O1661" s="25"/>
      <c r="P1661" s="25"/>
      <c r="Q1661" s="25"/>
      <c r="R1661" s="25"/>
      <c r="S1661" s="25"/>
      <c r="T1661" s="25"/>
      <c r="U1661" s="25"/>
    </row>
    <row r="1662" spans="1:21" ht="11.25" customHeight="1" x14ac:dyDescent="0.2">
      <c r="A1662" s="25"/>
      <c r="B1662" s="25"/>
      <c r="C1662" s="25"/>
      <c r="D1662" s="28"/>
      <c r="E1662" s="25"/>
      <c r="F1662" s="25"/>
      <c r="G1662" s="25"/>
      <c r="H1662" s="25"/>
      <c r="I1662" s="25"/>
      <c r="J1662" s="25"/>
      <c r="K1662" s="25"/>
      <c r="L1662" s="25"/>
      <c r="M1662" s="25"/>
      <c r="N1662" s="25"/>
      <c r="O1662" s="25"/>
      <c r="P1662" s="25"/>
      <c r="Q1662" s="25"/>
      <c r="R1662" s="25"/>
      <c r="S1662" s="25"/>
      <c r="T1662" s="25"/>
      <c r="U1662" s="25"/>
    </row>
    <row r="1663" spans="1:21" ht="11.25" customHeight="1" x14ac:dyDescent="0.2">
      <c r="A1663" s="25"/>
      <c r="B1663" s="25"/>
      <c r="C1663" s="25"/>
      <c r="D1663" s="28"/>
      <c r="E1663" s="25"/>
      <c r="F1663" s="25"/>
      <c r="G1663" s="25"/>
      <c r="H1663" s="25"/>
      <c r="I1663" s="25"/>
      <c r="J1663" s="25"/>
      <c r="K1663" s="25"/>
      <c r="L1663" s="25"/>
      <c r="M1663" s="25"/>
      <c r="N1663" s="25"/>
      <c r="O1663" s="25"/>
      <c r="P1663" s="25"/>
      <c r="Q1663" s="25"/>
      <c r="R1663" s="25"/>
      <c r="S1663" s="25"/>
      <c r="T1663" s="25"/>
      <c r="U1663" s="25"/>
    </row>
    <row r="1664" spans="1:21" ht="11.25" customHeight="1" x14ac:dyDescent="0.2">
      <c r="A1664" s="25"/>
      <c r="B1664" s="25"/>
      <c r="C1664" s="25"/>
      <c r="D1664" s="28"/>
      <c r="E1664" s="25"/>
      <c r="F1664" s="25"/>
      <c r="G1664" s="25"/>
      <c r="H1664" s="25"/>
      <c r="I1664" s="25"/>
      <c r="J1664" s="25"/>
      <c r="K1664" s="25"/>
      <c r="L1664" s="25"/>
      <c r="M1664" s="25"/>
      <c r="N1664" s="25"/>
      <c r="O1664" s="25"/>
      <c r="P1664" s="25"/>
      <c r="Q1664" s="25"/>
      <c r="R1664" s="25"/>
      <c r="S1664" s="25"/>
      <c r="T1664" s="25"/>
      <c r="U1664" s="25"/>
    </row>
    <row r="1665" spans="1:21" ht="11.25" customHeight="1" x14ac:dyDescent="0.2">
      <c r="A1665" s="25"/>
      <c r="B1665" s="25"/>
      <c r="C1665" s="25"/>
      <c r="D1665" s="28"/>
      <c r="E1665" s="25"/>
      <c r="F1665" s="25"/>
      <c r="G1665" s="25"/>
      <c r="H1665" s="25"/>
      <c r="I1665" s="25"/>
      <c r="J1665" s="25"/>
      <c r="K1665" s="25"/>
      <c r="L1665" s="25"/>
      <c r="M1665" s="25"/>
      <c r="N1665" s="25"/>
      <c r="O1665" s="25"/>
      <c r="P1665" s="25"/>
      <c r="Q1665" s="25"/>
      <c r="R1665" s="25"/>
      <c r="S1665" s="25"/>
      <c r="T1665" s="25"/>
      <c r="U1665" s="25"/>
    </row>
    <row r="1666" spans="1:21" ht="11.25" customHeight="1" x14ac:dyDescent="0.2">
      <c r="A1666" s="25"/>
      <c r="B1666" s="25"/>
      <c r="C1666" s="25"/>
      <c r="D1666" s="28"/>
      <c r="E1666" s="25"/>
      <c r="F1666" s="25"/>
      <c r="G1666" s="25"/>
      <c r="H1666" s="25"/>
      <c r="I1666" s="25"/>
      <c r="J1666" s="25"/>
      <c r="K1666" s="25"/>
      <c r="L1666" s="25"/>
      <c r="M1666" s="25"/>
      <c r="N1666" s="25"/>
      <c r="O1666" s="25"/>
      <c r="P1666" s="25"/>
      <c r="Q1666" s="25"/>
      <c r="R1666" s="25"/>
      <c r="S1666" s="25"/>
      <c r="T1666" s="25"/>
      <c r="U1666" s="25"/>
    </row>
    <row r="1667" spans="1:21" ht="11.25" customHeight="1" x14ac:dyDescent="0.2">
      <c r="A1667" s="25"/>
      <c r="B1667" s="25"/>
      <c r="C1667" s="25"/>
      <c r="D1667" s="28"/>
      <c r="E1667" s="25"/>
      <c r="F1667" s="25"/>
      <c r="G1667" s="25"/>
      <c r="H1667" s="25"/>
      <c r="I1667" s="25"/>
      <c r="J1667" s="25"/>
      <c r="K1667" s="25"/>
      <c r="L1667" s="25"/>
      <c r="M1667" s="25"/>
      <c r="N1667" s="25"/>
      <c r="O1667" s="25"/>
      <c r="P1667" s="25"/>
      <c r="Q1667" s="25"/>
      <c r="R1667" s="25"/>
      <c r="S1667" s="25"/>
      <c r="T1667" s="25"/>
      <c r="U1667" s="25"/>
    </row>
    <row r="1668" spans="1:21" ht="11.25" customHeight="1" x14ac:dyDescent="0.2">
      <c r="A1668" s="25"/>
      <c r="B1668" s="25"/>
      <c r="C1668" s="25"/>
      <c r="D1668" s="28"/>
      <c r="E1668" s="25"/>
      <c r="F1668" s="25"/>
      <c r="G1668" s="25"/>
      <c r="H1668" s="25"/>
      <c r="I1668" s="25"/>
      <c r="J1668" s="25"/>
      <c r="K1668" s="25"/>
      <c r="L1668" s="25"/>
      <c r="M1668" s="25"/>
      <c r="N1668" s="25"/>
      <c r="O1668" s="25"/>
      <c r="P1668" s="25"/>
      <c r="Q1668" s="25"/>
      <c r="R1668" s="25"/>
      <c r="S1668" s="25"/>
      <c r="T1668" s="25"/>
      <c r="U1668" s="25"/>
    </row>
    <row r="1669" spans="1:21" ht="11.25" customHeight="1" x14ac:dyDescent="0.2">
      <c r="A1669" s="25"/>
      <c r="B1669" s="25"/>
      <c r="C1669" s="25"/>
      <c r="D1669" s="28"/>
      <c r="E1669" s="25"/>
      <c r="F1669" s="25"/>
      <c r="G1669" s="25"/>
      <c r="H1669" s="25"/>
      <c r="I1669" s="25"/>
      <c r="J1669" s="25"/>
      <c r="K1669" s="25"/>
      <c r="L1669" s="25"/>
      <c r="M1669" s="25"/>
      <c r="N1669" s="25"/>
      <c r="O1669" s="25"/>
      <c r="P1669" s="25"/>
      <c r="Q1669" s="25"/>
      <c r="R1669" s="25"/>
      <c r="S1669" s="25"/>
      <c r="T1669" s="25"/>
      <c r="U1669" s="25"/>
    </row>
    <row r="1670" spans="1:21" ht="11.25" customHeight="1" x14ac:dyDescent="0.2">
      <c r="A1670" s="25"/>
      <c r="B1670" s="25"/>
      <c r="C1670" s="25"/>
      <c r="D1670" s="28"/>
      <c r="E1670" s="25"/>
      <c r="F1670" s="25"/>
      <c r="G1670" s="25"/>
      <c r="H1670" s="25"/>
      <c r="I1670" s="25"/>
      <c r="J1670" s="25"/>
      <c r="K1670" s="25"/>
      <c r="L1670" s="25"/>
      <c r="M1670" s="25"/>
      <c r="N1670" s="25"/>
      <c r="O1670" s="25"/>
      <c r="P1670" s="25"/>
      <c r="Q1670" s="25"/>
      <c r="R1670" s="25"/>
      <c r="S1670" s="25"/>
      <c r="T1670" s="25"/>
      <c r="U1670" s="25"/>
    </row>
    <row r="1671" spans="1:21" ht="11.25" customHeight="1" x14ac:dyDescent="0.2">
      <c r="A1671" s="25"/>
      <c r="B1671" s="25"/>
      <c r="C1671" s="25"/>
      <c r="D1671" s="28"/>
      <c r="E1671" s="25"/>
      <c r="F1671" s="25"/>
      <c r="G1671" s="25"/>
      <c r="H1671" s="25"/>
      <c r="I1671" s="25"/>
      <c r="J1671" s="25"/>
      <c r="K1671" s="25"/>
      <c r="L1671" s="25"/>
      <c r="M1671" s="25"/>
      <c r="N1671" s="25"/>
      <c r="O1671" s="25"/>
      <c r="P1671" s="25"/>
      <c r="Q1671" s="25"/>
      <c r="R1671" s="25"/>
      <c r="S1671" s="25"/>
      <c r="T1671" s="25"/>
      <c r="U1671" s="25"/>
    </row>
    <row r="1672" spans="1:21" ht="11.25" customHeight="1" x14ac:dyDescent="0.2">
      <c r="A1672" s="25"/>
      <c r="B1672" s="25"/>
      <c r="C1672" s="25"/>
      <c r="D1672" s="28"/>
      <c r="E1672" s="25"/>
      <c r="F1672" s="25"/>
      <c r="G1672" s="25"/>
      <c r="H1672" s="25"/>
      <c r="I1672" s="25"/>
      <c r="J1672" s="25"/>
      <c r="K1672" s="25"/>
      <c r="L1672" s="25"/>
      <c r="M1672" s="25"/>
      <c r="N1672" s="25"/>
      <c r="O1672" s="25"/>
      <c r="P1672" s="25"/>
      <c r="Q1672" s="25"/>
      <c r="R1672" s="25"/>
      <c r="S1672" s="25"/>
      <c r="T1672" s="25"/>
      <c r="U1672" s="25"/>
    </row>
    <row r="1673" spans="1:21" ht="11.25" customHeight="1" x14ac:dyDescent="0.2">
      <c r="A1673" s="25"/>
      <c r="B1673" s="25"/>
      <c r="C1673" s="25"/>
      <c r="D1673" s="28"/>
      <c r="E1673" s="25"/>
      <c r="F1673" s="25"/>
      <c r="G1673" s="25"/>
      <c r="H1673" s="25"/>
      <c r="I1673" s="25"/>
      <c r="J1673" s="25"/>
      <c r="K1673" s="25"/>
      <c r="L1673" s="25"/>
      <c r="M1673" s="25"/>
      <c r="N1673" s="25"/>
      <c r="O1673" s="25"/>
      <c r="P1673" s="25"/>
      <c r="Q1673" s="25"/>
      <c r="R1673" s="25"/>
      <c r="S1673" s="25"/>
      <c r="T1673" s="25"/>
      <c r="U1673" s="25"/>
    </row>
    <row r="1674" spans="1:21" ht="11.25" customHeight="1" x14ac:dyDescent="0.2">
      <c r="A1674" s="25"/>
      <c r="B1674" s="25"/>
      <c r="C1674" s="25"/>
      <c r="D1674" s="28"/>
      <c r="E1674" s="25"/>
      <c r="F1674" s="25"/>
      <c r="G1674" s="25"/>
      <c r="H1674" s="25"/>
      <c r="I1674" s="25"/>
      <c r="J1674" s="25"/>
      <c r="K1674" s="25"/>
      <c r="L1674" s="25"/>
      <c r="M1674" s="25"/>
      <c r="N1674" s="25"/>
      <c r="O1674" s="25"/>
      <c r="P1674" s="25"/>
      <c r="Q1674" s="25"/>
      <c r="R1674" s="25"/>
      <c r="S1674" s="25"/>
      <c r="T1674" s="25"/>
      <c r="U1674" s="25"/>
    </row>
    <row r="1675" spans="1:21" ht="11.25" customHeight="1" x14ac:dyDescent="0.2">
      <c r="A1675" s="25"/>
      <c r="B1675" s="25"/>
      <c r="C1675" s="25"/>
      <c r="D1675" s="28"/>
      <c r="E1675" s="25"/>
      <c r="F1675" s="25"/>
      <c r="G1675" s="25"/>
      <c r="H1675" s="25"/>
      <c r="I1675" s="25"/>
      <c r="J1675" s="25"/>
      <c r="K1675" s="25"/>
      <c r="L1675" s="25"/>
      <c r="M1675" s="25"/>
      <c r="N1675" s="25"/>
      <c r="O1675" s="25"/>
      <c r="P1675" s="25"/>
      <c r="Q1675" s="25"/>
      <c r="R1675" s="25"/>
      <c r="S1675" s="25"/>
      <c r="T1675" s="25"/>
      <c r="U1675" s="25"/>
    </row>
    <row r="1676" spans="1:21" ht="11.25" customHeight="1" x14ac:dyDescent="0.2">
      <c r="A1676" s="25"/>
      <c r="B1676" s="25"/>
      <c r="C1676" s="25"/>
      <c r="D1676" s="28"/>
      <c r="E1676" s="25"/>
      <c r="F1676" s="25"/>
      <c r="G1676" s="25"/>
      <c r="H1676" s="25"/>
      <c r="I1676" s="25"/>
      <c r="J1676" s="25"/>
      <c r="K1676" s="25"/>
      <c r="L1676" s="25"/>
      <c r="M1676" s="25"/>
      <c r="N1676" s="25"/>
      <c r="O1676" s="25"/>
      <c r="P1676" s="25"/>
      <c r="Q1676" s="25"/>
      <c r="R1676" s="25"/>
      <c r="S1676" s="25"/>
      <c r="T1676" s="25"/>
      <c r="U1676" s="25"/>
    </row>
    <row r="1677" spans="1:21" ht="11.25" customHeight="1" x14ac:dyDescent="0.2">
      <c r="A1677" s="25"/>
      <c r="B1677" s="25"/>
      <c r="C1677" s="25"/>
      <c r="D1677" s="28"/>
      <c r="E1677" s="25"/>
      <c r="F1677" s="25"/>
      <c r="G1677" s="25"/>
      <c r="H1677" s="25"/>
      <c r="I1677" s="25"/>
      <c r="J1677" s="25"/>
      <c r="K1677" s="25"/>
      <c r="L1677" s="25"/>
      <c r="M1677" s="25"/>
      <c r="N1677" s="25"/>
      <c r="O1677" s="25"/>
      <c r="P1677" s="25"/>
      <c r="Q1677" s="25"/>
      <c r="R1677" s="25"/>
      <c r="S1677" s="25"/>
      <c r="T1677" s="25"/>
      <c r="U1677" s="25"/>
    </row>
    <row r="1678" spans="1:21" ht="11.25" customHeight="1" x14ac:dyDescent="0.2">
      <c r="A1678" s="25"/>
      <c r="B1678" s="25"/>
      <c r="C1678" s="25"/>
      <c r="D1678" s="28"/>
      <c r="E1678" s="25"/>
      <c r="F1678" s="25"/>
      <c r="G1678" s="25"/>
      <c r="H1678" s="25"/>
      <c r="I1678" s="25"/>
      <c r="J1678" s="25"/>
      <c r="K1678" s="25"/>
      <c r="L1678" s="25"/>
      <c r="M1678" s="25"/>
      <c r="N1678" s="25"/>
      <c r="O1678" s="25"/>
      <c r="P1678" s="25"/>
      <c r="Q1678" s="25"/>
      <c r="R1678" s="25"/>
      <c r="S1678" s="25"/>
      <c r="T1678" s="25"/>
      <c r="U1678" s="25"/>
    </row>
    <row r="1679" spans="1:21" ht="11.25" customHeight="1" x14ac:dyDescent="0.2">
      <c r="A1679" s="25"/>
      <c r="B1679" s="25"/>
      <c r="C1679" s="25"/>
      <c r="D1679" s="28"/>
      <c r="E1679" s="25"/>
      <c r="F1679" s="25"/>
      <c r="G1679" s="25"/>
      <c r="H1679" s="25"/>
      <c r="I1679" s="25"/>
      <c r="J1679" s="25"/>
      <c r="K1679" s="25"/>
      <c r="L1679" s="25"/>
      <c r="M1679" s="25"/>
      <c r="N1679" s="25"/>
      <c r="O1679" s="25"/>
      <c r="P1679" s="25"/>
      <c r="Q1679" s="25"/>
      <c r="R1679" s="25"/>
      <c r="S1679" s="25"/>
      <c r="T1679" s="25"/>
      <c r="U1679" s="25"/>
    </row>
    <row r="1680" spans="1:21" ht="11.25" customHeight="1" x14ac:dyDescent="0.2">
      <c r="A1680" s="25"/>
      <c r="B1680" s="25"/>
      <c r="C1680" s="25"/>
      <c r="D1680" s="28"/>
      <c r="E1680" s="25"/>
      <c r="F1680" s="25"/>
      <c r="G1680" s="25"/>
      <c r="H1680" s="25"/>
      <c r="I1680" s="25"/>
      <c r="J1680" s="25"/>
      <c r="K1680" s="25"/>
      <c r="L1680" s="25"/>
      <c r="M1680" s="25"/>
      <c r="N1680" s="25"/>
      <c r="O1680" s="25"/>
      <c r="P1680" s="25"/>
      <c r="Q1680" s="25"/>
      <c r="R1680" s="25"/>
      <c r="S1680" s="25"/>
      <c r="T1680" s="25"/>
      <c r="U1680" s="25"/>
    </row>
    <row r="1681" spans="1:21" ht="11.25" customHeight="1" x14ac:dyDescent="0.2">
      <c r="A1681" s="25"/>
      <c r="B1681" s="25"/>
      <c r="C1681" s="25"/>
      <c r="D1681" s="28"/>
      <c r="E1681" s="25"/>
      <c r="F1681" s="25"/>
      <c r="G1681" s="25"/>
      <c r="H1681" s="25"/>
      <c r="I1681" s="25"/>
      <c r="J1681" s="25"/>
      <c r="K1681" s="25"/>
      <c r="L1681" s="25"/>
      <c r="M1681" s="25"/>
      <c r="N1681" s="25"/>
      <c r="O1681" s="25"/>
      <c r="P1681" s="25"/>
      <c r="Q1681" s="25"/>
      <c r="R1681" s="25"/>
      <c r="S1681" s="25"/>
      <c r="T1681" s="25"/>
      <c r="U1681" s="25"/>
    </row>
    <row r="1682" spans="1:21" ht="11.25" customHeight="1" x14ac:dyDescent="0.2">
      <c r="A1682" s="25"/>
      <c r="B1682" s="25"/>
      <c r="C1682" s="25"/>
      <c r="D1682" s="28"/>
      <c r="E1682" s="25"/>
      <c r="F1682" s="25"/>
      <c r="G1682" s="25"/>
      <c r="H1682" s="25"/>
      <c r="I1682" s="25"/>
      <c r="J1682" s="25"/>
      <c r="K1682" s="25"/>
      <c r="L1682" s="25"/>
      <c r="M1682" s="25"/>
      <c r="N1682" s="25"/>
      <c r="O1682" s="25"/>
      <c r="P1682" s="25"/>
      <c r="Q1682" s="25"/>
      <c r="R1682" s="25"/>
      <c r="S1682" s="25"/>
      <c r="T1682" s="25"/>
      <c r="U1682" s="25"/>
    </row>
    <row r="1683" spans="1:21" ht="11.25" customHeight="1" x14ac:dyDescent="0.2">
      <c r="A1683" s="25"/>
      <c r="B1683" s="25"/>
      <c r="C1683" s="25"/>
      <c r="D1683" s="28"/>
      <c r="E1683" s="25"/>
      <c r="F1683" s="25"/>
      <c r="G1683" s="25"/>
      <c r="H1683" s="25"/>
      <c r="I1683" s="25"/>
      <c r="J1683" s="25"/>
      <c r="K1683" s="25"/>
      <c r="L1683" s="25"/>
      <c r="M1683" s="25"/>
      <c r="N1683" s="25"/>
      <c r="O1683" s="25"/>
      <c r="P1683" s="25"/>
      <c r="Q1683" s="25"/>
      <c r="R1683" s="25"/>
      <c r="S1683" s="25"/>
      <c r="T1683" s="25"/>
      <c r="U1683" s="25"/>
    </row>
    <row r="1684" spans="1:21" ht="11.25" customHeight="1" x14ac:dyDescent="0.2">
      <c r="A1684" s="25"/>
      <c r="B1684" s="25"/>
      <c r="C1684" s="25"/>
      <c r="D1684" s="28"/>
      <c r="E1684" s="25"/>
      <c r="F1684" s="25"/>
      <c r="G1684" s="25"/>
      <c r="H1684" s="25"/>
      <c r="I1684" s="25"/>
      <c r="J1684" s="25"/>
      <c r="K1684" s="25"/>
      <c r="L1684" s="25"/>
      <c r="M1684" s="25"/>
      <c r="N1684" s="25"/>
      <c r="O1684" s="25"/>
      <c r="P1684" s="25"/>
      <c r="Q1684" s="25"/>
      <c r="R1684" s="25"/>
      <c r="S1684" s="25"/>
      <c r="T1684" s="25"/>
      <c r="U1684" s="25"/>
    </row>
    <row r="1685" spans="1:21" ht="11.25" customHeight="1" x14ac:dyDescent="0.2">
      <c r="A1685" s="25"/>
      <c r="B1685" s="25"/>
      <c r="C1685" s="25"/>
      <c r="D1685" s="28"/>
      <c r="E1685" s="25"/>
      <c r="F1685" s="25"/>
      <c r="G1685" s="25"/>
      <c r="H1685" s="25"/>
      <c r="I1685" s="25"/>
      <c r="J1685" s="25"/>
      <c r="K1685" s="25"/>
      <c r="L1685" s="25"/>
      <c r="M1685" s="25"/>
      <c r="N1685" s="25"/>
      <c r="O1685" s="25"/>
      <c r="P1685" s="25"/>
      <c r="Q1685" s="25"/>
      <c r="R1685" s="25"/>
      <c r="S1685" s="25"/>
      <c r="T1685" s="25"/>
      <c r="U1685" s="25"/>
    </row>
    <row r="1686" spans="1:21" ht="11.25" customHeight="1" x14ac:dyDescent="0.2">
      <c r="A1686" s="25"/>
      <c r="B1686" s="25"/>
      <c r="C1686" s="25"/>
      <c r="D1686" s="28"/>
      <c r="E1686" s="25"/>
      <c r="F1686" s="25"/>
      <c r="G1686" s="25"/>
      <c r="H1686" s="25"/>
      <c r="I1686" s="25"/>
      <c r="J1686" s="25"/>
      <c r="K1686" s="25"/>
      <c r="L1686" s="25"/>
      <c r="M1686" s="25"/>
      <c r="N1686" s="25"/>
      <c r="O1686" s="25"/>
      <c r="P1686" s="25"/>
      <c r="Q1686" s="25"/>
      <c r="R1686" s="25"/>
      <c r="S1686" s="25"/>
      <c r="T1686" s="25"/>
      <c r="U1686" s="25"/>
    </row>
    <row r="1687" spans="1:21" ht="11.25" customHeight="1" x14ac:dyDescent="0.2">
      <c r="A1687" s="25"/>
      <c r="B1687" s="25"/>
      <c r="C1687" s="25"/>
      <c r="D1687" s="28"/>
      <c r="E1687" s="25"/>
      <c r="F1687" s="25"/>
      <c r="G1687" s="25"/>
      <c r="H1687" s="25"/>
      <c r="I1687" s="25"/>
      <c r="J1687" s="25"/>
      <c r="K1687" s="25"/>
      <c r="L1687" s="25"/>
      <c r="M1687" s="25"/>
      <c r="N1687" s="25"/>
      <c r="O1687" s="25"/>
      <c r="P1687" s="25"/>
      <c r="Q1687" s="25"/>
      <c r="R1687" s="25"/>
      <c r="S1687" s="25"/>
      <c r="T1687" s="25"/>
      <c r="U1687" s="25"/>
    </row>
    <row r="1688" spans="1:21" ht="11.25" customHeight="1" x14ac:dyDescent="0.2">
      <c r="A1688" s="25"/>
      <c r="B1688" s="25"/>
      <c r="C1688" s="25"/>
      <c r="D1688" s="28"/>
      <c r="E1688" s="25"/>
      <c r="F1688" s="25"/>
      <c r="G1688" s="25"/>
      <c r="H1688" s="25"/>
      <c r="I1688" s="25"/>
      <c r="J1688" s="25"/>
      <c r="K1688" s="25"/>
      <c r="L1688" s="25"/>
      <c r="M1688" s="25"/>
      <c r="N1688" s="25"/>
      <c r="O1688" s="25"/>
      <c r="P1688" s="25"/>
      <c r="Q1688" s="25"/>
      <c r="R1688" s="25"/>
      <c r="S1688" s="25"/>
      <c r="T1688" s="25"/>
      <c r="U1688" s="25"/>
    </row>
    <row r="1689" spans="1:21" ht="11.25" customHeight="1" x14ac:dyDescent="0.2">
      <c r="A1689" s="25"/>
      <c r="B1689" s="25"/>
      <c r="C1689" s="25"/>
      <c r="D1689" s="28"/>
      <c r="E1689" s="25"/>
      <c r="F1689" s="25"/>
      <c r="G1689" s="25"/>
      <c r="H1689" s="25"/>
      <c r="I1689" s="25"/>
      <c r="J1689" s="25"/>
      <c r="K1689" s="25"/>
      <c r="L1689" s="25"/>
      <c r="M1689" s="25"/>
      <c r="N1689" s="25"/>
      <c r="O1689" s="25"/>
      <c r="P1689" s="25"/>
      <c r="Q1689" s="25"/>
      <c r="R1689" s="25"/>
      <c r="S1689" s="25"/>
      <c r="T1689" s="25"/>
      <c r="U1689" s="25"/>
    </row>
    <row r="1690" spans="1:21" ht="11.25" customHeight="1" x14ac:dyDescent="0.2">
      <c r="A1690" s="25"/>
      <c r="B1690" s="25"/>
      <c r="C1690" s="25"/>
      <c r="D1690" s="28"/>
      <c r="E1690" s="25"/>
      <c r="F1690" s="25"/>
      <c r="G1690" s="25"/>
      <c r="H1690" s="25"/>
      <c r="I1690" s="25"/>
      <c r="J1690" s="25"/>
      <c r="K1690" s="25"/>
      <c r="L1690" s="25"/>
      <c r="M1690" s="25"/>
      <c r="N1690" s="25"/>
      <c r="O1690" s="25"/>
      <c r="P1690" s="25"/>
      <c r="Q1690" s="25"/>
      <c r="R1690" s="25"/>
      <c r="S1690" s="25"/>
      <c r="T1690" s="25"/>
      <c r="U1690" s="25"/>
    </row>
    <row r="1691" spans="1:21" ht="11.25" customHeight="1" x14ac:dyDescent="0.2">
      <c r="A1691" s="25"/>
      <c r="B1691" s="25"/>
      <c r="C1691" s="25"/>
      <c r="D1691" s="28"/>
      <c r="E1691" s="25"/>
      <c r="F1691" s="25"/>
      <c r="G1691" s="25"/>
      <c r="H1691" s="25"/>
      <c r="I1691" s="25"/>
      <c r="J1691" s="25"/>
      <c r="K1691" s="25"/>
      <c r="L1691" s="25"/>
      <c r="M1691" s="25"/>
      <c r="N1691" s="25"/>
      <c r="O1691" s="25"/>
      <c r="P1691" s="25"/>
      <c r="Q1691" s="25"/>
      <c r="R1691" s="25"/>
      <c r="S1691" s="25"/>
      <c r="T1691" s="25"/>
      <c r="U1691" s="25"/>
    </row>
    <row r="1692" spans="1:21" ht="11.25" customHeight="1" x14ac:dyDescent="0.2">
      <c r="A1692" s="25"/>
      <c r="B1692" s="25"/>
      <c r="C1692" s="25"/>
      <c r="D1692" s="28"/>
      <c r="E1692" s="25"/>
      <c r="F1692" s="25"/>
      <c r="G1692" s="25"/>
      <c r="H1692" s="25"/>
      <c r="I1692" s="25"/>
      <c r="J1692" s="25"/>
      <c r="K1692" s="25"/>
      <c r="L1692" s="25"/>
      <c r="M1692" s="25"/>
      <c r="N1692" s="25"/>
      <c r="O1692" s="25"/>
      <c r="P1692" s="25"/>
      <c r="Q1692" s="25"/>
      <c r="R1692" s="25"/>
      <c r="S1692" s="25"/>
      <c r="T1692" s="25"/>
      <c r="U1692" s="25"/>
    </row>
    <row r="1693" spans="1:21" ht="11.25" customHeight="1" x14ac:dyDescent="0.2">
      <c r="A1693" s="25"/>
      <c r="B1693" s="25"/>
      <c r="C1693" s="25"/>
      <c r="D1693" s="28"/>
      <c r="E1693" s="25"/>
      <c r="F1693" s="25"/>
      <c r="G1693" s="25"/>
      <c r="H1693" s="25"/>
      <c r="I1693" s="25"/>
      <c r="J1693" s="25"/>
      <c r="K1693" s="25"/>
      <c r="L1693" s="25"/>
      <c r="M1693" s="25"/>
      <c r="N1693" s="25"/>
      <c r="O1693" s="25"/>
      <c r="P1693" s="25"/>
      <c r="Q1693" s="25"/>
      <c r="R1693" s="25"/>
      <c r="S1693" s="25"/>
      <c r="T1693" s="25"/>
      <c r="U1693" s="25"/>
    </row>
    <row r="1694" spans="1:21" ht="11.25" customHeight="1" x14ac:dyDescent="0.2">
      <c r="A1694" s="25"/>
      <c r="B1694" s="25"/>
      <c r="C1694" s="25"/>
      <c r="D1694" s="28"/>
      <c r="E1694" s="25"/>
      <c r="F1694" s="25"/>
      <c r="G1694" s="25"/>
      <c r="H1694" s="25"/>
      <c r="I1694" s="25"/>
      <c r="J1694" s="25"/>
      <c r="K1694" s="25"/>
      <c r="L1694" s="25"/>
      <c r="M1694" s="25"/>
      <c r="N1694" s="25"/>
      <c r="O1694" s="25"/>
      <c r="P1694" s="25"/>
      <c r="Q1694" s="25"/>
      <c r="R1694" s="25"/>
      <c r="S1694" s="25"/>
      <c r="T1694" s="25"/>
      <c r="U1694" s="25"/>
    </row>
    <row r="1695" spans="1:21" ht="11.25" customHeight="1" x14ac:dyDescent="0.2">
      <c r="A1695" s="25"/>
      <c r="B1695" s="25"/>
      <c r="C1695" s="25"/>
      <c r="D1695" s="28"/>
      <c r="E1695" s="25"/>
      <c r="F1695" s="25"/>
      <c r="G1695" s="25"/>
      <c r="H1695" s="25"/>
      <c r="I1695" s="25"/>
      <c r="J1695" s="25"/>
      <c r="K1695" s="25"/>
      <c r="L1695" s="25"/>
      <c r="M1695" s="25"/>
      <c r="N1695" s="25"/>
      <c r="O1695" s="25"/>
      <c r="P1695" s="25"/>
      <c r="Q1695" s="25"/>
      <c r="R1695" s="25"/>
      <c r="S1695" s="25"/>
      <c r="T1695" s="25"/>
      <c r="U1695" s="25"/>
    </row>
    <row r="1696" spans="1:21" ht="11.25" customHeight="1" x14ac:dyDescent="0.2">
      <c r="A1696" s="25"/>
      <c r="B1696" s="25"/>
      <c r="C1696" s="25"/>
      <c r="D1696" s="28"/>
      <c r="E1696" s="25"/>
      <c r="F1696" s="25"/>
      <c r="G1696" s="25"/>
      <c r="H1696" s="25"/>
      <c r="I1696" s="25"/>
      <c r="J1696" s="25"/>
      <c r="K1696" s="25"/>
      <c r="L1696" s="25"/>
      <c r="M1696" s="25"/>
      <c r="N1696" s="25"/>
      <c r="O1696" s="25"/>
      <c r="P1696" s="25"/>
      <c r="Q1696" s="25"/>
      <c r="R1696" s="25"/>
      <c r="S1696" s="25"/>
      <c r="T1696" s="25"/>
      <c r="U1696" s="25"/>
    </row>
    <row r="1697" spans="1:21" ht="11.25" customHeight="1" x14ac:dyDescent="0.2">
      <c r="A1697" s="25"/>
      <c r="B1697" s="25"/>
      <c r="C1697" s="25"/>
      <c r="D1697" s="28"/>
      <c r="E1697" s="25"/>
      <c r="F1697" s="25"/>
      <c r="G1697" s="25"/>
      <c r="H1697" s="25"/>
      <c r="I1697" s="25"/>
      <c r="J1697" s="25"/>
      <c r="K1697" s="25"/>
      <c r="L1697" s="25"/>
      <c r="M1697" s="25"/>
      <c r="N1697" s="25"/>
      <c r="O1697" s="25"/>
      <c r="P1697" s="25"/>
      <c r="Q1697" s="25"/>
      <c r="R1697" s="25"/>
      <c r="S1697" s="25"/>
      <c r="T1697" s="25"/>
      <c r="U1697" s="25"/>
    </row>
    <row r="1698" spans="1:21" ht="11.25" customHeight="1" x14ac:dyDescent="0.2">
      <c r="A1698" s="25"/>
      <c r="B1698" s="25"/>
      <c r="C1698" s="25"/>
      <c r="D1698" s="28"/>
      <c r="E1698" s="25"/>
      <c r="F1698" s="25"/>
      <c r="G1698" s="25"/>
      <c r="H1698" s="25"/>
      <c r="I1698" s="25"/>
      <c r="J1698" s="25"/>
      <c r="K1698" s="25"/>
      <c r="L1698" s="25"/>
      <c r="M1698" s="25"/>
      <c r="N1698" s="25"/>
      <c r="O1698" s="25"/>
      <c r="P1698" s="25"/>
      <c r="Q1698" s="25"/>
      <c r="R1698" s="25"/>
      <c r="S1698" s="25"/>
      <c r="T1698" s="25"/>
      <c r="U1698" s="25"/>
    </row>
    <row r="1699" spans="1:21" ht="11.25" customHeight="1" x14ac:dyDescent="0.2">
      <c r="A1699" s="25"/>
      <c r="B1699" s="25"/>
      <c r="C1699" s="25"/>
      <c r="D1699" s="28"/>
      <c r="E1699" s="25"/>
      <c r="F1699" s="25"/>
      <c r="G1699" s="25"/>
      <c r="H1699" s="25"/>
      <c r="I1699" s="25"/>
      <c r="J1699" s="25"/>
      <c r="K1699" s="25"/>
      <c r="L1699" s="25"/>
      <c r="M1699" s="25"/>
      <c r="N1699" s="25"/>
      <c r="O1699" s="25"/>
      <c r="P1699" s="25"/>
      <c r="Q1699" s="25"/>
      <c r="R1699" s="25"/>
      <c r="S1699" s="25"/>
      <c r="T1699" s="25"/>
      <c r="U1699" s="25"/>
    </row>
    <row r="1700" spans="1:21" ht="11.25" customHeight="1" x14ac:dyDescent="0.2">
      <c r="A1700" s="25"/>
      <c r="B1700" s="25"/>
      <c r="C1700" s="25"/>
      <c r="D1700" s="28"/>
      <c r="E1700" s="25"/>
      <c r="F1700" s="25"/>
      <c r="G1700" s="25"/>
      <c r="H1700" s="25"/>
      <c r="I1700" s="25"/>
      <c r="J1700" s="25"/>
      <c r="K1700" s="25"/>
      <c r="L1700" s="25"/>
      <c r="M1700" s="25"/>
      <c r="N1700" s="25"/>
      <c r="O1700" s="25"/>
      <c r="P1700" s="25"/>
      <c r="Q1700" s="25"/>
      <c r="R1700" s="25"/>
      <c r="S1700" s="25"/>
      <c r="T1700" s="25"/>
      <c r="U1700" s="25"/>
    </row>
    <row r="1701" spans="1:21" ht="11.25" customHeight="1" x14ac:dyDescent="0.2">
      <c r="A1701" s="25"/>
      <c r="B1701" s="25"/>
      <c r="C1701" s="25"/>
      <c r="D1701" s="28"/>
      <c r="E1701" s="25"/>
      <c r="F1701" s="25"/>
      <c r="G1701" s="25"/>
      <c r="H1701" s="25"/>
      <c r="I1701" s="25"/>
      <c r="J1701" s="25"/>
      <c r="K1701" s="25"/>
      <c r="L1701" s="25"/>
      <c r="M1701" s="25"/>
      <c r="N1701" s="25"/>
      <c r="O1701" s="25"/>
      <c r="P1701" s="25"/>
      <c r="Q1701" s="25"/>
      <c r="R1701" s="25"/>
      <c r="S1701" s="25"/>
      <c r="T1701" s="25"/>
      <c r="U1701" s="25"/>
    </row>
    <row r="1702" spans="1:21" ht="11.25" customHeight="1" x14ac:dyDescent="0.2">
      <c r="A1702" s="25"/>
      <c r="B1702" s="25"/>
      <c r="C1702" s="25"/>
      <c r="D1702" s="28"/>
      <c r="E1702" s="25"/>
      <c r="F1702" s="25"/>
      <c r="G1702" s="25"/>
      <c r="H1702" s="25"/>
      <c r="I1702" s="25"/>
      <c r="J1702" s="25"/>
      <c r="K1702" s="25"/>
      <c r="L1702" s="25"/>
      <c r="M1702" s="25"/>
      <c r="N1702" s="25"/>
      <c r="O1702" s="25"/>
      <c r="P1702" s="25"/>
      <c r="Q1702" s="25"/>
      <c r="R1702" s="25"/>
      <c r="S1702" s="25"/>
      <c r="T1702" s="25"/>
      <c r="U1702" s="25"/>
    </row>
    <row r="1703" spans="1:21" ht="11.25" customHeight="1" x14ac:dyDescent="0.2">
      <c r="A1703" s="25"/>
      <c r="B1703" s="25"/>
      <c r="C1703" s="25"/>
      <c r="D1703" s="28"/>
      <c r="E1703" s="25"/>
      <c r="F1703" s="25"/>
      <c r="G1703" s="25"/>
      <c r="H1703" s="25"/>
      <c r="I1703" s="25"/>
      <c r="J1703" s="25"/>
      <c r="K1703" s="25"/>
      <c r="L1703" s="25"/>
      <c r="M1703" s="25"/>
      <c r="N1703" s="25"/>
      <c r="O1703" s="25"/>
      <c r="P1703" s="25"/>
      <c r="Q1703" s="25"/>
      <c r="R1703" s="25"/>
      <c r="S1703" s="25"/>
      <c r="T1703" s="25"/>
      <c r="U1703" s="25"/>
    </row>
    <row r="1704" spans="1:21" ht="11.25" customHeight="1" x14ac:dyDescent="0.2">
      <c r="A1704" s="25"/>
      <c r="B1704" s="25"/>
      <c r="C1704" s="25"/>
      <c r="D1704" s="28"/>
      <c r="E1704" s="25"/>
      <c r="F1704" s="25"/>
      <c r="G1704" s="25"/>
      <c r="H1704" s="25"/>
      <c r="I1704" s="25"/>
      <c r="J1704" s="25"/>
      <c r="K1704" s="25"/>
      <c r="L1704" s="25"/>
      <c r="M1704" s="25"/>
      <c r="N1704" s="25"/>
      <c r="O1704" s="25"/>
      <c r="P1704" s="25"/>
      <c r="Q1704" s="25"/>
      <c r="R1704" s="25"/>
      <c r="S1704" s="25"/>
      <c r="T1704" s="25"/>
      <c r="U1704" s="25"/>
    </row>
    <row r="1705" spans="1:21" ht="11.25" customHeight="1" x14ac:dyDescent="0.2">
      <c r="A1705" s="25"/>
      <c r="B1705" s="25"/>
      <c r="C1705" s="25"/>
      <c r="D1705" s="28"/>
      <c r="E1705" s="25"/>
      <c r="F1705" s="25"/>
      <c r="G1705" s="25"/>
      <c r="H1705" s="25"/>
      <c r="I1705" s="25"/>
      <c r="J1705" s="25"/>
      <c r="K1705" s="25"/>
      <c r="L1705" s="25"/>
      <c r="M1705" s="25"/>
      <c r="N1705" s="25"/>
      <c r="O1705" s="25"/>
      <c r="P1705" s="25"/>
      <c r="Q1705" s="25"/>
      <c r="R1705" s="25"/>
      <c r="S1705" s="25"/>
      <c r="T1705" s="25"/>
      <c r="U1705" s="25"/>
    </row>
    <row r="1706" spans="1:21" ht="11.25" customHeight="1" x14ac:dyDescent="0.2">
      <c r="A1706" s="25"/>
      <c r="B1706" s="25"/>
      <c r="C1706" s="25"/>
      <c r="D1706" s="28"/>
      <c r="E1706" s="25"/>
      <c r="F1706" s="25"/>
      <c r="G1706" s="25"/>
      <c r="H1706" s="25"/>
      <c r="I1706" s="25"/>
      <c r="J1706" s="25"/>
      <c r="K1706" s="25"/>
      <c r="L1706" s="25"/>
      <c r="M1706" s="25"/>
      <c r="N1706" s="25"/>
      <c r="O1706" s="25"/>
      <c r="P1706" s="25"/>
      <c r="Q1706" s="25"/>
      <c r="R1706" s="25"/>
      <c r="S1706" s="25"/>
      <c r="T1706" s="25"/>
      <c r="U1706" s="25"/>
    </row>
    <row r="1707" spans="1:21" ht="11.25" customHeight="1" x14ac:dyDescent="0.2">
      <c r="A1707" s="25"/>
      <c r="B1707" s="25"/>
      <c r="C1707" s="25"/>
      <c r="D1707" s="28"/>
      <c r="E1707" s="25"/>
      <c r="F1707" s="25"/>
      <c r="G1707" s="25"/>
      <c r="H1707" s="25"/>
      <c r="I1707" s="25"/>
      <c r="J1707" s="25"/>
      <c r="K1707" s="25"/>
      <c r="L1707" s="25"/>
      <c r="M1707" s="25"/>
      <c r="N1707" s="25"/>
      <c r="O1707" s="25"/>
      <c r="P1707" s="25"/>
      <c r="Q1707" s="25"/>
      <c r="R1707" s="25"/>
      <c r="S1707" s="25"/>
      <c r="T1707" s="25"/>
      <c r="U1707" s="25"/>
    </row>
    <row r="1708" spans="1:21" ht="11.25" customHeight="1" x14ac:dyDescent="0.2">
      <c r="A1708" s="25"/>
      <c r="B1708" s="25"/>
      <c r="C1708" s="25"/>
      <c r="D1708" s="28"/>
      <c r="E1708" s="25"/>
      <c r="F1708" s="25"/>
      <c r="G1708" s="25"/>
      <c r="H1708" s="25"/>
      <c r="I1708" s="25"/>
      <c r="J1708" s="25"/>
      <c r="K1708" s="25"/>
      <c r="L1708" s="25"/>
      <c r="M1708" s="25"/>
      <c r="N1708" s="25"/>
      <c r="O1708" s="25"/>
      <c r="P1708" s="25"/>
      <c r="Q1708" s="25"/>
      <c r="R1708" s="25"/>
      <c r="S1708" s="25"/>
      <c r="T1708" s="25"/>
      <c r="U1708" s="25"/>
    </row>
    <row r="1709" spans="1:21" ht="11.25" customHeight="1" x14ac:dyDescent="0.2">
      <c r="A1709" s="25"/>
      <c r="B1709" s="25"/>
      <c r="C1709" s="25"/>
      <c r="D1709" s="28"/>
      <c r="E1709" s="25"/>
      <c r="F1709" s="25"/>
      <c r="G1709" s="25"/>
      <c r="H1709" s="25"/>
      <c r="I1709" s="25"/>
      <c r="J1709" s="25"/>
      <c r="K1709" s="25"/>
      <c r="L1709" s="25"/>
      <c r="M1709" s="25"/>
      <c r="N1709" s="25"/>
      <c r="O1709" s="25"/>
      <c r="P1709" s="25"/>
      <c r="Q1709" s="25"/>
      <c r="R1709" s="25"/>
      <c r="S1709" s="25"/>
      <c r="T1709" s="25"/>
      <c r="U1709" s="25"/>
    </row>
    <row r="1710" spans="1:21" ht="11.25" customHeight="1" x14ac:dyDescent="0.2">
      <c r="A1710" s="25"/>
      <c r="B1710" s="25"/>
      <c r="C1710" s="25"/>
      <c r="D1710" s="28"/>
      <c r="E1710" s="25"/>
      <c r="F1710" s="25"/>
      <c r="G1710" s="25"/>
      <c r="H1710" s="25"/>
      <c r="I1710" s="25"/>
      <c r="J1710" s="25"/>
      <c r="K1710" s="25"/>
      <c r="L1710" s="25"/>
      <c r="M1710" s="25"/>
      <c r="N1710" s="25"/>
      <c r="O1710" s="25"/>
      <c r="P1710" s="25"/>
      <c r="Q1710" s="25"/>
      <c r="R1710" s="25"/>
      <c r="S1710" s="25"/>
      <c r="T1710" s="25"/>
      <c r="U1710" s="25"/>
    </row>
    <row r="1711" spans="1:21" ht="11.25" customHeight="1" x14ac:dyDescent="0.2">
      <c r="A1711" s="25"/>
      <c r="B1711" s="25"/>
      <c r="C1711" s="25"/>
      <c r="D1711" s="28"/>
      <c r="E1711" s="25"/>
      <c r="F1711" s="25"/>
      <c r="G1711" s="25"/>
      <c r="H1711" s="25"/>
      <c r="I1711" s="25"/>
      <c r="J1711" s="25"/>
      <c r="K1711" s="25"/>
      <c r="L1711" s="25"/>
      <c r="M1711" s="25"/>
      <c r="N1711" s="25"/>
      <c r="O1711" s="25"/>
      <c r="P1711" s="25"/>
      <c r="Q1711" s="25"/>
      <c r="R1711" s="25"/>
      <c r="S1711" s="25"/>
      <c r="T1711" s="25"/>
      <c r="U1711" s="25"/>
    </row>
    <row r="1712" spans="1:21" ht="11.25" customHeight="1" x14ac:dyDescent="0.2">
      <c r="A1712" s="25"/>
      <c r="B1712" s="25"/>
      <c r="C1712" s="25"/>
      <c r="D1712" s="28"/>
      <c r="E1712" s="25"/>
      <c r="F1712" s="25"/>
      <c r="G1712" s="25"/>
      <c r="H1712" s="25"/>
      <c r="I1712" s="25"/>
      <c r="J1712" s="25"/>
      <c r="K1712" s="25"/>
      <c r="L1712" s="25"/>
      <c r="M1712" s="25"/>
      <c r="N1712" s="25"/>
      <c r="O1712" s="25"/>
      <c r="P1712" s="25"/>
      <c r="Q1712" s="25"/>
      <c r="R1712" s="25"/>
      <c r="S1712" s="25"/>
      <c r="T1712" s="25"/>
      <c r="U1712" s="25"/>
    </row>
    <row r="1713" spans="1:21" ht="11.25" customHeight="1" x14ac:dyDescent="0.2">
      <c r="A1713" s="25"/>
      <c r="B1713" s="25"/>
      <c r="C1713" s="25"/>
      <c r="D1713" s="28"/>
      <c r="E1713" s="25"/>
      <c r="F1713" s="25"/>
      <c r="G1713" s="25"/>
      <c r="H1713" s="25"/>
      <c r="I1713" s="25"/>
      <c r="J1713" s="25"/>
      <c r="K1713" s="25"/>
      <c r="L1713" s="25"/>
      <c r="M1713" s="25"/>
      <c r="N1713" s="25"/>
      <c r="O1713" s="25"/>
      <c r="P1713" s="25"/>
      <c r="Q1713" s="25"/>
      <c r="R1713" s="25"/>
      <c r="S1713" s="25"/>
      <c r="T1713" s="25"/>
      <c r="U1713" s="25"/>
    </row>
    <row r="1714" spans="1:21" ht="11.25" customHeight="1" x14ac:dyDescent="0.2">
      <c r="A1714" s="25"/>
      <c r="B1714" s="25"/>
      <c r="C1714" s="25"/>
      <c r="D1714" s="28"/>
      <c r="E1714" s="25"/>
      <c r="F1714" s="25"/>
      <c r="G1714" s="25"/>
      <c r="H1714" s="25"/>
      <c r="I1714" s="25"/>
      <c r="J1714" s="25"/>
      <c r="K1714" s="25"/>
      <c r="L1714" s="25"/>
      <c r="M1714" s="25"/>
      <c r="N1714" s="25"/>
      <c r="O1714" s="25"/>
      <c r="P1714" s="25"/>
      <c r="Q1714" s="25"/>
      <c r="R1714" s="25"/>
      <c r="S1714" s="25"/>
      <c r="T1714" s="25"/>
      <c r="U1714" s="25"/>
    </row>
    <row r="1715" spans="1:21" ht="11.25" customHeight="1" x14ac:dyDescent="0.2">
      <c r="A1715" s="25"/>
      <c r="B1715" s="25"/>
      <c r="C1715" s="25"/>
      <c r="D1715" s="28"/>
      <c r="E1715" s="25"/>
      <c r="F1715" s="25"/>
      <c r="G1715" s="25"/>
      <c r="H1715" s="25"/>
      <c r="I1715" s="25"/>
      <c r="J1715" s="25"/>
      <c r="K1715" s="25"/>
      <c r="L1715" s="25"/>
      <c r="M1715" s="25"/>
      <c r="N1715" s="25"/>
      <c r="O1715" s="25"/>
      <c r="P1715" s="25"/>
      <c r="Q1715" s="25"/>
      <c r="R1715" s="25"/>
      <c r="S1715" s="25"/>
      <c r="T1715" s="25"/>
      <c r="U1715" s="25"/>
    </row>
    <row r="1716" spans="1:21" ht="11.25" customHeight="1" x14ac:dyDescent="0.2">
      <c r="A1716" s="25"/>
      <c r="B1716" s="25"/>
      <c r="C1716" s="25"/>
      <c r="D1716" s="28"/>
      <c r="E1716" s="25"/>
      <c r="F1716" s="25"/>
      <c r="G1716" s="25"/>
      <c r="H1716" s="25"/>
      <c r="I1716" s="25"/>
      <c r="J1716" s="25"/>
      <c r="K1716" s="25"/>
      <c r="L1716" s="25"/>
      <c r="M1716" s="25"/>
      <c r="N1716" s="25"/>
      <c r="O1716" s="25"/>
      <c r="P1716" s="25"/>
      <c r="Q1716" s="25"/>
      <c r="R1716" s="25"/>
      <c r="S1716" s="25"/>
      <c r="T1716" s="25"/>
      <c r="U1716" s="25"/>
    </row>
    <row r="1717" spans="1:21" ht="11.25" customHeight="1" x14ac:dyDescent="0.2">
      <c r="A1717" s="25"/>
      <c r="B1717" s="25"/>
      <c r="C1717" s="25"/>
      <c r="D1717" s="28"/>
      <c r="E1717" s="25"/>
      <c r="F1717" s="25"/>
      <c r="G1717" s="25"/>
      <c r="H1717" s="25"/>
      <c r="I1717" s="25"/>
      <c r="J1717" s="25"/>
      <c r="K1717" s="25"/>
      <c r="L1717" s="25"/>
      <c r="M1717" s="25"/>
      <c r="N1717" s="25"/>
      <c r="O1717" s="25"/>
      <c r="P1717" s="25"/>
      <c r="Q1717" s="25"/>
      <c r="R1717" s="25"/>
      <c r="S1717" s="25"/>
      <c r="T1717" s="25"/>
      <c r="U1717" s="25"/>
    </row>
    <row r="1718" spans="1:21" ht="11.25" customHeight="1" x14ac:dyDescent="0.2">
      <c r="A1718" s="25"/>
      <c r="B1718" s="25"/>
      <c r="C1718" s="25"/>
      <c r="D1718" s="28"/>
      <c r="E1718" s="25"/>
      <c r="F1718" s="25"/>
      <c r="G1718" s="25"/>
      <c r="H1718" s="25"/>
      <c r="I1718" s="25"/>
      <c r="J1718" s="25"/>
      <c r="K1718" s="25"/>
      <c r="L1718" s="25"/>
      <c r="M1718" s="25"/>
      <c r="N1718" s="25"/>
      <c r="O1718" s="25"/>
      <c r="P1718" s="25"/>
      <c r="Q1718" s="25"/>
      <c r="R1718" s="25"/>
      <c r="S1718" s="25"/>
      <c r="T1718" s="25"/>
      <c r="U1718" s="25"/>
    </row>
    <row r="1719" spans="1:21" ht="11.25" customHeight="1" x14ac:dyDescent="0.2">
      <c r="A1719" s="25"/>
      <c r="B1719" s="25"/>
      <c r="C1719" s="25"/>
      <c r="D1719" s="28"/>
      <c r="E1719" s="25"/>
      <c r="F1719" s="25"/>
      <c r="G1719" s="25"/>
      <c r="H1719" s="25"/>
      <c r="I1719" s="25"/>
      <c r="J1719" s="25"/>
      <c r="K1719" s="25"/>
      <c r="L1719" s="25"/>
      <c r="M1719" s="25"/>
      <c r="N1719" s="25"/>
      <c r="O1719" s="25"/>
      <c r="P1719" s="25"/>
      <c r="Q1719" s="25"/>
      <c r="R1719" s="25"/>
      <c r="S1719" s="25"/>
      <c r="T1719" s="25"/>
      <c r="U1719" s="25"/>
    </row>
    <row r="1720" spans="1:21" ht="11.25" customHeight="1" x14ac:dyDescent="0.2">
      <c r="A1720" s="25"/>
      <c r="B1720" s="25"/>
      <c r="C1720" s="25"/>
      <c r="D1720" s="28"/>
      <c r="E1720" s="25"/>
      <c r="F1720" s="25"/>
      <c r="G1720" s="25"/>
      <c r="H1720" s="25"/>
      <c r="I1720" s="25"/>
      <c r="J1720" s="25"/>
      <c r="K1720" s="25"/>
      <c r="L1720" s="25"/>
      <c r="M1720" s="25"/>
      <c r="N1720" s="25"/>
      <c r="O1720" s="25"/>
      <c r="P1720" s="25"/>
      <c r="Q1720" s="25"/>
      <c r="R1720" s="25"/>
      <c r="S1720" s="25"/>
      <c r="T1720" s="25"/>
      <c r="U1720" s="25"/>
    </row>
    <row r="1721" spans="1:21" ht="11.25" customHeight="1" x14ac:dyDescent="0.2">
      <c r="A1721" s="25"/>
      <c r="B1721" s="25"/>
      <c r="C1721" s="25"/>
      <c r="D1721" s="28"/>
      <c r="E1721" s="25"/>
      <c r="F1721" s="25"/>
      <c r="G1721" s="25"/>
      <c r="H1721" s="25"/>
      <c r="I1721" s="25"/>
      <c r="J1721" s="25"/>
      <c r="K1721" s="25"/>
      <c r="L1721" s="25"/>
      <c r="M1721" s="25"/>
      <c r="N1721" s="25"/>
      <c r="O1721" s="25"/>
      <c r="P1721" s="25"/>
      <c r="Q1721" s="25"/>
      <c r="R1721" s="25"/>
      <c r="S1721" s="25"/>
      <c r="T1721" s="25"/>
      <c r="U1721" s="25"/>
    </row>
    <row r="1722" spans="1:21" ht="11.25" customHeight="1" x14ac:dyDescent="0.2">
      <c r="A1722" s="25"/>
      <c r="B1722" s="25"/>
      <c r="C1722" s="25"/>
      <c r="D1722" s="28"/>
      <c r="E1722" s="25"/>
      <c r="F1722" s="25"/>
      <c r="G1722" s="25"/>
      <c r="H1722" s="25"/>
      <c r="I1722" s="25"/>
      <c r="J1722" s="25"/>
      <c r="K1722" s="25"/>
      <c r="L1722" s="25"/>
      <c r="M1722" s="25"/>
      <c r="N1722" s="25"/>
      <c r="O1722" s="25"/>
      <c r="P1722" s="25"/>
      <c r="Q1722" s="25"/>
      <c r="R1722" s="25"/>
      <c r="S1722" s="25"/>
      <c r="T1722" s="25"/>
      <c r="U1722" s="25"/>
    </row>
    <row r="1723" spans="1:21" ht="11.25" customHeight="1" x14ac:dyDescent="0.2">
      <c r="A1723" s="25"/>
      <c r="B1723" s="25"/>
      <c r="C1723" s="25"/>
      <c r="D1723" s="28"/>
      <c r="E1723" s="25"/>
      <c r="F1723" s="25"/>
      <c r="G1723" s="25"/>
      <c r="H1723" s="25"/>
      <c r="I1723" s="25"/>
      <c r="J1723" s="25"/>
      <c r="K1723" s="25"/>
      <c r="L1723" s="25"/>
      <c r="M1723" s="25"/>
      <c r="N1723" s="25"/>
      <c r="O1723" s="25"/>
      <c r="P1723" s="25"/>
      <c r="Q1723" s="25"/>
      <c r="R1723" s="25"/>
      <c r="S1723" s="25"/>
      <c r="T1723" s="25"/>
      <c r="U1723" s="25"/>
    </row>
    <row r="1724" spans="1:21" ht="11.25" customHeight="1" x14ac:dyDescent="0.2">
      <c r="A1724" s="25"/>
      <c r="B1724" s="25"/>
      <c r="C1724" s="25"/>
      <c r="D1724" s="28"/>
      <c r="E1724" s="25"/>
      <c r="F1724" s="25"/>
      <c r="G1724" s="25"/>
      <c r="H1724" s="25"/>
      <c r="I1724" s="25"/>
      <c r="J1724" s="25"/>
      <c r="K1724" s="25"/>
      <c r="L1724" s="25"/>
      <c r="M1724" s="25"/>
      <c r="N1724" s="25"/>
      <c r="O1724" s="25"/>
      <c r="P1724" s="25"/>
      <c r="Q1724" s="25"/>
      <c r="R1724" s="25"/>
      <c r="S1724" s="25"/>
      <c r="T1724" s="25"/>
      <c r="U1724" s="25"/>
    </row>
    <row r="1725" spans="1:21" ht="11.25" customHeight="1" x14ac:dyDescent="0.2">
      <c r="A1725" s="25"/>
      <c r="B1725" s="25"/>
      <c r="C1725" s="25"/>
      <c r="D1725" s="28"/>
      <c r="E1725" s="25"/>
      <c r="F1725" s="25"/>
      <c r="G1725" s="25"/>
      <c r="H1725" s="25"/>
      <c r="I1725" s="25"/>
      <c r="J1725" s="25"/>
      <c r="K1725" s="25"/>
      <c r="L1725" s="25"/>
      <c r="M1725" s="25"/>
      <c r="N1725" s="25"/>
      <c r="O1725" s="25"/>
      <c r="P1725" s="25"/>
      <c r="Q1725" s="25"/>
      <c r="R1725" s="25"/>
      <c r="S1725" s="25"/>
      <c r="T1725" s="25"/>
      <c r="U1725" s="25"/>
    </row>
    <row r="1726" spans="1:21" ht="11.25" customHeight="1" x14ac:dyDescent="0.2">
      <c r="A1726" s="25"/>
      <c r="B1726" s="25"/>
      <c r="C1726" s="25"/>
      <c r="D1726" s="28"/>
      <c r="E1726" s="25"/>
      <c r="F1726" s="25"/>
      <c r="G1726" s="25"/>
      <c r="H1726" s="25"/>
      <c r="I1726" s="25"/>
      <c r="J1726" s="25"/>
      <c r="K1726" s="25"/>
      <c r="L1726" s="25"/>
      <c r="M1726" s="25"/>
      <c r="N1726" s="25"/>
      <c r="O1726" s="25"/>
      <c r="P1726" s="25"/>
      <c r="Q1726" s="25"/>
      <c r="R1726" s="25"/>
      <c r="S1726" s="25"/>
      <c r="T1726" s="25"/>
      <c r="U1726" s="25"/>
    </row>
    <row r="1727" spans="1:21" ht="11.25" customHeight="1" x14ac:dyDescent="0.2">
      <c r="A1727" s="25"/>
      <c r="B1727" s="25"/>
      <c r="C1727" s="25"/>
      <c r="D1727" s="28"/>
      <c r="E1727" s="25"/>
      <c r="F1727" s="25"/>
      <c r="G1727" s="25"/>
      <c r="H1727" s="25"/>
      <c r="I1727" s="25"/>
      <c r="J1727" s="25"/>
      <c r="K1727" s="25"/>
      <c r="L1727" s="25"/>
      <c r="M1727" s="25"/>
      <c r="N1727" s="25"/>
      <c r="O1727" s="25"/>
      <c r="P1727" s="25"/>
      <c r="Q1727" s="25"/>
      <c r="R1727" s="25"/>
      <c r="S1727" s="25"/>
      <c r="T1727" s="25"/>
      <c r="U1727" s="25"/>
    </row>
    <row r="1728" spans="1:21" ht="11.25" customHeight="1" x14ac:dyDescent="0.2">
      <c r="A1728" s="25"/>
      <c r="B1728" s="25"/>
      <c r="C1728" s="25"/>
      <c r="D1728" s="28"/>
      <c r="E1728" s="25"/>
      <c r="F1728" s="25"/>
      <c r="G1728" s="25"/>
      <c r="H1728" s="25"/>
      <c r="I1728" s="25"/>
      <c r="J1728" s="25"/>
      <c r="K1728" s="25"/>
      <c r="L1728" s="25"/>
      <c r="M1728" s="25"/>
      <c r="N1728" s="25"/>
      <c r="O1728" s="25"/>
      <c r="P1728" s="25"/>
      <c r="Q1728" s="25"/>
      <c r="R1728" s="25"/>
      <c r="S1728" s="25"/>
      <c r="T1728" s="25"/>
      <c r="U1728" s="25"/>
    </row>
    <row r="1729" spans="1:21" ht="11.25" customHeight="1" x14ac:dyDescent="0.2">
      <c r="A1729" s="25"/>
      <c r="B1729" s="25"/>
      <c r="C1729" s="25"/>
      <c r="D1729" s="28"/>
      <c r="E1729" s="25"/>
      <c r="F1729" s="25"/>
      <c r="G1729" s="25"/>
      <c r="H1729" s="25"/>
      <c r="I1729" s="25"/>
      <c r="J1729" s="25"/>
      <c r="K1729" s="25"/>
      <c r="L1729" s="25"/>
      <c r="M1729" s="25"/>
      <c r="N1729" s="25"/>
      <c r="O1729" s="25"/>
      <c r="P1729" s="25"/>
      <c r="Q1729" s="25"/>
      <c r="R1729" s="25"/>
      <c r="S1729" s="25"/>
      <c r="T1729" s="25"/>
      <c r="U1729" s="25"/>
    </row>
    <row r="1730" spans="1:21" ht="11.25" customHeight="1" x14ac:dyDescent="0.2">
      <c r="A1730" s="25"/>
      <c r="B1730" s="25"/>
      <c r="C1730" s="25"/>
      <c r="D1730" s="28"/>
      <c r="E1730" s="25"/>
      <c r="F1730" s="25"/>
      <c r="G1730" s="25"/>
      <c r="H1730" s="25"/>
      <c r="I1730" s="25"/>
      <c r="J1730" s="25"/>
      <c r="K1730" s="25"/>
      <c r="L1730" s="25"/>
      <c r="M1730" s="25"/>
      <c r="N1730" s="25"/>
      <c r="O1730" s="25"/>
      <c r="P1730" s="25"/>
      <c r="Q1730" s="25"/>
      <c r="R1730" s="25"/>
      <c r="S1730" s="25"/>
      <c r="T1730" s="25"/>
      <c r="U1730" s="25"/>
    </row>
    <row r="1731" spans="1:21" ht="11.25" customHeight="1" x14ac:dyDescent="0.2">
      <c r="A1731" s="25"/>
      <c r="B1731" s="25"/>
      <c r="C1731" s="25"/>
      <c r="D1731" s="28"/>
      <c r="E1731" s="25"/>
      <c r="F1731" s="25"/>
      <c r="G1731" s="25"/>
      <c r="H1731" s="25"/>
      <c r="I1731" s="25"/>
      <c r="J1731" s="25"/>
      <c r="K1731" s="25"/>
      <c r="L1731" s="25"/>
      <c r="M1731" s="25"/>
      <c r="N1731" s="25"/>
      <c r="O1731" s="25"/>
      <c r="P1731" s="25"/>
      <c r="Q1731" s="25"/>
      <c r="R1731" s="25"/>
      <c r="S1731" s="25"/>
      <c r="T1731" s="25"/>
      <c r="U1731" s="25"/>
    </row>
    <row r="1732" spans="1:21" ht="11.25" customHeight="1" x14ac:dyDescent="0.2">
      <c r="A1732" s="25"/>
      <c r="B1732" s="25"/>
      <c r="C1732" s="25"/>
      <c r="D1732" s="28"/>
      <c r="E1732" s="25"/>
      <c r="F1732" s="25"/>
      <c r="G1732" s="25"/>
      <c r="H1732" s="25"/>
      <c r="I1732" s="25"/>
      <c r="J1732" s="25"/>
      <c r="K1732" s="25"/>
      <c r="L1732" s="25"/>
      <c r="M1732" s="25"/>
      <c r="N1732" s="25"/>
      <c r="O1732" s="25"/>
      <c r="P1732" s="25"/>
      <c r="Q1732" s="25"/>
      <c r="R1732" s="25"/>
      <c r="S1732" s="25"/>
      <c r="T1732" s="25"/>
      <c r="U1732" s="25"/>
    </row>
    <row r="1733" spans="1:21" ht="11.25" customHeight="1" x14ac:dyDescent="0.2">
      <c r="A1733" s="25"/>
      <c r="B1733" s="25"/>
      <c r="C1733" s="25"/>
      <c r="D1733" s="28"/>
      <c r="E1733" s="25"/>
      <c r="F1733" s="25"/>
      <c r="G1733" s="25"/>
      <c r="H1733" s="25"/>
      <c r="I1733" s="25"/>
      <c r="J1733" s="25"/>
      <c r="K1733" s="25"/>
      <c r="L1733" s="25"/>
      <c r="M1733" s="25"/>
      <c r="N1733" s="25"/>
      <c r="O1733" s="25"/>
      <c r="P1733" s="25"/>
      <c r="Q1733" s="25"/>
      <c r="R1733" s="25"/>
      <c r="S1733" s="25"/>
      <c r="T1733" s="25"/>
      <c r="U1733" s="25"/>
    </row>
    <row r="1734" spans="1:21" ht="11.25" customHeight="1" x14ac:dyDescent="0.2">
      <c r="A1734" s="25"/>
      <c r="B1734" s="25"/>
      <c r="C1734" s="25"/>
      <c r="D1734" s="28"/>
      <c r="E1734" s="25"/>
      <c r="F1734" s="25"/>
      <c r="G1734" s="25"/>
      <c r="H1734" s="25"/>
      <c r="I1734" s="25"/>
      <c r="J1734" s="25"/>
      <c r="K1734" s="25"/>
      <c r="L1734" s="25"/>
      <c r="M1734" s="25"/>
      <c r="N1734" s="25"/>
      <c r="O1734" s="25"/>
      <c r="P1734" s="25"/>
      <c r="Q1734" s="25"/>
      <c r="R1734" s="25"/>
      <c r="S1734" s="25"/>
      <c r="T1734" s="25"/>
      <c r="U1734" s="25"/>
    </row>
    <row r="1735" spans="1:21" ht="11.25" customHeight="1" x14ac:dyDescent="0.2">
      <c r="A1735" s="25"/>
      <c r="B1735" s="25"/>
      <c r="C1735" s="25"/>
      <c r="D1735" s="28"/>
      <c r="E1735" s="25"/>
      <c r="F1735" s="25"/>
      <c r="G1735" s="25"/>
      <c r="H1735" s="25"/>
      <c r="I1735" s="25"/>
      <c r="J1735" s="25"/>
      <c r="K1735" s="25"/>
      <c r="L1735" s="25"/>
      <c r="M1735" s="25"/>
      <c r="N1735" s="25"/>
      <c r="O1735" s="25"/>
      <c r="P1735" s="25"/>
      <c r="Q1735" s="25"/>
      <c r="R1735" s="25"/>
      <c r="S1735" s="25"/>
      <c r="T1735" s="25"/>
      <c r="U1735" s="25"/>
    </row>
    <row r="1736" spans="1:21" ht="11.25" customHeight="1" x14ac:dyDescent="0.2">
      <c r="A1736" s="25"/>
      <c r="B1736" s="25"/>
      <c r="C1736" s="25"/>
      <c r="D1736" s="28"/>
      <c r="E1736" s="25"/>
      <c r="F1736" s="25"/>
      <c r="G1736" s="25"/>
      <c r="H1736" s="25"/>
      <c r="I1736" s="25"/>
      <c r="J1736" s="25"/>
      <c r="K1736" s="25"/>
      <c r="L1736" s="25"/>
      <c r="M1736" s="25"/>
      <c r="N1736" s="25"/>
      <c r="O1736" s="25"/>
      <c r="P1736" s="25"/>
      <c r="Q1736" s="25"/>
      <c r="R1736" s="25"/>
      <c r="S1736" s="25"/>
      <c r="T1736" s="25"/>
      <c r="U1736" s="25"/>
    </row>
    <row r="1737" spans="1:21" ht="11.25" customHeight="1" x14ac:dyDescent="0.2">
      <c r="A1737" s="25"/>
      <c r="B1737" s="25"/>
      <c r="C1737" s="25"/>
      <c r="D1737" s="28"/>
      <c r="E1737" s="25"/>
      <c r="F1737" s="25"/>
      <c r="G1737" s="25"/>
      <c r="H1737" s="25"/>
      <c r="I1737" s="25"/>
      <c r="J1737" s="25"/>
      <c r="K1737" s="25"/>
      <c r="L1737" s="25"/>
      <c r="M1737" s="25"/>
      <c r="N1737" s="25"/>
      <c r="O1737" s="25"/>
      <c r="P1737" s="25"/>
      <c r="Q1737" s="25"/>
      <c r="R1737" s="25"/>
      <c r="S1737" s="25"/>
      <c r="T1737" s="25"/>
      <c r="U1737" s="25"/>
    </row>
    <row r="1738" spans="1:21" ht="11.25" customHeight="1" x14ac:dyDescent="0.2">
      <c r="A1738" s="25"/>
      <c r="B1738" s="25"/>
      <c r="C1738" s="25"/>
      <c r="D1738" s="28"/>
      <c r="E1738" s="25"/>
      <c r="F1738" s="25"/>
      <c r="G1738" s="25"/>
      <c r="H1738" s="25"/>
      <c r="I1738" s="25"/>
      <c r="J1738" s="25"/>
      <c r="K1738" s="25"/>
      <c r="L1738" s="25"/>
      <c r="M1738" s="25"/>
      <c r="N1738" s="25"/>
      <c r="O1738" s="25"/>
      <c r="P1738" s="25"/>
      <c r="Q1738" s="25"/>
      <c r="R1738" s="25"/>
      <c r="S1738" s="25"/>
      <c r="T1738" s="25"/>
      <c r="U1738" s="25"/>
    </row>
    <row r="1739" spans="1:21" ht="11.25" customHeight="1" x14ac:dyDescent="0.2">
      <c r="A1739" s="25"/>
      <c r="B1739" s="25"/>
      <c r="C1739" s="25"/>
      <c r="D1739" s="28"/>
      <c r="E1739" s="25"/>
      <c r="F1739" s="25"/>
      <c r="G1739" s="25"/>
      <c r="H1739" s="25"/>
      <c r="I1739" s="25"/>
      <c r="J1739" s="25"/>
      <c r="K1739" s="25"/>
      <c r="L1739" s="25"/>
      <c r="M1739" s="25"/>
      <c r="N1739" s="25"/>
      <c r="O1739" s="25"/>
      <c r="P1739" s="25"/>
      <c r="Q1739" s="25"/>
      <c r="R1739" s="25"/>
      <c r="S1739" s="25"/>
      <c r="T1739" s="25"/>
      <c r="U1739" s="25"/>
    </row>
    <row r="1740" spans="1:21" ht="11.25" customHeight="1" x14ac:dyDescent="0.2">
      <c r="A1740" s="25"/>
      <c r="B1740" s="25"/>
      <c r="C1740" s="25"/>
      <c r="D1740" s="28"/>
      <c r="E1740" s="25"/>
      <c r="F1740" s="25"/>
      <c r="G1740" s="25"/>
      <c r="H1740" s="25"/>
      <c r="I1740" s="25"/>
      <c r="J1740" s="25"/>
      <c r="K1740" s="25"/>
      <c r="L1740" s="25"/>
      <c r="M1740" s="25"/>
      <c r="N1740" s="25"/>
      <c r="O1740" s="25"/>
      <c r="P1740" s="25"/>
      <c r="Q1740" s="25"/>
      <c r="R1740" s="25"/>
      <c r="S1740" s="25"/>
      <c r="T1740" s="25"/>
      <c r="U1740" s="25"/>
    </row>
    <row r="1741" spans="1:21" ht="11.25" customHeight="1" x14ac:dyDescent="0.2">
      <c r="A1741" s="25"/>
      <c r="B1741" s="25"/>
      <c r="C1741" s="25"/>
      <c r="D1741" s="28"/>
      <c r="E1741" s="25"/>
      <c r="F1741" s="25"/>
      <c r="G1741" s="25"/>
      <c r="H1741" s="25"/>
      <c r="I1741" s="25"/>
      <c r="J1741" s="25"/>
      <c r="K1741" s="25"/>
      <c r="L1741" s="25"/>
      <c r="M1741" s="25"/>
      <c r="N1741" s="25"/>
      <c r="O1741" s="25"/>
      <c r="P1741" s="25"/>
      <c r="Q1741" s="25"/>
      <c r="R1741" s="25"/>
      <c r="S1741" s="25"/>
      <c r="T1741" s="25"/>
      <c r="U1741" s="25"/>
    </row>
    <row r="1742" spans="1:21" ht="11.25" customHeight="1" x14ac:dyDescent="0.2">
      <c r="A1742" s="25"/>
      <c r="B1742" s="25"/>
      <c r="C1742" s="25"/>
      <c r="D1742" s="28"/>
      <c r="E1742" s="25"/>
      <c r="F1742" s="25"/>
      <c r="G1742" s="25"/>
      <c r="H1742" s="25"/>
      <c r="I1742" s="25"/>
      <c r="J1742" s="25"/>
      <c r="K1742" s="25"/>
      <c r="L1742" s="25"/>
      <c r="M1742" s="25"/>
      <c r="N1742" s="25"/>
      <c r="O1742" s="25"/>
      <c r="P1742" s="25"/>
      <c r="Q1742" s="25"/>
      <c r="R1742" s="25"/>
      <c r="S1742" s="25"/>
      <c r="T1742" s="25"/>
      <c r="U1742" s="25"/>
    </row>
    <row r="1743" spans="1:21" ht="11.25" customHeight="1" x14ac:dyDescent="0.2">
      <c r="A1743" s="25"/>
      <c r="B1743" s="25"/>
      <c r="C1743" s="25"/>
      <c r="D1743" s="28"/>
      <c r="E1743" s="25"/>
      <c r="F1743" s="25"/>
      <c r="G1743" s="25"/>
      <c r="H1743" s="25"/>
      <c r="I1743" s="25"/>
      <c r="J1743" s="25"/>
      <c r="K1743" s="25"/>
      <c r="L1743" s="25"/>
      <c r="M1743" s="25"/>
      <c r="N1743" s="25"/>
      <c r="O1743" s="25"/>
      <c r="P1743" s="25"/>
      <c r="Q1743" s="25"/>
      <c r="R1743" s="25"/>
      <c r="S1743" s="25"/>
      <c r="T1743" s="25"/>
      <c r="U1743" s="25"/>
    </row>
    <row r="1744" spans="1:21" ht="11.25" customHeight="1" x14ac:dyDescent="0.2">
      <c r="A1744" s="25"/>
      <c r="B1744" s="25"/>
      <c r="C1744" s="25"/>
      <c r="D1744" s="28"/>
      <c r="E1744" s="25"/>
      <c r="F1744" s="25"/>
      <c r="G1744" s="25"/>
      <c r="H1744" s="25"/>
      <c r="I1744" s="25"/>
      <c r="J1744" s="25"/>
      <c r="K1744" s="25"/>
      <c r="L1744" s="25"/>
      <c r="M1744" s="25"/>
      <c r="N1744" s="25"/>
      <c r="O1744" s="25"/>
      <c r="P1744" s="25"/>
      <c r="Q1744" s="25"/>
      <c r="R1744" s="25"/>
      <c r="S1744" s="25"/>
      <c r="T1744" s="25"/>
      <c r="U1744" s="25"/>
    </row>
    <row r="1745" spans="1:21" ht="11.25" customHeight="1" x14ac:dyDescent="0.2">
      <c r="A1745" s="25"/>
      <c r="B1745" s="25"/>
      <c r="C1745" s="25"/>
      <c r="D1745" s="28"/>
      <c r="E1745" s="25"/>
      <c r="F1745" s="25"/>
      <c r="G1745" s="25"/>
      <c r="H1745" s="25"/>
      <c r="I1745" s="25"/>
      <c r="J1745" s="25"/>
      <c r="K1745" s="25"/>
      <c r="L1745" s="25"/>
      <c r="M1745" s="25"/>
      <c r="N1745" s="25"/>
      <c r="O1745" s="25"/>
      <c r="P1745" s="25"/>
      <c r="Q1745" s="25"/>
      <c r="R1745" s="25"/>
      <c r="S1745" s="25"/>
      <c r="T1745" s="25"/>
      <c r="U1745" s="25"/>
    </row>
    <row r="1746" spans="1:21" ht="11.25" customHeight="1" x14ac:dyDescent="0.2">
      <c r="A1746" s="25"/>
      <c r="B1746" s="25"/>
      <c r="C1746" s="25"/>
      <c r="D1746" s="28"/>
      <c r="E1746" s="25"/>
      <c r="F1746" s="25"/>
      <c r="G1746" s="25"/>
      <c r="H1746" s="25"/>
      <c r="I1746" s="25"/>
      <c r="J1746" s="25"/>
      <c r="K1746" s="25"/>
      <c r="L1746" s="25"/>
      <c r="M1746" s="25"/>
      <c r="N1746" s="25"/>
      <c r="O1746" s="25"/>
      <c r="P1746" s="25"/>
      <c r="Q1746" s="25"/>
      <c r="R1746" s="25"/>
      <c r="S1746" s="25"/>
      <c r="T1746" s="25"/>
      <c r="U1746" s="25"/>
    </row>
    <row r="1747" spans="1:21" ht="11.25" customHeight="1" x14ac:dyDescent="0.2">
      <c r="A1747" s="25"/>
      <c r="B1747" s="25"/>
      <c r="C1747" s="25"/>
      <c r="D1747" s="28"/>
      <c r="E1747" s="25"/>
      <c r="F1747" s="25"/>
      <c r="G1747" s="25"/>
      <c r="H1747" s="25"/>
      <c r="I1747" s="25"/>
      <c r="J1747" s="25"/>
      <c r="K1747" s="25"/>
      <c r="L1747" s="25"/>
      <c r="M1747" s="25"/>
      <c r="N1747" s="25"/>
      <c r="O1747" s="25"/>
      <c r="P1747" s="25"/>
      <c r="Q1747" s="25"/>
      <c r="R1747" s="25"/>
      <c r="S1747" s="25"/>
      <c r="T1747" s="25"/>
      <c r="U1747" s="25"/>
    </row>
    <row r="1748" spans="1:21" ht="11.25" customHeight="1" x14ac:dyDescent="0.2">
      <c r="A1748" s="25"/>
      <c r="B1748" s="25"/>
      <c r="C1748" s="25"/>
      <c r="D1748" s="28"/>
      <c r="E1748" s="25"/>
      <c r="F1748" s="25"/>
      <c r="G1748" s="25"/>
      <c r="H1748" s="25"/>
      <c r="I1748" s="25"/>
      <c r="J1748" s="25"/>
      <c r="K1748" s="25"/>
      <c r="L1748" s="25"/>
      <c r="M1748" s="25"/>
      <c r="N1748" s="25"/>
      <c r="O1748" s="25"/>
      <c r="P1748" s="25"/>
      <c r="Q1748" s="25"/>
      <c r="R1748" s="25"/>
      <c r="S1748" s="25"/>
      <c r="T1748" s="25"/>
      <c r="U1748" s="25"/>
    </row>
    <row r="1749" spans="1:21" ht="11.25" customHeight="1" x14ac:dyDescent="0.2">
      <c r="A1749" s="25"/>
      <c r="B1749" s="25"/>
      <c r="C1749" s="25"/>
      <c r="D1749" s="28"/>
      <c r="E1749" s="25"/>
      <c r="F1749" s="25"/>
      <c r="G1749" s="25"/>
      <c r="H1749" s="25"/>
      <c r="I1749" s="25"/>
      <c r="J1749" s="25"/>
      <c r="K1749" s="25"/>
      <c r="L1749" s="25"/>
      <c r="M1749" s="25"/>
      <c r="N1749" s="25"/>
      <c r="O1749" s="25"/>
      <c r="P1749" s="25"/>
      <c r="Q1749" s="25"/>
      <c r="R1749" s="25"/>
      <c r="S1749" s="25"/>
      <c r="T1749" s="25"/>
      <c r="U1749" s="25"/>
    </row>
    <row r="1750" spans="1:21" ht="11.25" customHeight="1" x14ac:dyDescent="0.2">
      <c r="A1750" s="25"/>
      <c r="B1750" s="25"/>
      <c r="C1750" s="25"/>
      <c r="D1750" s="28"/>
      <c r="E1750" s="25"/>
      <c r="F1750" s="25"/>
      <c r="G1750" s="25"/>
      <c r="H1750" s="25"/>
      <c r="I1750" s="25"/>
      <c r="J1750" s="25"/>
      <c r="K1750" s="25"/>
      <c r="L1750" s="25"/>
      <c r="M1750" s="25"/>
      <c r="N1750" s="25"/>
      <c r="O1750" s="25"/>
      <c r="P1750" s="25"/>
      <c r="Q1750" s="25"/>
      <c r="R1750" s="25"/>
      <c r="S1750" s="25"/>
      <c r="T1750" s="25"/>
      <c r="U1750" s="25"/>
    </row>
    <row r="1751" spans="1:21" ht="11.25" customHeight="1" x14ac:dyDescent="0.2">
      <c r="A1751" s="25"/>
      <c r="B1751" s="25"/>
      <c r="C1751" s="25"/>
      <c r="D1751" s="28"/>
      <c r="E1751" s="25"/>
      <c r="F1751" s="25"/>
      <c r="G1751" s="25"/>
      <c r="H1751" s="25"/>
      <c r="I1751" s="25"/>
      <c r="J1751" s="25"/>
      <c r="K1751" s="25"/>
      <c r="L1751" s="25"/>
      <c r="M1751" s="25"/>
      <c r="N1751" s="25"/>
      <c r="O1751" s="25"/>
      <c r="P1751" s="25"/>
      <c r="Q1751" s="25"/>
      <c r="R1751" s="25"/>
      <c r="S1751" s="25"/>
      <c r="T1751" s="25"/>
      <c r="U1751" s="25"/>
    </row>
    <row r="1752" spans="1:21" ht="11.25" customHeight="1" x14ac:dyDescent="0.2">
      <c r="A1752" s="25"/>
      <c r="B1752" s="25"/>
      <c r="C1752" s="25"/>
      <c r="D1752" s="28"/>
      <c r="E1752" s="25"/>
      <c r="F1752" s="25"/>
      <c r="G1752" s="25"/>
      <c r="H1752" s="25"/>
      <c r="I1752" s="25"/>
      <c r="J1752" s="25"/>
      <c r="K1752" s="25"/>
      <c r="L1752" s="25"/>
      <c r="M1752" s="25"/>
      <c r="N1752" s="25"/>
      <c r="O1752" s="25"/>
      <c r="P1752" s="25"/>
      <c r="Q1752" s="25"/>
      <c r="R1752" s="25"/>
      <c r="S1752" s="25"/>
      <c r="T1752" s="25"/>
      <c r="U1752" s="25"/>
    </row>
    <row r="1753" spans="1:21" ht="11.25" customHeight="1" x14ac:dyDescent="0.2">
      <c r="A1753" s="25"/>
      <c r="B1753" s="25"/>
      <c r="C1753" s="25"/>
      <c r="D1753" s="28"/>
      <c r="E1753" s="25"/>
      <c r="F1753" s="25"/>
      <c r="G1753" s="25"/>
      <c r="H1753" s="25"/>
      <c r="I1753" s="25"/>
      <c r="J1753" s="25"/>
      <c r="K1753" s="25"/>
      <c r="L1753" s="25"/>
      <c r="M1753" s="25"/>
      <c r="N1753" s="25"/>
      <c r="O1753" s="25"/>
      <c r="P1753" s="25"/>
      <c r="Q1753" s="25"/>
      <c r="R1753" s="25"/>
      <c r="S1753" s="25"/>
      <c r="T1753" s="25"/>
      <c r="U1753" s="25"/>
    </row>
    <row r="1754" spans="1:21" ht="11.25" customHeight="1" x14ac:dyDescent="0.2">
      <c r="A1754" s="25"/>
      <c r="B1754" s="25"/>
      <c r="C1754" s="25"/>
      <c r="D1754" s="28"/>
      <c r="E1754" s="25"/>
      <c r="F1754" s="25"/>
      <c r="G1754" s="25"/>
      <c r="H1754" s="25"/>
      <c r="I1754" s="25"/>
      <c r="J1754" s="25"/>
      <c r="K1754" s="25"/>
      <c r="L1754" s="25"/>
      <c r="M1754" s="25"/>
      <c r="N1754" s="25"/>
      <c r="O1754" s="25"/>
      <c r="P1754" s="25"/>
      <c r="Q1754" s="25"/>
      <c r="R1754" s="25"/>
      <c r="S1754" s="25"/>
      <c r="T1754" s="25"/>
      <c r="U1754" s="25"/>
    </row>
    <row r="1755" spans="1:21" ht="11.25" customHeight="1" x14ac:dyDescent="0.2">
      <c r="A1755" s="25"/>
      <c r="B1755" s="25"/>
      <c r="C1755" s="25"/>
      <c r="D1755" s="28"/>
      <c r="E1755" s="25"/>
      <c r="F1755" s="25"/>
      <c r="G1755" s="25"/>
      <c r="H1755" s="25"/>
      <c r="I1755" s="25"/>
      <c r="J1755" s="25"/>
      <c r="K1755" s="25"/>
      <c r="L1755" s="25"/>
      <c r="M1755" s="25"/>
      <c r="N1755" s="25"/>
      <c r="O1755" s="25"/>
      <c r="P1755" s="25"/>
      <c r="Q1755" s="25"/>
      <c r="R1755" s="25"/>
      <c r="S1755" s="25"/>
      <c r="T1755" s="25"/>
      <c r="U1755" s="25"/>
    </row>
    <row r="1756" spans="1:21" ht="11.25" customHeight="1" x14ac:dyDescent="0.2">
      <c r="A1756" s="25"/>
      <c r="B1756" s="25"/>
      <c r="C1756" s="25"/>
      <c r="D1756" s="28"/>
      <c r="E1756" s="25"/>
      <c r="F1756" s="25"/>
      <c r="G1756" s="25"/>
      <c r="H1756" s="25"/>
      <c r="I1756" s="25"/>
      <c r="J1756" s="25"/>
      <c r="K1756" s="25"/>
      <c r="L1756" s="25"/>
      <c r="M1756" s="25"/>
      <c r="N1756" s="25"/>
      <c r="O1756" s="25"/>
      <c r="P1756" s="25"/>
      <c r="Q1756" s="25"/>
      <c r="R1756" s="25"/>
      <c r="S1756" s="25"/>
      <c r="T1756" s="25"/>
      <c r="U1756" s="25"/>
    </row>
    <row r="1757" spans="1:21" ht="11.25" customHeight="1" x14ac:dyDescent="0.2">
      <c r="A1757" s="25"/>
      <c r="B1757" s="25"/>
      <c r="C1757" s="25"/>
      <c r="D1757" s="28"/>
      <c r="E1757" s="25"/>
      <c r="F1757" s="25"/>
      <c r="G1757" s="25"/>
      <c r="H1757" s="25"/>
      <c r="I1757" s="25"/>
      <c r="J1757" s="25"/>
      <c r="K1757" s="25"/>
      <c r="L1757" s="25"/>
      <c r="M1757" s="25"/>
      <c r="N1757" s="25"/>
      <c r="O1757" s="25"/>
      <c r="P1757" s="25"/>
      <c r="Q1757" s="25"/>
      <c r="R1757" s="25"/>
      <c r="S1757" s="25"/>
      <c r="T1757" s="25"/>
      <c r="U1757" s="25"/>
    </row>
    <row r="1758" spans="1:21" ht="11.25" customHeight="1" x14ac:dyDescent="0.2">
      <c r="A1758" s="25"/>
      <c r="B1758" s="25"/>
      <c r="C1758" s="25"/>
      <c r="D1758" s="28"/>
      <c r="E1758" s="25"/>
      <c r="F1758" s="25"/>
      <c r="G1758" s="25"/>
      <c r="H1758" s="25"/>
      <c r="I1758" s="25"/>
      <c r="J1758" s="25"/>
      <c r="K1758" s="25"/>
      <c r="L1758" s="25"/>
      <c r="M1758" s="25"/>
      <c r="N1758" s="25"/>
      <c r="O1758" s="25"/>
      <c r="P1758" s="25"/>
      <c r="Q1758" s="25"/>
      <c r="R1758" s="25"/>
      <c r="S1758" s="25"/>
      <c r="T1758" s="25"/>
      <c r="U1758" s="25"/>
    </row>
    <row r="1759" spans="1:21" ht="11.25" customHeight="1" x14ac:dyDescent="0.2">
      <c r="A1759" s="25"/>
      <c r="B1759" s="25"/>
      <c r="C1759" s="25"/>
      <c r="D1759" s="28"/>
      <c r="E1759" s="25"/>
      <c r="F1759" s="25"/>
      <c r="G1759" s="25"/>
      <c r="H1759" s="25"/>
      <c r="I1759" s="25"/>
      <c r="J1759" s="25"/>
      <c r="K1759" s="25"/>
      <c r="L1759" s="25"/>
      <c r="M1759" s="25"/>
      <c r="N1759" s="25"/>
      <c r="O1759" s="25"/>
      <c r="P1759" s="25"/>
      <c r="Q1759" s="25"/>
      <c r="R1759" s="25"/>
      <c r="S1759" s="25"/>
      <c r="T1759" s="25"/>
      <c r="U1759" s="25"/>
    </row>
    <row r="1760" spans="1:21" ht="11.25" customHeight="1" x14ac:dyDescent="0.2">
      <c r="A1760" s="25"/>
      <c r="B1760" s="25"/>
      <c r="C1760" s="25"/>
      <c r="D1760" s="28"/>
      <c r="E1760" s="25"/>
      <c r="F1760" s="25"/>
      <c r="G1760" s="25"/>
      <c r="H1760" s="25"/>
      <c r="I1760" s="25"/>
      <c r="J1760" s="25"/>
      <c r="K1760" s="25"/>
      <c r="L1760" s="25"/>
      <c r="M1760" s="25"/>
      <c r="N1760" s="25"/>
      <c r="O1760" s="25"/>
      <c r="P1760" s="25"/>
      <c r="Q1760" s="25"/>
      <c r="R1760" s="25"/>
      <c r="S1760" s="25"/>
      <c r="T1760" s="25"/>
      <c r="U1760" s="25"/>
    </row>
    <row r="1761" spans="1:21" ht="11.25" customHeight="1" x14ac:dyDescent="0.2">
      <c r="A1761" s="25"/>
      <c r="B1761" s="25"/>
      <c r="C1761" s="25"/>
      <c r="D1761" s="28"/>
      <c r="E1761" s="25"/>
      <c r="F1761" s="25"/>
      <c r="G1761" s="25"/>
      <c r="H1761" s="25"/>
      <c r="I1761" s="25"/>
      <c r="J1761" s="25"/>
      <c r="K1761" s="25"/>
      <c r="L1761" s="25"/>
      <c r="M1761" s="25"/>
      <c r="N1761" s="25"/>
      <c r="O1761" s="25"/>
      <c r="P1761" s="25"/>
      <c r="Q1761" s="25"/>
      <c r="R1761" s="25"/>
      <c r="S1761" s="25"/>
      <c r="T1761" s="25"/>
      <c r="U1761" s="25"/>
    </row>
    <row r="1762" spans="1:21" ht="11.25" customHeight="1" x14ac:dyDescent="0.2">
      <c r="A1762" s="25"/>
      <c r="B1762" s="25"/>
      <c r="C1762" s="25"/>
      <c r="D1762" s="28"/>
      <c r="E1762" s="25"/>
      <c r="F1762" s="25"/>
      <c r="G1762" s="25"/>
      <c r="H1762" s="25"/>
      <c r="I1762" s="25"/>
      <c r="J1762" s="25"/>
      <c r="K1762" s="25"/>
      <c r="L1762" s="25"/>
      <c r="M1762" s="25"/>
      <c r="N1762" s="25"/>
      <c r="O1762" s="25"/>
      <c r="P1762" s="25"/>
      <c r="Q1762" s="25"/>
      <c r="R1762" s="25"/>
      <c r="S1762" s="25"/>
      <c r="T1762" s="25"/>
      <c r="U1762" s="25"/>
    </row>
    <row r="1763" spans="1:21" ht="11.25" customHeight="1" x14ac:dyDescent="0.2">
      <c r="A1763" s="25"/>
      <c r="B1763" s="25"/>
      <c r="C1763" s="25"/>
      <c r="D1763" s="28"/>
      <c r="E1763" s="25"/>
      <c r="F1763" s="25"/>
      <c r="G1763" s="25"/>
      <c r="H1763" s="25"/>
      <c r="I1763" s="25"/>
      <c r="J1763" s="25"/>
      <c r="K1763" s="25"/>
      <c r="L1763" s="25"/>
      <c r="M1763" s="25"/>
      <c r="N1763" s="25"/>
      <c r="O1763" s="25"/>
      <c r="P1763" s="25"/>
      <c r="Q1763" s="25"/>
      <c r="R1763" s="25"/>
      <c r="S1763" s="25"/>
      <c r="T1763" s="25"/>
      <c r="U1763" s="25"/>
    </row>
    <row r="1764" spans="1:21" ht="11.25" customHeight="1" x14ac:dyDescent="0.2">
      <c r="A1764" s="25"/>
      <c r="B1764" s="25"/>
      <c r="C1764" s="25"/>
      <c r="D1764" s="28"/>
      <c r="E1764" s="25"/>
      <c r="F1764" s="25"/>
      <c r="G1764" s="25"/>
      <c r="H1764" s="25"/>
      <c r="I1764" s="25"/>
      <c r="J1764" s="25"/>
      <c r="K1764" s="25"/>
      <c r="L1764" s="25"/>
      <c r="M1764" s="25"/>
      <c r="N1764" s="25"/>
      <c r="O1764" s="25"/>
      <c r="P1764" s="25"/>
      <c r="Q1764" s="25"/>
      <c r="R1764" s="25"/>
      <c r="S1764" s="25"/>
      <c r="T1764" s="25"/>
      <c r="U1764" s="25"/>
    </row>
    <row r="1765" spans="1:21" ht="11.25" customHeight="1" x14ac:dyDescent="0.2">
      <c r="A1765" s="25"/>
      <c r="B1765" s="25"/>
      <c r="C1765" s="25"/>
      <c r="D1765" s="28"/>
      <c r="E1765" s="25"/>
      <c r="F1765" s="25"/>
      <c r="G1765" s="25"/>
      <c r="H1765" s="25"/>
      <c r="I1765" s="25"/>
      <c r="J1765" s="25"/>
      <c r="K1765" s="25"/>
      <c r="L1765" s="25"/>
      <c r="M1765" s="25"/>
      <c r="N1765" s="25"/>
      <c r="O1765" s="25"/>
      <c r="P1765" s="25"/>
      <c r="Q1765" s="25"/>
      <c r="R1765" s="25"/>
      <c r="S1765" s="25"/>
      <c r="T1765" s="25"/>
      <c r="U1765" s="25"/>
    </row>
    <row r="1766" spans="1:21" ht="11.25" customHeight="1" x14ac:dyDescent="0.2">
      <c r="A1766" s="25"/>
      <c r="B1766" s="25"/>
      <c r="C1766" s="25"/>
      <c r="D1766" s="28"/>
      <c r="E1766" s="25"/>
      <c r="F1766" s="25"/>
      <c r="G1766" s="25"/>
      <c r="H1766" s="25"/>
      <c r="I1766" s="25"/>
      <c r="J1766" s="25"/>
      <c r="K1766" s="25"/>
      <c r="L1766" s="25"/>
      <c r="M1766" s="25"/>
      <c r="N1766" s="25"/>
      <c r="O1766" s="25"/>
      <c r="P1766" s="25"/>
      <c r="Q1766" s="25"/>
      <c r="R1766" s="25"/>
      <c r="S1766" s="25"/>
      <c r="T1766" s="25"/>
      <c r="U1766" s="25"/>
    </row>
    <row r="1767" spans="1:21" ht="11.25" customHeight="1" x14ac:dyDescent="0.2">
      <c r="A1767" s="25"/>
      <c r="B1767" s="25"/>
      <c r="C1767" s="25"/>
      <c r="D1767" s="28"/>
      <c r="E1767" s="25"/>
      <c r="F1767" s="25"/>
      <c r="G1767" s="25"/>
      <c r="H1767" s="25"/>
      <c r="I1767" s="25"/>
      <c r="J1767" s="25"/>
      <c r="K1767" s="25"/>
      <c r="L1767" s="25"/>
      <c r="M1767" s="25"/>
      <c r="N1767" s="25"/>
      <c r="O1767" s="25"/>
      <c r="P1767" s="25"/>
      <c r="Q1767" s="25"/>
      <c r="R1767" s="25"/>
      <c r="S1767" s="25"/>
      <c r="T1767" s="25"/>
      <c r="U1767" s="25"/>
    </row>
    <row r="1768" spans="1:21" ht="11.25" customHeight="1" x14ac:dyDescent="0.2">
      <c r="A1768" s="25"/>
      <c r="B1768" s="25"/>
      <c r="C1768" s="25"/>
      <c r="D1768" s="28"/>
      <c r="E1768" s="25"/>
      <c r="F1768" s="25"/>
      <c r="G1768" s="25"/>
      <c r="H1768" s="25"/>
      <c r="I1768" s="25"/>
      <c r="J1768" s="25"/>
      <c r="K1768" s="25"/>
      <c r="L1768" s="25"/>
      <c r="M1768" s="25"/>
      <c r="N1768" s="25"/>
      <c r="O1768" s="25"/>
      <c r="P1768" s="25"/>
      <c r="Q1768" s="25"/>
      <c r="R1768" s="25"/>
      <c r="S1768" s="25"/>
      <c r="T1768" s="25"/>
      <c r="U1768" s="25"/>
    </row>
    <row r="1769" spans="1:21" ht="11.25" customHeight="1" x14ac:dyDescent="0.2">
      <c r="A1769" s="25"/>
      <c r="B1769" s="25"/>
      <c r="C1769" s="25"/>
      <c r="D1769" s="28"/>
      <c r="E1769" s="25"/>
      <c r="F1769" s="25"/>
      <c r="G1769" s="25"/>
      <c r="H1769" s="25"/>
      <c r="I1769" s="25"/>
      <c r="J1769" s="25"/>
      <c r="K1769" s="25"/>
      <c r="L1769" s="25"/>
      <c r="M1769" s="25"/>
      <c r="N1769" s="25"/>
      <c r="O1769" s="25"/>
      <c r="P1769" s="25"/>
      <c r="Q1769" s="25"/>
      <c r="R1769" s="25"/>
      <c r="S1769" s="25"/>
      <c r="T1769" s="25"/>
      <c r="U1769" s="25"/>
    </row>
    <row r="1770" spans="1:21" ht="11.25" customHeight="1" x14ac:dyDescent="0.2">
      <c r="A1770" s="25"/>
      <c r="B1770" s="25"/>
      <c r="C1770" s="25"/>
      <c r="D1770" s="28"/>
      <c r="E1770" s="25"/>
      <c r="F1770" s="25"/>
      <c r="G1770" s="25"/>
      <c r="H1770" s="25"/>
      <c r="I1770" s="25"/>
      <c r="J1770" s="25"/>
      <c r="K1770" s="25"/>
      <c r="L1770" s="25"/>
      <c r="M1770" s="25"/>
      <c r="N1770" s="25"/>
      <c r="O1770" s="25"/>
      <c r="P1770" s="25"/>
      <c r="Q1770" s="25"/>
      <c r="R1770" s="25"/>
      <c r="S1770" s="25"/>
      <c r="T1770" s="25"/>
      <c r="U1770" s="25"/>
    </row>
    <row r="1771" spans="1:21" ht="11.25" customHeight="1" x14ac:dyDescent="0.2">
      <c r="A1771" s="25"/>
      <c r="B1771" s="25"/>
      <c r="C1771" s="25"/>
      <c r="D1771" s="28"/>
      <c r="E1771" s="25"/>
      <c r="F1771" s="25"/>
      <c r="G1771" s="25"/>
      <c r="H1771" s="25"/>
      <c r="I1771" s="25"/>
      <c r="J1771" s="25"/>
      <c r="K1771" s="25"/>
      <c r="L1771" s="25"/>
      <c r="M1771" s="25"/>
      <c r="N1771" s="25"/>
      <c r="O1771" s="25"/>
      <c r="P1771" s="25"/>
      <c r="Q1771" s="25"/>
      <c r="R1771" s="25"/>
      <c r="S1771" s="25"/>
      <c r="T1771" s="25"/>
      <c r="U1771" s="25"/>
    </row>
    <row r="1772" spans="1:21" ht="11.25" customHeight="1" x14ac:dyDescent="0.2">
      <c r="A1772" s="25"/>
      <c r="B1772" s="25"/>
      <c r="C1772" s="25"/>
      <c r="D1772" s="28"/>
      <c r="E1772" s="25"/>
      <c r="F1772" s="25"/>
      <c r="G1772" s="25"/>
      <c r="H1772" s="25"/>
      <c r="I1772" s="25"/>
      <c r="J1772" s="25"/>
      <c r="K1772" s="25"/>
      <c r="L1772" s="25"/>
      <c r="M1772" s="25"/>
      <c r="N1772" s="25"/>
      <c r="O1772" s="25"/>
      <c r="P1772" s="25"/>
      <c r="Q1772" s="25"/>
      <c r="R1772" s="25"/>
      <c r="S1772" s="25"/>
      <c r="T1772" s="25"/>
      <c r="U1772" s="25"/>
    </row>
    <row r="1773" spans="1:21" ht="11.25" customHeight="1" x14ac:dyDescent="0.2">
      <c r="A1773" s="25"/>
      <c r="B1773" s="25"/>
      <c r="C1773" s="25"/>
      <c r="D1773" s="28"/>
      <c r="E1773" s="25"/>
      <c r="F1773" s="25"/>
      <c r="G1773" s="25"/>
      <c r="H1773" s="25"/>
      <c r="I1773" s="25"/>
      <c r="J1773" s="25"/>
      <c r="K1773" s="25"/>
      <c r="L1773" s="25"/>
      <c r="M1773" s="25"/>
      <c r="N1773" s="25"/>
      <c r="O1773" s="25"/>
      <c r="P1773" s="25"/>
      <c r="Q1773" s="25"/>
      <c r="R1773" s="25"/>
      <c r="S1773" s="25"/>
      <c r="T1773" s="25"/>
      <c r="U1773" s="25"/>
    </row>
    <row r="1774" spans="1:21" ht="11.25" customHeight="1" x14ac:dyDescent="0.2">
      <c r="A1774" s="25"/>
      <c r="B1774" s="25"/>
      <c r="C1774" s="25"/>
      <c r="D1774" s="28"/>
      <c r="E1774" s="25"/>
      <c r="F1774" s="25"/>
      <c r="G1774" s="25"/>
      <c r="H1774" s="25"/>
      <c r="I1774" s="25"/>
      <c r="J1774" s="25"/>
      <c r="K1774" s="25"/>
      <c r="L1774" s="25"/>
      <c r="M1774" s="25"/>
      <c r="N1774" s="25"/>
      <c r="O1774" s="25"/>
      <c r="P1774" s="25"/>
      <c r="Q1774" s="25"/>
      <c r="R1774" s="25"/>
      <c r="S1774" s="25"/>
      <c r="T1774" s="25"/>
      <c r="U1774" s="25"/>
    </row>
    <row r="1775" spans="1:21" ht="11.25" customHeight="1" x14ac:dyDescent="0.2">
      <c r="A1775" s="25"/>
      <c r="B1775" s="25"/>
      <c r="C1775" s="25"/>
      <c r="D1775" s="28"/>
      <c r="E1775" s="25"/>
      <c r="F1775" s="25"/>
      <c r="G1775" s="25"/>
      <c r="H1775" s="25"/>
      <c r="I1775" s="25"/>
      <c r="J1775" s="25"/>
      <c r="K1775" s="25"/>
      <c r="L1775" s="25"/>
      <c r="M1775" s="25"/>
      <c r="N1775" s="25"/>
      <c r="O1775" s="25"/>
      <c r="P1775" s="25"/>
      <c r="Q1775" s="25"/>
      <c r="R1775" s="25"/>
      <c r="S1775" s="25"/>
      <c r="T1775" s="25"/>
      <c r="U1775" s="25"/>
    </row>
    <row r="1776" spans="1:21" ht="11.25" customHeight="1" x14ac:dyDescent="0.2">
      <c r="A1776" s="25"/>
      <c r="B1776" s="25"/>
      <c r="C1776" s="25"/>
      <c r="D1776" s="28"/>
      <c r="E1776" s="25"/>
      <c r="F1776" s="25"/>
      <c r="G1776" s="25"/>
      <c r="H1776" s="25"/>
      <c r="I1776" s="25"/>
      <c r="J1776" s="25"/>
      <c r="K1776" s="25"/>
      <c r="L1776" s="25"/>
      <c r="M1776" s="25"/>
      <c r="N1776" s="25"/>
      <c r="O1776" s="25"/>
      <c r="P1776" s="25"/>
      <c r="Q1776" s="25"/>
      <c r="R1776" s="25"/>
      <c r="S1776" s="25"/>
      <c r="T1776" s="25"/>
      <c r="U1776" s="25"/>
    </row>
    <row r="1777" spans="1:21" ht="11.25" customHeight="1" x14ac:dyDescent="0.2">
      <c r="A1777" s="25"/>
      <c r="B1777" s="25"/>
      <c r="C1777" s="25"/>
      <c r="D1777" s="28"/>
      <c r="E1777" s="25"/>
      <c r="F1777" s="25"/>
      <c r="G1777" s="25"/>
      <c r="H1777" s="25"/>
      <c r="I1777" s="25"/>
      <c r="J1777" s="25"/>
      <c r="K1777" s="25"/>
      <c r="L1777" s="25"/>
      <c r="M1777" s="25"/>
      <c r="N1777" s="25"/>
      <c r="O1777" s="25"/>
      <c r="P1777" s="25"/>
      <c r="Q1777" s="25"/>
      <c r="R1777" s="25"/>
      <c r="S1777" s="25"/>
      <c r="T1777" s="25"/>
      <c r="U1777" s="25"/>
    </row>
    <row r="1778" spans="1:21" ht="11.25" customHeight="1" x14ac:dyDescent="0.2">
      <c r="A1778" s="25"/>
      <c r="B1778" s="25"/>
      <c r="C1778" s="25"/>
      <c r="D1778" s="28"/>
      <c r="E1778" s="25"/>
      <c r="F1778" s="25"/>
      <c r="G1778" s="25"/>
      <c r="H1778" s="25"/>
      <c r="I1778" s="25"/>
      <c r="J1778" s="25"/>
      <c r="K1778" s="25"/>
      <c r="L1778" s="25"/>
      <c r="M1778" s="25"/>
      <c r="N1778" s="25"/>
      <c r="O1778" s="25"/>
      <c r="P1778" s="25"/>
      <c r="Q1778" s="25"/>
      <c r="R1778" s="25"/>
      <c r="S1778" s="25"/>
      <c r="T1778" s="25"/>
      <c r="U1778" s="25"/>
    </row>
    <row r="1779" spans="1:21" ht="11.25" customHeight="1" x14ac:dyDescent="0.2">
      <c r="A1779" s="25"/>
      <c r="B1779" s="25"/>
      <c r="C1779" s="25"/>
      <c r="D1779" s="28"/>
      <c r="E1779" s="25"/>
      <c r="F1779" s="25"/>
      <c r="G1779" s="25"/>
      <c r="H1779" s="25"/>
      <c r="I1779" s="25"/>
      <c r="J1779" s="25"/>
      <c r="K1779" s="25"/>
      <c r="L1779" s="25"/>
      <c r="M1779" s="25"/>
      <c r="N1779" s="25"/>
      <c r="O1779" s="25"/>
      <c r="P1779" s="25"/>
      <c r="Q1779" s="25"/>
      <c r="R1779" s="25"/>
      <c r="S1779" s="25"/>
      <c r="T1779" s="25"/>
      <c r="U1779" s="25"/>
    </row>
    <row r="1780" spans="1:21" ht="11.25" customHeight="1" x14ac:dyDescent="0.2">
      <c r="A1780" s="25"/>
      <c r="B1780" s="25"/>
      <c r="C1780" s="25"/>
      <c r="D1780" s="28"/>
      <c r="E1780" s="25"/>
      <c r="F1780" s="25"/>
      <c r="G1780" s="25"/>
      <c r="H1780" s="25"/>
      <c r="I1780" s="25"/>
      <c r="J1780" s="25"/>
      <c r="K1780" s="25"/>
      <c r="L1780" s="25"/>
      <c r="M1780" s="25"/>
      <c r="N1780" s="25"/>
      <c r="O1780" s="25"/>
      <c r="P1780" s="25"/>
      <c r="Q1780" s="25"/>
      <c r="R1780" s="25"/>
      <c r="S1780" s="25"/>
      <c r="T1780" s="25"/>
      <c r="U1780" s="25"/>
    </row>
    <row r="1781" spans="1:21" ht="11.25" customHeight="1" x14ac:dyDescent="0.2">
      <c r="A1781" s="25"/>
      <c r="B1781" s="25"/>
      <c r="C1781" s="25"/>
      <c r="D1781" s="28"/>
      <c r="E1781" s="25"/>
      <c r="F1781" s="25"/>
      <c r="G1781" s="25"/>
      <c r="H1781" s="25"/>
      <c r="I1781" s="25"/>
      <c r="J1781" s="25"/>
      <c r="K1781" s="25"/>
      <c r="L1781" s="25"/>
      <c r="M1781" s="25"/>
      <c r="N1781" s="25"/>
      <c r="O1781" s="25"/>
      <c r="P1781" s="25"/>
      <c r="Q1781" s="25"/>
      <c r="R1781" s="25"/>
      <c r="S1781" s="25"/>
      <c r="T1781" s="25"/>
      <c r="U1781" s="25"/>
    </row>
    <row r="1782" spans="1:21" ht="11.25" customHeight="1" x14ac:dyDescent="0.2">
      <c r="A1782" s="25"/>
      <c r="B1782" s="25"/>
      <c r="C1782" s="25"/>
      <c r="D1782" s="28"/>
      <c r="E1782" s="25"/>
      <c r="F1782" s="25"/>
      <c r="G1782" s="25"/>
      <c r="H1782" s="25"/>
      <c r="I1782" s="25"/>
      <c r="J1782" s="25"/>
      <c r="K1782" s="25"/>
      <c r="L1782" s="25"/>
      <c r="M1782" s="25"/>
      <c r="N1782" s="25"/>
      <c r="O1782" s="25"/>
      <c r="P1782" s="25"/>
      <c r="Q1782" s="25"/>
      <c r="R1782" s="25"/>
      <c r="S1782" s="25"/>
      <c r="T1782" s="25"/>
      <c r="U1782" s="25"/>
    </row>
    <row r="1783" spans="1:21" ht="11.25" customHeight="1" x14ac:dyDescent="0.2">
      <c r="A1783" s="25"/>
      <c r="B1783" s="25"/>
      <c r="C1783" s="25"/>
      <c r="D1783" s="28"/>
      <c r="E1783" s="25"/>
      <c r="F1783" s="25"/>
      <c r="G1783" s="25"/>
      <c r="H1783" s="25"/>
      <c r="I1783" s="25"/>
      <c r="J1783" s="25"/>
      <c r="K1783" s="25"/>
      <c r="L1783" s="25"/>
      <c r="M1783" s="25"/>
      <c r="N1783" s="25"/>
      <c r="O1783" s="25"/>
      <c r="P1783" s="25"/>
      <c r="Q1783" s="25"/>
      <c r="R1783" s="25"/>
      <c r="S1783" s="25"/>
      <c r="T1783" s="25"/>
      <c r="U1783" s="25"/>
    </row>
    <row r="1784" spans="1:21" ht="11.25" customHeight="1" x14ac:dyDescent="0.2">
      <c r="A1784" s="25"/>
      <c r="B1784" s="25"/>
      <c r="C1784" s="25"/>
      <c r="D1784" s="28"/>
      <c r="E1784" s="25"/>
      <c r="F1784" s="25"/>
      <c r="G1784" s="25"/>
      <c r="H1784" s="25"/>
      <c r="I1784" s="25"/>
      <c r="J1784" s="25"/>
      <c r="K1784" s="25"/>
      <c r="L1784" s="25"/>
      <c r="M1784" s="25"/>
      <c r="N1784" s="25"/>
      <c r="O1784" s="25"/>
      <c r="P1784" s="25"/>
      <c r="Q1784" s="25"/>
      <c r="R1784" s="25"/>
      <c r="S1784" s="25"/>
      <c r="T1784" s="25"/>
      <c r="U1784" s="25"/>
    </row>
    <row r="1785" spans="1:21" ht="11.25" customHeight="1" x14ac:dyDescent="0.2">
      <c r="A1785" s="25"/>
      <c r="B1785" s="25"/>
      <c r="C1785" s="25"/>
      <c r="D1785" s="28"/>
      <c r="E1785" s="25"/>
      <c r="F1785" s="25"/>
      <c r="G1785" s="25"/>
      <c r="H1785" s="25"/>
      <c r="I1785" s="25"/>
      <c r="J1785" s="25"/>
      <c r="K1785" s="25"/>
      <c r="L1785" s="25"/>
      <c r="M1785" s="25"/>
      <c r="N1785" s="25"/>
      <c r="O1785" s="25"/>
      <c r="P1785" s="25"/>
      <c r="Q1785" s="25"/>
      <c r="R1785" s="25"/>
      <c r="S1785" s="25"/>
      <c r="T1785" s="25"/>
      <c r="U1785" s="25"/>
    </row>
    <row r="1786" spans="1:21" ht="11.25" customHeight="1" x14ac:dyDescent="0.2">
      <c r="A1786" s="25"/>
      <c r="B1786" s="25"/>
      <c r="C1786" s="25"/>
      <c r="D1786" s="28"/>
      <c r="E1786" s="25"/>
      <c r="F1786" s="25"/>
      <c r="G1786" s="25"/>
      <c r="H1786" s="25"/>
      <c r="I1786" s="25"/>
      <c r="J1786" s="25"/>
      <c r="K1786" s="25"/>
      <c r="L1786" s="25"/>
      <c r="M1786" s="25"/>
      <c r="N1786" s="25"/>
      <c r="O1786" s="25"/>
      <c r="P1786" s="25"/>
      <c r="Q1786" s="25"/>
      <c r="R1786" s="25"/>
      <c r="S1786" s="25"/>
      <c r="T1786" s="25"/>
      <c r="U1786" s="25"/>
    </row>
    <row r="1787" spans="1:21" ht="11.25" customHeight="1" x14ac:dyDescent="0.2">
      <c r="A1787" s="25"/>
      <c r="B1787" s="25"/>
      <c r="C1787" s="25"/>
      <c r="D1787" s="28"/>
      <c r="E1787" s="25"/>
      <c r="F1787" s="25"/>
      <c r="G1787" s="25"/>
      <c r="H1787" s="25"/>
      <c r="I1787" s="25"/>
      <c r="J1787" s="25"/>
      <c r="K1787" s="25"/>
      <c r="L1787" s="25"/>
      <c r="M1787" s="25"/>
      <c r="N1787" s="25"/>
      <c r="O1787" s="25"/>
      <c r="P1787" s="25"/>
      <c r="Q1787" s="25"/>
      <c r="R1787" s="25"/>
      <c r="S1787" s="25"/>
      <c r="T1787" s="25"/>
      <c r="U1787" s="25"/>
    </row>
    <row r="1788" spans="1:21" ht="11.25" customHeight="1" x14ac:dyDescent="0.2">
      <c r="A1788" s="25"/>
      <c r="B1788" s="25"/>
      <c r="C1788" s="25"/>
      <c r="D1788" s="28"/>
      <c r="E1788" s="25"/>
      <c r="F1788" s="25"/>
      <c r="G1788" s="25"/>
      <c r="H1788" s="25"/>
      <c r="I1788" s="25"/>
      <c r="J1788" s="25"/>
      <c r="K1788" s="25"/>
      <c r="L1788" s="25"/>
      <c r="M1788" s="25"/>
      <c r="N1788" s="25"/>
      <c r="O1788" s="25"/>
      <c r="P1788" s="25"/>
      <c r="Q1788" s="25"/>
      <c r="R1788" s="25"/>
      <c r="S1788" s="25"/>
      <c r="T1788" s="25"/>
      <c r="U1788" s="25"/>
    </row>
    <row r="1789" spans="1:21" ht="11.25" customHeight="1" x14ac:dyDescent="0.2">
      <c r="A1789" s="25"/>
      <c r="B1789" s="25"/>
      <c r="C1789" s="25"/>
      <c r="D1789" s="28"/>
      <c r="E1789" s="25"/>
      <c r="F1789" s="25"/>
      <c r="G1789" s="25"/>
      <c r="H1789" s="25"/>
      <c r="I1789" s="25"/>
      <c r="J1789" s="25"/>
      <c r="K1789" s="25"/>
      <c r="L1789" s="25"/>
      <c r="M1789" s="25"/>
      <c r="N1789" s="25"/>
      <c r="O1789" s="25"/>
      <c r="P1789" s="25"/>
      <c r="Q1789" s="25"/>
      <c r="R1789" s="25"/>
      <c r="S1789" s="25"/>
      <c r="T1789" s="25"/>
      <c r="U1789" s="25"/>
    </row>
    <row r="1790" spans="1:21" ht="11.25" customHeight="1" x14ac:dyDescent="0.2">
      <c r="A1790" s="25"/>
      <c r="B1790" s="25"/>
      <c r="C1790" s="25"/>
      <c r="D1790" s="28"/>
      <c r="E1790" s="25"/>
      <c r="F1790" s="25"/>
      <c r="G1790" s="25"/>
      <c r="H1790" s="25"/>
      <c r="I1790" s="25"/>
      <c r="J1790" s="25"/>
      <c r="K1790" s="25"/>
      <c r="L1790" s="25"/>
      <c r="M1790" s="25"/>
      <c r="N1790" s="25"/>
      <c r="O1790" s="25"/>
      <c r="P1790" s="25"/>
      <c r="Q1790" s="25"/>
      <c r="R1790" s="25"/>
      <c r="S1790" s="25"/>
      <c r="T1790" s="25"/>
      <c r="U1790" s="25"/>
    </row>
    <row r="1791" spans="1:21" ht="11.25" customHeight="1" x14ac:dyDescent="0.2">
      <c r="A1791" s="25"/>
      <c r="B1791" s="25"/>
      <c r="C1791" s="25"/>
      <c r="D1791" s="28"/>
      <c r="E1791" s="25"/>
      <c r="F1791" s="25"/>
      <c r="G1791" s="25"/>
      <c r="H1791" s="25"/>
      <c r="I1791" s="25"/>
      <c r="J1791" s="25"/>
      <c r="K1791" s="25"/>
      <c r="L1791" s="25"/>
      <c r="M1791" s="25"/>
      <c r="N1791" s="25"/>
      <c r="O1791" s="25"/>
      <c r="P1791" s="25"/>
      <c r="Q1791" s="25"/>
      <c r="R1791" s="25"/>
      <c r="S1791" s="25"/>
      <c r="T1791" s="25"/>
      <c r="U1791" s="25"/>
    </row>
    <row r="1792" spans="1:21" ht="11.25" customHeight="1" x14ac:dyDescent="0.2">
      <c r="A1792" s="25"/>
      <c r="B1792" s="25"/>
      <c r="C1792" s="25"/>
      <c r="D1792" s="28"/>
      <c r="E1792" s="25"/>
      <c r="F1792" s="25"/>
      <c r="G1792" s="25"/>
      <c r="H1792" s="25"/>
      <c r="I1792" s="25"/>
      <c r="J1792" s="25"/>
      <c r="K1792" s="25"/>
      <c r="L1792" s="25"/>
      <c r="M1792" s="25"/>
      <c r="N1792" s="25"/>
      <c r="O1792" s="25"/>
      <c r="P1792" s="25"/>
      <c r="Q1792" s="25"/>
      <c r="R1792" s="25"/>
      <c r="S1792" s="25"/>
      <c r="T1792" s="25"/>
      <c r="U1792" s="25"/>
    </row>
    <row r="1793" spans="1:21" ht="11.25" customHeight="1" x14ac:dyDescent="0.2">
      <c r="A1793" s="25"/>
      <c r="B1793" s="25"/>
      <c r="C1793" s="25"/>
      <c r="D1793" s="28"/>
      <c r="E1793" s="25"/>
      <c r="F1793" s="25"/>
      <c r="G1793" s="25"/>
      <c r="H1793" s="25"/>
      <c r="I1793" s="25"/>
      <c r="J1793" s="25"/>
      <c r="K1793" s="25"/>
      <c r="L1793" s="25"/>
      <c r="M1793" s="25"/>
      <c r="N1793" s="25"/>
      <c r="O1793" s="25"/>
      <c r="P1793" s="25"/>
      <c r="Q1793" s="25"/>
      <c r="R1793" s="25"/>
      <c r="S1793" s="25"/>
      <c r="T1793" s="25"/>
      <c r="U1793" s="25"/>
    </row>
    <row r="1794" spans="1:21" ht="11.25" customHeight="1" x14ac:dyDescent="0.2">
      <c r="A1794" s="25"/>
      <c r="B1794" s="25"/>
      <c r="C1794" s="25"/>
      <c r="D1794" s="28"/>
      <c r="E1794" s="25"/>
      <c r="F1794" s="25"/>
      <c r="G1794" s="25"/>
      <c r="H1794" s="25"/>
      <c r="I1794" s="25"/>
      <c r="J1794" s="25"/>
      <c r="K1794" s="25"/>
      <c r="L1794" s="25"/>
      <c r="M1794" s="25"/>
      <c r="N1794" s="25"/>
      <c r="O1794" s="25"/>
      <c r="P1794" s="25"/>
      <c r="Q1794" s="25"/>
      <c r="R1794" s="25"/>
      <c r="S1794" s="25"/>
      <c r="T1794" s="25"/>
      <c r="U1794" s="25"/>
    </row>
    <row r="1795" spans="1:21" ht="11.25" customHeight="1" x14ac:dyDescent="0.2">
      <c r="A1795" s="25"/>
      <c r="B1795" s="25"/>
      <c r="C1795" s="25"/>
      <c r="D1795" s="28"/>
      <c r="E1795" s="25"/>
      <c r="F1795" s="25"/>
      <c r="G1795" s="25"/>
      <c r="H1795" s="25"/>
      <c r="I1795" s="25"/>
      <c r="J1795" s="25"/>
      <c r="K1795" s="25"/>
      <c r="L1795" s="25"/>
      <c r="M1795" s="25"/>
      <c r="N1795" s="25"/>
      <c r="O1795" s="25"/>
      <c r="P1795" s="25"/>
      <c r="Q1795" s="25"/>
      <c r="R1795" s="25"/>
      <c r="S1795" s="25"/>
      <c r="T1795" s="25"/>
      <c r="U1795" s="25"/>
    </row>
    <row r="1796" spans="1:21" ht="11.25" customHeight="1" x14ac:dyDescent="0.2">
      <c r="A1796" s="25"/>
      <c r="B1796" s="25"/>
      <c r="C1796" s="25"/>
      <c r="D1796" s="28"/>
      <c r="E1796" s="25"/>
      <c r="F1796" s="25"/>
      <c r="G1796" s="25"/>
      <c r="H1796" s="25"/>
      <c r="I1796" s="25"/>
      <c r="J1796" s="25"/>
      <c r="K1796" s="25"/>
      <c r="L1796" s="25"/>
      <c r="M1796" s="25"/>
      <c r="N1796" s="25"/>
      <c r="O1796" s="25"/>
      <c r="P1796" s="25"/>
      <c r="Q1796" s="25"/>
      <c r="R1796" s="25"/>
      <c r="S1796" s="25"/>
      <c r="T1796" s="25"/>
      <c r="U1796" s="25"/>
    </row>
    <row r="1797" spans="1:21" ht="11.25" customHeight="1" x14ac:dyDescent="0.2">
      <c r="A1797" s="25"/>
      <c r="B1797" s="25"/>
      <c r="C1797" s="25"/>
      <c r="D1797" s="28"/>
      <c r="E1797" s="25"/>
      <c r="F1797" s="25"/>
      <c r="G1797" s="25"/>
      <c r="H1797" s="25"/>
      <c r="I1797" s="25"/>
      <c r="J1797" s="25"/>
      <c r="K1797" s="25"/>
      <c r="L1797" s="25"/>
      <c r="M1797" s="25"/>
      <c r="N1797" s="25"/>
      <c r="O1797" s="25"/>
      <c r="P1797" s="25"/>
      <c r="Q1797" s="25"/>
      <c r="R1797" s="25"/>
      <c r="S1797" s="25"/>
      <c r="T1797" s="25"/>
      <c r="U1797" s="25"/>
    </row>
    <row r="1798" spans="1:21" ht="11.25" customHeight="1" x14ac:dyDescent="0.2">
      <c r="A1798" s="25"/>
      <c r="B1798" s="25"/>
      <c r="C1798" s="25"/>
      <c r="D1798" s="28"/>
      <c r="E1798" s="25"/>
      <c r="F1798" s="25"/>
      <c r="G1798" s="25"/>
      <c r="H1798" s="25"/>
      <c r="I1798" s="25"/>
      <c r="J1798" s="25"/>
      <c r="K1798" s="25"/>
      <c r="L1798" s="25"/>
      <c r="M1798" s="25"/>
      <c r="N1798" s="25"/>
      <c r="O1798" s="25"/>
      <c r="P1798" s="25"/>
      <c r="Q1798" s="25"/>
      <c r="R1798" s="25"/>
      <c r="S1798" s="25"/>
      <c r="T1798" s="25"/>
      <c r="U1798" s="25"/>
    </row>
    <row r="1799" spans="1:21" ht="11.25" customHeight="1" x14ac:dyDescent="0.2">
      <c r="A1799" s="25"/>
      <c r="B1799" s="25"/>
      <c r="C1799" s="25"/>
      <c r="D1799" s="28"/>
      <c r="E1799" s="25"/>
      <c r="F1799" s="25"/>
      <c r="G1799" s="25"/>
      <c r="H1799" s="25"/>
      <c r="I1799" s="25"/>
      <c r="J1799" s="25"/>
      <c r="K1799" s="25"/>
      <c r="L1799" s="25"/>
      <c r="M1799" s="25"/>
      <c r="N1799" s="25"/>
      <c r="O1799" s="25"/>
      <c r="P1799" s="25"/>
      <c r="Q1799" s="25"/>
      <c r="R1799" s="25"/>
      <c r="S1799" s="25"/>
      <c r="T1799" s="25"/>
      <c r="U1799" s="25"/>
    </row>
    <row r="1800" spans="1:21" ht="11.25" customHeight="1" x14ac:dyDescent="0.2">
      <c r="A1800" s="25"/>
      <c r="B1800" s="25"/>
      <c r="C1800" s="25"/>
      <c r="D1800" s="28"/>
      <c r="E1800" s="25"/>
      <c r="F1800" s="25"/>
      <c r="G1800" s="25"/>
      <c r="H1800" s="25"/>
      <c r="I1800" s="25"/>
      <c r="J1800" s="25"/>
      <c r="K1800" s="25"/>
      <c r="L1800" s="25"/>
      <c r="M1800" s="25"/>
      <c r="N1800" s="25"/>
      <c r="O1800" s="25"/>
      <c r="P1800" s="25"/>
      <c r="Q1800" s="25"/>
      <c r="R1800" s="25"/>
      <c r="S1800" s="25"/>
      <c r="T1800" s="25"/>
      <c r="U1800" s="25"/>
    </row>
    <row r="1801" spans="1:21" ht="11.25" customHeight="1" x14ac:dyDescent="0.2">
      <c r="A1801" s="25"/>
      <c r="B1801" s="25"/>
      <c r="C1801" s="25"/>
      <c r="D1801" s="28"/>
      <c r="E1801" s="25"/>
      <c r="F1801" s="25"/>
      <c r="G1801" s="25"/>
      <c r="H1801" s="25"/>
      <c r="I1801" s="25"/>
      <c r="J1801" s="25"/>
      <c r="K1801" s="25"/>
      <c r="L1801" s="25"/>
      <c r="M1801" s="25"/>
      <c r="N1801" s="25"/>
      <c r="O1801" s="25"/>
      <c r="P1801" s="25"/>
      <c r="Q1801" s="25"/>
      <c r="R1801" s="25"/>
      <c r="S1801" s="25"/>
      <c r="T1801" s="25"/>
      <c r="U1801" s="25"/>
    </row>
    <row r="1802" spans="1:21" ht="11.25" customHeight="1" x14ac:dyDescent="0.2">
      <c r="A1802" s="25"/>
      <c r="B1802" s="25"/>
      <c r="C1802" s="25"/>
      <c r="D1802" s="28"/>
      <c r="E1802" s="25"/>
      <c r="F1802" s="25"/>
      <c r="G1802" s="25"/>
      <c r="H1802" s="25"/>
      <c r="I1802" s="25"/>
      <c r="J1802" s="25"/>
      <c r="K1802" s="25"/>
      <c r="L1802" s="25"/>
      <c r="M1802" s="25"/>
      <c r="N1802" s="25"/>
      <c r="O1802" s="25"/>
      <c r="P1802" s="25"/>
      <c r="Q1802" s="25"/>
      <c r="R1802" s="25"/>
      <c r="S1802" s="25"/>
      <c r="T1802" s="25"/>
      <c r="U1802" s="25"/>
    </row>
    <row r="1803" spans="1:21" ht="11.25" customHeight="1" x14ac:dyDescent="0.2">
      <c r="A1803" s="25"/>
      <c r="B1803" s="25"/>
      <c r="C1803" s="25"/>
      <c r="D1803" s="28"/>
      <c r="E1803" s="25"/>
      <c r="F1803" s="25"/>
      <c r="G1803" s="25"/>
      <c r="H1803" s="25"/>
      <c r="I1803" s="25"/>
      <c r="J1803" s="25"/>
      <c r="K1803" s="25"/>
      <c r="L1803" s="25"/>
      <c r="M1803" s="25"/>
      <c r="N1803" s="25"/>
      <c r="O1803" s="25"/>
      <c r="P1803" s="25"/>
      <c r="Q1803" s="25"/>
      <c r="R1803" s="25"/>
      <c r="S1803" s="25"/>
      <c r="T1803" s="25"/>
      <c r="U1803" s="25"/>
    </row>
    <row r="1804" spans="1:21" ht="11.25" customHeight="1" x14ac:dyDescent="0.2">
      <c r="A1804" s="25"/>
      <c r="B1804" s="25"/>
      <c r="C1804" s="25"/>
      <c r="D1804" s="28"/>
      <c r="E1804" s="25"/>
      <c r="F1804" s="25"/>
      <c r="G1804" s="25"/>
      <c r="H1804" s="25"/>
      <c r="I1804" s="25"/>
      <c r="J1804" s="25"/>
      <c r="K1804" s="25"/>
      <c r="L1804" s="25"/>
      <c r="M1804" s="25"/>
      <c r="N1804" s="25"/>
      <c r="O1804" s="25"/>
      <c r="P1804" s="25"/>
      <c r="Q1804" s="25"/>
      <c r="R1804" s="25"/>
      <c r="S1804" s="25"/>
      <c r="T1804" s="25"/>
      <c r="U1804" s="25"/>
    </row>
    <row r="1805" spans="1:21" ht="11.25" customHeight="1" x14ac:dyDescent="0.2">
      <c r="A1805" s="25"/>
      <c r="B1805" s="25"/>
      <c r="C1805" s="25"/>
      <c r="D1805" s="28"/>
      <c r="E1805" s="25"/>
      <c r="F1805" s="25"/>
      <c r="G1805" s="25"/>
      <c r="H1805" s="25"/>
      <c r="I1805" s="25"/>
      <c r="J1805" s="25"/>
      <c r="K1805" s="25"/>
      <c r="L1805" s="25"/>
      <c r="M1805" s="25"/>
      <c r="N1805" s="25"/>
      <c r="O1805" s="25"/>
      <c r="P1805" s="25"/>
      <c r="Q1805" s="25"/>
      <c r="R1805" s="25"/>
      <c r="S1805" s="25"/>
      <c r="T1805" s="25"/>
      <c r="U1805" s="25"/>
    </row>
    <row r="1806" spans="1:21" ht="11.25" customHeight="1" x14ac:dyDescent="0.2">
      <c r="A1806" s="25"/>
      <c r="B1806" s="25"/>
      <c r="C1806" s="25"/>
      <c r="D1806" s="28"/>
      <c r="E1806" s="25"/>
      <c r="F1806" s="25"/>
      <c r="G1806" s="25"/>
      <c r="H1806" s="25"/>
      <c r="I1806" s="25"/>
      <c r="J1806" s="25"/>
      <c r="K1806" s="25"/>
      <c r="L1806" s="25"/>
      <c r="M1806" s="25"/>
      <c r="N1806" s="25"/>
      <c r="O1806" s="25"/>
      <c r="P1806" s="25"/>
      <c r="Q1806" s="25"/>
      <c r="R1806" s="25"/>
      <c r="S1806" s="25"/>
      <c r="T1806" s="25"/>
      <c r="U1806" s="25"/>
    </row>
    <row r="1807" spans="1:21" ht="11.25" customHeight="1" x14ac:dyDescent="0.2">
      <c r="A1807" s="25"/>
      <c r="B1807" s="25"/>
      <c r="C1807" s="25"/>
      <c r="D1807" s="28"/>
      <c r="E1807" s="25"/>
      <c r="F1807" s="25"/>
      <c r="G1807" s="25"/>
      <c r="H1807" s="25"/>
      <c r="I1807" s="25"/>
      <c r="J1807" s="25"/>
      <c r="K1807" s="25"/>
      <c r="L1807" s="25"/>
      <c r="M1807" s="25"/>
      <c r="N1807" s="25"/>
      <c r="O1807" s="25"/>
      <c r="P1807" s="25"/>
      <c r="Q1807" s="25"/>
      <c r="R1807" s="25"/>
      <c r="S1807" s="25"/>
      <c r="T1807" s="25"/>
      <c r="U1807" s="25"/>
    </row>
    <row r="1808" spans="1:21" ht="11.25" customHeight="1" x14ac:dyDescent="0.2">
      <c r="A1808" s="25"/>
      <c r="B1808" s="25"/>
      <c r="C1808" s="25"/>
      <c r="D1808" s="28"/>
      <c r="E1808" s="25"/>
      <c r="F1808" s="25"/>
      <c r="G1808" s="25"/>
      <c r="H1808" s="25"/>
      <c r="I1808" s="25"/>
      <c r="J1808" s="25"/>
      <c r="K1808" s="25"/>
      <c r="L1808" s="25"/>
      <c r="M1808" s="25"/>
      <c r="N1808" s="25"/>
      <c r="O1808" s="25"/>
      <c r="P1808" s="25"/>
      <c r="Q1808" s="25"/>
      <c r="R1808" s="25"/>
      <c r="S1808" s="25"/>
      <c r="T1808" s="25"/>
      <c r="U1808" s="25"/>
    </row>
    <row r="1809" spans="1:21" ht="11.25" customHeight="1" x14ac:dyDescent="0.2">
      <c r="A1809" s="25"/>
      <c r="B1809" s="25"/>
      <c r="C1809" s="25"/>
      <c r="D1809" s="28"/>
      <c r="E1809" s="25"/>
      <c r="F1809" s="25"/>
      <c r="G1809" s="25"/>
      <c r="H1809" s="25"/>
      <c r="I1809" s="25"/>
      <c r="J1809" s="25"/>
      <c r="K1809" s="25"/>
      <c r="L1809" s="25"/>
      <c r="M1809" s="25"/>
      <c r="N1809" s="25"/>
      <c r="O1809" s="25"/>
      <c r="P1809" s="25"/>
      <c r="Q1809" s="25"/>
      <c r="R1809" s="25"/>
      <c r="S1809" s="25"/>
      <c r="T1809" s="25"/>
      <c r="U1809" s="25"/>
    </row>
    <row r="1810" spans="1:21" ht="11.25" customHeight="1" x14ac:dyDescent="0.2">
      <c r="A1810" s="25"/>
      <c r="B1810" s="25"/>
      <c r="C1810" s="25"/>
      <c r="D1810" s="28"/>
      <c r="E1810" s="25"/>
      <c r="F1810" s="25"/>
      <c r="G1810" s="25"/>
      <c r="H1810" s="25"/>
      <c r="I1810" s="25"/>
      <c r="J1810" s="25"/>
      <c r="K1810" s="25"/>
      <c r="L1810" s="25"/>
      <c r="M1810" s="25"/>
      <c r="N1810" s="25"/>
      <c r="O1810" s="25"/>
      <c r="P1810" s="25"/>
      <c r="Q1810" s="25"/>
      <c r="R1810" s="25"/>
      <c r="S1810" s="25"/>
      <c r="T1810" s="25"/>
      <c r="U1810" s="25"/>
    </row>
    <row r="1811" spans="1:21" ht="11.25" customHeight="1" x14ac:dyDescent="0.2">
      <c r="A1811" s="25"/>
      <c r="B1811" s="25"/>
      <c r="C1811" s="25"/>
      <c r="D1811" s="28"/>
      <c r="E1811" s="25"/>
      <c r="F1811" s="25"/>
      <c r="G1811" s="25"/>
      <c r="H1811" s="25"/>
      <c r="I1811" s="25"/>
      <c r="J1811" s="25"/>
      <c r="K1811" s="25"/>
      <c r="L1811" s="25"/>
      <c r="M1811" s="25"/>
      <c r="N1811" s="25"/>
      <c r="O1811" s="25"/>
      <c r="P1811" s="25"/>
      <c r="Q1811" s="25"/>
      <c r="R1811" s="25"/>
      <c r="S1811" s="25"/>
      <c r="T1811" s="25"/>
      <c r="U1811" s="25"/>
    </row>
    <row r="1812" spans="1:21" ht="11.25" customHeight="1" x14ac:dyDescent="0.2">
      <c r="A1812" s="25"/>
      <c r="B1812" s="25"/>
      <c r="C1812" s="25"/>
      <c r="D1812" s="28"/>
      <c r="E1812" s="25"/>
      <c r="F1812" s="25"/>
      <c r="G1812" s="25"/>
      <c r="H1812" s="25"/>
      <c r="I1812" s="25"/>
      <c r="J1812" s="25"/>
      <c r="K1812" s="25"/>
      <c r="L1812" s="25"/>
      <c r="M1812" s="25"/>
      <c r="N1812" s="25"/>
      <c r="O1812" s="25"/>
      <c r="P1812" s="25"/>
      <c r="Q1812" s="25"/>
      <c r="R1812" s="25"/>
      <c r="S1812" s="25"/>
      <c r="T1812" s="25"/>
      <c r="U1812" s="25"/>
    </row>
    <row r="1813" spans="1:21" ht="11.25" customHeight="1" x14ac:dyDescent="0.2">
      <c r="A1813" s="25"/>
      <c r="B1813" s="25"/>
      <c r="C1813" s="25"/>
      <c r="D1813" s="28"/>
      <c r="E1813" s="25"/>
      <c r="F1813" s="25"/>
      <c r="G1813" s="25"/>
      <c r="H1813" s="25"/>
      <c r="I1813" s="25"/>
      <c r="J1813" s="25"/>
      <c r="K1813" s="25"/>
      <c r="L1813" s="25"/>
      <c r="M1813" s="25"/>
      <c r="N1813" s="25"/>
      <c r="O1813" s="25"/>
      <c r="P1813" s="25"/>
      <c r="Q1813" s="25"/>
      <c r="R1813" s="25"/>
      <c r="S1813" s="25"/>
      <c r="T1813" s="25"/>
      <c r="U1813" s="25"/>
    </row>
    <row r="1814" spans="1:21" ht="11.25" customHeight="1" x14ac:dyDescent="0.2">
      <c r="A1814" s="25"/>
      <c r="B1814" s="25"/>
      <c r="C1814" s="25"/>
      <c r="D1814" s="28"/>
      <c r="E1814" s="25"/>
      <c r="F1814" s="25"/>
      <c r="G1814" s="25"/>
      <c r="H1814" s="25"/>
      <c r="I1814" s="25"/>
      <c r="J1814" s="25"/>
      <c r="K1814" s="25"/>
      <c r="L1814" s="25"/>
      <c r="M1814" s="25"/>
      <c r="N1814" s="25"/>
      <c r="O1814" s="25"/>
      <c r="P1814" s="25"/>
      <c r="Q1814" s="25"/>
      <c r="R1814" s="25"/>
      <c r="S1814" s="25"/>
      <c r="T1814" s="25"/>
      <c r="U1814" s="25"/>
    </row>
    <row r="1815" spans="1:21" ht="11.25" customHeight="1" x14ac:dyDescent="0.2">
      <c r="A1815" s="25"/>
      <c r="B1815" s="25"/>
      <c r="C1815" s="25"/>
      <c r="D1815" s="28"/>
      <c r="E1815" s="25"/>
      <c r="F1815" s="25"/>
      <c r="G1815" s="25"/>
      <c r="H1815" s="25"/>
      <c r="I1815" s="25"/>
      <c r="J1815" s="25"/>
      <c r="K1815" s="25"/>
      <c r="L1815" s="25"/>
      <c r="M1815" s="25"/>
      <c r="N1815" s="25"/>
      <c r="O1815" s="25"/>
      <c r="P1815" s="25"/>
      <c r="Q1815" s="25"/>
      <c r="R1815" s="25"/>
      <c r="S1815" s="25"/>
      <c r="T1815" s="25"/>
      <c r="U1815" s="25"/>
    </row>
    <row r="1816" spans="1:21" ht="11.25" customHeight="1" x14ac:dyDescent="0.2">
      <c r="A1816" s="25"/>
      <c r="B1816" s="25"/>
      <c r="C1816" s="25"/>
      <c r="D1816" s="28"/>
      <c r="E1816" s="25"/>
      <c r="F1816" s="25"/>
      <c r="G1816" s="25"/>
      <c r="H1816" s="25"/>
      <c r="I1816" s="25"/>
      <c r="J1816" s="25"/>
      <c r="K1816" s="25"/>
      <c r="L1816" s="25"/>
      <c r="M1816" s="25"/>
      <c r="N1816" s="25"/>
      <c r="O1816" s="25"/>
      <c r="P1816" s="25"/>
      <c r="Q1816" s="25"/>
      <c r="R1816" s="25"/>
      <c r="S1816" s="25"/>
      <c r="T1816" s="25"/>
      <c r="U1816" s="25"/>
    </row>
    <row r="1817" spans="1:21" ht="11.25" customHeight="1" x14ac:dyDescent="0.2">
      <c r="A1817" s="25"/>
      <c r="B1817" s="25"/>
      <c r="C1817" s="25"/>
      <c r="D1817" s="28"/>
      <c r="E1817" s="25"/>
      <c r="F1817" s="25"/>
      <c r="G1817" s="25"/>
      <c r="H1817" s="25"/>
      <c r="I1817" s="25"/>
      <c r="J1817" s="25"/>
      <c r="K1817" s="25"/>
      <c r="L1817" s="25"/>
      <c r="M1817" s="25"/>
      <c r="N1817" s="25"/>
      <c r="O1817" s="25"/>
      <c r="P1817" s="25"/>
      <c r="Q1817" s="25"/>
      <c r="R1817" s="25"/>
      <c r="S1817" s="25"/>
      <c r="T1817" s="25"/>
      <c r="U1817" s="25"/>
    </row>
    <row r="1818" spans="1:21" ht="11.25" customHeight="1" x14ac:dyDescent="0.2">
      <c r="A1818" s="25"/>
      <c r="B1818" s="25"/>
      <c r="C1818" s="25"/>
      <c r="D1818" s="28"/>
      <c r="E1818" s="25"/>
      <c r="F1818" s="25"/>
      <c r="G1818" s="25"/>
      <c r="H1818" s="25"/>
      <c r="I1818" s="25"/>
      <c r="J1818" s="25"/>
      <c r="K1818" s="25"/>
      <c r="L1818" s="25"/>
      <c r="M1818" s="25"/>
      <c r="N1818" s="25"/>
      <c r="O1818" s="25"/>
      <c r="P1818" s="25"/>
      <c r="Q1818" s="25"/>
      <c r="R1818" s="25"/>
      <c r="S1818" s="25"/>
      <c r="T1818" s="25"/>
      <c r="U1818" s="25"/>
    </row>
    <row r="1819" spans="1:21" ht="11.25" customHeight="1" x14ac:dyDescent="0.2">
      <c r="A1819" s="25"/>
      <c r="B1819" s="25"/>
      <c r="C1819" s="25"/>
      <c r="D1819" s="28"/>
      <c r="E1819" s="25"/>
      <c r="F1819" s="25"/>
      <c r="G1819" s="25"/>
      <c r="H1819" s="25"/>
      <c r="I1819" s="25"/>
      <c r="J1819" s="25"/>
      <c r="K1819" s="25"/>
      <c r="L1819" s="25"/>
      <c r="M1819" s="25"/>
      <c r="N1819" s="25"/>
      <c r="O1819" s="25"/>
      <c r="P1819" s="25"/>
      <c r="Q1819" s="25"/>
      <c r="R1819" s="25"/>
      <c r="S1819" s="25"/>
      <c r="T1819" s="25"/>
      <c r="U1819" s="25"/>
    </row>
    <row r="1820" spans="1:21" ht="11.25" customHeight="1" x14ac:dyDescent="0.2">
      <c r="A1820" s="25"/>
      <c r="B1820" s="25"/>
      <c r="C1820" s="25"/>
      <c r="D1820" s="28"/>
      <c r="E1820" s="25"/>
      <c r="F1820" s="25"/>
      <c r="G1820" s="25"/>
      <c r="H1820" s="25"/>
      <c r="I1820" s="25"/>
      <c r="J1820" s="25"/>
      <c r="K1820" s="25"/>
      <c r="L1820" s="25"/>
      <c r="M1820" s="25"/>
      <c r="N1820" s="25"/>
      <c r="O1820" s="25"/>
      <c r="P1820" s="25"/>
      <c r="Q1820" s="25"/>
      <c r="R1820" s="25"/>
      <c r="S1820" s="25"/>
      <c r="T1820" s="25"/>
      <c r="U1820" s="25"/>
    </row>
    <row r="1821" spans="1:21" ht="11.25" customHeight="1" x14ac:dyDescent="0.2">
      <c r="A1821" s="25"/>
      <c r="B1821" s="25"/>
      <c r="C1821" s="25"/>
      <c r="D1821" s="28"/>
      <c r="E1821" s="25"/>
      <c r="F1821" s="25"/>
      <c r="G1821" s="25"/>
      <c r="H1821" s="25"/>
      <c r="I1821" s="25"/>
      <c r="J1821" s="25"/>
      <c r="K1821" s="25"/>
      <c r="L1821" s="25"/>
      <c r="M1821" s="25"/>
      <c r="N1821" s="25"/>
      <c r="O1821" s="25"/>
      <c r="P1821" s="25"/>
      <c r="Q1821" s="25"/>
      <c r="R1821" s="25"/>
      <c r="S1821" s="25"/>
      <c r="T1821" s="25"/>
      <c r="U1821" s="25"/>
    </row>
    <row r="1822" spans="1:21" ht="11.25" customHeight="1" x14ac:dyDescent="0.2">
      <c r="A1822" s="25"/>
      <c r="B1822" s="25"/>
      <c r="C1822" s="25"/>
      <c r="D1822" s="28"/>
      <c r="E1822" s="25"/>
      <c r="F1822" s="25"/>
      <c r="G1822" s="25"/>
      <c r="H1822" s="25"/>
      <c r="I1822" s="25"/>
      <c r="J1822" s="25"/>
      <c r="K1822" s="25"/>
      <c r="L1822" s="25"/>
      <c r="M1822" s="25"/>
      <c r="N1822" s="25"/>
      <c r="O1822" s="25"/>
      <c r="P1822" s="25"/>
      <c r="Q1822" s="25"/>
      <c r="R1822" s="25"/>
      <c r="S1822" s="25"/>
      <c r="T1822" s="25"/>
      <c r="U1822" s="25"/>
    </row>
    <row r="1823" spans="1:21" ht="11.25" customHeight="1" x14ac:dyDescent="0.2">
      <c r="A1823" s="25"/>
      <c r="B1823" s="25"/>
      <c r="C1823" s="25"/>
      <c r="D1823" s="28"/>
      <c r="E1823" s="25"/>
      <c r="F1823" s="25"/>
      <c r="G1823" s="25"/>
      <c r="H1823" s="25"/>
      <c r="I1823" s="25"/>
      <c r="J1823" s="25"/>
      <c r="K1823" s="25"/>
      <c r="L1823" s="25"/>
      <c r="M1823" s="25"/>
      <c r="N1823" s="25"/>
      <c r="O1823" s="25"/>
      <c r="P1823" s="25"/>
      <c r="Q1823" s="25"/>
      <c r="R1823" s="25"/>
      <c r="S1823" s="25"/>
      <c r="T1823" s="25"/>
      <c r="U1823" s="25"/>
    </row>
    <row r="1824" spans="1:21" ht="11.25" customHeight="1" x14ac:dyDescent="0.2">
      <c r="A1824" s="25"/>
      <c r="B1824" s="25"/>
      <c r="C1824" s="25"/>
      <c r="D1824" s="28"/>
      <c r="E1824" s="25"/>
      <c r="F1824" s="25"/>
      <c r="G1824" s="25"/>
      <c r="H1824" s="25"/>
      <c r="I1824" s="25"/>
      <c r="J1824" s="25"/>
      <c r="K1824" s="25"/>
      <c r="L1824" s="25"/>
      <c r="M1824" s="25"/>
      <c r="N1824" s="25"/>
      <c r="O1824" s="25"/>
      <c r="P1824" s="25"/>
      <c r="Q1824" s="25"/>
      <c r="R1824" s="25"/>
      <c r="S1824" s="25"/>
      <c r="T1824" s="25"/>
      <c r="U1824" s="25"/>
    </row>
    <row r="1825" spans="1:21" ht="11.25" customHeight="1" x14ac:dyDescent="0.2">
      <c r="A1825" s="25"/>
      <c r="B1825" s="25"/>
      <c r="C1825" s="25"/>
      <c r="D1825" s="28"/>
      <c r="E1825" s="25"/>
      <c r="F1825" s="25"/>
      <c r="G1825" s="25"/>
      <c r="H1825" s="25"/>
      <c r="I1825" s="25"/>
      <c r="J1825" s="25"/>
      <c r="K1825" s="25"/>
      <c r="L1825" s="25"/>
      <c r="M1825" s="25"/>
      <c r="N1825" s="25"/>
      <c r="O1825" s="25"/>
      <c r="P1825" s="25"/>
      <c r="Q1825" s="25"/>
      <c r="R1825" s="25"/>
      <c r="S1825" s="25"/>
      <c r="T1825" s="25"/>
      <c r="U1825" s="25"/>
    </row>
    <row r="1826" spans="1:21" ht="11.25" customHeight="1" x14ac:dyDescent="0.2">
      <c r="A1826" s="25"/>
      <c r="B1826" s="25"/>
      <c r="C1826" s="25"/>
      <c r="D1826" s="28"/>
      <c r="E1826" s="25"/>
      <c r="F1826" s="25"/>
      <c r="G1826" s="25"/>
      <c r="H1826" s="25"/>
      <c r="I1826" s="25"/>
      <c r="J1826" s="25"/>
      <c r="K1826" s="25"/>
      <c r="L1826" s="25"/>
      <c r="M1826" s="25"/>
      <c r="N1826" s="25"/>
      <c r="O1826" s="25"/>
      <c r="P1826" s="25"/>
      <c r="Q1826" s="25"/>
      <c r="R1826" s="25"/>
      <c r="S1826" s="25"/>
      <c r="T1826" s="25"/>
      <c r="U1826" s="25"/>
    </row>
    <row r="1827" spans="1:21" ht="11.25" customHeight="1" x14ac:dyDescent="0.2">
      <c r="A1827" s="25"/>
      <c r="B1827" s="25"/>
      <c r="C1827" s="25"/>
      <c r="D1827" s="28"/>
      <c r="E1827" s="25"/>
      <c r="F1827" s="25"/>
      <c r="G1827" s="25"/>
      <c r="H1827" s="25"/>
      <c r="I1827" s="25"/>
      <c r="J1827" s="25"/>
      <c r="K1827" s="25"/>
      <c r="L1827" s="25"/>
      <c r="M1827" s="25"/>
      <c r="N1827" s="25"/>
      <c r="O1827" s="25"/>
      <c r="P1827" s="25"/>
      <c r="Q1827" s="25"/>
      <c r="R1827" s="25"/>
      <c r="S1827" s="25"/>
      <c r="T1827" s="25"/>
      <c r="U1827" s="25"/>
    </row>
    <row r="1828" spans="1:21" ht="11.25" customHeight="1" x14ac:dyDescent="0.2">
      <c r="A1828" s="25"/>
      <c r="B1828" s="25"/>
      <c r="C1828" s="25"/>
      <c r="D1828" s="28"/>
      <c r="E1828" s="25"/>
      <c r="F1828" s="25"/>
      <c r="G1828" s="25"/>
      <c r="H1828" s="25"/>
      <c r="I1828" s="25"/>
      <c r="J1828" s="25"/>
      <c r="K1828" s="25"/>
      <c r="L1828" s="25"/>
      <c r="M1828" s="25"/>
      <c r="N1828" s="25"/>
      <c r="O1828" s="25"/>
      <c r="P1828" s="25"/>
      <c r="Q1828" s="25"/>
      <c r="R1828" s="25"/>
      <c r="S1828" s="25"/>
      <c r="T1828" s="25"/>
      <c r="U1828" s="25"/>
    </row>
    <row r="1829" spans="1:21" ht="11.25" customHeight="1" x14ac:dyDescent="0.2">
      <c r="A1829" s="25"/>
      <c r="B1829" s="25"/>
      <c r="C1829" s="25"/>
      <c r="D1829" s="28"/>
      <c r="E1829" s="25"/>
      <c r="F1829" s="25"/>
      <c r="G1829" s="25"/>
      <c r="H1829" s="25"/>
      <c r="I1829" s="25"/>
      <c r="J1829" s="25"/>
      <c r="K1829" s="25"/>
      <c r="L1829" s="25"/>
      <c r="M1829" s="25"/>
      <c r="N1829" s="25"/>
      <c r="O1829" s="25"/>
      <c r="P1829" s="25"/>
      <c r="Q1829" s="25"/>
      <c r="R1829" s="25"/>
      <c r="S1829" s="25"/>
      <c r="T1829" s="25"/>
      <c r="U1829" s="25"/>
    </row>
    <row r="1830" spans="1:21" ht="11.25" customHeight="1" x14ac:dyDescent="0.2">
      <c r="A1830" s="25"/>
      <c r="B1830" s="25"/>
      <c r="C1830" s="25"/>
      <c r="D1830" s="28"/>
      <c r="E1830" s="25"/>
      <c r="F1830" s="25"/>
      <c r="G1830" s="25"/>
      <c r="H1830" s="25"/>
      <c r="I1830" s="25"/>
      <c r="J1830" s="25"/>
      <c r="K1830" s="25"/>
      <c r="L1830" s="25"/>
      <c r="M1830" s="25"/>
      <c r="N1830" s="25"/>
      <c r="O1830" s="25"/>
      <c r="P1830" s="25"/>
      <c r="Q1830" s="25"/>
      <c r="R1830" s="25"/>
      <c r="S1830" s="25"/>
      <c r="T1830" s="25"/>
      <c r="U1830" s="25"/>
    </row>
    <row r="1831" spans="1:21" ht="11.25" customHeight="1" x14ac:dyDescent="0.2">
      <c r="A1831" s="25"/>
      <c r="B1831" s="25"/>
      <c r="C1831" s="25"/>
      <c r="D1831" s="28"/>
      <c r="E1831" s="25"/>
      <c r="F1831" s="25"/>
      <c r="G1831" s="25"/>
      <c r="H1831" s="25"/>
      <c r="I1831" s="25"/>
      <c r="J1831" s="25"/>
      <c r="K1831" s="25"/>
      <c r="L1831" s="25"/>
      <c r="M1831" s="25"/>
      <c r="N1831" s="25"/>
      <c r="O1831" s="25"/>
      <c r="P1831" s="25"/>
      <c r="Q1831" s="25"/>
      <c r="R1831" s="25"/>
      <c r="S1831" s="25"/>
      <c r="T1831" s="25"/>
      <c r="U1831" s="25"/>
    </row>
    <row r="1832" spans="1:21" ht="11.25" customHeight="1" x14ac:dyDescent="0.2">
      <c r="A1832" s="25"/>
      <c r="B1832" s="25"/>
      <c r="C1832" s="25"/>
      <c r="D1832" s="28"/>
      <c r="E1832" s="25"/>
      <c r="F1832" s="25"/>
      <c r="G1832" s="25"/>
      <c r="H1832" s="25"/>
      <c r="I1832" s="25"/>
      <c r="J1832" s="25"/>
      <c r="K1832" s="25"/>
      <c r="L1832" s="25"/>
      <c r="M1832" s="25"/>
      <c r="N1832" s="25"/>
      <c r="O1832" s="25"/>
      <c r="P1832" s="25"/>
      <c r="Q1832" s="25"/>
      <c r="R1832" s="25"/>
      <c r="S1832" s="25"/>
      <c r="T1832" s="25"/>
      <c r="U1832" s="25"/>
    </row>
    <row r="1833" spans="1:21" ht="11.25" customHeight="1" x14ac:dyDescent="0.2">
      <c r="A1833" s="25"/>
      <c r="B1833" s="25"/>
      <c r="C1833" s="25"/>
      <c r="D1833" s="28"/>
      <c r="E1833" s="25"/>
      <c r="F1833" s="25"/>
      <c r="G1833" s="25"/>
      <c r="H1833" s="25"/>
      <c r="I1833" s="25"/>
      <c r="J1833" s="25"/>
      <c r="K1833" s="25"/>
      <c r="L1833" s="25"/>
      <c r="M1833" s="25"/>
      <c r="N1833" s="25"/>
      <c r="O1833" s="25"/>
      <c r="P1833" s="25"/>
      <c r="Q1833" s="25"/>
      <c r="R1833" s="25"/>
      <c r="S1833" s="25"/>
      <c r="T1833" s="25"/>
      <c r="U1833" s="25"/>
    </row>
    <row r="1834" spans="1:21" ht="11.25" customHeight="1" x14ac:dyDescent="0.2">
      <c r="A1834" s="25"/>
      <c r="B1834" s="25"/>
      <c r="C1834" s="25"/>
      <c r="D1834" s="28"/>
      <c r="E1834" s="25"/>
      <c r="F1834" s="25"/>
      <c r="G1834" s="25"/>
      <c r="H1834" s="25"/>
      <c r="I1834" s="25"/>
      <c r="J1834" s="25"/>
      <c r="K1834" s="25"/>
      <c r="L1834" s="25"/>
      <c r="M1834" s="25"/>
      <c r="N1834" s="25"/>
      <c r="O1834" s="25"/>
      <c r="P1834" s="25"/>
      <c r="Q1834" s="25"/>
      <c r="R1834" s="25"/>
      <c r="S1834" s="25"/>
      <c r="T1834" s="25"/>
      <c r="U1834" s="25"/>
    </row>
    <row r="1835" spans="1:21" ht="11.25" customHeight="1" x14ac:dyDescent="0.2">
      <c r="A1835" s="25"/>
      <c r="B1835" s="25"/>
      <c r="C1835" s="25"/>
      <c r="D1835" s="28"/>
      <c r="E1835" s="25"/>
      <c r="F1835" s="25"/>
      <c r="G1835" s="25"/>
      <c r="H1835" s="25"/>
      <c r="I1835" s="25"/>
      <c r="J1835" s="25"/>
      <c r="K1835" s="25"/>
      <c r="L1835" s="25"/>
      <c r="M1835" s="25"/>
      <c r="N1835" s="25"/>
      <c r="O1835" s="25"/>
      <c r="P1835" s="25"/>
      <c r="Q1835" s="25"/>
      <c r="R1835" s="25"/>
      <c r="S1835" s="25"/>
      <c r="T1835" s="25"/>
      <c r="U1835" s="25"/>
    </row>
    <row r="1836" spans="1:21" ht="11.25" customHeight="1" x14ac:dyDescent="0.2">
      <c r="A1836" s="25"/>
      <c r="B1836" s="25"/>
      <c r="C1836" s="25"/>
      <c r="D1836" s="28"/>
      <c r="E1836" s="25"/>
      <c r="F1836" s="25"/>
      <c r="G1836" s="25"/>
      <c r="H1836" s="25"/>
      <c r="I1836" s="25"/>
      <c r="J1836" s="25"/>
      <c r="K1836" s="25"/>
      <c r="L1836" s="25"/>
      <c r="M1836" s="25"/>
      <c r="N1836" s="25"/>
      <c r="O1836" s="25"/>
      <c r="P1836" s="25"/>
      <c r="Q1836" s="25"/>
      <c r="R1836" s="25"/>
      <c r="S1836" s="25"/>
      <c r="T1836" s="25"/>
      <c r="U1836" s="25"/>
    </row>
    <row r="1837" spans="1:21" ht="11.25" customHeight="1" x14ac:dyDescent="0.2">
      <c r="A1837" s="25"/>
      <c r="B1837" s="25"/>
      <c r="C1837" s="25"/>
      <c r="D1837" s="28"/>
      <c r="E1837" s="25"/>
      <c r="F1837" s="25"/>
      <c r="G1837" s="25"/>
      <c r="H1837" s="25"/>
      <c r="I1837" s="25"/>
      <c r="J1837" s="25"/>
      <c r="K1837" s="25"/>
      <c r="L1837" s="25"/>
      <c r="M1837" s="25"/>
      <c r="N1837" s="25"/>
      <c r="O1837" s="25"/>
      <c r="P1837" s="25"/>
      <c r="Q1837" s="25"/>
      <c r="R1837" s="25"/>
      <c r="S1837" s="25"/>
      <c r="T1837" s="25"/>
      <c r="U1837" s="25"/>
    </row>
    <row r="1838" spans="1:21" ht="11.25" customHeight="1" x14ac:dyDescent="0.2">
      <c r="A1838" s="25"/>
      <c r="B1838" s="25"/>
      <c r="C1838" s="25"/>
      <c r="D1838" s="28"/>
      <c r="E1838" s="25"/>
      <c r="F1838" s="25"/>
      <c r="G1838" s="25"/>
      <c r="H1838" s="25"/>
      <c r="I1838" s="25"/>
      <c r="J1838" s="25"/>
      <c r="K1838" s="25"/>
      <c r="L1838" s="25"/>
      <c r="M1838" s="25"/>
      <c r="N1838" s="25"/>
      <c r="O1838" s="25"/>
      <c r="P1838" s="25"/>
      <c r="Q1838" s="25"/>
      <c r="R1838" s="25"/>
      <c r="S1838" s="25"/>
      <c r="T1838" s="25"/>
      <c r="U1838" s="25"/>
    </row>
    <row r="1839" spans="1:21" ht="11.25" customHeight="1" x14ac:dyDescent="0.2">
      <c r="A1839" s="25"/>
      <c r="B1839" s="25"/>
      <c r="C1839" s="25"/>
      <c r="D1839" s="28"/>
      <c r="E1839" s="25"/>
      <c r="F1839" s="25"/>
      <c r="G1839" s="25"/>
      <c r="H1839" s="25"/>
      <c r="I1839" s="25"/>
      <c r="J1839" s="25"/>
      <c r="K1839" s="25"/>
      <c r="L1839" s="25"/>
      <c r="M1839" s="25"/>
      <c r="N1839" s="25"/>
      <c r="O1839" s="25"/>
      <c r="P1839" s="25"/>
      <c r="Q1839" s="25"/>
      <c r="R1839" s="25"/>
      <c r="S1839" s="25"/>
      <c r="T1839" s="25"/>
      <c r="U1839" s="25"/>
    </row>
    <row r="1840" spans="1:21" ht="11.25" customHeight="1" x14ac:dyDescent="0.2">
      <c r="A1840" s="25"/>
      <c r="B1840" s="25"/>
      <c r="C1840" s="25"/>
      <c r="D1840" s="28"/>
      <c r="E1840" s="25"/>
      <c r="F1840" s="25"/>
      <c r="G1840" s="25"/>
      <c r="H1840" s="25"/>
      <c r="I1840" s="25"/>
      <c r="J1840" s="25"/>
      <c r="K1840" s="25"/>
      <c r="L1840" s="25"/>
      <c r="M1840" s="25"/>
      <c r="N1840" s="25"/>
      <c r="O1840" s="25"/>
      <c r="P1840" s="25"/>
      <c r="Q1840" s="25"/>
      <c r="R1840" s="25"/>
      <c r="S1840" s="25"/>
      <c r="T1840" s="25"/>
      <c r="U1840" s="25"/>
    </row>
    <row r="1841" spans="1:21" ht="11.25" customHeight="1" x14ac:dyDescent="0.2">
      <c r="A1841" s="25"/>
      <c r="B1841" s="25"/>
      <c r="C1841" s="25"/>
      <c r="D1841" s="28"/>
      <c r="E1841" s="25"/>
      <c r="F1841" s="25"/>
      <c r="G1841" s="25"/>
      <c r="H1841" s="25"/>
      <c r="I1841" s="25"/>
      <c r="J1841" s="25"/>
      <c r="K1841" s="25"/>
      <c r="L1841" s="25"/>
      <c r="M1841" s="25"/>
      <c r="N1841" s="25"/>
      <c r="O1841" s="25"/>
      <c r="P1841" s="25"/>
      <c r="Q1841" s="25"/>
      <c r="R1841" s="25"/>
      <c r="S1841" s="25"/>
      <c r="T1841" s="25"/>
      <c r="U1841" s="25"/>
    </row>
    <row r="1842" spans="1:21" ht="11.25" customHeight="1" x14ac:dyDescent="0.2">
      <c r="A1842" s="25"/>
      <c r="B1842" s="25"/>
      <c r="C1842" s="25"/>
      <c r="D1842" s="28"/>
      <c r="E1842" s="25"/>
      <c r="F1842" s="25"/>
      <c r="G1842" s="25"/>
      <c r="H1842" s="25"/>
      <c r="I1842" s="25"/>
      <c r="J1842" s="25"/>
      <c r="K1842" s="25"/>
      <c r="L1842" s="25"/>
      <c r="M1842" s="25"/>
      <c r="N1842" s="25"/>
      <c r="O1842" s="25"/>
      <c r="P1842" s="25"/>
      <c r="Q1842" s="25"/>
      <c r="R1842" s="25"/>
      <c r="S1842" s="25"/>
      <c r="T1842" s="25"/>
      <c r="U1842" s="25"/>
    </row>
    <row r="1843" spans="1:21" ht="11.25" customHeight="1" x14ac:dyDescent="0.2">
      <c r="A1843" s="25"/>
      <c r="B1843" s="25"/>
      <c r="C1843" s="25"/>
      <c r="D1843" s="28"/>
      <c r="E1843" s="25"/>
      <c r="F1843" s="25"/>
      <c r="G1843" s="25"/>
      <c r="H1843" s="25"/>
      <c r="I1843" s="25"/>
      <c r="J1843" s="25"/>
      <c r="K1843" s="25"/>
      <c r="L1843" s="25"/>
      <c r="M1843" s="25"/>
      <c r="N1843" s="25"/>
      <c r="O1843" s="25"/>
      <c r="P1843" s="25"/>
      <c r="Q1843" s="25"/>
      <c r="R1843" s="25"/>
      <c r="S1843" s="25"/>
      <c r="T1843" s="25"/>
      <c r="U1843" s="25"/>
    </row>
    <row r="1844" spans="1:21" ht="11.25" customHeight="1" x14ac:dyDescent="0.2">
      <c r="A1844" s="25"/>
      <c r="B1844" s="25"/>
      <c r="C1844" s="25"/>
      <c r="D1844" s="28"/>
      <c r="E1844" s="25"/>
      <c r="F1844" s="25"/>
      <c r="G1844" s="25"/>
      <c r="H1844" s="25"/>
      <c r="I1844" s="25"/>
      <c r="J1844" s="25"/>
      <c r="K1844" s="25"/>
      <c r="L1844" s="25"/>
      <c r="M1844" s="25"/>
      <c r="N1844" s="25"/>
      <c r="O1844" s="25"/>
      <c r="P1844" s="25"/>
      <c r="Q1844" s="25"/>
      <c r="R1844" s="25"/>
      <c r="S1844" s="25"/>
      <c r="T1844" s="25"/>
      <c r="U1844" s="25"/>
    </row>
    <row r="1845" spans="1:21" ht="11.25" customHeight="1" x14ac:dyDescent="0.2">
      <c r="A1845" s="25"/>
      <c r="B1845" s="25"/>
      <c r="C1845" s="25"/>
      <c r="D1845" s="28"/>
      <c r="E1845" s="25"/>
      <c r="F1845" s="25"/>
      <c r="G1845" s="25"/>
      <c r="H1845" s="25"/>
      <c r="I1845" s="25"/>
      <c r="J1845" s="25"/>
      <c r="K1845" s="25"/>
      <c r="L1845" s="25"/>
      <c r="M1845" s="25"/>
      <c r="N1845" s="25"/>
      <c r="O1845" s="25"/>
      <c r="P1845" s="25"/>
      <c r="Q1845" s="25"/>
      <c r="R1845" s="25"/>
      <c r="S1845" s="25"/>
      <c r="T1845" s="25"/>
      <c r="U1845" s="25"/>
    </row>
    <row r="1846" spans="1:21" ht="11.25" customHeight="1" x14ac:dyDescent="0.2">
      <c r="A1846" s="25"/>
      <c r="B1846" s="25"/>
      <c r="C1846" s="25"/>
      <c r="D1846" s="28"/>
      <c r="E1846" s="25"/>
      <c r="F1846" s="25"/>
      <c r="G1846" s="25"/>
      <c r="H1846" s="25"/>
      <c r="I1846" s="25"/>
      <c r="J1846" s="25"/>
      <c r="K1846" s="25"/>
      <c r="L1846" s="25"/>
      <c r="M1846" s="25"/>
      <c r="N1846" s="25"/>
      <c r="O1846" s="25"/>
      <c r="P1846" s="25"/>
      <c r="Q1846" s="25"/>
      <c r="R1846" s="25"/>
      <c r="S1846" s="25"/>
      <c r="T1846" s="25"/>
      <c r="U1846" s="25"/>
    </row>
    <row r="1847" spans="1:21" ht="11.25" customHeight="1" x14ac:dyDescent="0.2">
      <c r="A1847" s="25"/>
      <c r="B1847" s="25"/>
      <c r="C1847" s="25"/>
      <c r="D1847" s="28"/>
      <c r="E1847" s="25"/>
      <c r="F1847" s="25"/>
      <c r="G1847" s="25"/>
      <c r="H1847" s="25"/>
      <c r="I1847" s="25"/>
      <c r="J1847" s="25"/>
      <c r="K1847" s="25"/>
      <c r="L1847" s="25"/>
      <c r="M1847" s="25"/>
      <c r="N1847" s="25"/>
      <c r="O1847" s="25"/>
      <c r="P1847" s="25"/>
      <c r="Q1847" s="25"/>
      <c r="R1847" s="25"/>
      <c r="S1847" s="25"/>
      <c r="T1847" s="25"/>
      <c r="U1847" s="25"/>
    </row>
    <row r="1848" spans="1:21" ht="11.25" customHeight="1" x14ac:dyDescent="0.2">
      <c r="A1848" s="25"/>
      <c r="B1848" s="25"/>
      <c r="C1848" s="25"/>
      <c r="D1848" s="28"/>
      <c r="E1848" s="25"/>
      <c r="F1848" s="25"/>
      <c r="G1848" s="25"/>
      <c r="H1848" s="25"/>
      <c r="I1848" s="25"/>
      <c r="J1848" s="25"/>
      <c r="K1848" s="25"/>
      <c r="L1848" s="25"/>
      <c r="M1848" s="25"/>
      <c r="N1848" s="25"/>
      <c r="O1848" s="25"/>
      <c r="P1848" s="25"/>
      <c r="Q1848" s="25"/>
      <c r="R1848" s="25"/>
      <c r="S1848" s="25"/>
      <c r="T1848" s="25"/>
      <c r="U1848" s="25"/>
    </row>
    <row r="1849" spans="1:21" ht="11.25" customHeight="1" x14ac:dyDescent="0.2">
      <c r="A1849" s="25"/>
      <c r="B1849" s="25"/>
      <c r="C1849" s="25"/>
      <c r="D1849" s="28"/>
      <c r="E1849" s="25"/>
      <c r="F1849" s="25"/>
      <c r="G1849" s="25"/>
      <c r="H1849" s="25"/>
      <c r="I1849" s="25"/>
      <c r="J1849" s="25"/>
      <c r="K1849" s="25"/>
      <c r="L1849" s="25"/>
      <c r="M1849" s="25"/>
      <c r="N1849" s="25"/>
      <c r="O1849" s="25"/>
      <c r="P1849" s="25"/>
      <c r="Q1849" s="25"/>
      <c r="R1849" s="25"/>
      <c r="S1849" s="25"/>
      <c r="T1849" s="25"/>
      <c r="U1849" s="25"/>
    </row>
    <row r="1850" spans="1:21" ht="11.25" customHeight="1" x14ac:dyDescent="0.2">
      <c r="A1850" s="25"/>
      <c r="B1850" s="25"/>
      <c r="C1850" s="25"/>
      <c r="D1850" s="28"/>
      <c r="E1850" s="25"/>
      <c r="F1850" s="25"/>
      <c r="G1850" s="25"/>
      <c r="H1850" s="25"/>
      <c r="I1850" s="25"/>
      <c r="J1850" s="25"/>
      <c r="K1850" s="25"/>
      <c r="L1850" s="25"/>
      <c r="M1850" s="25"/>
      <c r="N1850" s="25"/>
      <c r="O1850" s="25"/>
      <c r="P1850" s="25"/>
      <c r="Q1850" s="25"/>
      <c r="R1850" s="25"/>
      <c r="S1850" s="25"/>
      <c r="T1850" s="25"/>
      <c r="U1850" s="25"/>
    </row>
    <row r="1851" spans="1:21" ht="11.25" customHeight="1" x14ac:dyDescent="0.2">
      <c r="A1851" s="25"/>
      <c r="B1851" s="25"/>
      <c r="C1851" s="25"/>
      <c r="D1851" s="28"/>
      <c r="E1851" s="25"/>
      <c r="F1851" s="25"/>
      <c r="G1851" s="25"/>
      <c r="H1851" s="25"/>
      <c r="I1851" s="25"/>
      <c r="J1851" s="25"/>
      <c r="K1851" s="25"/>
      <c r="L1851" s="25"/>
      <c r="M1851" s="25"/>
      <c r="N1851" s="25"/>
      <c r="O1851" s="25"/>
      <c r="P1851" s="25"/>
      <c r="Q1851" s="25"/>
      <c r="R1851" s="25"/>
      <c r="S1851" s="25"/>
      <c r="T1851" s="25"/>
      <c r="U1851" s="25"/>
    </row>
    <row r="1852" spans="1:21" ht="11.25" customHeight="1" x14ac:dyDescent="0.2">
      <c r="A1852" s="25"/>
      <c r="B1852" s="25"/>
      <c r="C1852" s="25"/>
      <c r="D1852" s="28"/>
      <c r="E1852" s="25"/>
      <c r="F1852" s="25"/>
      <c r="G1852" s="25"/>
      <c r="H1852" s="25"/>
      <c r="I1852" s="25"/>
      <c r="J1852" s="25"/>
      <c r="K1852" s="25"/>
      <c r="L1852" s="25"/>
      <c r="M1852" s="25"/>
      <c r="N1852" s="25"/>
      <c r="O1852" s="25"/>
      <c r="P1852" s="25"/>
      <c r="Q1852" s="25"/>
      <c r="R1852" s="25"/>
      <c r="S1852" s="25"/>
      <c r="T1852" s="25"/>
      <c r="U1852" s="25"/>
    </row>
    <row r="1853" spans="1:21" ht="11.25" customHeight="1" x14ac:dyDescent="0.2">
      <c r="A1853" s="25"/>
      <c r="B1853" s="25"/>
      <c r="C1853" s="25"/>
      <c r="D1853" s="28"/>
      <c r="E1853" s="25"/>
      <c r="F1853" s="25"/>
      <c r="G1853" s="25"/>
      <c r="H1853" s="25"/>
      <c r="I1853" s="25"/>
      <c r="J1853" s="25"/>
      <c r="K1853" s="25"/>
      <c r="L1853" s="25"/>
      <c r="M1853" s="25"/>
      <c r="N1853" s="25"/>
      <c r="O1853" s="25"/>
      <c r="P1853" s="25"/>
      <c r="Q1853" s="25"/>
      <c r="R1853" s="25"/>
      <c r="S1853" s="25"/>
      <c r="T1853" s="25"/>
      <c r="U1853" s="25"/>
    </row>
    <row r="1854" spans="1:21" ht="11.25" customHeight="1" x14ac:dyDescent="0.2">
      <c r="A1854" s="25"/>
      <c r="B1854" s="25"/>
      <c r="C1854" s="25"/>
      <c r="D1854" s="28"/>
      <c r="E1854" s="25"/>
      <c r="F1854" s="25"/>
      <c r="G1854" s="25"/>
      <c r="H1854" s="25"/>
      <c r="I1854" s="25"/>
      <c r="J1854" s="25"/>
      <c r="K1854" s="25"/>
      <c r="L1854" s="25"/>
      <c r="M1854" s="25"/>
      <c r="N1854" s="25"/>
      <c r="O1854" s="25"/>
      <c r="P1854" s="25"/>
      <c r="Q1854" s="25"/>
      <c r="R1854" s="25"/>
      <c r="S1854" s="25"/>
      <c r="T1854" s="25"/>
      <c r="U1854" s="25"/>
    </row>
    <row r="1855" spans="1:21" ht="11.25" customHeight="1" x14ac:dyDescent="0.2">
      <c r="A1855" s="25"/>
      <c r="B1855" s="25"/>
      <c r="C1855" s="25"/>
      <c r="D1855" s="28"/>
      <c r="E1855" s="25"/>
      <c r="F1855" s="25"/>
      <c r="G1855" s="25"/>
      <c r="H1855" s="25"/>
      <c r="I1855" s="25"/>
      <c r="J1855" s="25"/>
      <c r="K1855" s="25"/>
      <c r="L1855" s="25"/>
      <c r="M1855" s="25"/>
      <c r="N1855" s="25"/>
      <c r="O1855" s="25"/>
      <c r="P1855" s="25"/>
      <c r="Q1855" s="25"/>
      <c r="R1855" s="25"/>
      <c r="S1855" s="25"/>
      <c r="T1855" s="25"/>
      <c r="U1855" s="25"/>
    </row>
    <row r="1856" spans="1:21" ht="11.25" customHeight="1" x14ac:dyDescent="0.2">
      <c r="A1856" s="25"/>
      <c r="B1856" s="25"/>
      <c r="C1856" s="25"/>
      <c r="D1856" s="28"/>
      <c r="E1856" s="25"/>
      <c r="F1856" s="25"/>
      <c r="G1856" s="25"/>
      <c r="H1856" s="25"/>
      <c r="I1856" s="25"/>
      <c r="J1856" s="25"/>
      <c r="K1856" s="25"/>
      <c r="L1856" s="25"/>
      <c r="M1856" s="25"/>
      <c r="N1856" s="25"/>
      <c r="O1856" s="25"/>
      <c r="P1856" s="25"/>
      <c r="Q1856" s="25"/>
      <c r="R1856" s="25"/>
      <c r="S1856" s="25"/>
      <c r="T1856" s="25"/>
      <c r="U1856" s="25"/>
    </row>
    <row r="1857" spans="1:21" ht="11.25" customHeight="1" x14ac:dyDescent="0.2">
      <c r="A1857" s="25"/>
      <c r="B1857" s="25"/>
      <c r="C1857" s="25"/>
      <c r="D1857" s="28"/>
      <c r="E1857" s="25"/>
      <c r="F1857" s="25"/>
      <c r="G1857" s="25"/>
      <c r="H1857" s="25"/>
      <c r="I1857" s="25"/>
      <c r="J1857" s="25"/>
      <c r="K1857" s="25"/>
      <c r="L1857" s="25"/>
      <c r="M1857" s="25"/>
      <c r="N1857" s="25"/>
      <c r="O1857" s="25"/>
      <c r="P1857" s="25"/>
      <c r="Q1857" s="25"/>
      <c r="R1857" s="25"/>
      <c r="S1857" s="25"/>
      <c r="T1857" s="25"/>
      <c r="U1857" s="25"/>
    </row>
    <row r="1858" spans="1:21" ht="11.25" customHeight="1" x14ac:dyDescent="0.2">
      <c r="A1858" s="25"/>
      <c r="B1858" s="25"/>
      <c r="C1858" s="25"/>
      <c r="D1858" s="28"/>
      <c r="E1858" s="25"/>
      <c r="F1858" s="25"/>
      <c r="G1858" s="25"/>
      <c r="H1858" s="25"/>
      <c r="I1858" s="25"/>
      <c r="J1858" s="25"/>
      <c r="K1858" s="25"/>
      <c r="L1858" s="25"/>
      <c r="M1858" s="25"/>
      <c r="N1858" s="25"/>
      <c r="O1858" s="25"/>
      <c r="P1858" s="25"/>
      <c r="Q1858" s="25"/>
      <c r="R1858" s="25"/>
      <c r="S1858" s="25"/>
      <c r="T1858" s="25"/>
      <c r="U1858" s="25"/>
    </row>
    <row r="1859" spans="1:21" ht="11.25" customHeight="1" x14ac:dyDescent="0.2">
      <c r="A1859" s="25"/>
      <c r="B1859" s="25"/>
      <c r="C1859" s="25"/>
      <c r="D1859" s="28"/>
      <c r="E1859" s="25"/>
      <c r="F1859" s="25"/>
      <c r="G1859" s="25"/>
      <c r="H1859" s="25"/>
      <c r="I1859" s="25"/>
      <c r="J1859" s="25"/>
      <c r="K1859" s="25"/>
      <c r="L1859" s="25"/>
      <c r="M1859" s="25"/>
      <c r="N1859" s="25"/>
      <c r="O1859" s="25"/>
      <c r="P1859" s="25"/>
      <c r="Q1859" s="25"/>
      <c r="R1859" s="25"/>
      <c r="S1859" s="25"/>
      <c r="T1859" s="25"/>
      <c r="U1859" s="25"/>
    </row>
    <row r="1860" spans="1:21" ht="11.25" customHeight="1" x14ac:dyDescent="0.2">
      <c r="A1860" s="25"/>
      <c r="B1860" s="25"/>
      <c r="C1860" s="25"/>
      <c r="D1860" s="28"/>
      <c r="E1860" s="25"/>
      <c r="F1860" s="25"/>
      <c r="G1860" s="25"/>
      <c r="H1860" s="25"/>
      <c r="I1860" s="25"/>
      <c r="J1860" s="25"/>
      <c r="K1860" s="25"/>
      <c r="L1860" s="25"/>
      <c r="M1860" s="25"/>
      <c r="N1860" s="25"/>
      <c r="O1860" s="25"/>
      <c r="P1860" s="25"/>
      <c r="Q1860" s="25"/>
      <c r="R1860" s="25"/>
      <c r="S1860" s="25"/>
      <c r="T1860" s="25"/>
      <c r="U1860" s="25"/>
    </row>
    <row r="1861" spans="1:21" ht="11.25" customHeight="1" x14ac:dyDescent="0.2">
      <c r="A1861" s="25"/>
      <c r="B1861" s="25"/>
      <c r="C1861" s="25"/>
      <c r="D1861" s="28"/>
      <c r="E1861" s="25"/>
      <c r="F1861" s="25"/>
      <c r="G1861" s="25"/>
      <c r="H1861" s="25"/>
      <c r="I1861" s="25"/>
      <c r="J1861" s="25"/>
      <c r="K1861" s="25"/>
      <c r="L1861" s="25"/>
      <c r="M1861" s="25"/>
      <c r="N1861" s="25"/>
      <c r="O1861" s="25"/>
      <c r="P1861" s="25"/>
      <c r="Q1861" s="25"/>
      <c r="R1861" s="25"/>
      <c r="S1861" s="25"/>
      <c r="T1861" s="25"/>
      <c r="U1861" s="25"/>
    </row>
    <row r="1862" spans="1:21" ht="11.25" customHeight="1" x14ac:dyDescent="0.2">
      <c r="A1862" s="25"/>
      <c r="B1862" s="25"/>
      <c r="C1862" s="25"/>
      <c r="D1862" s="28"/>
      <c r="E1862" s="25"/>
      <c r="F1862" s="25"/>
      <c r="G1862" s="25"/>
      <c r="H1862" s="25"/>
      <c r="I1862" s="25"/>
      <c r="J1862" s="25"/>
      <c r="K1862" s="25"/>
      <c r="L1862" s="25"/>
      <c r="M1862" s="25"/>
      <c r="N1862" s="25"/>
      <c r="O1862" s="25"/>
      <c r="P1862" s="25"/>
      <c r="Q1862" s="25"/>
      <c r="R1862" s="25"/>
      <c r="S1862" s="25"/>
      <c r="T1862" s="25"/>
      <c r="U1862" s="25"/>
    </row>
    <row r="1863" spans="1:21" ht="11.25" customHeight="1" x14ac:dyDescent="0.2">
      <c r="A1863" s="25"/>
      <c r="B1863" s="25"/>
      <c r="C1863" s="25"/>
      <c r="D1863" s="28"/>
      <c r="E1863" s="25"/>
      <c r="F1863" s="25"/>
      <c r="G1863" s="25"/>
      <c r="H1863" s="25"/>
      <c r="I1863" s="25"/>
      <c r="J1863" s="25"/>
      <c r="K1863" s="25"/>
      <c r="L1863" s="25"/>
      <c r="M1863" s="25"/>
      <c r="N1863" s="25"/>
      <c r="O1863" s="25"/>
      <c r="P1863" s="25"/>
      <c r="Q1863" s="25"/>
      <c r="R1863" s="25"/>
      <c r="S1863" s="25"/>
      <c r="T1863" s="25"/>
      <c r="U1863" s="25"/>
    </row>
    <row r="1864" spans="1:21" ht="11.25" customHeight="1" x14ac:dyDescent="0.2">
      <c r="A1864" s="25"/>
      <c r="B1864" s="25"/>
      <c r="C1864" s="25"/>
      <c r="D1864" s="28"/>
      <c r="E1864" s="25"/>
      <c r="F1864" s="25"/>
      <c r="G1864" s="25"/>
      <c r="H1864" s="25"/>
      <c r="I1864" s="25"/>
      <c r="J1864" s="25"/>
      <c r="K1864" s="25"/>
      <c r="L1864" s="25"/>
      <c r="M1864" s="25"/>
      <c r="N1864" s="25"/>
      <c r="O1864" s="25"/>
      <c r="P1864" s="25"/>
      <c r="Q1864" s="25"/>
      <c r="R1864" s="25"/>
      <c r="S1864" s="25"/>
      <c r="T1864" s="25"/>
      <c r="U1864" s="25"/>
    </row>
    <row r="1865" spans="1:21" ht="11.25" customHeight="1" x14ac:dyDescent="0.2">
      <c r="A1865" s="25"/>
      <c r="B1865" s="25"/>
      <c r="C1865" s="25"/>
      <c r="D1865" s="28"/>
      <c r="E1865" s="25"/>
      <c r="F1865" s="25"/>
      <c r="G1865" s="25"/>
      <c r="H1865" s="25"/>
      <c r="I1865" s="25"/>
      <c r="J1865" s="25"/>
      <c r="K1865" s="25"/>
      <c r="L1865" s="25"/>
      <c r="M1865" s="25"/>
      <c r="N1865" s="25"/>
      <c r="O1865" s="25"/>
      <c r="P1865" s="25"/>
      <c r="Q1865" s="25"/>
      <c r="R1865" s="25"/>
      <c r="S1865" s="25"/>
      <c r="T1865" s="25"/>
      <c r="U1865" s="25"/>
    </row>
    <row r="1866" spans="1:21" ht="11.25" customHeight="1" x14ac:dyDescent="0.2">
      <c r="A1866" s="25"/>
      <c r="B1866" s="25"/>
      <c r="C1866" s="25"/>
      <c r="D1866" s="28"/>
      <c r="E1866" s="25"/>
      <c r="F1866" s="25"/>
      <c r="G1866" s="25"/>
      <c r="H1866" s="25"/>
      <c r="I1866" s="25"/>
      <c r="J1866" s="25"/>
      <c r="K1866" s="25"/>
      <c r="L1866" s="25"/>
      <c r="M1866" s="25"/>
      <c r="N1866" s="25"/>
      <c r="O1866" s="25"/>
      <c r="P1866" s="25"/>
      <c r="Q1866" s="25"/>
      <c r="R1866" s="25"/>
      <c r="S1866" s="25"/>
      <c r="T1866" s="25"/>
      <c r="U1866" s="25"/>
    </row>
    <row r="1867" spans="1:21" ht="11.25" customHeight="1" x14ac:dyDescent="0.2">
      <c r="A1867" s="25"/>
      <c r="B1867" s="25"/>
      <c r="C1867" s="25"/>
      <c r="D1867" s="28"/>
      <c r="E1867" s="25"/>
      <c r="F1867" s="25"/>
      <c r="G1867" s="25"/>
      <c r="H1867" s="25"/>
      <c r="I1867" s="25"/>
      <c r="J1867" s="25"/>
      <c r="K1867" s="25"/>
      <c r="L1867" s="25"/>
      <c r="M1867" s="25"/>
      <c r="N1867" s="25"/>
      <c r="O1867" s="25"/>
      <c r="P1867" s="25"/>
      <c r="Q1867" s="25"/>
      <c r="R1867" s="25"/>
      <c r="S1867" s="25"/>
      <c r="T1867" s="25"/>
      <c r="U1867" s="25"/>
    </row>
    <row r="1868" spans="1:21" ht="11.25" customHeight="1" x14ac:dyDescent="0.2">
      <c r="A1868" s="25"/>
      <c r="B1868" s="25"/>
      <c r="C1868" s="25"/>
      <c r="D1868" s="28"/>
      <c r="E1868" s="25"/>
      <c r="F1868" s="25"/>
      <c r="G1868" s="25"/>
      <c r="H1868" s="25"/>
      <c r="I1868" s="25"/>
      <c r="J1868" s="25"/>
      <c r="K1868" s="25"/>
      <c r="L1868" s="25"/>
      <c r="M1868" s="25"/>
      <c r="N1868" s="25"/>
      <c r="O1868" s="25"/>
      <c r="P1868" s="25"/>
      <c r="Q1868" s="25"/>
      <c r="R1868" s="25"/>
      <c r="S1868" s="25"/>
      <c r="T1868" s="25"/>
      <c r="U1868" s="25"/>
    </row>
    <row r="1869" spans="1:21" ht="11.25" customHeight="1" x14ac:dyDescent="0.2">
      <c r="A1869" s="25"/>
      <c r="B1869" s="25"/>
      <c r="C1869" s="25"/>
      <c r="D1869" s="28"/>
      <c r="E1869" s="25"/>
      <c r="F1869" s="25"/>
      <c r="G1869" s="25"/>
      <c r="H1869" s="25"/>
      <c r="I1869" s="25"/>
      <c r="J1869" s="25"/>
      <c r="K1869" s="25"/>
      <c r="L1869" s="25"/>
      <c r="M1869" s="25"/>
      <c r="N1869" s="25"/>
      <c r="O1869" s="25"/>
      <c r="P1869" s="25"/>
      <c r="Q1869" s="25"/>
      <c r="R1869" s="25"/>
      <c r="S1869" s="25"/>
      <c r="T1869" s="25"/>
      <c r="U1869" s="25"/>
    </row>
    <row r="1870" spans="1:21" ht="11.25" customHeight="1" x14ac:dyDescent="0.2">
      <c r="A1870" s="25"/>
      <c r="B1870" s="25"/>
      <c r="C1870" s="25"/>
      <c r="D1870" s="28"/>
      <c r="E1870" s="25"/>
      <c r="F1870" s="25"/>
      <c r="G1870" s="25"/>
      <c r="H1870" s="25"/>
      <c r="I1870" s="25"/>
      <c r="J1870" s="25"/>
      <c r="K1870" s="25"/>
      <c r="L1870" s="25"/>
      <c r="M1870" s="25"/>
      <c r="N1870" s="25"/>
      <c r="O1870" s="25"/>
      <c r="P1870" s="25"/>
      <c r="Q1870" s="25"/>
      <c r="R1870" s="25"/>
      <c r="S1870" s="25"/>
      <c r="T1870" s="25"/>
      <c r="U1870" s="25"/>
    </row>
    <row r="1871" spans="1:21" ht="11.25" customHeight="1" x14ac:dyDescent="0.2">
      <c r="A1871" s="25"/>
      <c r="B1871" s="25"/>
      <c r="C1871" s="25"/>
      <c r="D1871" s="28"/>
      <c r="E1871" s="25"/>
      <c r="F1871" s="25"/>
      <c r="G1871" s="25"/>
      <c r="H1871" s="25"/>
      <c r="I1871" s="25"/>
      <c r="J1871" s="25"/>
      <c r="K1871" s="25"/>
      <c r="L1871" s="25"/>
      <c r="M1871" s="25"/>
      <c r="N1871" s="25"/>
      <c r="O1871" s="25"/>
      <c r="P1871" s="25"/>
      <c r="Q1871" s="25"/>
      <c r="R1871" s="25"/>
      <c r="S1871" s="25"/>
      <c r="T1871" s="25"/>
      <c r="U1871" s="25"/>
    </row>
    <row r="1872" spans="1:21" ht="11.25" customHeight="1" x14ac:dyDescent="0.2">
      <c r="A1872" s="25"/>
      <c r="B1872" s="25"/>
      <c r="C1872" s="25"/>
      <c r="D1872" s="28"/>
      <c r="E1872" s="25"/>
      <c r="F1872" s="25"/>
      <c r="G1872" s="25"/>
      <c r="H1872" s="25"/>
      <c r="I1872" s="25"/>
      <c r="J1872" s="25"/>
      <c r="K1872" s="25"/>
      <c r="L1872" s="25"/>
      <c r="M1872" s="25"/>
      <c r="N1872" s="25"/>
      <c r="O1872" s="25"/>
      <c r="P1872" s="25"/>
      <c r="Q1872" s="25"/>
      <c r="R1872" s="25"/>
      <c r="S1872" s="25"/>
      <c r="T1872" s="25"/>
      <c r="U1872" s="25"/>
    </row>
    <row r="1873" spans="1:21" ht="11.25" customHeight="1" x14ac:dyDescent="0.2">
      <c r="A1873" s="25"/>
      <c r="B1873" s="25"/>
      <c r="C1873" s="25"/>
      <c r="D1873" s="28"/>
      <c r="E1873" s="25"/>
      <c r="F1873" s="25"/>
      <c r="G1873" s="25"/>
      <c r="H1873" s="25"/>
      <c r="I1873" s="25"/>
      <c r="J1873" s="25"/>
      <c r="K1873" s="25"/>
      <c r="L1873" s="25"/>
      <c r="M1873" s="25"/>
      <c r="N1873" s="25"/>
      <c r="O1873" s="25"/>
      <c r="P1873" s="25"/>
      <c r="Q1873" s="25"/>
      <c r="R1873" s="25"/>
      <c r="S1873" s="25"/>
      <c r="T1873" s="25"/>
      <c r="U1873" s="25"/>
    </row>
    <row r="1874" spans="1:21" ht="11.25" customHeight="1" x14ac:dyDescent="0.2">
      <c r="A1874" s="25"/>
      <c r="B1874" s="25"/>
      <c r="C1874" s="25"/>
      <c r="D1874" s="28"/>
      <c r="E1874" s="25"/>
      <c r="F1874" s="25"/>
      <c r="G1874" s="25"/>
      <c r="H1874" s="25"/>
      <c r="I1874" s="25"/>
      <c r="J1874" s="25"/>
      <c r="K1874" s="25"/>
      <c r="L1874" s="25"/>
      <c r="M1874" s="25"/>
      <c r="N1874" s="25"/>
      <c r="O1874" s="25"/>
      <c r="P1874" s="25"/>
      <c r="Q1874" s="25"/>
      <c r="R1874" s="25"/>
      <c r="S1874" s="25"/>
      <c r="T1874" s="25"/>
      <c r="U1874" s="25"/>
    </row>
    <row r="1875" spans="1:21" ht="11.25" customHeight="1" x14ac:dyDescent="0.2">
      <c r="A1875" s="25"/>
      <c r="B1875" s="25"/>
      <c r="C1875" s="25"/>
      <c r="D1875" s="28"/>
      <c r="E1875" s="25"/>
      <c r="F1875" s="25"/>
      <c r="G1875" s="25"/>
      <c r="H1875" s="25"/>
      <c r="I1875" s="25"/>
      <c r="J1875" s="25"/>
      <c r="K1875" s="25"/>
      <c r="L1875" s="25"/>
      <c r="M1875" s="25"/>
      <c r="N1875" s="25"/>
      <c r="O1875" s="25"/>
      <c r="P1875" s="25"/>
      <c r="Q1875" s="25"/>
      <c r="R1875" s="25"/>
      <c r="S1875" s="25"/>
      <c r="T1875" s="25"/>
      <c r="U1875" s="25"/>
    </row>
    <row r="1876" spans="1:21" ht="11.25" customHeight="1" x14ac:dyDescent="0.2">
      <c r="A1876" s="25"/>
      <c r="B1876" s="25"/>
      <c r="C1876" s="25"/>
      <c r="D1876" s="28"/>
      <c r="E1876" s="25"/>
      <c r="F1876" s="25"/>
      <c r="G1876" s="25"/>
      <c r="H1876" s="25"/>
      <c r="I1876" s="25"/>
      <c r="J1876" s="25"/>
      <c r="K1876" s="25"/>
      <c r="L1876" s="25"/>
      <c r="M1876" s="25"/>
      <c r="N1876" s="25"/>
      <c r="O1876" s="25"/>
      <c r="P1876" s="25"/>
      <c r="Q1876" s="25"/>
      <c r="R1876" s="25"/>
      <c r="S1876" s="25"/>
      <c r="T1876" s="25"/>
      <c r="U1876" s="25"/>
    </row>
    <row r="1877" spans="1:21" ht="11.25" customHeight="1" x14ac:dyDescent="0.2">
      <c r="A1877" s="25"/>
      <c r="B1877" s="25"/>
      <c r="C1877" s="25"/>
      <c r="D1877" s="28"/>
      <c r="E1877" s="25"/>
      <c r="F1877" s="25"/>
      <c r="G1877" s="25"/>
      <c r="H1877" s="25"/>
      <c r="I1877" s="25"/>
      <c r="J1877" s="25"/>
      <c r="K1877" s="25"/>
      <c r="L1877" s="25"/>
      <c r="M1877" s="25"/>
      <c r="N1877" s="25"/>
      <c r="O1877" s="25"/>
      <c r="P1877" s="25"/>
      <c r="Q1877" s="25"/>
      <c r="R1877" s="25"/>
      <c r="S1877" s="25"/>
      <c r="T1877" s="25"/>
      <c r="U1877" s="25"/>
    </row>
    <row r="1878" spans="1:21" ht="11.25" customHeight="1" x14ac:dyDescent="0.2">
      <c r="A1878" s="25"/>
      <c r="B1878" s="25"/>
      <c r="C1878" s="25"/>
      <c r="D1878" s="28"/>
      <c r="E1878" s="25"/>
      <c r="F1878" s="25"/>
      <c r="G1878" s="25"/>
      <c r="H1878" s="25"/>
      <c r="I1878" s="25"/>
      <c r="J1878" s="25"/>
      <c r="K1878" s="25"/>
      <c r="L1878" s="25"/>
      <c r="M1878" s="25"/>
      <c r="N1878" s="25"/>
      <c r="O1878" s="25"/>
      <c r="P1878" s="25"/>
      <c r="Q1878" s="25"/>
      <c r="R1878" s="25"/>
      <c r="S1878" s="25"/>
      <c r="T1878" s="25"/>
      <c r="U1878" s="25"/>
    </row>
    <row r="1879" spans="1:21" ht="11.25" customHeight="1" x14ac:dyDescent="0.2">
      <c r="A1879" s="25"/>
      <c r="B1879" s="25"/>
      <c r="C1879" s="25"/>
      <c r="D1879" s="28"/>
      <c r="E1879" s="25"/>
      <c r="F1879" s="25"/>
      <c r="G1879" s="25"/>
      <c r="H1879" s="25"/>
      <c r="I1879" s="25"/>
      <c r="J1879" s="25"/>
      <c r="K1879" s="25"/>
      <c r="L1879" s="25"/>
      <c r="M1879" s="25"/>
      <c r="N1879" s="25"/>
      <c r="O1879" s="25"/>
      <c r="P1879" s="25"/>
      <c r="Q1879" s="25"/>
      <c r="R1879" s="25"/>
      <c r="S1879" s="25"/>
      <c r="T1879" s="25"/>
      <c r="U1879" s="25"/>
    </row>
    <row r="1880" spans="1:21" ht="11.25" customHeight="1" x14ac:dyDescent="0.2">
      <c r="A1880" s="25"/>
      <c r="B1880" s="25"/>
      <c r="C1880" s="25"/>
      <c r="D1880" s="28"/>
      <c r="E1880" s="25"/>
      <c r="F1880" s="25"/>
      <c r="G1880" s="25"/>
      <c r="H1880" s="25"/>
      <c r="I1880" s="25"/>
      <c r="J1880" s="25"/>
      <c r="K1880" s="25"/>
      <c r="L1880" s="25"/>
      <c r="M1880" s="25"/>
      <c r="N1880" s="25"/>
      <c r="O1880" s="25"/>
      <c r="P1880" s="25"/>
      <c r="Q1880" s="25"/>
      <c r="R1880" s="25"/>
      <c r="S1880" s="25"/>
      <c r="T1880" s="25"/>
      <c r="U1880" s="25"/>
    </row>
    <row r="1881" spans="1:21" ht="11.25" customHeight="1" x14ac:dyDescent="0.2">
      <c r="A1881" s="25"/>
      <c r="B1881" s="25"/>
      <c r="C1881" s="25"/>
      <c r="D1881" s="28"/>
      <c r="E1881" s="25"/>
      <c r="F1881" s="25"/>
      <c r="G1881" s="25"/>
      <c r="H1881" s="25"/>
      <c r="I1881" s="25"/>
      <c r="J1881" s="25"/>
      <c r="K1881" s="25"/>
      <c r="L1881" s="25"/>
      <c r="M1881" s="25"/>
      <c r="N1881" s="25"/>
      <c r="O1881" s="25"/>
      <c r="P1881" s="25"/>
      <c r="Q1881" s="25"/>
      <c r="R1881" s="25"/>
      <c r="S1881" s="25"/>
      <c r="T1881" s="25"/>
      <c r="U1881" s="25"/>
    </row>
    <row r="1882" spans="1:21" ht="11.25" customHeight="1" x14ac:dyDescent="0.2">
      <c r="A1882" s="25"/>
      <c r="B1882" s="25"/>
      <c r="C1882" s="25"/>
      <c r="D1882" s="28"/>
      <c r="E1882" s="25"/>
      <c r="F1882" s="25"/>
      <c r="G1882" s="25"/>
      <c r="H1882" s="25"/>
      <c r="I1882" s="25"/>
      <c r="J1882" s="25"/>
      <c r="K1882" s="25"/>
      <c r="L1882" s="25"/>
      <c r="M1882" s="25"/>
      <c r="N1882" s="25"/>
      <c r="O1882" s="25"/>
      <c r="P1882" s="25"/>
      <c r="Q1882" s="25"/>
      <c r="R1882" s="25"/>
      <c r="S1882" s="25"/>
      <c r="T1882" s="25"/>
      <c r="U1882" s="25"/>
    </row>
    <row r="1883" spans="1:21" ht="11.25" customHeight="1" x14ac:dyDescent="0.2">
      <c r="A1883" s="25"/>
      <c r="B1883" s="25"/>
      <c r="C1883" s="25"/>
      <c r="D1883" s="28"/>
      <c r="E1883" s="25"/>
      <c r="F1883" s="25"/>
      <c r="G1883" s="25"/>
      <c r="H1883" s="25"/>
      <c r="I1883" s="25"/>
      <c r="J1883" s="25"/>
      <c r="K1883" s="25"/>
      <c r="L1883" s="25"/>
      <c r="M1883" s="25"/>
      <c r="N1883" s="25"/>
      <c r="O1883" s="25"/>
      <c r="P1883" s="25"/>
      <c r="Q1883" s="25"/>
      <c r="R1883" s="25"/>
      <c r="S1883" s="25"/>
      <c r="T1883" s="25"/>
      <c r="U1883" s="25"/>
    </row>
    <row r="1884" spans="1:21" ht="11.25" customHeight="1" x14ac:dyDescent="0.2">
      <c r="A1884" s="25"/>
      <c r="B1884" s="25"/>
      <c r="C1884" s="25"/>
      <c r="D1884" s="28"/>
      <c r="E1884" s="25"/>
      <c r="F1884" s="25"/>
      <c r="G1884" s="25"/>
      <c r="H1884" s="25"/>
      <c r="I1884" s="25"/>
      <c r="J1884" s="25"/>
      <c r="K1884" s="25"/>
      <c r="L1884" s="25"/>
      <c r="M1884" s="25"/>
      <c r="N1884" s="25"/>
      <c r="O1884" s="25"/>
      <c r="P1884" s="25"/>
      <c r="Q1884" s="25"/>
      <c r="R1884" s="25"/>
      <c r="S1884" s="25"/>
      <c r="T1884" s="25"/>
      <c r="U1884" s="25"/>
    </row>
    <row r="1885" spans="1:21" ht="11.25" customHeight="1" x14ac:dyDescent="0.2">
      <c r="A1885" s="25"/>
      <c r="B1885" s="25"/>
      <c r="C1885" s="25"/>
      <c r="D1885" s="28"/>
      <c r="E1885" s="25"/>
      <c r="F1885" s="25"/>
      <c r="G1885" s="25"/>
      <c r="H1885" s="25"/>
      <c r="I1885" s="25"/>
      <c r="J1885" s="25"/>
      <c r="K1885" s="25"/>
      <c r="L1885" s="25"/>
      <c r="M1885" s="25"/>
      <c r="N1885" s="25"/>
      <c r="O1885" s="25"/>
      <c r="P1885" s="25"/>
      <c r="Q1885" s="25"/>
      <c r="R1885" s="25"/>
      <c r="S1885" s="25"/>
      <c r="T1885" s="25"/>
      <c r="U1885" s="25"/>
    </row>
    <row r="1886" spans="1:21" ht="11.25" customHeight="1" x14ac:dyDescent="0.2">
      <c r="A1886" s="25"/>
      <c r="B1886" s="25"/>
      <c r="C1886" s="25"/>
      <c r="D1886" s="28"/>
      <c r="E1886" s="25"/>
      <c r="F1886" s="25"/>
      <c r="G1886" s="25"/>
      <c r="H1886" s="25"/>
      <c r="I1886" s="25"/>
      <c r="J1886" s="25"/>
      <c r="K1886" s="25"/>
      <c r="L1886" s="25"/>
      <c r="M1886" s="25"/>
      <c r="N1886" s="25"/>
      <c r="O1886" s="25"/>
      <c r="P1886" s="25"/>
      <c r="Q1886" s="25"/>
      <c r="R1886" s="25"/>
      <c r="S1886" s="25"/>
      <c r="T1886" s="25"/>
      <c r="U1886" s="25"/>
    </row>
    <row r="1887" spans="1:21" ht="11.25" customHeight="1" x14ac:dyDescent="0.2">
      <c r="A1887" s="25"/>
      <c r="B1887" s="25"/>
      <c r="C1887" s="25"/>
      <c r="D1887" s="28"/>
      <c r="E1887" s="25"/>
      <c r="F1887" s="25"/>
      <c r="G1887" s="25"/>
      <c r="H1887" s="25"/>
      <c r="I1887" s="25"/>
      <c r="J1887" s="25"/>
      <c r="K1887" s="25"/>
      <c r="L1887" s="25"/>
      <c r="M1887" s="25"/>
      <c r="N1887" s="25"/>
      <c r="O1887" s="25"/>
      <c r="P1887" s="25"/>
      <c r="Q1887" s="25"/>
      <c r="R1887" s="25"/>
      <c r="S1887" s="25"/>
      <c r="T1887" s="25"/>
      <c r="U1887" s="25"/>
    </row>
    <row r="1888" spans="1:21" ht="11.25" customHeight="1" x14ac:dyDescent="0.2">
      <c r="A1888" s="25"/>
      <c r="B1888" s="25"/>
      <c r="C1888" s="25"/>
      <c r="D1888" s="28"/>
      <c r="E1888" s="25"/>
      <c r="F1888" s="25"/>
      <c r="G1888" s="25"/>
      <c r="H1888" s="25"/>
      <c r="I1888" s="25"/>
      <c r="J1888" s="25"/>
      <c r="K1888" s="25"/>
      <c r="L1888" s="25"/>
      <c r="M1888" s="25"/>
      <c r="N1888" s="25"/>
      <c r="O1888" s="25"/>
      <c r="P1888" s="25"/>
      <c r="Q1888" s="25"/>
      <c r="R1888" s="25"/>
      <c r="S1888" s="25"/>
      <c r="T1888" s="25"/>
      <c r="U1888" s="25"/>
    </row>
    <row r="1889" spans="1:21" ht="11.25" customHeight="1" x14ac:dyDescent="0.2">
      <c r="A1889" s="25"/>
      <c r="B1889" s="25"/>
      <c r="C1889" s="25"/>
      <c r="D1889" s="28"/>
      <c r="E1889" s="25"/>
      <c r="F1889" s="25"/>
      <c r="G1889" s="25"/>
      <c r="H1889" s="25"/>
      <c r="I1889" s="25"/>
      <c r="J1889" s="25"/>
      <c r="K1889" s="25"/>
      <c r="L1889" s="25"/>
      <c r="M1889" s="25"/>
      <c r="N1889" s="25"/>
      <c r="O1889" s="25"/>
      <c r="P1889" s="25"/>
      <c r="Q1889" s="25"/>
      <c r="R1889" s="25"/>
      <c r="S1889" s="25"/>
      <c r="T1889" s="25"/>
      <c r="U1889" s="25"/>
    </row>
    <row r="1890" spans="1:21" ht="11.25" customHeight="1" x14ac:dyDescent="0.2">
      <c r="A1890" s="25"/>
      <c r="B1890" s="25"/>
      <c r="C1890" s="25"/>
      <c r="D1890" s="28"/>
      <c r="E1890" s="25"/>
      <c r="F1890" s="25"/>
      <c r="G1890" s="25"/>
      <c r="H1890" s="25"/>
      <c r="I1890" s="25"/>
      <c r="J1890" s="25"/>
      <c r="K1890" s="25"/>
      <c r="L1890" s="25"/>
      <c r="M1890" s="25"/>
      <c r="N1890" s="25"/>
      <c r="O1890" s="25"/>
      <c r="P1890" s="25"/>
      <c r="Q1890" s="25"/>
      <c r="R1890" s="25"/>
      <c r="S1890" s="25"/>
      <c r="T1890" s="25"/>
      <c r="U1890" s="25"/>
    </row>
    <row r="1891" spans="1:21" ht="11.25" customHeight="1" x14ac:dyDescent="0.2">
      <c r="A1891" s="25"/>
      <c r="B1891" s="25"/>
      <c r="C1891" s="25"/>
      <c r="D1891" s="28"/>
      <c r="E1891" s="25"/>
      <c r="F1891" s="25"/>
      <c r="G1891" s="25"/>
      <c r="H1891" s="25"/>
      <c r="I1891" s="25"/>
      <c r="J1891" s="25"/>
      <c r="K1891" s="25"/>
      <c r="L1891" s="25"/>
      <c r="M1891" s="25"/>
      <c r="N1891" s="25"/>
      <c r="O1891" s="25"/>
      <c r="P1891" s="25"/>
      <c r="Q1891" s="25"/>
      <c r="R1891" s="25"/>
      <c r="S1891" s="25"/>
      <c r="T1891" s="25"/>
      <c r="U1891" s="25"/>
    </row>
    <row r="1892" spans="1:21" ht="11.25" customHeight="1" x14ac:dyDescent="0.2">
      <c r="A1892" s="25"/>
      <c r="B1892" s="25"/>
      <c r="C1892" s="25"/>
      <c r="D1892" s="28"/>
      <c r="E1892" s="25"/>
      <c r="F1892" s="25"/>
      <c r="G1892" s="25"/>
      <c r="H1892" s="25"/>
      <c r="I1892" s="25"/>
      <c r="J1892" s="25"/>
      <c r="K1892" s="25"/>
      <c r="L1892" s="25"/>
      <c r="M1892" s="25"/>
      <c r="N1892" s="25"/>
      <c r="O1892" s="25"/>
      <c r="P1892" s="25"/>
      <c r="Q1892" s="25"/>
      <c r="R1892" s="25"/>
      <c r="S1892" s="25"/>
      <c r="T1892" s="25"/>
      <c r="U1892" s="25"/>
    </row>
    <row r="1893" spans="1:21" ht="11.25" customHeight="1" x14ac:dyDescent="0.2">
      <c r="A1893" s="25"/>
      <c r="B1893" s="25"/>
      <c r="C1893" s="25"/>
      <c r="D1893" s="28"/>
      <c r="E1893" s="25"/>
      <c r="F1893" s="25"/>
      <c r="G1893" s="25"/>
      <c r="H1893" s="25"/>
      <c r="I1893" s="25"/>
      <c r="J1893" s="25"/>
      <c r="K1893" s="25"/>
      <c r="L1893" s="25"/>
      <c r="M1893" s="25"/>
      <c r="N1893" s="25"/>
      <c r="O1893" s="25"/>
      <c r="P1893" s="25"/>
      <c r="Q1893" s="25"/>
      <c r="R1893" s="25"/>
      <c r="S1893" s="25"/>
      <c r="T1893" s="25"/>
      <c r="U1893" s="25"/>
    </row>
    <row r="1894" spans="1:21" ht="11.25" customHeight="1" x14ac:dyDescent="0.2">
      <c r="A1894" s="25"/>
      <c r="B1894" s="25"/>
      <c r="C1894" s="25"/>
      <c r="D1894" s="28"/>
      <c r="E1894" s="25"/>
      <c r="F1894" s="25"/>
      <c r="G1894" s="25"/>
      <c r="H1894" s="25"/>
      <c r="I1894" s="25"/>
      <c r="J1894" s="25"/>
      <c r="K1894" s="25"/>
      <c r="L1894" s="25"/>
      <c r="M1894" s="25"/>
      <c r="N1894" s="25"/>
      <c r="O1894" s="25"/>
      <c r="P1894" s="25"/>
      <c r="Q1894" s="25"/>
      <c r="R1894" s="25"/>
      <c r="S1894" s="25"/>
      <c r="T1894" s="25"/>
      <c r="U1894" s="25"/>
    </row>
    <row r="1895" spans="1:21" ht="11.25" customHeight="1" x14ac:dyDescent="0.2">
      <c r="A1895" s="25"/>
      <c r="B1895" s="25"/>
      <c r="C1895" s="25"/>
      <c r="D1895" s="28"/>
      <c r="E1895" s="25"/>
      <c r="F1895" s="25"/>
      <c r="G1895" s="25"/>
      <c r="H1895" s="25"/>
      <c r="I1895" s="25"/>
      <c r="J1895" s="25"/>
      <c r="K1895" s="25"/>
      <c r="L1895" s="25"/>
      <c r="M1895" s="25"/>
      <c r="N1895" s="25"/>
      <c r="O1895" s="25"/>
      <c r="P1895" s="25"/>
      <c r="Q1895" s="25"/>
      <c r="R1895" s="25"/>
      <c r="S1895" s="25"/>
      <c r="T1895" s="25"/>
      <c r="U1895" s="25"/>
    </row>
    <row r="1896" spans="1:21" ht="11.25" customHeight="1" x14ac:dyDescent="0.2">
      <c r="A1896" s="25"/>
      <c r="B1896" s="25"/>
      <c r="C1896" s="25"/>
      <c r="D1896" s="28"/>
      <c r="E1896" s="25"/>
      <c r="F1896" s="25"/>
      <c r="G1896" s="25"/>
      <c r="H1896" s="25"/>
      <c r="I1896" s="25"/>
      <c r="J1896" s="25"/>
      <c r="K1896" s="25"/>
      <c r="L1896" s="25"/>
      <c r="M1896" s="25"/>
      <c r="N1896" s="25"/>
      <c r="O1896" s="25"/>
      <c r="P1896" s="25"/>
      <c r="Q1896" s="25"/>
      <c r="R1896" s="25"/>
      <c r="S1896" s="25"/>
      <c r="T1896" s="25"/>
      <c r="U1896" s="25"/>
    </row>
    <row r="1897" spans="1:21" ht="11.25" customHeight="1" x14ac:dyDescent="0.2">
      <c r="A1897" s="25"/>
      <c r="B1897" s="25"/>
      <c r="C1897" s="25"/>
      <c r="D1897" s="28"/>
      <c r="E1897" s="25"/>
      <c r="F1897" s="25"/>
      <c r="G1897" s="25"/>
      <c r="H1897" s="25"/>
      <c r="I1897" s="25"/>
      <c r="J1897" s="25"/>
      <c r="K1897" s="25"/>
      <c r="L1897" s="25"/>
      <c r="M1897" s="25"/>
      <c r="N1897" s="25"/>
      <c r="O1897" s="25"/>
      <c r="P1897" s="25"/>
      <c r="Q1897" s="25"/>
      <c r="R1897" s="25"/>
      <c r="S1897" s="25"/>
      <c r="T1897" s="25"/>
      <c r="U1897" s="25"/>
    </row>
    <row r="1898" spans="1:21" ht="11.25" customHeight="1" x14ac:dyDescent="0.2">
      <c r="A1898" s="25"/>
      <c r="B1898" s="25"/>
      <c r="C1898" s="25"/>
      <c r="D1898" s="28"/>
      <c r="E1898" s="25"/>
      <c r="F1898" s="25"/>
      <c r="G1898" s="25"/>
      <c r="H1898" s="25"/>
      <c r="I1898" s="25"/>
      <c r="J1898" s="25"/>
      <c r="K1898" s="25"/>
      <c r="L1898" s="25"/>
      <c r="M1898" s="25"/>
      <c r="N1898" s="25"/>
      <c r="O1898" s="25"/>
      <c r="P1898" s="25"/>
      <c r="Q1898" s="25"/>
      <c r="R1898" s="25"/>
      <c r="S1898" s="25"/>
      <c r="T1898" s="25"/>
      <c r="U1898" s="25"/>
    </row>
    <row r="1899" spans="1:21" ht="11.25" customHeight="1" x14ac:dyDescent="0.2">
      <c r="A1899" s="25"/>
      <c r="B1899" s="25"/>
      <c r="C1899" s="25"/>
      <c r="D1899" s="28"/>
      <c r="E1899" s="25"/>
      <c r="F1899" s="25"/>
      <c r="G1899" s="25"/>
      <c r="H1899" s="25"/>
      <c r="I1899" s="25"/>
      <c r="J1899" s="25"/>
      <c r="K1899" s="25"/>
      <c r="L1899" s="25"/>
      <c r="M1899" s="25"/>
      <c r="N1899" s="25"/>
      <c r="O1899" s="25"/>
      <c r="P1899" s="25"/>
      <c r="Q1899" s="25"/>
      <c r="R1899" s="25"/>
      <c r="S1899" s="25"/>
      <c r="T1899" s="25"/>
      <c r="U1899" s="25"/>
    </row>
    <row r="1900" spans="1:21" ht="11.25" customHeight="1" x14ac:dyDescent="0.2">
      <c r="A1900" s="25"/>
      <c r="B1900" s="25"/>
      <c r="C1900" s="25"/>
      <c r="D1900" s="28"/>
      <c r="E1900" s="25"/>
      <c r="F1900" s="25"/>
      <c r="G1900" s="25"/>
      <c r="H1900" s="25"/>
      <c r="I1900" s="25"/>
      <c r="J1900" s="25"/>
      <c r="K1900" s="25"/>
      <c r="L1900" s="25"/>
      <c r="M1900" s="25"/>
      <c r="N1900" s="25"/>
      <c r="O1900" s="25"/>
      <c r="P1900" s="25"/>
      <c r="Q1900" s="25"/>
      <c r="R1900" s="25"/>
      <c r="S1900" s="25"/>
      <c r="T1900" s="25"/>
      <c r="U1900" s="25"/>
    </row>
    <row r="1901" spans="1:21" ht="11.25" customHeight="1" x14ac:dyDescent="0.2">
      <c r="A1901" s="25"/>
      <c r="B1901" s="25"/>
      <c r="C1901" s="25"/>
      <c r="D1901" s="28"/>
      <c r="E1901" s="25"/>
      <c r="F1901" s="25"/>
      <c r="G1901" s="25"/>
      <c r="H1901" s="25"/>
      <c r="I1901" s="25"/>
      <c r="J1901" s="25"/>
      <c r="K1901" s="25"/>
      <c r="L1901" s="25"/>
      <c r="M1901" s="25"/>
      <c r="N1901" s="25"/>
      <c r="O1901" s="25"/>
      <c r="P1901" s="25"/>
      <c r="Q1901" s="25"/>
      <c r="R1901" s="25"/>
      <c r="S1901" s="25"/>
      <c r="T1901" s="25"/>
      <c r="U1901" s="25"/>
    </row>
    <row r="1902" spans="1:21" ht="11.25" customHeight="1" x14ac:dyDescent="0.2">
      <c r="A1902" s="25"/>
      <c r="B1902" s="25"/>
      <c r="C1902" s="25"/>
      <c r="D1902" s="28"/>
      <c r="E1902" s="25"/>
      <c r="F1902" s="25"/>
      <c r="G1902" s="25"/>
      <c r="H1902" s="25"/>
      <c r="I1902" s="25"/>
      <c r="J1902" s="25"/>
      <c r="K1902" s="25"/>
      <c r="L1902" s="25"/>
      <c r="M1902" s="25"/>
      <c r="N1902" s="25"/>
      <c r="O1902" s="25"/>
      <c r="P1902" s="25"/>
      <c r="Q1902" s="25"/>
      <c r="R1902" s="25"/>
      <c r="S1902" s="25"/>
      <c r="T1902" s="25"/>
      <c r="U1902" s="25"/>
    </row>
    <row r="1903" spans="1:21" ht="11.25" customHeight="1" x14ac:dyDescent="0.2">
      <c r="A1903" s="25"/>
      <c r="B1903" s="25"/>
      <c r="C1903" s="25"/>
      <c r="D1903" s="28"/>
      <c r="E1903" s="25"/>
      <c r="F1903" s="25"/>
      <c r="G1903" s="25"/>
      <c r="H1903" s="25"/>
      <c r="I1903" s="25"/>
      <c r="J1903" s="25"/>
      <c r="K1903" s="25"/>
      <c r="L1903" s="25"/>
      <c r="M1903" s="25"/>
      <c r="N1903" s="25"/>
      <c r="O1903" s="25"/>
      <c r="P1903" s="25"/>
      <c r="Q1903" s="25"/>
      <c r="R1903" s="25"/>
      <c r="S1903" s="25"/>
      <c r="T1903" s="25"/>
      <c r="U1903" s="25"/>
    </row>
    <row r="1904" spans="1:21" ht="11.25" customHeight="1" x14ac:dyDescent="0.2">
      <c r="A1904" s="25"/>
      <c r="B1904" s="25"/>
      <c r="C1904" s="25"/>
      <c r="D1904" s="28"/>
      <c r="E1904" s="25"/>
      <c r="F1904" s="25"/>
      <c r="G1904" s="25"/>
      <c r="H1904" s="25"/>
      <c r="I1904" s="25"/>
      <c r="J1904" s="25"/>
      <c r="K1904" s="25"/>
      <c r="L1904" s="25"/>
      <c r="M1904" s="25"/>
      <c r="N1904" s="25"/>
      <c r="O1904" s="25"/>
      <c r="P1904" s="25"/>
      <c r="Q1904" s="25"/>
      <c r="R1904" s="25"/>
      <c r="S1904" s="25"/>
      <c r="T1904" s="25"/>
      <c r="U1904" s="25"/>
    </row>
    <row r="1905" spans="1:21" ht="11.25" customHeight="1" x14ac:dyDescent="0.2">
      <c r="A1905" s="25"/>
      <c r="B1905" s="25"/>
      <c r="C1905" s="25"/>
      <c r="D1905" s="28"/>
      <c r="E1905" s="25"/>
      <c r="F1905" s="25"/>
      <c r="G1905" s="25"/>
      <c r="H1905" s="25"/>
      <c r="I1905" s="25"/>
      <c r="J1905" s="25"/>
      <c r="K1905" s="25"/>
      <c r="L1905" s="25"/>
      <c r="M1905" s="25"/>
      <c r="N1905" s="25"/>
      <c r="O1905" s="25"/>
      <c r="P1905" s="25"/>
      <c r="Q1905" s="25"/>
      <c r="R1905" s="25"/>
      <c r="S1905" s="25"/>
      <c r="T1905" s="25"/>
      <c r="U1905" s="25"/>
    </row>
    <row r="1906" spans="1:21" ht="11.25" customHeight="1" x14ac:dyDescent="0.2">
      <c r="A1906" s="25"/>
      <c r="B1906" s="25"/>
      <c r="C1906" s="25"/>
      <c r="D1906" s="28"/>
      <c r="E1906" s="25"/>
      <c r="F1906" s="25"/>
      <c r="G1906" s="25"/>
      <c r="H1906" s="25"/>
      <c r="I1906" s="25"/>
      <c r="J1906" s="25"/>
      <c r="K1906" s="25"/>
      <c r="L1906" s="25"/>
      <c r="M1906" s="25"/>
      <c r="N1906" s="25"/>
      <c r="O1906" s="25"/>
      <c r="P1906" s="25"/>
      <c r="Q1906" s="25"/>
      <c r="R1906" s="25"/>
      <c r="S1906" s="25"/>
      <c r="T1906" s="25"/>
      <c r="U1906" s="25"/>
    </row>
    <row r="1907" spans="1:21" ht="11.25" customHeight="1" x14ac:dyDescent="0.2">
      <c r="A1907" s="25"/>
      <c r="B1907" s="25"/>
      <c r="C1907" s="25"/>
      <c r="D1907" s="28"/>
      <c r="E1907" s="25"/>
      <c r="F1907" s="25"/>
      <c r="G1907" s="25"/>
      <c r="H1907" s="25"/>
      <c r="I1907" s="25"/>
      <c r="J1907" s="25"/>
      <c r="K1907" s="25"/>
      <c r="L1907" s="25"/>
      <c r="M1907" s="25"/>
      <c r="N1907" s="25"/>
      <c r="O1907" s="25"/>
      <c r="P1907" s="25"/>
      <c r="Q1907" s="25"/>
      <c r="R1907" s="25"/>
      <c r="S1907" s="25"/>
      <c r="T1907" s="25"/>
      <c r="U1907" s="25"/>
    </row>
    <row r="1908" spans="1:21" ht="11.25" customHeight="1" x14ac:dyDescent="0.2">
      <c r="A1908" s="25"/>
      <c r="B1908" s="25"/>
      <c r="C1908" s="25"/>
      <c r="D1908" s="28"/>
      <c r="E1908" s="25"/>
      <c r="F1908" s="25"/>
      <c r="G1908" s="25"/>
      <c r="H1908" s="25"/>
      <c r="I1908" s="25"/>
      <c r="J1908" s="25"/>
      <c r="K1908" s="25"/>
      <c r="L1908" s="25"/>
      <c r="M1908" s="25"/>
      <c r="N1908" s="25"/>
      <c r="O1908" s="25"/>
      <c r="P1908" s="25"/>
      <c r="Q1908" s="25"/>
      <c r="R1908" s="25"/>
      <c r="S1908" s="25"/>
      <c r="T1908" s="25"/>
      <c r="U1908" s="25"/>
    </row>
    <row r="1909" spans="1:21" ht="11.25" customHeight="1" x14ac:dyDescent="0.2">
      <c r="A1909" s="25"/>
      <c r="B1909" s="25"/>
      <c r="C1909" s="25"/>
      <c r="D1909" s="28"/>
      <c r="E1909" s="25"/>
      <c r="F1909" s="25"/>
      <c r="G1909" s="25"/>
      <c r="H1909" s="25"/>
      <c r="I1909" s="25"/>
      <c r="J1909" s="25"/>
      <c r="K1909" s="25"/>
      <c r="L1909" s="25"/>
      <c r="M1909" s="25"/>
      <c r="N1909" s="25"/>
      <c r="O1909" s="25"/>
      <c r="P1909" s="25"/>
      <c r="Q1909" s="25"/>
      <c r="R1909" s="25"/>
      <c r="S1909" s="25"/>
      <c r="T1909" s="25"/>
      <c r="U1909" s="25"/>
    </row>
    <row r="1910" spans="1:21" ht="11.25" customHeight="1" x14ac:dyDescent="0.2">
      <c r="A1910" s="25"/>
      <c r="B1910" s="25"/>
      <c r="C1910" s="25"/>
      <c r="D1910" s="28"/>
      <c r="E1910" s="25"/>
      <c r="F1910" s="25"/>
      <c r="G1910" s="25"/>
      <c r="H1910" s="25"/>
      <c r="I1910" s="25"/>
      <c r="J1910" s="25"/>
      <c r="K1910" s="25"/>
      <c r="L1910" s="25"/>
      <c r="M1910" s="25"/>
      <c r="N1910" s="25"/>
      <c r="O1910" s="25"/>
      <c r="P1910" s="25"/>
      <c r="Q1910" s="25"/>
      <c r="R1910" s="25"/>
      <c r="S1910" s="25"/>
      <c r="T1910" s="25"/>
      <c r="U1910" s="25"/>
    </row>
  </sheetData>
  <sortState xmlns:xlrd2="http://schemas.microsoft.com/office/spreadsheetml/2017/richdata2" ref="A511:BM544">
    <sortCondition ref="A511:A544"/>
  </sortState>
  <mergeCells count="280">
    <mergeCell ref="BJ209:BJ211"/>
    <mergeCell ref="BK209:BK211"/>
    <mergeCell ref="B210:B211"/>
    <mergeCell ref="C210:C211"/>
    <mergeCell ref="D210:D211"/>
    <mergeCell ref="E210:E211"/>
    <mergeCell ref="AN210:AN211"/>
    <mergeCell ref="AV210:AV211"/>
    <mergeCell ref="B208:E208"/>
    <mergeCell ref="G208:H208"/>
    <mergeCell ref="I208:L208"/>
    <mergeCell ref="AI208:AO208"/>
    <mergeCell ref="BB208:BI208"/>
    <mergeCell ref="B209:E209"/>
    <mergeCell ref="G209:H209"/>
    <mergeCell ref="Y209:Z209"/>
    <mergeCell ref="AA209:AC209"/>
    <mergeCell ref="AD209:AE209"/>
    <mergeCell ref="AF209:AG209"/>
    <mergeCell ref="AH209:AH211"/>
    <mergeCell ref="AI209:AN209"/>
    <mergeCell ref="AO209:AV209"/>
    <mergeCell ref="AW209:AX209"/>
    <mergeCell ref="AY209:AZ209"/>
    <mergeCell ref="B308:E308"/>
    <mergeCell ref="G308:H308"/>
    <mergeCell ref="I308:L308"/>
    <mergeCell ref="AI308:AO308"/>
    <mergeCell ref="BB308:BI308"/>
    <mergeCell ref="B309:E309"/>
    <mergeCell ref="G309:H309"/>
    <mergeCell ref="Y309:Z309"/>
    <mergeCell ref="AA309:AC309"/>
    <mergeCell ref="AD309:AE309"/>
    <mergeCell ref="AF309:AG309"/>
    <mergeCell ref="AH309:AH311"/>
    <mergeCell ref="AI309:AN309"/>
    <mergeCell ref="AO309:AV309"/>
    <mergeCell ref="AW309:AX309"/>
    <mergeCell ref="AY309:AZ309"/>
    <mergeCell ref="BA309:BA311"/>
    <mergeCell ref="BB309:BF309"/>
    <mergeCell ref="B310:B311"/>
    <mergeCell ref="C310:C311"/>
    <mergeCell ref="D310:D311"/>
    <mergeCell ref="E310:E311"/>
    <mergeCell ref="BJ409:BJ411"/>
    <mergeCell ref="BK409:BK411"/>
    <mergeCell ref="BJ509:BJ511"/>
    <mergeCell ref="BK509:BK511"/>
    <mergeCell ref="B510:B511"/>
    <mergeCell ref="C510:C511"/>
    <mergeCell ref="D510:D511"/>
    <mergeCell ref="E510:E511"/>
    <mergeCell ref="B508:E508"/>
    <mergeCell ref="G508:H508"/>
    <mergeCell ref="I508:L508"/>
    <mergeCell ref="B509:E509"/>
    <mergeCell ref="G509:H509"/>
    <mergeCell ref="Y509:Z509"/>
    <mergeCell ref="AA509:AC509"/>
    <mergeCell ref="AD509:AE509"/>
    <mergeCell ref="AF509:AG509"/>
    <mergeCell ref="BJ609:BJ611"/>
    <mergeCell ref="BK609:BK611"/>
    <mergeCell ref="BJ709:BJ711"/>
    <mergeCell ref="BK709:BK711"/>
    <mergeCell ref="AI409:AN409"/>
    <mergeCell ref="AO409:AV409"/>
    <mergeCell ref="AW409:AX409"/>
    <mergeCell ref="AY409:AZ409"/>
    <mergeCell ref="BA409:BA411"/>
    <mergeCell ref="BB409:BF409"/>
    <mergeCell ref="BG409:BH409"/>
    <mergeCell ref="BI409:BI411"/>
    <mergeCell ref="BB508:BI508"/>
    <mergeCell ref="AW509:AX509"/>
    <mergeCell ref="AY509:AZ509"/>
    <mergeCell ref="BA509:BA511"/>
    <mergeCell ref="BB509:BF509"/>
    <mergeCell ref="BG509:BH509"/>
    <mergeCell ref="AN510:AN511"/>
    <mergeCell ref="AV510:AV511"/>
    <mergeCell ref="AI508:AO508"/>
    <mergeCell ref="AI509:AN509"/>
    <mergeCell ref="AO509:AV509"/>
    <mergeCell ref="BI509:BI511"/>
    <mergeCell ref="BJ809:BJ811"/>
    <mergeCell ref="G709:H709"/>
    <mergeCell ref="BK809:BK811"/>
    <mergeCell ref="BJ909:BJ911"/>
    <mergeCell ref="BK909:BK911"/>
    <mergeCell ref="BJ309:BJ311"/>
    <mergeCell ref="BK309:BK311"/>
    <mergeCell ref="B410:B411"/>
    <mergeCell ref="C410:C411"/>
    <mergeCell ref="D410:D411"/>
    <mergeCell ref="E410:E411"/>
    <mergeCell ref="AN410:AN411"/>
    <mergeCell ref="AV410:AV411"/>
    <mergeCell ref="B408:E408"/>
    <mergeCell ref="G408:H408"/>
    <mergeCell ref="I408:L408"/>
    <mergeCell ref="AI408:AO408"/>
    <mergeCell ref="BB408:BI408"/>
    <mergeCell ref="B409:E409"/>
    <mergeCell ref="G409:H409"/>
    <mergeCell ref="Y409:Z409"/>
    <mergeCell ref="AA409:AC409"/>
    <mergeCell ref="AD409:AE409"/>
    <mergeCell ref="AF409:AG409"/>
    <mergeCell ref="B709:E709"/>
    <mergeCell ref="G809:H809"/>
    <mergeCell ref="B809:E809"/>
    <mergeCell ref="G808:H808"/>
    <mergeCell ref="B808:E808"/>
    <mergeCell ref="B810:B811"/>
    <mergeCell ref="C810:C811"/>
    <mergeCell ref="D810:D811"/>
    <mergeCell ref="Y709:Z709"/>
    <mergeCell ref="E810:E811"/>
    <mergeCell ref="B608:E608"/>
    <mergeCell ref="G608:H608"/>
    <mergeCell ref="I608:L608"/>
    <mergeCell ref="AI608:AO608"/>
    <mergeCell ref="BB608:BI608"/>
    <mergeCell ref="BG709:BH709"/>
    <mergeCell ref="BI709:BI711"/>
    <mergeCell ref="BG609:BH609"/>
    <mergeCell ref="BI609:BI611"/>
    <mergeCell ref="B710:B711"/>
    <mergeCell ref="C710:C711"/>
    <mergeCell ref="D710:D711"/>
    <mergeCell ref="E710:E711"/>
    <mergeCell ref="AN710:AN711"/>
    <mergeCell ref="AV710:AV711"/>
    <mergeCell ref="AY709:AZ709"/>
    <mergeCell ref="BA709:BA711"/>
    <mergeCell ref="BB709:BF709"/>
    <mergeCell ref="AF709:AG709"/>
    <mergeCell ref="AH709:AH711"/>
    <mergeCell ref="AI709:AN709"/>
    <mergeCell ref="AA709:AC709"/>
    <mergeCell ref="AD709:AE709"/>
    <mergeCell ref="B708:E708"/>
    <mergeCell ref="B908:E908"/>
    <mergeCell ref="G908:H908"/>
    <mergeCell ref="I908:L908"/>
    <mergeCell ref="AI908:AO908"/>
    <mergeCell ref="BB908:BI908"/>
    <mergeCell ref="I808:L808"/>
    <mergeCell ref="AW809:AX809"/>
    <mergeCell ref="Y809:Z809"/>
    <mergeCell ref="AD809:AE809"/>
    <mergeCell ref="AF809:AG809"/>
    <mergeCell ref="AA809:AC809"/>
    <mergeCell ref="AH809:AH811"/>
    <mergeCell ref="AI808:AO808"/>
    <mergeCell ref="BG809:BH809"/>
    <mergeCell ref="BB808:BI808"/>
    <mergeCell ref="BI809:BI811"/>
    <mergeCell ref="BB809:BF809"/>
    <mergeCell ref="AY809:AZ809"/>
    <mergeCell ref="BA809:BA811"/>
    <mergeCell ref="AN810:AN811"/>
    <mergeCell ref="AI809:AN809"/>
    <mergeCell ref="AV810:AV811"/>
    <mergeCell ref="AO809:AV809"/>
    <mergeCell ref="G708:H708"/>
    <mergeCell ref="I708:L708"/>
    <mergeCell ref="AI708:AO708"/>
    <mergeCell ref="BG909:BH909"/>
    <mergeCell ref="BI909:BI911"/>
    <mergeCell ref="AF909:AG909"/>
    <mergeCell ref="AH909:AH911"/>
    <mergeCell ref="AI909:AN909"/>
    <mergeCell ref="AO909:AV909"/>
    <mergeCell ref="AW909:AX909"/>
    <mergeCell ref="AN910:AN911"/>
    <mergeCell ref="AV910:AV911"/>
    <mergeCell ref="AY909:AZ909"/>
    <mergeCell ref="BA909:BA911"/>
    <mergeCell ref="BB909:BF909"/>
    <mergeCell ref="AO709:AV709"/>
    <mergeCell ref="AW709:AX709"/>
    <mergeCell ref="BB708:BI708"/>
    <mergeCell ref="B909:E909"/>
    <mergeCell ref="G909:H909"/>
    <mergeCell ref="Y909:Z909"/>
    <mergeCell ref="AA909:AC909"/>
    <mergeCell ref="AD909:AE909"/>
    <mergeCell ref="B910:B911"/>
    <mergeCell ref="C910:C911"/>
    <mergeCell ref="D910:D911"/>
    <mergeCell ref="E910:E911"/>
    <mergeCell ref="B609:E609"/>
    <mergeCell ref="G609:H609"/>
    <mergeCell ref="Y609:Z609"/>
    <mergeCell ref="AA609:AC609"/>
    <mergeCell ref="AD609:AE609"/>
    <mergeCell ref="B610:B611"/>
    <mergeCell ref="C610:C611"/>
    <mergeCell ref="D610:D611"/>
    <mergeCell ref="E610:E611"/>
    <mergeCell ref="AF609:AG609"/>
    <mergeCell ref="AH609:AH611"/>
    <mergeCell ref="AI609:AN609"/>
    <mergeCell ref="AO609:AV609"/>
    <mergeCell ref="AW609:AX609"/>
    <mergeCell ref="AN610:AN611"/>
    <mergeCell ref="AV610:AV611"/>
    <mergeCell ref="AH409:AH411"/>
    <mergeCell ref="AH509:AH511"/>
    <mergeCell ref="AI109:AN109"/>
    <mergeCell ref="AO109:AV109"/>
    <mergeCell ref="AW109:AX109"/>
    <mergeCell ref="AY109:AZ109"/>
    <mergeCell ref="BA109:BA111"/>
    <mergeCell ref="BB109:BF109"/>
    <mergeCell ref="BG109:BH109"/>
    <mergeCell ref="BI109:BI111"/>
    <mergeCell ref="AY609:AZ609"/>
    <mergeCell ref="BA609:BA611"/>
    <mergeCell ref="BB609:BF609"/>
    <mergeCell ref="BA209:BA211"/>
    <mergeCell ref="BB209:BF209"/>
    <mergeCell ref="BG209:BH209"/>
    <mergeCell ref="BI209:BI211"/>
    <mergeCell ref="AN310:AN311"/>
    <mergeCell ref="AV310:AV311"/>
    <mergeCell ref="BG309:BH309"/>
    <mergeCell ref="BI309:BI311"/>
    <mergeCell ref="BA9:BA11"/>
    <mergeCell ref="BB9:BF9"/>
    <mergeCell ref="BG9:BH9"/>
    <mergeCell ref="BI9:BI11"/>
    <mergeCell ref="BJ109:BJ111"/>
    <mergeCell ref="BK109:BK111"/>
    <mergeCell ref="B110:B111"/>
    <mergeCell ref="C110:C111"/>
    <mergeCell ref="D110:D111"/>
    <mergeCell ref="E110:E111"/>
    <mergeCell ref="AN110:AN111"/>
    <mergeCell ref="AV110:AV111"/>
    <mergeCell ref="B108:E108"/>
    <mergeCell ref="G108:H108"/>
    <mergeCell ref="I108:L108"/>
    <mergeCell ref="AI108:AO108"/>
    <mergeCell ref="BB108:BI108"/>
    <mergeCell ref="B109:E109"/>
    <mergeCell ref="G109:H109"/>
    <mergeCell ref="Y109:Z109"/>
    <mergeCell ref="AA109:AC109"/>
    <mergeCell ref="AD109:AE109"/>
    <mergeCell ref="AF109:AG109"/>
    <mergeCell ref="AH109:AH111"/>
    <mergeCell ref="BJ9:BJ11"/>
    <mergeCell ref="BK9:BK11"/>
    <mergeCell ref="B10:B11"/>
    <mergeCell ref="C10:C11"/>
    <mergeCell ref="D10:D11"/>
    <mergeCell ref="E10:E11"/>
    <mergeCell ref="AN10:AN11"/>
    <mergeCell ref="AV10:AV11"/>
    <mergeCell ref="B8:E8"/>
    <mergeCell ref="G8:H8"/>
    <mergeCell ref="I8:L8"/>
    <mergeCell ref="AI8:AO8"/>
    <mergeCell ref="BB8:BI8"/>
    <mergeCell ref="B9:E9"/>
    <mergeCell ref="G9:H9"/>
    <mergeCell ref="Y9:Z9"/>
    <mergeCell ref="AA9:AC9"/>
    <mergeCell ref="AD9:AE9"/>
    <mergeCell ref="AF9:AG9"/>
    <mergeCell ref="AH9:AH11"/>
    <mergeCell ref="AI9:AN9"/>
    <mergeCell ref="AO9:AV9"/>
    <mergeCell ref="AW9:AX9"/>
    <mergeCell ref="AY9:AZ9"/>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EADC"/>
  </sheetPr>
  <dimension ref="A1:AY964"/>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8.7109375" style="20" customWidth="1"/>
    <col min="2" max="2" width="10.7109375" style="20" customWidth="1"/>
    <col min="3" max="6" width="10.7109375" style="20" hidden="1" customWidth="1"/>
    <col min="7" max="10" width="17.5703125" style="20" customWidth="1"/>
    <col min="11" max="11" width="19.28515625" style="20" customWidth="1"/>
    <col min="12" max="13" width="17.5703125" style="20" customWidth="1"/>
    <col min="14" max="15" width="17.7109375" style="20" customWidth="1"/>
    <col min="16" max="16" width="14.42578125" style="20"/>
    <col min="17" max="17" width="14.42578125" style="75"/>
    <col min="18" max="16384" width="14.42578125" style="20"/>
  </cols>
  <sheetData>
    <row r="1" spans="1:51" ht="63" customHeight="1" x14ac:dyDescent="0.2">
      <c r="A1" s="19"/>
      <c r="B1" s="24"/>
      <c r="C1" s="24"/>
      <c r="D1" s="24"/>
      <c r="E1" s="24"/>
      <c r="F1" s="24"/>
      <c r="G1" s="24"/>
      <c r="J1" s="27"/>
    </row>
    <row r="2" spans="1:51" ht="9" customHeight="1" x14ac:dyDescent="0.2">
      <c r="A2" s="19"/>
      <c r="B2" s="24"/>
      <c r="C2" s="24"/>
      <c r="D2" s="24"/>
      <c r="E2" s="24"/>
      <c r="F2" s="24"/>
      <c r="G2" s="24"/>
    </row>
    <row r="3" spans="1:51" ht="4.5" hidden="1" customHeight="1" x14ac:dyDescent="0.2">
      <c r="A3" s="19"/>
      <c r="B3" s="24"/>
      <c r="C3" s="24"/>
      <c r="D3" s="24"/>
      <c r="E3" s="24"/>
      <c r="F3" s="24"/>
      <c r="G3" s="24"/>
    </row>
    <row r="4" spans="1:51" ht="4.5" hidden="1" customHeight="1" x14ac:dyDescent="0.2">
      <c r="A4" s="19"/>
      <c r="B4" s="24"/>
      <c r="C4" s="24"/>
      <c r="D4" s="24"/>
      <c r="E4" s="24"/>
      <c r="F4" s="24"/>
      <c r="G4" s="24"/>
    </row>
    <row r="5" spans="1:51" ht="4.5" hidden="1" customHeight="1" x14ac:dyDescent="0.2">
      <c r="A5" s="19"/>
    </row>
    <row r="6" spans="1:51" ht="15" customHeight="1" x14ac:dyDescent="0.2">
      <c r="A6" s="23" t="s">
        <v>647</v>
      </c>
    </row>
    <row r="7" spans="1:51" s="26" customFormat="1" ht="12.75" x14ac:dyDescent="0.2">
      <c r="A7" s="30" t="s">
        <v>749</v>
      </c>
      <c r="G7" s="25"/>
      <c r="H7" s="28"/>
      <c r="I7" s="25"/>
      <c r="J7" s="25"/>
      <c r="K7" s="25"/>
      <c r="L7" s="25"/>
      <c r="M7" s="25"/>
      <c r="N7" s="25"/>
      <c r="O7" s="25"/>
      <c r="P7" s="25"/>
      <c r="Q7" s="25"/>
      <c r="R7" s="25"/>
      <c r="S7" s="25"/>
      <c r="T7" s="25"/>
      <c r="U7" s="25"/>
      <c r="V7" s="25"/>
      <c r="W7" s="25"/>
      <c r="X7" s="25"/>
      <c r="Y7" s="25"/>
      <c r="AY7" s="74"/>
    </row>
    <row r="8" spans="1:51" s="26" customFormat="1" ht="12.75" x14ac:dyDescent="0.2">
      <c r="A8" s="30"/>
      <c r="G8" s="25"/>
      <c r="H8" s="28"/>
      <c r="I8" s="25"/>
      <c r="J8" s="25"/>
      <c r="K8" s="25"/>
      <c r="L8" s="25"/>
      <c r="M8" s="25"/>
      <c r="N8" s="25"/>
      <c r="O8" s="25"/>
      <c r="P8" s="25"/>
      <c r="Q8" s="25"/>
      <c r="R8" s="25"/>
      <c r="S8" s="25"/>
      <c r="T8" s="25"/>
      <c r="U8" s="25"/>
      <c r="V8" s="25"/>
      <c r="W8" s="25"/>
      <c r="X8" s="25"/>
      <c r="Y8" s="25"/>
      <c r="AY8" s="74"/>
    </row>
    <row r="9" spans="1:51" s="32" customFormat="1" ht="69" customHeight="1" x14ac:dyDescent="0.25">
      <c r="A9" s="145" t="s">
        <v>6528</v>
      </c>
      <c r="B9" s="87" t="s">
        <v>245</v>
      </c>
      <c r="C9" s="87"/>
      <c r="D9" s="87"/>
      <c r="E9" s="87"/>
      <c r="F9" s="87"/>
      <c r="G9" s="122" t="s">
        <v>419</v>
      </c>
      <c r="H9" s="438" t="s">
        <v>420</v>
      </c>
      <c r="I9" s="440"/>
      <c r="J9" s="462"/>
      <c r="K9" s="107" t="s">
        <v>421</v>
      </c>
      <c r="L9" s="463" t="s">
        <v>314</v>
      </c>
      <c r="M9" s="464"/>
      <c r="N9" s="463" t="s">
        <v>308</v>
      </c>
      <c r="O9" s="464"/>
      <c r="P9" s="463" t="s">
        <v>422</v>
      </c>
      <c r="Q9" s="465"/>
      <c r="R9" s="465"/>
      <c r="S9" s="465"/>
      <c r="T9" s="464"/>
      <c r="U9" s="463" t="s">
        <v>423</v>
      </c>
      <c r="V9" s="465"/>
      <c r="W9" s="465"/>
      <c r="X9" s="464"/>
      <c r="Y9" s="107" t="s">
        <v>321</v>
      </c>
    </row>
    <row r="10" spans="1:51" s="33" customFormat="1" ht="52.5" x14ac:dyDescent="0.25">
      <c r="A10" s="149" t="s">
        <v>236</v>
      </c>
      <c r="B10" s="96" t="s">
        <v>151</v>
      </c>
      <c r="C10" s="302"/>
      <c r="D10" s="302"/>
      <c r="E10" s="302"/>
      <c r="F10" s="302"/>
      <c r="G10" s="98" t="s">
        <v>418</v>
      </c>
      <c r="H10" s="98" t="s">
        <v>300</v>
      </c>
      <c r="I10" s="98" t="s">
        <v>301</v>
      </c>
      <c r="J10" s="98" t="s">
        <v>302</v>
      </c>
      <c r="K10" s="108" t="s">
        <v>303</v>
      </c>
      <c r="L10" s="108" t="s">
        <v>312</v>
      </c>
      <c r="M10" s="108" t="s">
        <v>315</v>
      </c>
      <c r="N10" s="108" t="s">
        <v>307</v>
      </c>
      <c r="O10" s="108" t="s">
        <v>309</v>
      </c>
      <c r="P10" s="108" t="s">
        <v>340</v>
      </c>
      <c r="Q10" s="108" t="s">
        <v>330</v>
      </c>
      <c r="R10" s="108" t="s">
        <v>122</v>
      </c>
      <c r="S10" s="108" t="s">
        <v>333</v>
      </c>
      <c r="T10" s="108" t="s">
        <v>332</v>
      </c>
      <c r="U10" s="108" t="s">
        <v>316</v>
      </c>
      <c r="V10" s="108" t="s">
        <v>317</v>
      </c>
      <c r="W10" s="108" t="s">
        <v>318</v>
      </c>
      <c r="X10" s="108" t="s">
        <v>319</v>
      </c>
      <c r="Y10" s="108" t="s">
        <v>320</v>
      </c>
    </row>
    <row r="11" spans="1:51" s="34" customFormat="1" ht="12.75" x14ac:dyDescent="0.25">
      <c r="A11" s="150"/>
      <c r="B11" s="105" t="s">
        <v>126</v>
      </c>
      <c r="C11" s="105"/>
      <c r="D11" s="105"/>
      <c r="E11" s="105"/>
      <c r="F11" s="105"/>
      <c r="G11" s="106" t="s">
        <v>127</v>
      </c>
      <c r="H11" s="106" t="s">
        <v>304</v>
      </c>
      <c r="I11" s="106" t="s">
        <v>304</v>
      </c>
      <c r="J11" s="106" t="s">
        <v>304</v>
      </c>
      <c r="K11" s="106" t="s">
        <v>304</v>
      </c>
      <c r="L11" s="106" t="s">
        <v>313</v>
      </c>
      <c r="M11" s="106" t="s">
        <v>313</v>
      </c>
      <c r="N11" s="106" t="s">
        <v>305</v>
      </c>
      <c r="O11" s="106" t="s">
        <v>306</v>
      </c>
      <c r="P11" s="106" t="s">
        <v>310</v>
      </c>
      <c r="Q11" s="106" t="s">
        <v>329</v>
      </c>
      <c r="R11" s="106" t="s">
        <v>310</v>
      </c>
      <c r="S11" s="106" t="s">
        <v>311</v>
      </c>
      <c r="T11" s="106" t="s">
        <v>331</v>
      </c>
      <c r="U11" s="106" t="s">
        <v>152</v>
      </c>
      <c r="V11" s="106" t="s">
        <v>152</v>
      </c>
      <c r="W11" s="106" t="s">
        <v>152</v>
      </c>
      <c r="X11" s="106" t="s">
        <v>152</v>
      </c>
      <c r="Y11" s="106" t="s">
        <v>252</v>
      </c>
    </row>
    <row r="12" spans="1:51" s="26" customFormat="1" ht="11.25" customHeight="1" x14ac:dyDescent="0.2">
      <c r="A12" s="52"/>
      <c r="B12" s="36"/>
      <c r="C12" s="36"/>
      <c r="D12" s="36"/>
      <c r="E12" s="36"/>
      <c r="F12" s="36"/>
      <c r="G12" s="120"/>
      <c r="H12" s="35"/>
      <c r="I12" s="22"/>
      <c r="J12" s="22"/>
      <c r="K12" s="54"/>
      <c r="L12" s="54"/>
      <c r="M12" s="54"/>
      <c r="N12" s="54"/>
      <c r="O12" s="54"/>
      <c r="P12" s="54"/>
      <c r="Q12" s="76"/>
      <c r="R12" s="54"/>
      <c r="S12" s="54"/>
      <c r="T12" s="54"/>
      <c r="U12" s="54"/>
      <c r="V12" s="54"/>
      <c r="W12" s="54"/>
      <c r="X12" s="54"/>
      <c r="Y12" s="54"/>
    </row>
    <row r="13" spans="1:51" s="47" customFormat="1" ht="11.25" customHeight="1" x14ac:dyDescent="0.15">
      <c r="A13" s="324" t="s">
        <v>346</v>
      </c>
      <c r="B13" s="146"/>
      <c r="C13" s="146"/>
      <c r="D13" s="146"/>
      <c r="E13" s="146"/>
      <c r="F13" s="146"/>
      <c r="G13" s="123"/>
      <c r="H13" s="41"/>
      <c r="I13" s="41"/>
      <c r="J13" s="41"/>
      <c r="K13" s="59"/>
      <c r="L13" s="66"/>
      <c r="M13" s="66"/>
      <c r="N13" s="59"/>
      <c r="O13" s="59"/>
      <c r="P13" s="59"/>
      <c r="Q13" s="46"/>
      <c r="R13" s="59"/>
      <c r="S13" s="59"/>
      <c r="T13" s="46"/>
      <c r="U13" s="65"/>
      <c r="V13" s="65"/>
      <c r="W13" s="65"/>
      <c r="X13" s="65"/>
      <c r="Y13" s="67"/>
    </row>
    <row r="14" spans="1:51" s="252" customFormat="1" ht="11.25" customHeight="1" x14ac:dyDescent="0.15">
      <c r="A14" s="292" t="s">
        <v>345</v>
      </c>
      <c r="B14" s="358"/>
      <c r="C14" s="358"/>
      <c r="D14" s="358"/>
      <c r="E14" s="358"/>
      <c r="F14" s="358"/>
      <c r="G14" s="123">
        <f>'2. Collected Data'!G14</f>
        <v>11843</v>
      </c>
      <c r="H14" s="41">
        <f>'2. Collected Data'!I14/'3. Calculated Stats'!$G14*1000</f>
        <v>17.81643164738664</v>
      </c>
      <c r="I14" s="41">
        <f>'2. Collected Data'!J14/'3. Calculated Stats'!$G14*1000</f>
        <v>9.4570632441104454</v>
      </c>
      <c r="J14" s="41">
        <f>'2. Collected Data'!K14/'3. Calculated Stats'!$G14*1000</f>
        <v>2.5331419403867264</v>
      </c>
      <c r="K14" s="59">
        <f>('2. Collected Data'!Y14+'2. Collected Data'!Z14)/G14*1000</f>
        <v>46.69424976779532</v>
      </c>
      <c r="L14" s="66">
        <f>IF(SUM('2. Collected Data'!Y14:Z14)&gt;0,(ROUND('2. Collected Data'!Y14/SUM('2. Collected Data'!Y14:Z14),2)),"")</f>
        <v>0.87</v>
      </c>
      <c r="M14" s="66">
        <f>IF(SUM('2. Collected Data'!Y14:Z14)&gt;0,1-L14,"")</f>
        <v>0.13</v>
      </c>
      <c r="N14" s="59">
        <f>IF('2. Collected Data'!AD14&gt;0,'2. Collected Data'!AE14/'2. Collected Data'!AD14,"")</f>
        <v>8366.6666666666661</v>
      </c>
      <c r="O14" s="59">
        <f>IF('2. Collected Data'!AF14&gt;0,'2. Collected Data'!AG14/'2. Collected Data'!AF14,"")</f>
        <v>8071.4285714285716</v>
      </c>
      <c r="P14" s="59">
        <f>SUM('2. Collected Data'!AI14:AK14)/'2. Collected Data'!G14</f>
        <v>3.1845816093895127</v>
      </c>
      <c r="Q14" s="46" t="str">
        <f>IF(MAX('2. Collected Data'!AI14:AK14)='2. Collected Data'!AI14,"NaCl",IF(MAX('2. Collected Data'!AJ14:AK14)='2. Collected Data'!AJ14,"CaCl2","MgCl2"))</f>
        <v>CaCl2</v>
      </c>
      <c r="R14" s="59">
        <f>'2. Collected Data'!AL14/'2. Collected Data'!G14</f>
        <v>0.17824875453854597</v>
      </c>
      <c r="S14" s="59">
        <f>SUM('2. Collected Data'!AO14:AU14)/'2. Collected Data'!G14</f>
        <v>0.26513552309381067</v>
      </c>
      <c r="T14" s="46" t="str">
        <f>IF(MAX('2. Collected Data'!AO14:AT14)='2. Collected Data'!AO14,"NaCl",IF(MAX('2. Collected Data'!AP14:AT14)='2. Collected Data'!AP14,"CaCl2",IF(MAX('2. Collected Data'!AQ14:AT14)='2. Collected Data'!AQ14,"MgCl2",IF(MAX('2. Collected Data'!AR14:AT14)='2. Collected Data'!AR14,"Potassium Acetate",IF('2. Collected Data'!AS14&gt;'2. Collected Data'!AT14,"Enhanced Brine","Ag Byproduct")))))</f>
        <v>NaCl</v>
      </c>
      <c r="U14" s="65">
        <f>IF('2. Collected Data'!BC14&gt;0,'2. Collected Data'!BC14/'2. Collected Data'!$G14,"")</f>
        <v>1109.4177995440346</v>
      </c>
      <c r="V14" s="65">
        <f>IF('2. Collected Data'!BD14&gt;0,'2. Collected Data'!BD14/'2. Collected Data'!$G14,"")</f>
        <v>1125.9881786709448</v>
      </c>
      <c r="W14" s="65" t="str">
        <f>IF('2. Collected Data'!BE14&gt;0,'2. Collected Data'!BE14/'2. Collected Data'!$G14,"")</f>
        <v/>
      </c>
      <c r="X14" s="65">
        <f>IF('2. Collected Data'!BF14&gt;0,'2. Collected Data'!BF14/'2. Collected Data'!$G14,"")</f>
        <v>2235.4059782149793</v>
      </c>
      <c r="Y14" s="67">
        <f>IF(AND('2. Collected Data'!BB14&gt;0,'2. Collected Data'!BH14&gt;0),('2. Collected Data'!BH14-'2. Collected Data'!BB14)/'2. Collected Data'!BH14,"")</f>
        <v>0</v>
      </c>
    </row>
    <row r="15" spans="1:51" s="47" customFormat="1" ht="11.25" customHeight="1" x14ac:dyDescent="0.15">
      <c r="A15" s="292" t="s">
        <v>153</v>
      </c>
      <c r="B15" s="146"/>
      <c r="C15" s="146"/>
      <c r="D15" s="146"/>
      <c r="E15" s="146"/>
      <c r="F15" s="146"/>
      <c r="G15" s="123">
        <f>'2. Collected Data'!G15</f>
        <v>14000</v>
      </c>
      <c r="H15" s="41">
        <f>'2. Collected Data'!I15/'3. Calculated Stats'!$G15*1000</f>
        <v>14</v>
      </c>
      <c r="I15" s="41">
        <f>'2. Collected Data'!J15/'3. Calculated Stats'!$G15*1000</f>
        <v>0.42857142857142855</v>
      </c>
      <c r="J15" s="41">
        <f>'2. Collected Data'!K15/'3. Calculated Stats'!$G15*1000</f>
        <v>0.42857142857142855</v>
      </c>
      <c r="K15" s="59">
        <f>('2. Collected Data'!Y15+'2. Collected Data'!Z15)/G15*1000</f>
        <v>37.142857142857146</v>
      </c>
      <c r="L15" s="66">
        <f>IF(SUM('2. Collected Data'!Y15:Z15)&gt;0,(ROUND('2. Collected Data'!Y15/SUM('2. Collected Data'!Y15:Z15),2)),"")</f>
        <v>1</v>
      </c>
      <c r="M15" s="66">
        <f>IF(SUM('2. Collected Data'!Y15:Z15)&gt;0,1-L15,"")</f>
        <v>0</v>
      </c>
      <c r="N15" s="59">
        <f>IF('2. Collected Data'!AD15&gt;0,'2. Collected Data'!AE15/'2. Collected Data'!AD15,"")</f>
        <v>839.53488372093022</v>
      </c>
      <c r="O15" s="59">
        <f>IF('2. Collected Data'!AF15&gt;0,'2. Collected Data'!AG15/'2. Collected Data'!AF15,"")</f>
        <v>10218.181818181818</v>
      </c>
      <c r="P15" s="59">
        <f>SUM('2. Collected Data'!AI15:AK15)/'2. Collected Data'!G15</f>
        <v>1.4790000000000001</v>
      </c>
      <c r="Q15" s="46" t="str">
        <f>IF(MAX('2. Collected Data'!AI15:AK15)='2. Collected Data'!AI15,"NaCl",IF(MAX('2. Collected Data'!AJ15:AK15)='2. Collected Data'!AJ15,"CaCl2","MgCl2"))</f>
        <v>NaCl</v>
      </c>
      <c r="R15" s="59">
        <f>'2. Collected Data'!AL15/'2. Collected Data'!G15</f>
        <v>0.17857142857142858</v>
      </c>
      <c r="S15" s="59">
        <f>SUM('2. Collected Data'!AO15:AU15)/'2. Collected Data'!G15</f>
        <v>52.269714285714286</v>
      </c>
      <c r="T15" s="46"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NaCl</v>
      </c>
      <c r="U15" s="65">
        <f>IF('2. Collected Data'!BC15&gt;0,'2. Collected Data'!BC15/'2. Collected Data'!$G15,"")</f>
        <v>248.50437571428569</v>
      </c>
      <c r="V15" s="65">
        <f>IF('2. Collected Data'!BD15&gt;0,'2. Collected Data'!BD15/'2. Collected Data'!$G15,"")</f>
        <v>298.68749428571431</v>
      </c>
      <c r="W15" s="65">
        <f>IF('2. Collected Data'!BE15&gt;0,'2. Collected Data'!BE15/'2. Collected Data'!$G15,"")</f>
        <v>364.86615857142857</v>
      </c>
      <c r="X15" s="65">
        <f>IF('2. Collected Data'!BF15&gt;0,'2. Collected Data'!BF15/'2. Collected Data'!$G15,"")</f>
        <v>0.65377785714285708</v>
      </c>
      <c r="Y15" s="67">
        <f>IF(AND('2. Collected Data'!BB15&gt;0,'2. Collected Data'!BH15&gt;0),('2. Collected Data'!BH15-'2. Collected Data'!BB15)/'2. Collected Data'!BH15,"")</f>
        <v>0</v>
      </c>
    </row>
    <row r="16" spans="1:51" s="252" customFormat="1" ht="11.25" customHeight="1" x14ac:dyDescent="0.15">
      <c r="A16" s="324" t="s">
        <v>154</v>
      </c>
      <c r="B16" s="358"/>
      <c r="C16" s="358"/>
      <c r="D16" s="358"/>
      <c r="E16" s="358"/>
      <c r="F16" s="358"/>
      <c r="G16" s="123"/>
      <c r="H16" s="41"/>
      <c r="I16" s="41"/>
      <c r="J16" s="41"/>
      <c r="K16" s="59"/>
      <c r="L16" s="66"/>
      <c r="M16" s="66"/>
      <c r="N16" s="59"/>
      <c r="O16" s="59"/>
      <c r="P16" s="59"/>
      <c r="Q16" s="46"/>
      <c r="R16" s="59"/>
      <c r="S16" s="59"/>
      <c r="T16" s="46"/>
      <c r="U16" s="65"/>
      <c r="V16" s="65"/>
      <c r="W16" s="65"/>
      <c r="X16" s="65"/>
      <c r="Y16" s="67"/>
    </row>
    <row r="17" spans="1:25" s="47" customFormat="1" ht="11.25" customHeight="1" x14ac:dyDescent="0.15">
      <c r="A17" s="292" t="s">
        <v>131</v>
      </c>
      <c r="B17" s="146"/>
      <c r="C17" s="146"/>
      <c r="D17" s="146"/>
      <c r="E17" s="146"/>
      <c r="F17" s="146"/>
      <c r="G17" s="123">
        <f>'2. Collected Data'!G17</f>
        <v>52044</v>
      </c>
      <c r="H17" s="41">
        <f>'2. Collected Data'!I17/'3. Calculated Stats'!$G17*1000</f>
        <v>20.559526554453925</v>
      </c>
      <c r="I17" s="41">
        <f>'2. Collected Data'!J17/'3. Calculated Stats'!$G17*1000</f>
        <v>3.7852586273153488</v>
      </c>
      <c r="J17" s="41">
        <f>'2. Collected Data'!K17/'3. Calculated Stats'!$G17*1000</f>
        <v>1.3258012451002998</v>
      </c>
      <c r="K17" s="59">
        <f>('2. Collected Data'!Y17+'2. Collected Data'!Z17)/G17*1000</f>
        <v>51.379601875336249</v>
      </c>
      <c r="L17" s="66">
        <f>IF(SUM('2. Collected Data'!Y17:Z17)&gt;0,(ROUND('2. Collected Data'!Y17/SUM('2. Collected Data'!Y17:Z17),2)),"")</f>
        <v>0.7</v>
      </c>
      <c r="M17" s="66">
        <f>IF(SUM('2. Collected Data'!Y17:Z17)&gt;0,1-L17,"")</f>
        <v>0.30000000000000004</v>
      </c>
      <c r="N17" s="59">
        <f>IF('2. Collected Data'!AD17&gt;0,'2. Collected Data'!AE17/'2. Collected Data'!AD17,"")</f>
        <v>184.61538461538461</v>
      </c>
      <c r="O17" s="59">
        <f>IF('2. Collected Data'!AF17&gt;0,'2. Collected Data'!AG17/'2. Collected Data'!AF17,"")</f>
        <v>8292.6829268292677</v>
      </c>
      <c r="P17" s="59">
        <f>SUM('2. Collected Data'!AI17:AK17)/'2. Collected Data'!G17</f>
        <v>0.3284336330797018</v>
      </c>
      <c r="Q17" s="46" t="str">
        <f>IF(MAX('2. Collected Data'!AI17:AK17)='2. Collected Data'!AI17,"NaCl",IF(MAX('2. Collected Data'!AJ17:AK17)='2. Collected Data'!AJ17,"CaCl2","MgCl2"))</f>
        <v>NaCl</v>
      </c>
      <c r="R17" s="59">
        <f>'2. Collected Data'!AL17/'2. Collected Data'!G17</f>
        <v>1.3951656290830836</v>
      </c>
      <c r="S17" s="59">
        <f>SUM('2. Collected Data'!AO17:AU17)/'2. Collected Data'!G17</f>
        <v>46.553128122358004</v>
      </c>
      <c r="T17" s="46"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7" s="65">
        <f>IF('2. Collected Data'!BC17&gt;0,'2. Collected Data'!BC17/'2. Collected Data'!$G17,"")</f>
        <v>11.495188686496041</v>
      </c>
      <c r="V17" s="65">
        <f>IF('2. Collected Data'!BD17&gt;0,'2. Collected Data'!BD17/'2. Collected Data'!$G17,"")</f>
        <v>621.05443470909233</v>
      </c>
      <c r="W17" s="65">
        <f>IF('2. Collected Data'!BE17&gt;0,'2. Collected Data'!BE17/'2. Collected Data'!$G17,"")</f>
        <v>128.49792483283375</v>
      </c>
      <c r="X17" s="65">
        <f>IF('2. Collected Data'!BF17&gt;0,'2. Collected Data'!BF17/'2. Collected Data'!$G17,"")</f>
        <v>1315.0565711705478</v>
      </c>
      <c r="Y17" s="67">
        <f>IF(AND('2. Collected Data'!BB17&gt;0,'2. Collected Data'!BH17&gt;0),('2. Collected Data'!BH17-'2. Collected Data'!BB17)/'2. Collected Data'!BH17,"")</f>
        <v>0</v>
      </c>
    </row>
    <row r="18" spans="1:25" s="47" customFormat="1" ht="11.25" customHeight="1" x14ac:dyDescent="0.15">
      <c r="A18" s="292" t="s">
        <v>132</v>
      </c>
      <c r="B18" s="146"/>
      <c r="C18" s="146"/>
      <c r="D18" s="146"/>
      <c r="E18" s="146"/>
      <c r="F18" s="146"/>
      <c r="G18" s="123">
        <f>'2. Collected Data'!G18</f>
        <v>23086</v>
      </c>
      <c r="H18" s="41">
        <f>'2. Collected Data'!I18/'3. Calculated Stats'!$G18*1000</f>
        <v>35.995841635623322</v>
      </c>
      <c r="I18" s="41">
        <f>'2. Collected Data'!J18/'3. Calculated Stats'!$G18*1000</f>
        <v>3.5519362384128907</v>
      </c>
      <c r="J18" s="41">
        <f>'2. Collected Data'!K18/'3. Calculated Stats'!$G18*1000</f>
        <v>1.2994888677120333</v>
      </c>
      <c r="K18" s="59">
        <f>('2. Collected Data'!Y18+'2. Collected Data'!Z18)/G18*1000</f>
        <v>64.454647838516863</v>
      </c>
      <c r="L18" s="66">
        <f>IF(SUM('2. Collected Data'!Y18:Z18)&gt;0,(ROUND('2. Collected Data'!Y18/SUM('2. Collected Data'!Y18:Z18),2)),"")</f>
        <v>0.95</v>
      </c>
      <c r="M18" s="66">
        <f>IF(SUM('2. Collected Data'!Y18:Z18)&gt;0,1-L18,"")</f>
        <v>5.0000000000000044E-2</v>
      </c>
      <c r="N18" s="59">
        <f>IF('2. Collected Data'!AD18&gt;0,'2. Collected Data'!AE18/'2. Collected Data'!AD18,"")</f>
        <v>349.49489795918367</v>
      </c>
      <c r="O18" s="59">
        <f>IF('2. Collected Data'!AF18&gt;0,'2. Collected Data'!AG18/'2. Collected Data'!AF18,"")</f>
        <v>15068.064030131827</v>
      </c>
      <c r="P18" s="59">
        <f>SUM('2. Collected Data'!AI18:AK18)/'2. Collected Data'!G18</f>
        <v>8.3482630165468255</v>
      </c>
      <c r="Q18" s="46" t="str">
        <f>IF(MAX('2. Collected Data'!AI18:AK18)='2. Collected Data'!AI18,"NaCl",IF(MAX('2. Collected Data'!AJ18:AK18)='2. Collected Data'!AJ18,"CaCl2","MgCl2"))</f>
        <v>NaCl</v>
      </c>
      <c r="R18" s="59">
        <f>'2. Collected Data'!AL18/'2. Collected Data'!G18</f>
        <v>4.7647925149441219</v>
      </c>
      <c r="S18" s="59">
        <f>SUM('2. Collected Data'!AO18:AU18)/'2. Collected Data'!G18</f>
        <v>426.66477518842589</v>
      </c>
      <c r="T18" s="46"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8" s="65">
        <f>IF('2. Collected Data'!BC18&gt;0,'2. Collected Data'!BC18/'2. Collected Data'!$G18,"")</f>
        <v>1126.2236853504289</v>
      </c>
      <c r="V18" s="65">
        <f>IF('2. Collected Data'!BD18&gt;0,'2. Collected Data'!BD18/'2. Collected Data'!$G18,"")</f>
        <v>823.0096162176211</v>
      </c>
      <c r="W18" s="65">
        <f>IF('2. Collected Data'!BE18&gt;0,'2. Collected Data'!BE18/'2. Collected Data'!$G18,"")</f>
        <v>1308.1521268301135</v>
      </c>
      <c r="X18" s="65">
        <f>IF('2. Collected Data'!BF18&gt;0,'2. Collected Data'!BF18/'2. Collected Data'!$G18,"")</f>
        <v>47.647925149441221</v>
      </c>
      <c r="Y18" s="67">
        <f>IF(AND('2. Collected Data'!BB18&gt;0,'2. Collected Data'!BH18&gt;0),('2. Collected Data'!BH18-'2. Collected Data'!BB18)/'2. Collected Data'!BH18,"")</f>
        <v>-2.488667673984532E-2</v>
      </c>
    </row>
    <row r="19" spans="1:25" s="47" customFormat="1" ht="11.25" customHeight="1" x14ac:dyDescent="0.15">
      <c r="A19" s="292" t="s">
        <v>133</v>
      </c>
      <c r="B19" s="146"/>
      <c r="C19" s="146"/>
      <c r="D19" s="146"/>
      <c r="E19" s="146"/>
      <c r="F19" s="146"/>
      <c r="G19" s="123">
        <f>'2. Collected Data'!G19</f>
        <v>10870</v>
      </c>
      <c r="H19" s="41">
        <f>'2. Collected Data'!I19/'3. Calculated Stats'!$G19*1000</f>
        <v>58.32566697332107</v>
      </c>
      <c r="I19" s="41">
        <f>'2. Collected Data'!J19/'3. Calculated Stats'!$G19*1000</f>
        <v>0.18399264029438822</v>
      </c>
      <c r="J19" s="41">
        <f>'2. Collected Data'!K19/'3. Calculated Stats'!$G19*1000</f>
        <v>1.5639374425022998</v>
      </c>
      <c r="K19" s="59">
        <f>('2. Collected Data'!Y19+'2. Collected Data'!Z19)/G19*1000</f>
        <v>126.95492180312787</v>
      </c>
      <c r="L19" s="66">
        <f>IF(SUM('2. Collected Data'!Y19:Z19)&gt;0,(ROUND('2. Collected Data'!Y19/SUM('2. Collected Data'!Y19:Z19),2)),"")</f>
        <v>1</v>
      </c>
      <c r="M19" s="66">
        <f>IF(SUM('2. Collected Data'!Y19:Z19)&gt;0,1-L19,"")</f>
        <v>0</v>
      </c>
      <c r="N19" s="59">
        <f>IF('2. Collected Data'!AD19&gt;0,'2. Collected Data'!AE19/'2. Collected Data'!AD19,"")</f>
        <v>1515.1515151515152</v>
      </c>
      <c r="O19" s="59">
        <f>IF('2. Collected Data'!AF19&gt;0,'2. Collected Data'!AG19/'2. Collected Data'!AF19,"")</f>
        <v>6761.363636363636</v>
      </c>
      <c r="P19" s="59">
        <f>SUM('2. Collected Data'!AI19:AK19)/'2. Collected Data'!G19</f>
        <v>15.57801287948482</v>
      </c>
      <c r="Q19" s="46" t="str">
        <f>IF(MAX('2. Collected Data'!AI19:AK19)='2. Collected Data'!AI19,"NaCl",IF(MAX('2. Collected Data'!AJ19:AK19)='2. Collected Data'!AJ19,"CaCl2","MgCl2"))</f>
        <v>NaCl</v>
      </c>
      <c r="R19" s="59">
        <f>'2. Collected Data'!AL19/'2. Collected Data'!G19</f>
        <v>0</v>
      </c>
      <c r="S19" s="59">
        <f>SUM('2. Collected Data'!AO19:AU19)/'2. Collected Data'!G19</f>
        <v>64.149126034958599</v>
      </c>
      <c r="T19" s="46"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19" s="65">
        <f>IF('2. Collected Data'!BC19&gt;0,'2. Collected Data'!BC19/'2. Collected Data'!$G19,"")</f>
        <v>1095.0486660533579</v>
      </c>
      <c r="V19" s="65">
        <f>IF('2. Collected Data'!BD19&gt;0,'2. Collected Data'!BD19/'2. Collected Data'!$G19,"")</f>
        <v>239.44342226310948</v>
      </c>
      <c r="W19" s="65">
        <f>IF('2. Collected Data'!BE19&gt;0,'2. Collected Data'!BE19/'2. Collected Data'!$G19,"")</f>
        <v>702.83891444342225</v>
      </c>
      <c r="X19" s="65">
        <f>IF('2. Collected Data'!BF19&gt;0,'2. Collected Data'!BF19/'2. Collected Data'!$G19,"")</f>
        <v>1903.248666053358</v>
      </c>
      <c r="Y19" s="67" t="str">
        <f>IF(AND('2. Collected Data'!BB19&gt;0,'2. Collected Data'!BH19&gt;0),('2. Collected Data'!BH19-'2. Collected Data'!BB19)/'2. Collected Data'!BH19,"")</f>
        <v/>
      </c>
    </row>
    <row r="20" spans="1:25" s="47" customFormat="1" ht="11.25" customHeight="1" x14ac:dyDescent="0.15">
      <c r="A20" s="292" t="s">
        <v>134</v>
      </c>
      <c r="B20" s="146"/>
      <c r="C20" s="146"/>
      <c r="D20" s="146"/>
      <c r="E20" s="146"/>
      <c r="F20" s="146"/>
      <c r="G20" s="123">
        <f>'2. Collected Data'!G20</f>
        <v>13472</v>
      </c>
      <c r="H20" s="41">
        <f>'2. Collected Data'!I20/'3. Calculated Stats'!$G20*1000</f>
        <v>26.276722090261284</v>
      </c>
      <c r="I20" s="41">
        <f>'2. Collected Data'!J20/'3. Calculated Stats'!$G20*1000</f>
        <v>0.74228028503562948</v>
      </c>
      <c r="J20" s="41">
        <f>'2. Collected Data'!K20/'3. Calculated Stats'!$G20*1000</f>
        <v>0.89073634204275542</v>
      </c>
      <c r="K20" s="59">
        <f>('2. Collected Data'!Y20+'2. Collected Data'!Z20)/G20*1000</f>
        <v>33.551068883610455</v>
      </c>
      <c r="L20" s="66">
        <f>IF(SUM('2. Collected Data'!Y20:Z20)&gt;0,(ROUND('2. Collected Data'!Y20/SUM('2. Collected Data'!Y20:Z20),2)),"")</f>
        <v>0.89</v>
      </c>
      <c r="M20" s="66">
        <f>IF(SUM('2. Collected Data'!Y20:Z20)&gt;0,1-L20,"")</f>
        <v>0.10999999999999999</v>
      </c>
      <c r="N20" s="59">
        <f>IF('2. Collected Data'!AD20&gt;0,'2. Collected Data'!AE20/'2. Collected Data'!AD20,"")</f>
        <v>2886.3636363636365</v>
      </c>
      <c r="O20" s="59">
        <f>IF('2. Collected Data'!AF20&gt;0,'2. Collected Data'!AG20/'2. Collected Data'!AF20,"")</f>
        <v>21375</v>
      </c>
      <c r="P20" s="59">
        <f>SUM('2. Collected Data'!AI20:AK20)/'2. Collected Data'!G20</f>
        <v>2.3019596199524939</v>
      </c>
      <c r="Q20" s="46" t="str">
        <f>IF(MAX('2. Collected Data'!AI20:AK20)='2. Collected Data'!AI20,"NaCl",IF(MAX('2. Collected Data'!AJ20:AK20)='2. Collected Data'!AJ20,"CaCl2","MgCl2"))</f>
        <v>NaCl</v>
      </c>
      <c r="R20" s="59">
        <f>'2. Collected Data'!AL20/'2. Collected Data'!G20</f>
        <v>0</v>
      </c>
      <c r="S20" s="59">
        <f>SUM('2. Collected Data'!AO20:AU20)/'2. Collected Data'!G20</f>
        <v>52.266701306413303</v>
      </c>
      <c r="T20" s="46"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0" s="65">
        <f>IF('2. Collected Data'!BC20&gt;0,'2. Collected Data'!BC20/'2. Collected Data'!$G20,"")</f>
        <v>138.45464667458432</v>
      </c>
      <c r="V20" s="65">
        <f>IF('2. Collected Data'!BD20&gt;0,'2. Collected Data'!BD20/'2. Collected Data'!$G20,"")</f>
        <v>237.77649940617576</v>
      </c>
      <c r="W20" s="65">
        <f>IF('2. Collected Data'!BE20&gt;0,'2. Collected Data'!BE20/'2. Collected Data'!$G20,"")</f>
        <v>150.97847387173397</v>
      </c>
      <c r="X20" s="65">
        <f>IF('2. Collected Data'!BF20&gt;0,'2. Collected Data'!BF20/'2. Collected Data'!$G20,"")</f>
        <v>527.20961995249411</v>
      </c>
      <c r="Y20" s="67">
        <f>IF(AND('2. Collected Data'!BB20&gt;0,'2. Collected Data'!BH20&gt;0),('2. Collected Data'!BH20-'2. Collected Data'!BB20)/'2. Collected Data'!BH20,"")</f>
        <v>0</v>
      </c>
    </row>
    <row r="21" spans="1:25" s="252" customFormat="1" ht="11.25" customHeight="1" x14ac:dyDescent="0.15">
      <c r="A21" s="324" t="s">
        <v>347</v>
      </c>
      <c r="B21" s="358"/>
      <c r="C21" s="358"/>
      <c r="D21" s="358"/>
      <c r="E21" s="358"/>
      <c r="F21" s="358"/>
      <c r="G21" s="123"/>
      <c r="H21" s="41"/>
      <c r="I21" s="41"/>
      <c r="J21" s="41"/>
      <c r="K21" s="59"/>
      <c r="L21" s="66"/>
      <c r="M21" s="66"/>
      <c r="N21" s="59"/>
      <c r="O21" s="59"/>
      <c r="P21" s="59"/>
      <c r="Q21" s="46"/>
      <c r="R21" s="59"/>
      <c r="S21" s="59"/>
      <c r="T21" s="46"/>
      <c r="U21" s="65"/>
      <c r="V21" s="65"/>
      <c r="W21" s="65"/>
      <c r="X21" s="65"/>
      <c r="Y21" s="67"/>
    </row>
    <row r="22" spans="1:25" s="252" customFormat="1" ht="11.25" customHeight="1" x14ac:dyDescent="0.15">
      <c r="A22" s="324" t="s">
        <v>348</v>
      </c>
      <c r="B22" s="358"/>
      <c r="C22" s="358"/>
      <c r="D22" s="358"/>
      <c r="E22" s="358"/>
      <c r="F22" s="358"/>
      <c r="G22" s="123"/>
      <c r="H22" s="41"/>
      <c r="I22" s="41"/>
      <c r="J22" s="41"/>
      <c r="K22" s="59"/>
      <c r="L22" s="66"/>
      <c r="M22" s="66"/>
      <c r="N22" s="59"/>
      <c r="O22" s="59"/>
      <c r="P22" s="59"/>
      <c r="Q22" s="46"/>
      <c r="R22" s="59"/>
      <c r="S22" s="59"/>
      <c r="T22" s="46"/>
      <c r="U22" s="65"/>
      <c r="V22" s="65"/>
      <c r="W22" s="65"/>
      <c r="X22" s="65"/>
      <c r="Y22" s="67"/>
    </row>
    <row r="23" spans="1:25" s="47" customFormat="1" ht="11.25" customHeight="1" x14ac:dyDescent="0.15">
      <c r="A23" s="292" t="s">
        <v>349</v>
      </c>
      <c r="B23" s="146"/>
      <c r="C23" s="146"/>
      <c r="D23" s="146"/>
      <c r="E23" s="146"/>
      <c r="F23" s="146"/>
      <c r="G23" s="123">
        <f>'2. Collected Data'!G23</f>
        <v>40359</v>
      </c>
      <c r="H23" s="41">
        <f>'2. Collected Data'!I23/'3. Calculated Stats'!$G23*1000</f>
        <v>12.24014470130578</v>
      </c>
      <c r="I23" s="41">
        <f>'2. Collected Data'!J23/'3. Calculated Stats'!$G23*1000</f>
        <v>1.0902153175252112</v>
      </c>
      <c r="J23" s="41">
        <f>'2. Collected Data'!K23/'3. Calculated Stats'!$G23*1000</f>
        <v>0</v>
      </c>
      <c r="K23" s="59">
        <f>('2. Collected Data'!Y23+'2. Collected Data'!Z23)/G23*1000</f>
        <v>43.930721772095445</v>
      </c>
      <c r="L23" s="66">
        <f>IF(SUM('2. Collected Data'!Y23:Z23)&gt;0,(ROUND('2. Collected Data'!Y23/SUM('2. Collected Data'!Y23:Z23),2)),"")</f>
        <v>1</v>
      </c>
      <c r="M23" s="66">
        <f>IF(SUM('2. Collected Data'!Y23:Z23)&gt;0,1-L23,"")</f>
        <v>0</v>
      </c>
      <c r="N23" s="59">
        <f>IF('2. Collected Data'!AD23&gt;0,'2. Collected Data'!AE23/'2. Collected Data'!AD23,"")</f>
        <v>497.07627118644069</v>
      </c>
      <c r="O23" s="59">
        <f>IF('2. Collected Data'!AF23&gt;0,'2. Collected Data'!AG23/'2. Collected Data'!AF23,"")</f>
        <v>27842.014925373136</v>
      </c>
      <c r="P23" s="59">
        <f>SUM('2. Collected Data'!AI23:AK23)/'2. Collected Data'!G23</f>
        <v>5.0224237468718257E-2</v>
      </c>
      <c r="Q23" s="46" t="str">
        <f>IF(MAX('2. Collected Data'!AI23:AK23)='2. Collected Data'!AI23,"NaCl",IF(MAX('2. Collected Data'!AJ23:AK23)='2. Collected Data'!AJ23,"CaCl2","MgCl2"))</f>
        <v>NaCl</v>
      </c>
      <c r="R23" s="59">
        <f>'2. Collected Data'!AL23/'2. Collected Data'!G23</f>
        <v>1.8335439431105827E-2</v>
      </c>
      <c r="S23" s="59">
        <f>SUM('2. Collected Data'!AO23:AU23)/'2. Collected Data'!G23</f>
        <v>23.323174508783666</v>
      </c>
      <c r="T23" s="46" t="str">
        <f>IF(MAX('2. Collected Data'!AO23:AT23)='2. Collected Data'!AO23,"NaCl",IF(MAX('2. Collected Data'!AP23:AT23)='2. Collected Data'!AP23,"CaCl2",IF(MAX('2. Collected Data'!AQ23:AT23)='2. Collected Data'!AQ23,"MgCl2",IF(MAX('2. Collected Data'!AR23:AT23)='2. Collected Data'!AR23,"Potassium Acetate",IF('2. Collected Data'!AS23&gt;'2. Collected Data'!AT23,"Enhanced Brine","Ag Byproduct")))))</f>
        <v>NaCl</v>
      </c>
      <c r="U23" s="65">
        <f>IF('2. Collected Data'!BC23&gt;0,'2. Collected Data'!BC23/'2. Collected Data'!$G23,"")</f>
        <v>32.296117346812359</v>
      </c>
      <c r="V23" s="65">
        <f>IF('2. Collected Data'!BD23&gt;0,'2. Collected Data'!BD23/'2. Collected Data'!$G23,"")</f>
        <v>15.10352089992319</v>
      </c>
      <c r="W23" s="65">
        <f>IF('2. Collected Data'!BE23&gt;0,'2. Collected Data'!BE23/'2. Collected Data'!$G23,"")</f>
        <v>6.7296761564954535</v>
      </c>
      <c r="X23" s="65">
        <f>IF('2. Collected Data'!BF23&gt;0,'2. Collected Data'!BF23/'2. Collected Data'!$G23,"")</f>
        <v>54.16534106395104</v>
      </c>
      <c r="Y23" s="67" t="str">
        <f>IF(AND('2. Collected Data'!BB23&gt;0,'2. Collected Data'!BH23&gt;0),('2. Collected Data'!BH23-'2. Collected Data'!BB23)/'2. Collected Data'!BH23,"")</f>
        <v/>
      </c>
    </row>
    <row r="24" spans="1:25" s="252" customFormat="1" ht="11.25" customHeight="1" x14ac:dyDescent="0.15">
      <c r="A24" s="324" t="s">
        <v>350</v>
      </c>
      <c r="B24" s="358"/>
      <c r="C24" s="358"/>
      <c r="D24" s="358"/>
      <c r="E24" s="358"/>
      <c r="F24" s="358"/>
      <c r="G24" s="123"/>
      <c r="H24" s="41"/>
      <c r="I24" s="41"/>
      <c r="J24" s="41"/>
      <c r="K24" s="59"/>
      <c r="L24" s="66"/>
      <c r="M24" s="66"/>
      <c r="N24" s="59"/>
      <c r="O24" s="59"/>
      <c r="P24" s="59"/>
      <c r="Q24" s="46"/>
      <c r="R24" s="59"/>
      <c r="S24" s="59"/>
      <c r="T24" s="46"/>
      <c r="U24" s="65"/>
      <c r="V24" s="65"/>
      <c r="W24" s="65"/>
      <c r="X24" s="65"/>
      <c r="Y24" s="67"/>
    </row>
    <row r="25" spans="1:25" s="47" customFormat="1" ht="11.25" customHeight="1" x14ac:dyDescent="0.15">
      <c r="A25" s="292" t="s">
        <v>351</v>
      </c>
      <c r="B25" s="146"/>
      <c r="C25" s="146"/>
      <c r="D25" s="146"/>
      <c r="E25" s="146"/>
      <c r="F25" s="146"/>
      <c r="G25" s="123">
        <f>'2. Collected Data'!G25</f>
        <v>12604</v>
      </c>
      <c r="H25" s="41">
        <f>'2. Collected Data'!I25/'3. Calculated Stats'!$G25*1000</f>
        <v>34.116153602031105</v>
      </c>
      <c r="I25" s="41">
        <f>'2. Collected Data'!J25/'3. Calculated Stats'!$G25*1000</f>
        <v>3.7289749285940967</v>
      </c>
      <c r="J25" s="41">
        <f>'2. Collected Data'!K25/'3. Calculated Stats'!$G25*1000</f>
        <v>1.6661377340526817</v>
      </c>
      <c r="K25" s="59">
        <f>('2. Collected Data'!Y25+'2. Collected Data'!Z25)/G25*1000</f>
        <v>45.620437956204377</v>
      </c>
      <c r="L25" s="66">
        <f>IF(SUM('2. Collected Data'!Y25:Z25)&gt;0,(ROUND('2. Collected Data'!Y25/SUM('2. Collected Data'!Y25:Z25),2)),"")</f>
        <v>0.97</v>
      </c>
      <c r="M25" s="66">
        <f>IF(SUM('2. Collected Data'!Y25:Z25)&gt;0,1-L25,"")</f>
        <v>3.0000000000000027E-2</v>
      </c>
      <c r="N25" s="59">
        <f>IF('2. Collected Data'!AD25&gt;0,'2. Collected Data'!AE25/'2. Collected Data'!AD25,"")</f>
        <v>2312.9770992366412</v>
      </c>
      <c r="O25" s="59">
        <f>IF('2. Collected Data'!AF25&gt;0,'2. Collected Data'!AG25/'2. Collected Data'!AF25,"")</f>
        <v>20389.23076923077</v>
      </c>
      <c r="P25" s="59">
        <f>SUM('2. Collected Data'!AI25:AK25)/'2. Collected Data'!G25</f>
        <v>12.937638844811172</v>
      </c>
      <c r="Q25" s="46" t="str">
        <f>IF(MAX('2. Collected Data'!AI25:AK25)='2. Collected Data'!AI25,"NaCl",IF(MAX('2. Collected Data'!AJ25:AK25)='2. Collected Data'!AJ25,"CaCl2","MgCl2"))</f>
        <v>NaCl</v>
      </c>
      <c r="R25" s="59">
        <f>'2. Collected Data'!AL25/'2. Collected Data'!G25</f>
        <v>0.39669946048873372</v>
      </c>
      <c r="S25" s="59">
        <f>SUM('2. Collected Data'!AO25:AU25)/'2. Collected Data'!G25</f>
        <v>382.29752459536655</v>
      </c>
      <c r="T25" s="46"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5" s="65">
        <f>IF('2. Collected Data'!BC25&gt;0,'2. Collected Data'!BC25/'2. Collected Data'!$G25,"")</f>
        <v>451.20279276420183</v>
      </c>
      <c r="V25" s="65">
        <f>IF('2. Collected Data'!BD25&gt;0,'2. Collected Data'!BD25/'2. Collected Data'!$G25,"")</f>
        <v>637.34155823548076</v>
      </c>
      <c r="W25" s="65">
        <f>IF('2. Collected Data'!BE25&gt;0,'2. Collected Data'!BE25/'2. Collected Data'!$G25,"")</f>
        <v>1039.5195176134559</v>
      </c>
      <c r="X25" s="65">
        <f>IF('2. Collected Data'!BF25&gt;0,'2. Collected Data'!BF25/'2. Collected Data'!$G25,"")</f>
        <v>2128.0638686131388</v>
      </c>
      <c r="Y25" s="67">
        <f>IF(AND('2. Collected Data'!BB25&gt;0,'2. Collected Data'!BH25&gt;0),('2. Collected Data'!BH25-'2. Collected Data'!BB25)/'2. Collected Data'!BH25,"")</f>
        <v>0</v>
      </c>
    </row>
    <row r="26" spans="1:25" s="47" customFormat="1" ht="11.25" customHeight="1" x14ac:dyDescent="0.15">
      <c r="A26" s="292" t="s">
        <v>135</v>
      </c>
      <c r="B26" s="146"/>
      <c r="C26" s="146"/>
      <c r="D26" s="146"/>
      <c r="E26" s="146"/>
      <c r="F26" s="146"/>
      <c r="G26" s="123">
        <f>'2. Collected Data'!G26</f>
        <v>45000</v>
      </c>
      <c r="H26" s="41">
        <f>'2. Collected Data'!I26/'3. Calculated Stats'!$G26*1000</f>
        <v>41.4</v>
      </c>
      <c r="I26" s="41">
        <f>'2. Collected Data'!J26/'3. Calculated Stats'!$G26*1000</f>
        <v>2.0666666666666669</v>
      </c>
      <c r="J26" s="41">
        <f>'2. Collected Data'!K26/'3. Calculated Stats'!$G26*1000</f>
        <v>0.31111111111111112</v>
      </c>
      <c r="K26" s="59">
        <f>('2. Collected Data'!Y26+'2. Collected Data'!Z26)/G26*1000</f>
        <v>90.111111111111114</v>
      </c>
      <c r="L26" s="66">
        <f>IF(SUM('2. Collected Data'!Y26:Z26)&gt;0,(ROUND('2. Collected Data'!Y26/SUM('2. Collected Data'!Y26:Z26),2)),"")</f>
        <v>0.38</v>
      </c>
      <c r="M26" s="66">
        <f>IF(SUM('2. Collected Data'!Y26:Z26)&gt;0,1-L26,"")</f>
        <v>0.62</v>
      </c>
      <c r="N26" s="59">
        <f>IF('2. Collected Data'!AD26&gt;0,'2. Collected Data'!AE26/'2. Collected Data'!AD26,"")</f>
        <v>2781.1170212765956</v>
      </c>
      <c r="O26" s="59">
        <f>IF('2. Collected Data'!AF26&gt;0,'2. Collected Data'!AG26/'2. Collected Data'!AF26,"")</f>
        <v>16775.949367088608</v>
      </c>
      <c r="P26" s="59">
        <f>SUM('2. Collected Data'!AI26:AK26)/'2. Collected Data'!G26</f>
        <v>6.8866666666666667</v>
      </c>
      <c r="Q26" s="46" t="str">
        <f>IF(MAX('2. Collected Data'!AI26:AK26)='2. Collected Data'!AI26,"NaCl",IF(MAX('2. Collected Data'!AJ26:AK26)='2. Collected Data'!AJ26,"CaCl2","MgCl2"))</f>
        <v>NaCl</v>
      </c>
      <c r="R26" s="59">
        <f>'2. Collected Data'!AL26/'2. Collected Data'!G26</f>
        <v>0</v>
      </c>
      <c r="S26" s="59">
        <f>SUM('2. Collected Data'!AO26:AU26)/'2. Collected Data'!G26</f>
        <v>31.377777777777776</v>
      </c>
      <c r="T26" s="46"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U26" s="65">
        <f>IF('2. Collected Data'!BC26&gt;0,'2. Collected Data'!BC26/'2. Collected Data'!$G26,"")</f>
        <v>505.42222222222222</v>
      </c>
      <c r="V26" s="65">
        <f>IF('2. Collected Data'!BD26&gt;0,'2. Collected Data'!BD26/'2. Collected Data'!$G26,"")</f>
        <v>677.48888888888894</v>
      </c>
      <c r="W26" s="65">
        <f>IF('2. Collected Data'!BE26&gt;0,'2. Collected Data'!BE26/'2. Collected Data'!$G26,"")</f>
        <v>681.44444444444446</v>
      </c>
      <c r="X26" s="65">
        <f>IF('2. Collected Data'!BF26&gt;0,'2. Collected Data'!BF26/'2. Collected Data'!$G26,"")</f>
        <v>1864.3555555555556</v>
      </c>
      <c r="Y26" s="67" t="str">
        <f>IF(AND('2. Collected Data'!BB26&gt;0,'2. Collected Data'!BH26&gt;0),('2. Collected Data'!BH26-'2. Collected Data'!BB26)/'2. Collected Data'!BH26,"")</f>
        <v/>
      </c>
    </row>
    <row r="27" spans="1:25" s="47" customFormat="1" ht="11.25" customHeight="1" x14ac:dyDescent="0.15">
      <c r="A27" s="292" t="s">
        <v>155</v>
      </c>
      <c r="B27" s="146"/>
      <c r="C27" s="146"/>
      <c r="D27" s="146"/>
      <c r="E27" s="146"/>
      <c r="F27" s="146"/>
      <c r="G27" s="123">
        <f>'2. Collected Data'!G27</f>
        <v>29824</v>
      </c>
      <c r="H27" s="41">
        <f>'2. Collected Data'!I27/'3. Calculated Stats'!$G27*1000</f>
        <v>37.520118025751074</v>
      </c>
      <c r="I27" s="41">
        <f>'2. Collected Data'!J27/'3. Calculated Stats'!$G27*1000</f>
        <v>0.30177038626609443</v>
      </c>
      <c r="J27" s="41">
        <f>'2. Collected Data'!K27/'3. Calculated Stats'!$G27*1000</f>
        <v>0</v>
      </c>
      <c r="K27" s="59">
        <f>('2. Collected Data'!Y27+'2. Collected Data'!Z27)/G27*1000</f>
        <v>64.17650214592274</v>
      </c>
      <c r="L27" s="66">
        <f>IF(SUM('2. Collected Data'!Y27:Z27)&gt;0,(ROUND('2. Collected Data'!Y27/SUM('2. Collected Data'!Y27:Z27),2)),"")</f>
        <v>0.93</v>
      </c>
      <c r="M27" s="66">
        <f>IF(SUM('2. Collected Data'!Y27:Z27)&gt;0,1-L27,"")</f>
        <v>6.9999999999999951E-2</v>
      </c>
      <c r="N27" s="59">
        <f>IF('2. Collected Data'!AD27&gt;0,'2. Collected Data'!AE27/'2. Collected Data'!AD27,"")</f>
        <v>3532.9333333333334</v>
      </c>
      <c r="O27" s="59">
        <f>IF('2. Collected Data'!AF27&gt;0,'2. Collected Data'!AG27/'2. Collected Data'!AF27,"")</f>
        <v>192977.08333333334</v>
      </c>
      <c r="P27" s="59">
        <f>SUM('2. Collected Data'!AI27:AK27)/'2. Collected Data'!G27</f>
        <v>6.3974315987124459</v>
      </c>
      <c r="Q27" s="46" t="str">
        <f>IF(MAX('2. Collected Data'!AI27:AK27)='2. Collected Data'!AI27,"NaCl",IF(MAX('2. Collected Data'!AJ27:AK27)='2. Collected Data'!AJ27,"CaCl2","MgCl2"))</f>
        <v>NaCl</v>
      </c>
      <c r="R27" s="59">
        <f>'2. Collected Data'!AL27/'2. Collected Data'!G27</f>
        <v>8.3758047210300432E-2</v>
      </c>
      <c r="S27" s="59">
        <f>SUM('2. Collected Data'!AO27:AU27)/'2. Collected Data'!G27</f>
        <v>146.25767837982832</v>
      </c>
      <c r="T27" s="46"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7" s="65">
        <f>IF('2. Collected Data'!BC27&gt;0,'2. Collected Data'!BC27/'2. Collected Data'!$G27,"")</f>
        <v>139.14468213519314</v>
      </c>
      <c r="V27" s="65">
        <f>IF('2. Collected Data'!BD27&gt;0,'2. Collected Data'!BD27/'2. Collected Data'!$G27,"")</f>
        <v>531.81843481759654</v>
      </c>
      <c r="W27" s="65">
        <f>IF('2. Collected Data'!BE27&gt;0,'2. Collected Data'!BE27/'2. Collected Data'!$G27,"")</f>
        <v>532.34120171673817</v>
      </c>
      <c r="X27" s="65">
        <f>IF('2. Collected Data'!BF27&gt;0,'2. Collected Data'!BF27/'2. Collected Data'!$G27,"")</f>
        <v>1203.3037151287554</v>
      </c>
      <c r="Y27" s="67">
        <f>IF(AND('2. Collected Data'!BB27&gt;0,'2. Collected Data'!BH27&gt;0),('2. Collected Data'!BH27-'2. Collected Data'!BB27)/'2. Collected Data'!BH27,"")</f>
        <v>-6.0197878173798985E-2</v>
      </c>
    </row>
    <row r="28" spans="1:25" s="47" customFormat="1" ht="11.25" customHeight="1" x14ac:dyDescent="0.15">
      <c r="A28" s="292" t="s">
        <v>136</v>
      </c>
      <c r="B28" s="146"/>
      <c r="C28" s="146"/>
      <c r="D28" s="146"/>
      <c r="E28" s="146"/>
      <c r="F28" s="146"/>
      <c r="G28" s="123">
        <f>'2. Collected Data'!G28</f>
        <v>24565</v>
      </c>
      <c r="H28" s="41">
        <f>'2. Collected Data'!I28/'3. Calculated Stats'!$G28*1000</f>
        <v>37.655200488499901</v>
      </c>
      <c r="I28" s="41">
        <f>'2. Collected Data'!J28/'3. Calculated Stats'!$G28*1000</f>
        <v>1.6283329940972928</v>
      </c>
      <c r="J28" s="41">
        <f>'2. Collected Data'!K28/'3. Calculated Stats'!$G28*1000</f>
        <v>0.4070832485243232</v>
      </c>
      <c r="K28" s="59">
        <f>('2. Collected Data'!Y28+'2. Collected Data'!Z28)/G28*1000</f>
        <v>62.56869529818848</v>
      </c>
      <c r="L28" s="66">
        <f>IF(SUM('2. Collected Data'!Y28:Z28)&gt;0,(ROUND('2. Collected Data'!Y28/SUM('2. Collected Data'!Y28:Z28),2)),"")</f>
        <v>0.7</v>
      </c>
      <c r="M28" s="66">
        <f>IF(SUM('2. Collected Data'!Y28:Z28)&gt;0,1-L28,"")</f>
        <v>0.30000000000000004</v>
      </c>
      <c r="N28" s="59">
        <f>IF('2. Collected Data'!AD28&gt;0,'2. Collected Data'!AE28/'2. Collected Data'!AD28,"")</f>
        <v>2182.3660714285716</v>
      </c>
      <c r="O28" s="59">
        <f>IF('2. Collected Data'!AF28&gt;0,'2. Collected Data'!AG28/'2. Collected Data'!AF28,"")</f>
        <v>58617.857142857145</v>
      </c>
      <c r="P28" s="59">
        <f>SUM('2. Collected Data'!AI28:AK28)/'2. Collected Data'!G28</f>
        <v>3.0761652757989011</v>
      </c>
      <c r="Q28" s="46" t="str">
        <f>IF(MAX('2. Collected Data'!AI28:AK28)='2. Collected Data'!AI28,"NaCl",IF(MAX('2. Collected Data'!AJ28:AK28)='2. Collected Data'!AJ28,"CaCl2","MgCl2"))</f>
        <v>NaCl</v>
      </c>
      <c r="R28" s="59">
        <f>'2. Collected Data'!AL28/'2. Collected Data'!G28</f>
        <v>0.36352534093222066</v>
      </c>
      <c r="S28" s="59">
        <f>SUM('2. Collected Data'!AO28:AU28)/'2. Collected Data'!G28</f>
        <v>798.17223692245068</v>
      </c>
      <c r="T28" s="46"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8" s="65" t="str">
        <f>IF('2. Collected Data'!BC28&gt;0,'2. Collected Data'!BC28/'2. Collected Data'!$G28,"")</f>
        <v/>
      </c>
      <c r="V28" s="65" t="str">
        <f>IF('2. Collected Data'!BD28&gt;0,'2. Collected Data'!BD28/'2. Collected Data'!$G28,"")</f>
        <v/>
      </c>
      <c r="W28" s="65">
        <f>IF('2. Collected Data'!BE28&gt;0,'2. Collected Data'!BE28/'2. Collected Data'!$G28,"")</f>
        <v>427.93165072257278</v>
      </c>
      <c r="X28" s="65" t="str">
        <f>IF('2. Collected Data'!BF28&gt;0,'2. Collected Data'!BF28/'2. Collected Data'!$G28,"")</f>
        <v/>
      </c>
      <c r="Y28" s="67">
        <f>IF(AND('2. Collected Data'!BB28&gt;0,'2. Collected Data'!BH28&gt;0),('2. Collected Data'!BH28-'2. Collected Data'!BB28)/'2. Collected Data'!BH28,"")</f>
        <v>-6.7775723967960213E-3</v>
      </c>
    </row>
    <row r="29" spans="1:25" s="47" customFormat="1" ht="11.25" customHeight="1" x14ac:dyDescent="0.15">
      <c r="A29" s="292" t="s">
        <v>109</v>
      </c>
      <c r="B29" s="146"/>
      <c r="C29" s="146"/>
      <c r="D29" s="146"/>
      <c r="E29" s="146"/>
      <c r="F29" s="146"/>
      <c r="G29" s="123">
        <f>'2. Collected Data'!G29</f>
        <v>23500</v>
      </c>
      <c r="H29" s="41">
        <f>'2. Collected Data'!I29/'3. Calculated Stats'!$G29*1000</f>
        <v>25.148936170212764</v>
      </c>
      <c r="I29" s="41">
        <f>'2. Collected Data'!J29/'3. Calculated Stats'!$G29*1000</f>
        <v>4.6382978723404253</v>
      </c>
      <c r="J29" s="41">
        <f>'2. Collected Data'!K29/'3. Calculated Stats'!$G29*1000</f>
        <v>0.1702127659574468</v>
      </c>
      <c r="K29" s="59">
        <f>('2. Collected Data'!Y29+'2. Collected Data'!Z29)/G29*1000</f>
        <v>47.872340425531917</v>
      </c>
      <c r="L29" s="66">
        <f>IF(SUM('2. Collected Data'!Y29:Z29)&gt;0,(ROUND('2. Collected Data'!Y29/SUM('2. Collected Data'!Y29:Z29),2)),"")</f>
        <v>0.98</v>
      </c>
      <c r="M29" s="66">
        <f>IF(SUM('2. Collected Data'!Y29:Z29)&gt;0,1-L29,"")</f>
        <v>2.0000000000000018E-2</v>
      </c>
      <c r="N29" s="59">
        <f>IF('2. Collected Data'!AD29&gt;0,'2. Collected Data'!AE29/'2. Collected Data'!AD29,"")</f>
        <v>12500</v>
      </c>
      <c r="O29" s="59">
        <f>IF('2. Collected Data'!AF29&gt;0,'2. Collected Data'!AG29/'2. Collected Data'!AF29,"")</f>
        <v>15000</v>
      </c>
      <c r="P29" s="59">
        <f>SUM('2. Collected Data'!AI29:AK29)/'2. Collected Data'!G29</f>
        <v>3.6170212765957448</v>
      </c>
      <c r="Q29" s="46" t="str">
        <f>IF(MAX('2. Collected Data'!AI29:AK29)='2. Collected Data'!AI29,"NaCl",IF(MAX('2. Collected Data'!AJ29:AK29)='2. Collected Data'!AJ29,"CaCl2","MgCl2"))</f>
        <v>NaCl</v>
      </c>
      <c r="R29" s="59">
        <f>'2. Collected Data'!AL29/'2. Collected Data'!G29</f>
        <v>0.55319148936170215</v>
      </c>
      <c r="S29" s="59">
        <f>SUM('2. Collected Data'!AO29:AU29)/'2. Collected Data'!G29</f>
        <v>308.31914893617022</v>
      </c>
      <c r="T29" s="46"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29" s="65">
        <f>IF('2. Collected Data'!BC29&gt;0,'2. Collected Data'!BC29/'2. Collected Data'!$G29,"")</f>
        <v>3659.5744680851062</v>
      </c>
      <c r="V29" s="65">
        <f>IF('2. Collected Data'!BD29&gt;0,'2. Collected Data'!BD29/'2. Collected Data'!$G29,"")</f>
        <v>404.25531914893617</v>
      </c>
      <c r="W29" s="65">
        <f>IF('2. Collected Data'!BE29&gt;0,'2. Collected Data'!BE29/'2. Collected Data'!$G29,"")</f>
        <v>200</v>
      </c>
      <c r="X29" s="65">
        <f>IF('2. Collected Data'!BF29&gt;0,'2. Collected Data'!BF29/'2. Collected Data'!$G29,"")</f>
        <v>970.21276595744678</v>
      </c>
      <c r="Y29" s="67">
        <f>IF(AND('2. Collected Data'!BB29&gt;0,'2. Collected Data'!BH29&gt;0),('2. Collected Data'!BH29-'2. Collected Data'!BB29)/'2. Collected Data'!BH29,"")</f>
        <v>0</v>
      </c>
    </row>
    <row r="30" spans="1:25" s="252" customFormat="1" ht="11.25" customHeight="1" x14ac:dyDescent="0.15">
      <c r="A30" s="292" t="s">
        <v>352</v>
      </c>
      <c r="B30" s="358"/>
      <c r="C30" s="358"/>
      <c r="D30" s="358"/>
      <c r="E30" s="358"/>
      <c r="F30" s="358"/>
      <c r="G30" s="123">
        <f>'2. Collected Data'!G30</f>
        <v>64240</v>
      </c>
      <c r="H30" s="41">
        <f>'2. Collected Data'!I30/'3. Calculated Stats'!$G30*1000</f>
        <v>15.566625155666252</v>
      </c>
      <c r="I30" s="41">
        <f>'2. Collected Data'!J30/'3. Calculated Stats'!$G30*1000</f>
        <v>0.54483188044831876</v>
      </c>
      <c r="J30" s="41">
        <f>'2. Collected Data'!K30/'3. Calculated Stats'!$G30*1000</f>
        <v>0</v>
      </c>
      <c r="K30" s="59">
        <f>('2. Collected Data'!Y30+'2. Collected Data'!Z30)/G30*1000</f>
        <v>31.833748443337488</v>
      </c>
      <c r="L30" s="66">
        <f>IF(SUM('2. Collected Data'!Y30:Z30)&gt;0,(ROUND('2. Collected Data'!Y30/SUM('2. Collected Data'!Y30:Z30),2)),"")</f>
        <v>0.99</v>
      </c>
      <c r="M30" s="66">
        <f>IF(SUM('2. Collected Data'!Y30:Z30)&gt;0,1-L30,"")</f>
        <v>1.0000000000000009E-2</v>
      </c>
      <c r="N30" s="59">
        <f>IF('2. Collected Data'!AD30&gt;0,'2. Collected Data'!AE30/'2. Collected Data'!AD30,"")</f>
        <v>2348.4848484848485</v>
      </c>
      <c r="O30" s="59">
        <f>IF('2. Collected Data'!AF30&gt;0,'2. Collected Data'!AG30/'2. Collected Data'!AF30,"")</f>
        <v>2016.1290322580646</v>
      </c>
      <c r="P30" s="59">
        <f>SUM('2. Collected Data'!AI30:AK30)/'2. Collected Data'!G30</f>
        <v>2.2075965130759649</v>
      </c>
      <c r="Q30" s="46" t="str">
        <f>IF(MAX('2. Collected Data'!AI30:AK30)='2. Collected Data'!AI30,"NaCl",IF(MAX('2. Collected Data'!AJ30:AK30)='2. Collected Data'!AJ30,"CaCl2","MgCl2"))</f>
        <v>NaCl</v>
      </c>
      <c r="R30" s="59">
        <f>'2. Collected Data'!AL30/'2. Collected Data'!G30</f>
        <v>0</v>
      </c>
      <c r="S30" s="59">
        <f>SUM('2. Collected Data'!AO30:AU30)/'2. Collected Data'!G30</f>
        <v>15.051774595267746</v>
      </c>
      <c r="T30" s="46" t="str">
        <f>IF(MAX('2. Collected Data'!AO30:AT30)='2. Collected Data'!AO30,"NaCl",IF(MAX('2. Collected Data'!AP30:AT30)='2. Collected Data'!AP30,"CaCl2",IF(MAX('2. Collected Data'!AQ30:AT30)='2. Collected Data'!AQ30,"MgCl2",IF(MAX('2. Collected Data'!AR30:AT30)='2. Collected Data'!AR30,"Potassium Acetate",IF('2. Collected Data'!AS30&gt;'2. Collected Data'!AT30,"Enhanced Brine","Ag Byproduct")))))</f>
        <v>CaCl2</v>
      </c>
      <c r="U30" s="65">
        <f>IF('2. Collected Data'!BC30&gt;0,'2. Collected Data'!BC30/'2. Collected Data'!$G30,"")</f>
        <v>179.99143835616439</v>
      </c>
      <c r="V30" s="65">
        <f>IF('2. Collected Data'!BD30&gt;0,'2. Collected Data'!BD30/'2. Collected Data'!$G30,"")</f>
        <v>52.15269302615193</v>
      </c>
      <c r="W30" s="65">
        <f>IF('2. Collected Data'!BE30&gt;0,'2. Collected Data'!BE30/'2. Collected Data'!$G30,"")</f>
        <v>281.02011207970111</v>
      </c>
      <c r="X30" s="65">
        <f>IF('2. Collected Data'!BF30&gt;0,'2. Collected Data'!BF30/'2. Collected Data'!$G30,"")</f>
        <v>743.68787359900375</v>
      </c>
      <c r="Y30" s="67">
        <f>IF(AND('2. Collected Data'!BB30&gt;0,'2. Collected Data'!BH30&gt;0),('2. Collected Data'!BH30-'2. Collected Data'!BB30)/'2. Collected Data'!BH30,"")</f>
        <v>4.6899331318127735E-2</v>
      </c>
    </row>
    <row r="31" spans="1:25" s="252" customFormat="1" ht="11.25" customHeight="1" x14ac:dyDescent="0.15">
      <c r="A31" s="324" t="s">
        <v>53</v>
      </c>
      <c r="B31" s="358"/>
      <c r="C31" s="358"/>
      <c r="D31" s="358"/>
      <c r="E31" s="358"/>
      <c r="F31" s="358"/>
      <c r="G31" s="123"/>
      <c r="H31" s="41"/>
      <c r="I31" s="41"/>
      <c r="J31" s="41"/>
      <c r="K31" s="59"/>
      <c r="L31" s="66"/>
      <c r="M31" s="66"/>
      <c r="N31" s="59"/>
      <c r="O31" s="59"/>
      <c r="P31" s="59"/>
      <c r="Q31" s="46"/>
      <c r="R31" s="59"/>
      <c r="S31" s="59"/>
      <c r="T31" s="46"/>
      <c r="U31" s="65"/>
      <c r="V31" s="65"/>
      <c r="W31" s="65"/>
      <c r="X31" s="65"/>
      <c r="Y31" s="67"/>
    </row>
    <row r="32" spans="1:25" s="47" customFormat="1" ht="11.25" customHeight="1" x14ac:dyDescent="0.15">
      <c r="A32" s="292" t="s">
        <v>137</v>
      </c>
      <c r="B32" s="146"/>
      <c r="C32" s="146"/>
      <c r="D32" s="146"/>
      <c r="E32" s="146"/>
      <c r="F32" s="146"/>
      <c r="G32" s="123">
        <f>'2. Collected Data'!G32</f>
        <v>8166</v>
      </c>
      <c r="H32" s="41">
        <f>'2. Collected Data'!I32/'3. Calculated Stats'!$G32*1000</f>
        <v>50.20818025961303</v>
      </c>
      <c r="I32" s="41">
        <f>'2. Collected Data'!J32/'3. Calculated Stats'!$G32*1000</f>
        <v>3.0614744060739651</v>
      </c>
      <c r="J32" s="41">
        <f>'2. Collected Data'!K32/'3. Calculated Stats'!$G32*1000</f>
        <v>0.61229488121479303</v>
      </c>
      <c r="K32" s="59">
        <f>('2. Collected Data'!Y32+'2. Collected Data'!Z32)/G32*1000</f>
        <v>91.231937301004166</v>
      </c>
      <c r="L32" s="66">
        <f>IF(SUM('2. Collected Data'!Y32:Z32)&gt;0,(ROUND('2. Collected Data'!Y32/SUM('2. Collected Data'!Y32:Z32),2)),"")</f>
        <v>1</v>
      </c>
      <c r="M32" s="66">
        <f>IF(SUM('2. Collected Data'!Y32:Z32)&gt;0,1-L32,"")</f>
        <v>0</v>
      </c>
      <c r="N32" s="59">
        <f>IF('2. Collected Data'!AD32&gt;0,'2. Collected Data'!AE32/'2. Collected Data'!AD32,"")</f>
        <v>1060</v>
      </c>
      <c r="O32" s="59">
        <f>IF('2. Collected Data'!AF32&gt;0,'2. Collected Data'!AG32/'2. Collected Data'!AF32,"")</f>
        <v>8988.7640449438204</v>
      </c>
      <c r="P32" s="59">
        <f>SUM('2. Collected Data'!AI32:AK32)/'2. Collected Data'!G32</f>
        <v>12.262919421993631</v>
      </c>
      <c r="Q32" s="46" t="str">
        <f>IF(MAX('2. Collected Data'!AI32:AK32)='2. Collected Data'!AI32,"NaCl",IF(MAX('2. Collected Data'!AJ32:AK32)='2. Collected Data'!AJ32,"CaCl2","MgCl2"))</f>
        <v>NaCl</v>
      </c>
      <c r="R32" s="59">
        <f>'2. Collected Data'!AL32/'2. Collected Data'!G32</f>
        <v>8.5966201322556945E-2</v>
      </c>
      <c r="S32" s="59">
        <f>SUM('2. Collected Data'!AO32:AU32)/'2. Collected Data'!G32</f>
        <v>70.734508939505261</v>
      </c>
      <c r="T32" s="46"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U32" s="65">
        <f>IF('2. Collected Data'!BC32&gt;0,'2. Collected Data'!BC32/'2. Collected Data'!$G32,"")</f>
        <v>1091.5259613029634</v>
      </c>
      <c r="V32" s="65">
        <f>IF('2. Collected Data'!BD32&gt;0,'2. Collected Data'!BD32/'2. Collected Data'!$G32,"")</f>
        <v>959.82488366397251</v>
      </c>
      <c r="W32" s="65">
        <f>IF('2. Collected Data'!BE32&gt;0,'2. Collected Data'!BE32/'2. Collected Data'!$G32,"")</f>
        <v>1092.4819985304923</v>
      </c>
      <c r="X32" s="65">
        <f>IF('2. Collected Data'!BF32&gt;0,'2. Collected Data'!BF32/'2. Collected Data'!$G32,"")</f>
        <v>3143.8330884153806</v>
      </c>
      <c r="Y32" s="67">
        <f>IF(AND('2. Collected Data'!BB32&gt;0,'2. Collected Data'!BH32&gt;0),('2. Collected Data'!BH32-'2. Collected Data'!BB32)/'2. Collected Data'!BH32,"")</f>
        <v>0</v>
      </c>
    </row>
    <row r="33" spans="1:25" s="47" customFormat="1" ht="10.5" customHeight="1" x14ac:dyDescent="0.15">
      <c r="A33" s="292" t="s">
        <v>353</v>
      </c>
      <c r="B33" s="146"/>
      <c r="C33" s="146"/>
      <c r="D33" s="146"/>
      <c r="E33" s="146"/>
      <c r="F33" s="146"/>
      <c r="G33" s="123">
        <f>'2. Collected Data'!G33</f>
        <v>17494</v>
      </c>
      <c r="H33" s="41">
        <f>'2. Collected Data'!I33/'3. Calculated Stats'!$G33*1000</f>
        <v>36.469646736023776</v>
      </c>
      <c r="I33" s="41">
        <f>'2. Collected Data'!J33/'3. Calculated Stats'!$G33*1000</f>
        <v>0.34297473419458102</v>
      </c>
      <c r="J33" s="41">
        <f>'2. Collected Data'!K33/'3. Calculated Stats'!$G33*1000</f>
        <v>0.57162455699096826</v>
      </c>
      <c r="K33" s="59">
        <f>('2. Collected Data'!Y33+'2. Collected Data'!Z33)/G33*1000</f>
        <v>43.729278609809072</v>
      </c>
      <c r="L33" s="66">
        <f>IF(SUM('2. Collected Data'!Y33:Z33)&gt;0,(ROUND('2. Collected Data'!Y33/SUM('2. Collected Data'!Y33:Z33),2)),"")</f>
        <v>0.97</v>
      </c>
      <c r="M33" s="66">
        <f>IF(SUM('2. Collected Data'!Y33:Z33)&gt;0,1-L33,"")</f>
        <v>3.0000000000000027E-2</v>
      </c>
      <c r="N33" s="59">
        <f>IF('2. Collected Data'!AD33&gt;0,'2. Collected Data'!AE33/'2. Collected Data'!AD33,"")</f>
        <v>4448.2758620689656</v>
      </c>
      <c r="O33" s="59">
        <f>IF('2. Collected Data'!AF33&gt;0,'2. Collected Data'!AG33/'2. Collected Data'!AF33,"")</f>
        <v>20779.220779220781</v>
      </c>
      <c r="P33" s="59">
        <f>SUM('2. Collected Data'!AI33:AK33)/'2. Collected Data'!G33</f>
        <v>6.7823825311535382</v>
      </c>
      <c r="Q33" s="46" t="str">
        <f>IF(MAX('2. Collected Data'!AI33:AK33)='2. Collected Data'!AI33,"NaCl",IF(MAX('2. Collected Data'!AJ33:AK33)='2. Collected Data'!AJ33,"CaCl2","MgCl2"))</f>
        <v>NaCl</v>
      </c>
      <c r="R33" s="59">
        <f>'2. Collected Data'!AL33/'2. Collected Data'!G33</f>
        <v>0.71704584428947071</v>
      </c>
      <c r="S33" s="59">
        <f>SUM('2. Collected Data'!AO33:AU33)/'2. Collected Data'!G33</f>
        <v>127.96484508974505</v>
      </c>
      <c r="T33" s="46"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3" s="65">
        <f>IF('2. Collected Data'!BC33&gt;0,'2. Collected Data'!BC33/'2. Collected Data'!$G33,"")</f>
        <v>586.77260775122897</v>
      </c>
      <c r="V33" s="65">
        <f>IF('2. Collected Data'!BD33&gt;0,'2. Collected Data'!BD33/'2. Collected Data'!$G33,"")</f>
        <v>353.26963530353265</v>
      </c>
      <c r="W33" s="65">
        <f>IF('2. Collected Data'!BE33&gt;0,'2. Collected Data'!BE33/'2. Collected Data'!$G33,"")</f>
        <v>609.19841088373153</v>
      </c>
      <c r="X33" s="65">
        <f>IF('2. Collected Data'!BF33&gt;0,'2. Collected Data'!BF33/'2. Collected Data'!$G33,"")</f>
        <v>3755.5733394306621</v>
      </c>
      <c r="Y33" s="67">
        <f>IF(AND('2. Collected Data'!BB33&gt;0,'2. Collected Data'!BH33&gt;0),('2. Collected Data'!BH33-'2. Collected Data'!BB33)/'2. Collected Data'!BH33,"")</f>
        <v>2.3255813953488372E-2</v>
      </c>
    </row>
    <row r="34" spans="1:25" s="47" customFormat="1" ht="11.25" customHeight="1" x14ac:dyDescent="0.15">
      <c r="A34" s="292" t="s">
        <v>138</v>
      </c>
      <c r="B34" s="146"/>
      <c r="C34" s="146"/>
      <c r="D34" s="146"/>
      <c r="E34" s="146"/>
      <c r="F34" s="146"/>
      <c r="G34" s="123">
        <f>'2. Collected Data'!G34</f>
        <v>15436</v>
      </c>
      <c r="H34" s="41">
        <f>'2. Collected Data'!I34/'3. Calculated Stats'!$G34*1000</f>
        <v>25.913449080072557</v>
      </c>
      <c r="I34" s="41">
        <f>'2. Collected Data'!J34/'3. Calculated Stats'!$G34*1000</f>
        <v>6.4783622700181398E-2</v>
      </c>
      <c r="J34" s="41">
        <f>'2. Collected Data'!K34/'3. Calculated Stats'!$G34*1000</f>
        <v>2.461777662606893</v>
      </c>
      <c r="K34" s="59">
        <f>('2. Collected Data'!Y34+'2. Collected Data'!Z34)/G34*1000</f>
        <v>77.740347240217673</v>
      </c>
      <c r="L34" s="66">
        <f>IF(SUM('2. Collected Data'!Y34:Z34)&gt;0,(ROUND('2. Collected Data'!Y34/SUM('2. Collected Data'!Y34:Z34),2)),"")</f>
        <v>0.33</v>
      </c>
      <c r="M34" s="66">
        <f>IF(SUM('2. Collected Data'!Y34:Z34)&gt;0,1-L34,"")</f>
        <v>0.66999999999999993</v>
      </c>
      <c r="N34" s="59">
        <f>IF('2. Collected Data'!AD34&gt;0,'2. Collected Data'!AE34/'2. Collected Data'!AD34,"")</f>
        <v>2502.9850746268658</v>
      </c>
      <c r="O34" s="59">
        <f>IF('2. Collected Data'!AF34&gt;0,'2. Collected Data'!AG34/'2. Collected Data'!AF34,"")</f>
        <v>10852.144</v>
      </c>
      <c r="P34" s="59">
        <f>SUM('2. Collected Data'!AI34:AK34)/'2. Collected Data'!G34</f>
        <v>15.070160663384296</v>
      </c>
      <c r="Q34" s="46" t="str">
        <f>IF(MAX('2. Collected Data'!AI34:AK34)='2. Collected Data'!AI34,"NaCl",IF(MAX('2. Collected Data'!AJ34:AK34)='2. Collected Data'!AJ34,"CaCl2","MgCl2"))</f>
        <v>NaCl</v>
      </c>
      <c r="R34" s="59">
        <f>'2. Collected Data'!AL34/'2. Collected Data'!G34</f>
        <v>0.41772479917076966</v>
      </c>
      <c r="S34" s="59">
        <f>SUM('2. Collected Data'!AO34:AU34)/'2. Collected Data'!G34</f>
        <v>103.19234257579684</v>
      </c>
      <c r="T34" s="46"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4" s="65">
        <f>IF('2. Collected Data'!BC34&gt;0,'2. Collected Data'!BC34/'2. Collected Data'!$G34,"")</f>
        <v>527.00628401140193</v>
      </c>
      <c r="V34" s="65">
        <f>IF('2. Collected Data'!BD34&gt;0,'2. Collected Data'!BD34/'2. Collected Data'!$G34,"")</f>
        <v>2849.68929774553</v>
      </c>
      <c r="W34" s="65">
        <f>IF('2. Collected Data'!BE34&gt;0,'2. Collected Data'!BE34/'2. Collected Data'!$G34,"")</f>
        <v>1151.8497667789584</v>
      </c>
      <c r="X34" s="65">
        <f>IF('2. Collected Data'!BF34&gt;0,'2. Collected Data'!BF34/'2. Collected Data'!$G34,"")</f>
        <v>4528.5453252137859</v>
      </c>
      <c r="Y34" s="67" t="str">
        <f>IF(AND('2. Collected Data'!BB34&gt;0,'2. Collected Data'!BH34&gt;0),('2. Collected Data'!BH34-'2. Collected Data'!BB34)/'2. Collected Data'!BH34,"")</f>
        <v/>
      </c>
    </row>
    <row r="35" spans="1:25" s="47" customFormat="1" ht="11.25" customHeight="1" x14ac:dyDescent="0.15">
      <c r="A35" s="292" t="s">
        <v>139</v>
      </c>
      <c r="B35" s="146"/>
      <c r="C35" s="146"/>
      <c r="D35" s="146"/>
      <c r="E35" s="146"/>
      <c r="F35" s="146"/>
      <c r="G35" s="123">
        <f>'2. Collected Data'!G35</f>
        <v>30122</v>
      </c>
      <c r="H35" s="41">
        <f>'2. Collected Data'!I35/'3. Calculated Stats'!$G35*1000</f>
        <v>13.677710643383573</v>
      </c>
      <c r="I35" s="41">
        <f>'2. Collected Data'!J35/'3. Calculated Stats'!$G35*1000</f>
        <v>0.73036318969523939</v>
      </c>
      <c r="J35" s="41">
        <f>'2. Collected Data'!K35/'3. Calculated Stats'!$G35*1000</f>
        <v>3.3198326804329062E-2</v>
      </c>
      <c r="K35" s="59">
        <f>('2. Collected Data'!Y35+'2. Collected Data'!Z35)/G35*1000</f>
        <v>18.823451298054579</v>
      </c>
      <c r="L35" s="66">
        <f>IF(SUM('2. Collected Data'!Y35:Z35)&gt;0,(ROUND('2. Collected Data'!Y35/SUM('2. Collected Data'!Y35:Z35),2)),"")</f>
        <v>0.8</v>
      </c>
      <c r="M35" s="66">
        <f>IF(SUM('2. Collected Data'!Y35:Z35)&gt;0,1-L35,"")</f>
        <v>0.19999999999999996</v>
      </c>
      <c r="N35" s="59" t="str">
        <f>IF('2. Collected Data'!AD35&gt;0,'2. Collected Data'!AE35/'2. Collected Data'!AD35,"")</f>
        <v/>
      </c>
      <c r="O35" s="59" t="str">
        <f>IF('2. Collected Data'!AF35&gt;0,'2. Collected Data'!AG35/'2. Collected Data'!AF35,"")</f>
        <v/>
      </c>
      <c r="P35" s="59">
        <f>SUM('2. Collected Data'!AI35:AK35)/'2. Collected Data'!G35</f>
        <v>11.105072704335701</v>
      </c>
      <c r="Q35" s="46" t="str">
        <f>IF(MAX('2. Collected Data'!AI35:AK35)='2. Collected Data'!AI35,"NaCl",IF(MAX('2. Collected Data'!AJ35:AK35)='2. Collected Data'!AJ35,"CaCl2","MgCl2"))</f>
        <v>NaCl</v>
      </c>
      <c r="R35" s="59">
        <f>'2. Collected Data'!AL35/'2. Collected Data'!G35</f>
        <v>1.1000265586614435</v>
      </c>
      <c r="S35" s="59">
        <f>SUM('2. Collected Data'!AO35:AU35)/'2. Collected Data'!G35</f>
        <v>50.401334572737532</v>
      </c>
      <c r="T35" s="46"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5" s="65" t="str">
        <f>IF('2. Collected Data'!BC35&gt;0,'2. Collected Data'!BC35/'2. Collected Data'!$G35,"")</f>
        <v/>
      </c>
      <c r="V35" s="65" t="str">
        <f>IF('2. Collected Data'!BD35&gt;0,'2. Collected Data'!BD35/'2. Collected Data'!$G35,"")</f>
        <v/>
      </c>
      <c r="W35" s="65" t="str">
        <f>IF('2. Collected Data'!BE35&gt;0,'2. Collected Data'!BE35/'2. Collected Data'!$G35,"")</f>
        <v/>
      </c>
      <c r="X35" s="65">
        <f>IF('2. Collected Data'!BF35&gt;0,'2. Collected Data'!BF35/'2. Collected Data'!$G35,"")</f>
        <v>2988.4792178474204</v>
      </c>
      <c r="Y35" s="67">
        <f>IF(AND('2. Collected Data'!BB35&gt;0,'2. Collected Data'!BH35&gt;0),('2. Collected Data'!BH35-'2. Collected Data'!BB35)/'2. Collected Data'!BH35,"")</f>
        <v>0.10954616588419405</v>
      </c>
    </row>
    <row r="36" spans="1:25" s="47" customFormat="1" ht="11.25" customHeight="1" x14ac:dyDescent="0.15">
      <c r="A36" s="292" t="s">
        <v>140</v>
      </c>
      <c r="B36" s="146"/>
      <c r="C36" s="146"/>
      <c r="D36" s="146"/>
      <c r="E36" s="146"/>
      <c r="F36" s="146"/>
      <c r="G36" s="123">
        <f>'2. Collected Data'!G36</f>
        <v>30309</v>
      </c>
      <c r="H36" s="41">
        <f>'2. Collected Data'!I36/'3. Calculated Stats'!$G36*1000</f>
        <v>28.902306245669603</v>
      </c>
      <c r="I36" s="41">
        <f>'2. Collected Data'!J36/'3. Calculated Stats'!$G36*1000</f>
        <v>0.79184400673067401</v>
      </c>
      <c r="J36" s="41">
        <f>'2. Collected Data'!K36/'3. Calculated Stats'!$G36*1000</f>
        <v>5.5429080471147181</v>
      </c>
      <c r="K36" s="59">
        <f>('2. Collected Data'!Y36+'2. Collected Data'!Z36)/G36*1000</f>
        <v>52.525652446468051</v>
      </c>
      <c r="L36" s="66">
        <f>IF(SUM('2. Collected Data'!Y36:Z36)&gt;0,(ROUND('2. Collected Data'!Y36/SUM('2. Collected Data'!Y36:Z36),2)),"")</f>
        <v>0.99</v>
      </c>
      <c r="M36" s="66">
        <f>IF(SUM('2. Collected Data'!Y36:Z36)&gt;0,1-L36,"")</f>
        <v>1.0000000000000009E-2</v>
      </c>
      <c r="N36" s="59">
        <f>IF('2. Collected Data'!AD36&gt;0,'2. Collected Data'!AE36/'2. Collected Data'!AD36,"")</f>
        <v>1836.155172413793</v>
      </c>
      <c r="O36" s="59">
        <f>IF('2. Collected Data'!AF36&gt;0,'2. Collected Data'!AG36/'2. Collected Data'!AF36,"")</f>
        <v>10191.223404255319</v>
      </c>
      <c r="P36" s="59">
        <f>SUM('2. Collected Data'!AI36:AK36)/'2. Collected Data'!G36</f>
        <v>3.7663730245141709</v>
      </c>
      <c r="Q36" s="46" t="str">
        <f>IF(MAX('2. Collected Data'!AI36:AK36)='2. Collected Data'!AI36,"NaCl",IF(MAX('2. Collected Data'!AJ36:AK36)='2. Collected Data'!AJ36,"CaCl2","MgCl2"))</f>
        <v>NaCl</v>
      </c>
      <c r="R36" s="59">
        <f>'2. Collected Data'!AL36/'2. Collected Data'!G36</f>
        <v>0.36484212610115807</v>
      </c>
      <c r="S36" s="59">
        <f>SUM('2. Collected Data'!AO36:AU36)/'2. Collected Data'!G36</f>
        <v>346.78118710614007</v>
      </c>
      <c r="T36" s="46"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6" s="65">
        <f>IF('2. Collected Data'!BC36&gt;0,'2. Collected Data'!BC36/'2. Collected Data'!$G36,"")</f>
        <v>1130.3753340591904</v>
      </c>
      <c r="V36" s="65">
        <f>IF('2. Collected Data'!BD36&gt;0,'2. Collected Data'!BD36/'2. Collected Data'!$G36,"")</f>
        <v>969.43152199016788</v>
      </c>
      <c r="W36" s="65">
        <f>IF('2. Collected Data'!BE36&gt;0,'2. Collected Data'!BE36/'2. Collected Data'!$G36,"")</f>
        <v>968.67719159325611</v>
      </c>
      <c r="X36" s="65">
        <f>IF('2. Collected Data'!BF36&gt;0,'2. Collected Data'!BF36/'2. Collected Data'!$G36,"")</f>
        <v>3068.4840476426143</v>
      </c>
      <c r="Y36" s="67" t="str">
        <f>IF(AND('2. Collected Data'!BB36&gt;0,'2. Collected Data'!BH36&gt;0),('2. Collected Data'!BH36-'2. Collected Data'!BB36)/'2. Collected Data'!BH36,"")</f>
        <v/>
      </c>
    </row>
    <row r="37" spans="1:25" s="252" customFormat="1" ht="11.25" customHeight="1" x14ac:dyDescent="0.15">
      <c r="A37" s="324" t="s">
        <v>354</v>
      </c>
      <c r="B37" s="358"/>
      <c r="C37" s="358"/>
      <c r="D37" s="358"/>
      <c r="E37" s="358"/>
      <c r="F37" s="358"/>
      <c r="G37" s="123"/>
      <c r="H37" s="41"/>
      <c r="I37" s="41"/>
      <c r="J37" s="41"/>
      <c r="K37" s="59"/>
      <c r="L37" s="66"/>
      <c r="M37" s="66"/>
      <c r="N37" s="59"/>
      <c r="O37" s="59"/>
      <c r="P37" s="59"/>
      <c r="Q37" s="46"/>
      <c r="R37" s="59"/>
      <c r="S37" s="59"/>
      <c r="T37" s="46"/>
      <c r="U37" s="65"/>
      <c r="V37" s="65"/>
      <c r="W37" s="65"/>
      <c r="X37" s="65"/>
      <c r="Y37" s="67"/>
    </row>
    <row r="38" spans="1:25" s="47" customFormat="1" ht="11.25" customHeight="1" x14ac:dyDescent="0.15">
      <c r="A38" s="292" t="s">
        <v>141</v>
      </c>
      <c r="B38" s="146"/>
      <c r="C38" s="146"/>
      <c r="D38" s="146"/>
      <c r="E38" s="146"/>
      <c r="F38" s="146"/>
      <c r="G38" s="123">
        <f>'2. Collected Data'!G38</f>
        <v>33808</v>
      </c>
      <c r="H38" s="41">
        <f>'2. Collected Data'!I38/'3. Calculated Stats'!$G38*1000</f>
        <v>46.734500709891151</v>
      </c>
      <c r="I38" s="41">
        <f>'2. Collected Data'!J38/'3. Calculated Stats'!$G38*1000</f>
        <v>2.5141978230004733</v>
      </c>
      <c r="J38" s="41">
        <f>'2. Collected Data'!K38/'3. Calculated Stats'!$G38*1000</f>
        <v>5.9157595835305249E-2</v>
      </c>
      <c r="K38" s="59">
        <f>('2. Collected Data'!Y38+'2. Collected Data'!Z38)/G38*1000</f>
        <v>83.500946521533365</v>
      </c>
      <c r="L38" s="66">
        <f>IF(SUM('2. Collected Data'!Y38:Z38)&gt;0,(ROUND('2. Collected Data'!Y38/SUM('2. Collected Data'!Y38:Z38),2)),"")</f>
        <v>0.92</v>
      </c>
      <c r="M38" s="66">
        <f>IF(SUM('2. Collected Data'!Y38:Z38)&gt;0,1-L38,"")</f>
        <v>7.999999999999996E-2</v>
      </c>
      <c r="N38" s="59">
        <f>IF('2. Collected Data'!AD38&gt;0,'2. Collected Data'!AE38/'2. Collected Data'!AD38,"")</f>
        <v>1811.1111111111111</v>
      </c>
      <c r="O38" s="59">
        <f>IF('2. Collected Data'!AF38&gt;0,'2. Collected Data'!AG38/'2. Collected Data'!AF38,"")</f>
        <v>1000</v>
      </c>
      <c r="P38" s="59">
        <f>SUM('2. Collected Data'!AI38:AK38)/'2. Collected Data'!G38</f>
        <v>2.36920255560814</v>
      </c>
      <c r="Q38" s="46" t="str">
        <f>IF(MAX('2. Collected Data'!AI38:AK38)='2. Collected Data'!AI38,"NaCl",IF(MAX('2. Collected Data'!AJ38:AK38)='2. Collected Data'!AJ38,"CaCl2","MgCl2"))</f>
        <v>NaCl</v>
      </c>
      <c r="R38" s="59">
        <f>'2. Collected Data'!AL38/'2. Collected Data'!G38</f>
        <v>2.3673982489351633</v>
      </c>
      <c r="S38" s="59">
        <f>SUM('2. Collected Data'!AO38:AU38)/'2. Collected Data'!G38</f>
        <v>31.613227638428775</v>
      </c>
      <c r="T38" s="46"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8" s="65">
        <f>IF('2. Collected Data'!BC38&gt;0,'2. Collected Data'!BC38/'2. Collected Data'!$G38,"")</f>
        <v>450.06255915759584</v>
      </c>
      <c r="V38" s="65">
        <f>IF('2. Collected Data'!BD38&gt;0,'2. Collected Data'!BD38/'2. Collected Data'!$G38,"")</f>
        <v>204.48736985328915</v>
      </c>
      <c r="W38" s="65">
        <f>IF('2. Collected Data'!BE38&gt;0,'2. Collected Data'!BE38/'2. Collected Data'!$G38,"")</f>
        <v>206.79830217699953</v>
      </c>
      <c r="X38" s="65">
        <f>IF('2. Collected Data'!BF38&gt;0,'2. Collected Data'!BF38/'2. Collected Data'!$G38,"")</f>
        <v>1262.1302650260293</v>
      </c>
      <c r="Y38" s="67">
        <f>IF(AND('2. Collected Data'!BB38&gt;0,'2. Collected Data'!BH38&gt;0),('2. Collected Data'!BH38-'2. Collected Data'!BB38)/'2. Collected Data'!BH38,"")</f>
        <v>1.9623411978221299E-2</v>
      </c>
    </row>
    <row r="39" spans="1:25" s="47" customFormat="1" ht="11.25" customHeight="1" x14ac:dyDescent="0.15">
      <c r="A39" s="292" t="s">
        <v>142</v>
      </c>
      <c r="B39" s="146"/>
      <c r="C39" s="146"/>
      <c r="D39" s="146"/>
      <c r="E39" s="146"/>
      <c r="F39" s="146"/>
      <c r="G39" s="123">
        <f>'2. Collected Data'!G39</f>
        <v>25190</v>
      </c>
      <c r="H39" s="41">
        <f>'2. Collected Data'!I39/'3. Calculated Stats'!$G39*1000</f>
        <v>23.461691147280668</v>
      </c>
      <c r="I39" s="41">
        <f>'2. Collected Data'!J39/'3. Calculated Stats'!$G39*1000</f>
        <v>2.5803890432711394</v>
      </c>
      <c r="J39" s="41">
        <f>'2. Collected Data'!K39/'3. Calculated Stats'!$G39*1000</f>
        <v>1.5085351329892815</v>
      </c>
      <c r="K39" s="59">
        <f>('2. Collected Data'!Y39+'2. Collected Data'!Z39)/G39*1000</f>
        <v>28.940055577610163</v>
      </c>
      <c r="L39" s="66">
        <f>IF(SUM('2. Collected Data'!Y39:Z39)&gt;0,(ROUND('2. Collected Data'!Y39/SUM('2. Collected Data'!Y39:Z39),2)),"")</f>
        <v>0.78</v>
      </c>
      <c r="M39" s="66">
        <f>IF(SUM('2. Collected Data'!Y39:Z39)&gt;0,1-L39,"")</f>
        <v>0.21999999999999997</v>
      </c>
      <c r="N39" s="59">
        <f>IF('2. Collected Data'!AD39&gt;0,'2. Collected Data'!AE39/'2. Collected Data'!AD39,"")</f>
        <v>279.16666666666669</v>
      </c>
      <c r="O39" s="59">
        <f>IF('2. Collected Data'!AF39&gt;0,'2. Collected Data'!AG39/'2. Collected Data'!AF39,"")</f>
        <v>10000</v>
      </c>
      <c r="P39" s="59">
        <f>SUM('2. Collected Data'!AI39:AK39)/'2. Collected Data'!G39</f>
        <v>0.86085748312822552</v>
      </c>
      <c r="Q39" s="46" t="str">
        <f>IF(MAX('2. Collected Data'!AI39:AK39)='2. Collected Data'!AI39,"NaCl",IF(MAX('2. Collected Data'!AJ39:AK39)='2. Collected Data'!AJ39,"CaCl2","MgCl2"))</f>
        <v>NaCl</v>
      </c>
      <c r="R39" s="59">
        <f>'2. Collected Data'!AL39/'2. Collected Data'!G39</f>
        <v>5.755974593092497</v>
      </c>
      <c r="S39" s="59">
        <f>SUM('2. Collected Data'!AO39:AU39)/'2. Collected Data'!G39</f>
        <v>251.26808257244937</v>
      </c>
      <c r="T39" s="46"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39" s="65">
        <f>IF('2. Collected Data'!BC39&gt;0,'2. Collected Data'!BC39/'2. Collected Data'!$G39,"")</f>
        <v>388.10379356887654</v>
      </c>
      <c r="V39" s="65">
        <f>IF('2. Collected Data'!BD39&gt;0,'2. Collected Data'!BD39/'2. Collected Data'!$G39,"")</f>
        <v>299.98485271933311</v>
      </c>
      <c r="W39" s="65">
        <f>IF('2. Collected Data'!BE39&gt;0,'2. Collected Data'!BE39/'2. Collected Data'!$G39,"")</f>
        <v>479.27704287415645</v>
      </c>
      <c r="X39" s="65">
        <f>IF('2. Collected Data'!BF39&gt;0,'2. Collected Data'!BF39/'2. Collected Data'!$G39,"")</f>
        <v>1171.4769591107583</v>
      </c>
      <c r="Y39" s="67">
        <f>IF(AND('2. Collected Data'!BB39&gt;0,'2. Collected Data'!BH39&gt;0),('2. Collected Data'!BH39-'2. Collected Data'!BB39)/'2. Collected Data'!BH39,"")</f>
        <v>0</v>
      </c>
    </row>
    <row r="40" spans="1:25" s="47" customFormat="1" ht="11.25" customHeight="1" x14ac:dyDescent="0.15">
      <c r="A40" s="292" t="s">
        <v>64</v>
      </c>
      <c r="B40" s="146"/>
      <c r="C40" s="146"/>
      <c r="D40" s="146"/>
      <c r="E40" s="146"/>
      <c r="F40" s="146"/>
      <c r="G40" s="123">
        <f>'2. Collected Data'!G40</f>
        <v>23604</v>
      </c>
      <c r="H40" s="41">
        <f>'2. Collected Data'!I40/'3. Calculated Stats'!$G40*1000</f>
        <v>30.926961531943739</v>
      </c>
      <c r="I40" s="41">
        <f>'2. Collected Data'!J40/'3. Calculated Stats'!$G40*1000</f>
        <v>5.1686154889001861</v>
      </c>
      <c r="J40" s="41">
        <f>'2. Collected Data'!K40/'3. Calculated Stats'!$G40*1000</f>
        <v>1.1438739196746315</v>
      </c>
      <c r="K40" s="59">
        <f>('2. Collected Data'!Y40+'2. Collected Data'!Z40)/G40*1000</f>
        <v>45.543128283341801</v>
      </c>
      <c r="L40" s="66">
        <f>IF(SUM('2. Collected Data'!Y40:Z40)&gt;0,(ROUND('2. Collected Data'!Y40/SUM('2. Collected Data'!Y40:Z40),2)),"")</f>
        <v>0.95</v>
      </c>
      <c r="M40" s="66">
        <f>IF(SUM('2. Collected Data'!Y40:Z40)&gt;0,1-L40,"")</f>
        <v>5.0000000000000044E-2</v>
      </c>
      <c r="N40" s="59">
        <f>IF('2. Collected Data'!AD40&gt;0,'2. Collected Data'!AE40/'2. Collected Data'!AD40,"")</f>
        <v>1831.6153846153845</v>
      </c>
      <c r="O40" s="59">
        <f>IF('2. Collected Data'!AF40&gt;0,'2. Collected Data'!AG40/'2. Collected Data'!AF40,"")</f>
        <v>75728.155339805831</v>
      </c>
      <c r="P40" s="59">
        <f>SUM('2. Collected Data'!AI40:AK40)/'2. Collected Data'!G40</f>
        <v>4.3085917641077787</v>
      </c>
      <c r="Q40" s="46" t="str">
        <f>IF(MAX('2. Collected Data'!AI40:AK40)='2. Collected Data'!AI40,"NaCl",IF(MAX('2. Collected Data'!AJ40:AK40)='2. Collected Data'!AJ40,"CaCl2","MgCl2"))</f>
        <v>NaCl</v>
      </c>
      <c r="R40" s="59">
        <f>'2. Collected Data'!AL40/'2. Collected Data'!G40</f>
        <v>0.29232333502796137</v>
      </c>
      <c r="S40" s="59">
        <f>SUM('2. Collected Data'!AO40:AU40)/'2. Collected Data'!G40</f>
        <v>631.12184375529569</v>
      </c>
      <c r="T40" s="46"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NaCl</v>
      </c>
      <c r="U40" s="65">
        <f>IF('2. Collected Data'!BC40&gt;0,'2. Collected Data'!BC40/'2. Collected Data'!$G40,"")</f>
        <v>409.67632604643279</v>
      </c>
      <c r="V40" s="65">
        <f>IF('2. Collected Data'!BD40&gt;0,'2. Collected Data'!BD40/'2. Collected Data'!$G40,"")</f>
        <v>631.24894085748178</v>
      </c>
      <c r="W40" s="65">
        <f>IF('2. Collected Data'!BE40&gt;0,'2. Collected Data'!BE40/'2. Collected Data'!$G40,"")</f>
        <v>487.20555837993561</v>
      </c>
      <c r="X40" s="65">
        <f>IF('2. Collected Data'!BF40&gt;0,'2. Collected Data'!BF40/'2. Collected Data'!$G40,"")</f>
        <v>1525.1652262328419</v>
      </c>
      <c r="Y40" s="67">
        <f>IF(AND('2. Collected Data'!BB40&gt;0,'2. Collected Data'!BH40&gt;0),('2. Collected Data'!BH40-'2. Collected Data'!BB40)/'2. Collected Data'!BH40,"")</f>
        <v>0</v>
      </c>
    </row>
    <row r="41" spans="1:25" s="47" customFormat="1" ht="11.25" customHeight="1" x14ac:dyDescent="0.15">
      <c r="A41" s="292" t="s">
        <v>156</v>
      </c>
      <c r="B41" s="146"/>
      <c r="C41" s="146"/>
      <c r="D41" s="146"/>
      <c r="E41" s="146"/>
      <c r="F41" s="146"/>
      <c r="G41" s="123">
        <f>'2. Collected Data'!G41</f>
        <v>13463</v>
      </c>
      <c r="H41" s="41">
        <f>'2. Collected Data'!I41/'3. Calculated Stats'!$G41*1000</f>
        <v>24.660179751912651</v>
      </c>
      <c r="I41" s="41">
        <f>'2. Collected Data'!J41/'3. Calculated Stats'!$G41*1000</f>
        <v>3.6396048429027705</v>
      </c>
      <c r="J41" s="41">
        <f>'2. Collected Data'!K41/'3. Calculated Stats'!$G41*1000</f>
        <v>0.8170541484067444</v>
      </c>
      <c r="K41" s="59">
        <f>('2. Collected Data'!Y41+'2. Collected Data'!Z41)/G41*1000</f>
        <v>32.236500037138825</v>
      </c>
      <c r="L41" s="66">
        <f>IF(SUM('2. Collected Data'!Y41:Z41)&gt;0,(ROUND('2. Collected Data'!Y41/SUM('2. Collected Data'!Y41:Z41),2)),"")</f>
        <v>0.99</v>
      </c>
      <c r="M41" s="66">
        <f>IF(SUM('2. Collected Data'!Y41:Z41)&gt;0,1-L41,"")</f>
        <v>1.0000000000000009E-2</v>
      </c>
      <c r="N41" s="59">
        <f>IF('2. Collected Data'!AD41&gt;0,'2. Collected Data'!AE41/'2. Collected Data'!AD41,"")</f>
        <v>187.60975609756099</v>
      </c>
      <c r="O41" s="59">
        <f>IF('2. Collected Data'!AF41&gt;0,'2. Collected Data'!AG41/'2. Collected Data'!AF41,"")</f>
        <v>25928.571428571428</v>
      </c>
      <c r="P41" s="59">
        <f>SUM('2. Collected Data'!AI41:AK41)/'2. Collected Data'!G41</f>
        <v>0.28567184134293994</v>
      </c>
      <c r="Q41" s="46" t="str">
        <f>IF(MAX('2. Collected Data'!AI41:AK41)='2. Collected Data'!AI41,"NaCl",IF(MAX('2. Collected Data'!AJ41:AK41)='2. Collected Data'!AJ41,"CaCl2","MgCl2"))</f>
        <v>NaCl</v>
      </c>
      <c r="R41" s="59">
        <f>'2. Collected Data'!AL41/'2. Collected Data'!G41</f>
        <v>0</v>
      </c>
      <c r="S41" s="59">
        <f>SUM('2. Collected Data'!AO41:AU41)/'2. Collected Data'!G41</f>
        <v>30.167124712174108</v>
      </c>
      <c r="T41" s="46" t="str">
        <f>IF(MAX('2. Collected Data'!AO41:AT41)='2. Collected Data'!AO41,"NaCl",IF(MAX('2. Collected Data'!AP41:AT41)='2. Collected Data'!AP41,"CaCl2",IF(MAX('2. Collected Data'!AQ41:AT41)='2. Collected Data'!AQ41,"MgCl2",IF(MAX('2. Collected Data'!AR41:AT41)='2. Collected Data'!AR41,"Potassium Acetate",IF('2. Collected Data'!AS41&gt;'2. Collected Data'!AT41,"Enhanced Brine","Ag Byproduct")))))</f>
        <v>NaCl</v>
      </c>
      <c r="U41" s="65">
        <f>IF('2. Collected Data'!BC41&gt;0,'2. Collected Data'!BC41/'2. Collected Data'!$G41,"")</f>
        <v>214.01232191933448</v>
      </c>
      <c r="V41" s="65">
        <f>IF('2. Collected Data'!BD41&gt;0,'2. Collected Data'!BD41/'2. Collected Data'!$G41,"")</f>
        <v>272.76792913912203</v>
      </c>
      <c r="W41" s="65">
        <f>IF('2. Collected Data'!BE41&gt;0,'2. Collected Data'!BE41/'2. Collected Data'!$G41,"")</f>
        <v>315.8404553219936</v>
      </c>
      <c r="X41" s="65">
        <f>IF('2. Collected Data'!BF41&gt;0,'2. Collected Data'!BF41/'2. Collected Data'!$G41,"")</f>
        <v>806.44029042561101</v>
      </c>
      <c r="Y41" s="67">
        <f>IF(AND('2. Collected Data'!BB41&gt;0,'2. Collected Data'!BH41&gt;0),('2. Collected Data'!BH41-'2. Collected Data'!BB41)/'2. Collected Data'!BH41,"")</f>
        <v>2.2988505747126436E-2</v>
      </c>
    </row>
    <row r="42" spans="1:25" s="47" customFormat="1" ht="11.25" customHeight="1" x14ac:dyDescent="0.15">
      <c r="A42" s="292" t="s">
        <v>334</v>
      </c>
      <c r="B42" s="146"/>
      <c r="C42" s="146"/>
      <c r="D42" s="146"/>
      <c r="E42" s="146"/>
      <c r="F42" s="146"/>
      <c r="G42" s="123">
        <f>'2. Collected Data'!G42</f>
        <v>9366</v>
      </c>
      <c r="H42" s="41">
        <f>'2. Collected Data'!I42/'3. Calculated Stats'!$G42*1000</f>
        <v>34.593209481101859</v>
      </c>
      <c r="I42" s="41">
        <f>'2. Collected Data'!J42/'3. Calculated Stats'!$G42*1000</f>
        <v>1.7083066410420671</v>
      </c>
      <c r="J42" s="41">
        <f>'2. Collected Data'!K42/'3. Calculated Stats'!$G42*1000</f>
        <v>0.21353833013025839</v>
      </c>
      <c r="K42" s="59">
        <f>('2. Collected Data'!Y42+'2. Collected Data'!Z42)/G42*1000</f>
        <v>62.139654067905191</v>
      </c>
      <c r="L42" s="66">
        <f>IF(SUM('2. Collected Data'!Y42:Z42)&gt;0,(ROUND('2. Collected Data'!Y42/SUM('2. Collected Data'!Y42:Z42),2)),"")</f>
        <v>0.84</v>
      </c>
      <c r="M42" s="66">
        <f>IF(SUM('2. Collected Data'!Y42:Z42)&gt;0,1-L42,"")</f>
        <v>0.16000000000000003</v>
      </c>
      <c r="N42" s="59">
        <f>IF('2. Collected Data'!AD42&gt;0,'2. Collected Data'!AE42/'2. Collected Data'!AD42,"")</f>
        <v>2033.4579439252336</v>
      </c>
      <c r="O42" s="59">
        <f>IF('2. Collected Data'!AF42&gt;0,'2. Collected Data'!AG42/'2. Collected Data'!AF42,"")</f>
        <v>5272.727272727273</v>
      </c>
      <c r="P42" s="59">
        <f>SUM('2. Collected Data'!AI42:AK42)/'2. Collected Data'!G42</f>
        <v>18.372837924407431</v>
      </c>
      <c r="Q42" s="46" t="str">
        <f>IF(MAX('2. Collected Data'!AI42:AK42)='2. Collected Data'!AI42,"NaCl",IF(MAX('2. Collected Data'!AJ42:AK42)='2. Collected Data'!AJ42,"CaCl2","MgCl2"))</f>
        <v>NaCl</v>
      </c>
      <c r="R42" s="59">
        <f>'2. Collected Data'!AL42/'2. Collected Data'!G42</f>
        <v>0.72752509075379035</v>
      </c>
      <c r="S42" s="59">
        <f>SUM('2. Collected Data'!AO42:AU42)/'2. Collected Data'!G42</f>
        <v>14.872197309417041</v>
      </c>
      <c r="T42" s="46"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NaCl</v>
      </c>
      <c r="U42" s="65">
        <f>IF('2. Collected Data'!BC42&gt;0,'2. Collected Data'!BC42/'2. Collected Data'!$G42,"")</f>
        <v>2157.4912449284648</v>
      </c>
      <c r="V42" s="65">
        <f>IF('2. Collected Data'!BD42&gt;0,'2. Collected Data'!BD42/'2. Collected Data'!$G42,"")</f>
        <v>1269.7582746102926</v>
      </c>
      <c r="W42" s="65">
        <f>IF('2. Collected Data'!BE42&gt;0,'2. Collected Data'!BE42/'2. Collected Data'!$G42,"")</f>
        <v>1592.7289130898996</v>
      </c>
      <c r="X42" s="65">
        <f>IF('2. Collected Data'!BF42&gt;0,'2. Collected Data'!BF42/'2. Collected Data'!$G42,"")</f>
        <v>5180.6607943625877</v>
      </c>
      <c r="Y42" s="67">
        <f>IF(AND('2. Collected Data'!BB42&gt;0,'2. Collected Data'!BH42&gt;0),('2. Collected Data'!BH42-'2. Collected Data'!BB42)/'2. Collected Data'!BH42,"")</f>
        <v>-2.0261922411662969E-2</v>
      </c>
    </row>
    <row r="43" spans="1:25" s="252" customFormat="1" ht="11.25" customHeight="1" x14ac:dyDescent="0.15">
      <c r="A43" s="292" t="s">
        <v>157</v>
      </c>
      <c r="B43" s="358"/>
      <c r="C43" s="358"/>
      <c r="D43" s="358"/>
      <c r="E43" s="358"/>
      <c r="F43" s="358"/>
      <c r="G43" s="123">
        <f>'2. Collected Data'!G43</f>
        <v>13341</v>
      </c>
      <c r="H43" s="41">
        <f>'2. Collected Data'!I43/'3. Calculated Stats'!$G43*1000</f>
        <v>67.236339105014608</v>
      </c>
      <c r="I43" s="41">
        <f>'2. Collected Data'!J43/'3. Calculated Stats'!$G43*1000</f>
        <v>0.59965519826099989</v>
      </c>
      <c r="J43" s="41">
        <f>'2. Collected Data'!K43/'3. Calculated Stats'!$G43*1000</f>
        <v>11.618319466306874</v>
      </c>
      <c r="K43" s="59">
        <f>('2. Collected Data'!Y43+'2. Collected Data'!Z43)/G43*1000</f>
        <v>115.65849636459036</v>
      </c>
      <c r="L43" s="66">
        <f>IF(SUM('2. Collected Data'!Y43:Z43)&gt;0,(ROUND('2. Collected Data'!Y43/SUM('2. Collected Data'!Y43:Z43),2)),"")</f>
        <v>0.47</v>
      </c>
      <c r="M43" s="66">
        <f>IF(SUM('2. Collected Data'!Y43:Z43)&gt;0,1-L43,"")</f>
        <v>0.53</v>
      </c>
      <c r="N43" s="59">
        <f>IF('2. Collected Data'!AD43&gt;0,'2. Collected Data'!AE43/'2. Collected Data'!AD43,"")</f>
        <v>4742.8571428571431</v>
      </c>
      <c r="O43" s="59">
        <f>IF('2. Collected Data'!AF43&gt;0,'2. Collected Data'!AG43/'2. Collected Data'!AF43,"")</f>
        <v>12151.515151515152</v>
      </c>
      <c r="P43" s="59">
        <f>SUM('2. Collected Data'!AI43:AK43)/'2. Collected Data'!G43</f>
        <v>11.093621167828498</v>
      </c>
      <c r="Q43" s="46" t="str">
        <f>IF(MAX('2. Collected Data'!AI43:AK43)='2. Collected Data'!AI43,"NaCl",IF(MAX('2. Collected Data'!AJ43:AK43)='2. Collected Data'!AJ43,"CaCl2","MgCl2"))</f>
        <v>NaCl</v>
      </c>
      <c r="R43" s="59">
        <f>'2. Collected Data'!AL43/'2. Collected Data'!G43</f>
        <v>0.37478449891312493</v>
      </c>
      <c r="S43" s="59">
        <f>SUM('2. Collected Data'!AO43:AU43)/'2. Collected Data'!G43</f>
        <v>26.984483921744996</v>
      </c>
      <c r="T43" s="46" t="str">
        <f>IF(MAX('2. Collected Data'!AO43:AT43)='2. Collected Data'!AO43,"NaCl",IF(MAX('2. Collected Data'!AP43:AT43)='2. Collected Data'!AP43,"CaCl2",IF(MAX('2. Collected Data'!AQ43:AT43)='2. Collected Data'!AQ43,"MgCl2",IF(MAX('2. Collected Data'!AR43:AT43)='2. Collected Data'!AR43,"Potassium Acetate",IF('2. Collected Data'!AS43&gt;'2. Collected Data'!AT43,"Enhanced Brine","Ag Byproduct")))))</f>
        <v>CaCl2</v>
      </c>
      <c r="U43" s="65">
        <f>IF('2. Collected Data'!BC43&gt;0,'2. Collected Data'!BC43/'2. Collected Data'!$G43,"")</f>
        <v>419.75863878269996</v>
      </c>
      <c r="V43" s="65">
        <f>IF('2. Collected Data'!BD43&gt;0,'2. Collected Data'!BD43/'2. Collected Data'!$G43,"")</f>
        <v>427.25432876096244</v>
      </c>
      <c r="W43" s="65">
        <f>IF('2. Collected Data'!BE43&gt;0,'2. Collected Data'!BE43/'2. Collected Data'!$G43,"")</f>
        <v>629.63795817404991</v>
      </c>
      <c r="X43" s="65">
        <f>IF('2. Collected Data'!BF43&gt;0,'2. Collected Data'!BF43/'2. Collected Data'!$G43,"")</f>
        <v>4647.3277865227492</v>
      </c>
      <c r="Y43" s="67">
        <f>IF(AND('2. Collected Data'!BB43&gt;0,'2. Collected Data'!BH43&gt;0),('2. Collected Data'!BH43-'2. Collected Data'!BB43)/'2. Collected Data'!BH43,"")</f>
        <v>0</v>
      </c>
    </row>
    <row r="44" spans="1:25" s="252" customFormat="1" ht="11.25" customHeight="1" x14ac:dyDescent="0.15">
      <c r="A44" s="324" t="s">
        <v>355</v>
      </c>
      <c r="B44" s="358"/>
      <c r="C44" s="358"/>
      <c r="D44" s="358"/>
      <c r="E44" s="358"/>
      <c r="F44" s="358"/>
      <c r="G44" s="123"/>
      <c r="H44" s="41"/>
      <c r="I44" s="41"/>
      <c r="J44" s="41"/>
      <c r="K44" s="59"/>
      <c r="L44" s="66"/>
      <c r="M44" s="66"/>
      <c r="N44" s="59"/>
      <c r="O44" s="59"/>
      <c r="P44" s="59"/>
      <c r="Q44" s="46"/>
      <c r="R44" s="59"/>
      <c r="S44" s="59"/>
      <c r="T44" s="46"/>
      <c r="U44" s="65"/>
      <c r="V44" s="65"/>
      <c r="W44" s="65"/>
      <c r="X44" s="65"/>
      <c r="Y44" s="67"/>
    </row>
    <row r="45" spans="1:25" s="47" customFormat="1" ht="11.25" customHeight="1" x14ac:dyDescent="0.15">
      <c r="A45" s="292" t="s">
        <v>100</v>
      </c>
      <c r="B45" s="146"/>
      <c r="C45" s="146"/>
      <c r="D45" s="146"/>
      <c r="E45" s="146"/>
      <c r="F45" s="146"/>
      <c r="G45" s="123">
        <f>'2. Collected Data'!G45</f>
        <v>43534</v>
      </c>
      <c r="H45" s="41">
        <f>'2. Collected Data'!I45/'3. Calculated Stats'!$G45*1000</f>
        <v>36.867735563008225</v>
      </c>
      <c r="I45" s="41">
        <f>'2. Collected Data'!J45/'3. Calculated Stats'!$G45*1000</f>
        <v>0.45941103505306197</v>
      </c>
      <c r="J45" s="41">
        <f>'2. Collected Data'!K45/'3. Calculated Stats'!$G45*1000</f>
        <v>0.78099875959020537</v>
      </c>
      <c r="K45" s="59">
        <f>('2. Collected Data'!Y45+'2. Collected Data'!Z45)/G45*1000</f>
        <v>88.781182524004223</v>
      </c>
      <c r="L45" s="66">
        <f>IF(SUM('2. Collected Data'!Y45:Z45)&gt;0,(ROUND('2. Collected Data'!Y45/SUM('2. Collected Data'!Y45:Z45),2)),"")</f>
        <v>0.91</v>
      </c>
      <c r="M45" s="66">
        <f>IF(SUM('2. Collected Data'!Y45:Z45)&gt;0,1-L45,"")</f>
        <v>8.9999999999999969E-2</v>
      </c>
      <c r="N45" s="59">
        <f>IF('2. Collected Data'!AD45&gt;0,'2. Collected Data'!AE45/'2. Collected Data'!AD45,"")</f>
        <v>1945.5252918287938</v>
      </c>
      <c r="O45" s="59">
        <f>IF('2. Collected Data'!AF45&gt;0,'2. Collected Data'!AG45/'2. Collected Data'!AF45,"")</f>
        <v>11739.130434782608</v>
      </c>
      <c r="P45" s="59">
        <f>SUM('2. Collected Data'!AI45:AK45)/'2. Collected Data'!G45</f>
        <v>15.65601598750402</v>
      </c>
      <c r="Q45" s="46" t="str">
        <f>IF(MAX('2. Collected Data'!AI45:AK45)='2. Collected Data'!AI45,"NaCl",IF(MAX('2. Collected Data'!AJ45:AK45)='2. Collected Data'!AJ45,"CaCl2","MgCl2"))</f>
        <v>NaCl</v>
      </c>
      <c r="R45" s="59">
        <f>'2. Collected Data'!AL45/'2. Collected Data'!G45</f>
        <v>7.1208710433224603E-2</v>
      </c>
      <c r="S45" s="59">
        <f>SUM('2. Collected Data'!AO45:AU45)/'2. Collected Data'!G45</f>
        <v>301.02602563513574</v>
      </c>
      <c r="T45" s="46"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5" s="65" t="str">
        <f>IF('2. Collected Data'!BC45&gt;0,'2. Collected Data'!BC45/'2. Collected Data'!$G45,"")</f>
        <v/>
      </c>
      <c r="V45" s="65" t="str">
        <f>IF('2. Collected Data'!BD45&gt;0,'2. Collected Data'!BD45/'2. Collected Data'!$G45,"")</f>
        <v/>
      </c>
      <c r="W45" s="65" t="str">
        <f>IF('2. Collected Data'!BE45&gt;0,'2. Collected Data'!BE45/'2. Collected Data'!$G45,"")</f>
        <v/>
      </c>
      <c r="X45" s="65" t="str">
        <f>IF('2. Collected Data'!BF45&gt;0,'2. Collected Data'!BF45/'2. Collected Data'!$G45,"")</f>
        <v/>
      </c>
      <c r="Y45" s="67">
        <f>IF(AND('2. Collected Data'!BB45&gt;0,'2. Collected Data'!BH45&gt;0),('2. Collected Data'!BH45-'2. Collected Data'!BB45)/'2. Collected Data'!BH45,"")</f>
        <v>-6.1341161928306534E-2</v>
      </c>
    </row>
    <row r="46" spans="1:25" s="252" customFormat="1" ht="11.25" customHeight="1" x14ac:dyDescent="0.15">
      <c r="A46" s="324" t="s">
        <v>356</v>
      </c>
      <c r="B46" s="358"/>
      <c r="C46" s="358"/>
      <c r="D46" s="358"/>
      <c r="E46" s="358"/>
      <c r="F46" s="358"/>
      <c r="G46" s="123"/>
      <c r="H46" s="41"/>
      <c r="I46" s="41"/>
      <c r="J46" s="41"/>
      <c r="K46" s="59"/>
      <c r="L46" s="66"/>
      <c r="M46" s="66"/>
      <c r="N46" s="59"/>
      <c r="O46" s="59"/>
      <c r="P46" s="59"/>
      <c r="Q46" s="46"/>
      <c r="R46" s="59"/>
      <c r="S46" s="59"/>
      <c r="T46" s="46"/>
      <c r="U46" s="65"/>
      <c r="V46" s="65"/>
      <c r="W46" s="65"/>
      <c r="X46" s="65"/>
      <c r="Y46" s="67"/>
    </row>
    <row r="47" spans="1:25" s="47" customFormat="1" ht="11.25" customHeight="1" x14ac:dyDescent="0.15">
      <c r="A47" s="292" t="s">
        <v>143</v>
      </c>
      <c r="B47" s="146"/>
      <c r="C47" s="146"/>
      <c r="D47" s="146"/>
      <c r="E47" s="146"/>
      <c r="F47" s="146"/>
      <c r="G47" s="123">
        <f>'2. Collected Data'!G47</f>
        <v>17256</v>
      </c>
      <c r="H47" s="41">
        <f>'2. Collected Data'!I47/'3. Calculated Stats'!$G47*1000</f>
        <v>20.804357904496985</v>
      </c>
      <c r="I47" s="41">
        <f>'2. Collected Data'!J47/'3. Calculated Stats'!$G47*1000</f>
        <v>0.92721372276309688</v>
      </c>
      <c r="J47" s="41">
        <f>'2. Collected Data'!K47/'3. Calculated Stats'!$G47*1000</f>
        <v>1.1010662957811774</v>
      </c>
      <c r="K47" s="59">
        <f>('2. Collected Data'!Y47+'2. Collected Data'!Z47)/G47*1000</f>
        <v>21.557719054242003</v>
      </c>
      <c r="L47" s="66">
        <f>IF(SUM('2. Collected Data'!Y47:Z47)&gt;0,(ROUND('2. Collected Data'!Y47/SUM('2. Collected Data'!Y47:Z47),2)),"")</f>
        <v>1</v>
      </c>
      <c r="M47" s="66">
        <f>IF(SUM('2. Collected Data'!Y47:Z47)&gt;0,1-L47,"")</f>
        <v>0</v>
      </c>
      <c r="N47" s="59">
        <f>IF('2. Collected Data'!AD47&gt;0,'2. Collected Data'!AE47/'2. Collected Data'!AD47,"")</f>
        <v>1405.2238805970148</v>
      </c>
      <c r="O47" s="59">
        <f>IF('2. Collected Data'!AF47&gt;0,'2. Collected Data'!AG47/'2. Collected Data'!AF47,"")</f>
        <v>21155.172413793105</v>
      </c>
      <c r="P47" s="59">
        <f>SUM('2. Collected Data'!AI47:AK47)/'2. Collected Data'!G47</f>
        <v>2.9203175707000462</v>
      </c>
      <c r="Q47" s="46" t="str">
        <f>IF(MAX('2. Collected Data'!AI47:AK47)='2. Collected Data'!AI47,"NaCl",IF(MAX('2. Collected Data'!AJ47:AK47)='2. Collected Data'!AJ47,"CaCl2","MgCl2"))</f>
        <v>NaCl</v>
      </c>
      <c r="R47" s="59">
        <f>'2. Collected Data'!AL47/'2. Collected Data'!G47</f>
        <v>6.5600370885489104E-2</v>
      </c>
      <c r="S47" s="59">
        <f>SUM('2. Collected Data'!AO47:AU47)/'2. Collected Data'!G47</f>
        <v>270.09509735744086</v>
      </c>
      <c r="T47" s="46"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7" s="65">
        <f>IF('2. Collected Data'!BC47&gt;0,'2. Collected Data'!BC47/'2. Collected Data'!$G47,"")</f>
        <v>885.68631200741765</v>
      </c>
      <c r="V47" s="65">
        <f>IF('2. Collected Data'!BD47&gt;0,'2. Collected Data'!BD47/'2. Collected Data'!$G47,"")</f>
        <v>25.393776077885953</v>
      </c>
      <c r="W47" s="65">
        <f>IF('2. Collected Data'!BE47&gt;0,'2. Collected Data'!BE47/'2. Collected Data'!$G47,"")</f>
        <v>391.12343938340291</v>
      </c>
      <c r="X47" s="65">
        <f>IF('2. Collected Data'!BF47&gt;0,'2. Collected Data'!BF47/'2. Collected Data'!$G47,"")</f>
        <v>1446.5157046824293</v>
      </c>
      <c r="Y47" s="67" t="str">
        <f>IF(AND('2. Collected Data'!BB47&gt;0,'2. Collected Data'!BH47&gt;0),('2. Collected Data'!BH47-'2. Collected Data'!BB47)/'2. Collected Data'!BH47,"")</f>
        <v/>
      </c>
    </row>
    <row r="48" spans="1:25" s="47" customFormat="1" ht="11.25" customHeight="1" x14ac:dyDescent="0.15">
      <c r="A48" s="292" t="s">
        <v>116</v>
      </c>
      <c r="B48" s="146"/>
      <c r="C48" s="146"/>
      <c r="D48" s="146"/>
      <c r="E48" s="146"/>
      <c r="F48" s="146"/>
      <c r="G48" s="123">
        <f>'2. Collected Data'!G48</f>
        <v>42382</v>
      </c>
      <c r="H48" s="41">
        <f>'2. Collected Data'!I48/'3. Calculated Stats'!$G48*1000</f>
        <v>40.55967155868057</v>
      </c>
      <c r="I48" s="41">
        <f>'2. Collected Data'!J48/'3. Calculated Stats'!$G48*1000</f>
        <v>0</v>
      </c>
      <c r="J48" s="41">
        <f>'2. Collected Data'!K48/'3. Calculated Stats'!$G48*1000</f>
        <v>0</v>
      </c>
      <c r="K48" s="59">
        <f>('2. Collected Data'!Y48+'2. Collected Data'!Z48)/G48*1000</f>
        <v>62.856873200887179</v>
      </c>
      <c r="L48" s="66">
        <f>IF(SUM('2. Collected Data'!Y48:Z48)&gt;0,(ROUND('2. Collected Data'!Y48/SUM('2. Collected Data'!Y48:Z48),2)),"")</f>
        <v>0.87</v>
      </c>
      <c r="M48" s="66">
        <f>IF(SUM('2. Collected Data'!Y48:Z48)&gt;0,1-L48,"")</f>
        <v>0.13</v>
      </c>
      <c r="N48" s="59">
        <f>IF('2. Collected Data'!AD48&gt;0,'2. Collected Data'!AE48/'2. Collected Data'!AD48,"")</f>
        <v>3678.1115879828326</v>
      </c>
      <c r="O48" s="59">
        <f>IF('2. Collected Data'!AF48&gt;0,'2. Collected Data'!AG48/'2. Collected Data'!AF48,"")</f>
        <v>35598.712446351929</v>
      </c>
      <c r="P48" s="59">
        <f>SUM('2. Collected Data'!AI48:AK48)/'2. Collected Data'!G48</f>
        <v>8.5607805200320897</v>
      </c>
      <c r="Q48" s="46" t="str">
        <f>IF(MAX('2. Collected Data'!AI48:AK48)='2. Collected Data'!AI48,"NaCl",IF(MAX('2. Collected Data'!AJ48:AK48)='2. Collected Data'!AJ48,"CaCl2","MgCl2"))</f>
        <v>NaCl</v>
      </c>
      <c r="R48" s="59">
        <f>'2. Collected Data'!AL48/'2. Collected Data'!G48</f>
        <v>1.3921004199896182E-3</v>
      </c>
      <c r="S48" s="59">
        <f>SUM('2. Collected Data'!AO48:AU48)/'2. Collected Data'!G48</f>
        <v>223.06351753102732</v>
      </c>
      <c r="T48" s="46"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8" s="65">
        <f>IF('2. Collected Data'!BC48&gt;0,'2. Collected Data'!BC48/'2. Collected Data'!$G48,"")</f>
        <v>427.89092067387099</v>
      </c>
      <c r="V48" s="65">
        <f>IF('2. Collected Data'!BD48&gt;0,'2. Collected Data'!BD48/'2. Collected Data'!$G48,"")</f>
        <v>574.53484970034447</v>
      </c>
      <c r="W48" s="65">
        <f>IF('2. Collected Data'!BE48&gt;0,'2. Collected Data'!BE48/'2. Collected Data'!$G48,"")</f>
        <v>579.00873012127795</v>
      </c>
      <c r="X48" s="65">
        <f>IF('2. Collected Data'!BF48&gt;0,'2. Collected Data'!BF48/'2. Collected Data'!$G48,"")</f>
        <v>1581.4345004954935</v>
      </c>
      <c r="Y48" s="67">
        <f>IF(AND('2. Collected Data'!BB48&gt;0,'2. Collected Data'!BH48&gt;0),('2. Collected Data'!BH48-'2. Collected Data'!BB48)/'2. Collected Data'!BH48,"")</f>
        <v>-5.0049390846229815E-2</v>
      </c>
    </row>
    <row r="49" spans="1:25" s="252" customFormat="1" ht="11.25" customHeight="1" x14ac:dyDescent="0.15">
      <c r="A49" s="292" t="s">
        <v>357</v>
      </c>
      <c r="B49" s="358"/>
      <c r="C49" s="358"/>
      <c r="D49" s="358"/>
      <c r="E49" s="358"/>
      <c r="F49" s="358"/>
      <c r="G49" s="123">
        <f>'2. Collected Data'!G49</f>
        <v>31000</v>
      </c>
      <c r="H49" s="41">
        <f>'2. Collected Data'!I49/'3. Calculated Stats'!$G49*1000</f>
        <v>16.806451612903224</v>
      </c>
      <c r="I49" s="41">
        <f>'2. Collected Data'!J49/'3. Calculated Stats'!$G49*1000</f>
        <v>4.4193548387096779</v>
      </c>
      <c r="J49" s="41">
        <f>'2. Collected Data'!K49/'3. Calculated Stats'!$G49*1000</f>
        <v>0</v>
      </c>
      <c r="K49" s="59">
        <f>('2. Collected Data'!Y49+'2. Collected Data'!Z49)/G49*1000</f>
        <v>58.064516129032263</v>
      </c>
      <c r="L49" s="66">
        <f>IF(SUM('2. Collected Data'!Y49:Z49)&gt;0,(ROUND('2. Collected Data'!Y49/SUM('2. Collected Data'!Y49:Z49),2)),"")</f>
        <v>1</v>
      </c>
      <c r="M49" s="66">
        <f>IF(SUM('2. Collected Data'!Y49:Z49)&gt;0,1-L49,"")</f>
        <v>0</v>
      </c>
      <c r="N49" s="59">
        <f>IF('2. Collected Data'!AD49&gt;0,'2. Collected Data'!AE49/'2. Collected Data'!AD49,"")</f>
        <v>1655.6291390728477</v>
      </c>
      <c r="O49" s="59">
        <f>IF('2. Collected Data'!AF49&gt;0,'2. Collected Data'!AG49/'2. Collected Data'!AF49,"")</f>
        <v>0</v>
      </c>
      <c r="P49" s="59">
        <f>SUM('2. Collected Data'!AI49:AK49)/'2. Collected Data'!G49</f>
        <v>0</v>
      </c>
      <c r="Q49" s="46" t="str">
        <f>IF(MAX('2. Collected Data'!AI49:AK49)='2. Collected Data'!AI49,"NaCl",IF(MAX('2. Collected Data'!AJ49:AK49)='2. Collected Data'!AJ49,"CaCl2","MgCl2"))</f>
        <v>CaCl2</v>
      </c>
      <c r="R49" s="59">
        <f>'2. Collected Data'!AL49/'2. Collected Data'!G49</f>
        <v>0</v>
      </c>
      <c r="S49" s="59">
        <f>SUM('2. Collected Data'!AO49:AU49)/'2. Collected Data'!G49</f>
        <v>25.806451612903224</v>
      </c>
      <c r="T49" s="46" t="str">
        <f>IF(MAX('2. Collected Data'!AO49:AT49)='2. Collected Data'!AO49,"NaCl",IF(MAX('2. Collected Data'!AP49:AT49)='2. Collected Data'!AP49,"CaCl2",IF(MAX('2. Collected Data'!AQ49:AT49)='2. Collected Data'!AQ49,"MgCl2",IF(MAX('2. Collected Data'!AR49:AT49)='2. Collected Data'!AR49,"Potassium Acetate",IF('2. Collected Data'!AS49&gt;'2. Collected Data'!AT49,"Enhanced Brine","Ag Byproduct")))))</f>
        <v>NaCl</v>
      </c>
      <c r="U49" s="65">
        <f>IF('2. Collected Data'!BC49&gt;0,'2. Collected Data'!BC49/'2. Collected Data'!$G49,"")</f>
        <v>88.704096774193545</v>
      </c>
      <c r="V49" s="65">
        <f>IF('2. Collected Data'!BD49&gt;0,'2. Collected Data'!BD49/'2. Collected Data'!$G49,"")</f>
        <v>41.256709677419352</v>
      </c>
      <c r="W49" s="65">
        <f>IF('2. Collected Data'!BE49&gt;0,'2. Collected Data'!BE49/'2. Collected Data'!$G49,"")</f>
        <v>72.103258064516126</v>
      </c>
      <c r="X49" s="65">
        <f>IF('2. Collected Data'!BF49&gt;0,'2. Collected Data'!BF49/'2. Collected Data'!$G49,"")</f>
        <v>383.67625806451611</v>
      </c>
      <c r="Y49" s="67">
        <f>IF(AND('2. Collected Data'!BB49&gt;0,'2. Collected Data'!BH49&gt;0),('2. Collected Data'!BH49-'2. Collected Data'!BB49)/'2. Collected Data'!BH49,"")</f>
        <v>0</v>
      </c>
    </row>
    <row r="50" spans="1:25" s="47" customFormat="1" ht="11.25" customHeight="1" x14ac:dyDescent="0.15">
      <c r="A50" s="292" t="s">
        <v>144</v>
      </c>
      <c r="B50" s="146"/>
      <c r="C50" s="146"/>
      <c r="D50" s="146"/>
      <c r="E50" s="146"/>
      <c r="F50" s="146"/>
      <c r="G50" s="123">
        <f>'2. Collected Data'!G50</f>
        <v>19090</v>
      </c>
      <c r="H50" s="41">
        <f>'2. Collected Data'!I50/'3. Calculated Stats'!$G50*1000</f>
        <v>26.506024096385541</v>
      </c>
      <c r="I50" s="41">
        <f>'2. Collected Data'!J50/'3. Calculated Stats'!$G50*1000</f>
        <v>3.352540597171294</v>
      </c>
      <c r="J50" s="41">
        <f>'2. Collected Data'!K50/'3. Calculated Stats'!$G50*1000</f>
        <v>1.6238868517548455</v>
      </c>
      <c r="K50" s="59">
        <f>('2. Collected Data'!Y50+'2. Collected Data'!Z50)/G50*1000</f>
        <v>54.216867469879517</v>
      </c>
      <c r="L50" s="66">
        <f>IF(SUM('2. Collected Data'!Y50:Z50)&gt;0,(ROUND('2. Collected Data'!Y50/SUM('2. Collected Data'!Y50:Z50),2)),"")</f>
        <v>0.92</v>
      </c>
      <c r="M50" s="66">
        <f>IF(SUM('2. Collected Data'!Y50:Z50)&gt;0,1-L50,"")</f>
        <v>7.999999999999996E-2</v>
      </c>
      <c r="N50" s="59">
        <f>IF('2. Collected Data'!AD50&gt;0,'2. Collected Data'!AE50/'2. Collected Data'!AD50,"")</f>
        <v>714.28571428571433</v>
      </c>
      <c r="O50" s="59">
        <f>IF('2. Collected Data'!AF50&gt;0,'2. Collected Data'!AG50/'2. Collected Data'!AF50,"")</f>
        <v>22115.384615384617</v>
      </c>
      <c r="P50" s="59">
        <f>SUM('2. Collected Data'!AI50:AK50)/'2. Collected Data'!G50</f>
        <v>0.46883184913567311</v>
      </c>
      <c r="Q50" s="46" t="str">
        <f>IF(MAX('2. Collected Data'!AI50:AK50)='2. Collected Data'!AI50,"NaCl",IF(MAX('2. Collected Data'!AJ50:AK50)='2. Collected Data'!AJ50,"CaCl2","MgCl2"))</f>
        <v>NaCl</v>
      </c>
      <c r="R50" s="59">
        <f>'2. Collected Data'!AL50/'2. Collected Data'!G50</f>
        <v>7.8094814038763749</v>
      </c>
      <c r="S50" s="59">
        <f>SUM('2. Collected Data'!AO50:AU50)/'2. Collected Data'!G50</f>
        <v>1.781246726034573</v>
      </c>
      <c r="T50" s="46"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0" s="65">
        <f>IF('2. Collected Data'!BC50&gt;0,'2. Collected Data'!BC50/'2. Collected Data'!$G50,"")</f>
        <v>1669.4346254583552</v>
      </c>
      <c r="V50" s="65">
        <f>IF('2. Collected Data'!BD50&gt;0,'2. Collected Data'!BD50/'2. Collected Data'!$G50,"")</f>
        <v>160.66563645887899</v>
      </c>
      <c r="W50" s="65">
        <f>IF('2. Collected Data'!BE50&gt;0,'2. Collected Data'!BE50/'2. Collected Data'!$G50,"")</f>
        <v>33.433001571503404</v>
      </c>
      <c r="X50" s="65">
        <f>IF('2. Collected Data'!BF50&gt;0,'2. Collected Data'!BF50/'2. Collected Data'!$G50,"")</f>
        <v>1930.7695128339444</v>
      </c>
      <c r="Y50" s="67">
        <f>IF(AND('2. Collected Data'!BB50&gt;0,'2. Collected Data'!BH50&gt;0),('2. Collected Data'!BH50-'2. Collected Data'!BB50)/'2. Collected Data'!BH50,"")</f>
        <v>7.1289408430747409E-2</v>
      </c>
    </row>
    <row r="51" spans="1:25" s="47" customFormat="1" ht="11.25" customHeight="1" x14ac:dyDescent="0.15">
      <c r="A51" s="292" t="s">
        <v>145</v>
      </c>
      <c r="B51" s="146"/>
      <c r="C51" s="146"/>
      <c r="D51" s="146"/>
      <c r="E51" s="146"/>
      <c r="F51" s="146"/>
      <c r="G51" s="123">
        <f>'2. Collected Data'!G51</f>
        <v>96062</v>
      </c>
      <c r="H51" s="41">
        <f>'2. Collected Data'!I51/'3. Calculated Stats'!$G51*1000</f>
        <v>21.912931231912722</v>
      </c>
      <c r="I51" s="41">
        <f>'2. Collected Data'!J51/'3. Calculated Stats'!$G51*1000</f>
        <v>1.0618142449667922</v>
      </c>
      <c r="J51" s="41">
        <f>'2. Collected Data'!K51/'3. Calculated Stats'!$G51*1000</f>
        <v>0.48926734817097289</v>
      </c>
      <c r="K51" s="59">
        <f>('2. Collected Data'!Y51+'2. Collected Data'!Z51)/G51*1000</f>
        <v>57.796006745643439</v>
      </c>
      <c r="L51" s="66">
        <f>IF(SUM('2. Collected Data'!Y51:Z51)&gt;0,(ROUND('2. Collected Data'!Y51/SUM('2. Collected Data'!Y51:Z51),2)),"")</f>
        <v>0.85</v>
      </c>
      <c r="M51" s="66">
        <f>IF(SUM('2. Collected Data'!Y51:Z51)&gt;0,1-L51,"")</f>
        <v>0.15000000000000002</v>
      </c>
      <c r="N51" s="59">
        <f>IF('2. Collected Data'!AD51&gt;0,'2. Collected Data'!AE51/'2. Collected Data'!AD51,"")</f>
        <v>1784.3318777292577</v>
      </c>
      <c r="O51" s="59">
        <f>IF('2. Collected Data'!AF51&gt;0,'2. Collected Data'!AG51/'2. Collected Data'!AF51,"")</f>
        <v>0</v>
      </c>
      <c r="P51" s="59">
        <f>SUM('2. Collected Data'!AI51:AK51)/'2. Collected Data'!G51</f>
        <v>4.7786325498115803</v>
      </c>
      <c r="Q51" s="46" t="str">
        <f>IF(MAX('2. Collected Data'!AI51:AK51)='2. Collected Data'!AI51,"NaCl",IF(MAX('2. Collected Data'!AJ51:AK51)='2. Collected Data'!AJ51,"CaCl2","MgCl2"))</f>
        <v>NaCl</v>
      </c>
      <c r="R51" s="59">
        <f>'2. Collected Data'!AL51/'2. Collected Data'!G51</f>
        <v>0</v>
      </c>
      <c r="S51" s="59">
        <f>SUM('2. Collected Data'!AO51:AU51)/'2. Collected Data'!G51</f>
        <v>49.89796173304741</v>
      </c>
      <c r="T51" s="46"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1" s="65">
        <f>IF('2. Collected Data'!BC51&gt;0,'2. Collected Data'!BC51/'2. Collected Data'!$G51,"")</f>
        <v>877.15710686848081</v>
      </c>
      <c r="V51" s="65">
        <f>IF('2. Collected Data'!BD51&gt;0,'2. Collected Data'!BD51/'2. Collected Data'!$G51,"")</f>
        <v>564.56085653015759</v>
      </c>
      <c r="W51" s="65">
        <f>IF('2. Collected Data'!BE51&gt;0,'2. Collected Data'!BE51/'2. Collected Data'!$G51,"")</f>
        <v>458.90971455934709</v>
      </c>
      <c r="X51" s="65">
        <f>IF('2. Collected Data'!BF51&gt;0,'2. Collected Data'!BF51/'2. Collected Data'!$G51,"")</f>
        <v>2175.4081322479233</v>
      </c>
      <c r="Y51" s="67">
        <f>IF(AND('2. Collected Data'!BB51&gt;0,'2. Collected Data'!BH51&gt;0),('2. Collected Data'!BH51-'2. Collected Data'!BB51)/'2. Collected Data'!BH51,"")</f>
        <v>5.1060300912214224E-2</v>
      </c>
    </row>
    <row r="52" spans="1:25" s="47" customFormat="1" ht="11.25" customHeight="1" x14ac:dyDescent="0.15">
      <c r="A52" s="292" t="s">
        <v>322</v>
      </c>
      <c r="B52" s="146"/>
      <c r="C52" s="146"/>
      <c r="D52" s="146"/>
      <c r="E52" s="146"/>
      <c r="F52" s="146"/>
      <c r="G52" s="123">
        <f>'2. Collected Data'!G52</f>
        <v>3185</v>
      </c>
      <c r="H52" s="41">
        <f>'2. Collected Data'!I52/'3. Calculated Stats'!$G52*1000</f>
        <v>59.968602825745684</v>
      </c>
      <c r="I52" s="41">
        <f>'2. Collected Data'!J52/'3. Calculated Stats'!$G52*1000</f>
        <v>0</v>
      </c>
      <c r="J52" s="41">
        <f>'2. Collected Data'!K52/'3. Calculated Stats'!$G52*1000</f>
        <v>0.31397174254317112</v>
      </c>
      <c r="K52" s="59">
        <f>('2. Collected Data'!Y52+'2. Collected Data'!Z52)/G52*1000</f>
        <v>62.794348508634215</v>
      </c>
      <c r="L52" s="66">
        <f>IF(SUM('2. Collected Data'!Y52:Z52)&gt;0,(ROUND('2. Collected Data'!Y52/SUM('2. Collected Data'!Y52:Z52),2)),"")</f>
        <v>1</v>
      </c>
      <c r="M52" s="66">
        <f>IF(SUM('2. Collected Data'!Y52:Z52)&gt;0,1-L52,"")</f>
        <v>0</v>
      </c>
      <c r="N52" s="59">
        <f>IF('2. Collected Data'!AD52&gt;0,'2. Collected Data'!AE52/'2. Collected Data'!AD52,"")</f>
        <v>3250</v>
      </c>
      <c r="O52" s="59">
        <f>IF('2. Collected Data'!AF52&gt;0,'2. Collected Data'!AG52/'2. Collected Data'!AF52,"")</f>
        <v>12500</v>
      </c>
      <c r="P52" s="59">
        <f>SUM('2. Collected Data'!AI52:AK52)/'2. Collected Data'!G52</f>
        <v>26.247095761381477</v>
      </c>
      <c r="Q52" s="46" t="str">
        <f>IF(MAX('2. Collected Data'!AI52:AK52)='2. Collected Data'!AI52,"NaCl",IF(MAX('2. Collected Data'!AJ52:AK52)='2. Collected Data'!AJ52,"CaCl2","MgCl2"))</f>
        <v>NaCl</v>
      </c>
      <c r="R52" s="59">
        <f>'2. Collected Data'!AL52/'2. Collected Data'!G52</f>
        <v>1.689795918367347</v>
      </c>
      <c r="S52" s="59">
        <f>SUM('2. Collected Data'!AO52:AU52)/'2. Collected Data'!G52</f>
        <v>6.4348508634222918</v>
      </c>
      <c r="T52" s="46"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NaCl</v>
      </c>
      <c r="U52" s="65">
        <f>IF('2. Collected Data'!BC52&gt;0,'2. Collected Data'!BC52/'2. Collected Data'!$G52,"")</f>
        <v>627.94348508634221</v>
      </c>
      <c r="V52" s="65">
        <f>IF('2. Collected Data'!BD52&gt;0,'2. Collected Data'!BD52/'2. Collected Data'!$G52,"")</f>
        <v>1648.4238618524332</v>
      </c>
      <c r="W52" s="65">
        <f>IF('2. Collected Data'!BE52&gt;0,'2. Collected Data'!BE52/'2. Collected Data'!$G52,"")</f>
        <v>2032.2470957613814</v>
      </c>
      <c r="X52" s="65">
        <f>IF('2. Collected Data'!BF52&gt;0,'2. Collected Data'!BF52/'2. Collected Data'!$G52,"")</f>
        <v>4308.6144427001573</v>
      </c>
      <c r="Y52" s="67">
        <f>IF(AND('2. Collected Data'!BB52&gt;0,'2. Collected Data'!BH52&gt;0),('2. Collected Data'!BH52-'2. Collected Data'!BB52)/'2. Collected Data'!BH52,"")</f>
        <v>1.484820363250702E-2</v>
      </c>
    </row>
    <row r="53" spans="1:25" s="252" customFormat="1" ht="11.25" customHeight="1" x14ac:dyDescent="0.15">
      <c r="A53" s="324" t="s">
        <v>70</v>
      </c>
      <c r="B53" s="358"/>
      <c r="C53" s="358"/>
      <c r="D53" s="358"/>
      <c r="E53" s="358"/>
      <c r="F53" s="358"/>
      <c r="G53" s="123"/>
      <c r="H53" s="41"/>
      <c r="I53" s="41"/>
      <c r="J53" s="41"/>
      <c r="K53" s="59"/>
      <c r="L53" s="66"/>
      <c r="M53" s="66"/>
      <c r="N53" s="59"/>
      <c r="O53" s="59"/>
      <c r="P53" s="59"/>
      <c r="Q53" s="46"/>
      <c r="R53" s="59"/>
      <c r="S53" s="59"/>
      <c r="T53" s="46"/>
      <c r="U53" s="65"/>
      <c r="V53" s="65"/>
      <c r="W53" s="65"/>
      <c r="X53" s="65"/>
      <c r="Y53" s="67"/>
    </row>
    <row r="54" spans="1:25" s="47" customFormat="1" ht="11.25" customHeight="1" x14ac:dyDescent="0.15">
      <c r="A54" s="292" t="s">
        <v>146</v>
      </c>
      <c r="B54" s="146"/>
      <c r="C54" s="146"/>
      <c r="D54" s="146"/>
      <c r="E54" s="146"/>
      <c r="F54" s="146"/>
      <c r="G54" s="123">
        <f>'2. Collected Data'!G54</f>
        <v>18304</v>
      </c>
      <c r="H54" s="41">
        <f>'2. Collected Data'!I54/'3. Calculated Stats'!$G54*1000</f>
        <v>25.841346153846153</v>
      </c>
      <c r="I54" s="41">
        <f>'2. Collected Data'!J54/'3. Calculated Stats'!$G54*1000</f>
        <v>1.256555944055944</v>
      </c>
      <c r="J54" s="41">
        <f>'2. Collected Data'!K54/'3. Calculated Stats'!$G54*1000</f>
        <v>5.7364510489510492</v>
      </c>
      <c r="K54" s="59">
        <f>('2. Collected Data'!Y54+'2. Collected Data'!Z54)/G54*1000</f>
        <v>26.879370629370626</v>
      </c>
      <c r="L54" s="66">
        <f>IF(SUM('2. Collected Data'!Y54:Z54)&gt;0,(ROUND('2. Collected Data'!Y54/SUM('2. Collected Data'!Y54:Z54),2)),"")</f>
        <v>0.73</v>
      </c>
      <c r="M54" s="66">
        <f>IF(SUM('2. Collected Data'!Y54:Z54)&gt;0,1-L54,"")</f>
        <v>0.27</v>
      </c>
      <c r="N54" s="59">
        <f>IF('2. Collected Data'!AD54&gt;0,'2. Collected Data'!AE54/'2. Collected Data'!AD54,"")</f>
        <v>1400</v>
      </c>
      <c r="O54" s="59">
        <f>IF('2. Collected Data'!AF54&gt;0,'2. Collected Data'!AG54/'2. Collected Data'!AF54,"")</f>
        <v>23611.842105263157</v>
      </c>
      <c r="P54" s="59">
        <f>SUM('2. Collected Data'!AI54:AK54)/'2. Collected Data'!G54</f>
        <v>1.7000109265734267</v>
      </c>
      <c r="Q54" s="46" t="str">
        <f>IF(MAX('2. Collected Data'!AI54:AK54)='2. Collected Data'!AI54,"NaCl",IF(MAX('2. Collected Data'!AJ54:AK54)='2. Collected Data'!AJ54,"CaCl2","MgCl2"))</f>
        <v>NaCl</v>
      </c>
      <c r="R54" s="59">
        <f>'2. Collected Data'!AL54/'2. Collected Data'!G54</f>
        <v>9.1072989510489505E-2</v>
      </c>
      <c r="S54" s="59">
        <f>SUM('2. Collected Data'!AO54:AU54)/'2. Collected Data'!G54</f>
        <v>51.809768356643353</v>
      </c>
      <c r="T54" s="46"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4" s="65">
        <f>IF('2. Collected Data'!BC54&gt;0,'2. Collected Data'!BC54/'2. Collected Data'!$G54,"")</f>
        <v>220.13904064685315</v>
      </c>
      <c r="V54" s="65">
        <f>IF('2. Collected Data'!BD54&gt;0,'2. Collected Data'!BD54/'2. Collected Data'!$G54,"")</f>
        <v>537.69815340909088</v>
      </c>
      <c r="W54" s="65">
        <f>IF('2. Collected Data'!BE54&gt;0,'2. Collected Data'!BE54/'2. Collected Data'!$G54,"")</f>
        <v>274.64084353146853</v>
      </c>
      <c r="X54" s="65">
        <f>IF('2. Collected Data'!BF54&gt;0,'2. Collected Data'!BF54/'2. Collected Data'!$G54,"")</f>
        <v>1058.6596918706293</v>
      </c>
      <c r="Y54" s="67">
        <f>IF(AND('2. Collected Data'!BB54&gt;0,'2. Collected Data'!BH54&gt;0),('2. Collected Data'!BH54-'2. Collected Data'!BB54)/'2. Collected Data'!BH54,"")</f>
        <v>-1.8831010026901344E-2</v>
      </c>
    </row>
    <row r="55" spans="1:25" s="252" customFormat="1" ht="11.25" customHeight="1" x14ac:dyDescent="0.15">
      <c r="A55" s="324" t="s">
        <v>158</v>
      </c>
      <c r="B55" s="358"/>
      <c r="C55" s="358"/>
      <c r="D55" s="358"/>
      <c r="E55" s="358"/>
      <c r="F55" s="358"/>
      <c r="G55" s="123"/>
      <c r="H55" s="41"/>
      <c r="I55" s="41"/>
      <c r="J55" s="41"/>
      <c r="K55" s="59"/>
      <c r="L55" s="66"/>
      <c r="M55" s="66"/>
      <c r="N55" s="59"/>
      <c r="O55" s="59"/>
      <c r="P55" s="59"/>
      <c r="Q55" s="46"/>
      <c r="R55" s="59"/>
      <c r="S55" s="59"/>
      <c r="T55" s="46"/>
      <c r="U55" s="65"/>
      <c r="V55" s="65"/>
      <c r="W55" s="65"/>
      <c r="X55" s="65"/>
      <c r="Y55" s="67"/>
    </row>
    <row r="56" spans="1:25" s="47" customFormat="1" ht="11.25" customHeight="1" x14ac:dyDescent="0.15">
      <c r="A56" s="292" t="s">
        <v>358</v>
      </c>
      <c r="B56" s="146"/>
      <c r="C56" s="146"/>
      <c r="D56" s="146"/>
      <c r="E56" s="146"/>
      <c r="F56" s="146"/>
      <c r="G56" s="123">
        <f>'2. Collected Data'!G56</f>
        <v>201865</v>
      </c>
      <c r="H56" s="41">
        <f>'2. Collected Data'!I56/'3. Calculated Stats'!$G56*1000</f>
        <v>3.1605280756941521</v>
      </c>
      <c r="I56" s="41">
        <f>'2. Collected Data'!J56/'3. Calculated Stats'!$G56*1000</f>
        <v>1.9418918584202314</v>
      </c>
      <c r="J56" s="41">
        <f>'2. Collected Data'!K56/'3. Calculated Stats'!$G56*1000</f>
        <v>1.4861417283828301E-2</v>
      </c>
      <c r="K56" s="59">
        <f>('2. Collected Data'!Y56+'2. Collected Data'!Z56)/G56*1000</f>
        <v>32.199737448294648</v>
      </c>
      <c r="L56" s="66">
        <f>IF(SUM('2. Collected Data'!Y56:Z56)&gt;0,(ROUND('2. Collected Data'!Y56/SUM('2. Collected Data'!Y56:Z56),2)),"")</f>
        <v>1</v>
      </c>
      <c r="M56" s="66">
        <f>IF(SUM('2. Collected Data'!Y56:Z56)&gt;0,1-L56,"")</f>
        <v>0</v>
      </c>
      <c r="N56" s="59">
        <f>IF('2. Collected Data'!AD56&gt;0,'2. Collected Data'!AE56/'2. Collected Data'!AD56,"")</f>
        <v>285.71428571428572</v>
      </c>
      <c r="O56" s="59">
        <f>IF('2. Collected Data'!AF56&gt;0,'2. Collected Data'!AG56/'2. Collected Data'!AF56,"")</f>
        <v>10000</v>
      </c>
      <c r="P56" s="59">
        <f>SUM('2. Collected Data'!AI56:AK56)/'2. Collected Data'!G56</f>
        <v>4.8933693309885319E-2</v>
      </c>
      <c r="Q56" s="46" t="str">
        <f>IF(MAX('2. Collected Data'!AI56:AK56)='2. Collected Data'!AI56,"NaCl",IF(MAX('2. Collected Data'!AJ56:AK56)='2. Collected Data'!AJ56,"CaCl2","MgCl2"))</f>
        <v>NaCl</v>
      </c>
      <c r="R56" s="59">
        <f>'2. Collected Data'!AL56/'2. Collected Data'!G56</f>
        <v>2.206425086072375E-2</v>
      </c>
      <c r="S56" s="59">
        <f>SUM('2. Collected Data'!AO56:AU56)/'2. Collected Data'!G56</f>
        <v>18.081391028657766</v>
      </c>
      <c r="T56" s="46"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6" s="65">
        <f>IF('2. Collected Data'!BC56&gt;0,'2. Collected Data'!BC56/'2. Collected Data'!$G56,"")</f>
        <v>21.648131176776559</v>
      </c>
      <c r="V56" s="65">
        <f>IF('2. Collected Data'!BD56&gt;0,'2. Collected Data'!BD56/'2. Collected Data'!$G56,"")</f>
        <v>18.081391028657766</v>
      </c>
      <c r="W56" s="65">
        <f>IF('2. Collected Data'!BE56&gt;0,'2. Collected Data'!BE56/'2. Collected Data'!$G56,"")</f>
        <v>20.493894434399227</v>
      </c>
      <c r="X56" s="65">
        <f>IF('2. Collected Data'!BF56&gt;0,'2. Collected Data'!BF56/'2. Collected Data'!$G56,"")</f>
        <v>60.223416639833552</v>
      </c>
      <c r="Y56" s="67">
        <f>IF(AND('2. Collected Data'!BB56&gt;0,'2. Collected Data'!BH56&gt;0),('2. Collected Data'!BH56-'2. Collected Data'!BB56)/'2. Collected Data'!BH56,"")</f>
        <v>0</v>
      </c>
    </row>
    <row r="57" spans="1:25" s="47" customFormat="1" ht="11.25" customHeight="1" x14ac:dyDescent="0.15">
      <c r="A57" s="292" t="s">
        <v>359</v>
      </c>
      <c r="B57" s="146"/>
      <c r="C57" s="146"/>
      <c r="D57" s="146"/>
      <c r="E57" s="146"/>
      <c r="F57" s="146"/>
      <c r="G57" s="123">
        <f>'2. Collected Data'!G57</f>
        <v>16068</v>
      </c>
      <c r="H57" s="41">
        <f>'2. Collected Data'!I57/'3. Calculated Stats'!$G57*1000</f>
        <v>33.607169529499622</v>
      </c>
      <c r="I57" s="41">
        <f>'2. Collected Data'!J57/'3. Calculated Stats'!$G57*1000</f>
        <v>3.1740104555638537</v>
      </c>
      <c r="J57" s="41">
        <f>'2. Collected Data'!K57/'3. Calculated Stats'!$G57*1000</f>
        <v>1.6803584764749813</v>
      </c>
      <c r="K57" s="59">
        <f>('2. Collected Data'!Y57+'2. Collected Data'!Z57)/G57*1000</f>
        <v>43.004729897933778</v>
      </c>
      <c r="L57" s="66">
        <f>IF(SUM('2. Collected Data'!Y57:Z57)&gt;0,(ROUND('2. Collected Data'!Y57/SUM('2. Collected Data'!Y57:Z57),2)),"")</f>
        <v>0.94</v>
      </c>
      <c r="M57" s="66">
        <f>IF(SUM('2. Collected Data'!Y57:Z57)&gt;0,1-L57,"")</f>
        <v>6.0000000000000053E-2</v>
      </c>
      <c r="N57" s="59">
        <f>IF('2. Collected Data'!AD57&gt;0,'2. Collected Data'!AE57/'2. Collected Data'!AD57,"")</f>
        <v>704.71428571428567</v>
      </c>
      <c r="O57" s="59">
        <f>IF('2. Collected Data'!AF57&gt;0,'2. Collected Data'!AG57/'2. Collected Data'!AF57,"")</f>
        <v>15340.90909090909</v>
      </c>
      <c r="P57" s="59">
        <f>SUM('2. Collected Data'!AI57:AK57)/'2. Collected Data'!G57</f>
        <v>9.8332088623350753</v>
      </c>
      <c r="Q57" s="46" t="str">
        <f>IF(MAX('2. Collected Data'!AI57:AK57)='2. Collected Data'!AI57,"NaCl",IF(MAX('2. Collected Data'!AJ57:AK57)='2. Collected Data'!AJ57,"CaCl2","MgCl2"))</f>
        <v>NaCl</v>
      </c>
      <c r="R57" s="59">
        <f>'2. Collected Data'!AL57/'2. Collected Data'!G57</f>
        <v>0</v>
      </c>
      <c r="S57" s="59">
        <f>SUM('2. Collected Data'!AO57:AU57)/'2. Collected Data'!G57</f>
        <v>14.127458302215583</v>
      </c>
      <c r="T57" s="46"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MgCl2</v>
      </c>
      <c r="U57" s="65">
        <f>IF('2. Collected Data'!BC57&gt;0,'2. Collected Data'!BC57/'2. Collected Data'!$G57,"")</f>
        <v>248.31964152352501</v>
      </c>
      <c r="V57" s="65">
        <f>IF('2. Collected Data'!BD57&gt;0,'2. Collected Data'!BD57/'2. Collected Data'!$G57,"")</f>
        <v>310.55514065222803</v>
      </c>
      <c r="W57" s="65">
        <f>IF('2. Collected Data'!BE57&gt;0,'2. Collected Data'!BE57/'2. Collected Data'!$G57,"")</f>
        <v>271.96913119243214</v>
      </c>
      <c r="X57" s="65">
        <f>IF('2. Collected Data'!BF57&gt;0,'2. Collected Data'!BF57/'2. Collected Data'!$G57,"")</f>
        <v>830.84391336818521</v>
      </c>
      <c r="Y57" s="67">
        <f>IF(AND('2. Collected Data'!BB57&gt;0,'2. Collected Data'!BH57&gt;0),('2. Collected Data'!BH57-'2. Collected Data'!BB57)/'2. Collected Data'!BH57,"")</f>
        <v>5.7587548638132313E-2</v>
      </c>
    </row>
    <row r="58" spans="1:25" s="47" customFormat="1" ht="11.25" customHeight="1" x14ac:dyDescent="0.15">
      <c r="A58" s="292" t="s">
        <v>147</v>
      </c>
      <c r="B58" s="146"/>
      <c r="C58" s="146"/>
      <c r="D58" s="146"/>
      <c r="E58" s="146"/>
      <c r="F58" s="146"/>
      <c r="G58" s="123">
        <f>'2. Collected Data'!G58</f>
        <v>6511</v>
      </c>
      <c r="H58" s="41">
        <f>'2. Collected Data'!I58/'3. Calculated Stats'!$G58*1000</f>
        <v>42.236215635079091</v>
      </c>
      <c r="I58" s="41">
        <f>'2. Collected Data'!J58/'3. Calculated Stats'!$G58*1000</f>
        <v>0.76793119336507454</v>
      </c>
      <c r="J58" s="41">
        <f>'2. Collected Data'!K58/'3. Calculated Stats'!$G58*1000</f>
        <v>0.61434495469205963</v>
      </c>
      <c r="K58" s="59">
        <f>('2. Collected Data'!Y58+'2. Collected Data'!Z58)/G58*1000</f>
        <v>53.601597296882197</v>
      </c>
      <c r="L58" s="66">
        <f>IF(SUM('2. Collected Data'!Y58:Z58)&gt;0,(ROUND('2. Collected Data'!Y58/SUM('2. Collected Data'!Y58:Z58),2)),"")</f>
        <v>0.83</v>
      </c>
      <c r="M58" s="66">
        <f>IF(SUM('2. Collected Data'!Y58:Z58)&gt;0,1-L58,"")</f>
        <v>0.17000000000000004</v>
      </c>
      <c r="N58" s="59">
        <f>IF('2. Collected Data'!AD58&gt;0,'2. Collected Data'!AE58/'2. Collected Data'!AD58,"")</f>
        <v>1716.4179104477612</v>
      </c>
      <c r="O58" s="59">
        <f>IF('2. Collected Data'!AF58&gt;0,'2. Collected Data'!AG58/'2. Collected Data'!AF58,"")</f>
        <v>2857.1428571428573</v>
      </c>
      <c r="P58" s="59">
        <f>SUM('2. Collected Data'!AI58:AK58)/'2. Collected Data'!G58</f>
        <v>16.765013054830288</v>
      </c>
      <c r="Q58" s="46" t="str">
        <f>IF(MAX('2. Collected Data'!AI58:AK58)='2. Collected Data'!AI58,"NaCl",IF(MAX('2. Collected Data'!AJ58:AK58)='2. Collected Data'!AJ58,"CaCl2","MgCl2"))</f>
        <v>NaCl</v>
      </c>
      <c r="R58" s="59">
        <f>'2. Collected Data'!AL58/'2. Collected Data'!G58</f>
        <v>0.25541391491322379</v>
      </c>
      <c r="S58" s="59">
        <f>SUM('2. Collected Data'!AO58:AU58)/'2. Collected Data'!G58</f>
        <v>164.6983566272462</v>
      </c>
      <c r="T58" s="46"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8" s="65">
        <f>IF('2. Collected Data'!BC58&gt;0,'2. Collected Data'!BC58/'2. Collected Data'!$G58,"")</f>
        <v>1959.0393180771002</v>
      </c>
      <c r="V58" s="65">
        <f>IF('2. Collected Data'!BD58&gt;0,'2. Collected Data'!BD58/'2. Collected Data'!$G58,"")</f>
        <v>1916.2313008754415</v>
      </c>
      <c r="W58" s="65">
        <f>IF('2. Collected Data'!BE58&gt;0,'2. Collected Data'!BE58/'2. Collected Data'!$G58,"")</f>
        <v>1375.6940562125633</v>
      </c>
      <c r="X58" s="65">
        <f>IF('2. Collected Data'!BF58&gt;0,'2. Collected Data'!BF58/'2. Collected Data'!$G58,"")</f>
        <v>2913.0850867762247</v>
      </c>
      <c r="Y58" s="67">
        <f>IF(AND('2. Collected Data'!BB58&gt;0,'2. Collected Data'!BH58&gt;0),('2. Collected Data'!BH58-'2. Collected Data'!BB58)/'2. Collected Data'!BH58,"")</f>
        <v>1.5311996315910641E-2</v>
      </c>
    </row>
    <row r="59" spans="1:25" s="252" customFormat="1" ht="11.25" customHeight="1" x14ac:dyDescent="0.15">
      <c r="A59" s="292" t="s">
        <v>360</v>
      </c>
      <c r="B59" s="358"/>
      <c r="C59" s="358"/>
      <c r="D59" s="358"/>
      <c r="E59" s="358"/>
      <c r="F59" s="358"/>
      <c r="G59" s="123">
        <f>'2. Collected Data'!G59</f>
        <v>129500</v>
      </c>
      <c r="H59" s="41">
        <f>'2. Collected Data'!I59/'3. Calculated Stats'!$G59*1000</f>
        <v>19.305019305019304</v>
      </c>
      <c r="I59" s="41">
        <f>'2. Collected Data'!J59/'3. Calculated Stats'!$G59*1000</f>
        <v>0</v>
      </c>
      <c r="J59" s="41">
        <f>'2. Collected Data'!K59/'3. Calculated Stats'!$G59*1000</f>
        <v>0</v>
      </c>
      <c r="K59" s="59">
        <f>('2. Collected Data'!Y59+'2. Collected Data'!Z59)/G59*1000</f>
        <v>0</v>
      </c>
      <c r="L59" s="66" t="str">
        <f>IF(SUM('2. Collected Data'!Y59:Z59)&gt;0,(ROUND('2. Collected Data'!Y59/SUM('2. Collected Data'!Y59:Z59),2)),"")</f>
        <v/>
      </c>
      <c r="M59" s="66" t="str">
        <f>IF(SUM('2. Collected Data'!Y59:Z59)&gt;0,1-L59,"")</f>
        <v/>
      </c>
      <c r="N59" s="59">
        <f>IF('2. Collected Data'!AD59&gt;0,'2. Collected Data'!AE59/'2. Collected Data'!AD59,"")</f>
        <v>2021.5827338129495</v>
      </c>
      <c r="O59" s="59">
        <f>IF('2. Collected Data'!AF59&gt;0,'2. Collected Data'!AG59/'2. Collected Data'!AF59,"")</f>
        <v>10400.625</v>
      </c>
      <c r="P59" s="59">
        <f>SUM('2. Collected Data'!AI59:AK59)/'2. Collected Data'!G59</f>
        <v>0</v>
      </c>
      <c r="Q59" s="46" t="str">
        <f>IF(MAX('2. Collected Data'!AI59:AK59)='2. Collected Data'!AI59,"NaCl",IF(MAX('2. Collected Data'!AJ59:AK59)='2. Collected Data'!AJ59,"CaCl2","MgCl2"))</f>
        <v>NaCl</v>
      </c>
      <c r="R59" s="59">
        <f>'2. Collected Data'!AL59/'2. Collected Data'!G59</f>
        <v>0</v>
      </c>
      <c r="S59" s="59">
        <f>SUM('2. Collected Data'!AO59:AU59)/'2. Collected Data'!G59</f>
        <v>0</v>
      </c>
      <c r="T59" s="46" t="str">
        <f>IF(MAX('2. Collected Data'!AO59:AT59)='2. Collected Data'!AO59,"NaCl",IF(MAX('2. Collected Data'!AP59:AT59)='2. Collected Data'!AP59,"CaCl2",IF(MAX('2. Collected Data'!AQ59:AT59)='2. Collected Data'!AQ59,"MgCl2",IF(MAX('2. Collected Data'!AR59:AT59)='2. Collected Data'!AR59,"Potassium Acetate",IF('2. Collected Data'!AS59&gt;'2. Collected Data'!AT59,"Enhanced Brine","Ag Byproduct")))))</f>
        <v>NaCl</v>
      </c>
      <c r="U59" s="65">
        <f>IF('2. Collected Data'!BC59&gt;0,'2. Collected Data'!BC59/'2. Collected Data'!$G59,"")</f>
        <v>237.37528185328185</v>
      </c>
      <c r="V59" s="65">
        <f>IF('2. Collected Data'!BD59&gt;0,'2. Collected Data'!BD59/'2. Collected Data'!$G59,"")</f>
        <v>13.681111969111969</v>
      </c>
      <c r="W59" s="65">
        <f>IF('2. Collected Data'!BE59&gt;0,'2. Collected Data'!BE59/'2. Collected Data'!$G59,"")</f>
        <v>173.4873359073359</v>
      </c>
      <c r="X59" s="65">
        <f>IF('2. Collected Data'!BF59&gt;0,'2. Collected Data'!BF59/'2. Collected Data'!$G59,"")</f>
        <v>1504.9940231660232</v>
      </c>
      <c r="Y59" s="67" t="str">
        <f>IF(AND('2. Collected Data'!BB59&gt;0,'2. Collected Data'!BH59&gt;0),('2. Collected Data'!BH59-'2. Collected Data'!BB59)/'2. Collected Data'!BH59,"")</f>
        <v/>
      </c>
    </row>
    <row r="60" spans="1:25" s="47" customFormat="1" ht="11.25" customHeight="1" x14ac:dyDescent="0.15">
      <c r="A60" s="292" t="s">
        <v>148</v>
      </c>
      <c r="B60" s="146"/>
      <c r="C60" s="146"/>
      <c r="D60" s="146"/>
      <c r="E60" s="146"/>
      <c r="F60" s="146"/>
      <c r="G60" s="123">
        <f>'2. Collected Data'!G60</f>
        <v>18700</v>
      </c>
      <c r="H60" s="41">
        <f>'2. Collected Data'!I60/'3. Calculated Stats'!$G60*1000</f>
        <v>30.106951871657753</v>
      </c>
      <c r="I60" s="41">
        <f>'2. Collected Data'!J60/'3. Calculated Stats'!$G60*1000</f>
        <v>1.8181818181818181</v>
      </c>
      <c r="J60" s="41">
        <f>'2. Collected Data'!K60/'3. Calculated Stats'!$G60*1000</f>
        <v>1.2299465240641712</v>
      </c>
      <c r="K60" s="59">
        <f>('2. Collected Data'!Y60+'2. Collected Data'!Z60)/G60*1000</f>
        <v>68.235294117647058</v>
      </c>
      <c r="L60" s="66">
        <f>IF(SUM('2. Collected Data'!Y60:Z60)&gt;0,(ROUND('2. Collected Data'!Y60/SUM('2. Collected Data'!Y60:Z60),2)),"")</f>
        <v>0.87</v>
      </c>
      <c r="M60" s="66">
        <f>IF(SUM('2. Collected Data'!Y60:Z60)&gt;0,1-L60,"")</f>
        <v>0.13</v>
      </c>
      <c r="N60" s="59">
        <f>IF('2. Collected Data'!AD60&gt;0,'2. Collected Data'!AE60/'2. Collected Data'!AD60,"")</f>
        <v>648.22695035460993</v>
      </c>
      <c r="O60" s="59">
        <f>IF('2. Collected Data'!AF60&gt;0,'2. Collected Data'!AG60/'2. Collected Data'!AF60,"")</f>
        <v>13600</v>
      </c>
      <c r="P60" s="59">
        <f>SUM('2. Collected Data'!AI60:AK60)/'2. Collected Data'!G60</f>
        <v>3.6363636363636362</v>
      </c>
      <c r="Q60" s="46" t="str">
        <f>IF(MAX('2. Collected Data'!AI60:AK60)='2. Collected Data'!AI60,"NaCl",IF(MAX('2. Collected Data'!AJ60:AK60)='2. Collected Data'!AJ60,"CaCl2","MgCl2"))</f>
        <v>NaCl</v>
      </c>
      <c r="R60" s="59">
        <f>'2. Collected Data'!AL60/'2. Collected Data'!G60</f>
        <v>3.7967914438502675</v>
      </c>
      <c r="S60" s="59">
        <f>SUM('2. Collected Data'!AO60:AU60)/'2. Collected Data'!G60</f>
        <v>83.315508021390372</v>
      </c>
      <c r="T60" s="46"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MgCl2</v>
      </c>
      <c r="U60" s="65">
        <f>IF('2. Collected Data'!BC60&gt;0,'2. Collected Data'!BC60/'2. Collected Data'!$G60,"")</f>
        <v>1160.4278074866311</v>
      </c>
      <c r="V60" s="65">
        <f>IF('2. Collected Data'!BD60&gt;0,'2. Collected Data'!BD60/'2. Collected Data'!$G60,"")</f>
        <v>994.81283422459899</v>
      </c>
      <c r="W60" s="65">
        <f>IF('2. Collected Data'!BE60&gt;0,'2. Collected Data'!BE60/'2. Collected Data'!$G60,"")</f>
        <v>858.93048128342241</v>
      </c>
      <c r="X60" s="65">
        <f>IF('2. Collected Data'!BF60&gt;0,'2. Collected Data'!BF60/'2. Collected Data'!$G60,"")</f>
        <v>3153.7967914438505</v>
      </c>
      <c r="Y60" s="67">
        <f>IF(AND('2. Collected Data'!BB60&gt;0,'2. Collected Data'!BH60&gt;0),('2. Collected Data'!BH60-'2. Collected Data'!BB60)/'2. Collected Data'!BH60,"")</f>
        <v>-1.1564245810055827E-2</v>
      </c>
    </row>
    <row r="61" spans="1:25" s="47" customFormat="1" ht="11.25" customHeight="1" x14ac:dyDescent="0.15">
      <c r="A61" s="292" t="s">
        <v>149</v>
      </c>
      <c r="B61" s="146"/>
      <c r="C61" s="146"/>
      <c r="D61" s="146"/>
      <c r="E61" s="146"/>
      <c r="F61" s="146"/>
      <c r="G61" s="123">
        <f>'2. Collected Data'!G61</f>
        <v>75000</v>
      </c>
      <c r="H61" s="41">
        <f>'2. Collected Data'!I61/'3. Calculated Stats'!$G61*1000</f>
        <v>16.946666666666665</v>
      </c>
      <c r="I61" s="41">
        <f>'2. Collected Data'!J61/'3. Calculated Stats'!$G61*1000</f>
        <v>3.16</v>
      </c>
      <c r="J61" s="41">
        <f>'2. Collected Data'!K61/'3. Calculated Stats'!$G61*1000</f>
        <v>0.13333333333333333</v>
      </c>
      <c r="K61" s="59">
        <f>('2. Collected Data'!Y61+'2. Collected Data'!Z61)/G61*1000</f>
        <v>62</v>
      </c>
      <c r="L61" s="66">
        <f>IF(SUM('2. Collected Data'!Y61:Z61)&gt;0,(ROUND('2. Collected Data'!Y61/SUM('2. Collected Data'!Y61:Z61),2)),"")</f>
        <v>0.97</v>
      </c>
      <c r="M61" s="66">
        <f>IF(SUM('2. Collected Data'!Y61:Z61)&gt;0,1-L61,"")</f>
        <v>3.0000000000000027E-2</v>
      </c>
      <c r="N61" s="59">
        <f>IF('2. Collected Data'!AD61&gt;0,'2. Collected Data'!AE61/'2. Collected Data'!AD61,"")</f>
        <v>1120.253164556962</v>
      </c>
      <c r="O61" s="59">
        <f>IF('2. Collected Data'!AF61&gt;0,'2. Collected Data'!AG61/'2. Collected Data'!AF61,"")</f>
        <v>8666.6666666666661</v>
      </c>
      <c r="P61" s="59">
        <f>SUM('2. Collected Data'!AI61:AK61)/'2. Collected Data'!G61</f>
        <v>1.64428</v>
      </c>
      <c r="Q61" s="46" t="str">
        <f>IF(MAX('2. Collected Data'!AI61:AK61)='2. Collected Data'!AI61,"NaCl",IF(MAX('2. Collected Data'!AJ61:AK61)='2. Collected Data'!AJ61,"CaCl2","MgCl2"))</f>
        <v>NaCl</v>
      </c>
      <c r="R61" s="59">
        <f>'2. Collected Data'!AL61/'2. Collected Data'!G61</f>
        <v>0.49766666666666665</v>
      </c>
      <c r="S61" s="59">
        <f>SUM('2. Collected Data'!AO61:AU61)/'2. Collected Data'!G61</f>
        <v>6.7219466666666667</v>
      </c>
      <c r="T61" s="46"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1" s="65">
        <f>IF('2. Collected Data'!BC61&gt;0,'2. Collected Data'!BC61/'2. Collected Data'!$G61,"")</f>
        <v>104.39586666666666</v>
      </c>
      <c r="V61" s="65">
        <f>IF('2. Collected Data'!BD61&gt;0,'2. Collected Data'!BD61/'2. Collected Data'!$G61,"")</f>
        <v>18.915173333333332</v>
      </c>
      <c r="W61" s="65">
        <f>IF('2. Collected Data'!BE61&gt;0,'2. Collected Data'!BE61/'2. Collected Data'!$G61,"")</f>
        <v>2.0687066666666665</v>
      </c>
      <c r="X61" s="65">
        <f>IF('2. Collected Data'!BF61&gt;0,'2. Collected Data'!BF61/'2. Collected Data'!$G61,"")</f>
        <v>125.37974666666666</v>
      </c>
      <c r="Y61" s="67">
        <f>IF(AND('2. Collected Data'!BB61&gt;0,'2. Collected Data'!BH61&gt;0),('2. Collected Data'!BH61-'2. Collected Data'!BB61)/'2. Collected Data'!BH61,"")</f>
        <v>9.1139824642363435E-3</v>
      </c>
    </row>
    <row r="62" spans="1:25" s="47" customFormat="1" ht="11.25" customHeight="1" x14ac:dyDescent="0.15">
      <c r="A62" s="292" t="s">
        <v>75</v>
      </c>
      <c r="B62" s="146"/>
      <c r="C62" s="146"/>
      <c r="D62" s="146"/>
      <c r="E62" s="146"/>
      <c r="F62" s="146"/>
      <c r="G62" s="123">
        <f>'2. Collected Data'!G62</f>
        <v>34736</v>
      </c>
      <c r="H62" s="41">
        <f>'2. Collected Data'!I62/'3. Calculated Stats'!$G62*1000</f>
        <v>0</v>
      </c>
      <c r="I62" s="41">
        <f>'2. Collected Data'!J62/'3. Calculated Stats'!$G62*1000</f>
        <v>0</v>
      </c>
      <c r="J62" s="41">
        <f>'2. Collected Data'!K62/'3. Calculated Stats'!$G62*1000</f>
        <v>0</v>
      </c>
      <c r="K62" s="59">
        <f>('2. Collected Data'!Y62+'2. Collected Data'!Z62)/G62*1000</f>
        <v>0</v>
      </c>
      <c r="L62" s="66" t="str">
        <f>IF(SUM('2. Collected Data'!Y62:Z62)&gt;0,(ROUND('2. Collected Data'!Y62/SUM('2. Collected Data'!Y62:Z62),2)),"")</f>
        <v/>
      </c>
      <c r="M62" s="66" t="str">
        <f>IF(SUM('2. Collected Data'!Y62:Z62)&gt;0,1-L62,"")</f>
        <v/>
      </c>
      <c r="N62" s="59">
        <f>IF('2. Collected Data'!AD62&gt;0,'2. Collected Data'!AE62/'2. Collected Data'!AD62,"")</f>
        <v>1998.0718562874251</v>
      </c>
      <c r="O62" s="59">
        <f>IF('2. Collected Data'!AF62&gt;0,'2. Collected Data'!AG62/'2. Collected Data'!AF62,"")</f>
        <v>10000</v>
      </c>
      <c r="P62" s="59">
        <f>SUM('2. Collected Data'!AI62:AK62)/'2. Collected Data'!G62</f>
        <v>7.3455492860432976</v>
      </c>
      <c r="Q62" s="46" t="str">
        <f>IF(MAX('2. Collected Data'!AI62:AK62)='2. Collected Data'!AI62,"NaCl",IF(MAX('2. Collected Data'!AJ62:AK62)='2. Collected Data'!AJ62,"CaCl2","MgCl2"))</f>
        <v>NaCl</v>
      </c>
      <c r="R62" s="59">
        <f>'2. Collected Data'!AL62/'2. Collected Data'!G62</f>
        <v>0.43726969138645783</v>
      </c>
      <c r="S62" s="59">
        <f>SUM('2. Collected Data'!AO62:AU62)/'2. Collected Data'!G62</f>
        <v>425.75008636573006</v>
      </c>
      <c r="T62" s="46"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2" s="65">
        <f>IF('2. Collected Data'!BC62&gt;0,'2. Collected Data'!BC62/'2. Collected Data'!$G62,"")</f>
        <v>600.24182404421924</v>
      </c>
      <c r="V62" s="65">
        <f>IF('2. Collected Data'!BD62&gt;0,'2. Collected Data'!BD62/'2. Collected Data'!$G62,"")</f>
        <v>705.32012897282357</v>
      </c>
      <c r="W62" s="65">
        <f>IF('2. Collected Data'!BE62&gt;0,'2. Collected Data'!BE62/'2. Collected Data'!$G62,"")</f>
        <v>745.33625057577149</v>
      </c>
      <c r="X62" s="65">
        <f>IF('2. Collected Data'!BF62&gt;0,'2. Collected Data'!BF62/'2. Collected Data'!$G62,"")</f>
        <v>2050.8982035928143</v>
      </c>
      <c r="Y62" s="67">
        <f>IF(AND('2. Collected Data'!BB62&gt;0,'2. Collected Data'!BH62&gt;0),('2. Collected Data'!BH62-'2. Collected Data'!BB62)/'2. Collected Data'!BH62,"")</f>
        <v>3.2459955447119999E-2</v>
      </c>
    </row>
    <row r="63" spans="1:25" s="252" customFormat="1" ht="11.25" customHeight="1" x14ac:dyDescent="0.15">
      <c r="A63" s="292" t="s">
        <v>361</v>
      </c>
      <c r="B63" s="146"/>
      <c r="C63" s="146"/>
      <c r="D63" s="146"/>
      <c r="E63" s="146"/>
      <c r="F63" s="146"/>
      <c r="G63" s="123">
        <f>'2. Collected Data'!G63</f>
        <v>16675</v>
      </c>
      <c r="H63" s="41">
        <f>'2. Collected Data'!I63/'3. Calculated Stats'!$G63*1000</f>
        <v>24.287856071964018</v>
      </c>
      <c r="I63" s="41">
        <f>'2. Collected Data'!J63/'3. Calculated Stats'!$G63*1000</f>
        <v>1.7991004497751124</v>
      </c>
      <c r="J63" s="41">
        <f>'2. Collected Data'!K63/'3. Calculated Stats'!$G63*1000</f>
        <v>1.8590704647676162</v>
      </c>
      <c r="K63" s="59">
        <f>('2. Collected Data'!Y63+'2. Collected Data'!Z63)/G63*1000</f>
        <v>25.847076461769117</v>
      </c>
      <c r="L63" s="66">
        <f>IF(SUM('2. Collected Data'!Y63:Z63)&gt;0,(ROUND('2. Collected Data'!Y63/SUM('2. Collected Data'!Y63:Z63),2)),"")</f>
        <v>0.97</v>
      </c>
      <c r="M63" s="66">
        <f>IF(SUM('2. Collected Data'!Y63:Z63)&gt;0,1-L63,"")</f>
        <v>3.0000000000000027E-2</v>
      </c>
      <c r="N63" s="59">
        <f>IF('2. Collected Data'!AD63&gt;0,'2. Collected Data'!AE63/'2. Collected Data'!AD63,"")</f>
        <v>1827.9569892473119</v>
      </c>
      <c r="O63" s="59">
        <f>IF('2. Collected Data'!AF63&gt;0,'2. Collected Data'!AG63/'2. Collected Data'!AF63,"")</f>
        <v>5000</v>
      </c>
      <c r="P63" s="59">
        <f>SUM('2. Collected Data'!AI63:AK63)/'2. Collected Data'!G63</f>
        <v>0</v>
      </c>
      <c r="Q63" s="46" t="str">
        <f>IF(MAX('2. Collected Data'!AI63:AK63)='2. Collected Data'!AI63,"NaCl",IF(MAX('2. Collected Data'!AJ63:AK63)='2. Collected Data'!AJ63,"CaCl2","MgCl2"))</f>
        <v>NaCl</v>
      </c>
      <c r="R63" s="59">
        <f>'2. Collected Data'!AL63/'2. Collected Data'!G63</f>
        <v>9.0857571214392809</v>
      </c>
      <c r="S63" s="59">
        <f>SUM('2. Collected Data'!AO63:AU63)/'2. Collected Data'!G63</f>
        <v>48.497751124437784</v>
      </c>
      <c r="T63" s="46" t="str">
        <f>IF(MAX('2. Collected Data'!AO63:AT63)='2. Collected Data'!AO63,"NaCl",IF(MAX('2. Collected Data'!AP63:AT63)='2. Collected Data'!AP63,"CaCl2",IF(MAX('2. Collected Data'!AQ63:AT63)='2. Collected Data'!AQ63,"MgCl2",IF(MAX('2. Collected Data'!AR63:AT63)='2. Collected Data'!AR63,"Potassium Acetate",IF('2. Collected Data'!AS63&gt;'2. Collected Data'!AT63,"Enhanced Brine","Ag Byproduct")))))</f>
        <v>NaCl</v>
      </c>
      <c r="U63" s="65">
        <f>IF('2. Collected Data'!BC63&gt;0,'2. Collected Data'!BC63/'2. Collected Data'!$G63,"")</f>
        <v>503.68035982008996</v>
      </c>
      <c r="V63" s="65">
        <f>IF('2. Collected Data'!BD63&gt;0,'2. Collected Data'!BD63/'2. Collected Data'!$G63,"")</f>
        <v>510.51874062968517</v>
      </c>
      <c r="W63" s="65">
        <f>IF('2. Collected Data'!BE63&gt;0,'2. Collected Data'!BE63/'2. Collected Data'!$G63,"")</f>
        <v>442.86500749625185</v>
      </c>
      <c r="X63" s="65">
        <f>IF('2. Collected Data'!BF63&gt;0,'2. Collected Data'!BF63/'2. Collected Data'!$G63,"")</f>
        <v>1492.9540629685157</v>
      </c>
      <c r="Y63" s="67">
        <f>IF(AND('2. Collected Data'!BB63&gt;0,'2. Collected Data'!BH63&gt;0),('2. Collected Data'!BH63-'2. Collected Data'!BB63)/'2. Collected Data'!BH63,"")</f>
        <v>1.2508157494017746E-2</v>
      </c>
    </row>
    <row r="64" spans="1:25" s="252" customFormat="1" ht="11.25" customHeight="1" x14ac:dyDescent="0.15">
      <c r="A64" s="55"/>
      <c r="B64" s="53"/>
      <c r="C64" s="303"/>
      <c r="D64" s="303"/>
      <c r="E64" s="303"/>
      <c r="F64" s="303"/>
      <c r="G64" s="389"/>
      <c r="H64" s="184"/>
      <c r="I64" s="184"/>
      <c r="J64" s="184"/>
      <c r="K64" s="185"/>
      <c r="L64" s="390"/>
      <c r="M64" s="390"/>
      <c r="N64" s="185"/>
      <c r="O64" s="185"/>
      <c r="P64" s="185"/>
      <c r="Q64" s="288"/>
      <c r="R64" s="185"/>
      <c r="S64" s="185"/>
      <c r="T64" s="288"/>
      <c r="U64" s="391"/>
      <c r="V64" s="391"/>
      <c r="W64" s="391"/>
      <c r="X64" s="391"/>
      <c r="Y64" s="392"/>
    </row>
    <row r="65" spans="1:51" s="26" customFormat="1" ht="12.75" x14ac:dyDescent="0.2">
      <c r="A65" s="30"/>
      <c r="G65" s="25"/>
      <c r="H65" s="28"/>
      <c r="I65" s="25"/>
      <c r="J65" s="25"/>
      <c r="K65" s="25"/>
      <c r="L65" s="25"/>
      <c r="M65" s="25"/>
      <c r="N65" s="25"/>
      <c r="O65" s="25"/>
      <c r="P65" s="25"/>
      <c r="Q65" s="25"/>
      <c r="R65" s="25"/>
      <c r="S65" s="25"/>
      <c r="T65" s="25"/>
      <c r="U65" s="25"/>
      <c r="V65" s="25"/>
      <c r="W65" s="25"/>
      <c r="X65" s="25"/>
      <c r="Y65" s="25"/>
      <c r="AY65" s="74"/>
    </row>
    <row r="66" spans="1:51" s="26" customFormat="1" ht="12.75" hidden="1" x14ac:dyDescent="0.2">
      <c r="A66" s="30"/>
      <c r="G66" s="25"/>
      <c r="H66" s="28"/>
      <c r="I66" s="25"/>
      <c r="J66" s="25"/>
      <c r="K66" s="25"/>
      <c r="L66" s="25"/>
      <c r="M66" s="25"/>
      <c r="N66" s="25"/>
      <c r="O66" s="25"/>
      <c r="P66" s="25"/>
      <c r="Q66" s="25"/>
      <c r="R66" s="25"/>
      <c r="S66" s="25"/>
      <c r="T66" s="25"/>
      <c r="U66" s="25"/>
      <c r="V66" s="25"/>
      <c r="W66" s="25"/>
      <c r="X66" s="25"/>
      <c r="Y66" s="25"/>
      <c r="AY66" s="74"/>
    </row>
    <row r="67" spans="1:51" s="26" customFormat="1" ht="12.75" hidden="1" x14ac:dyDescent="0.2">
      <c r="A67" s="30"/>
      <c r="G67" s="25"/>
      <c r="H67" s="28"/>
      <c r="I67" s="25"/>
      <c r="J67" s="25"/>
      <c r="K67" s="25"/>
      <c r="L67" s="25"/>
      <c r="M67" s="25"/>
      <c r="N67" s="25"/>
      <c r="O67" s="25"/>
      <c r="P67" s="25"/>
      <c r="Q67" s="25"/>
      <c r="R67" s="25"/>
      <c r="S67" s="25"/>
      <c r="T67" s="25"/>
      <c r="U67" s="25"/>
      <c r="V67" s="25"/>
      <c r="W67" s="25"/>
      <c r="X67" s="25"/>
      <c r="Y67" s="25"/>
      <c r="AY67" s="74"/>
    </row>
    <row r="68" spans="1:51" s="26" customFormat="1" ht="12.75" hidden="1" x14ac:dyDescent="0.2">
      <c r="A68" s="30"/>
      <c r="G68" s="25"/>
      <c r="H68" s="28"/>
      <c r="I68" s="25"/>
      <c r="J68" s="25"/>
      <c r="K68" s="25"/>
      <c r="L68" s="25"/>
      <c r="M68" s="25"/>
      <c r="N68" s="25"/>
      <c r="O68" s="25"/>
      <c r="P68" s="25"/>
      <c r="Q68" s="25"/>
      <c r="R68" s="25"/>
      <c r="S68" s="25"/>
      <c r="T68" s="25"/>
      <c r="U68" s="25"/>
      <c r="V68" s="25"/>
      <c r="W68" s="25"/>
      <c r="X68" s="25"/>
      <c r="Y68" s="25"/>
      <c r="AY68" s="74"/>
    </row>
    <row r="69" spans="1:51" s="26" customFormat="1" ht="12.75" hidden="1" x14ac:dyDescent="0.2">
      <c r="A69" s="30"/>
      <c r="G69" s="25"/>
      <c r="H69" s="28"/>
      <c r="I69" s="25"/>
      <c r="J69" s="25"/>
      <c r="K69" s="25"/>
      <c r="L69" s="25"/>
      <c r="M69" s="25"/>
      <c r="N69" s="25"/>
      <c r="O69" s="25"/>
      <c r="P69" s="25"/>
      <c r="Q69" s="25"/>
      <c r="R69" s="25"/>
      <c r="S69" s="25"/>
      <c r="T69" s="25"/>
      <c r="U69" s="25"/>
      <c r="V69" s="25"/>
      <c r="W69" s="25"/>
      <c r="X69" s="25"/>
      <c r="Y69" s="25"/>
      <c r="AY69" s="74"/>
    </row>
    <row r="70" spans="1:51" s="26" customFormat="1" ht="12.75" hidden="1" x14ac:dyDescent="0.2">
      <c r="A70" s="30"/>
      <c r="G70" s="25"/>
      <c r="H70" s="28"/>
      <c r="I70" s="25"/>
      <c r="J70" s="25"/>
      <c r="K70" s="25"/>
      <c r="L70" s="25"/>
      <c r="M70" s="25"/>
      <c r="N70" s="25"/>
      <c r="O70" s="25"/>
      <c r="P70" s="25"/>
      <c r="Q70" s="25"/>
      <c r="R70" s="25"/>
      <c r="S70" s="25"/>
      <c r="T70" s="25"/>
      <c r="U70" s="25"/>
      <c r="V70" s="25"/>
      <c r="W70" s="25"/>
      <c r="X70" s="25"/>
      <c r="Y70" s="25"/>
      <c r="AY70" s="74"/>
    </row>
    <row r="71" spans="1:51" s="26" customFormat="1" ht="12.75" hidden="1" x14ac:dyDescent="0.2">
      <c r="A71" s="30"/>
      <c r="G71" s="25"/>
      <c r="H71" s="28"/>
      <c r="I71" s="25"/>
      <c r="J71" s="25"/>
      <c r="K71" s="25"/>
      <c r="L71" s="25"/>
      <c r="M71" s="25"/>
      <c r="N71" s="25"/>
      <c r="O71" s="25"/>
      <c r="P71" s="25"/>
      <c r="Q71" s="25"/>
      <c r="R71" s="25"/>
      <c r="S71" s="25"/>
      <c r="T71" s="25"/>
      <c r="U71" s="25"/>
      <c r="V71" s="25"/>
      <c r="W71" s="25"/>
      <c r="X71" s="25"/>
      <c r="Y71" s="25"/>
      <c r="AY71" s="74"/>
    </row>
    <row r="72" spans="1:51" s="26" customFormat="1" ht="12.75" hidden="1" x14ac:dyDescent="0.2">
      <c r="A72" s="30"/>
      <c r="G72" s="25"/>
      <c r="H72" s="28"/>
      <c r="I72" s="25"/>
      <c r="J72" s="25"/>
      <c r="K72" s="25"/>
      <c r="L72" s="25"/>
      <c r="M72" s="25"/>
      <c r="N72" s="25"/>
      <c r="O72" s="25"/>
      <c r="P72" s="25"/>
      <c r="Q72" s="25"/>
      <c r="R72" s="25"/>
      <c r="S72" s="25"/>
      <c r="T72" s="25"/>
      <c r="U72" s="25"/>
      <c r="V72" s="25"/>
      <c r="W72" s="25"/>
      <c r="X72" s="25"/>
      <c r="Y72" s="25"/>
      <c r="AY72" s="74"/>
    </row>
    <row r="73" spans="1:51" s="26" customFormat="1" ht="12.75" hidden="1" x14ac:dyDescent="0.2">
      <c r="A73" s="30"/>
      <c r="G73" s="25"/>
      <c r="H73" s="28"/>
      <c r="I73" s="25"/>
      <c r="J73" s="25"/>
      <c r="K73" s="25"/>
      <c r="L73" s="25"/>
      <c r="M73" s="25"/>
      <c r="N73" s="25"/>
      <c r="O73" s="25"/>
      <c r="P73" s="25"/>
      <c r="Q73" s="25"/>
      <c r="R73" s="25"/>
      <c r="S73" s="25"/>
      <c r="T73" s="25"/>
      <c r="U73" s="25"/>
      <c r="V73" s="25"/>
      <c r="W73" s="25"/>
      <c r="X73" s="25"/>
      <c r="Y73" s="25"/>
      <c r="AY73" s="74"/>
    </row>
    <row r="74" spans="1:51" s="26" customFormat="1" ht="12.75" hidden="1" x14ac:dyDescent="0.2">
      <c r="A74" s="30"/>
      <c r="G74" s="25"/>
      <c r="H74" s="28"/>
      <c r="I74" s="25"/>
      <c r="J74" s="25"/>
      <c r="K74" s="25"/>
      <c r="L74" s="25"/>
      <c r="M74" s="25"/>
      <c r="N74" s="25"/>
      <c r="O74" s="25"/>
      <c r="P74" s="25"/>
      <c r="Q74" s="25"/>
      <c r="R74" s="25"/>
      <c r="S74" s="25"/>
      <c r="T74" s="25"/>
      <c r="U74" s="25"/>
      <c r="V74" s="25"/>
      <c r="W74" s="25"/>
      <c r="X74" s="25"/>
      <c r="Y74" s="25"/>
      <c r="AY74" s="74"/>
    </row>
    <row r="75" spans="1:51" s="26" customFormat="1" ht="12.75" hidden="1" x14ac:dyDescent="0.2">
      <c r="A75" s="30"/>
      <c r="G75" s="25"/>
      <c r="H75" s="28"/>
      <c r="I75" s="25"/>
      <c r="J75" s="25"/>
      <c r="K75" s="25"/>
      <c r="L75" s="25"/>
      <c r="M75" s="25"/>
      <c r="N75" s="25"/>
      <c r="O75" s="25"/>
      <c r="P75" s="25"/>
      <c r="Q75" s="25"/>
      <c r="R75" s="25"/>
      <c r="S75" s="25"/>
      <c r="T75" s="25"/>
      <c r="U75" s="25"/>
      <c r="V75" s="25"/>
      <c r="W75" s="25"/>
      <c r="X75" s="25"/>
      <c r="Y75" s="25"/>
      <c r="AY75" s="74"/>
    </row>
    <row r="76" spans="1:51" s="26" customFormat="1" ht="12.75" hidden="1" x14ac:dyDescent="0.2">
      <c r="A76" s="30"/>
      <c r="G76" s="25"/>
      <c r="H76" s="28"/>
      <c r="I76" s="25"/>
      <c r="J76" s="25"/>
      <c r="K76" s="25"/>
      <c r="L76" s="25"/>
      <c r="M76" s="25"/>
      <c r="N76" s="25"/>
      <c r="O76" s="25"/>
      <c r="P76" s="25"/>
      <c r="Q76" s="25"/>
      <c r="R76" s="25"/>
      <c r="S76" s="25"/>
      <c r="T76" s="25"/>
      <c r="U76" s="25"/>
      <c r="V76" s="25"/>
      <c r="W76" s="25"/>
      <c r="X76" s="25"/>
      <c r="Y76" s="25"/>
      <c r="AY76" s="74"/>
    </row>
    <row r="77" spans="1:51" s="26" customFormat="1" ht="12.75" hidden="1" x14ac:dyDescent="0.2">
      <c r="A77" s="30"/>
      <c r="G77" s="25"/>
      <c r="H77" s="28"/>
      <c r="I77" s="25"/>
      <c r="J77" s="25"/>
      <c r="K77" s="25"/>
      <c r="L77" s="25"/>
      <c r="M77" s="25"/>
      <c r="N77" s="25"/>
      <c r="O77" s="25"/>
      <c r="P77" s="25"/>
      <c r="Q77" s="25"/>
      <c r="R77" s="25"/>
      <c r="S77" s="25"/>
      <c r="T77" s="25"/>
      <c r="U77" s="25"/>
      <c r="V77" s="25"/>
      <c r="W77" s="25"/>
      <c r="X77" s="25"/>
      <c r="Y77" s="25"/>
      <c r="AY77" s="74"/>
    </row>
    <row r="78" spans="1:51" s="26" customFormat="1" ht="12.75" hidden="1" x14ac:dyDescent="0.2">
      <c r="A78" s="30"/>
      <c r="G78" s="25"/>
      <c r="H78" s="28"/>
      <c r="I78" s="25"/>
      <c r="J78" s="25"/>
      <c r="K78" s="25"/>
      <c r="L78" s="25"/>
      <c r="M78" s="25"/>
      <c r="N78" s="25"/>
      <c r="O78" s="25"/>
      <c r="P78" s="25"/>
      <c r="Q78" s="25"/>
      <c r="R78" s="25"/>
      <c r="S78" s="25"/>
      <c r="T78" s="25"/>
      <c r="U78" s="25"/>
      <c r="V78" s="25"/>
      <c r="W78" s="25"/>
      <c r="X78" s="25"/>
      <c r="Y78" s="25"/>
      <c r="AY78" s="74"/>
    </row>
    <row r="79" spans="1:51" s="26" customFormat="1" ht="12.75" hidden="1" x14ac:dyDescent="0.2">
      <c r="A79" s="30"/>
      <c r="G79" s="25"/>
      <c r="H79" s="28"/>
      <c r="I79" s="25"/>
      <c r="J79" s="25"/>
      <c r="K79" s="25"/>
      <c r="L79" s="25"/>
      <c r="M79" s="25"/>
      <c r="N79" s="25"/>
      <c r="O79" s="25"/>
      <c r="P79" s="25"/>
      <c r="Q79" s="25"/>
      <c r="R79" s="25"/>
      <c r="S79" s="25"/>
      <c r="T79" s="25"/>
      <c r="U79" s="25"/>
      <c r="V79" s="25"/>
      <c r="W79" s="25"/>
      <c r="X79" s="25"/>
      <c r="Y79" s="25"/>
      <c r="AY79" s="74"/>
    </row>
    <row r="80" spans="1:51" s="26" customFormat="1" ht="12.75" hidden="1" x14ac:dyDescent="0.2">
      <c r="A80" s="30"/>
      <c r="G80" s="25"/>
      <c r="H80" s="28"/>
      <c r="I80" s="25"/>
      <c r="J80" s="25"/>
      <c r="K80" s="25"/>
      <c r="L80" s="25"/>
      <c r="M80" s="25"/>
      <c r="N80" s="25"/>
      <c r="O80" s="25"/>
      <c r="P80" s="25"/>
      <c r="Q80" s="25"/>
      <c r="R80" s="25"/>
      <c r="S80" s="25"/>
      <c r="T80" s="25"/>
      <c r="U80" s="25"/>
      <c r="V80" s="25"/>
      <c r="W80" s="25"/>
      <c r="X80" s="25"/>
      <c r="Y80" s="25"/>
      <c r="AY80" s="74"/>
    </row>
    <row r="81" spans="1:51" s="26" customFormat="1" ht="12.75" hidden="1" x14ac:dyDescent="0.2">
      <c r="A81" s="30"/>
      <c r="G81" s="25"/>
      <c r="H81" s="28"/>
      <c r="I81" s="25"/>
      <c r="J81" s="25"/>
      <c r="K81" s="25"/>
      <c r="L81" s="25"/>
      <c r="M81" s="25"/>
      <c r="N81" s="25"/>
      <c r="O81" s="25"/>
      <c r="P81" s="25"/>
      <c r="Q81" s="25"/>
      <c r="R81" s="25"/>
      <c r="S81" s="25"/>
      <c r="T81" s="25"/>
      <c r="U81" s="25"/>
      <c r="V81" s="25"/>
      <c r="W81" s="25"/>
      <c r="X81" s="25"/>
      <c r="Y81" s="25"/>
      <c r="AY81" s="74"/>
    </row>
    <row r="82" spans="1:51" s="26" customFormat="1" ht="12.75" hidden="1" x14ac:dyDescent="0.2">
      <c r="A82" s="30"/>
      <c r="G82" s="25"/>
      <c r="H82" s="28"/>
      <c r="I82" s="25"/>
      <c r="J82" s="25"/>
      <c r="K82" s="25"/>
      <c r="L82" s="25"/>
      <c r="M82" s="25"/>
      <c r="N82" s="25"/>
      <c r="O82" s="25"/>
      <c r="P82" s="25"/>
      <c r="Q82" s="25"/>
      <c r="R82" s="25"/>
      <c r="S82" s="25"/>
      <c r="T82" s="25"/>
      <c r="U82" s="25"/>
      <c r="V82" s="25"/>
      <c r="W82" s="25"/>
      <c r="X82" s="25"/>
      <c r="Y82" s="25"/>
      <c r="AY82" s="74"/>
    </row>
    <row r="83" spans="1:51" s="26" customFormat="1" ht="12.75" hidden="1" x14ac:dyDescent="0.2">
      <c r="A83" s="30"/>
      <c r="G83" s="25"/>
      <c r="H83" s="28"/>
      <c r="I83" s="25"/>
      <c r="J83" s="25"/>
      <c r="K83" s="25"/>
      <c r="L83" s="25"/>
      <c r="M83" s="25"/>
      <c r="N83" s="25"/>
      <c r="O83" s="25"/>
      <c r="P83" s="25"/>
      <c r="Q83" s="25"/>
      <c r="R83" s="25"/>
      <c r="S83" s="25"/>
      <c r="T83" s="25"/>
      <c r="U83" s="25"/>
      <c r="V83" s="25"/>
      <c r="W83" s="25"/>
      <c r="X83" s="25"/>
      <c r="Y83" s="25"/>
      <c r="AY83" s="74"/>
    </row>
    <row r="84" spans="1:51" s="26" customFormat="1" ht="12.75" hidden="1" x14ac:dyDescent="0.2">
      <c r="A84" s="30"/>
      <c r="G84" s="25"/>
      <c r="H84" s="28"/>
      <c r="I84" s="25"/>
      <c r="J84" s="25"/>
      <c r="K84" s="25"/>
      <c r="L84" s="25"/>
      <c r="M84" s="25"/>
      <c r="N84" s="25"/>
      <c r="O84" s="25"/>
      <c r="P84" s="25"/>
      <c r="Q84" s="25"/>
      <c r="R84" s="25"/>
      <c r="S84" s="25"/>
      <c r="T84" s="25"/>
      <c r="U84" s="25"/>
      <c r="V84" s="25"/>
      <c r="W84" s="25"/>
      <c r="X84" s="25"/>
      <c r="Y84" s="25"/>
      <c r="AY84" s="74"/>
    </row>
    <row r="85" spans="1:51" s="26" customFormat="1" ht="12.75" hidden="1" x14ac:dyDescent="0.2">
      <c r="A85" s="30"/>
      <c r="G85" s="25"/>
      <c r="H85" s="28"/>
      <c r="I85" s="25"/>
      <c r="J85" s="25"/>
      <c r="K85" s="25"/>
      <c r="L85" s="25"/>
      <c r="M85" s="25"/>
      <c r="N85" s="25"/>
      <c r="O85" s="25"/>
      <c r="P85" s="25"/>
      <c r="Q85" s="25"/>
      <c r="R85" s="25"/>
      <c r="S85" s="25"/>
      <c r="T85" s="25"/>
      <c r="U85" s="25"/>
      <c r="V85" s="25"/>
      <c r="W85" s="25"/>
      <c r="X85" s="25"/>
      <c r="Y85" s="25"/>
      <c r="AY85" s="74"/>
    </row>
    <row r="86" spans="1:51" s="26" customFormat="1" ht="12.75" hidden="1" x14ac:dyDescent="0.2">
      <c r="A86" s="30"/>
      <c r="G86" s="25"/>
      <c r="H86" s="28"/>
      <c r="I86" s="25"/>
      <c r="J86" s="25"/>
      <c r="K86" s="25"/>
      <c r="L86" s="25"/>
      <c r="M86" s="25"/>
      <c r="N86" s="25"/>
      <c r="O86" s="25"/>
      <c r="P86" s="25"/>
      <c r="Q86" s="25"/>
      <c r="R86" s="25"/>
      <c r="S86" s="25"/>
      <c r="T86" s="25"/>
      <c r="U86" s="25"/>
      <c r="V86" s="25"/>
      <c r="W86" s="25"/>
      <c r="X86" s="25"/>
      <c r="Y86" s="25"/>
      <c r="AY86" s="74"/>
    </row>
    <row r="87" spans="1:51" s="26" customFormat="1" ht="12.75" hidden="1" x14ac:dyDescent="0.2">
      <c r="A87" s="30"/>
      <c r="G87" s="25"/>
      <c r="H87" s="28"/>
      <c r="I87" s="25"/>
      <c r="J87" s="25"/>
      <c r="K87" s="25"/>
      <c r="L87" s="25"/>
      <c r="M87" s="25"/>
      <c r="N87" s="25"/>
      <c r="O87" s="25"/>
      <c r="P87" s="25"/>
      <c r="Q87" s="25"/>
      <c r="R87" s="25"/>
      <c r="S87" s="25"/>
      <c r="T87" s="25"/>
      <c r="U87" s="25"/>
      <c r="V87" s="25"/>
      <c r="W87" s="25"/>
      <c r="X87" s="25"/>
      <c r="Y87" s="25"/>
      <c r="AY87" s="74"/>
    </row>
    <row r="88" spans="1:51" s="26" customFormat="1" ht="12.75" hidden="1" x14ac:dyDescent="0.2">
      <c r="A88" s="30"/>
      <c r="G88" s="25"/>
      <c r="H88" s="28"/>
      <c r="I88" s="25"/>
      <c r="J88" s="25"/>
      <c r="K88" s="25"/>
      <c r="L88" s="25"/>
      <c r="M88" s="25"/>
      <c r="N88" s="25"/>
      <c r="O88" s="25"/>
      <c r="P88" s="25"/>
      <c r="Q88" s="25"/>
      <c r="R88" s="25"/>
      <c r="S88" s="25"/>
      <c r="T88" s="25"/>
      <c r="U88" s="25"/>
      <c r="V88" s="25"/>
      <c r="W88" s="25"/>
      <c r="X88" s="25"/>
      <c r="Y88" s="25"/>
      <c r="AY88" s="74"/>
    </row>
    <row r="89" spans="1:51" s="26" customFormat="1" ht="12.75" hidden="1" x14ac:dyDescent="0.2">
      <c r="A89" s="30"/>
      <c r="G89" s="25"/>
      <c r="H89" s="28"/>
      <c r="I89" s="25"/>
      <c r="J89" s="25"/>
      <c r="K89" s="25"/>
      <c r="L89" s="25"/>
      <c r="M89" s="25"/>
      <c r="N89" s="25"/>
      <c r="O89" s="25"/>
      <c r="P89" s="25"/>
      <c r="Q89" s="25"/>
      <c r="R89" s="25"/>
      <c r="S89" s="25"/>
      <c r="T89" s="25"/>
      <c r="U89" s="25"/>
      <c r="V89" s="25"/>
      <c r="W89" s="25"/>
      <c r="X89" s="25"/>
      <c r="Y89" s="25"/>
      <c r="AY89" s="74"/>
    </row>
    <row r="90" spans="1:51" s="26" customFormat="1" ht="12.75" hidden="1" x14ac:dyDescent="0.2">
      <c r="A90" s="30"/>
      <c r="G90" s="25"/>
      <c r="H90" s="28"/>
      <c r="I90" s="25"/>
      <c r="J90" s="25"/>
      <c r="K90" s="25"/>
      <c r="L90" s="25"/>
      <c r="M90" s="25"/>
      <c r="N90" s="25"/>
      <c r="O90" s="25"/>
      <c r="P90" s="25"/>
      <c r="Q90" s="25"/>
      <c r="R90" s="25"/>
      <c r="S90" s="25"/>
      <c r="T90" s="25"/>
      <c r="U90" s="25"/>
      <c r="V90" s="25"/>
      <c r="W90" s="25"/>
      <c r="X90" s="25"/>
      <c r="Y90" s="25"/>
      <c r="AY90" s="74"/>
    </row>
    <row r="91" spans="1:51" s="26" customFormat="1" ht="12.75" hidden="1" x14ac:dyDescent="0.2">
      <c r="A91" s="30"/>
      <c r="G91" s="25"/>
      <c r="H91" s="28"/>
      <c r="I91" s="25"/>
      <c r="J91" s="25"/>
      <c r="K91" s="25"/>
      <c r="L91" s="25"/>
      <c r="M91" s="25"/>
      <c r="N91" s="25"/>
      <c r="O91" s="25"/>
      <c r="P91" s="25"/>
      <c r="Q91" s="25"/>
      <c r="R91" s="25"/>
      <c r="S91" s="25"/>
      <c r="T91" s="25"/>
      <c r="U91" s="25"/>
      <c r="V91" s="25"/>
      <c r="W91" s="25"/>
      <c r="X91" s="25"/>
      <c r="Y91" s="25"/>
      <c r="AY91" s="74"/>
    </row>
    <row r="92" spans="1:51" s="26" customFormat="1" ht="12.75" hidden="1" x14ac:dyDescent="0.2">
      <c r="A92" s="30"/>
      <c r="G92" s="25"/>
      <c r="H92" s="28"/>
      <c r="I92" s="25"/>
      <c r="J92" s="25"/>
      <c r="K92" s="25"/>
      <c r="L92" s="25"/>
      <c r="M92" s="25"/>
      <c r="N92" s="25"/>
      <c r="O92" s="25"/>
      <c r="P92" s="25"/>
      <c r="Q92" s="25"/>
      <c r="R92" s="25"/>
      <c r="S92" s="25"/>
      <c r="T92" s="25"/>
      <c r="U92" s="25"/>
      <c r="V92" s="25"/>
      <c r="W92" s="25"/>
      <c r="X92" s="25"/>
      <c r="Y92" s="25"/>
      <c r="AY92" s="74"/>
    </row>
    <row r="93" spans="1:51" s="26" customFormat="1" ht="12.75" hidden="1" x14ac:dyDescent="0.2">
      <c r="A93" s="30"/>
      <c r="G93" s="25"/>
      <c r="H93" s="28"/>
      <c r="I93" s="25"/>
      <c r="J93" s="25"/>
      <c r="K93" s="25"/>
      <c r="L93" s="25"/>
      <c r="M93" s="25"/>
      <c r="N93" s="25"/>
      <c r="O93" s="25"/>
      <c r="P93" s="25"/>
      <c r="Q93" s="25"/>
      <c r="R93" s="25"/>
      <c r="S93" s="25"/>
      <c r="T93" s="25"/>
      <c r="U93" s="25"/>
      <c r="V93" s="25"/>
      <c r="W93" s="25"/>
      <c r="X93" s="25"/>
      <c r="Y93" s="25"/>
      <c r="AY93" s="74"/>
    </row>
    <row r="94" spans="1:51" s="26" customFormat="1" ht="12.75" hidden="1" x14ac:dyDescent="0.2">
      <c r="A94" s="30"/>
      <c r="G94" s="25"/>
      <c r="H94" s="28"/>
      <c r="I94" s="25"/>
      <c r="J94" s="25"/>
      <c r="K94" s="25"/>
      <c r="L94" s="25"/>
      <c r="M94" s="25"/>
      <c r="N94" s="25"/>
      <c r="O94" s="25"/>
      <c r="P94" s="25"/>
      <c r="Q94" s="25"/>
      <c r="R94" s="25"/>
      <c r="S94" s="25"/>
      <c r="T94" s="25"/>
      <c r="U94" s="25"/>
      <c r="V94" s="25"/>
      <c r="W94" s="25"/>
      <c r="X94" s="25"/>
      <c r="Y94" s="25"/>
      <c r="AY94" s="74"/>
    </row>
    <row r="95" spans="1:51" s="26" customFormat="1" ht="12.75" hidden="1" x14ac:dyDescent="0.2">
      <c r="A95" s="30"/>
      <c r="G95" s="25"/>
      <c r="H95" s="28"/>
      <c r="I95" s="25"/>
      <c r="J95" s="25"/>
      <c r="K95" s="25"/>
      <c r="L95" s="25"/>
      <c r="M95" s="25"/>
      <c r="N95" s="25"/>
      <c r="O95" s="25"/>
      <c r="P95" s="25"/>
      <c r="Q95" s="25"/>
      <c r="R95" s="25"/>
      <c r="S95" s="25"/>
      <c r="T95" s="25"/>
      <c r="U95" s="25"/>
      <c r="V95" s="25"/>
      <c r="W95" s="25"/>
      <c r="X95" s="25"/>
      <c r="Y95" s="25"/>
      <c r="AY95" s="74"/>
    </row>
    <row r="96" spans="1:51" s="26" customFormat="1" ht="12.75" hidden="1" x14ac:dyDescent="0.2">
      <c r="A96" s="30"/>
      <c r="G96" s="25"/>
      <c r="H96" s="28"/>
      <c r="I96" s="25"/>
      <c r="J96" s="25"/>
      <c r="K96" s="25"/>
      <c r="L96" s="25"/>
      <c r="M96" s="25"/>
      <c r="N96" s="25"/>
      <c r="O96" s="25"/>
      <c r="P96" s="25"/>
      <c r="Q96" s="25"/>
      <c r="R96" s="25"/>
      <c r="S96" s="25"/>
      <c r="T96" s="25"/>
      <c r="U96" s="25"/>
      <c r="V96" s="25"/>
      <c r="W96" s="25"/>
      <c r="X96" s="25"/>
      <c r="Y96" s="25"/>
      <c r="AY96" s="74"/>
    </row>
    <row r="97" spans="1:51" s="26" customFormat="1" ht="12.75" hidden="1" x14ac:dyDescent="0.2">
      <c r="A97" s="30"/>
      <c r="G97" s="25"/>
      <c r="H97" s="28"/>
      <c r="I97" s="25"/>
      <c r="J97" s="25"/>
      <c r="K97" s="25"/>
      <c r="L97" s="25"/>
      <c r="M97" s="25"/>
      <c r="N97" s="25"/>
      <c r="O97" s="25"/>
      <c r="P97" s="25"/>
      <c r="Q97" s="25"/>
      <c r="R97" s="25"/>
      <c r="S97" s="25"/>
      <c r="T97" s="25"/>
      <c r="U97" s="25"/>
      <c r="V97" s="25"/>
      <c r="W97" s="25"/>
      <c r="X97" s="25"/>
      <c r="Y97" s="25"/>
      <c r="AY97" s="74"/>
    </row>
    <row r="98" spans="1:51" s="26" customFormat="1" ht="12.75" hidden="1" x14ac:dyDescent="0.2">
      <c r="A98" s="30"/>
      <c r="G98" s="25"/>
      <c r="H98" s="28"/>
      <c r="I98" s="25"/>
      <c r="J98" s="25"/>
      <c r="K98" s="25"/>
      <c r="L98" s="25"/>
      <c r="M98" s="25"/>
      <c r="N98" s="25"/>
      <c r="O98" s="25"/>
      <c r="P98" s="25"/>
      <c r="Q98" s="25"/>
      <c r="R98" s="25"/>
      <c r="S98" s="25"/>
      <c r="T98" s="25"/>
      <c r="U98" s="25"/>
      <c r="V98" s="25"/>
      <c r="W98" s="25"/>
      <c r="X98" s="25"/>
      <c r="Y98" s="25"/>
      <c r="AY98" s="74"/>
    </row>
    <row r="99" spans="1:51" s="26" customFormat="1" ht="12.75" hidden="1" x14ac:dyDescent="0.2">
      <c r="A99" s="30"/>
      <c r="G99" s="25"/>
      <c r="H99" s="28"/>
      <c r="I99" s="25"/>
      <c r="J99" s="25"/>
      <c r="K99" s="25"/>
      <c r="L99" s="25"/>
      <c r="M99" s="25"/>
      <c r="N99" s="25"/>
      <c r="O99" s="25"/>
      <c r="P99" s="25"/>
      <c r="Q99" s="25"/>
      <c r="R99" s="25"/>
      <c r="S99" s="25"/>
      <c r="T99" s="25"/>
      <c r="U99" s="25"/>
      <c r="V99" s="25"/>
      <c r="W99" s="25"/>
      <c r="X99" s="25"/>
      <c r="Y99" s="25"/>
      <c r="AY99" s="74"/>
    </row>
    <row r="100" spans="1:51" s="26" customFormat="1" ht="12.75" hidden="1" x14ac:dyDescent="0.2">
      <c r="A100" s="30"/>
      <c r="G100" s="25"/>
      <c r="H100" s="28"/>
      <c r="I100" s="25"/>
      <c r="J100" s="25"/>
      <c r="K100" s="25"/>
      <c r="L100" s="25"/>
      <c r="M100" s="25"/>
      <c r="N100" s="25"/>
      <c r="O100" s="25"/>
      <c r="P100" s="25"/>
      <c r="Q100" s="25"/>
      <c r="R100" s="25"/>
      <c r="S100" s="25"/>
      <c r="T100" s="25"/>
      <c r="U100" s="25"/>
      <c r="V100" s="25"/>
      <c r="W100" s="25"/>
      <c r="X100" s="25"/>
      <c r="Y100" s="25"/>
      <c r="AY100" s="74"/>
    </row>
    <row r="101" spans="1:51" s="26" customFormat="1" ht="12.75" hidden="1" x14ac:dyDescent="0.2">
      <c r="A101" s="30"/>
      <c r="G101" s="25"/>
      <c r="H101" s="28"/>
      <c r="I101" s="25"/>
      <c r="J101" s="25"/>
      <c r="K101" s="25"/>
      <c r="L101" s="25"/>
      <c r="M101" s="25"/>
      <c r="N101" s="25"/>
      <c r="O101" s="25"/>
      <c r="P101" s="25"/>
      <c r="Q101" s="25"/>
      <c r="R101" s="25"/>
      <c r="S101" s="25"/>
      <c r="T101" s="25"/>
      <c r="U101" s="25"/>
      <c r="V101" s="25"/>
      <c r="W101" s="25"/>
      <c r="X101" s="25"/>
      <c r="Y101" s="25"/>
      <c r="AY101" s="74"/>
    </row>
    <row r="102" spans="1:51" s="26" customFormat="1" ht="12.75" hidden="1" x14ac:dyDescent="0.2">
      <c r="A102" s="30"/>
      <c r="G102" s="25"/>
      <c r="H102" s="28"/>
      <c r="I102" s="25"/>
      <c r="J102" s="25"/>
      <c r="K102" s="25"/>
      <c r="L102" s="25"/>
      <c r="M102" s="25"/>
      <c r="N102" s="25"/>
      <c r="O102" s="25"/>
      <c r="P102" s="25"/>
      <c r="Q102" s="25"/>
      <c r="R102" s="25"/>
      <c r="S102" s="25"/>
      <c r="T102" s="25"/>
      <c r="U102" s="25"/>
      <c r="V102" s="25"/>
      <c r="W102" s="25"/>
      <c r="X102" s="25"/>
      <c r="Y102" s="25"/>
      <c r="AY102" s="74"/>
    </row>
    <row r="103" spans="1:51" s="26" customFormat="1" ht="12.75" hidden="1" x14ac:dyDescent="0.2">
      <c r="A103" s="30"/>
      <c r="G103" s="25"/>
      <c r="H103" s="28"/>
      <c r="I103" s="25"/>
      <c r="J103" s="25"/>
      <c r="K103" s="25"/>
      <c r="L103" s="25"/>
      <c r="M103" s="25"/>
      <c r="N103" s="25"/>
      <c r="O103" s="25"/>
      <c r="P103" s="25"/>
      <c r="Q103" s="25"/>
      <c r="R103" s="25"/>
      <c r="S103" s="25"/>
      <c r="T103" s="25"/>
      <c r="U103" s="25"/>
      <c r="V103" s="25"/>
      <c r="W103" s="25"/>
      <c r="X103" s="25"/>
      <c r="Y103" s="25"/>
      <c r="AY103" s="74"/>
    </row>
    <row r="104" spans="1:51" s="26" customFormat="1" ht="12.75" hidden="1" x14ac:dyDescent="0.2">
      <c r="A104" s="30"/>
      <c r="G104" s="25"/>
      <c r="H104" s="28"/>
      <c r="I104" s="25"/>
      <c r="J104" s="25"/>
      <c r="K104" s="25"/>
      <c r="L104" s="25"/>
      <c r="M104" s="25"/>
      <c r="N104" s="25"/>
      <c r="O104" s="25"/>
      <c r="P104" s="25"/>
      <c r="Q104" s="25"/>
      <c r="R104" s="25"/>
      <c r="S104" s="25"/>
      <c r="T104" s="25"/>
      <c r="U104" s="25"/>
      <c r="V104" s="25"/>
      <c r="W104" s="25"/>
      <c r="X104" s="25"/>
      <c r="Y104" s="25"/>
      <c r="AY104" s="74"/>
    </row>
    <row r="105" spans="1:51" s="26" customFormat="1" ht="12.75" hidden="1" x14ac:dyDescent="0.2">
      <c r="A105" s="30"/>
      <c r="G105" s="25"/>
      <c r="H105" s="28"/>
      <c r="I105" s="25"/>
      <c r="J105" s="25"/>
      <c r="K105" s="25"/>
      <c r="L105" s="25"/>
      <c r="M105" s="25"/>
      <c r="N105" s="25"/>
      <c r="O105" s="25"/>
      <c r="P105" s="25"/>
      <c r="Q105" s="25"/>
      <c r="R105" s="25"/>
      <c r="S105" s="25"/>
      <c r="T105" s="25"/>
      <c r="U105" s="25"/>
      <c r="V105" s="25"/>
      <c r="W105" s="25"/>
      <c r="X105" s="25"/>
      <c r="Y105" s="25"/>
      <c r="AY105" s="74"/>
    </row>
    <row r="106" spans="1:51" s="26" customFormat="1" ht="12.75" hidden="1" x14ac:dyDescent="0.2">
      <c r="A106" s="30"/>
      <c r="G106" s="25"/>
      <c r="H106" s="28"/>
      <c r="I106" s="25"/>
      <c r="J106" s="25"/>
      <c r="K106" s="25"/>
      <c r="L106" s="25"/>
      <c r="M106" s="25"/>
      <c r="N106" s="25"/>
      <c r="O106" s="25"/>
      <c r="P106" s="25"/>
      <c r="Q106" s="25"/>
      <c r="R106" s="25"/>
      <c r="S106" s="25"/>
      <c r="T106" s="25"/>
      <c r="U106" s="25"/>
      <c r="V106" s="25"/>
      <c r="W106" s="25"/>
      <c r="X106" s="25"/>
      <c r="Y106" s="25"/>
      <c r="AY106" s="74"/>
    </row>
    <row r="107" spans="1:51" s="26" customFormat="1" ht="12.75" hidden="1" x14ac:dyDescent="0.2">
      <c r="A107" s="30"/>
      <c r="G107" s="25"/>
      <c r="H107" s="28"/>
      <c r="I107" s="25"/>
      <c r="J107" s="25"/>
      <c r="K107" s="25"/>
      <c r="L107" s="25"/>
      <c r="M107" s="25"/>
      <c r="N107" s="25"/>
      <c r="O107" s="25"/>
      <c r="P107" s="25"/>
      <c r="Q107" s="25"/>
      <c r="R107" s="25"/>
      <c r="S107" s="25"/>
      <c r="T107" s="25"/>
      <c r="U107" s="25"/>
      <c r="V107" s="25"/>
      <c r="W107" s="25"/>
      <c r="X107" s="25"/>
      <c r="Y107" s="25"/>
      <c r="AY107" s="74"/>
    </row>
    <row r="108" spans="1:51" s="26" customFormat="1" ht="12.75" x14ac:dyDescent="0.2">
      <c r="A108" s="30"/>
      <c r="G108" s="25"/>
      <c r="H108" s="28"/>
      <c r="I108" s="25"/>
      <c r="J108" s="25"/>
      <c r="K108" s="25"/>
      <c r="L108" s="25"/>
      <c r="M108" s="25"/>
      <c r="N108" s="25"/>
      <c r="O108" s="25"/>
      <c r="P108" s="25"/>
      <c r="Q108" s="25"/>
      <c r="R108" s="25"/>
      <c r="S108" s="25"/>
      <c r="T108" s="25"/>
      <c r="U108" s="25"/>
      <c r="V108" s="25"/>
      <c r="W108" s="25"/>
      <c r="X108" s="25"/>
      <c r="Y108" s="25"/>
      <c r="AY108" s="74"/>
    </row>
    <row r="109" spans="1:51" s="32" customFormat="1" ht="69" customHeight="1" x14ac:dyDescent="0.25">
      <c r="A109" s="145" t="s">
        <v>5648</v>
      </c>
      <c r="B109" s="87" t="s">
        <v>245</v>
      </c>
      <c r="C109" s="87"/>
      <c r="D109" s="87"/>
      <c r="E109" s="87"/>
      <c r="F109" s="87"/>
      <c r="G109" s="122" t="s">
        <v>419</v>
      </c>
      <c r="H109" s="438" t="s">
        <v>420</v>
      </c>
      <c r="I109" s="440"/>
      <c r="J109" s="462"/>
      <c r="K109" s="107" t="s">
        <v>421</v>
      </c>
      <c r="L109" s="463" t="s">
        <v>314</v>
      </c>
      <c r="M109" s="464"/>
      <c r="N109" s="463" t="s">
        <v>308</v>
      </c>
      <c r="O109" s="464"/>
      <c r="P109" s="463" t="s">
        <v>422</v>
      </c>
      <c r="Q109" s="465"/>
      <c r="R109" s="465"/>
      <c r="S109" s="465"/>
      <c r="T109" s="464"/>
      <c r="U109" s="463" t="s">
        <v>423</v>
      </c>
      <c r="V109" s="465"/>
      <c r="W109" s="465"/>
      <c r="X109" s="464"/>
      <c r="Y109" s="107" t="s">
        <v>321</v>
      </c>
    </row>
    <row r="110" spans="1:51" s="33" customFormat="1" ht="52.5" x14ac:dyDescent="0.25">
      <c r="A110" s="149" t="s">
        <v>236</v>
      </c>
      <c r="B110" s="96" t="s">
        <v>151</v>
      </c>
      <c r="C110" s="302"/>
      <c r="D110" s="302"/>
      <c r="E110" s="302"/>
      <c r="F110" s="302"/>
      <c r="G110" s="98" t="s">
        <v>418</v>
      </c>
      <c r="H110" s="98" t="s">
        <v>300</v>
      </c>
      <c r="I110" s="98" t="s">
        <v>301</v>
      </c>
      <c r="J110" s="98" t="s">
        <v>302</v>
      </c>
      <c r="K110" s="108" t="s">
        <v>303</v>
      </c>
      <c r="L110" s="108" t="s">
        <v>312</v>
      </c>
      <c r="M110" s="108" t="s">
        <v>315</v>
      </c>
      <c r="N110" s="108" t="s">
        <v>307</v>
      </c>
      <c r="O110" s="108" t="s">
        <v>309</v>
      </c>
      <c r="P110" s="108" t="s">
        <v>340</v>
      </c>
      <c r="Q110" s="108" t="s">
        <v>330</v>
      </c>
      <c r="R110" s="108" t="s">
        <v>122</v>
      </c>
      <c r="S110" s="108" t="s">
        <v>333</v>
      </c>
      <c r="T110" s="108" t="s">
        <v>332</v>
      </c>
      <c r="U110" s="108" t="s">
        <v>316</v>
      </c>
      <c r="V110" s="108" t="s">
        <v>317</v>
      </c>
      <c r="W110" s="108" t="s">
        <v>318</v>
      </c>
      <c r="X110" s="108" t="s">
        <v>319</v>
      </c>
      <c r="Y110" s="108" t="s">
        <v>320</v>
      </c>
    </row>
    <row r="111" spans="1:51" s="34" customFormat="1" ht="12.75" x14ac:dyDescent="0.25">
      <c r="A111" s="150"/>
      <c r="B111" s="105" t="s">
        <v>126</v>
      </c>
      <c r="C111" s="105"/>
      <c r="D111" s="105"/>
      <c r="E111" s="105"/>
      <c r="F111" s="105"/>
      <c r="G111" s="106" t="s">
        <v>127</v>
      </c>
      <c r="H111" s="106" t="s">
        <v>304</v>
      </c>
      <c r="I111" s="106" t="s">
        <v>304</v>
      </c>
      <c r="J111" s="106" t="s">
        <v>304</v>
      </c>
      <c r="K111" s="106" t="s">
        <v>304</v>
      </c>
      <c r="L111" s="106" t="s">
        <v>313</v>
      </c>
      <c r="M111" s="106" t="s">
        <v>313</v>
      </c>
      <c r="N111" s="106" t="s">
        <v>305</v>
      </c>
      <c r="O111" s="106" t="s">
        <v>306</v>
      </c>
      <c r="P111" s="106" t="s">
        <v>310</v>
      </c>
      <c r="Q111" s="106" t="s">
        <v>329</v>
      </c>
      <c r="R111" s="106" t="s">
        <v>310</v>
      </c>
      <c r="S111" s="106" t="s">
        <v>311</v>
      </c>
      <c r="T111" s="106" t="s">
        <v>331</v>
      </c>
      <c r="U111" s="106" t="s">
        <v>152</v>
      </c>
      <c r="V111" s="106" t="s">
        <v>152</v>
      </c>
      <c r="W111" s="106" t="s">
        <v>152</v>
      </c>
      <c r="X111" s="106" t="s">
        <v>152</v>
      </c>
      <c r="Y111" s="106" t="s">
        <v>252</v>
      </c>
    </row>
    <row r="112" spans="1:51" s="26" customFormat="1" ht="11.25" customHeight="1" x14ac:dyDescent="0.2">
      <c r="A112" s="52"/>
      <c r="B112" s="36"/>
      <c r="C112" s="36"/>
      <c r="D112" s="36"/>
      <c r="E112" s="36"/>
      <c r="F112" s="36"/>
      <c r="G112" s="120"/>
      <c r="H112" s="35"/>
      <c r="I112" s="22"/>
      <c r="J112" s="22"/>
      <c r="K112" s="54"/>
      <c r="L112" s="54"/>
      <c r="M112" s="54"/>
      <c r="N112" s="54"/>
      <c r="O112" s="54"/>
      <c r="P112" s="54"/>
      <c r="Q112" s="76"/>
      <c r="R112" s="54"/>
      <c r="S112" s="54"/>
      <c r="T112" s="54"/>
      <c r="U112" s="54"/>
      <c r="V112" s="54"/>
      <c r="W112" s="54"/>
      <c r="X112" s="54"/>
      <c r="Y112" s="54"/>
    </row>
    <row r="113" spans="1:25" s="47" customFormat="1" ht="11.25" customHeight="1" x14ac:dyDescent="0.15">
      <c r="A113" s="324" t="s">
        <v>346</v>
      </c>
      <c r="B113" s="146"/>
      <c r="C113" s="146"/>
      <c r="D113" s="146"/>
      <c r="E113" s="146"/>
      <c r="F113" s="146"/>
      <c r="G113" s="123"/>
      <c r="H113" s="41"/>
      <c r="I113" s="41"/>
      <c r="J113" s="41"/>
      <c r="K113" s="59"/>
      <c r="L113" s="66"/>
      <c r="M113" s="66"/>
      <c r="N113" s="59"/>
      <c r="O113" s="59"/>
      <c r="P113" s="59"/>
      <c r="Q113" s="46"/>
      <c r="R113" s="59"/>
      <c r="S113" s="59"/>
      <c r="T113" s="46"/>
      <c r="U113" s="65"/>
      <c r="V113" s="65"/>
      <c r="W113" s="65"/>
      <c r="X113" s="65"/>
      <c r="Y113" s="67"/>
    </row>
    <row r="114" spans="1:25" s="252" customFormat="1" ht="11.25" customHeight="1" x14ac:dyDescent="0.15">
      <c r="A114" s="292" t="s">
        <v>345</v>
      </c>
      <c r="B114" s="358"/>
      <c r="C114" s="358"/>
      <c r="D114" s="358"/>
      <c r="E114" s="358"/>
      <c r="F114" s="358"/>
      <c r="G114" s="123">
        <f>'2. Collected Data'!G114</f>
        <v>11843</v>
      </c>
      <c r="H114" s="41">
        <f>'2. Collected Data'!I114/'3. Calculated Stats'!$G114*1000</f>
        <v>25.838047791944611</v>
      </c>
      <c r="I114" s="41">
        <f>'2. Collected Data'!J114/'3. Calculated Stats'!$G114*1000</f>
        <v>24.571476821751244</v>
      </c>
      <c r="J114" s="41">
        <f>'2. Collected Data'!K114/'3. Calculated Stats'!$G114*1000</f>
        <v>9.0348729207126564</v>
      </c>
      <c r="K114" s="59">
        <f>('2. Collected Data'!Y114+'2. Collected Data'!Z114)/G114*1000</f>
        <v>46.69424976779532</v>
      </c>
      <c r="L114" s="66">
        <f>IF(SUM('2. Collected Data'!Y114:Z114)&gt;0,(ROUND('2. Collected Data'!Y114/SUM('2. Collected Data'!Y114:Z114),2)),"")</f>
        <v>0.87</v>
      </c>
      <c r="M114" s="66">
        <f>IF(SUM('2. Collected Data'!Y114:Z114)&gt;0,1-L114,"")</f>
        <v>0.13</v>
      </c>
      <c r="N114" s="59">
        <f>IF('2. Collected Data'!AD114&gt;0,'2. Collected Data'!AE114/'2. Collected Data'!AD114,"")</f>
        <v>8366.6666666666661</v>
      </c>
      <c r="O114" s="59">
        <f>IF('2. Collected Data'!AF114&gt;0,'2. Collected Data'!AG114/'2. Collected Data'!AF114,"")</f>
        <v>10272.727272727272</v>
      </c>
      <c r="P114" s="59">
        <f>SUM('2. Collected Data'!AI114:AK114)/'2. Collected Data'!G114</f>
        <v>2.0532804188128009</v>
      </c>
      <c r="Q114" s="46" t="str">
        <f>IF(MAX('2. Collected Data'!AI114:AK114)='2. Collected Data'!AI114,"NaCl",IF(MAX('2. Collected Data'!AJ114:AK114)='2. Collected Data'!AJ114,"CaCl2","MgCl2"))</f>
        <v>NaCl</v>
      </c>
      <c r="R114" s="59">
        <f>'2. Collected Data'!AL114/'2. Collected Data'!G114</f>
        <v>4.9406400405302708</v>
      </c>
      <c r="S114" s="59">
        <f>SUM('2. Collected Data'!AO114:AU114)/'2. Collected Data'!G114</f>
        <v>0</v>
      </c>
      <c r="T114" s="46" t="str">
        <f>IF(MAX('2. Collected Data'!AO114:AT114)='2. Collected Data'!AO114,"NaCl",IF(MAX('2. Collected Data'!AP114:AT114)='2. Collected Data'!AP114,"CaCl2",IF(MAX('2. Collected Data'!AQ114:AT114)='2. Collected Data'!AQ114,"MgCl2",IF(MAX('2. Collected Data'!AR114:AT114)='2. Collected Data'!AR114,"Potassium Acetate",IF('2. Collected Data'!AS114&gt;'2. Collected Data'!AT114,"Enhanced Brine","Ag Byproduct")))))</f>
        <v>NaCl</v>
      </c>
      <c r="U114" s="65">
        <f>IF('2. Collected Data'!BC114&gt;0,'2. Collected Data'!BC114/'2. Collected Data'!$G114,"")</f>
        <v>1151.2148948746094</v>
      </c>
      <c r="V114" s="65">
        <f>IF('2. Collected Data'!BD114&gt;0,'2. Collected Data'!BD114/'2. Collected Data'!$G114,"")</f>
        <v>1313.155197162881</v>
      </c>
      <c r="W114" s="65" t="str">
        <f>IF('2. Collected Data'!BE114&gt;0,'2. Collected Data'!BE114/'2. Collected Data'!$G114,"")</f>
        <v/>
      </c>
      <c r="X114" s="65" t="str">
        <f>IF('2. Collected Data'!BF114&gt;0,'2. Collected Data'!BF114/'2. Collected Data'!$G114,"")</f>
        <v/>
      </c>
      <c r="Y114" s="67">
        <f>IF(AND('2. Collected Data'!BB114&gt;0,'2. Collected Data'!BH114&gt;0),('2. Collected Data'!BH114-'2. Collected Data'!BB114)/'2. Collected Data'!BH114,"")</f>
        <v>8.9056603773584889E-2</v>
      </c>
    </row>
    <row r="115" spans="1:25" s="47" customFormat="1" ht="11.25" customHeight="1" x14ac:dyDescent="0.15">
      <c r="A115" s="292" t="s">
        <v>153</v>
      </c>
      <c r="B115" s="146"/>
      <c r="C115" s="146"/>
      <c r="D115" s="146"/>
      <c r="E115" s="146"/>
      <c r="F115" s="146"/>
      <c r="G115" s="123">
        <f>'2. Collected Data'!G115</f>
        <v>14000</v>
      </c>
      <c r="H115" s="41">
        <f>'2. Collected Data'!I115/'3. Calculated Stats'!$G115*1000</f>
        <v>14</v>
      </c>
      <c r="I115" s="41">
        <f>'2. Collected Data'!J115/'3. Calculated Stats'!$G115*1000</f>
        <v>0.42857142857142855</v>
      </c>
      <c r="J115" s="41">
        <f>'2. Collected Data'!K115/'3. Calculated Stats'!$G115*1000</f>
        <v>0.42857142857142855</v>
      </c>
      <c r="K115" s="59">
        <f>('2. Collected Data'!Y115+'2. Collected Data'!Z115)/G115*1000</f>
        <v>37.142857142857146</v>
      </c>
      <c r="L115" s="66">
        <f>IF(SUM('2. Collected Data'!Y115:Z115)&gt;0,(ROUND('2. Collected Data'!Y115/SUM('2. Collected Data'!Y115:Z115),2)),"")</f>
        <v>1</v>
      </c>
      <c r="M115" s="66">
        <f>IF(SUM('2. Collected Data'!Y115:Z115)&gt;0,1-L115,"")</f>
        <v>0</v>
      </c>
      <c r="N115" s="59">
        <f>IF('2. Collected Data'!AD115&gt;0,'2. Collected Data'!AE115/'2. Collected Data'!AD115,"")</f>
        <v>910.46511627906978</v>
      </c>
      <c r="O115" s="59">
        <f>IF('2. Collected Data'!AF115&gt;0,'2. Collected Data'!AG115/'2. Collected Data'!AF115,"")</f>
        <v>10381.818181818182</v>
      </c>
      <c r="P115" s="59">
        <f>SUM('2. Collected Data'!AI115:AK115)/'2. Collected Data'!G115</f>
        <v>2.8584285714285715</v>
      </c>
      <c r="Q115" s="46" t="str">
        <f>IF(MAX('2. Collected Data'!AI115:AK115)='2. Collected Data'!AI115,"NaCl",IF(MAX('2. Collected Data'!AJ115:AK115)='2. Collected Data'!AJ115,"CaCl2","MgCl2"))</f>
        <v>NaCl</v>
      </c>
      <c r="R115" s="59">
        <f>'2. Collected Data'!AL115/'2. Collected Data'!G115</f>
        <v>0.17857142857142858</v>
      </c>
      <c r="S115" s="59">
        <f>SUM('2. Collected Data'!AO115:AU115)/'2. Collected Data'!G115</f>
        <v>57.071428571428569</v>
      </c>
      <c r="T115" s="46"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MgCl2</v>
      </c>
      <c r="U115" s="65">
        <f>IF('2. Collected Data'!BC115&gt;0,'2. Collected Data'!BC115/'2. Collected Data'!$G115,"")</f>
        <v>309.00181357142856</v>
      </c>
      <c r="V115" s="65">
        <f>IF('2. Collected Data'!BD115&gt;0,'2. Collected Data'!BD115/'2. Collected Data'!$G115,"")</f>
        <v>214.11093357142855</v>
      </c>
      <c r="W115" s="65">
        <f>IF('2. Collected Data'!BE115&gt;0,'2. Collected Data'!BE115/'2. Collected Data'!$G115,"")</f>
        <v>462.19102285714285</v>
      </c>
      <c r="X115" s="65">
        <f>IF('2. Collected Data'!BF115&gt;0,'2. Collected Data'!BF115/'2. Collected Data'!$G115,"")</f>
        <v>985.65421142857144</v>
      </c>
      <c r="Y115" s="67">
        <f>IF(AND('2. Collected Data'!BB115&gt;0,'2. Collected Data'!BH115&gt;0),('2. Collected Data'!BH115-'2. Collected Data'!BB115)/'2. Collected Data'!BH115,"")</f>
        <v>2.723922448325582E-2</v>
      </c>
    </row>
    <row r="116" spans="1:25" s="252" customFormat="1" ht="11.25" customHeight="1" x14ac:dyDescent="0.15">
      <c r="A116" s="324" t="s">
        <v>154</v>
      </c>
      <c r="B116" s="358"/>
      <c r="C116" s="358"/>
      <c r="D116" s="358"/>
      <c r="E116" s="358"/>
      <c r="F116" s="358"/>
      <c r="G116" s="123"/>
      <c r="H116" s="41"/>
      <c r="I116" s="41"/>
      <c r="J116" s="41"/>
      <c r="K116" s="59"/>
      <c r="L116" s="66"/>
      <c r="M116" s="66"/>
      <c r="N116" s="59"/>
      <c r="O116" s="59"/>
      <c r="P116" s="59"/>
      <c r="Q116" s="46"/>
      <c r="R116" s="59"/>
      <c r="S116" s="59"/>
      <c r="T116" s="46"/>
      <c r="U116" s="65"/>
      <c r="V116" s="65"/>
      <c r="W116" s="65"/>
      <c r="X116" s="65"/>
      <c r="Y116" s="67"/>
    </row>
    <row r="117" spans="1:25" s="47" customFormat="1" ht="11.25" customHeight="1" x14ac:dyDescent="0.15">
      <c r="A117" s="292" t="s">
        <v>131</v>
      </c>
      <c r="B117" s="146"/>
      <c r="C117" s="146"/>
      <c r="D117" s="146"/>
      <c r="E117" s="146"/>
      <c r="F117" s="146"/>
      <c r="G117" s="123">
        <f>'2. Collected Data'!G117</f>
        <v>9000</v>
      </c>
      <c r="H117" s="41">
        <f>'2. Collected Data'!I117/'3. Calculated Stats'!$G117*1000</f>
        <v>75.333333333333329</v>
      </c>
      <c r="I117" s="41">
        <f>'2. Collected Data'!J117/'3. Calculated Stats'!$G117*1000</f>
        <v>20.888888888888886</v>
      </c>
      <c r="J117" s="41">
        <f>'2. Collected Data'!K117/'3. Calculated Stats'!$G117*1000</f>
        <v>8.8888888888888893</v>
      </c>
      <c r="K117" s="59">
        <f>('2. Collected Data'!Y117+'2. Collected Data'!Z117)/G117*1000</f>
        <v>282.77777777777777</v>
      </c>
      <c r="L117" s="66">
        <f>IF(SUM('2. Collected Data'!Y117:Z117)&gt;0,(ROUND('2. Collected Data'!Y117/SUM('2. Collected Data'!Y117:Z117),2)),"")</f>
        <v>0.76</v>
      </c>
      <c r="M117" s="66">
        <f>IF(SUM('2. Collected Data'!Y117:Z117)&gt;0,1-L117,"")</f>
        <v>0.24</v>
      </c>
      <c r="N117" s="59">
        <f>IF('2. Collected Data'!AD117&gt;0,'2. Collected Data'!AE117/'2. Collected Data'!AD117,"")</f>
        <v>184.61538461538461</v>
      </c>
      <c r="O117" s="59">
        <f>IF('2. Collected Data'!AF117&gt;0,'2. Collected Data'!AG117/'2. Collected Data'!AF117,"")</f>
        <v>8292.6829268292677</v>
      </c>
      <c r="P117" s="59">
        <f>SUM('2. Collected Data'!AI117:AK117)/'2. Collected Data'!G117</f>
        <v>0.11222222222222222</v>
      </c>
      <c r="Q117" s="46" t="str">
        <f>IF(MAX('2. Collected Data'!AI117:AK117)='2. Collected Data'!AI117,"NaCl",IF(MAX('2. Collected Data'!AJ117:AK117)='2. Collected Data'!AJ117,"CaCl2","MgCl2"))</f>
        <v>NaCl</v>
      </c>
      <c r="R117" s="59">
        <f>'2. Collected Data'!AL117/'2. Collected Data'!G117</f>
        <v>0.20766666666666667</v>
      </c>
      <c r="S117" s="59">
        <f>SUM('2. Collected Data'!AO117:AU117)/'2. Collected Data'!G117</f>
        <v>15.939111111111112</v>
      </c>
      <c r="T117" s="46"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7" s="65">
        <f>IF('2. Collected Data'!BC117&gt;0,'2. Collected Data'!BC117/'2. Collected Data'!$G117,"")</f>
        <v>8605.6287777777779</v>
      </c>
      <c r="V117" s="65">
        <f>IF('2. Collected Data'!BD117&gt;0,'2. Collected Data'!BD117/'2. Collected Data'!$G117,"")</f>
        <v>9070.6747777777782</v>
      </c>
      <c r="W117" s="65">
        <f>IF('2. Collected Data'!BE117&gt;0,'2. Collected Data'!BE117/'2. Collected Data'!$G117,"")</f>
        <v>1024.9404444444444</v>
      </c>
      <c r="X117" s="65">
        <f>IF('2. Collected Data'!BF117&gt;0,'2. Collected Data'!BF117/'2. Collected Data'!$G117,"")</f>
        <v>18927.134333333332</v>
      </c>
      <c r="Y117" s="67" t="str">
        <f>IF(AND('2. Collected Data'!BB117&gt;0,'2. Collected Data'!BH117&gt;0),('2. Collected Data'!BH117-'2. Collected Data'!BB117)/'2. Collected Data'!BH117,"")</f>
        <v/>
      </c>
    </row>
    <row r="118" spans="1:25" s="47" customFormat="1" ht="11.25" customHeight="1" x14ac:dyDescent="0.15">
      <c r="A118" s="292" t="s">
        <v>132</v>
      </c>
      <c r="B118" s="146"/>
      <c r="C118" s="146"/>
      <c r="D118" s="146"/>
      <c r="E118" s="146"/>
      <c r="F118" s="146"/>
      <c r="G118" s="123">
        <f>'2. Collected Data'!G118</f>
        <v>23134</v>
      </c>
      <c r="H118" s="41">
        <f>'2. Collected Data'!I118/'3. Calculated Stats'!$G118*1000</f>
        <v>35.921155009942076</v>
      </c>
      <c r="I118" s="41">
        <f>'2. Collected Data'!J118/'3. Calculated Stats'!$G118*1000</f>
        <v>3.5445664390075216</v>
      </c>
      <c r="J118" s="41">
        <f>'2. Collected Data'!K118/'3. Calculated Stats'!$G118*1000</f>
        <v>1.2967925996368981</v>
      </c>
      <c r="K118" s="59">
        <f>('2. Collected Data'!Y118+'2. Collected Data'!Z118)/G118*1000</f>
        <v>64.320912941990144</v>
      </c>
      <c r="L118" s="66">
        <f>IF(SUM('2. Collected Data'!Y118:Z118)&gt;0,(ROUND('2. Collected Data'!Y118/SUM('2. Collected Data'!Y118:Z118),2)),"")</f>
        <v>0.95</v>
      </c>
      <c r="M118" s="66">
        <f>IF(SUM('2. Collected Data'!Y118:Z118)&gt;0,1-L118,"")</f>
        <v>5.0000000000000044E-2</v>
      </c>
      <c r="N118" s="59">
        <f>IF('2. Collected Data'!AD118&gt;0,'2. Collected Data'!AE118/'2. Collected Data'!AD118,"")</f>
        <v>349.49489795918367</v>
      </c>
      <c r="O118" s="59">
        <f>IF('2. Collected Data'!AF118&gt;0,'2. Collected Data'!AG118/'2. Collected Data'!AF118,"")</f>
        <v>15068.064030131827</v>
      </c>
      <c r="P118" s="59">
        <f>SUM('2. Collected Data'!AI118:AK118)/'2. Collected Data'!G118</f>
        <v>10.697242154404773</v>
      </c>
      <c r="Q118" s="46" t="str">
        <f>IF(MAX('2. Collected Data'!AI118:AK118)='2. Collected Data'!AI118,"NaCl",IF(MAX('2. Collected Data'!AJ118:AK118)='2. Collected Data'!AJ118,"CaCl2","MgCl2"))</f>
        <v>NaCl</v>
      </c>
      <c r="R118" s="59">
        <f>'2. Collected Data'!AL118/'2. Collected Data'!G118</f>
        <v>4.3226419987896598</v>
      </c>
      <c r="S118" s="59">
        <f>SUM('2. Collected Data'!AO118:AU118)/'2. Collected Data'!G118</f>
        <v>550.46684533586927</v>
      </c>
      <c r="T118" s="46"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8" s="65">
        <f>IF('2. Collected Data'!BC118&gt;0,'2. Collected Data'!BC118/'2. Collected Data'!$G118,"")</f>
        <v>1524.8428719633439</v>
      </c>
      <c r="V118" s="65">
        <f>IF('2. Collected Data'!BD118&gt;0,'2. Collected Data'!BD118/'2. Collected Data'!$G118,"")</f>
        <v>1380.9738047894873</v>
      </c>
      <c r="W118" s="65">
        <f>IF('2. Collected Data'!BE118&gt;0,'2. Collected Data'!BE118/'2. Collected Data'!$G118,"")</f>
        <v>1961.221319270338</v>
      </c>
      <c r="X118" s="65">
        <f>IF('2. Collected Data'!BF118&gt;0,'2. Collected Data'!BF118/'2. Collected Data'!$G118,"")</f>
        <v>4899.2489841791303</v>
      </c>
      <c r="Y118" s="67">
        <f>IF(AND('2. Collected Data'!BB118&gt;0,'2. Collected Data'!BH118&gt;0),('2. Collected Data'!BH118-'2. Collected Data'!BB118)/'2. Collected Data'!BH118,"")</f>
        <v>3.0303030303030304E-2</v>
      </c>
    </row>
    <row r="119" spans="1:25" s="47" customFormat="1" ht="11.25" customHeight="1" x14ac:dyDescent="0.15">
      <c r="A119" s="292" t="s">
        <v>133</v>
      </c>
      <c r="B119" s="146"/>
      <c r="C119" s="146"/>
      <c r="D119" s="146"/>
      <c r="E119" s="146"/>
      <c r="F119" s="146"/>
      <c r="G119" s="123">
        <f>'2. Collected Data'!G119</f>
        <v>10870</v>
      </c>
      <c r="H119" s="41">
        <f>'2. Collected Data'!I119/'3. Calculated Stats'!$G119*1000</f>
        <v>58.32566697332107</v>
      </c>
      <c r="I119" s="41">
        <f>'2. Collected Data'!J119/'3. Calculated Stats'!$G119*1000</f>
        <v>0.18399264029438822</v>
      </c>
      <c r="J119" s="41">
        <f>'2. Collected Data'!K119/'3. Calculated Stats'!$G119*1000</f>
        <v>1.5639374425022998</v>
      </c>
      <c r="K119" s="59">
        <f>('2. Collected Data'!Y119+'2. Collected Data'!Z119)/G119*1000</f>
        <v>126.95492180312787</v>
      </c>
      <c r="L119" s="66">
        <f>IF(SUM('2. Collected Data'!Y119:Z119)&gt;0,(ROUND('2. Collected Data'!Y119/SUM('2. Collected Data'!Y119:Z119),2)),"")</f>
        <v>1</v>
      </c>
      <c r="M119" s="66">
        <f>IF(SUM('2. Collected Data'!Y119:Z119)&gt;0,1-L119,"")</f>
        <v>0</v>
      </c>
      <c r="N119" s="59">
        <f>IF('2. Collected Data'!AD119&gt;0,'2. Collected Data'!AE119/'2. Collected Data'!AD119,"")</f>
        <v>1515.1515151515152</v>
      </c>
      <c r="O119" s="59">
        <f>IF('2. Collected Data'!AF119&gt;0,'2. Collected Data'!AG119/'2. Collected Data'!AF119,"")</f>
        <v>6761.363636363636</v>
      </c>
      <c r="P119" s="59">
        <f>SUM('2. Collected Data'!AI119:AK119)/'2. Collected Data'!G119</f>
        <v>26.491904323827047</v>
      </c>
      <c r="Q119" s="46" t="str">
        <f>IF(MAX('2. Collected Data'!AI119:AK119)='2. Collected Data'!AI119,"NaCl",IF(MAX('2. Collected Data'!AJ119:AK119)='2. Collected Data'!AJ119,"CaCl2","MgCl2"))</f>
        <v>MgCl2</v>
      </c>
      <c r="R119" s="59">
        <f>'2. Collected Data'!AL119/'2. Collected Data'!G119</f>
        <v>0</v>
      </c>
      <c r="S119" s="59">
        <f>SUM('2. Collected Data'!AO119:AU119)/'2. Collected Data'!G119</f>
        <v>18.721067157313708</v>
      </c>
      <c r="T119" s="46"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19" s="65">
        <f>IF('2. Collected Data'!BC119&gt;0,'2. Collected Data'!BC119/'2. Collected Data'!$G119,"")</f>
        <v>848.01941122355106</v>
      </c>
      <c r="V119" s="65">
        <f>IF('2. Collected Data'!BD119&gt;0,'2. Collected Data'!BD119/'2. Collected Data'!$G119,"")</f>
        <v>106.08509659613615</v>
      </c>
      <c r="W119" s="65">
        <f>IF('2. Collected Data'!BE119&gt;0,'2. Collected Data'!BE119/'2. Collected Data'!$G119,"")</f>
        <v>553.67322907083712</v>
      </c>
      <c r="X119" s="65">
        <f>IF('2. Collected Data'!BF119&gt;0,'2. Collected Data'!BF119/'2. Collected Data'!$G119,"")</f>
        <v>1562.0255749770008</v>
      </c>
      <c r="Y119" s="67" t="str">
        <f>IF(AND('2. Collected Data'!BB119&gt;0,'2. Collected Data'!BH119&gt;0),('2. Collected Data'!BH119-'2. Collected Data'!BB119)/'2. Collected Data'!BH119,"")</f>
        <v/>
      </c>
    </row>
    <row r="120" spans="1:25" s="47" customFormat="1" ht="11.25" customHeight="1" x14ac:dyDescent="0.15">
      <c r="A120" s="292" t="s">
        <v>134</v>
      </c>
      <c r="B120" s="146"/>
      <c r="C120" s="146"/>
      <c r="D120" s="146"/>
      <c r="E120" s="146"/>
      <c r="F120" s="146"/>
      <c r="G120" s="123">
        <f>'2. Collected Data'!G120</f>
        <v>13472</v>
      </c>
      <c r="H120" s="41">
        <f>'2. Collected Data'!I120/'3. Calculated Stats'!$G120*1000</f>
        <v>26.276722090261284</v>
      </c>
      <c r="I120" s="41">
        <f>'2. Collected Data'!J120/'3. Calculated Stats'!$G120*1000</f>
        <v>0.74228028503562948</v>
      </c>
      <c r="J120" s="41">
        <f>'2. Collected Data'!K120/'3. Calculated Stats'!$G120*1000</f>
        <v>0.89073634204275542</v>
      </c>
      <c r="K120" s="59">
        <f>('2. Collected Data'!Y120+'2. Collected Data'!Z120)/G120*1000</f>
        <v>33.551068883610455</v>
      </c>
      <c r="L120" s="66">
        <f>IF(SUM('2. Collected Data'!Y120:Z120)&gt;0,(ROUND('2. Collected Data'!Y120/SUM('2. Collected Data'!Y120:Z120),2)),"")</f>
        <v>0.89</v>
      </c>
      <c r="M120" s="66">
        <f>IF(SUM('2. Collected Data'!Y120:Z120)&gt;0,1-L120,"")</f>
        <v>0.10999999999999999</v>
      </c>
      <c r="N120" s="59">
        <f>IF('2. Collected Data'!AD120&gt;0,'2. Collected Data'!AE120/'2. Collected Data'!AD120,"")</f>
        <v>2886.3636363636365</v>
      </c>
      <c r="O120" s="59">
        <f>IF('2. Collected Data'!AF120&gt;0,'2. Collected Data'!AG120/'2. Collected Data'!AF120,"")</f>
        <v>21375</v>
      </c>
      <c r="P120" s="59">
        <f>SUM('2. Collected Data'!AI120:AK120)/'2. Collected Data'!G120</f>
        <v>5.774940617577197E-2</v>
      </c>
      <c r="Q120" s="46" t="str">
        <f>IF(MAX('2. Collected Data'!AI120:AK120)='2. Collected Data'!AI120,"NaCl",IF(MAX('2. Collected Data'!AJ120:AK120)='2. Collected Data'!AJ120,"CaCl2","MgCl2"))</f>
        <v>NaCl</v>
      </c>
      <c r="R120" s="59">
        <f>'2. Collected Data'!AL120/'2. Collected Data'!G120</f>
        <v>0</v>
      </c>
      <c r="S120" s="59">
        <f>SUM('2. Collected Data'!AO120:AU120)/'2. Collected Data'!G120</f>
        <v>3.4441805225653206</v>
      </c>
      <c r="T120" s="46"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0" s="65">
        <f>IF('2. Collected Data'!BC120&gt;0,'2. Collected Data'!BC120/'2. Collected Data'!$G120,"")</f>
        <v>15.7145932304038</v>
      </c>
      <c r="V120" s="65">
        <f>IF('2. Collected Data'!BD120&gt;0,'2. Collected Data'!BD120/'2. Collected Data'!$G120,"")</f>
        <v>25.79312648456057</v>
      </c>
      <c r="W120" s="65">
        <f>IF('2. Collected Data'!BE120&gt;0,'2. Collected Data'!BE120/'2. Collected Data'!$G120,"")</f>
        <v>3.2283254156769594</v>
      </c>
      <c r="X120" s="65">
        <f>IF('2. Collected Data'!BF120&gt;0,'2. Collected Data'!BF120/'2. Collected Data'!$G120,"")</f>
        <v>44.73604513064133</v>
      </c>
      <c r="Y120" s="67">
        <f>IF(AND('2. Collected Data'!BB120&gt;0,'2. Collected Data'!BH120&gt;0),('2. Collected Data'!BH120-'2. Collected Data'!BB120)/'2. Collected Data'!BH120,"")</f>
        <v>0</v>
      </c>
    </row>
    <row r="121" spans="1:25" s="252" customFormat="1" ht="11.25" customHeight="1" x14ac:dyDescent="0.15">
      <c r="A121" s="324" t="s">
        <v>347</v>
      </c>
      <c r="B121" s="358"/>
      <c r="C121" s="358"/>
      <c r="D121" s="358"/>
      <c r="E121" s="358"/>
      <c r="F121" s="358"/>
      <c r="G121" s="123"/>
      <c r="H121" s="41"/>
      <c r="I121" s="41"/>
      <c r="J121" s="41"/>
      <c r="K121" s="59"/>
      <c r="L121" s="66"/>
      <c r="M121" s="66"/>
      <c r="N121" s="59"/>
      <c r="O121" s="59"/>
      <c r="P121" s="59"/>
      <c r="Q121" s="46"/>
      <c r="R121" s="59"/>
      <c r="S121" s="59"/>
      <c r="T121" s="46"/>
      <c r="U121" s="65"/>
      <c r="V121" s="65"/>
      <c r="W121" s="65"/>
      <c r="X121" s="65"/>
      <c r="Y121" s="67"/>
    </row>
    <row r="122" spans="1:25" s="252" customFormat="1" ht="11.25" customHeight="1" x14ac:dyDescent="0.15">
      <c r="A122" s="324" t="s">
        <v>348</v>
      </c>
      <c r="B122" s="358"/>
      <c r="C122" s="358"/>
      <c r="D122" s="358"/>
      <c r="E122" s="358"/>
      <c r="F122" s="358"/>
      <c r="G122" s="123"/>
      <c r="H122" s="41"/>
      <c r="I122" s="41"/>
      <c r="J122" s="41"/>
      <c r="K122" s="59"/>
      <c r="L122" s="66"/>
      <c r="M122" s="66"/>
      <c r="N122" s="59"/>
      <c r="O122" s="59"/>
      <c r="P122" s="59"/>
      <c r="Q122" s="46"/>
      <c r="R122" s="59"/>
      <c r="S122" s="59"/>
      <c r="T122" s="46"/>
      <c r="U122" s="65"/>
      <c r="V122" s="65"/>
      <c r="W122" s="65"/>
      <c r="X122" s="65"/>
      <c r="Y122" s="67"/>
    </row>
    <row r="123" spans="1:25" s="47" customFormat="1" ht="11.25" customHeight="1" x14ac:dyDescent="0.15">
      <c r="A123" s="292" t="s">
        <v>349</v>
      </c>
      <c r="B123" s="146"/>
      <c r="C123" s="146"/>
      <c r="D123" s="146"/>
      <c r="E123" s="146"/>
      <c r="F123" s="146"/>
      <c r="G123" s="123">
        <f>'2. Collected Data'!G123</f>
        <v>40359</v>
      </c>
      <c r="H123" s="41">
        <f>'2. Collected Data'!I123/'3. Calculated Stats'!$G123*1000</f>
        <v>9.7376049951683648</v>
      </c>
      <c r="I123" s="41">
        <f>'2. Collected Data'!J123/'3. Calculated Stats'!$G123*1000</f>
        <v>1.6848782179935082</v>
      </c>
      <c r="J123" s="41">
        <f>'2. Collected Data'!K123/'3. Calculated Stats'!$G123*1000</f>
        <v>0</v>
      </c>
      <c r="K123" s="59">
        <f>('2. Collected Data'!Y123+'2. Collected Data'!Z123)/G123*1000</f>
        <v>47.622587279169451</v>
      </c>
      <c r="L123" s="66">
        <f>IF(SUM('2. Collected Data'!Y123:Z123)&gt;0,(ROUND('2. Collected Data'!Y123/SUM('2. Collected Data'!Y123:Z123),2)),"")</f>
        <v>1</v>
      </c>
      <c r="M123" s="66">
        <f>IF(SUM('2. Collected Data'!Y123:Z123)&gt;0,1-L123,"")</f>
        <v>0</v>
      </c>
      <c r="N123" s="59">
        <f>IF('2. Collected Data'!AD123&gt;0,'2. Collected Data'!AE123/'2. Collected Data'!AD123,"")</f>
        <v>431.04</v>
      </c>
      <c r="O123" s="59">
        <f>IF('2. Collected Data'!AF123&gt;0,'2. Collected Data'!AG123/'2. Collected Data'!AF123,"")</f>
        <v>0</v>
      </c>
      <c r="P123" s="59">
        <f>SUM('2. Collected Data'!AI123:AK123)/'2. Collected Data'!G123</f>
        <v>0.54022646745459502</v>
      </c>
      <c r="Q123" s="46" t="str">
        <f>IF(MAX('2. Collected Data'!AI123:AK123)='2. Collected Data'!AI123,"NaCl",IF(MAX('2. Collected Data'!AJ123:AK123)='2. Collected Data'!AJ123,"CaCl2","MgCl2"))</f>
        <v>NaCl</v>
      </c>
      <c r="R123" s="59">
        <f>'2. Collected Data'!AL123/'2. Collected Data'!G123</f>
        <v>0</v>
      </c>
      <c r="S123" s="59">
        <f>SUM('2. Collected Data'!AO123:AU123)/'2. Collected Data'!G123</f>
        <v>14.098218489060681</v>
      </c>
      <c r="T123" s="46" t="str">
        <f>IF(MAX('2. Collected Data'!AO123:AT123)='2. Collected Data'!AO123,"NaCl",IF(MAX('2. Collected Data'!AP123:AT123)='2. Collected Data'!AP123,"CaCl2",IF(MAX('2. Collected Data'!AQ123:AT123)='2. Collected Data'!AQ123,"MgCl2",IF(MAX('2. Collected Data'!AR123:AT123)='2. Collected Data'!AR123,"Potassium Acetate",IF('2. Collected Data'!AS123&gt;'2. Collected Data'!AT123,"Enhanced Brine","Ag Byproduct")))))</f>
        <v>NaCl</v>
      </c>
      <c r="U123" s="65">
        <f>IF('2. Collected Data'!BC123&gt;0,'2. Collected Data'!BC123/'2. Collected Data'!$G123,"")</f>
        <v>84.081939592160367</v>
      </c>
      <c r="V123" s="65">
        <f>IF('2. Collected Data'!BD123&gt;0,'2. Collected Data'!BD123/'2. Collected Data'!$G123,"")</f>
        <v>98.110334745657724</v>
      </c>
      <c r="W123" s="65">
        <f>IF('2. Collected Data'!BE123&gt;0,'2. Collected Data'!BE123/'2. Collected Data'!$G123,"")</f>
        <v>83.84608141926212</v>
      </c>
      <c r="X123" s="65">
        <f>IF('2. Collected Data'!BF123&gt;0,'2. Collected Data'!BF123/'2. Collected Data'!$G123,"")</f>
        <v>266.03835575708018</v>
      </c>
      <c r="Y123" s="67">
        <f>IF(AND('2. Collected Data'!BB123&gt;0,'2. Collected Data'!BH123&gt;0),('2. Collected Data'!BH123-'2. Collected Data'!BB123)/'2. Collected Data'!BH123,"")</f>
        <v>0</v>
      </c>
    </row>
    <row r="124" spans="1:25" s="252" customFormat="1" ht="11.25" customHeight="1" x14ac:dyDescent="0.15">
      <c r="A124" s="324" t="s">
        <v>350</v>
      </c>
      <c r="B124" s="358"/>
      <c r="C124" s="358"/>
      <c r="D124" s="358"/>
      <c r="E124" s="358"/>
      <c r="F124" s="358"/>
      <c r="G124" s="123"/>
      <c r="H124" s="41"/>
      <c r="I124" s="41"/>
      <c r="J124" s="41"/>
      <c r="K124" s="59"/>
      <c r="L124" s="66"/>
      <c r="M124" s="66"/>
      <c r="N124" s="59"/>
      <c r="O124" s="59"/>
      <c r="P124" s="59"/>
      <c r="Q124" s="46"/>
      <c r="R124" s="59"/>
      <c r="S124" s="59"/>
      <c r="T124" s="46"/>
      <c r="U124" s="65"/>
      <c r="V124" s="65"/>
      <c r="W124" s="65"/>
      <c r="X124" s="65"/>
      <c r="Y124" s="67"/>
    </row>
    <row r="125" spans="1:25" s="47" customFormat="1" ht="11.25" customHeight="1" x14ac:dyDescent="0.15">
      <c r="A125" s="292" t="s">
        <v>351</v>
      </c>
      <c r="B125" s="146"/>
      <c r="C125" s="146"/>
      <c r="D125" s="146"/>
      <c r="E125" s="146"/>
      <c r="F125" s="146"/>
      <c r="G125" s="123">
        <f>'2. Collected Data'!G125</f>
        <v>12604</v>
      </c>
      <c r="H125" s="41">
        <f>'2. Collected Data'!I125/'3. Calculated Stats'!$G125*1000</f>
        <v>34.59219295461758</v>
      </c>
      <c r="I125" s="41">
        <f>'2. Collected Data'!J125/'3. Calculated Stats'!$G125*1000</f>
        <v>2.7768962234211361</v>
      </c>
      <c r="J125" s="41">
        <f>'2. Collected Data'!K125/'3. Calculated Stats'!$G125*1000</f>
        <v>1.4281180577594415</v>
      </c>
      <c r="K125" s="59">
        <f>('2. Collected Data'!Y125+'2. Collected Data'!Z125)/G125*1000</f>
        <v>45.303078387813386</v>
      </c>
      <c r="L125" s="66">
        <f>IF(SUM('2. Collected Data'!Y125:Z125)&gt;0,(ROUND('2. Collected Data'!Y125/SUM('2. Collected Data'!Y125:Z125),2)),"")</f>
        <v>0.96</v>
      </c>
      <c r="M125" s="66">
        <f>IF(SUM('2. Collected Data'!Y125:Z125)&gt;0,1-L125,"")</f>
        <v>4.0000000000000036E-2</v>
      </c>
      <c r="N125" s="59">
        <f>IF('2. Collected Data'!AD125&gt;0,'2. Collected Data'!AE125/'2. Collected Data'!AD125,"")</f>
        <v>2308.7786259541986</v>
      </c>
      <c r="O125" s="59">
        <f>IF('2. Collected Data'!AF125&gt;0,'2. Collected Data'!AG125/'2. Collected Data'!AF125,"")</f>
        <v>20389.23076923077</v>
      </c>
      <c r="P125" s="59">
        <f>SUM('2. Collected Data'!AI125:AK125)/'2. Collected Data'!G125</f>
        <v>15.604252618216439</v>
      </c>
      <c r="Q125" s="46" t="str">
        <f>IF(MAX('2. Collected Data'!AI125:AK125)='2. Collected Data'!AI125,"NaCl",IF(MAX('2. Collected Data'!AJ125:AK125)='2. Collected Data'!AJ125,"CaCl2","MgCl2"))</f>
        <v>NaCl</v>
      </c>
      <c r="R125" s="59">
        <f>'2. Collected Data'!AL125/'2. Collected Data'!G125</f>
        <v>0.17462710250714059</v>
      </c>
      <c r="S125" s="59">
        <f>SUM('2. Collected Data'!AO125:AU125)/'2. Collected Data'!G125</f>
        <v>530.11837511900978</v>
      </c>
      <c r="T125" s="46"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5" s="65">
        <f>IF('2. Collected Data'!BC125&gt;0,'2. Collected Data'!BC125/'2. Collected Data'!$G125,"")</f>
        <v>457.06021897810217</v>
      </c>
      <c r="V125" s="65">
        <f>IF('2. Collected Data'!BD125&gt;0,'2. Collected Data'!BD125/'2. Collected Data'!$G125,"")</f>
        <v>650.62591240875918</v>
      </c>
      <c r="W125" s="65">
        <f>IF('2. Collected Data'!BE125&gt;0,'2. Collected Data'!BE125/'2. Collected Data'!$G125,"")</f>
        <v>1274.2839574738177</v>
      </c>
      <c r="X125" s="65">
        <f>IF('2. Collected Data'!BF125&gt;0,'2. Collected Data'!BF125/'2. Collected Data'!$G125,"")</f>
        <v>2381.970088860679</v>
      </c>
      <c r="Y125" s="67">
        <f>IF(AND('2. Collected Data'!BB125&gt;0,'2. Collected Data'!BH125&gt;0),('2. Collected Data'!BH125-'2. Collected Data'!BB125)/'2. Collected Data'!BH125,"")</f>
        <v>4.9372146118721372E-2</v>
      </c>
    </row>
    <row r="126" spans="1:25" s="47" customFormat="1" ht="11.25" customHeight="1" x14ac:dyDescent="0.15">
      <c r="A126" s="292" t="s">
        <v>135</v>
      </c>
      <c r="B126" s="146"/>
      <c r="C126" s="146"/>
      <c r="D126" s="146"/>
      <c r="E126" s="146"/>
      <c r="F126" s="146"/>
      <c r="G126" s="123">
        <f>'2. Collected Data'!G126</f>
        <v>44939</v>
      </c>
      <c r="H126" s="41">
        <f>'2. Collected Data'!I126/'3. Calculated Stats'!$G126*1000</f>
        <v>38.91942410823561</v>
      </c>
      <c r="I126" s="41">
        <f>'2. Collected Data'!J126/'3. Calculated Stats'!$G126*1000</f>
        <v>2.4032577493936227</v>
      </c>
      <c r="J126" s="41">
        <f>'2. Collected Data'!K126/'3. Calculated Stats'!$G126*1000</f>
        <v>0.24477625225305416</v>
      </c>
      <c r="K126" s="59">
        <f>('2. Collected Data'!Y126+'2. Collected Data'!Z126)/G126*1000</f>
        <v>69.338436547319702</v>
      </c>
      <c r="L126" s="66">
        <f>IF(SUM('2. Collected Data'!Y126:Z126)&gt;0,(ROUND('2. Collected Data'!Y126/SUM('2. Collected Data'!Y126:Z126),2)),"")</f>
        <v>0.54</v>
      </c>
      <c r="M126" s="66">
        <f>IF(SUM('2. Collected Data'!Y126:Z126)&gt;0,1-L126,"")</f>
        <v>0.45999999999999996</v>
      </c>
      <c r="N126" s="59">
        <f>IF('2. Collected Data'!AD126&gt;0,'2. Collected Data'!AE126/'2. Collected Data'!AD126,"")</f>
        <v>3080.1470588235293</v>
      </c>
      <c r="O126" s="59">
        <f>IF('2. Collected Data'!AF126&gt;0,'2. Collected Data'!AG126/'2. Collected Data'!AF126,"")</f>
        <v>10555</v>
      </c>
      <c r="P126" s="59">
        <f>SUM('2. Collected Data'!AI126:AK126)/'2. Collected Data'!G126</f>
        <v>7.0903224370813769</v>
      </c>
      <c r="Q126" s="46" t="str">
        <f>IF(MAX('2. Collected Data'!AI126:AK126)='2. Collected Data'!AI126,"NaCl",IF(MAX('2. Collected Data'!AJ126:AK126)='2. Collected Data'!AJ126,"CaCl2","MgCl2"))</f>
        <v>NaCl</v>
      </c>
      <c r="R126" s="59">
        <f>'2. Collected Data'!AL126/'2. Collected Data'!G126</f>
        <v>1.6689289926344599E-3</v>
      </c>
      <c r="S126" s="59">
        <f>SUM('2. Collected Data'!AO126:AU126)/'2. Collected Data'!G126</f>
        <v>60.418545138966152</v>
      </c>
      <c r="T126" s="46"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U126" s="65">
        <f>IF('2. Collected Data'!BC126&gt;0,'2. Collected Data'!BC126/'2. Collected Data'!$G126,"")</f>
        <v>500.73581966665927</v>
      </c>
      <c r="V126" s="65">
        <f>IF('2. Collected Data'!BD126&gt;0,'2. Collected Data'!BD126/'2. Collected Data'!$G126,"")</f>
        <v>708.51111506709094</v>
      </c>
      <c r="W126" s="65">
        <f>IF('2. Collected Data'!BE126&gt;0,'2. Collected Data'!BE126/'2. Collected Data'!$G126,"")</f>
        <v>540.94258884265332</v>
      </c>
      <c r="X126" s="65">
        <f>IF('2. Collected Data'!BF126&gt;0,'2. Collected Data'!BF126/'2. Collected Data'!$G126,"")</f>
        <v>1750.1895235764036</v>
      </c>
      <c r="Y126" s="67">
        <f>IF(AND('2. Collected Data'!BB126&gt;0,'2. Collected Data'!BH126&gt;0),('2. Collected Data'!BH126-'2. Collected Data'!BB126)/'2. Collected Data'!BH126,"")</f>
        <v>-1.2134778510838846E-2</v>
      </c>
    </row>
    <row r="127" spans="1:25" s="47" customFormat="1" ht="11.25" customHeight="1" x14ac:dyDescent="0.15">
      <c r="A127" s="292" t="s">
        <v>155</v>
      </c>
      <c r="B127" s="146"/>
      <c r="C127" s="146"/>
      <c r="D127" s="146"/>
      <c r="E127" s="146"/>
      <c r="F127" s="146"/>
      <c r="G127" s="123">
        <f>'2. Collected Data'!G127</f>
        <v>29824</v>
      </c>
      <c r="H127" s="41">
        <f>'2. Collected Data'!I127/'3. Calculated Stats'!$G127*1000</f>
        <v>36.480686695278969</v>
      </c>
      <c r="I127" s="41">
        <f>'2. Collected Data'!J127/'3. Calculated Stats'!$G127*1000</f>
        <v>0.30177038626609443</v>
      </c>
      <c r="J127" s="41">
        <f>'2. Collected Data'!K127/'3. Calculated Stats'!$G127*1000</f>
        <v>0</v>
      </c>
      <c r="K127" s="59">
        <f>('2. Collected Data'!Y127+'2. Collected Data'!Z127)/G127*1000</f>
        <v>62.298819742489272</v>
      </c>
      <c r="L127" s="66">
        <f>IF(SUM('2. Collected Data'!Y127:Z127)&gt;0,(ROUND('2. Collected Data'!Y127/SUM('2. Collected Data'!Y127:Z127),2)),"")</f>
        <v>0.94</v>
      </c>
      <c r="M127" s="66">
        <f>IF(SUM('2. Collected Data'!Y127:Z127)&gt;0,1-L127,"")</f>
        <v>6.0000000000000053E-2</v>
      </c>
      <c r="N127" s="59">
        <f>IF('2. Collected Data'!AD127&gt;0,'2. Collected Data'!AE127/'2. Collected Data'!AD127,"")</f>
        <v>3532.9333333333334</v>
      </c>
      <c r="O127" s="59">
        <f>IF('2. Collected Data'!AF127&gt;0,'2. Collected Data'!AG127/'2. Collected Data'!AF127,"")</f>
        <v>19018.75</v>
      </c>
      <c r="P127" s="59">
        <f>SUM('2. Collected Data'!AI127:AK127)/'2. Collected Data'!G127</f>
        <v>6.211172210300429</v>
      </c>
      <c r="Q127" s="46" t="str">
        <f>IF(MAX('2. Collected Data'!AI127:AK127)='2. Collected Data'!AI127,"NaCl",IF(MAX('2. Collected Data'!AJ127:AK127)='2. Collected Data'!AJ127,"CaCl2","MgCl2"))</f>
        <v>NaCl</v>
      </c>
      <c r="R127" s="59">
        <f>'2. Collected Data'!AL127/'2. Collected Data'!G127</f>
        <v>0</v>
      </c>
      <c r="S127" s="59">
        <f>SUM('2. Collected Data'!AO127:AU127)/'2. Collected Data'!G127</f>
        <v>105.67660273605151</v>
      </c>
      <c r="T127" s="46"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U127" s="65">
        <f>IF('2. Collected Data'!BC127&gt;0,'2. Collected Data'!BC127/'2. Collected Data'!$G127,"")</f>
        <v>138.32983503218884</v>
      </c>
      <c r="V127" s="65">
        <f>IF('2. Collected Data'!BD127&gt;0,'2. Collected Data'!BD127/'2. Collected Data'!$G127,"")</f>
        <v>572.96133986051507</v>
      </c>
      <c r="W127" s="65">
        <f>IF('2. Collected Data'!BE127&gt;0,'2. Collected Data'!BE127/'2. Collected Data'!$G127,"")</f>
        <v>486.61078326180257</v>
      </c>
      <c r="X127" s="65">
        <f>IF('2. Collected Data'!BF127&gt;0,'2. Collected Data'!BF127/'2. Collected Data'!$G127,"")</f>
        <v>1197.8969621781116</v>
      </c>
      <c r="Y127" s="67">
        <f>IF(AND('2. Collected Data'!BB127&gt;0,'2. Collected Data'!BH127&gt;0),('2. Collected Data'!BH127-'2. Collected Data'!BB127)/'2. Collected Data'!BH127,"")</f>
        <v>0.16640431751742746</v>
      </c>
    </row>
    <row r="128" spans="1:25" s="47" customFormat="1" ht="11.25" customHeight="1" x14ac:dyDescent="0.15">
      <c r="A128" s="292" t="s">
        <v>136</v>
      </c>
      <c r="B128" s="146"/>
      <c r="C128" s="146"/>
      <c r="D128" s="146"/>
      <c r="E128" s="146"/>
      <c r="F128" s="146"/>
      <c r="G128" s="123">
        <f>'2. Collected Data'!G128</f>
        <v>24592</v>
      </c>
      <c r="H128" s="41">
        <f>'2. Collected Data'!I128/'3. Calculated Stats'!$G128*1000</f>
        <v>37.410540013012358</v>
      </c>
      <c r="I128" s="41">
        <f>'2. Collected Data'!J128/'3. Calculated Stats'!$G128*1000</f>
        <v>1.7078724788549122</v>
      </c>
      <c r="J128" s="41">
        <f>'2. Collected Data'!K128/'3. Calculated Stats'!$G128*1000</f>
        <v>0.4066363044892648</v>
      </c>
      <c r="K128" s="59">
        <f>('2. Collected Data'!Y128+'2. Collected Data'!Z128)/G128*1000</f>
        <v>60.751463890696158</v>
      </c>
      <c r="L128" s="66">
        <f>IF(SUM('2. Collected Data'!Y128:Z128)&gt;0,(ROUND('2. Collected Data'!Y128/SUM('2. Collected Data'!Y128:Z128),2)),"")</f>
        <v>0.72</v>
      </c>
      <c r="M128" s="66">
        <f>IF(SUM('2. Collected Data'!Y128:Z128)&gt;0,1-L128,"")</f>
        <v>0.28000000000000003</v>
      </c>
      <c r="N128" s="59">
        <f>IF('2. Collected Data'!AD128&gt;0,'2. Collected Data'!AE128/'2. Collected Data'!AD128,"")</f>
        <v>2025</v>
      </c>
      <c r="O128" s="59">
        <f>IF('2. Collected Data'!AF128&gt;0,'2. Collected Data'!AG128/'2. Collected Data'!AF128,"")</f>
        <v>63762.376237623765</v>
      </c>
      <c r="P128" s="59">
        <f>SUM('2. Collected Data'!AI128:AK128)/'2. Collected Data'!G128</f>
        <v>5.2556929082628496</v>
      </c>
      <c r="Q128" s="46" t="str">
        <f>IF(MAX('2. Collected Data'!AI128:AK128)='2. Collected Data'!AI128,"NaCl",IF(MAX('2. Collected Data'!AJ128:AK128)='2. Collected Data'!AJ128,"CaCl2","MgCl2"))</f>
        <v>NaCl</v>
      </c>
      <c r="R128" s="59">
        <f>'2. Collected Data'!AL128/'2. Collected Data'!G128</f>
        <v>0.70831977878985031</v>
      </c>
      <c r="S128" s="59">
        <f>SUM('2. Collected Data'!AO128:AU128)/'2. Collected Data'!G128</f>
        <v>1289.1748942745608</v>
      </c>
      <c r="T128" s="46"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8" s="65" t="str">
        <f>IF('2. Collected Data'!BC128&gt;0,'2. Collected Data'!BC128/'2. Collected Data'!$G128,"")</f>
        <v/>
      </c>
      <c r="V128" s="65" t="str">
        <f>IF('2. Collected Data'!BD128&gt;0,'2. Collected Data'!BD128/'2. Collected Data'!$G128,"")</f>
        <v/>
      </c>
      <c r="W128" s="65">
        <f>IF('2. Collected Data'!BE128&gt;0,'2. Collected Data'!BE128/'2. Collected Data'!$G128,"")</f>
        <v>724.82156798959011</v>
      </c>
      <c r="X128" s="65" t="str">
        <f>IF('2. Collected Data'!BF128&gt;0,'2. Collected Data'!BF128/'2. Collected Data'!$G128,"")</f>
        <v/>
      </c>
      <c r="Y128" s="67">
        <f>IF(AND('2. Collected Data'!BB128&gt;0,'2. Collected Data'!BH128&gt;0),('2. Collected Data'!BH128-'2. Collected Data'!BB128)/'2. Collected Data'!BH128,"")</f>
        <v>-1.7258261933904485E-2</v>
      </c>
    </row>
    <row r="129" spans="1:25" s="47" customFormat="1" ht="11.25" customHeight="1" x14ac:dyDescent="0.15">
      <c r="A129" s="292" t="s">
        <v>109</v>
      </c>
      <c r="B129" s="146"/>
      <c r="C129" s="146"/>
      <c r="D129" s="146"/>
      <c r="E129" s="146"/>
      <c r="F129" s="146"/>
      <c r="G129" s="123">
        <f>'2. Collected Data'!G129</f>
        <v>23500</v>
      </c>
      <c r="H129" s="41">
        <f>'2. Collected Data'!I129/'3. Calculated Stats'!$G129*1000</f>
        <v>25.148936170212764</v>
      </c>
      <c r="I129" s="41">
        <f>'2. Collected Data'!J129/'3. Calculated Stats'!$G129*1000</f>
        <v>4.6382978723404253</v>
      </c>
      <c r="J129" s="41">
        <f>'2. Collected Data'!K129/'3. Calculated Stats'!$G129*1000</f>
        <v>0.1702127659574468</v>
      </c>
      <c r="K129" s="59">
        <f>('2. Collected Data'!Y129+'2. Collected Data'!Z129)/G129*1000</f>
        <v>48.085106382978722</v>
      </c>
      <c r="L129" s="66">
        <f>IF(SUM('2. Collected Data'!Y129:Z129)&gt;0,(ROUND('2. Collected Data'!Y129/SUM('2. Collected Data'!Y129:Z129),2)),"")</f>
        <v>0.97</v>
      </c>
      <c r="M129" s="66">
        <f>IF(SUM('2. Collected Data'!Y129:Z129)&gt;0,1-L129,"")</f>
        <v>3.0000000000000027E-2</v>
      </c>
      <c r="N129" s="59">
        <f>IF('2. Collected Data'!AD129&gt;0,'2. Collected Data'!AE129/'2. Collected Data'!AD129,"")</f>
        <v>125</v>
      </c>
      <c r="O129" s="59">
        <f>IF('2. Collected Data'!AF129&gt;0,'2. Collected Data'!AG129/'2. Collected Data'!AF129,"")</f>
        <v>15000</v>
      </c>
      <c r="P129" s="59">
        <f>SUM('2. Collected Data'!AI129:AK129)/'2. Collected Data'!G129</f>
        <v>2.6382978723404253</v>
      </c>
      <c r="Q129" s="46" t="str">
        <f>IF(MAX('2. Collected Data'!AI129:AK129)='2. Collected Data'!AI129,"NaCl",IF(MAX('2. Collected Data'!AJ129:AK129)='2. Collected Data'!AJ129,"CaCl2","MgCl2"))</f>
        <v>NaCl</v>
      </c>
      <c r="R129" s="59">
        <f>'2. Collected Data'!AL129/'2. Collected Data'!G129</f>
        <v>0.32765957446808508</v>
      </c>
      <c r="S129" s="59">
        <f>SUM('2. Collected Data'!AO129:AU129)/'2. Collected Data'!G129</f>
        <v>237.14893617021278</v>
      </c>
      <c r="T129" s="46"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29" s="65">
        <f>IF('2. Collected Data'!BC129&gt;0,'2. Collected Data'!BC129/'2. Collected Data'!$G129,"")</f>
        <v>249.70212765957447</v>
      </c>
      <c r="V129" s="65">
        <f>IF('2. Collected Data'!BD129&gt;0,'2. Collected Data'!BD129/'2. Collected Data'!$G129,"")</f>
        <v>247.31914893617022</v>
      </c>
      <c r="W129" s="65">
        <f>IF('2. Collected Data'!BE129&gt;0,'2. Collected Data'!BE129/'2. Collected Data'!$G129,"")</f>
        <v>123.48936170212765</v>
      </c>
      <c r="X129" s="65">
        <f>IF('2. Collected Data'!BF129&gt;0,'2. Collected Data'!BF129/'2. Collected Data'!$G129,"")</f>
        <v>620.51063829787233</v>
      </c>
      <c r="Y129" s="67" t="str">
        <f>IF(AND('2. Collected Data'!BB129&gt;0,'2. Collected Data'!BH129&gt;0),('2. Collected Data'!BH129-'2. Collected Data'!BB129)/'2. Collected Data'!BH129,"")</f>
        <v/>
      </c>
    </row>
    <row r="130" spans="1:25" s="252" customFormat="1" ht="11.25" customHeight="1" x14ac:dyDescent="0.15">
      <c r="A130" s="292" t="s">
        <v>352</v>
      </c>
      <c r="B130" s="358"/>
      <c r="C130" s="358"/>
      <c r="D130" s="358"/>
      <c r="E130" s="358"/>
      <c r="F130" s="358"/>
      <c r="G130" s="123">
        <f>'2. Collected Data'!G130</f>
        <v>27616</v>
      </c>
      <c r="H130" s="41">
        <f>'2. Collected Data'!I130/'3. Calculated Stats'!$G130*1000</f>
        <v>36.210892236384701</v>
      </c>
      <c r="I130" s="41">
        <f>'2. Collected Data'!J130/'3. Calculated Stats'!$G130*1000</f>
        <v>1.2673812282734647</v>
      </c>
      <c r="J130" s="41">
        <f>'2. Collected Data'!K130/'3. Calculated Stats'!$G130*1000</f>
        <v>0</v>
      </c>
      <c r="K130" s="59">
        <f>('2. Collected Data'!Y130+'2. Collected Data'!Z130)/G130*1000</f>
        <v>65.179606025492475</v>
      </c>
      <c r="L130" s="66">
        <f>IF(SUM('2. Collected Data'!Y130:Z130)&gt;0,(ROUND('2. Collected Data'!Y130/SUM('2. Collected Data'!Y130:Z130),2)),"")</f>
        <v>1</v>
      </c>
      <c r="M130" s="66">
        <f>IF(SUM('2. Collected Data'!Y130:Z130)&gt;0,1-L130,"")</f>
        <v>0</v>
      </c>
      <c r="N130" s="59">
        <f>IF('2. Collected Data'!AD130&gt;0,'2. Collected Data'!AE130/'2. Collected Data'!AD130,"")</f>
        <v>2290.0763358778627</v>
      </c>
      <c r="O130" s="59">
        <f>IF('2. Collected Data'!AF130&gt;0,'2. Collected Data'!AG130/'2. Collected Data'!AF130,"")</f>
        <v>2016.1290322580646</v>
      </c>
      <c r="P130" s="59">
        <f>SUM('2. Collected Data'!AI130:AK130)/'2. Collected Data'!G130</f>
        <v>4.9246813441483202</v>
      </c>
      <c r="Q130" s="46" t="str">
        <f>IF(MAX('2. Collected Data'!AI130:AK130)='2. Collected Data'!AI130,"NaCl",IF(MAX('2. Collected Data'!AJ130:AK130)='2. Collected Data'!AJ130,"CaCl2","MgCl2"))</f>
        <v>NaCl</v>
      </c>
      <c r="R130" s="59">
        <f>'2. Collected Data'!AL130/'2. Collected Data'!G130</f>
        <v>0</v>
      </c>
      <c r="S130" s="59">
        <f>SUM('2. Collected Data'!AO130:AU130)/'2. Collected Data'!G130</f>
        <v>50.876303592120507</v>
      </c>
      <c r="T130" s="46" t="str">
        <f>IF(MAX('2. Collected Data'!AO130:AT130)='2. Collected Data'!AO130,"NaCl",IF(MAX('2. Collected Data'!AP130:AT130)='2. Collected Data'!AP130,"CaCl2",IF(MAX('2. Collected Data'!AQ130:AT130)='2. Collected Data'!AQ130,"MgCl2",IF(MAX('2. Collected Data'!AR130:AT130)='2. Collected Data'!AR130,"Potassium Acetate",IF('2. Collected Data'!AS130&gt;'2. Collected Data'!AT130,"Enhanced Brine","Ag Byproduct")))))</f>
        <v>NaCl</v>
      </c>
      <c r="U130" s="65">
        <f>IF('2. Collected Data'!BC130&gt;0,'2. Collected Data'!BC130/'2. Collected Data'!$G130,"")</f>
        <v>371.26401361529548</v>
      </c>
      <c r="V130" s="65">
        <f>IF('2. Collected Data'!BD130&gt;0,'2. Collected Data'!BD130/'2. Collected Data'!$G130,"")</f>
        <v>104.05869785631518</v>
      </c>
      <c r="W130" s="65">
        <f>IF('2. Collected Data'!BE130&gt;0,'2. Collected Data'!BE130/'2. Collected Data'!$G130,"")</f>
        <v>734.26600521436853</v>
      </c>
      <c r="X130" s="65">
        <f>IF('2. Collected Data'!BF130&gt;0,'2. Collected Data'!BF130/'2. Collected Data'!$G130,"")</f>
        <v>1664.5622465237543</v>
      </c>
      <c r="Y130" s="67">
        <f>IF(AND('2. Collected Data'!BB130&gt;0,'2. Collected Data'!BH130&gt;0),('2. Collected Data'!BH130-'2. Collected Data'!BB130)/'2. Collected Data'!BH130,"")</f>
        <v>5.1225372417107146E-2</v>
      </c>
    </row>
    <row r="131" spans="1:25" s="252" customFormat="1" ht="11.25" customHeight="1" x14ac:dyDescent="0.15">
      <c r="A131" s="324" t="s">
        <v>53</v>
      </c>
      <c r="B131" s="358"/>
      <c r="C131" s="358"/>
      <c r="D131" s="358"/>
      <c r="E131" s="358"/>
      <c r="F131" s="358"/>
      <c r="G131" s="123"/>
      <c r="H131" s="41"/>
      <c r="I131" s="41"/>
      <c r="J131" s="41"/>
      <c r="K131" s="59"/>
      <c r="L131" s="66"/>
      <c r="M131" s="66"/>
      <c r="N131" s="59"/>
      <c r="O131" s="59"/>
      <c r="P131" s="59"/>
      <c r="Q131" s="46"/>
      <c r="R131" s="59"/>
      <c r="S131" s="59"/>
      <c r="T131" s="46"/>
      <c r="U131" s="65"/>
      <c r="V131" s="65"/>
      <c r="W131" s="65"/>
      <c r="X131" s="65"/>
      <c r="Y131" s="67"/>
    </row>
    <row r="132" spans="1:25" s="47" customFormat="1" ht="11.25" customHeight="1" x14ac:dyDescent="0.15">
      <c r="A132" s="292" t="s">
        <v>137</v>
      </c>
      <c r="B132" s="146"/>
      <c r="C132" s="146"/>
      <c r="D132" s="146"/>
      <c r="E132" s="146"/>
      <c r="F132" s="146"/>
      <c r="G132" s="123">
        <f>'2. Collected Data'!G132</f>
        <v>8166</v>
      </c>
      <c r="H132" s="41">
        <f>'2. Collected Data'!I132/'3. Calculated Stats'!$G132*1000</f>
        <v>50.20818025961303</v>
      </c>
      <c r="I132" s="41">
        <f>'2. Collected Data'!J132/'3. Calculated Stats'!$G132*1000</f>
        <v>3.0614744060739651</v>
      </c>
      <c r="J132" s="41">
        <f>'2. Collected Data'!K132/'3. Calculated Stats'!$G132*1000</f>
        <v>0.61229488121479303</v>
      </c>
      <c r="K132" s="59">
        <f>('2. Collected Data'!Y132+'2. Collected Data'!Z132)/G132*1000</f>
        <v>91.231937301004166</v>
      </c>
      <c r="L132" s="66">
        <f>IF(SUM('2. Collected Data'!Y132:Z132)&gt;0,(ROUND('2. Collected Data'!Y132/SUM('2. Collected Data'!Y132:Z132),2)),"")</f>
        <v>1</v>
      </c>
      <c r="M132" s="66">
        <f>IF(SUM('2. Collected Data'!Y132:Z132)&gt;0,1-L132,"")</f>
        <v>0</v>
      </c>
      <c r="N132" s="59">
        <f>IF('2. Collected Data'!AD132&gt;0,'2. Collected Data'!AE132/'2. Collected Data'!AD132,"")</f>
        <v>1060</v>
      </c>
      <c r="O132" s="59">
        <f>IF('2. Collected Data'!AF132&gt;0,'2. Collected Data'!AG132/'2. Collected Data'!AF132,"")</f>
        <v>8988.7640449438204</v>
      </c>
      <c r="P132" s="59">
        <f>SUM('2. Collected Data'!AI132:AK132)/'2. Collected Data'!G132</f>
        <v>17.016776879745287</v>
      </c>
      <c r="Q132" s="46" t="str">
        <f>IF(MAX('2. Collected Data'!AI132:AK132)='2. Collected Data'!AI132,"NaCl",IF(MAX('2. Collected Data'!AJ132:AK132)='2. Collected Data'!AJ132,"CaCl2","MgCl2"))</f>
        <v>NaCl</v>
      </c>
      <c r="R132" s="59">
        <f>'2. Collected Data'!AL132/'2. Collected Data'!G132</f>
        <v>0.17144256674014205</v>
      </c>
      <c r="S132" s="59">
        <f>SUM('2. Collected Data'!AO132:AU132)/'2. Collected Data'!G132</f>
        <v>104.04788145971099</v>
      </c>
      <c r="T132" s="46"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NaCl</v>
      </c>
      <c r="U132" s="65">
        <f>IF('2. Collected Data'!BC132&gt;0,'2. Collected Data'!BC132/'2. Collected Data'!$G132,"")</f>
        <v>2179.7697771246631</v>
      </c>
      <c r="V132" s="65">
        <f>IF('2. Collected Data'!BD132&gt;0,'2. Collected Data'!BD132/'2. Collected Data'!$G132,"")</f>
        <v>1959.3436198873378</v>
      </c>
      <c r="W132" s="65">
        <f>IF('2. Collected Data'!BE132&gt;0,'2. Collected Data'!BE132/'2. Collected Data'!$G132,"")</f>
        <v>1714.4256674014205</v>
      </c>
      <c r="X132" s="65">
        <f>IF('2. Collected Data'!BF132&gt;0,'2. Collected Data'!BF132/'2. Collected Data'!$G132,"")</f>
        <v>5853.5390644134213</v>
      </c>
      <c r="Y132" s="67">
        <f>IF(AND('2. Collected Data'!BB132&gt;0,'2. Collected Data'!BH132&gt;0),('2. Collected Data'!BH132-'2. Collected Data'!BB132)/'2. Collected Data'!BH132,"")</f>
        <v>-2.4096385542169015E-3</v>
      </c>
    </row>
    <row r="133" spans="1:25" s="47" customFormat="1" ht="10.5" customHeight="1" x14ac:dyDescent="0.15">
      <c r="A133" s="292" t="s">
        <v>353</v>
      </c>
      <c r="B133" s="146"/>
      <c r="C133" s="146"/>
      <c r="D133" s="146"/>
      <c r="E133" s="146"/>
      <c r="F133" s="146"/>
      <c r="G133" s="123">
        <f>'2. Collected Data'!G133</f>
        <v>17361</v>
      </c>
      <c r="H133" s="41">
        <f>'2. Collected Data'!I133/'3. Calculated Stats'!$G133*1000</f>
        <v>37.267438511606471</v>
      </c>
      <c r="I133" s="41">
        <f>'2. Collected Data'!J133/'3. Calculated Stats'!$G133*1000</f>
        <v>0.34560221185415591</v>
      </c>
      <c r="J133" s="41">
        <f>'2. Collected Data'!K133/'3. Calculated Stats'!$G133*1000</f>
        <v>0.57600368642359312</v>
      </c>
      <c r="K133" s="59">
        <f>('2. Collected Data'!Y133+'2. Collected Data'!Z133)/G133*1000</f>
        <v>44.928287541040262</v>
      </c>
      <c r="L133" s="66">
        <f>IF(SUM('2. Collected Data'!Y133:Z133)&gt;0,(ROUND('2. Collected Data'!Y133/SUM('2. Collected Data'!Y133:Z133),2)),"")</f>
        <v>0.96</v>
      </c>
      <c r="M133" s="66">
        <f>IF(SUM('2. Collected Data'!Y133:Z133)&gt;0,1-L133,"")</f>
        <v>4.0000000000000036E-2</v>
      </c>
      <c r="N133" s="59">
        <f>IF('2. Collected Data'!AD133&gt;0,'2. Collected Data'!AE133/'2. Collected Data'!AD133,"")</f>
        <v>4448.2758620689656</v>
      </c>
      <c r="O133" s="59">
        <f>IF('2. Collected Data'!AF133&gt;0,'2. Collected Data'!AG133/'2. Collected Data'!AF133,"")</f>
        <v>207792.2077922078</v>
      </c>
      <c r="P133" s="59">
        <f>SUM('2. Collected Data'!AI133:AK133)/'2. Collected Data'!G133</f>
        <v>1.6843499798398709</v>
      </c>
      <c r="Q133" s="46" t="str">
        <f>IF(MAX('2. Collected Data'!AI133:AK133)='2. Collected Data'!AI133,"NaCl",IF(MAX('2. Collected Data'!AJ133:AK133)='2. Collected Data'!AJ133,"CaCl2","MgCl2"))</f>
        <v>NaCl</v>
      </c>
      <c r="R133" s="59">
        <f>'2. Collected Data'!AL133/'2. Collected Data'!G133</f>
        <v>0.54737630320834052</v>
      </c>
      <c r="S133" s="59">
        <f>SUM('2. Collected Data'!AO133:AU133)/'2. Collected Data'!G133</f>
        <v>47.763838488566329</v>
      </c>
      <c r="T133" s="46"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3" s="65">
        <f>IF('2. Collected Data'!BC133&gt;0,'2. Collected Data'!BC133/'2. Collected Data'!$G133,"")</f>
        <v>656.72144461724554</v>
      </c>
      <c r="V133" s="65">
        <f>IF('2. Collected Data'!BD133&gt;0,'2. Collected Data'!BD133/'2. Collected Data'!$G133,"")</f>
        <v>180.4349979839871</v>
      </c>
      <c r="W133" s="65">
        <f>IF('2. Collected Data'!BE133&gt;0,'2. Collected Data'!BE133/'2. Collected Data'!$G133,"")</f>
        <v>293.01365128736825</v>
      </c>
      <c r="X133" s="65">
        <f>IF('2. Collected Data'!BF133&gt;0,'2. Collected Data'!BF133/'2. Collected Data'!$G133,"")</f>
        <v>2059.5317666033061</v>
      </c>
      <c r="Y133" s="67">
        <f>IF(AND('2. Collected Data'!BB133&gt;0,'2. Collected Data'!BH133&gt;0),('2. Collected Data'!BH133-'2. Collected Data'!BB133)/'2. Collected Data'!BH133,"")</f>
        <v>4.5977011494252873E-2</v>
      </c>
    </row>
    <row r="134" spans="1:25" s="47" customFormat="1" ht="11.25" customHeight="1" x14ac:dyDescent="0.15">
      <c r="A134" s="292" t="s">
        <v>138</v>
      </c>
      <c r="B134" s="146"/>
      <c r="C134" s="146"/>
      <c r="D134" s="146"/>
      <c r="E134" s="146"/>
      <c r="F134" s="146"/>
      <c r="G134" s="123">
        <f>'2. Collected Data'!G134</f>
        <v>15436</v>
      </c>
      <c r="H134" s="41">
        <f>'2. Collected Data'!I134/'3. Calculated Stats'!$G134*1000</f>
        <v>25.913449080072557</v>
      </c>
      <c r="I134" s="41">
        <f>'2. Collected Data'!J134/'3. Calculated Stats'!$G134*1000</f>
        <v>6.4783622700181398E-2</v>
      </c>
      <c r="J134" s="41">
        <f>'2. Collected Data'!K134/'3. Calculated Stats'!$G134*1000</f>
        <v>2.461777662606893</v>
      </c>
      <c r="K134" s="59">
        <f>('2. Collected Data'!Y134+'2. Collected Data'!Z134)/G134*1000</f>
        <v>77.740347240217673</v>
      </c>
      <c r="L134" s="66">
        <f>IF(SUM('2. Collected Data'!Y134:Z134)&gt;0,(ROUND('2. Collected Data'!Y134/SUM('2. Collected Data'!Y134:Z134),2)),"")</f>
        <v>0.33</v>
      </c>
      <c r="M134" s="66">
        <f>IF(SUM('2. Collected Data'!Y134:Z134)&gt;0,1-L134,"")</f>
        <v>0.66999999999999993</v>
      </c>
      <c r="N134" s="59">
        <f>IF('2. Collected Data'!AD134&gt;0,'2. Collected Data'!AE134/'2. Collected Data'!AD134,"")</f>
        <v>2502.9850746268658</v>
      </c>
      <c r="O134" s="59">
        <f>IF('2. Collected Data'!AF134&gt;0,'2. Collected Data'!AG134/'2. Collected Data'!AF134,"")</f>
        <v>7240</v>
      </c>
      <c r="P134" s="59">
        <f>SUM('2. Collected Data'!AI134:AK134)/'2. Collected Data'!G134</f>
        <v>19.990735941953876</v>
      </c>
      <c r="Q134" s="46" t="str">
        <f>IF(MAX('2. Collected Data'!AI134:AK134)='2. Collected Data'!AI134,"NaCl",IF(MAX('2. Collected Data'!AJ134:AK134)='2. Collected Data'!AJ134,"CaCl2","MgCl2"))</f>
        <v>NaCl</v>
      </c>
      <c r="R134" s="59">
        <f>'2. Collected Data'!AL134/'2. Collected Data'!G134</f>
        <v>0.48522933402435864</v>
      </c>
      <c r="S134" s="59">
        <f>SUM('2. Collected Data'!AO134:AU134)/'2. Collected Data'!G134</f>
        <v>108.97253174397513</v>
      </c>
      <c r="T134" s="46"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4" s="65">
        <f>IF('2. Collected Data'!BC134&gt;0,'2. Collected Data'!BC134/'2. Collected Data'!$G134,"")</f>
        <v>607.67038092770144</v>
      </c>
      <c r="V134" s="65">
        <f>IF('2. Collected Data'!BD134&gt;0,'2. Collected Data'!BD134/'2. Collected Data'!$G134,"")</f>
        <v>3752.5913449080072</v>
      </c>
      <c r="W134" s="65">
        <f>IF('2. Collected Data'!BE134&gt;0,'2. Collected Data'!BE134/'2. Collected Data'!$G134,"")</f>
        <v>1636.8230111427831</v>
      </c>
      <c r="X134" s="65">
        <f>IF('2. Collected Data'!BF134&gt;0,'2. Collected Data'!BF134/'2. Collected Data'!$G134,"")</f>
        <v>5997.0847369784915</v>
      </c>
      <c r="Y134" s="67">
        <f>IF(AND('2. Collected Data'!BB134&gt;0,'2. Collected Data'!BH134&gt;0),('2. Collected Data'!BH134-'2. Collected Data'!BB134)/'2. Collected Data'!BH134,"")</f>
        <v>-7.6153736248035411E-2</v>
      </c>
    </row>
    <row r="135" spans="1:25" s="47" customFormat="1" ht="11.25" customHeight="1" x14ac:dyDescent="0.15">
      <c r="A135" s="292" t="s">
        <v>139</v>
      </c>
      <c r="B135" s="146"/>
      <c r="C135" s="146"/>
      <c r="D135" s="146"/>
      <c r="E135" s="146"/>
      <c r="F135" s="146"/>
      <c r="G135" s="123">
        <f>'2. Collected Data'!G135</f>
        <v>32000</v>
      </c>
      <c r="H135" s="41">
        <f>'2. Collected Data'!I135/'3. Calculated Stats'!$G135*1000</f>
        <v>11.625</v>
      </c>
      <c r="I135" s="41">
        <f>'2. Collected Data'!J135/'3. Calculated Stats'!$G135*1000</f>
        <v>0.6875</v>
      </c>
      <c r="J135" s="41">
        <f>'2. Collected Data'!K135/'3. Calculated Stats'!$G135*1000</f>
        <v>0.34375</v>
      </c>
      <c r="K135" s="59">
        <f>('2. Collected Data'!Y135+'2. Collected Data'!Z135)/G135*1000</f>
        <v>16.21875</v>
      </c>
      <c r="L135" s="66">
        <f>IF(SUM('2. Collected Data'!Y135:Z135)&gt;0,(ROUND('2. Collected Data'!Y135/SUM('2. Collected Data'!Y135:Z135),2)),"")</f>
        <v>0.79</v>
      </c>
      <c r="M135" s="66">
        <f>IF(SUM('2. Collected Data'!Y135:Z135)&gt;0,1-L135,"")</f>
        <v>0.20999999999999996</v>
      </c>
      <c r="N135" s="59" t="str">
        <f>IF('2. Collected Data'!AD135&gt;0,'2. Collected Data'!AE135/'2. Collected Data'!AD135,"")</f>
        <v/>
      </c>
      <c r="O135" s="59" t="str">
        <f>IF('2. Collected Data'!AF135&gt;0,'2. Collected Data'!AG135/'2. Collected Data'!AF135,"")</f>
        <v/>
      </c>
      <c r="P135" s="59">
        <f>SUM('2. Collected Data'!AI135:AK135)/'2. Collected Data'!G135</f>
        <v>14.600125</v>
      </c>
      <c r="Q135" s="46" t="str">
        <f>IF(MAX('2. Collected Data'!AI135:AK135)='2. Collected Data'!AI135,"NaCl",IF(MAX('2. Collected Data'!AJ135:AK135)='2. Collected Data'!AJ135,"CaCl2","MgCl2"))</f>
        <v>NaCl</v>
      </c>
      <c r="R135" s="59">
        <f>'2. Collected Data'!AL135/'2. Collected Data'!G135</f>
        <v>1.69340625</v>
      </c>
      <c r="S135" s="59">
        <f>SUM('2. Collected Data'!AO135:AU135)/'2. Collected Data'!G135</f>
        <v>72.590406250000001</v>
      </c>
      <c r="T135" s="46"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5" s="65" t="str">
        <f>IF('2. Collected Data'!BC135&gt;0,'2. Collected Data'!BC135/'2. Collected Data'!$G135,"")</f>
        <v/>
      </c>
      <c r="V135" s="65" t="str">
        <f>IF('2. Collected Data'!BD135&gt;0,'2. Collected Data'!BD135/'2. Collected Data'!$G135,"")</f>
        <v/>
      </c>
      <c r="W135" s="65" t="str">
        <f>IF('2. Collected Data'!BE135&gt;0,'2. Collected Data'!BE135/'2. Collected Data'!$G135,"")</f>
        <v/>
      </c>
      <c r="X135" s="65">
        <f>IF('2. Collected Data'!BF135&gt;0,'2. Collected Data'!BF135/'2. Collected Data'!$G135,"")</f>
        <v>3405.2893125000001</v>
      </c>
      <c r="Y135" s="67">
        <f>IF(AND('2. Collected Data'!BB135&gt;0,'2. Collected Data'!BH135&gt;0),('2. Collected Data'!BH135-'2. Collected Data'!BB135)/'2. Collected Data'!BH135,"")</f>
        <v>-7.9261862917398909E-2</v>
      </c>
    </row>
    <row r="136" spans="1:25" s="47" customFormat="1" ht="11.25" customHeight="1" x14ac:dyDescent="0.15">
      <c r="A136" s="292" t="s">
        <v>140</v>
      </c>
      <c r="B136" s="146"/>
      <c r="C136" s="146"/>
      <c r="D136" s="146"/>
      <c r="E136" s="146"/>
      <c r="F136" s="146"/>
      <c r="G136" s="123">
        <f>'2. Collected Data'!G136</f>
        <v>30027</v>
      </c>
      <c r="H136" s="41">
        <f>'2. Collected Data'!I136/'3. Calculated Stats'!$G136*1000</f>
        <v>29.506777233822891</v>
      </c>
      <c r="I136" s="41">
        <f>'2. Collected Data'!J136/'3. Calculated Stats'!$G136*1000</f>
        <v>0.79928064741732441</v>
      </c>
      <c r="J136" s="41">
        <f>'2. Collected Data'!K136/'3. Calculated Stats'!$G136*1000</f>
        <v>5.5283578113031604</v>
      </c>
      <c r="K136" s="59">
        <f>('2. Collected Data'!Y136+'2. Collected Data'!Z136)/G136*1000</f>
        <v>58.480700702700901</v>
      </c>
      <c r="L136" s="66">
        <f>IF(SUM('2. Collected Data'!Y136:Z136)&gt;0,(ROUND('2. Collected Data'!Y136/SUM('2. Collected Data'!Y136:Z136),2)),"")</f>
        <v>0.95</v>
      </c>
      <c r="M136" s="66">
        <f>IF(SUM('2. Collected Data'!Y136:Z136)&gt;0,1-L136,"")</f>
        <v>5.0000000000000044E-2</v>
      </c>
      <c r="N136" s="59">
        <f>IF('2. Collected Data'!AD136&gt;0,'2. Collected Data'!AE136/'2. Collected Data'!AD136,"")</f>
        <v>2153.7988505747126</v>
      </c>
      <c r="O136" s="59">
        <f>IF('2. Collected Data'!AF136&gt;0,'2. Collected Data'!AG136/'2. Collected Data'!AF136,"")</f>
        <v>10988.674033149171</v>
      </c>
      <c r="P136" s="59">
        <f>SUM('2. Collected Data'!AI136:AK136)/'2. Collected Data'!G136</f>
        <v>8.6715289572717893</v>
      </c>
      <c r="Q136" s="46" t="str">
        <f>IF(MAX('2. Collected Data'!AI136:AK136)='2. Collected Data'!AI136,"NaCl",IF(MAX('2. Collected Data'!AJ136:AK136)='2. Collected Data'!AJ136,"CaCl2","MgCl2"))</f>
        <v>NaCl</v>
      </c>
      <c r="R136" s="59">
        <f>'2. Collected Data'!AL136/'2. Collected Data'!G136</f>
        <v>1.2135411463016619</v>
      </c>
      <c r="S136" s="59">
        <f>SUM('2. Collected Data'!AO136:AU136)/'2. Collected Data'!G136</f>
        <v>507.63492856429212</v>
      </c>
      <c r="T136" s="46"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6" s="65">
        <f>IF('2. Collected Data'!BC136&gt;0,'2. Collected Data'!BC136/'2. Collected Data'!$G136,"")</f>
        <v>1990.797315749159</v>
      </c>
      <c r="V136" s="65">
        <f>IF('2. Collected Data'!BD136&gt;0,'2. Collected Data'!BD136/'2. Collected Data'!$G136,"")</f>
        <v>2295.2073800246444</v>
      </c>
      <c r="W136" s="65">
        <f>IF('2. Collected Data'!BE136&gt;0,'2. Collected Data'!BE136/'2. Collected Data'!$G136,"")</f>
        <v>1507.2000532853765</v>
      </c>
      <c r="X136" s="65">
        <f>IF('2. Collected Data'!BF136&gt;0,'2. Collected Data'!BF136/'2. Collected Data'!$G136,"")</f>
        <v>5793.2194358410761</v>
      </c>
      <c r="Y136" s="67">
        <f>IF(AND('2. Collected Data'!BB136&gt;0,'2. Collected Data'!BH136&gt;0),('2. Collected Data'!BH136-'2. Collected Data'!BB136)/'2. Collected Data'!BH136,"")</f>
        <v>8.492366412213731E-2</v>
      </c>
    </row>
    <row r="137" spans="1:25" s="252" customFormat="1" ht="11.25" customHeight="1" x14ac:dyDescent="0.15">
      <c r="A137" s="324" t="s">
        <v>354</v>
      </c>
      <c r="B137" s="358"/>
      <c r="C137" s="358"/>
      <c r="D137" s="358"/>
      <c r="E137" s="358"/>
      <c r="F137" s="358"/>
      <c r="G137" s="123"/>
      <c r="H137" s="41"/>
      <c r="I137" s="41"/>
      <c r="J137" s="41"/>
      <c r="K137" s="59"/>
      <c r="L137" s="66"/>
      <c r="M137" s="66"/>
      <c r="N137" s="59"/>
      <c r="O137" s="59"/>
      <c r="P137" s="59"/>
      <c r="Q137" s="46"/>
      <c r="R137" s="59"/>
      <c r="S137" s="59"/>
      <c r="T137" s="46"/>
      <c r="U137" s="65"/>
      <c r="V137" s="65"/>
      <c r="W137" s="65"/>
      <c r="X137" s="65"/>
      <c r="Y137" s="67"/>
    </row>
    <row r="138" spans="1:25" s="47" customFormat="1" ht="11.25" customHeight="1" x14ac:dyDescent="0.15">
      <c r="A138" s="292" t="s">
        <v>141</v>
      </c>
      <c r="B138" s="146"/>
      <c r="C138" s="146"/>
      <c r="D138" s="146"/>
      <c r="E138" s="146"/>
      <c r="F138" s="146"/>
      <c r="G138" s="123">
        <f>'2. Collected Data'!G138</f>
        <v>33808</v>
      </c>
      <c r="H138" s="41">
        <f>'2. Collected Data'!I138/'3. Calculated Stats'!$G138*1000</f>
        <v>46.734500709891151</v>
      </c>
      <c r="I138" s="41">
        <f>'2. Collected Data'!J138/'3. Calculated Stats'!$G138*1000</f>
        <v>2.5141978230004733</v>
      </c>
      <c r="J138" s="41">
        <f>'2. Collected Data'!K138/'3. Calculated Stats'!$G138*1000</f>
        <v>5.9157595835305249E-2</v>
      </c>
      <c r="K138" s="59">
        <f>('2. Collected Data'!Y138+'2. Collected Data'!Z138)/G138*1000</f>
        <v>76.816138192143882</v>
      </c>
      <c r="L138" s="66">
        <f>IF(SUM('2. Collected Data'!Y138:Z138)&gt;0,(ROUND('2. Collected Data'!Y138/SUM('2. Collected Data'!Y138:Z138),2)),"")</f>
        <v>0.84</v>
      </c>
      <c r="M138" s="66">
        <f>IF(SUM('2. Collected Data'!Y138:Z138)&gt;0,1-L138,"")</f>
        <v>0.16000000000000003</v>
      </c>
      <c r="N138" s="59">
        <f>IF('2. Collected Data'!AD138&gt;0,'2. Collected Data'!AE138/'2. Collected Data'!AD138,"")</f>
        <v>1811.1111111111111</v>
      </c>
      <c r="O138" s="59">
        <f>IF('2. Collected Data'!AF138&gt;0,'2. Collected Data'!AG138/'2. Collected Data'!AF138,"")</f>
        <v>10000</v>
      </c>
      <c r="P138" s="59">
        <f>SUM('2. Collected Data'!AI138:AK138)/'2. Collected Data'!G138</f>
        <v>1.8671024609559868</v>
      </c>
      <c r="Q138" s="46" t="str">
        <f>IF(MAX('2. Collected Data'!AI138:AK138)='2. Collected Data'!AI138,"NaCl",IF(MAX('2. Collected Data'!AJ138:AK138)='2. Collected Data'!AJ138,"CaCl2","MgCl2"))</f>
        <v>NaCl</v>
      </c>
      <c r="R138" s="59">
        <f>'2. Collected Data'!AL138/'2. Collected Data'!G138</f>
        <v>1.3072645527685756</v>
      </c>
      <c r="S138" s="59">
        <f>SUM('2. Collected Data'!AO138:AU138)/'2. Collected Data'!G138</f>
        <v>41.744113819214384</v>
      </c>
      <c r="T138" s="46"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8" s="65">
        <f>IF('2. Collected Data'!BC138&gt;0,'2. Collected Data'!BC138/'2. Collected Data'!$G138,"")</f>
        <v>335.14233317557972</v>
      </c>
      <c r="V138" s="65">
        <f>IF('2. Collected Data'!BD138&gt;0,'2. Collected Data'!BD138/'2. Collected Data'!$G138,"")</f>
        <v>130.90173923331756</v>
      </c>
      <c r="W138" s="65">
        <f>IF('2. Collected Data'!BE138&gt;0,'2. Collected Data'!BE138/'2. Collected Data'!$G138,"")</f>
        <v>175.48500354945574</v>
      </c>
      <c r="X138" s="65">
        <f>IF('2. Collected Data'!BF138&gt;0,'2. Collected Data'!BF138/'2. Collected Data'!$G138,"")</f>
        <v>939.05667297681021</v>
      </c>
      <c r="Y138" s="67">
        <f>IF(AND('2. Collected Data'!BB138&gt;0,'2. Collected Data'!BH138&gt;0),('2. Collected Data'!BH138-'2. Collected Data'!BB138)/'2. Collected Data'!BH138,"")</f>
        <v>0.20351729723475648</v>
      </c>
    </row>
    <row r="139" spans="1:25" s="47" customFormat="1" ht="11.25" customHeight="1" x14ac:dyDescent="0.15">
      <c r="A139" s="292" t="s">
        <v>142</v>
      </c>
      <c r="B139" s="146"/>
      <c r="C139" s="146"/>
      <c r="D139" s="146"/>
      <c r="E139" s="146"/>
      <c r="F139" s="146"/>
      <c r="G139" s="123">
        <f>'2. Collected Data'!G139</f>
        <v>25190</v>
      </c>
      <c r="H139" s="41">
        <f>'2. Collected Data'!I139/'3. Calculated Stats'!$G139*1000</f>
        <v>23.461691147280668</v>
      </c>
      <c r="I139" s="41">
        <f>'2. Collected Data'!J139/'3. Calculated Stats'!$G139*1000</f>
        <v>2.5803890432711394</v>
      </c>
      <c r="J139" s="41">
        <f>'2. Collected Data'!K139/'3. Calculated Stats'!$G139*1000</f>
        <v>1.5085351329892815</v>
      </c>
      <c r="K139" s="59">
        <f>('2. Collected Data'!Y139+'2. Collected Data'!Z139)/G139*1000</f>
        <v>28.940055577610163</v>
      </c>
      <c r="L139" s="66">
        <f>IF(SUM('2. Collected Data'!Y139:Z139)&gt;0,(ROUND('2. Collected Data'!Y139/SUM('2. Collected Data'!Y139:Z139),2)),"")</f>
        <v>0.78</v>
      </c>
      <c r="M139" s="66">
        <f>IF(SUM('2. Collected Data'!Y139:Z139)&gt;0,1-L139,"")</f>
        <v>0.21999999999999997</v>
      </c>
      <c r="N139" s="59">
        <f>IF('2. Collected Data'!AD139&gt;0,'2. Collected Data'!AE139/'2. Collected Data'!AD139,"")</f>
        <v>279.16666666666669</v>
      </c>
      <c r="O139" s="59">
        <f>IF('2. Collected Data'!AF139&gt;0,'2. Collected Data'!AG139/'2. Collected Data'!AF139,"")</f>
        <v>10000</v>
      </c>
      <c r="P139" s="59">
        <f>SUM('2. Collected Data'!AI139:AK139)/'2. Collected Data'!G139</f>
        <v>1.1605001984914649</v>
      </c>
      <c r="Q139" s="46" t="str">
        <f>IF(MAX('2. Collected Data'!AI139:AK139)='2. Collected Data'!AI139,"NaCl",IF(MAX('2. Collected Data'!AJ139:AK139)='2. Collected Data'!AJ139,"CaCl2","MgCl2"))</f>
        <v>NaCl</v>
      </c>
      <c r="R139" s="59">
        <f>'2. Collected Data'!AL139/'2. Collected Data'!G139</f>
        <v>10.6031361651449</v>
      </c>
      <c r="S139" s="59">
        <f>SUM('2. Collected Data'!AO139:AU139)/'2. Collected Data'!G139</f>
        <v>287.09174275506155</v>
      </c>
      <c r="T139" s="46"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39" s="65">
        <f>IF('2. Collected Data'!BC139&gt;0,'2. Collected Data'!BC139/'2. Collected Data'!$G139,"")</f>
        <v>511.39277491067884</v>
      </c>
      <c r="V139" s="65">
        <f>IF('2. Collected Data'!BD139&gt;0,'2. Collected Data'!BD139/'2. Collected Data'!$G139,"")</f>
        <v>351.37145692735214</v>
      </c>
      <c r="W139" s="65">
        <f>IF('2. Collected Data'!BE139&gt;0,'2. Collected Data'!BE139/'2. Collected Data'!$G139,"")</f>
        <v>537.98789202064313</v>
      </c>
      <c r="X139" s="65">
        <f>IF('2. Collected Data'!BF139&gt;0,'2. Collected Data'!BF139/'2. Collected Data'!$G139,"")</f>
        <v>1403.229932512902</v>
      </c>
      <c r="Y139" s="67">
        <f>IF(AND('2. Collected Data'!BB139&gt;0,'2. Collected Data'!BH139&gt;0),('2. Collected Data'!BH139-'2. Collected Data'!BB139)/'2. Collected Data'!BH139,"")</f>
        <v>0.19327433628318588</v>
      </c>
    </row>
    <row r="140" spans="1:25" s="47" customFormat="1" ht="11.25" customHeight="1" x14ac:dyDescent="0.15">
      <c r="A140" s="292" t="s">
        <v>64</v>
      </c>
      <c r="B140" s="146"/>
      <c r="C140" s="146"/>
      <c r="D140" s="146"/>
      <c r="E140" s="146"/>
      <c r="F140" s="146"/>
      <c r="G140" s="123">
        <f>'2. Collected Data'!G140</f>
        <v>10001</v>
      </c>
      <c r="H140" s="41">
        <f>'2. Collected Data'!I140/'3. Calculated Stats'!$G140*1000</f>
        <v>71.292870712928703</v>
      </c>
      <c r="I140" s="41">
        <f>'2. Collected Data'!J140/'3. Calculated Stats'!$G140*1000</f>
        <v>12.298770122987701</v>
      </c>
      <c r="J140" s="41">
        <f>'2. Collected Data'!K140/'3. Calculated Stats'!$G140*1000</f>
        <v>2.7997200279972003</v>
      </c>
      <c r="K140" s="59">
        <f>('2. Collected Data'!Y140+'2. Collected Data'!Z140)/G140*1000</f>
        <v>83.291670832916708</v>
      </c>
      <c r="L140" s="66">
        <f>IF(SUM('2. Collected Data'!Y140:Z140)&gt;0,(ROUND('2. Collected Data'!Y140/SUM('2. Collected Data'!Y140:Z140),2)),"")</f>
        <v>0.94</v>
      </c>
      <c r="M140" s="66">
        <f>IF(SUM('2. Collected Data'!Y140:Z140)&gt;0,1-L140,"")</f>
        <v>6.0000000000000053E-2</v>
      </c>
      <c r="N140" s="59">
        <f>IF('2. Collected Data'!AD140&gt;0,'2. Collected Data'!AE140/'2. Collected Data'!AD140,"")</f>
        <v>1803.1782945736434</v>
      </c>
      <c r="O140" s="59">
        <f>IF('2. Collected Data'!AF140&gt;0,'2. Collected Data'!AG140/'2. Collected Data'!AF140,"")</f>
        <v>75728.155339805831</v>
      </c>
      <c r="P140" s="59">
        <f>SUM('2. Collected Data'!AI140:AK140)/'2. Collected Data'!G140</f>
        <v>8.2036796320367955</v>
      </c>
      <c r="Q140" s="46" t="str">
        <f>IF(MAX('2. Collected Data'!AI140:AK140)='2. Collected Data'!AI140,"NaCl",IF(MAX('2. Collected Data'!AJ140:AK140)='2. Collected Data'!AJ140,"CaCl2","MgCl2"))</f>
        <v>NaCl</v>
      </c>
      <c r="R140" s="59">
        <f>'2. Collected Data'!AL140/'2. Collected Data'!G140</f>
        <v>0.72992700729927007</v>
      </c>
      <c r="S140" s="59">
        <f>SUM('2. Collected Data'!AO140:AU140)/'2. Collected Data'!G140</f>
        <v>903.44965503449657</v>
      </c>
      <c r="T140" s="46"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NaCl</v>
      </c>
      <c r="U140" s="65">
        <f>IF('2. Collected Data'!BC140&gt;0,'2. Collected Data'!BC140/'2. Collected Data'!$G140,"")</f>
        <v>1200.2799720027997</v>
      </c>
      <c r="V140" s="65">
        <f>IF('2. Collected Data'!BD140&gt;0,'2. Collected Data'!BD140/'2. Collected Data'!$G140,"")</f>
        <v>1293.7706229377063</v>
      </c>
      <c r="W140" s="65">
        <f>IF('2. Collected Data'!BE140&gt;0,'2. Collected Data'!BE140/'2. Collected Data'!$G140,"")</f>
        <v>958.00419958004204</v>
      </c>
      <c r="X140" s="65">
        <f>IF('2. Collected Data'!BF140&gt;0,'2. Collected Data'!BF140/'2. Collected Data'!$G140,"")</f>
        <v>3741.6258374162585</v>
      </c>
      <c r="Y140" s="67">
        <f>IF(AND('2. Collected Data'!BB140&gt;0,'2. Collected Data'!BH140&gt;0),('2. Collected Data'!BH140-'2. Collected Data'!BB140)/'2. Collected Data'!BH140,"")</f>
        <v>1.4084507042253499E-2</v>
      </c>
    </row>
    <row r="141" spans="1:25" s="47" customFormat="1" ht="11.25" customHeight="1" x14ac:dyDescent="0.15">
      <c r="A141" s="292" t="s">
        <v>156</v>
      </c>
      <c r="B141" s="146"/>
      <c r="C141" s="146"/>
      <c r="D141" s="146"/>
      <c r="E141" s="146"/>
      <c r="F141" s="146"/>
      <c r="G141" s="123">
        <f>'2. Collected Data'!G141</f>
        <v>13463</v>
      </c>
      <c r="H141" s="41">
        <f>'2. Collected Data'!I141/'3. Calculated Stats'!$G141*1000</f>
        <v>24.660179751912651</v>
      </c>
      <c r="I141" s="41">
        <f>'2. Collected Data'!J141/'3. Calculated Stats'!$G141*1000</f>
        <v>3.6396048429027705</v>
      </c>
      <c r="J141" s="41">
        <f>'2. Collected Data'!K141/'3. Calculated Stats'!$G141*1000</f>
        <v>0.8170541484067444</v>
      </c>
      <c r="K141" s="59">
        <f>('2. Collected Data'!Y141+'2. Collected Data'!Z141)/G141*1000</f>
        <v>32.236500037138825</v>
      </c>
      <c r="L141" s="66">
        <f>IF(SUM('2. Collected Data'!Y141:Z141)&gt;0,(ROUND('2. Collected Data'!Y141/SUM('2. Collected Data'!Y141:Z141),2)),"")</f>
        <v>0.99</v>
      </c>
      <c r="M141" s="66">
        <f>IF(SUM('2. Collected Data'!Y141:Z141)&gt;0,1-L141,"")</f>
        <v>1.0000000000000009E-2</v>
      </c>
      <c r="N141" s="59">
        <f>IF('2. Collected Data'!AD141&gt;0,'2. Collected Data'!AE141/'2. Collected Data'!AD141,"")</f>
        <v>187.60975609756099</v>
      </c>
      <c r="O141" s="59">
        <f>IF('2. Collected Data'!AF141&gt;0,'2. Collected Data'!AG141/'2. Collected Data'!AF141,"")</f>
        <v>25928.571428571428</v>
      </c>
      <c r="P141" s="59">
        <f>SUM('2. Collected Data'!AI141:AK141)/'2. Collected Data'!G141</f>
        <v>1.1251578400059423</v>
      </c>
      <c r="Q141" s="46" t="str">
        <f>IF(MAX('2. Collected Data'!AI141:AK141)='2. Collected Data'!AI141,"NaCl",IF(MAX('2. Collected Data'!AJ141:AK141)='2. Collected Data'!AJ141,"CaCl2","MgCl2"))</f>
        <v>NaCl</v>
      </c>
      <c r="R141" s="59">
        <f>'2. Collected Data'!AL141/'2. Collected Data'!G141</f>
        <v>0</v>
      </c>
      <c r="S141" s="59">
        <f>SUM('2. Collected Data'!AO141:AU141)/'2. Collected Data'!G141</f>
        <v>87.800713065438615</v>
      </c>
      <c r="T141" s="46" t="str">
        <f>IF(MAX('2. Collected Data'!AO141:AT141)='2. Collected Data'!AO141,"NaCl",IF(MAX('2. Collected Data'!AP141:AT141)='2. Collected Data'!AP141,"CaCl2",IF(MAX('2. Collected Data'!AQ141:AT141)='2. Collected Data'!AQ141,"MgCl2",IF(MAX('2. Collected Data'!AR141:AT141)='2. Collected Data'!AR141,"Potassium Acetate",IF('2. Collected Data'!AS141&gt;'2. Collected Data'!AT141,"Enhanced Brine","Ag Byproduct")))))</f>
        <v>NaCl</v>
      </c>
      <c r="U141" s="65">
        <f>IF('2. Collected Data'!BC141&gt;0,'2. Collected Data'!BC141/'2. Collected Data'!$G141,"")</f>
        <v>572.19943548986112</v>
      </c>
      <c r="V141" s="65">
        <f>IF('2. Collected Data'!BD141&gt;0,'2. Collected Data'!BD141/'2. Collected Data'!$G141,"")</f>
        <v>539.54816905593111</v>
      </c>
      <c r="W141" s="65">
        <f>IF('2. Collected Data'!BE141&gt;0,'2. Collected Data'!BE141/'2. Collected Data'!$G141,"")</f>
        <v>526.48911832429621</v>
      </c>
      <c r="X141" s="65">
        <f>IF('2. Collected Data'!BF141&gt;0,'2. Collected Data'!BF141/'2. Collected Data'!$G141,"")</f>
        <v>1638.2367971477383</v>
      </c>
      <c r="Y141" s="67">
        <f>IF(AND('2. Collected Data'!BB141&gt;0,'2. Collected Data'!BH141&gt;0),('2. Collected Data'!BH141-'2. Collected Data'!BB141)/'2. Collected Data'!BH141,"")</f>
        <v>0.1111111111111111</v>
      </c>
    </row>
    <row r="142" spans="1:25" s="47" customFormat="1" ht="11.25" customHeight="1" x14ac:dyDescent="0.15">
      <c r="A142" s="292" t="s">
        <v>334</v>
      </c>
      <c r="B142" s="146"/>
      <c r="C142" s="146"/>
      <c r="D142" s="146"/>
      <c r="E142" s="146"/>
      <c r="F142" s="146"/>
      <c r="G142" s="123">
        <f>'2. Collected Data'!G142</f>
        <v>9366</v>
      </c>
      <c r="H142" s="41">
        <f>'2. Collected Data'!I142/'3. Calculated Stats'!$G142*1000</f>
        <v>35.66090113175315</v>
      </c>
      <c r="I142" s="41">
        <f>'2. Collected Data'!J142/'3. Calculated Stats'!$G142*1000</f>
        <v>1.8150758061071961</v>
      </c>
      <c r="J142" s="41">
        <f>'2. Collected Data'!K142/'3. Calculated Stats'!$G142*1000</f>
        <v>0.21353833013025839</v>
      </c>
      <c r="K142" s="59">
        <f>('2. Collected Data'!Y142+'2. Collected Data'!Z142)/G142*1000</f>
        <v>72.603032244287846</v>
      </c>
      <c r="L142" s="66">
        <f>IF(SUM('2. Collected Data'!Y142:Z142)&gt;0,(ROUND('2. Collected Data'!Y142/SUM('2. Collected Data'!Y142:Z142),2)),"")</f>
        <v>1</v>
      </c>
      <c r="M142" s="66">
        <f>IF(SUM('2. Collected Data'!Y142:Z142)&gt;0,1-L142,"")</f>
        <v>0</v>
      </c>
      <c r="N142" s="59">
        <f>IF('2. Collected Data'!AD142&gt;0,'2. Collected Data'!AE142/'2. Collected Data'!AD142,"")</f>
        <v>2033.4579439252336</v>
      </c>
      <c r="O142" s="59">
        <f>IF('2. Collected Data'!AF142&gt;0,'2. Collected Data'!AG142/'2. Collected Data'!AF142,"")</f>
        <v>5272.727272727273</v>
      </c>
      <c r="P142" s="59">
        <f>SUM('2. Collected Data'!AI142:AK142)/'2. Collected Data'!G142</f>
        <v>23.515695067264573</v>
      </c>
      <c r="Q142" s="46" t="str">
        <f>IF(MAX('2. Collected Data'!AI142:AK142)='2. Collected Data'!AI142,"NaCl",IF(MAX('2. Collected Data'!AJ142:AK142)='2. Collected Data'!AJ142,"CaCl2","MgCl2"))</f>
        <v>NaCl</v>
      </c>
      <c r="R142" s="59">
        <f>'2. Collected Data'!AL142/'2. Collected Data'!G142</f>
        <v>1.1713645099295324</v>
      </c>
      <c r="S142" s="59">
        <f>SUM('2. Collected Data'!AO142:AU142)/'2. Collected Data'!G142</f>
        <v>15.28058936579116</v>
      </c>
      <c r="T142" s="46"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NaCl</v>
      </c>
      <c r="U142" s="65">
        <f>IF('2. Collected Data'!BC142&gt;0,'2. Collected Data'!BC142/'2. Collected Data'!$G142,"")</f>
        <v>2179.9510997224002</v>
      </c>
      <c r="V142" s="65">
        <f>IF('2. Collected Data'!BD142&gt;0,'2. Collected Data'!BD142/'2. Collected Data'!$G142,"")</f>
        <v>1442.9681827888105</v>
      </c>
      <c r="W142" s="65">
        <f>IF('2. Collected Data'!BE142&gt;0,'2. Collected Data'!BE142/'2. Collected Data'!$G142,"")</f>
        <v>2114.8637625453771</v>
      </c>
      <c r="X142" s="65">
        <f>IF('2. Collected Data'!BF142&gt;0,'2. Collected Data'!BF142/'2. Collected Data'!$G142,"")</f>
        <v>5770.247277386291</v>
      </c>
      <c r="Y142" s="67">
        <f>IF(AND('2. Collected Data'!BB142&gt;0,'2. Collected Data'!BH142&gt;0),('2. Collected Data'!BH142-'2. Collected Data'!BB142)/'2. Collected Data'!BH142,"")</f>
        <v>-2.4218939210462583E-2</v>
      </c>
    </row>
    <row r="143" spans="1:25" s="252" customFormat="1" ht="11.25" customHeight="1" x14ac:dyDescent="0.15">
      <c r="A143" s="292" t="s">
        <v>157</v>
      </c>
      <c r="B143" s="358"/>
      <c r="C143" s="358"/>
      <c r="D143" s="358"/>
      <c r="E143" s="358"/>
      <c r="F143" s="358"/>
      <c r="G143" s="123">
        <f>'2. Collected Data'!G143</f>
        <v>13341</v>
      </c>
      <c r="H143" s="41">
        <f>'2. Collected Data'!I143/'3. Calculated Stats'!$G143*1000</f>
        <v>61.839442320665619</v>
      </c>
      <c r="I143" s="41">
        <f>'2. Collected Data'!J143/'3. Calculated Stats'!$G143*1000</f>
        <v>0.59965519826099989</v>
      </c>
      <c r="J143" s="41">
        <f>'2. Collected Data'!K143/'3. Calculated Stats'!$G143*1000</f>
        <v>11.54336256652425</v>
      </c>
      <c r="K143" s="59">
        <f>('2. Collected Data'!Y143+'2. Collected Data'!Z143)/G143*1000</f>
        <v>104.34000449741399</v>
      </c>
      <c r="L143" s="66">
        <f>IF(SUM('2. Collected Data'!Y143:Z143)&gt;0,(ROUND('2. Collected Data'!Y143/SUM('2. Collected Data'!Y143:Z143),2)),"")</f>
        <v>0.39</v>
      </c>
      <c r="M143" s="66">
        <f>IF(SUM('2. Collected Data'!Y143:Z143)&gt;0,1-L143,"")</f>
        <v>0.61</v>
      </c>
      <c r="N143" s="59">
        <f>IF('2. Collected Data'!AD143&gt;0,'2. Collected Data'!AE143/'2. Collected Data'!AD143,"")</f>
        <v>4785.7142857142853</v>
      </c>
      <c r="O143" s="59">
        <f>IF('2. Collected Data'!AF143&gt;0,'2. Collected Data'!AG143/'2. Collected Data'!AF143,"")</f>
        <v>12151.515151515152</v>
      </c>
      <c r="P143" s="59">
        <f>SUM('2. Collected Data'!AI143:AK143)/'2. Collected Data'!G143</f>
        <v>77.955175773929994</v>
      </c>
      <c r="Q143" s="46" t="str">
        <f>IF(MAX('2. Collected Data'!AI143:AK143)='2. Collected Data'!AI143,"NaCl",IF(MAX('2. Collected Data'!AJ143:AK143)='2. Collected Data'!AJ143,"CaCl2","MgCl2"))</f>
        <v>CaCl2</v>
      </c>
      <c r="R143" s="59">
        <f>'2. Collected Data'!AL143/'2. Collected Data'!G143</f>
        <v>0.37478449891312493</v>
      </c>
      <c r="S143" s="59">
        <f>SUM('2. Collected Data'!AO143:AU143)/'2. Collected Data'!G143</f>
        <v>63.48849411588337</v>
      </c>
      <c r="T143" s="46" t="str">
        <f>IF(MAX('2. Collected Data'!AO143:AT143)='2. Collected Data'!AO143,"NaCl",IF(MAX('2. Collected Data'!AP143:AT143)='2. Collected Data'!AP143,"CaCl2",IF(MAX('2. Collected Data'!AQ143:AT143)='2. Collected Data'!AQ143,"MgCl2",IF(MAX('2. Collected Data'!AR143:AT143)='2. Collected Data'!AR143,"Potassium Acetate",IF('2. Collected Data'!AS143&gt;'2. Collected Data'!AT143,"Enhanced Brine","Ag Byproduct")))))</f>
        <v>CaCl2</v>
      </c>
      <c r="U143" s="65">
        <f>IF('2. Collected Data'!BC143&gt;0,'2. Collected Data'!BC143/'2. Collected Data'!$G143,"")</f>
        <v>239.86207930439997</v>
      </c>
      <c r="V143" s="65">
        <f>IF('2. Collected Data'!BD143&gt;0,'2. Collected Data'!BD143/'2. Collected Data'!$G143,"")</f>
        <v>292.33190915223747</v>
      </c>
      <c r="W143" s="65">
        <f>IF('2. Collected Data'!BE143&gt;0,'2. Collected Data'!BE143/'2. Collected Data'!$G143,"")</f>
        <v>329.81035904354997</v>
      </c>
      <c r="X143" s="65">
        <f>IF('2. Collected Data'!BF143&gt;0,'2. Collected Data'!BF143/'2. Collected Data'!$G143,"")</f>
        <v>862.00434750018735</v>
      </c>
      <c r="Y143" s="67">
        <f>IF(AND('2. Collected Data'!BB143&gt;0,'2. Collected Data'!BH143&gt;0),('2. Collected Data'!BH143-'2. Collected Data'!BB143)/'2. Collected Data'!BH143,"")</f>
        <v>3.1007751937984496E-2</v>
      </c>
    </row>
    <row r="144" spans="1:25" s="252" customFormat="1" ht="11.25" customHeight="1" x14ac:dyDescent="0.15">
      <c r="A144" s="324" t="s">
        <v>355</v>
      </c>
      <c r="B144" s="358"/>
      <c r="C144" s="358"/>
      <c r="D144" s="358"/>
      <c r="E144" s="358"/>
      <c r="F144" s="358"/>
      <c r="G144" s="123"/>
      <c r="H144" s="41"/>
      <c r="I144" s="41"/>
      <c r="J144" s="41"/>
      <c r="K144" s="59"/>
      <c r="L144" s="66"/>
      <c r="M144" s="66"/>
      <c r="N144" s="59"/>
      <c r="O144" s="59"/>
      <c r="P144" s="59"/>
      <c r="Q144" s="46"/>
      <c r="R144" s="59"/>
      <c r="S144" s="59"/>
      <c r="T144" s="46"/>
      <c r="U144" s="65"/>
      <c r="V144" s="65"/>
      <c r="W144" s="65"/>
      <c r="X144" s="65"/>
      <c r="Y144" s="67"/>
    </row>
    <row r="145" spans="1:25" s="47" customFormat="1" ht="11.25" customHeight="1" x14ac:dyDescent="0.15">
      <c r="A145" s="292" t="s">
        <v>100</v>
      </c>
      <c r="B145" s="146"/>
      <c r="C145" s="146"/>
      <c r="D145" s="146"/>
      <c r="E145" s="146"/>
      <c r="F145" s="146"/>
      <c r="G145" s="123">
        <f>'2. Collected Data'!G145</f>
        <v>43534</v>
      </c>
      <c r="H145" s="41">
        <f>'2. Collected Data'!I145/'3. Calculated Stats'!$G145*1000</f>
        <v>34.180181007947816</v>
      </c>
      <c r="I145" s="41">
        <f>'2. Collected Data'!J145/'3. Calculated Stats'!$G145*1000</f>
        <v>0.45941103505306197</v>
      </c>
      <c r="J145" s="41">
        <f>'2. Collected Data'!K145/'3. Calculated Stats'!$G145*1000</f>
        <v>0.78099875959020537</v>
      </c>
      <c r="K145" s="59">
        <f>('2. Collected Data'!Y145+'2. Collected Data'!Z145)/G145*1000</f>
        <v>88.781182524004223</v>
      </c>
      <c r="L145" s="66">
        <f>IF(SUM('2. Collected Data'!Y145:Z145)&gt;0,(ROUND('2. Collected Data'!Y145/SUM('2. Collected Data'!Y145:Z145),2)),"")</f>
        <v>0.91</v>
      </c>
      <c r="M145" s="66">
        <f>IF(SUM('2. Collected Data'!Y145:Z145)&gt;0,1-L145,"")</f>
        <v>8.9999999999999969E-2</v>
      </c>
      <c r="N145" s="59">
        <f>IF('2. Collected Data'!AD145&gt;0,'2. Collected Data'!AE145/'2. Collected Data'!AD145,"")</f>
        <v>1945.5252918287938</v>
      </c>
      <c r="O145" s="59">
        <f>IF('2. Collected Data'!AF145&gt;0,'2. Collected Data'!AG145/'2. Collected Data'!AF145,"")</f>
        <v>11061.946902654867</v>
      </c>
      <c r="P145" s="59">
        <f>SUM('2. Collected Data'!AI145:AK145)/'2. Collected Data'!G145</f>
        <v>19.302039784995635</v>
      </c>
      <c r="Q145" s="46" t="str">
        <f>IF(MAX('2. Collected Data'!AI145:AK145)='2. Collected Data'!AI145,"NaCl",IF(MAX('2. Collected Data'!AJ145:AK145)='2. Collected Data'!AJ145,"CaCl2","MgCl2"))</f>
        <v>NaCl</v>
      </c>
      <c r="R145" s="59">
        <f>'2. Collected Data'!AL145/'2. Collected Data'!G145</f>
        <v>7.45394404373593E-2</v>
      </c>
      <c r="S145" s="59">
        <f>SUM('2. Collected Data'!AO145:AU145)/'2. Collected Data'!G145</f>
        <v>31.788670923875593</v>
      </c>
      <c r="T145" s="46"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5" s="65" t="str">
        <f>IF('2. Collected Data'!BC145&gt;0,'2. Collected Data'!BC145/'2. Collected Data'!$G145,"")</f>
        <v/>
      </c>
      <c r="V145" s="65" t="str">
        <f>IF('2. Collected Data'!BD145&gt;0,'2. Collected Data'!BD145/'2. Collected Data'!$G145,"")</f>
        <v/>
      </c>
      <c r="W145" s="65" t="str">
        <f>IF('2. Collected Data'!BE145&gt;0,'2. Collected Data'!BE145/'2. Collected Data'!$G145,"")</f>
        <v/>
      </c>
      <c r="X145" s="65" t="str">
        <f>IF('2. Collected Data'!BF145&gt;0,'2. Collected Data'!BF145/'2. Collected Data'!$G145,"")</f>
        <v/>
      </c>
      <c r="Y145" s="67">
        <f>IF(AND('2. Collected Data'!BB145&gt;0,'2. Collected Data'!BH145&gt;0),('2. Collected Data'!BH145-'2. Collected Data'!BB145)/'2. Collected Data'!BH145,"")</f>
        <v>-7.6867084000582342E-2</v>
      </c>
    </row>
    <row r="146" spans="1:25" s="252" customFormat="1" ht="11.25" customHeight="1" x14ac:dyDescent="0.15">
      <c r="A146" s="324" t="s">
        <v>356</v>
      </c>
      <c r="B146" s="358"/>
      <c r="C146" s="358"/>
      <c r="D146" s="358"/>
      <c r="E146" s="358"/>
      <c r="F146" s="358"/>
      <c r="G146" s="123"/>
      <c r="H146" s="41"/>
      <c r="I146" s="41"/>
      <c r="J146" s="41"/>
      <c r="K146" s="59"/>
      <c r="L146" s="66"/>
      <c r="M146" s="66"/>
      <c r="N146" s="59"/>
      <c r="O146" s="59"/>
      <c r="P146" s="59"/>
      <c r="Q146" s="46"/>
      <c r="R146" s="59"/>
      <c r="S146" s="59"/>
      <c r="T146" s="46"/>
      <c r="U146" s="65"/>
      <c r="V146" s="65"/>
      <c r="W146" s="65"/>
      <c r="X146" s="65"/>
      <c r="Y146" s="67"/>
    </row>
    <row r="147" spans="1:25" s="47" customFormat="1" ht="11.25" customHeight="1" x14ac:dyDescent="0.15">
      <c r="A147" s="292" t="s">
        <v>143</v>
      </c>
      <c r="B147" s="146"/>
      <c r="C147" s="146"/>
      <c r="D147" s="146"/>
      <c r="E147" s="146"/>
      <c r="F147" s="146"/>
      <c r="G147" s="123">
        <f>'2. Collected Data'!G147</f>
        <v>17256</v>
      </c>
      <c r="H147" s="41">
        <f>'2. Collected Data'!I147/'3. Calculated Stats'!$G147*1000</f>
        <v>20.804357904496985</v>
      </c>
      <c r="I147" s="41">
        <f>'2. Collected Data'!J147/'3. Calculated Stats'!$G147*1000</f>
        <v>0.92721372276309688</v>
      </c>
      <c r="J147" s="41">
        <f>'2. Collected Data'!K147/'3. Calculated Stats'!$G147*1000</f>
        <v>1.1010662957811774</v>
      </c>
      <c r="K147" s="59">
        <f>('2. Collected Data'!Y147+'2. Collected Data'!Z147)/G147*1000</f>
        <v>21.557719054242003</v>
      </c>
      <c r="L147" s="66">
        <f>IF(SUM('2. Collected Data'!Y147:Z147)&gt;0,(ROUND('2. Collected Data'!Y147/SUM('2. Collected Data'!Y147:Z147),2)),"")</f>
        <v>1</v>
      </c>
      <c r="M147" s="66">
        <f>IF(SUM('2. Collected Data'!Y147:Z147)&gt;0,1-L147,"")</f>
        <v>0</v>
      </c>
      <c r="N147" s="59">
        <f>IF('2. Collected Data'!AD147&gt;0,'2. Collected Data'!AE147/'2. Collected Data'!AD147,"")</f>
        <v>1405.2238805970148</v>
      </c>
      <c r="O147" s="59">
        <f>IF('2. Collected Data'!AF147&gt;0,'2. Collected Data'!AG147/'2. Collected Data'!AF147,"")</f>
        <v>21155.172413793105</v>
      </c>
      <c r="P147" s="59">
        <f>SUM('2. Collected Data'!AI147:AK147)/'2. Collected Data'!G147</f>
        <v>2.6643486323597587</v>
      </c>
      <c r="Q147" s="46" t="str">
        <f>IF(MAX('2. Collected Data'!AI147:AK147)='2. Collected Data'!AI147,"NaCl",IF(MAX('2. Collected Data'!AJ147:AK147)='2. Collected Data'!AJ147,"CaCl2","MgCl2"))</f>
        <v>NaCl</v>
      </c>
      <c r="R147" s="59">
        <f>'2. Collected Data'!AL147/'2. Collected Data'!G147</f>
        <v>5.6328233657858134E-2</v>
      </c>
      <c r="S147" s="59">
        <f>SUM('2. Collected Data'!AO147:AU147)/'2. Collected Data'!G147</f>
        <v>218.62279786740845</v>
      </c>
      <c r="T147" s="46"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7" s="65">
        <f>IF('2. Collected Data'!BC147&gt;0,'2. Collected Data'!BC147/'2. Collected Data'!$G147,"")</f>
        <v>970.87476819656933</v>
      </c>
      <c r="V147" s="65">
        <f>IF('2. Collected Data'!BD147&gt;0,'2. Collected Data'!BD147/'2. Collected Data'!$G147,"")</f>
        <v>87.157626332869725</v>
      </c>
      <c r="W147" s="65">
        <f>IF('2. Collected Data'!BE147&gt;0,'2. Collected Data'!BE147/'2. Collected Data'!$G147,"")</f>
        <v>342.06136995827541</v>
      </c>
      <c r="X147" s="65">
        <f>IF('2. Collected Data'!BF147&gt;0,'2. Collected Data'!BF147/'2. Collected Data'!$G147,"")</f>
        <v>2354.8715808993975</v>
      </c>
      <c r="Y147" s="67" t="str">
        <f>IF(AND('2. Collected Data'!BB147&gt;0,'2. Collected Data'!BH147&gt;0),('2. Collected Data'!BH147-'2. Collected Data'!BB147)/'2. Collected Data'!BH147,"")</f>
        <v/>
      </c>
    </row>
    <row r="148" spans="1:25" s="47" customFormat="1" ht="11.25" customHeight="1" x14ac:dyDescent="0.15">
      <c r="A148" s="292" t="s">
        <v>116</v>
      </c>
      <c r="B148" s="146"/>
      <c r="C148" s="146"/>
      <c r="D148" s="146"/>
      <c r="E148" s="146"/>
      <c r="F148" s="146"/>
      <c r="G148" s="123">
        <f>'2. Collected Data'!G148</f>
        <v>42667</v>
      </c>
      <c r="H148" s="41">
        <f>'2. Collected Data'!I148/'3. Calculated Stats'!$G148*1000</f>
        <v>40.030937258302664</v>
      </c>
      <c r="I148" s="41">
        <f>'2. Collected Data'!J148/'3. Calculated Stats'!$G148*1000</f>
        <v>0</v>
      </c>
      <c r="J148" s="41">
        <f>'2. Collected Data'!K148/'3. Calculated Stats'!$G148*1000</f>
        <v>0</v>
      </c>
      <c r="K148" s="59">
        <f>('2. Collected Data'!Y148+'2. Collected Data'!Z148)/G148*1000</f>
        <v>63.491691471160379</v>
      </c>
      <c r="L148" s="66">
        <f>IF(SUM('2. Collected Data'!Y148:Z148)&gt;0,(ROUND('2. Collected Data'!Y148/SUM('2. Collected Data'!Y148:Z148),2)),"")</f>
        <v>0.87</v>
      </c>
      <c r="M148" s="66">
        <f>IF(SUM('2. Collected Data'!Y148:Z148)&gt;0,1-L148,"")</f>
        <v>0.13</v>
      </c>
      <c r="N148" s="59">
        <f>IF('2. Collected Data'!AD148&gt;0,'2. Collected Data'!AE148/'2. Collected Data'!AD148,"")</f>
        <v>3614.5427350427349</v>
      </c>
      <c r="O148" s="59">
        <f>IF('2. Collected Data'!AF148&gt;0,'2. Collected Data'!AG148/'2. Collected Data'!AF148,"")</f>
        <v>33683.547008547008</v>
      </c>
      <c r="P148" s="59">
        <f>SUM('2. Collected Data'!AI148:AK148)/'2. Collected Data'!G148</f>
        <v>9.493144584807931</v>
      </c>
      <c r="Q148" s="46" t="str">
        <f>IF(MAX('2. Collected Data'!AI148:AK148)='2. Collected Data'!AI148,"NaCl",IF(MAX('2. Collected Data'!AJ148:AK148)='2. Collected Data'!AJ148,"CaCl2","MgCl2"))</f>
        <v>NaCl</v>
      </c>
      <c r="R148" s="59">
        <f>'2. Collected Data'!AL148/'2. Collected Data'!G148</f>
        <v>1.0242107483535285E-2</v>
      </c>
      <c r="S148" s="59">
        <f>SUM('2. Collected Data'!AO148:AU148)/'2. Collected Data'!G148</f>
        <v>234.7063772939274</v>
      </c>
      <c r="T148" s="46"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8" s="65">
        <f>IF('2. Collected Data'!BC148&gt;0,'2. Collected Data'!BC148/'2. Collected Data'!$G148,"")</f>
        <v>612.64511214756135</v>
      </c>
      <c r="V148" s="65">
        <f>IF('2. Collected Data'!BD148&gt;0,'2. Collected Data'!BD148/'2. Collected Data'!$G148,"")</f>
        <v>566.06328075561908</v>
      </c>
      <c r="W148" s="65">
        <f>IF('2. Collected Data'!BE148&gt;0,'2. Collected Data'!BE148/'2. Collected Data'!$G148,"")</f>
        <v>586.4452621463895</v>
      </c>
      <c r="X148" s="65">
        <f>IF('2. Collected Data'!BF148&gt;0,'2. Collected Data'!BF148/'2. Collected Data'!$G148,"")</f>
        <v>1765.15365504957</v>
      </c>
      <c r="Y148" s="67">
        <f>IF(AND('2. Collected Data'!BB148&gt;0,'2. Collected Data'!BH148&gt;0),('2. Collected Data'!BH148-'2. Collected Data'!BB148)/'2. Collected Data'!BH148,"")</f>
        <v>5.6130448416431458E-2</v>
      </c>
    </row>
    <row r="149" spans="1:25" s="252" customFormat="1" ht="11.25" customHeight="1" x14ac:dyDescent="0.15">
      <c r="A149" s="292" t="s">
        <v>357</v>
      </c>
      <c r="B149" s="358"/>
      <c r="C149" s="358"/>
      <c r="D149" s="358"/>
      <c r="E149" s="358"/>
      <c r="F149" s="358"/>
      <c r="G149" s="123">
        <f>'2. Collected Data'!G149</f>
        <v>30473</v>
      </c>
      <c r="H149" s="41">
        <f>'2. Collected Data'!I149/'3. Calculated Stats'!$G149*1000</f>
        <v>17.195550159157289</v>
      </c>
      <c r="I149" s="41">
        <f>'2. Collected Data'!J149/'3. Calculated Stats'!$G149*1000</f>
        <v>4.6270468939717126</v>
      </c>
      <c r="J149" s="41">
        <f>'2. Collected Data'!K149/'3. Calculated Stats'!$G149*1000</f>
        <v>0</v>
      </c>
      <c r="K149" s="59">
        <f>('2. Collected Data'!Y149+'2. Collected Data'!Z149)/G149*1000</f>
        <v>36.097528960063002</v>
      </c>
      <c r="L149" s="66">
        <f>IF(SUM('2. Collected Data'!Y149:Z149)&gt;0,(ROUND('2. Collected Data'!Y149/SUM('2. Collected Data'!Y149:Z149),2)),"")</f>
        <v>0.91</v>
      </c>
      <c r="M149" s="66">
        <f>IF(SUM('2. Collected Data'!Y149:Z149)&gt;0,1-L149,"")</f>
        <v>8.9999999999999969E-2</v>
      </c>
      <c r="N149" s="59">
        <f>IF('2. Collected Data'!AD149&gt;0,'2. Collected Data'!AE149/'2. Collected Data'!AD149,"")</f>
        <v>1954.4444444444443</v>
      </c>
      <c r="O149" s="59">
        <f>IF('2. Collected Data'!AF149&gt;0,'2. Collected Data'!AG149/'2. Collected Data'!AF149,"")</f>
        <v>5645.1612903225805</v>
      </c>
      <c r="P149" s="59">
        <f>SUM('2. Collected Data'!AI149:AK149)/'2. Collected Data'!G149</f>
        <v>0</v>
      </c>
      <c r="Q149" s="46" t="str">
        <f>IF(MAX('2. Collected Data'!AI149:AK149)='2. Collected Data'!AI149,"NaCl",IF(MAX('2. Collected Data'!AJ149:AK149)='2. Collected Data'!AJ149,"CaCl2","MgCl2"))</f>
        <v>NaCl</v>
      </c>
      <c r="R149" s="59">
        <f>'2. Collected Data'!AL149/'2. Collected Data'!G149</f>
        <v>0</v>
      </c>
      <c r="S149" s="59">
        <f>SUM('2. Collected Data'!AO149:AU149)/'2. Collected Data'!G149</f>
        <v>39.379122501886918</v>
      </c>
      <c r="T149" s="46" t="str">
        <f>IF(MAX('2. Collected Data'!AO149:AT149)='2. Collected Data'!AO149,"NaCl",IF(MAX('2. Collected Data'!AP149:AT149)='2. Collected Data'!AP149,"CaCl2",IF(MAX('2. Collected Data'!AQ149:AT149)='2. Collected Data'!AQ149,"MgCl2",IF(MAX('2. Collected Data'!AR149:AT149)='2. Collected Data'!AR149,"Potassium Acetate",IF('2. Collected Data'!AS149&gt;'2. Collected Data'!AT149,"Enhanced Brine","Ag Byproduct")))))</f>
        <v>NaCl</v>
      </c>
      <c r="U149" s="65">
        <f>IF('2. Collected Data'!BC149&gt;0,'2. Collected Data'!BC149/'2. Collected Data'!$G149,"")</f>
        <v>105.07875824500377</v>
      </c>
      <c r="V149" s="65">
        <f>IF('2. Collected Data'!BD149&gt;0,'2. Collected Data'!BD149/'2. Collected Data'!$G149,"")</f>
        <v>47.877957536179572</v>
      </c>
      <c r="W149" s="65">
        <f>IF('2. Collected Data'!BE149&gt;0,'2. Collected Data'!BE149/'2. Collected Data'!$G149,"")</f>
        <v>94.836675089423423</v>
      </c>
      <c r="X149" s="65">
        <f>IF('2. Collected Data'!BF149&gt;0,'2. Collected Data'!BF149/'2. Collected Data'!$G149,"")</f>
        <v>283.86168083221213</v>
      </c>
      <c r="Y149" s="67" t="str">
        <f>IF(AND('2. Collected Data'!BB149&gt;0,'2. Collected Data'!BH149&gt;0),('2. Collected Data'!BH149-'2. Collected Data'!BB149)/'2. Collected Data'!BH149,"")</f>
        <v/>
      </c>
    </row>
    <row r="150" spans="1:25" s="47" customFormat="1" ht="11.25" customHeight="1" x14ac:dyDescent="0.15">
      <c r="A150" s="292" t="s">
        <v>144</v>
      </c>
      <c r="B150" s="146"/>
      <c r="C150" s="146"/>
      <c r="D150" s="146"/>
      <c r="E150" s="146"/>
      <c r="F150" s="146"/>
      <c r="G150" s="123">
        <f>'2. Collected Data'!G150</f>
        <v>19090</v>
      </c>
      <c r="H150" s="41">
        <f>'2. Collected Data'!I150/'3. Calculated Stats'!$G150*1000</f>
        <v>26.506024096385541</v>
      </c>
      <c r="I150" s="41">
        <f>'2. Collected Data'!J150/'3. Calculated Stats'!$G150*1000</f>
        <v>3.352540597171294</v>
      </c>
      <c r="J150" s="41">
        <f>'2. Collected Data'!K150/'3. Calculated Stats'!$G150*1000</f>
        <v>1.6238868517548455</v>
      </c>
      <c r="K150" s="59">
        <f>('2. Collected Data'!Y150+'2. Collected Data'!Z150)/G150*1000</f>
        <v>108.43373493975903</v>
      </c>
      <c r="L150" s="66">
        <f>IF(SUM('2. Collected Data'!Y150:Z150)&gt;0,(ROUND('2. Collected Data'!Y150/SUM('2. Collected Data'!Y150:Z150),2)),"")</f>
        <v>0.5</v>
      </c>
      <c r="M150" s="66">
        <f>IF(SUM('2. Collected Data'!Y150:Z150)&gt;0,1-L150,"")</f>
        <v>0.5</v>
      </c>
      <c r="N150" s="59">
        <f>IF('2. Collected Data'!AD150&gt;0,'2. Collected Data'!AE150/'2. Collected Data'!AD150,"")</f>
        <v>771.42857142857144</v>
      </c>
      <c r="O150" s="59">
        <f>IF('2. Collected Data'!AF150&gt;0,'2. Collected Data'!AG150/'2. Collected Data'!AF150,"")</f>
        <v>21615.238095238095</v>
      </c>
      <c r="P150" s="59">
        <f>SUM('2. Collected Data'!AI150:AK150)/'2. Collected Data'!G150</f>
        <v>0.56909376636982711</v>
      </c>
      <c r="Q150" s="46" t="str">
        <f>IF(MAX('2. Collected Data'!AI150:AK150)='2. Collected Data'!AI150,"NaCl",IF(MAX('2. Collected Data'!AJ150:AK150)='2. Collected Data'!AJ150,"CaCl2","MgCl2"))</f>
        <v>NaCl</v>
      </c>
      <c r="R150" s="59">
        <f>'2. Collected Data'!AL150/'2. Collected Data'!G150</f>
        <v>10.239968569931902</v>
      </c>
      <c r="S150" s="59">
        <f>SUM('2. Collected Data'!AO150:AU150)/'2. Collected Data'!G150</f>
        <v>282.23012048192771</v>
      </c>
      <c r="T150" s="46"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0" s="65">
        <f>IF('2. Collected Data'!BC150&gt;0,'2. Collected Data'!BC150/'2. Collected Data'!$G150,"")</f>
        <v>1068.8003666841278</v>
      </c>
      <c r="V150" s="65">
        <f>IF('2. Collected Data'!BD150&gt;0,'2. Collected Data'!BD150/'2. Collected Data'!$G150,"")</f>
        <v>1253.9920377160818</v>
      </c>
      <c r="W150" s="65">
        <f>IF('2. Collected Data'!BE150&gt;0,'2. Collected Data'!BE150/'2. Collected Data'!$G150,"")</f>
        <v>523.62022001047671</v>
      </c>
      <c r="X150" s="65">
        <f>IF('2. Collected Data'!BF150&gt;0,'2. Collected Data'!BF150/'2. Collected Data'!$G150,"")</f>
        <v>2958.2897852278679</v>
      </c>
      <c r="Y150" s="67" t="str">
        <f>IF(AND('2. Collected Data'!BB150&gt;0,'2. Collected Data'!BH150&gt;0),('2. Collected Data'!BH150-'2. Collected Data'!BB150)/'2. Collected Data'!BH150,"")</f>
        <v/>
      </c>
    </row>
    <row r="151" spans="1:25" s="47" customFormat="1" ht="11.25" customHeight="1" x14ac:dyDescent="0.15">
      <c r="A151" s="292" t="s">
        <v>145</v>
      </c>
      <c r="B151" s="146"/>
      <c r="C151" s="146"/>
      <c r="D151" s="146"/>
      <c r="E151" s="146"/>
      <c r="F151" s="146"/>
      <c r="G151" s="123">
        <f>'2. Collected Data'!G151</f>
        <v>95476</v>
      </c>
      <c r="H151" s="41">
        <f>'2. Collected Data'!I151/'3. Calculated Stats'!$G151*1000</f>
        <v>23.157652184842263</v>
      </c>
      <c r="I151" s="41">
        <f>'2. Collected Data'!J151/'3. Calculated Stats'!$G151*1000</f>
        <v>0</v>
      </c>
      <c r="J151" s="41">
        <f>'2. Collected Data'!K151/'3. Calculated Stats'!$G151*1000</f>
        <v>0.49227030876869576</v>
      </c>
      <c r="K151" s="59">
        <f>('2. Collected Data'!Y151+'2. Collected Data'!Z151)/G151*1000</f>
        <v>49.227030876869584</v>
      </c>
      <c r="L151" s="66">
        <f>IF(SUM('2. Collected Data'!Y151:Z151)&gt;0,(ROUND('2. Collected Data'!Y151/SUM('2. Collected Data'!Y151:Z151),2)),"")</f>
        <v>1</v>
      </c>
      <c r="M151" s="66">
        <f>IF(SUM('2. Collected Data'!Y151:Z151)&gt;0,1-L151,"")</f>
        <v>0</v>
      </c>
      <c r="N151" s="59">
        <f>IF('2. Collected Data'!AD151&gt;0,'2. Collected Data'!AE151/'2. Collected Data'!AD151,"")</f>
        <v>1946.2966292134831</v>
      </c>
      <c r="O151" s="59">
        <f>IF('2. Collected Data'!AF151&gt;0,'2. Collected Data'!AG151/'2. Collected Data'!AF151,"")</f>
        <v>0</v>
      </c>
      <c r="P151" s="59">
        <f>SUM('2. Collected Data'!AI151:AK151)/'2. Collected Data'!G151</f>
        <v>4.6817105869537894</v>
      </c>
      <c r="Q151" s="46" t="str">
        <f>IF(MAX('2. Collected Data'!AI151:AK151)='2. Collected Data'!AI151,"NaCl",IF(MAX('2. Collected Data'!AJ151:AK151)='2. Collected Data'!AJ151,"CaCl2","MgCl2"))</f>
        <v>NaCl</v>
      </c>
      <c r="R151" s="59">
        <f>'2. Collected Data'!AL151/'2. Collected Data'!G151</f>
        <v>0</v>
      </c>
      <c r="S151" s="59">
        <f>SUM('2. Collected Data'!AO151:AU151)/'2. Collected Data'!G151</f>
        <v>95.311910846704933</v>
      </c>
      <c r="T151" s="46"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1" s="65">
        <f>IF('2. Collected Data'!BC151&gt;0,'2. Collected Data'!BC151/'2. Collected Data'!$G151,"")</f>
        <v>998.15660480120664</v>
      </c>
      <c r="V151" s="65">
        <f>IF('2. Collected Data'!BD151&gt;0,'2. Collected Data'!BD151/'2. Collected Data'!$G151,"")</f>
        <v>571.87146508022954</v>
      </c>
      <c r="W151" s="65">
        <f>IF('2. Collected Data'!BE151&gt;0,'2. Collected Data'!BE151/'2. Collected Data'!$G151,"")</f>
        <v>443.04327789182622</v>
      </c>
      <c r="X151" s="65" t="str">
        <f>IF('2. Collected Data'!BF151&gt;0,'2. Collected Data'!BF151/'2. Collected Data'!$G151,"")</f>
        <v/>
      </c>
      <c r="Y151" s="67">
        <f>IF(AND('2. Collected Data'!BB151&gt;0,'2. Collected Data'!BH151&gt;0),('2. Collected Data'!BH151-'2. Collected Data'!BB151)/'2. Collected Data'!BH151,"")</f>
        <v>4.9063670411984929E-2</v>
      </c>
    </row>
    <row r="152" spans="1:25" s="47" customFormat="1" ht="11.25" customHeight="1" x14ac:dyDescent="0.15">
      <c r="A152" s="292" t="s">
        <v>322</v>
      </c>
      <c r="B152" s="146"/>
      <c r="C152" s="146"/>
      <c r="D152" s="146"/>
      <c r="E152" s="146"/>
      <c r="F152" s="146"/>
      <c r="G152" s="123">
        <f>'2. Collected Data'!G152</f>
        <v>3185</v>
      </c>
      <c r="H152" s="41">
        <f>'2. Collected Data'!I152/'3. Calculated Stats'!$G152*1000</f>
        <v>48.037676609105176</v>
      </c>
      <c r="I152" s="41">
        <f>'2. Collected Data'!J152/'3. Calculated Stats'!$G152*1000</f>
        <v>0</v>
      </c>
      <c r="J152" s="41">
        <f>'2. Collected Data'!K152/'3. Calculated Stats'!$G152*1000</f>
        <v>0.31397174254317112</v>
      </c>
      <c r="K152" s="59">
        <f>('2. Collected Data'!Y152+'2. Collected Data'!Z152)/G152*1000</f>
        <v>62.794348508634215</v>
      </c>
      <c r="L152" s="66">
        <f>IF(SUM('2. Collected Data'!Y152:Z152)&gt;0,(ROUND('2. Collected Data'!Y152/SUM('2. Collected Data'!Y152:Z152),2)),"")</f>
        <v>1</v>
      </c>
      <c r="M152" s="66">
        <f>IF(SUM('2. Collected Data'!Y152:Z152)&gt;0,1-L152,"")</f>
        <v>0</v>
      </c>
      <c r="N152" s="59">
        <f>IF('2. Collected Data'!AD152&gt;0,'2. Collected Data'!AE152/'2. Collected Data'!AD152,"")</f>
        <v>3200</v>
      </c>
      <c r="O152" s="59">
        <f>IF('2. Collected Data'!AF152&gt;0,'2. Collected Data'!AG152/'2. Collected Data'!AF152,"")</f>
        <v>12777.777777777777</v>
      </c>
      <c r="P152" s="59">
        <f>SUM('2. Collected Data'!AI152:AK152)/'2. Collected Data'!G152</f>
        <v>17.896389324960754</v>
      </c>
      <c r="Q152" s="46" t="str">
        <f>IF(MAX('2. Collected Data'!AI152:AK152)='2. Collected Data'!AI152,"NaCl",IF(MAX('2. Collected Data'!AJ152:AK152)='2. Collected Data'!AJ152,"CaCl2","MgCl2"))</f>
        <v>NaCl</v>
      </c>
      <c r="R152" s="59">
        <f>'2. Collected Data'!AL152/'2. Collected Data'!G152</f>
        <v>1.098901098901099</v>
      </c>
      <c r="S152" s="59">
        <f>SUM('2. Collected Data'!AO152:AU152)/'2. Collected Data'!G152</f>
        <v>2.904238618524333</v>
      </c>
      <c r="T152" s="46"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NaCl</v>
      </c>
      <c r="U152" s="65">
        <f>IF('2. Collected Data'!BC152&gt;0,'2. Collected Data'!BC152/'2. Collected Data'!$G152,"")</f>
        <v>565.14913657770796</v>
      </c>
      <c r="V152" s="65">
        <f>IF('2. Collected Data'!BD152&gt;0,'2. Collected Data'!BD152/'2. Collected Data'!$G152,"")</f>
        <v>847.723704866562</v>
      </c>
      <c r="W152" s="65">
        <f>IF('2. Collected Data'!BE152&gt;0,'2. Collected Data'!BE152/'2. Collected Data'!$G152,"")</f>
        <v>1350.0784929356357</v>
      </c>
      <c r="X152" s="65">
        <f>IF('2. Collected Data'!BF152&gt;0,'2. Collected Data'!BF152/'2. Collected Data'!$G152,"")</f>
        <v>2762.9513343799058</v>
      </c>
      <c r="Y152" s="67">
        <f>IF(AND('2. Collected Data'!BB152&gt;0,'2. Collected Data'!BH152&gt;0),('2. Collected Data'!BH152-'2. Collected Data'!BB152)/'2. Collected Data'!BH152,"")</f>
        <v>0</v>
      </c>
    </row>
    <row r="153" spans="1:25" s="252" customFormat="1" ht="11.25" customHeight="1" x14ac:dyDescent="0.15">
      <c r="A153" s="292" t="s">
        <v>70</v>
      </c>
      <c r="B153" s="358"/>
      <c r="C153" s="358"/>
      <c r="D153" s="358"/>
      <c r="E153" s="358"/>
      <c r="F153" s="358"/>
      <c r="G153" s="123">
        <f>'2. Collected Data'!G153</f>
        <v>90700</v>
      </c>
      <c r="H153" s="41">
        <f>'2. Collected Data'!I153/'3. Calculated Stats'!$G153*1000</f>
        <v>6.681367144432194</v>
      </c>
      <c r="I153" s="41">
        <f>'2. Collected Data'!J153/'3. Calculated Stats'!$G153*1000</f>
        <v>1.1135611907386991</v>
      </c>
      <c r="J153" s="41">
        <f>'2. Collected Data'!K153/'3. Calculated Stats'!$G153*1000</f>
        <v>0</v>
      </c>
      <c r="K153" s="59">
        <f>('2. Collected Data'!Y153+'2. Collected Data'!Z153)/G153*1000</f>
        <v>19.845644983461963</v>
      </c>
      <c r="L153" s="66">
        <f>IF(SUM('2. Collected Data'!Y153:Z153)&gt;0,(ROUND('2. Collected Data'!Y153/SUM('2. Collected Data'!Y153:Z153),2)),"")</f>
        <v>1</v>
      </c>
      <c r="M153" s="66">
        <f>IF(SUM('2. Collected Data'!Y153:Z153)&gt;0,1-L153,"")</f>
        <v>0</v>
      </c>
      <c r="N153" s="59">
        <f>IF('2. Collected Data'!AD153&gt;0,'2. Collected Data'!AE153/'2. Collected Data'!AD153,"")</f>
        <v>725.92592592592598</v>
      </c>
      <c r="O153" s="59">
        <f>IF('2. Collected Data'!AF153&gt;0,'2. Collected Data'!AG153/'2. Collected Data'!AF153,"")</f>
        <v>15728.395061728395</v>
      </c>
      <c r="P153" s="59">
        <f>SUM('2. Collected Data'!AI153:AK153)/'2. Collected Data'!G153</f>
        <v>1.8743109151047408E-2</v>
      </c>
      <c r="Q153" s="46" t="str">
        <f>IF(MAX('2. Collected Data'!AI153:AK153)='2. Collected Data'!AI153,"NaCl",IF(MAX('2. Collected Data'!AJ153:AK153)='2. Collected Data'!AJ153,"CaCl2","MgCl2"))</f>
        <v>NaCl</v>
      </c>
      <c r="R153" s="59">
        <f>'2. Collected Data'!AL153/'2. Collected Data'!G153</f>
        <v>2.4476295479603088E-2</v>
      </c>
      <c r="S153" s="59">
        <f>SUM('2. Collected Data'!AO153:AU153)/'2. Collected Data'!G153</f>
        <v>3.7486218302094816E-2</v>
      </c>
      <c r="T153" s="46" t="str">
        <f>IF(MAX('2. Collected Data'!AO153:AT153)='2. Collected Data'!AO153,"NaCl",IF(MAX('2. Collected Data'!AP153:AT153)='2. Collected Data'!AP153,"CaCl2",IF(MAX('2. Collected Data'!AQ153:AT153)='2. Collected Data'!AQ153,"MgCl2",IF(MAX('2. Collected Data'!AR153:AT153)='2. Collected Data'!AR153,"Potassium Acetate",IF('2. Collected Data'!AS153&gt;'2. Collected Data'!AT153,"Enhanced Brine","Ag Byproduct")))))</f>
        <v>NaCl</v>
      </c>
      <c r="U153" s="65">
        <f>IF('2. Collected Data'!BC153&gt;0,'2. Collected Data'!BC153/'2. Collected Data'!$G153,"")</f>
        <v>10.893054024255788</v>
      </c>
      <c r="V153" s="65">
        <f>IF('2. Collected Data'!BD153&gt;0,'2. Collected Data'!BD153/'2. Collected Data'!$G153,"")</f>
        <v>5.3583241455347297</v>
      </c>
      <c r="W153" s="65">
        <f>IF('2. Collected Data'!BE153&gt;0,'2. Collected Data'!BE153/'2. Collected Data'!$G153,"")</f>
        <v>5.8985667034178615</v>
      </c>
      <c r="X153" s="65">
        <f>IF('2. Collected Data'!BF153&gt;0,'2. Collected Data'!BF153/'2. Collected Data'!$G153,"")</f>
        <v>22.138919514884233</v>
      </c>
      <c r="Y153" s="67">
        <f>IF(AND('2. Collected Data'!BB153&gt;0,'2. Collected Data'!BH153&gt;0),('2. Collected Data'!BH153-'2. Collected Data'!BB153)/'2. Collected Data'!BH153,"")</f>
        <v>0.08</v>
      </c>
    </row>
    <row r="154" spans="1:25" s="47" customFormat="1" ht="11.25" customHeight="1" x14ac:dyDescent="0.15">
      <c r="A154" s="292" t="s">
        <v>146</v>
      </c>
      <c r="B154" s="146"/>
      <c r="C154" s="146"/>
      <c r="D154" s="146"/>
      <c r="E154" s="146"/>
      <c r="F154" s="146"/>
      <c r="G154" s="123">
        <f>'2. Collected Data'!G154</f>
        <v>18287</v>
      </c>
      <c r="H154" s="41">
        <f>'2. Collected Data'!I154/'3. Calculated Stats'!$G154*1000</f>
        <v>26.521572701919396</v>
      </c>
      <c r="I154" s="41">
        <f>'2. Collected Data'!J154/'3. Calculated Stats'!$G154*1000</f>
        <v>1.2577240662765898</v>
      </c>
      <c r="J154" s="41">
        <f>'2. Collected Data'!K154/'3. Calculated Stats'!$G154*1000</f>
        <v>4.9215289549953516</v>
      </c>
      <c r="K154" s="59">
        <f>('2. Collected Data'!Y154+'2. Collected Data'!Z154)/G154*1000</f>
        <v>25.537266910920323</v>
      </c>
      <c r="L154" s="66">
        <f>IF(SUM('2. Collected Data'!Y154:Z154)&gt;0,(ROUND('2. Collected Data'!Y154/SUM('2. Collected Data'!Y154:Z154),2)),"")</f>
        <v>0.76</v>
      </c>
      <c r="M154" s="66">
        <f>IF(SUM('2. Collected Data'!Y154:Z154)&gt;0,1-L154,"")</f>
        <v>0.24</v>
      </c>
      <c r="N154" s="59">
        <f>IF('2. Collected Data'!AD154&gt;0,'2. Collected Data'!AE154/'2. Collected Data'!AD154,"")</f>
        <v>1400</v>
      </c>
      <c r="O154" s="59">
        <f>IF('2. Collected Data'!AF154&gt;0,'2. Collected Data'!AG154/'2. Collected Data'!AF154,"")</f>
        <v>23360</v>
      </c>
      <c r="P154" s="59">
        <f>SUM('2. Collected Data'!AI154:AK154)/'2. Collected Data'!G154</f>
        <v>3.8940777601574887</v>
      </c>
      <c r="Q154" s="46" t="str">
        <f>IF(MAX('2. Collected Data'!AI154:AK154)='2. Collected Data'!AI154,"NaCl",IF(MAX('2. Collected Data'!AJ154:AK154)='2. Collected Data'!AJ154,"CaCl2","MgCl2"))</f>
        <v>NaCl</v>
      </c>
      <c r="R154" s="59">
        <f>'2. Collected Data'!AL154/'2. Collected Data'!G154</f>
        <v>0.21178979602996664</v>
      </c>
      <c r="S154" s="59">
        <f>SUM('2. Collected Data'!AO154:AU154)/'2. Collected Data'!G154</f>
        <v>139.09050144911686</v>
      </c>
      <c r="T154" s="46"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4" s="65">
        <f>IF('2. Collected Data'!BC154&gt;0,'2. Collected Data'!BC154/'2. Collected Data'!$G154,"")</f>
        <v>441.24333351561216</v>
      </c>
      <c r="V154" s="65">
        <f>IF('2. Collected Data'!BD154&gt;0,'2. Collected Data'!BD154/'2. Collected Data'!$G154,"")</f>
        <v>1285.5316618362772</v>
      </c>
      <c r="W154" s="65">
        <f>IF('2. Collected Data'!BE154&gt;0,'2. Collected Data'!BE154/'2. Collected Data'!$G154,"")</f>
        <v>456.44498933668723</v>
      </c>
      <c r="X154" s="65">
        <f>IF('2. Collected Data'!BF154&gt;0,'2. Collected Data'!BF154/'2. Collected Data'!$G154,"")</f>
        <v>2241.1655121124295</v>
      </c>
      <c r="Y154" s="67">
        <f>IF(AND('2. Collected Data'!BB154&gt;0,'2. Collected Data'!BH154&gt;0),('2. Collected Data'!BH154-'2. Collected Data'!BB154)/'2. Collected Data'!BH154,"")</f>
        <v>4.6975088967971458E-2</v>
      </c>
    </row>
    <row r="155" spans="1:25" s="252" customFormat="1" ht="11.25" customHeight="1" x14ac:dyDescent="0.15">
      <c r="A155" s="292" t="s">
        <v>158</v>
      </c>
      <c r="B155" s="358"/>
      <c r="C155" s="358"/>
      <c r="D155" s="358"/>
      <c r="E155" s="358"/>
      <c r="F155" s="358"/>
      <c r="G155" s="123">
        <f>'2. Collected Data'!G155</f>
        <v>38329</v>
      </c>
      <c r="H155" s="41">
        <f>'2. Collected Data'!I155/'3. Calculated Stats'!$G155*1000</f>
        <v>22.463408907093847</v>
      </c>
      <c r="I155" s="41">
        <f>'2. Collected Data'!J155/'3. Calculated Stats'!$G155*1000</f>
        <v>1.7741135954499203</v>
      </c>
      <c r="J155" s="41">
        <f>'2. Collected Data'!K155/'3. Calculated Stats'!$G155*1000</f>
        <v>0</v>
      </c>
      <c r="K155" s="59">
        <f>('2. Collected Data'!Y155+'2. Collected Data'!Z155)/G155*1000</f>
        <v>42.370007044274573</v>
      </c>
      <c r="L155" s="66">
        <f>IF(SUM('2. Collected Data'!Y155:Z155)&gt;0,(ROUND('2. Collected Data'!Y155/SUM('2. Collected Data'!Y155:Z155),2)),"")</f>
        <v>1</v>
      </c>
      <c r="M155" s="66">
        <f>IF(SUM('2. Collected Data'!Y155:Z155)&gt;0,1-L155,"")</f>
        <v>0</v>
      </c>
      <c r="N155" s="59">
        <f>IF('2. Collected Data'!AD155&gt;0,'2. Collected Data'!AE155/'2. Collected Data'!AD155,"")</f>
        <v>2233.611510791367</v>
      </c>
      <c r="O155" s="59" t="str">
        <f>IF('2. Collected Data'!AF155&gt;0,'2. Collected Data'!AG155/'2. Collected Data'!AF155,"")</f>
        <v/>
      </c>
      <c r="P155" s="59">
        <f>SUM('2. Collected Data'!AI155:AK155)/'2. Collected Data'!G155</f>
        <v>2.0360562498369381</v>
      </c>
      <c r="Q155" s="46" t="str">
        <f>IF(MAX('2. Collected Data'!AI155:AK155)='2. Collected Data'!AI155,"NaCl",IF(MAX('2. Collected Data'!AJ155:AK155)='2. Collected Data'!AJ155,"CaCl2","MgCl2"))</f>
        <v>NaCl</v>
      </c>
      <c r="R155" s="59">
        <f>'2. Collected Data'!AL155/'2. Collected Data'!G155</f>
        <v>0</v>
      </c>
      <c r="S155" s="59">
        <f>SUM('2. Collected Data'!AO155:AU155)/'2. Collected Data'!G155</f>
        <v>60.392731352239821</v>
      </c>
      <c r="T155" s="46" t="str">
        <f>IF(MAX('2. Collected Data'!AO155:AT155)='2. Collected Data'!AO155,"NaCl",IF(MAX('2. Collected Data'!AP155:AT155)='2. Collected Data'!AP155,"CaCl2",IF(MAX('2. Collected Data'!AQ155:AT155)='2. Collected Data'!AQ155,"MgCl2",IF(MAX('2. Collected Data'!AR155:AT155)='2. Collected Data'!AR155,"Potassium Acetate",IF('2. Collected Data'!AS155&gt;'2. Collected Data'!AT155,"Enhanced Brine","Ag Byproduct")))))</f>
        <v>NaCl</v>
      </c>
      <c r="U155" s="65" t="str">
        <f>IF('2. Collected Data'!BC155&gt;0,'2. Collected Data'!BC155/'2. Collected Data'!$G155,"")</f>
        <v/>
      </c>
      <c r="V155" s="65" t="str">
        <f>IF('2. Collected Data'!BD155&gt;0,'2. Collected Data'!BD155/'2. Collected Data'!$G155,"")</f>
        <v/>
      </c>
      <c r="W155" s="65" t="str">
        <f>IF('2. Collected Data'!BE155&gt;0,'2. Collected Data'!BE155/'2. Collected Data'!$G155,"")</f>
        <v/>
      </c>
      <c r="X155" s="65">
        <f>IF('2. Collected Data'!BF155&gt;0,'2. Collected Data'!BF155/'2. Collected Data'!$G155,"")</f>
        <v>486.82814579039371</v>
      </c>
      <c r="Y155" s="67" t="str">
        <f>IF(AND('2. Collected Data'!BB155&gt;0,'2. Collected Data'!BH155&gt;0),('2. Collected Data'!BH155-'2. Collected Data'!BB155)/'2. Collected Data'!BH155,"")</f>
        <v/>
      </c>
    </row>
    <row r="156" spans="1:25" s="47" customFormat="1" ht="11.25" customHeight="1" x14ac:dyDescent="0.15">
      <c r="A156" s="292" t="s">
        <v>358</v>
      </c>
      <c r="B156" s="146"/>
      <c r="C156" s="146"/>
      <c r="D156" s="146"/>
      <c r="E156" s="146"/>
      <c r="F156" s="146"/>
      <c r="G156" s="123">
        <f>'2. Collected Data'!G156</f>
        <v>200059</v>
      </c>
      <c r="H156" s="41">
        <f>'2. Collected Data'!I156/'3. Calculated Stats'!$G156*1000</f>
        <v>3.1140813460029295</v>
      </c>
      <c r="I156" s="41">
        <f>'2. Collected Data'!J156/'3. Calculated Stats'!$G156*1000</f>
        <v>1.9594219705186968</v>
      </c>
      <c r="J156" s="41">
        <f>'2. Collected Data'!K156/'3. Calculated Stats'!$G156*1000</f>
        <v>1.4995576304990028E-2</v>
      </c>
      <c r="K156" s="59">
        <f>('2. Collected Data'!Y156+'2. Collected Data'!Z156)/G156*1000</f>
        <v>32.490415327478395</v>
      </c>
      <c r="L156" s="66">
        <f>IF(SUM('2. Collected Data'!Y156:Z156)&gt;0,(ROUND('2. Collected Data'!Y156/SUM('2. Collected Data'!Y156:Z156),2)),"")</f>
        <v>1</v>
      </c>
      <c r="M156" s="66">
        <f>IF(SUM('2. Collected Data'!Y156:Z156)&gt;0,1-L156,"")</f>
        <v>0</v>
      </c>
      <c r="N156" s="59">
        <f>IF('2. Collected Data'!AD156&gt;0,'2. Collected Data'!AE156/'2. Collected Data'!AD156,"")</f>
        <v>300</v>
      </c>
      <c r="O156" s="59">
        <f>IF('2. Collected Data'!AF156&gt;0,'2. Collected Data'!AG156/'2. Collected Data'!AF156,"")</f>
        <v>10000</v>
      </c>
      <c r="P156" s="59">
        <f>SUM('2. Collected Data'!AI156:AK156)/'2. Collected Data'!G156</f>
        <v>8.5609745125188069E-2</v>
      </c>
      <c r="Q156" s="46" t="str">
        <f>IF(MAX('2. Collected Data'!AI156:AK156)='2. Collected Data'!AI156,"NaCl",IF(MAX('2. Collected Data'!AJ156:AK156)='2. Collected Data'!AJ156,"CaCl2","MgCl2"))</f>
        <v>NaCl</v>
      </c>
      <c r="R156" s="59">
        <f>'2. Collected Data'!AL156/'2. Collected Data'!G156</f>
        <v>0</v>
      </c>
      <c r="S156" s="59">
        <f>SUM('2. Collected Data'!AO156:AU156)/'2. Collected Data'!G156</f>
        <v>50.070204289734527</v>
      </c>
      <c r="T156" s="46"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6" s="65">
        <f>IF('2. Collected Data'!BC156&gt;0,'2. Collected Data'!BC156/'2. Collected Data'!$G156,"")</f>
        <v>32.475544714309279</v>
      </c>
      <c r="V156" s="65">
        <f>IF('2. Collected Data'!BD156&gt;0,'2. Collected Data'!BD156/'2. Collected Data'!$G156,"")</f>
        <v>21.866569362038199</v>
      </c>
      <c r="W156" s="65">
        <f>IF('2. Collected Data'!BE156&gt;0,'2. Collected Data'!BE156/'2. Collected Data'!$G156,"")</f>
        <v>37.08780409779115</v>
      </c>
      <c r="X156" s="65">
        <f>IF('2. Collected Data'!BF156&gt;0,'2. Collected Data'!BF156/'2. Collected Data'!$G156,"")</f>
        <v>93.482177757561516</v>
      </c>
      <c r="Y156" s="67">
        <f>IF(AND('2. Collected Data'!BB156&gt;0,'2. Collected Data'!BH156&gt;0),('2. Collected Data'!BH156-'2. Collected Data'!BB156)/'2. Collected Data'!BH156,"")</f>
        <v>0</v>
      </c>
    </row>
    <row r="157" spans="1:25" s="47" customFormat="1" ht="11.25" customHeight="1" x14ac:dyDescent="0.15">
      <c r="A157" s="292" t="s">
        <v>359</v>
      </c>
      <c r="B157" s="146"/>
      <c r="C157" s="146"/>
      <c r="D157" s="146"/>
      <c r="E157" s="146"/>
      <c r="F157" s="146"/>
      <c r="G157" s="123">
        <f>'2. Collected Data'!G157</f>
        <v>16086</v>
      </c>
      <c r="H157" s="41">
        <f>'2. Collected Data'!I157/'3. Calculated Stats'!$G157*1000</f>
        <v>34.253388039288822</v>
      </c>
      <c r="I157" s="41">
        <f>'2. Collected Data'!J157/'3. Calculated Stats'!$G157*1000</f>
        <v>3.0461270670147957</v>
      </c>
      <c r="J157" s="41">
        <f>'2. Collected Data'!K157/'3. Calculated Stats'!$G157*1000</f>
        <v>1.6784781797836628</v>
      </c>
      <c r="K157" s="59">
        <f>('2. Collected Data'!Y157+'2. Collected Data'!Z157)/G157*1000</f>
        <v>42.95660823075967</v>
      </c>
      <c r="L157" s="66">
        <f>IF(SUM('2. Collected Data'!Y157:Z157)&gt;0,(ROUND('2. Collected Data'!Y157/SUM('2. Collected Data'!Y157:Z157),2)),"")</f>
        <v>0.94</v>
      </c>
      <c r="M157" s="66">
        <f>IF(SUM('2. Collected Data'!Y157:Z157)&gt;0,1-L157,"")</f>
        <v>6.0000000000000053E-2</v>
      </c>
      <c r="N157" s="59">
        <f>IF('2. Collected Data'!AD157&gt;0,'2. Collected Data'!AE157/'2. Collected Data'!AD157,"")</f>
        <v>704.71544715447158</v>
      </c>
      <c r="O157" s="59">
        <f>IF('2. Collected Data'!AF157&gt;0,'2. Collected Data'!AG157/'2. Collected Data'!AF157,"")</f>
        <v>15340.90909090909</v>
      </c>
      <c r="P157" s="59">
        <f>SUM('2. Collected Data'!AI157:AK157)/'2. Collected Data'!G157</f>
        <v>31.23834390152928</v>
      </c>
      <c r="Q157" s="46" t="str">
        <f>IF(MAX('2. Collected Data'!AI157:AK157)='2. Collected Data'!AI157,"NaCl",IF(MAX('2. Collected Data'!AJ157:AK157)='2. Collected Data'!AJ157,"CaCl2","MgCl2"))</f>
        <v>NaCl</v>
      </c>
      <c r="R157" s="59">
        <f>'2. Collected Data'!AL157/'2. Collected Data'!G157</f>
        <v>0</v>
      </c>
      <c r="S157" s="59">
        <f>SUM('2. Collected Data'!AO157:AU157)/'2. Collected Data'!G157</f>
        <v>24.883128186000249</v>
      </c>
      <c r="T157" s="46"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MgCl2</v>
      </c>
      <c r="U157" s="65">
        <f>IF('2. Collected Data'!BC157&gt;0,'2. Collected Data'!BC157/'2. Collected Data'!$G157,"")</f>
        <v>351.04419992540096</v>
      </c>
      <c r="V157" s="65">
        <f>IF('2. Collected Data'!BD157&gt;0,'2. Collected Data'!BD157/'2. Collected Data'!$G157,"")</f>
        <v>541.7349247793112</v>
      </c>
      <c r="W157" s="65">
        <f>IF('2. Collected Data'!BE157&gt;0,'2. Collected Data'!BE157/'2. Collected Data'!$G157,"")</f>
        <v>1316.5809399477807</v>
      </c>
      <c r="X157" s="65">
        <f>IF('2. Collected Data'!BF157&gt;0,'2. Collected Data'!BF157/'2. Collected Data'!$G157,"")</f>
        <v>2209.3600024866341</v>
      </c>
      <c r="Y157" s="67">
        <f>IF(AND('2. Collected Data'!BB157&gt;0,'2. Collected Data'!BH157&gt;0),('2. Collected Data'!BH157-'2. Collected Data'!BB157)/'2. Collected Data'!BH157,"")</f>
        <v>8.3608587943847998E-2</v>
      </c>
    </row>
    <row r="158" spans="1:25" s="47" customFormat="1" ht="11.25" customHeight="1" x14ac:dyDescent="0.15">
      <c r="A158" s="292" t="s">
        <v>147</v>
      </c>
      <c r="B158" s="146"/>
      <c r="C158" s="146"/>
      <c r="D158" s="146"/>
      <c r="E158" s="146"/>
      <c r="F158" s="146"/>
      <c r="G158" s="123">
        <f>'2. Collected Data'!G158</f>
        <v>6511</v>
      </c>
      <c r="H158" s="41">
        <f>'2. Collected Data'!I158/'3. Calculated Stats'!$G158*1000</f>
        <v>42.236215635079091</v>
      </c>
      <c r="I158" s="41">
        <f>'2. Collected Data'!J158/'3. Calculated Stats'!$G158*1000</f>
        <v>0.76793119336507454</v>
      </c>
      <c r="J158" s="41">
        <f>'2. Collected Data'!K158/'3. Calculated Stats'!$G158*1000</f>
        <v>0</v>
      </c>
      <c r="K158" s="59">
        <f>('2. Collected Data'!Y158+'2. Collected Data'!Z158)/G158*1000</f>
        <v>52.065734910152052</v>
      </c>
      <c r="L158" s="66">
        <f>IF(SUM('2. Collected Data'!Y158:Z158)&gt;0,(ROUND('2. Collected Data'!Y158/SUM('2. Collected Data'!Y158:Z158),2)),"")</f>
        <v>0.85</v>
      </c>
      <c r="M158" s="66">
        <f>IF(SUM('2. Collected Data'!Y158:Z158)&gt;0,1-L158,"")</f>
        <v>0.15000000000000002</v>
      </c>
      <c r="N158" s="59">
        <f>IF('2. Collected Data'!AD158&gt;0,'2. Collected Data'!AE158/'2. Collected Data'!AD158,"")</f>
        <v>1716.4179104477612</v>
      </c>
      <c r="O158" s="59">
        <f>IF('2. Collected Data'!AF158&gt;0,'2. Collected Data'!AG158/'2. Collected Data'!AF158,"")</f>
        <v>2857.1428571428573</v>
      </c>
      <c r="P158" s="59">
        <f>SUM('2. Collected Data'!AI158:AK158)/'2. Collected Data'!G158</f>
        <v>17.486100445400091</v>
      </c>
      <c r="Q158" s="46" t="str">
        <f>IF(MAX('2. Collected Data'!AI158:AK158)='2. Collected Data'!AI158,"NaCl",IF(MAX('2. Collected Data'!AJ158:AK158)='2. Collected Data'!AJ158,"CaCl2","MgCl2"))</f>
        <v>NaCl</v>
      </c>
      <c r="R158" s="59">
        <f>'2. Collected Data'!AL158/'2. Collected Data'!G158</f>
        <v>0.37935800952234677</v>
      </c>
      <c r="S158" s="59">
        <f>SUM('2. Collected Data'!AO158:AU158)/'2. Collected Data'!G158</f>
        <v>250.85347872830593</v>
      </c>
      <c r="T158" s="46"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8" s="65">
        <f>IF('2. Collected Data'!BC158&gt;0,'2. Collected Data'!BC158/'2. Collected Data'!$G158,"")</f>
        <v>1950.5452311472893</v>
      </c>
      <c r="V158" s="65">
        <f>IF('2. Collected Data'!BD158&gt;0,'2. Collected Data'!BD158/'2. Collected Data'!$G158,"")</f>
        <v>1610.4477038857319</v>
      </c>
      <c r="W158" s="65">
        <f>IF('2. Collected Data'!BE158&gt;0,'2. Collected Data'!BE158/'2. Collected Data'!$G158,"")</f>
        <v>1287.4821072031946</v>
      </c>
      <c r="X158" s="65">
        <f>IF('2. Collected Data'!BF158&gt;0,'2. Collected Data'!BF158/'2. Collected Data'!$G158,"")</f>
        <v>4386.8958685301795</v>
      </c>
      <c r="Y158" s="67">
        <f>IF(AND('2. Collected Data'!BB158&gt;0,'2. Collected Data'!BH158&gt;0),('2. Collected Data'!BH158-'2. Collected Data'!BB158)/'2. Collected Data'!BH158,"")</f>
        <v>1.9152640742890373E-2</v>
      </c>
    </row>
    <row r="159" spans="1:25" s="252" customFormat="1" ht="11.25" customHeight="1" x14ac:dyDescent="0.15">
      <c r="A159" s="292" t="s">
        <v>360</v>
      </c>
      <c r="B159" s="358"/>
      <c r="C159" s="358"/>
      <c r="D159" s="358"/>
      <c r="E159" s="358"/>
      <c r="F159" s="358"/>
      <c r="G159" s="123">
        <f>'2. Collected Data'!G159</f>
        <v>125000</v>
      </c>
      <c r="H159" s="41">
        <f>'2. Collected Data'!I159/'3. Calculated Stats'!$G159*1000</f>
        <v>20</v>
      </c>
      <c r="I159" s="41">
        <f>'2. Collected Data'!J159/'3. Calculated Stats'!$G159*1000</f>
        <v>0</v>
      </c>
      <c r="J159" s="41">
        <f>'2. Collected Data'!K159/'3. Calculated Stats'!$G159*1000</f>
        <v>0</v>
      </c>
      <c r="K159" s="59">
        <f>('2. Collected Data'!Y159+'2. Collected Data'!Z159)/G159*1000</f>
        <v>0</v>
      </c>
      <c r="L159" s="66" t="str">
        <f>IF(SUM('2. Collected Data'!Y159:Z159)&gt;0,(ROUND('2. Collected Data'!Y159/SUM('2. Collected Data'!Y159:Z159),2)),"")</f>
        <v/>
      </c>
      <c r="M159" s="66" t="str">
        <f>IF(SUM('2. Collected Data'!Y159:Z159)&gt;0,1-L159,"")</f>
        <v/>
      </c>
      <c r="N159" s="59">
        <f>IF('2. Collected Data'!AD159&gt;0,'2. Collected Data'!AE159/'2. Collected Data'!AD159,"")</f>
        <v>1963.898916967509</v>
      </c>
      <c r="O159" s="59">
        <f>IF('2. Collected Data'!AF159&gt;0,'2. Collected Data'!AG159/'2. Collected Data'!AF159,"")</f>
        <v>13121.130952380952</v>
      </c>
      <c r="P159" s="59">
        <f>SUM('2. Collected Data'!AI159:AK159)/'2. Collected Data'!G159</f>
        <v>0</v>
      </c>
      <c r="Q159" s="46" t="str">
        <f>IF(MAX('2. Collected Data'!AI159:AK159)='2. Collected Data'!AI159,"NaCl",IF(MAX('2. Collected Data'!AJ159:AK159)='2. Collected Data'!AJ159,"CaCl2","MgCl2"))</f>
        <v>NaCl</v>
      </c>
      <c r="R159" s="59">
        <f>'2. Collected Data'!AL159/'2. Collected Data'!G159</f>
        <v>0</v>
      </c>
      <c r="S159" s="59">
        <f>SUM('2. Collected Data'!AO159:AU159)/'2. Collected Data'!G159</f>
        <v>0</v>
      </c>
      <c r="T159" s="46" t="str">
        <f>IF(MAX('2. Collected Data'!AO159:AT159)='2. Collected Data'!AO159,"NaCl",IF(MAX('2. Collected Data'!AP159:AT159)='2. Collected Data'!AP159,"CaCl2",IF(MAX('2. Collected Data'!AQ159:AT159)='2. Collected Data'!AQ159,"MgCl2",IF(MAX('2. Collected Data'!AR159:AT159)='2. Collected Data'!AR159,"Potassium Acetate",IF('2. Collected Data'!AS159&gt;'2. Collected Data'!AT159,"Enhanced Brine","Ag Byproduct")))))</f>
        <v>NaCl</v>
      </c>
      <c r="U159" s="65">
        <f>IF('2. Collected Data'!BC159&gt;0,'2. Collected Data'!BC159/'2. Collected Data'!$G159,"")</f>
        <v>186.06635199999999</v>
      </c>
      <c r="V159" s="65">
        <f>IF('2. Collected Data'!BD159&gt;0,'2. Collected Data'!BD159/'2. Collected Data'!$G159,"")</f>
        <v>18.813064000000001</v>
      </c>
      <c r="W159" s="65">
        <f>IF('2. Collected Data'!BE159&gt;0,'2. Collected Data'!BE159/'2. Collected Data'!$G159,"")</f>
        <v>83.259135999999998</v>
      </c>
      <c r="X159" s="65">
        <f>IF('2. Collected Data'!BF159&gt;0,'2. Collected Data'!BF159/'2. Collected Data'!$G159,"")</f>
        <v>864.79444799999999</v>
      </c>
      <c r="Y159" s="67" t="str">
        <f>IF(AND('2. Collected Data'!BB159&gt;0,'2. Collected Data'!BH159&gt;0),('2. Collected Data'!BH159-'2. Collected Data'!BB159)/'2. Collected Data'!BH159,"")</f>
        <v/>
      </c>
    </row>
    <row r="160" spans="1:25" s="47" customFormat="1" ht="11.25" customHeight="1" x14ac:dyDescent="0.15">
      <c r="A160" s="292" t="s">
        <v>148</v>
      </c>
      <c r="B160" s="146"/>
      <c r="C160" s="146"/>
      <c r="D160" s="146"/>
      <c r="E160" s="146"/>
      <c r="F160" s="146"/>
      <c r="G160" s="123">
        <f>'2. Collected Data'!G160</f>
        <v>18900</v>
      </c>
      <c r="H160" s="41">
        <f>'2. Collected Data'!I160/'3. Calculated Stats'!$G160*1000</f>
        <v>28.783068783068781</v>
      </c>
      <c r="I160" s="41">
        <f>'2. Collected Data'!J160/'3. Calculated Stats'!$G160*1000</f>
        <v>1.746031746031746</v>
      </c>
      <c r="J160" s="41">
        <f>'2. Collected Data'!K160/'3. Calculated Stats'!$G160*1000</f>
        <v>1.1111111111111112</v>
      </c>
      <c r="K160" s="59">
        <f>('2. Collected Data'!Y160+'2. Collected Data'!Z160)/G160*1000</f>
        <v>75.449735449735442</v>
      </c>
      <c r="L160" s="66">
        <f>IF(SUM('2. Collected Data'!Y160:Z160)&gt;0,(ROUND('2. Collected Data'!Y160/SUM('2. Collected Data'!Y160:Z160),2)),"")</f>
        <v>0.89</v>
      </c>
      <c r="M160" s="66">
        <f>IF(SUM('2. Collected Data'!Y160:Z160)&gt;0,1-L160,"")</f>
        <v>0.10999999999999999</v>
      </c>
      <c r="N160" s="59">
        <f>IF('2. Collected Data'!AD160&gt;0,'2. Collected Data'!AE160/'2. Collected Data'!AD160,"")</f>
        <v>647.88732394366195</v>
      </c>
      <c r="O160" s="59">
        <f>IF('2. Collected Data'!AF160&gt;0,'2. Collected Data'!AG160/'2. Collected Data'!AF160,"")</f>
        <v>13280</v>
      </c>
      <c r="P160" s="59">
        <f>SUM('2. Collected Data'!AI160:AK160)/'2. Collected Data'!G160</f>
        <v>5.0615343915343916</v>
      </c>
      <c r="Q160" s="46" t="str">
        <f>IF(MAX('2. Collected Data'!AI160:AK160)='2. Collected Data'!AI160,"NaCl",IF(MAX('2. Collected Data'!AJ160:AK160)='2. Collected Data'!AJ160,"CaCl2","MgCl2"))</f>
        <v>NaCl</v>
      </c>
      <c r="R160" s="59">
        <f>'2. Collected Data'!AL160/'2. Collected Data'!G160</f>
        <v>1.9549206349206349</v>
      </c>
      <c r="S160" s="59">
        <f>SUM('2. Collected Data'!AO160:AU160)/'2. Collected Data'!G160</f>
        <v>107.08973544973544</v>
      </c>
      <c r="T160" s="46"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MgCl2</v>
      </c>
      <c r="U160" s="65">
        <f>IF('2. Collected Data'!BC160&gt;0,'2. Collected Data'!BC160/'2. Collected Data'!$G160,"")</f>
        <v>1114.0107936507936</v>
      </c>
      <c r="V160" s="65">
        <f>IF('2. Collected Data'!BD160&gt;0,'2. Collected Data'!BD160/'2. Collected Data'!$G160,"")</f>
        <v>794.92814814814813</v>
      </c>
      <c r="W160" s="65">
        <f>IF('2. Collected Data'!BE160&gt;0,'2. Collected Data'!BE160/'2. Collected Data'!$G160,"")</f>
        <v>1042.8989947089947</v>
      </c>
      <c r="X160" s="65">
        <f>IF('2. Collected Data'!BF160&gt;0,'2. Collected Data'!BF160/'2. Collected Data'!$G160,"")</f>
        <v>3176.5875661375662</v>
      </c>
      <c r="Y160" s="67" t="str">
        <f>IF(AND('2. Collected Data'!BB160&gt;0,'2. Collected Data'!BH160&gt;0),('2. Collected Data'!BH160-'2. Collected Data'!BB160)/'2. Collected Data'!BH160,"")</f>
        <v/>
      </c>
    </row>
    <row r="161" spans="1:51" s="47" customFormat="1" ht="11.25" customHeight="1" x14ac:dyDescent="0.15">
      <c r="A161" s="292" t="s">
        <v>149</v>
      </c>
      <c r="B161" s="146"/>
      <c r="C161" s="146"/>
      <c r="D161" s="146"/>
      <c r="E161" s="146"/>
      <c r="F161" s="146"/>
      <c r="G161" s="123">
        <f>'2. Collected Data'!G161</f>
        <v>75335</v>
      </c>
      <c r="H161" s="41">
        <f>'2. Collected Data'!I161/'3. Calculated Stats'!$G161*1000</f>
        <v>15.490807725492798</v>
      </c>
      <c r="I161" s="41">
        <f>'2. Collected Data'!J161/'3. Calculated Stats'!$G161*1000</f>
        <v>3.5972655472224062</v>
      </c>
      <c r="J161" s="41">
        <f>'2. Collected Data'!K161/'3. Calculated Stats'!$G161*1000</f>
        <v>0.13274042609676776</v>
      </c>
      <c r="K161" s="59">
        <f>('2. Collected Data'!Y161+'2. Collected Data'!Z161)/G161*1000</f>
        <v>61.724298134997014</v>
      </c>
      <c r="L161" s="66">
        <f>IF(SUM('2. Collected Data'!Y161:Z161)&gt;0,(ROUND('2. Collected Data'!Y161/SUM('2. Collected Data'!Y161:Z161),2)),"")</f>
        <v>0.97</v>
      </c>
      <c r="M161" s="66">
        <f>IF(SUM('2. Collected Data'!Y161:Z161)&gt;0,1-L161,"")</f>
        <v>3.0000000000000027E-2</v>
      </c>
      <c r="N161" s="59">
        <f>IF('2. Collected Data'!AD161&gt;0,'2. Collected Data'!AE161/'2. Collected Data'!AD161,"")</f>
        <v>1120.253164556962</v>
      </c>
      <c r="O161" s="59">
        <f>IF('2. Collected Data'!AF161&gt;0,'2. Collected Data'!AG161/'2. Collected Data'!AF161,"")</f>
        <v>8666.6666666666661</v>
      </c>
      <c r="P161" s="59">
        <f>SUM('2. Collected Data'!AI161:AK161)/'2. Collected Data'!G161</f>
        <v>1.751377181920754</v>
      </c>
      <c r="Q161" s="46" t="str">
        <f>IF(MAX('2. Collected Data'!AI161:AK161)='2. Collected Data'!AI161,"NaCl",IF(MAX('2. Collected Data'!AJ161:AK161)='2. Collected Data'!AJ161,"CaCl2","MgCl2"))</f>
        <v>NaCl</v>
      </c>
      <c r="R161" s="59">
        <f>'2. Collected Data'!AL161/'2. Collected Data'!G161</f>
        <v>0.4718523926461804</v>
      </c>
      <c r="S161" s="59">
        <f>SUM('2. Collected Data'!AO161:AU161)/'2. Collected Data'!G161</f>
        <v>8.4438043406119334</v>
      </c>
      <c r="T161" s="46"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1" s="65">
        <f>IF('2. Collected Data'!BC161&gt;0,'2. Collected Data'!BC161/'2. Collected Data'!$G161,"")</f>
        <v>98.982531359925659</v>
      </c>
      <c r="V161" s="65">
        <f>IF('2. Collected Data'!BD161&gt;0,'2. Collected Data'!BD161/'2. Collected Data'!$G161,"")</f>
        <v>17.934346585252538</v>
      </c>
      <c r="W161" s="65">
        <f>IF('2. Collected Data'!BE161&gt;0,'2. Collected Data'!BE161/'2. Collected Data'!$G161,"")</f>
        <v>1.9574566934359858</v>
      </c>
      <c r="X161" s="65">
        <f>IF('2. Collected Data'!BF161&gt;0,'2. Collected Data'!BF161/'2. Collected Data'!$G161,"")</f>
        <v>118.87433463861419</v>
      </c>
      <c r="Y161" s="67" t="str">
        <f>IF(AND('2. Collected Data'!BB161&gt;0,'2. Collected Data'!BH161&gt;0),('2. Collected Data'!BH161-'2. Collected Data'!BB161)/'2. Collected Data'!BH161,"")</f>
        <v/>
      </c>
    </row>
    <row r="162" spans="1:51" s="47" customFormat="1" ht="11.25" customHeight="1" x14ac:dyDescent="0.15">
      <c r="A162" s="292" t="s">
        <v>75</v>
      </c>
      <c r="B162" s="146"/>
      <c r="C162" s="146"/>
      <c r="D162" s="146"/>
      <c r="E162" s="146"/>
      <c r="F162" s="146"/>
      <c r="G162" s="123">
        <f>'2. Collected Data'!G162</f>
        <v>34723</v>
      </c>
      <c r="H162" s="41">
        <f>'2. Collected Data'!I162/'3. Calculated Stats'!$G162*1000</f>
        <v>0</v>
      </c>
      <c r="I162" s="41">
        <f>'2. Collected Data'!J162/'3. Calculated Stats'!$G162*1000</f>
        <v>0</v>
      </c>
      <c r="J162" s="41">
        <f>'2. Collected Data'!K162/'3. Calculated Stats'!$G162*1000</f>
        <v>0</v>
      </c>
      <c r="K162" s="59">
        <f>('2. Collected Data'!Y162+'2. Collected Data'!Z162)/G162*1000</f>
        <v>0</v>
      </c>
      <c r="L162" s="66" t="str">
        <f>IF(SUM('2. Collected Data'!Y162:Z162)&gt;0,(ROUND('2. Collected Data'!Y162/SUM('2. Collected Data'!Y162:Z162),2)),"")</f>
        <v/>
      </c>
      <c r="M162" s="66" t="str">
        <f>IF(SUM('2. Collected Data'!Y162:Z162)&gt;0,1-L162,"")</f>
        <v/>
      </c>
      <c r="N162" s="59">
        <f>IF('2. Collected Data'!AD162&gt;0,'2. Collected Data'!AE162/'2. Collected Data'!AD162,"")</f>
        <v>2003.8636363636363</v>
      </c>
      <c r="O162" s="59">
        <f>IF('2. Collected Data'!AF162&gt;0,'2. Collected Data'!AG162/'2. Collected Data'!AF162,"")</f>
        <v>6666.666666666667</v>
      </c>
      <c r="P162" s="59">
        <f>SUM('2. Collected Data'!AI162:AK162)/'2. Collected Data'!G162</f>
        <v>13.935259050197276</v>
      </c>
      <c r="Q162" s="46" t="str">
        <f>IF(MAX('2. Collected Data'!AI162:AK162)='2. Collected Data'!AI162,"NaCl",IF(MAX('2. Collected Data'!AJ162:AK162)='2. Collected Data'!AJ162,"CaCl2","MgCl2"))</f>
        <v>NaCl</v>
      </c>
      <c r="R162" s="59">
        <f>'2. Collected Data'!AL162/'2. Collected Data'!G162</f>
        <v>0.43743340149180659</v>
      </c>
      <c r="S162" s="59">
        <f>SUM('2. Collected Data'!AO162:AU162)/'2. Collected Data'!G162</f>
        <v>580.40958442530882</v>
      </c>
      <c r="T162" s="46"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2" s="65">
        <f>IF('2. Collected Data'!BC162&gt;0,'2. Collected Data'!BC162/'2. Collected Data'!$G162,"")</f>
        <v>919.03176568844856</v>
      </c>
      <c r="V162" s="65">
        <f>IF('2. Collected Data'!BD162&gt;0,'2. Collected Data'!BD162/'2. Collected Data'!$G162,"")</f>
        <v>1221.591855542436</v>
      </c>
      <c r="W162" s="65">
        <f>IF('2. Collected Data'!BE162&gt;0,'2. Collected Data'!BE162/'2. Collected Data'!$G162,"")</f>
        <v>1279.5648705468998</v>
      </c>
      <c r="X162" s="65">
        <f>IF('2. Collected Data'!BF162&gt;0,'2. Collected Data'!BF162/'2. Collected Data'!$G162,"")</f>
        <v>3420.1884917777843</v>
      </c>
      <c r="Y162" s="67">
        <f>IF(AND('2. Collected Data'!BB162&gt;0,'2. Collected Data'!BH162&gt;0),('2. Collected Data'!BH162-'2. Collected Data'!BB162)/'2. Collected Data'!BH162,"")</f>
        <v>8.661330994408499E-2</v>
      </c>
    </row>
    <row r="163" spans="1:51" s="252" customFormat="1" ht="11.25" customHeight="1" x14ac:dyDescent="0.15">
      <c r="A163" s="292" t="s">
        <v>361</v>
      </c>
      <c r="B163" s="146"/>
      <c r="C163" s="146"/>
      <c r="D163" s="146"/>
      <c r="E163" s="146"/>
      <c r="F163" s="146"/>
      <c r="G163" s="123">
        <f>'2. Collected Data'!G163</f>
        <v>16675</v>
      </c>
      <c r="H163" s="41">
        <f>'2. Collected Data'!I163/'3. Calculated Stats'!$G163*1000</f>
        <v>24.047976011994002</v>
      </c>
      <c r="I163" s="41">
        <f>'2. Collected Data'!J163/'3. Calculated Stats'!$G163*1000</f>
        <v>1.9190404797601199</v>
      </c>
      <c r="J163" s="41">
        <f>'2. Collected Data'!K163/'3. Calculated Stats'!$G163*1000</f>
        <v>1.4392803598200901</v>
      </c>
      <c r="K163" s="59">
        <f>('2. Collected Data'!Y163+'2. Collected Data'!Z163)/G163*1000</f>
        <v>25.847076461769117</v>
      </c>
      <c r="L163" s="66">
        <f>IF(SUM('2. Collected Data'!Y163:Z163)&gt;0,(ROUND('2. Collected Data'!Y163/SUM('2. Collected Data'!Y163:Z163),2)),"")</f>
        <v>0.97</v>
      </c>
      <c r="M163" s="66">
        <f>IF(SUM('2. Collected Data'!Y163:Z163)&gt;0,1-L163,"")</f>
        <v>3.0000000000000027E-2</v>
      </c>
      <c r="N163" s="59">
        <f>IF('2. Collected Data'!AD163&gt;0,'2. Collected Data'!AE163/'2. Collected Data'!AD163,"")</f>
        <v>1827.9569892473119</v>
      </c>
      <c r="O163" s="59">
        <f>IF('2. Collected Data'!AF163&gt;0,'2. Collected Data'!AG163/'2. Collected Data'!AF163,"")</f>
        <v>5000</v>
      </c>
      <c r="P163" s="59">
        <f>SUM('2. Collected Data'!AI163:AK163)/'2. Collected Data'!G163</f>
        <v>0</v>
      </c>
      <c r="Q163" s="46" t="str">
        <f>IF(MAX('2. Collected Data'!AI163:AK163)='2. Collected Data'!AI163,"NaCl",IF(MAX('2. Collected Data'!AJ163:AK163)='2. Collected Data'!AJ163,"CaCl2","MgCl2"))</f>
        <v>CaCl2</v>
      </c>
      <c r="R163" s="59">
        <f>'2. Collected Data'!AL163/'2. Collected Data'!G163</f>
        <v>14.06680659670165</v>
      </c>
      <c r="S163" s="59">
        <f>SUM('2. Collected Data'!AO163:AU163)/'2. Collected Data'!G163</f>
        <v>64.072083958020983</v>
      </c>
      <c r="T163" s="46" t="str">
        <f>IF(MAX('2. Collected Data'!AO163:AT163)='2. Collected Data'!AO163,"NaCl",IF(MAX('2. Collected Data'!AP163:AT163)='2. Collected Data'!AP163,"CaCl2",IF(MAX('2. Collected Data'!AQ163:AT163)='2. Collected Data'!AQ163,"MgCl2",IF(MAX('2. Collected Data'!AR163:AT163)='2. Collected Data'!AR163,"Potassium Acetate",IF('2. Collected Data'!AS163&gt;'2. Collected Data'!AT163,"Enhanced Brine","Ag Byproduct")))))</f>
        <v>NaCl</v>
      </c>
      <c r="U163" s="65">
        <f>IF('2. Collected Data'!BC163&gt;0,'2. Collected Data'!BC163/'2. Collected Data'!$G163,"")</f>
        <v>860.54356821589204</v>
      </c>
      <c r="V163" s="65">
        <f>IF('2. Collected Data'!BD163&gt;0,'2. Collected Data'!BD163/'2. Collected Data'!$G163,"")</f>
        <v>817.71928035982012</v>
      </c>
      <c r="W163" s="65">
        <f>IF('2. Collected Data'!BE163&gt;0,'2. Collected Data'!BE163/'2. Collected Data'!$G163,"")</f>
        <v>547.84047976011993</v>
      </c>
      <c r="X163" s="65">
        <f>IF('2. Collected Data'!BF163&gt;0,'2. Collected Data'!BF163/'2. Collected Data'!$G163,"")</f>
        <v>2299.8545727136434</v>
      </c>
      <c r="Y163" s="67">
        <f>IF(AND('2. Collected Data'!BB163&gt;0,'2. Collected Data'!BH163&gt;0),('2. Collected Data'!BH163-'2. Collected Data'!BB163)/'2. Collected Data'!BH163,"")</f>
        <v>4.1193964092961874E-2</v>
      </c>
    </row>
    <row r="164" spans="1:51" s="252" customFormat="1" ht="11.25" customHeight="1" x14ac:dyDescent="0.15">
      <c r="A164" s="55"/>
      <c r="B164" s="53"/>
      <c r="C164" s="303"/>
      <c r="D164" s="303"/>
      <c r="E164" s="303"/>
      <c r="F164" s="303"/>
      <c r="G164" s="389"/>
      <c r="H164" s="184"/>
      <c r="I164" s="184"/>
      <c r="J164" s="184"/>
      <c r="K164" s="185"/>
      <c r="L164" s="390"/>
      <c r="M164" s="390"/>
      <c r="N164" s="185"/>
      <c r="O164" s="185"/>
      <c r="P164" s="185"/>
      <c r="Q164" s="288"/>
      <c r="R164" s="185"/>
      <c r="S164" s="185"/>
      <c r="T164" s="288"/>
      <c r="U164" s="391"/>
      <c r="V164" s="391"/>
      <c r="W164" s="391"/>
      <c r="X164" s="391"/>
      <c r="Y164" s="392"/>
    </row>
    <row r="165" spans="1:51" s="26" customFormat="1" ht="12.75" x14ac:dyDescent="0.2">
      <c r="A165" s="30"/>
      <c r="G165" s="25"/>
      <c r="H165" s="28"/>
      <c r="I165" s="25"/>
      <c r="J165" s="25"/>
      <c r="K165" s="25"/>
      <c r="L165" s="25"/>
      <c r="M165" s="25"/>
      <c r="N165" s="25"/>
      <c r="O165" s="25"/>
      <c r="P165" s="25"/>
      <c r="Q165" s="25"/>
      <c r="R165" s="25"/>
      <c r="S165" s="25"/>
      <c r="T165" s="25"/>
      <c r="U165" s="25"/>
      <c r="V165" s="25"/>
      <c r="W165" s="25"/>
      <c r="X165" s="25"/>
      <c r="Y165" s="25"/>
      <c r="AY165" s="74"/>
    </row>
    <row r="166" spans="1:51" s="26" customFormat="1" ht="12.75" hidden="1" x14ac:dyDescent="0.2">
      <c r="A166" s="30"/>
      <c r="G166" s="25"/>
      <c r="H166" s="28"/>
      <c r="I166" s="25"/>
      <c r="J166" s="25"/>
      <c r="K166" s="25"/>
      <c r="L166" s="25"/>
      <c r="M166" s="25"/>
      <c r="N166" s="25"/>
      <c r="O166" s="25"/>
      <c r="P166" s="25"/>
      <c r="Q166" s="25"/>
      <c r="R166" s="25"/>
      <c r="S166" s="25"/>
      <c r="T166" s="25"/>
      <c r="U166" s="25"/>
      <c r="V166" s="25"/>
      <c r="W166" s="25"/>
      <c r="X166" s="25"/>
      <c r="Y166" s="25"/>
      <c r="AY166" s="74"/>
    </row>
    <row r="167" spans="1:51" s="26" customFormat="1" ht="12.75" hidden="1" x14ac:dyDescent="0.2">
      <c r="A167" s="30"/>
      <c r="G167" s="25"/>
      <c r="H167" s="28"/>
      <c r="I167" s="25"/>
      <c r="J167" s="25"/>
      <c r="K167" s="25"/>
      <c r="L167" s="25"/>
      <c r="M167" s="25"/>
      <c r="N167" s="25"/>
      <c r="O167" s="25"/>
      <c r="P167" s="25"/>
      <c r="Q167" s="25"/>
      <c r="R167" s="25"/>
      <c r="S167" s="25"/>
      <c r="T167" s="25"/>
      <c r="U167" s="25"/>
      <c r="V167" s="25"/>
      <c r="W167" s="25"/>
      <c r="X167" s="25"/>
      <c r="Y167" s="25"/>
      <c r="AY167" s="74"/>
    </row>
    <row r="168" spans="1:51" s="26" customFormat="1" ht="12.75" hidden="1" x14ac:dyDescent="0.2">
      <c r="A168" s="30"/>
      <c r="G168" s="25"/>
      <c r="H168" s="28"/>
      <c r="I168" s="25"/>
      <c r="J168" s="25"/>
      <c r="K168" s="25"/>
      <c r="L168" s="25"/>
      <c r="M168" s="25"/>
      <c r="N168" s="25"/>
      <c r="O168" s="25"/>
      <c r="P168" s="25"/>
      <c r="Q168" s="25"/>
      <c r="R168" s="25"/>
      <c r="S168" s="25"/>
      <c r="T168" s="25"/>
      <c r="U168" s="25"/>
      <c r="V168" s="25"/>
      <c r="W168" s="25"/>
      <c r="X168" s="25"/>
      <c r="Y168" s="25"/>
      <c r="AY168" s="74"/>
    </row>
    <row r="169" spans="1:51" s="26" customFormat="1" ht="12.75" hidden="1" x14ac:dyDescent="0.2">
      <c r="A169" s="30"/>
      <c r="G169" s="25"/>
      <c r="H169" s="28"/>
      <c r="I169" s="25"/>
      <c r="J169" s="25"/>
      <c r="K169" s="25"/>
      <c r="L169" s="25"/>
      <c r="M169" s="25"/>
      <c r="N169" s="25"/>
      <c r="O169" s="25"/>
      <c r="P169" s="25"/>
      <c r="Q169" s="25"/>
      <c r="R169" s="25"/>
      <c r="S169" s="25"/>
      <c r="T169" s="25"/>
      <c r="U169" s="25"/>
      <c r="V169" s="25"/>
      <c r="W169" s="25"/>
      <c r="X169" s="25"/>
      <c r="Y169" s="25"/>
      <c r="AY169" s="74"/>
    </row>
    <row r="170" spans="1:51" s="26" customFormat="1" ht="12.75" hidden="1" x14ac:dyDescent="0.2">
      <c r="A170" s="30"/>
      <c r="G170" s="25"/>
      <c r="H170" s="28"/>
      <c r="I170" s="25"/>
      <c r="J170" s="25"/>
      <c r="K170" s="25"/>
      <c r="L170" s="25"/>
      <c r="M170" s="25"/>
      <c r="N170" s="25"/>
      <c r="O170" s="25"/>
      <c r="P170" s="25"/>
      <c r="Q170" s="25"/>
      <c r="R170" s="25"/>
      <c r="S170" s="25"/>
      <c r="T170" s="25"/>
      <c r="U170" s="25"/>
      <c r="V170" s="25"/>
      <c r="W170" s="25"/>
      <c r="X170" s="25"/>
      <c r="Y170" s="25"/>
      <c r="AY170" s="74"/>
    </row>
    <row r="171" spans="1:51" s="26" customFormat="1" ht="12.75" hidden="1" x14ac:dyDescent="0.2">
      <c r="A171" s="30"/>
      <c r="G171" s="25"/>
      <c r="H171" s="28"/>
      <c r="I171" s="25"/>
      <c r="J171" s="25"/>
      <c r="K171" s="25"/>
      <c r="L171" s="25"/>
      <c r="M171" s="25"/>
      <c r="N171" s="25"/>
      <c r="O171" s="25"/>
      <c r="P171" s="25"/>
      <c r="Q171" s="25"/>
      <c r="R171" s="25"/>
      <c r="S171" s="25"/>
      <c r="T171" s="25"/>
      <c r="U171" s="25"/>
      <c r="V171" s="25"/>
      <c r="W171" s="25"/>
      <c r="X171" s="25"/>
      <c r="Y171" s="25"/>
      <c r="AY171" s="74"/>
    </row>
    <row r="172" spans="1:51" s="26" customFormat="1" ht="12.75" hidden="1" x14ac:dyDescent="0.2">
      <c r="A172" s="30"/>
      <c r="G172" s="25"/>
      <c r="H172" s="28"/>
      <c r="I172" s="25"/>
      <c r="J172" s="25"/>
      <c r="K172" s="25"/>
      <c r="L172" s="25"/>
      <c r="M172" s="25"/>
      <c r="N172" s="25"/>
      <c r="O172" s="25"/>
      <c r="P172" s="25"/>
      <c r="Q172" s="25"/>
      <c r="R172" s="25"/>
      <c r="S172" s="25"/>
      <c r="T172" s="25"/>
      <c r="U172" s="25"/>
      <c r="V172" s="25"/>
      <c r="W172" s="25"/>
      <c r="X172" s="25"/>
      <c r="Y172" s="25"/>
      <c r="AY172" s="74"/>
    </row>
    <row r="173" spans="1:51" s="26" customFormat="1" ht="12.75" hidden="1" x14ac:dyDescent="0.2">
      <c r="A173" s="30"/>
      <c r="G173" s="25"/>
      <c r="H173" s="28"/>
      <c r="I173" s="25"/>
      <c r="J173" s="25"/>
      <c r="K173" s="25"/>
      <c r="L173" s="25"/>
      <c r="M173" s="25"/>
      <c r="N173" s="25"/>
      <c r="O173" s="25"/>
      <c r="P173" s="25"/>
      <c r="Q173" s="25"/>
      <c r="R173" s="25"/>
      <c r="S173" s="25"/>
      <c r="T173" s="25"/>
      <c r="U173" s="25"/>
      <c r="V173" s="25"/>
      <c r="W173" s="25"/>
      <c r="X173" s="25"/>
      <c r="Y173" s="25"/>
      <c r="AY173" s="74"/>
    </row>
    <row r="174" spans="1:51" s="26" customFormat="1" ht="12.75" hidden="1" x14ac:dyDescent="0.2">
      <c r="A174" s="30"/>
      <c r="G174" s="25"/>
      <c r="H174" s="28"/>
      <c r="I174" s="25"/>
      <c r="J174" s="25"/>
      <c r="K174" s="25"/>
      <c r="L174" s="25"/>
      <c r="M174" s="25"/>
      <c r="N174" s="25"/>
      <c r="O174" s="25"/>
      <c r="P174" s="25"/>
      <c r="Q174" s="25"/>
      <c r="R174" s="25"/>
      <c r="S174" s="25"/>
      <c r="T174" s="25"/>
      <c r="U174" s="25"/>
      <c r="V174" s="25"/>
      <c r="W174" s="25"/>
      <c r="X174" s="25"/>
      <c r="Y174" s="25"/>
      <c r="AY174" s="74"/>
    </row>
    <row r="175" spans="1:51" s="26" customFormat="1" ht="12.75" hidden="1" x14ac:dyDescent="0.2">
      <c r="A175" s="30"/>
      <c r="G175" s="25"/>
      <c r="H175" s="28"/>
      <c r="I175" s="25"/>
      <c r="J175" s="25"/>
      <c r="K175" s="25"/>
      <c r="L175" s="25"/>
      <c r="M175" s="25"/>
      <c r="N175" s="25"/>
      <c r="O175" s="25"/>
      <c r="P175" s="25"/>
      <c r="Q175" s="25"/>
      <c r="R175" s="25"/>
      <c r="S175" s="25"/>
      <c r="T175" s="25"/>
      <c r="U175" s="25"/>
      <c r="V175" s="25"/>
      <c r="W175" s="25"/>
      <c r="X175" s="25"/>
      <c r="Y175" s="25"/>
      <c r="AY175" s="74"/>
    </row>
    <row r="176" spans="1:51" s="26" customFormat="1" ht="12.75" hidden="1" x14ac:dyDescent="0.2">
      <c r="A176" s="30"/>
      <c r="G176" s="25"/>
      <c r="H176" s="28"/>
      <c r="I176" s="25"/>
      <c r="J176" s="25"/>
      <c r="K176" s="25"/>
      <c r="L176" s="25"/>
      <c r="M176" s="25"/>
      <c r="N176" s="25"/>
      <c r="O176" s="25"/>
      <c r="P176" s="25"/>
      <c r="Q176" s="25"/>
      <c r="R176" s="25"/>
      <c r="S176" s="25"/>
      <c r="T176" s="25"/>
      <c r="U176" s="25"/>
      <c r="V176" s="25"/>
      <c r="W176" s="25"/>
      <c r="X176" s="25"/>
      <c r="Y176" s="25"/>
      <c r="AY176" s="74"/>
    </row>
    <row r="177" spans="1:51" s="26" customFormat="1" ht="12.75" hidden="1" x14ac:dyDescent="0.2">
      <c r="A177" s="30"/>
      <c r="G177" s="25"/>
      <c r="H177" s="28"/>
      <c r="I177" s="25"/>
      <c r="J177" s="25"/>
      <c r="K177" s="25"/>
      <c r="L177" s="25"/>
      <c r="M177" s="25"/>
      <c r="N177" s="25"/>
      <c r="O177" s="25"/>
      <c r="P177" s="25"/>
      <c r="Q177" s="25"/>
      <c r="R177" s="25"/>
      <c r="S177" s="25"/>
      <c r="T177" s="25"/>
      <c r="U177" s="25"/>
      <c r="V177" s="25"/>
      <c r="W177" s="25"/>
      <c r="X177" s="25"/>
      <c r="Y177" s="25"/>
      <c r="AY177" s="74"/>
    </row>
    <row r="178" spans="1:51" s="26" customFormat="1" ht="12.75" hidden="1" x14ac:dyDescent="0.2">
      <c r="A178" s="30"/>
      <c r="G178" s="25"/>
      <c r="H178" s="28"/>
      <c r="I178" s="25"/>
      <c r="J178" s="25"/>
      <c r="K178" s="25"/>
      <c r="L178" s="25"/>
      <c r="M178" s="25"/>
      <c r="N178" s="25"/>
      <c r="O178" s="25"/>
      <c r="P178" s="25"/>
      <c r="Q178" s="25"/>
      <c r="R178" s="25"/>
      <c r="S178" s="25"/>
      <c r="T178" s="25"/>
      <c r="U178" s="25"/>
      <c r="V178" s="25"/>
      <c r="W178" s="25"/>
      <c r="X178" s="25"/>
      <c r="Y178" s="25"/>
      <c r="AY178" s="74"/>
    </row>
    <row r="179" spans="1:51" s="26" customFormat="1" ht="12.75" hidden="1" x14ac:dyDescent="0.2">
      <c r="A179" s="30"/>
      <c r="G179" s="25"/>
      <c r="H179" s="28"/>
      <c r="I179" s="25"/>
      <c r="J179" s="25"/>
      <c r="K179" s="25"/>
      <c r="L179" s="25"/>
      <c r="M179" s="25"/>
      <c r="N179" s="25"/>
      <c r="O179" s="25"/>
      <c r="P179" s="25"/>
      <c r="Q179" s="25"/>
      <c r="R179" s="25"/>
      <c r="S179" s="25"/>
      <c r="T179" s="25"/>
      <c r="U179" s="25"/>
      <c r="V179" s="25"/>
      <c r="W179" s="25"/>
      <c r="X179" s="25"/>
      <c r="Y179" s="25"/>
      <c r="AY179" s="74"/>
    </row>
    <row r="180" spans="1:51" s="26" customFormat="1" ht="12.75" hidden="1" x14ac:dyDescent="0.2">
      <c r="A180" s="30"/>
      <c r="G180" s="25"/>
      <c r="H180" s="28"/>
      <c r="I180" s="25"/>
      <c r="J180" s="25"/>
      <c r="K180" s="25"/>
      <c r="L180" s="25"/>
      <c r="M180" s="25"/>
      <c r="N180" s="25"/>
      <c r="O180" s="25"/>
      <c r="P180" s="25"/>
      <c r="Q180" s="25"/>
      <c r="R180" s="25"/>
      <c r="S180" s="25"/>
      <c r="T180" s="25"/>
      <c r="U180" s="25"/>
      <c r="V180" s="25"/>
      <c r="W180" s="25"/>
      <c r="X180" s="25"/>
      <c r="Y180" s="25"/>
      <c r="AY180" s="74"/>
    </row>
    <row r="181" spans="1:51" s="26" customFormat="1" ht="12.75" hidden="1" x14ac:dyDescent="0.2">
      <c r="A181" s="30"/>
      <c r="G181" s="25"/>
      <c r="H181" s="28"/>
      <c r="I181" s="25"/>
      <c r="J181" s="25"/>
      <c r="K181" s="25"/>
      <c r="L181" s="25"/>
      <c r="M181" s="25"/>
      <c r="N181" s="25"/>
      <c r="O181" s="25"/>
      <c r="P181" s="25"/>
      <c r="Q181" s="25"/>
      <c r="R181" s="25"/>
      <c r="S181" s="25"/>
      <c r="T181" s="25"/>
      <c r="U181" s="25"/>
      <c r="V181" s="25"/>
      <c r="W181" s="25"/>
      <c r="X181" s="25"/>
      <c r="Y181" s="25"/>
      <c r="AY181" s="74"/>
    </row>
    <row r="182" spans="1:51" s="26" customFormat="1" ht="12.75" hidden="1" x14ac:dyDescent="0.2">
      <c r="A182" s="30"/>
      <c r="G182" s="25"/>
      <c r="H182" s="28"/>
      <c r="I182" s="25"/>
      <c r="J182" s="25"/>
      <c r="K182" s="25"/>
      <c r="L182" s="25"/>
      <c r="M182" s="25"/>
      <c r="N182" s="25"/>
      <c r="O182" s="25"/>
      <c r="P182" s="25"/>
      <c r="Q182" s="25"/>
      <c r="R182" s="25"/>
      <c r="S182" s="25"/>
      <c r="T182" s="25"/>
      <c r="U182" s="25"/>
      <c r="V182" s="25"/>
      <c r="W182" s="25"/>
      <c r="X182" s="25"/>
      <c r="Y182" s="25"/>
      <c r="AY182" s="74"/>
    </row>
    <row r="183" spans="1:51" s="26" customFormat="1" ht="12.75" hidden="1" x14ac:dyDescent="0.2">
      <c r="A183" s="30"/>
      <c r="G183" s="25"/>
      <c r="H183" s="28"/>
      <c r="I183" s="25"/>
      <c r="J183" s="25"/>
      <c r="K183" s="25"/>
      <c r="L183" s="25"/>
      <c r="M183" s="25"/>
      <c r="N183" s="25"/>
      <c r="O183" s="25"/>
      <c r="P183" s="25"/>
      <c r="Q183" s="25"/>
      <c r="R183" s="25"/>
      <c r="S183" s="25"/>
      <c r="T183" s="25"/>
      <c r="U183" s="25"/>
      <c r="V183" s="25"/>
      <c r="W183" s="25"/>
      <c r="X183" s="25"/>
      <c r="Y183" s="25"/>
      <c r="AY183" s="74"/>
    </row>
    <row r="184" spans="1:51" s="26" customFormat="1" ht="12.75" hidden="1" x14ac:dyDescent="0.2">
      <c r="A184" s="30"/>
      <c r="G184" s="25"/>
      <c r="H184" s="28"/>
      <c r="I184" s="25"/>
      <c r="J184" s="25"/>
      <c r="K184" s="25"/>
      <c r="L184" s="25"/>
      <c r="M184" s="25"/>
      <c r="N184" s="25"/>
      <c r="O184" s="25"/>
      <c r="P184" s="25"/>
      <c r="Q184" s="25"/>
      <c r="R184" s="25"/>
      <c r="S184" s="25"/>
      <c r="T184" s="25"/>
      <c r="U184" s="25"/>
      <c r="V184" s="25"/>
      <c r="W184" s="25"/>
      <c r="X184" s="25"/>
      <c r="Y184" s="25"/>
      <c r="AY184" s="74"/>
    </row>
    <row r="185" spans="1:51" s="26" customFormat="1" ht="12.75" hidden="1" x14ac:dyDescent="0.2">
      <c r="A185" s="30"/>
      <c r="G185" s="25"/>
      <c r="H185" s="28"/>
      <c r="I185" s="25"/>
      <c r="J185" s="25"/>
      <c r="K185" s="25"/>
      <c r="L185" s="25"/>
      <c r="M185" s="25"/>
      <c r="N185" s="25"/>
      <c r="O185" s="25"/>
      <c r="P185" s="25"/>
      <c r="Q185" s="25"/>
      <c r="R185" s="25"/>
      <c r="S185" s="25"/>
      <c r="T185" s="25"/>
      <c r="U185" s="25"/>
      <c r="V185" s="25"/>
      <c r="W185" s="25"/>
      <c r="X185" s="25"/>
      <c r="Y185" s="25"/>
      <c r="AY185" s="74"/>
    </row>
    <row r="186" spans="1:51" s="26" customFormat="1" ht="12.75" hidden="1" x14ac:dyDescent="0.2">
      <c r="A186" s="30"/>
      <c r="G186" s="25"/>
      <c r="H186" s="28"/>
      <c r="I186" s="25"/>
      <c r="J186" s="25"/>
      <c r="K186" s="25"/>
      <c r="L186" s="25"/>
      <c r="M186" s="25"/>
      <c r="N186" s="25"/>
      <c r="O186" s="25"/>
      <c r="P186" s="25"/>
      <c r="Q186" s="25"/>
      <c r="R186" s="25"/>
      <c r="S186" s="25"/>
      <c r="T186" s="25"/>
      <c r="U186" s="25"/>
      <c r="V186" s="25"/>
      <c r="W186" s="25"/>
      <c r="X186" s="25"/>
      <c r="Y186" s="25"/>
      <c r="AY186" s="74"/>
    </row>
    <row r="187" spans="1:51" s="26" customFormat="1" ht="12.75" hidden="1" x14ac:dyDescent="0.2">
      <c r="A187" s="30"/>
      <c r="G187" s="25"/>
      <c r="H187" s="28"/>
      <c r="I187" s="25"/>
      <c r="J187" s="25"/>
      <c r="K187" s="25"/>
      <c r="L187" s="25"/>
      <c r="M187" s="25"/>
      <c r="N187" s="25"/>
      <c r="O187" s="25"/>
      <c r="P187" s="25"/>
      <c r="Q187" s="25"/>
      <c r="R187" s="25"/>
      <c r="S187" s="25"/>
      <c r="T187" s="25"/>
      <c r="U187" s="25"/>
      <c r="V187" s="25"/>
      <c r="W187" s="25"/>
      <c r="X187" s="25"/>
      <c r="Y187" s="25"/>
      <c r="AY187" s="74"/>
    </row>
    <row r="188" spans="1:51" s="26" customFormat="1" ht="12.75" hidden="1" x14ac:dyDescent="0.2">
      <c r="A188" s="30"/>
      <c r="G188" s="25"/>
      <c r="H188" s="28"/>
      <c r="I188" s="25"/>
      <c r="J188" s="25"/>
      <c r="K188" s="25"/>
      <c r="L188" s="25"/>
      <c r="M188" s="25"/>
      <c r="N188" s="25"/>
      <c r="O188" s="25"/>
      <c r="P188" s="25"/>
      <c r="Q188" s="25"/>
      <c r="R188" s="25"/>
      <c r="S188" s="25"/>
      <c r="T188" s="25"/>
      <c r="U188" s="25"/>
      <c r="V188" s="25"/>
      <c r="W188" s="25"/>
      <c r="X188" s="25"/>
      <c r="Y188" s="25"/>
      <c r="AY188" s="74"/>
    </row>
    <row r="189" spans="1:51" s="26" customFormat="1" ht="12.75" hidden="1" x14ac:dyDescent="0.2">
      <c r="A189" s="30"/>
      <c r="G189" s="25"/>
      <c r="H189" s="28"/>
      <c r="I189" s="25"/>
      <c r="J189" s="25"/>
      <c r="K189" s="25"/>
      <c r="L189" s="25"/>
      <c r="M189" s="25"/>
      <c r="N189" s="25"/>
      <c r="O189" s="25"/>
      <c r="P189" s="25"/>
      <c r="Q189" s="25"/>
      <c r="R189" s="25"/>
      <c r="S189" s="25"/>
      <c r="T189" s="25"/>
      <c r="U189" s="25"/>
      <c r="V189" s="25"/>
      <c r="W189" s="25"/>
      <c r="X189" s="25"/>
      <c r="Y189" s="25"/>
      <c r="AY189" s="74"/>
    </row>
    <row r="190" spans="1:51" s="26" customFormat="1" ht="12.75" hidden="1" x14ac:dyDescent="0.2">
      <c r="A190" s="30"/>
      <c r="G190" s="25"/>
      <c r="H190" s="28"/>
      <c r="I190" s="25"/>
      <c r="J190" s="25"/>
      <c r="K190" s="25"/>
      <c r="L190" s="25"/>
      <c r="M190" s="25"/>
      <c r="N190" s="25"/>
      <c r="O190" s="25"/>
      <c r="P190" s="25"/>
      <c r="Q190" s="25"/>
      <c r="R190" s="25"/>
      <c r="S190" s="25"/>
      <c r="T190" s="25"/>
      <c r="U190" s="25"/>
      <c r="V190" s="25"/>
      <c r="W190" s="25"/>
      <c r="X190" s="25"/>
      <c r="Y190" s="25"/>
      <c r="AY190" s="74"/>
    </row>
    <row r="191" spans="1:51" s="26" customFormat="1" ht="12.75" hidden="1" x14ac:dyDescent="0.2">
      <c r="A191" s="30"/>
      <c r="G191" s="25"/>
      <c r="H191" s="28"/>
      <c r="I191" s="25"/>
      <c r="J191" s="25"/>
      <c r="K191" s="25"/>
      <c r="L191" s="25"/>
      <c r="M191" s="25"/>
      <c r="N191" s="25"/>
      <c r="O191" s="25"/>
      <c r="P191" s="25"/>
      <c r="Q191" s="25"/>
      <c r="R191" s="25"/>
      <c r="S191" s="25"/>
      <c r="T191" s="25"/>
      <c r="U191" s="25"/>
      <c r="V191" s="25"/>
      <c r="W191" s="25"/>
      <c r="X191" s="25"/>
      <c r="Y191" s="25"/>
      <c r="AY191" s="74"/>
    </row>
    <row r="192" spans="1:51" s="26" customFormat="1" ht="12.75" hidden="1" x14ac:dyDescent="0.2">
      <c r="A192" s="30"/>
      <c r="G192" s="25"/>
      <c r="H192" s="28"/>
      <c r="I192" s="25"/>
      <c r="J192" s="25"/>
      <c r="K192" s="25"/>
      <c r="L192" s="25"/>
      <c r="M192" s="25"/>
      <c r="N192" s="25"/>
      <c r="O192" s="25"/>
      <c r="P192" s="25"/>
      <c r="Q192" s="25"/>
      <c r="R192" s="25"/>
      <c r="S192" s="25"/>
      <c r="T192" s="25"/>
      <c r="U192" s="25"/>
      <c r="V192" s="25"/>
      <c r="W192" s="25"/>
      <c r="X192" s="25"/>
      <c r="Y192" s="25"/>
      <c r="AY192" s="74"/>
    </row>
    <row r="193" spans="1:51" s="26" customFormat="1" ht="12.75" hidden="1" x14ac:dyDescent="0.2">
      <c r="A193" s="30"/>
      <c r="G193" s="25"/>
      <c r="H193" s="28"/>
      <c r="I193" s="25"/>
      <c r="J193" s="25"/>
      <c r="K193" s="25"/>
      <c r="L193" s="25"/>
      <c r="M193" s="25"/>
      <c r="N193" s="25"/>
      <c r="O193" s="25"/>
      <c r="P193" s="25"/>
      <c r="Q193" s="25"/>
      <c r="R193" s="25"/>
      <c r="S193" s="25"/>
      <c r="T193" s="25"/>
      <c r="U193" s="25"/>
      <c r="V193" s="25"/>
      <c r="W193" s="25"/>
      <c r="X193" s="25"/>
      <c r="Y193" s="25"/>
      <c r="AY193" s="74"/>
    </row>
    <row r="194" spans="1:51" s="26" customFormat="1" ht="12.75" hidden="1" x14ac:dyDescent="0.2">
      <c r="A194" s="30"/>
      <c r="G194" s="25"/>
      <c r="H194" s="28"/>
      <c r="I194" s="25"/>
      <c r="J194" s="25"/>
      <c r="K194" s="25"/>
      <c r="L194" s="25"/>
      <c r="M194" s="25"/>
      <c r="N194" s="25"/>
      <c r="O194" s="25"/>
      <c r="P194" s="25"/>
      <c r="Q194" s="25"/>
      <c r="R194" s="25"/>
      <c r="S194" s="25"/>
      <c r="T194" s="25"/>
      <c r="U194" s="25"/>
      <c r="V194" s="25"/>
      <c r="W194" s="25"/>
      <c r="X194" s="25"/>
      <c r="Y194" s="25"/>
      <c r="AY194" s="74"/>
    </row>
    <row r="195" spans="1:51" s="26" customFormat="1" ht="12.75" hidden="1" x14ac:dyDescent="0.2">
      <c r="A195" s="30"/>
      <c r="G195" s="25"/>
      <c r="H195" s="28"/>
      <c r="I195" s="25"/>
      <c r="J195" s="25"/>
      <c r="K195" s="25"/>
      <c r="L195" s="25"/>
      <c r="M195" s="25"/>
      <c r="N195" s="25"/>
      <c r="O195" s="25"/>
      <c r="P195" s="25"/>
      <c r="Q195" s="25"/>
      <c r="R195" s="25"/>
      <c r="S195" s="25"/>
      <c r="T195" s="25"/>
      <c r="U195" s="25"/>
      <c r="V195" s="25"/>
      <c r="W195" s="25"/>
      <c r="X195" s="25"/>
      <c r="Y195" s="25"/>
      <c r="AY195" s="74"/>
    </row>
    <row r="196" spans="1:51" s="26" customFormat="1" ht="12.75" hidden="1" x14ac:dyDescent="0.2">
      <c r="A196" s="30"/>
      <c r="G196" s="25"/>
      <c r="H196" s="28"/>
      <c r="I196" s="25"/>
      <c r="J196" s="25"/>
      <c r="K196" s="25"/>
      <c r="L196" s="25"/>
      <c r="M196" s="25"/>
      <c r="N196" s="25"/>
      <c r="O196" s="25"/>
      <c r="P196" s="25"/>
      <c r="Q196" s="25"/>
      <c r="R196" s="25"/>
      <c r="S196" s="25"/>
      <c r="T196" s="25"/>
      <c r="U196" s="25"/>
      <c r="V196" s="25"/>
      <c r="W196" s="25"/>
      <c r="X196" s="25"/>
      <c r="Y196" s="25"/>
      <c r="AY196" s="74"/>
    </row>
    <row r="197" spans="1:51" s="26" customFormat="1" ht="12.75" hidden="1" x14ac:dyDescent="0.2">
      <c r="A197" s="30"/>
      <c r="G197" s="25"/>
      <c r="H197" s="28"/>
      <c r="I197" s="25"/>
      <c r="J197" s="25"/>
      <c r="K197" s="25"/>
      <c r="L197" s="25"/>
      <c r="M197" s="25"/>
      <c r="N197" s="25"/>
      <c r="O197" s="25"/>
      <c r="P197" s="25"/>
      <c r="Q197" s="25"/>
      <c r="R197" s="25"/>
      <c r="S197" s="25"/>
      <c r="T197" s="25"/>
      <c r="U197" s="25"/>
      <c r="V197" s="25"/>
      <c r="W197" s="25"/>
      <c r="X197" s="25"/>
      <c r="Y197" s="25"/>
      <c r="AY197" s="74"/>
    </row>
    <row r="198" spans="1:51" s="26" customFormat="1" ht="12.75" hidden="1" x14ac:dyDescent="0.2">
      <c r="A198" s="30"/>
      <c r="G198" s="25"/>
      <c r="H198" s="28"/>
      <c r="I198" s="25"/>
      <c r="J198" s="25"/>
      <c r="K198" s="25"/>
      <c r="L198" s="25"/>
      <c r="M198" s="25"/>
      <c r="N198" s="25"/>
      <c r="O198" s="25"/>
      <c r="P198" s="25"/>
      <c r="Q198" s="25"/>
      <c r="R198" s="25"/>
      <c r="S198" s="25"/>
      <c r="T198" s="25"/>
      <c r="U198" s="25"/>
      <c r="V198" s="25"/>
      <c r="W198" s="25"/>
      <c r="X198" s="25"/>
      <c r="Y198" s="25"/>
      <c r="AY198" s="74"/>
    </row>
    <row r="199" spans="1:51" s="26" customFormat="1" ht="12.75" hidden="1" x14ac:dyDescent="0.2">
      <c r="A199" s="30"/>
      <c r="G199" s="25"/>
      <c r="H199" s="28"/>
      <c r="I199" s="25"/>
      <c r="J199" s="25"/>
      <c r="K199" s="25"/>
      <c r="L199" s="25"/>
      <c r="M199" s="25"/>
      <c r="N199" s="25"/>
      <c r="O199" s="25"/>
      <c r="P199" s="25"/>
      <c r="Q199" s="25"/>
      <c r="R199" s="25"/>
      <c r="S199" s="25"/>
      <c r="T199" s="25"/>
      <c r="U199" s="25"/>
      <c r="V199" s="25"/>
      <c r="W199" s="25"/>
      <c r="X199" s="25"/>
      <c r="Y199" s="25"/>
      <c r="AY199" s="74"/>
    </row>
    <row r="200" spans="1:51" s="26" customFormat="1" ht="12.75" hidden="1" x14ac:dyDescent="0.2">
      <c r="A200" s="30"/>
      <c r="G200" s="25"/>
      <c r="H200" s="28"/>
      <c r="I200" s="25"/>
      <c r="J200" s="25"/>
      <c r="K200" s="25"/>
      <c r="L200" s="25"/>
      <c r="M200" s="25"/>
      <c r="N200" s="25"/>
      <c r="O200" s="25"/>
      <c r="P200" s="25"/>
      <c r="Q200" s="25"/>
      <c r="R200" s="25"/>
      <c r="S200" s="25"/>
      <c r="T200" s="25"/>
      <c r="U200" s="25"/>
      <c r="V200" s="25"/>
      <c r="W200" s="25"/>
      <c r="X200" s="25"/>
      <c r="Y200" s="25"/>
      <c r="AY200" s="74"/>
    </row>
    <row r="201" spans="1:51" s="26" customFormat="1" ht="12.75" hidden="1" x14ac:dyDescent="0.2">
      <c r="A201" s="30"/>
      <c r="G201" s="25"/>
      <c r="H201" s="28"/>
      <c r="I201" s="25"/>
      <c r="J201" s="25"/>
      <c r="K201" s="25"/>
      <c r="L201" s="25"/>
      <c r="M201" s="25"/>
      <c r="N201" s="25"/>
      <c r="O201" s="25"/>
      <c r="P201" s="25"/>
      <c r="Q201" s="25"/>
      <c r="R201" s="25"/>
      <c r="S201" s="25"/>
      <c r="T201" s="25"/>
      <c r="U201" s="25"/>
      <c r="V201" s="25"/>
      <c r="W201" s="25"/>
      <c r="X201" s="25"/>
      <c r="Y201" s="25"/>
      <c r="AY201" s="74"/>
    </row>
    <row r="202" spans="1:51" s="26" customFormat="1" ht="12.75" hidden="1" x14ac:dyDescent="0.2">
      <c r="A202" s="30"/>
      <c r="G202" s="25"/>
      <c r="H202" s="28"/>
      <c r="I202" s="25"/>
      <c r="J202" s="25"/>
      <c r="K202" s="25"/>
      <c r="L202" s="25"/>
      <c r="M202" s="25"/>
      <c r="N202" s="25"/>
      <c r="O202" s="25"/>
      <c r="P202" s="25"/>
      <c r="Q202" s="25"/>
      <c r="R202" s="25"/>
      <c r="S202" s="25"/>
      <c r="T202" s="25"/>
      <c r="U202" s="25"/>
      <c r="V202" s="25"/>
      <c r="W202" s="25"/>
      <c r="X202" s="25"/>
      <c r="Y202" s="25"/>
      <c r="AY202" s="74"/>
    </row>
    <row r="203" spans="1:51" s="26" customFormat="1" ht="12.75" hidden="1" x14ac:dyDescent="0.2">
      <c r="A203" s="30"/>
      <c r="G203" s="25"/>
      <c r="H203" s="28"/>
      <c r="I203" s="25"/>
      <c r="J203" s="25"/>
      <c r="K203" s="25"/>
      <c r="L203" s="25"/>
      <c r="M203" s="25"/>
      <c r="N203" s="25"/>
      <c r="O203" s="25"/>
      <c r="P203" s="25"/>
      <c r="Q203" s="25"/>
      <c r="R203" s="25"/>
      <c r="S203" s="25"/>
      <c r="T203" s="25"/>
      <c r="U203" s="25"/>
      <c r="V203" s="25"/>
      <c r="W203" s="25"/>
      <c r="X203" s="25"/>
      <c r="Y203" s="25"/>
      <c r="AY203" s="74"/>
    </row>
    <row r="204" spans="1:51" s="26" customFormat="1" ht="12.75" hidden="1" x14ac:dyDescent="0.2">
      <c r="A204" s="30"/>
      <c r="G204" s="25"/>
      <c r="H204" s="28"/>
      <c r="I204" s="25"/>
      <c r="J204" s="25"/>
      <c r="K204" s="25"/>
      <c r="L204" s="25"/>
      <c r="M204" s="25"/>
      <c r="N204" s="25"/>
      <c r="O204" s="25"/>
      <c r="P204" s="25"/>
      <c r="Q204" s="25"/>
      <c r="R204" s="25"/>
      <c r="S204" s="25"/>
      <c r="T204" s="25"/>
      <c r="U204" s="25"/>
      <c r="V204" s="25"/>
      <c r="W204" s="25"/>
      <c r="X204" s="25"/>
      <c r="Y204" s="25"/>
      <c r="AY204" s="74"/>
    </row>
    <row r="205" spans="1:51" s="26" customFormat="1" ht="12.75" hidden="1" x14ac:dyDescent="0.2">
      <c r="A205" s="30"/>
      <c r="G205" s="25"/>
      <c r="H205" s="28"/>
      <c r="I205" s="25"/>
      <c r="J205" s="25"/>
      <c r="K205" s="25"/>
      <c r="L205" s="25"/>
      <c r="M205" s="25"/>
      <c r="N205" s="25"/>
      <c r="O205" s="25"/>
      <c r="P205" s="25"/>
      <c r="Q205" s="25"/>
      <c r="R205" s="25"/>
      <c r="S205" s="25"/>
      <c r="T205" s="25"/>
      <c r="U205" s="25"/>
      <c r="V205" s="25"/>
      <c r="W205" s="25"/>
      <c r="X205" s="25"/>
      <c r="Y205" s="25"/>
      <c r="AY205" s="74"/>
    </row>
    <row r="206" spans="1:51" s="26" customFormat="1" ht="12.75" hidden="1" x14ac:dyDescent="0.2">
      <c r="A206" s="30"/>
      <c r="G206" s="25"/>
      <c r="H206" s="28"/>
      <c r="I206" s="25"/>
      <c r="J206" s="25"/>
      <c r="K206" s="25"/>
      <c r="L206" s="25"/>
      <c r="M206" s="25"/>
      <c r="N206" s="25"/>
      <c r="O206" s="25"/>
      <c r="P206" s="25"/>
      <c r="Q206" s="25"/>
      <c r="R206" s="25"/>
      <c r="S206" s="25"/>
      <c r="T206" s="25"/>
      <c r="U206" s="25"/>
      <c r="V206" s="25"/>
      <c r="W206" s="25"/>
      <c r="X206" s="25"/>
      <c r="Y206" s="25"/>
      <c r="AY206" s="74"/>
    </row>
    <row r="207" spans="1:51" s="26" customFormat="1" ht="12.75" hidden="1" x14ac:dyDescent="0.2">
      <c r="A207" s="30"/>
      <c r="G207" s="25"/>
      <c r="H207" s="28"/>
      <c r="I207" s="25"/>
      <c r="J207" s="25"/>
      <c r="K207" s="25"/>
      <c r="L207" s="25"/>
      <c r="M207" s="25"/>
      <c r="N207" s="25"/>
      <c r="O207" s="25"/>
      <c r="P207" s="25"/>
      <c r="Q207" s="25"/>
      <c r="R207" s="25"/>
      <c r="S207" s="25"/>
      <c r="T207" s="25"/>
      <c r="U207" s="25"/>
      <c r="V207" s="25"/>
      <c r="W207" s="25"/>
      <c r="X207" s="25"/>
      <c r="Y207" s="25"/>
      <c r="AY207" s="74"/>
    </row>
    <row r="208" spans="1:51" s="26" customFormat="1" ht="12.75" x14ac:dyDescent="0.2">
      <c r="A208" s="30"/>
      <c r="G208" s="25"/>
      <c r="H208" s="28"/>
      <c r="I208" s="25"/>
      <c r="J208" s="25"/>
      <c r="K208" s="25"/>
      <c r="L208" s="25"/>
      <c r="M208" s="25"/>
      <c r="N208" s="25"/>
      <c r="O208" s="25"/>
      <c r="P208" s="25"/>
      <c r="Q208" s="25"/>
      <c r="R208" s="25"/>
      <c r="S208" s="25"/>
      <c r="T208" s="25"/>
      <c r="U208" s="25"/>
      <c r="V208" s="25"/>
      <c r="W208" s="25"/>
      <c r="X208" s="25"/>
      <c r="Y208" s="25"/>
      <c r="AY208" s="74"/>
    </row>
    <row r="209" spans="1:25" s="32" customFormat="1" ht="69" customHeight="1" x14ac:dyDescent="0.25">
      <c r="A209" s="145" t="s">
        <v>4859</v>
      </c>
      <c r="B209" s="87" t="s">
        <v>245</v>
      </c>
      <c r="C209" s="87"/>
      <c r="D209" s="87"/>
      <c r="E209" s="87"/>
      <c r="F209" s="87"/>
      <c r="G209" s="122" t="s">
        <v>419</v>
      </c>
      <c r="H209" s="438" t="s">
        <v>420</v>
      </c>
      <c r="I209" s="440"/>
      <c r="J209" s="462"/>
      <c r="K209" s="107" t="s">
        <v>421</v>
      </c>
      <c r="L209" s="463" t="s">
        <v>314</v>
      </c>
      <c r="M209" s="464"/>
      <c r="N209" s="463" t="s">
        <v>308</v>
      </c>
      <c r="O209" s="464"/>
      <c r="P209" s="463" t="s">
        <v>422</v>
      </c>
      <c r="Q209" s="465"/>
      <c r="R209" s="465"/>
      <c r="S209" s="465"/>
      <c r="T209" s="464"/>
      <c r="U209" s="463" t="s">
        <v>423</v>
      </c>
      <c r="V209" s="465"/>
      <c r="W209" s="465"/>
      <c r="X209" s="464"/>
      <c r="Y209" s="107" t="s">
        <v>321</v>
      </c>
    </row>
    <row r="210" spans="1:25" s="33" customFormat="1" ht="52.5" x14ac:dyDescent="0.25">
      <c r="A210" s="149" t="s">
        <v>236</v>
      </c>
      <c r="B210" s="96" t="s">
        <v>151</v>
      </c>
      <c r="C210" s="302"/>
      <c r="D210" s="302"/>
      <c r="E210" s="302"/>
      <c r="F210" s="302"/>
      <c r="G210" s="98" t="s">
        <v>418</v>
      </c>
      <c r="H210" s="98" t="s">
        <v>300</v>
      </c>
      <c r="I210" s="98" t="s">
        <v>301</v>
      </c>
      <c r="J210" s="98" t="s">
        <v>302</v>
      </c>
      <c r="K210" s="108" t="s">
        <v>303</v>
      </c>
      <c r="L210" s="108" t="s">
        <v>312</v>
      </c>
      <c r="M210" s="108" t="s">
        <v>315</v>
      </c>
      <c r="N210" s="108" t="s">
        <v>307</v>
      </c>
      <c r="O210" s="108" t="s">
        <v>309</v>
      </c>
      <c r="P210" s="108" t="s">
        <v>340</v>
      </c>
      <c r="Q210" s="108" t="s">
        <v>330</v>
      </c>
      <c r="R210" s="108" t="s">
        <v>122</v>
      </c>
      <c r="S210" s="108" t="s">
        <v>333</v>
      </c>
      <c r="T210" s="108" t="s">
        <v>332</v>
      </c>
      <c r="U210" s="108" t="s">
        <v>316</v>
      </c>
      <c r="V210" s="108" t="s">
        <v>317</v>
      </c>
      <c r="W210" s="108" t="s">
        <v>318</v>
      </c>
      <c r="X210" s="108" t="s">
        <v>319</v>
      </c>
      <c r="Y210" s="108" t="s">
        <v>320</v>
      </c>
    </row>
    <row r="211" spans="1:25" s="34" customFormat="1" ht="12.75" x14ac:dyDescent="0.25">
      <c r="A211" s="150"/>
      <c r="B211" s="105" t="s">
        <v>126</v>
      </c>
      <c r="C211" s="105"/>
      <c r="D211" s="105"/>
      <c r="E211" s="105"/>
      <c r="F211" s="105"/>
      <c r="G211" s="106" t="s">
        <v>127</v>
      </c>
      <c r="H211" s="106" t="s">
        <v>304</v>
      </c>
      <c r="I211" s="106" t="s">
        <v>304</v>
      </c>
      <c r="J211" s="106" t="s">
        <v>304</v>
      </c>
      <c r="K211" s="106" t="s">
        <v>304</v>
      </c>
      <c r="L211" s="106" t="s">
        <v>313</v>
      </c>
      <c r="M211" s="106" t="s">
        <v>313</v>
      </c>
      <c r="N211" s="106" t="s">
        <v>305</v>
      </c>
      <c r="O211" s="106" t="s">
        <v>306</v>
      </c>
      <c r="P211" s="106" t="s">
        <v>310</v>
      </c>
      <c r="Q211" s="106" t="s">
        <v>329</v>
      </c>
      <c r="R211" s="106" t="s">
        <v>310</v>
      </c>
      <c r="S211" s="106" t="s">
        <v>311</v>
      </c>
      <c r="T211" s="106" t="s">
        <v>331</v>
      </c>
      <c r="U211" s="106" t="s">
        <v>152</v>
      </c>
      <c r="V211" s="106" t="s">
        <v>152</v>
      </c>
      <c r="W211" s="106" t="s">
        <v>152</v>
      </c>
      <c r="X211" s="106" t="s">
        <v>152</v>
      </c>
      <c r="Y211" s="106" t="s">
        <v>252</v>
      </c>
    </row>
    <row r="212" spans="1:25" s="26" customFormat="1" ht="11.25" customHeight="1" x14ac:dyDescent="0.2">
      <c r="A212" s="52"/>
      <c r="B212" s="36"/>
      <c r="C212" s="36"/>
      <c r="D212" s="36"/>
      <c r="E212" s="36"/>
      <c r="F212" s="36"/>
      <c r="G212" s="120"/>
      <c r="H212" s="35"/>
      <c r="I212" s="22"/>
      <c r="J212" s="22"/>
      <c r="K212" s="54"/>
      <c r="L212" s="54"/>
      <c r="M212" s="54"/>
      <c r="N212" s="54"/>
      <c r="O212" s="54"/>
      <c r="P212" s="54"/>
      <c r="Q212" s="76"/>
      <c r="R212" s="54"/>
      <c r="S212" s="54"/>
      <c r="T212" s="54"/>
      <c r="U212" s="54"/>
      <c r="V212" s="54"/>
      <c r="W212" s="54"/>
      <c r="X212" s="54"/>
      <c r="Y212" s="54"/>
    </row>
    <row r="213" spans="1:25" s="47" customFormat="1" ht="11.25" customHeight="1" x14ac:dyDescent="0.15">
      <c r="A213" s="324" t="s">
        <v>346</v>
      </c>
      <c r="B213" s="146"/>
      <c r="C213" s="146"/>
      <c r="D213" s="146"/>
      <c r="E213" s="146"/>
      <c r="F213" s="146"/>
      <c r="G213" s="123"/>
      <c r="H213" s="41"/>
      <c r="I213" s="41"/>
      <c r="J213" s="41"/>
      <c r="K213" s="59"/>
      <c r="L213" s="66"/>
      <c r="M213" s="66"/>
      <c r="N213" s="59"/>
      <c r="O213" s="59"/>
      <c r="P213" s="59"/>
      <c r="Q213" s="46"/>
      <c r="R213" s="59"/>
      <c r="S213" s="59"/>
      <c r="T213" s="46"/>
      <c r="U213" s="65"/>
      <c r="V213" s="65"/>
      <c r="W213" s="65"/>
      <c r="X213" s="65"/>
      <c r="Y213" s="67"/>
    </row>
    <row r="214" spans="1:25" s="252" customFormat="1" ht="11.25" customHeight="1" x14ac:dyDescent="0.15">
      <c r="A214" s="324" t="s">
        <v>345</v>
      </c>
      <c r="B214" s="358"/>
      <c r="C214" s="358"/>
      <c r="D214" s="358"/>
      <c r="E214" s="358"/>
      <c r="F214" s="358"/>
      <c r="G214" s="123"/>
      <c r="H214" s="360"/>
      <c r="I214" s="360"/>
      <c r="J214" s="360"/>
      <c r="K214" s="361"/>
      <c r="L214" s="362"/>
      <c r="M214" s="362"/>
      <c r="N214" s="361"/>
      <c r="O214" s="361"/>
      <c r="P214" s="361"/>
      <c r="Q214" s="262"/>
      <c r="R214" s="361"/>
      <c r="S214" s="361"/>
      <c r="T214" s="262"/>
      <c r="U214" s="363"/>
      <c r="V214" s="363"/>
      <c r="W214" s="363"/>
      <c r="X214" s="363"/>
      <c r="Y214" s="364"/>
    </row>
    <row r="215" spans="1:25" s="47" customFormat="1" ht="11.25" customHeight="1" x14ac:dyDescent="0.15">
      <c r="A215" s="292" t="s">
        <v>153</v>
      </c>
      <c r="B215" s="146"/>
      <c r="C215" s="146"/>
      <c r="D215" s="146"/>
      <c r="E215" s="146"/>
      <c r="F215" s="146"/>
      <c r="G215" s="123">
        <f>'2. Collected Data'!G215</f>
        <v>14000</v>
      </c>
      <c r="H215" s="41">
        <f>'2. Collected Data'!I215/'3. Calculated Stats'!$G215*1000</f>
        <v>14</v>
      </c>
      <c r="I215" s="41">
        <f>'2. Collected Data'!J215/'3. Calculated Stats'!$G215*1000</f>
        <v>0.42857142857142855</v>
      </c>
      <c r="J215" s="41">
        <f>'2. Collected Data'!K215/'3. Calculated Stats'!$G215*1000</f>
        <v>0.14285714285714288</v>
      </c>
      <c r="K215" s="59">
        <f>('2. Collected Data'!Y215+'2. Collected Data'!Z215)/G215*1000</f>
        <v>37.5</v>
      </c>
      <c r="L215" s="66">
        <f>IF(SUM('2. Collected Data'!Y215:Z215)&gt;0,(ROUND('2. Collected Data'!Y215/SUM('2. Collected Data'!Y215:Z215),2)),"")</f>
        <v>1</v>
      </c>
      <c r="M215" s="66">
        <f>IF(SUM('2. Collected Data'!Y215:Z215)&gt;0,1-L215,"")</f>
        <v>0</v>
      </c>
      <c r="N215" s="59">
        <f>IF('2. Collected Data'!AD215&gt;0,'2. Collected Data'!AE215/'2. Collected Data'!AD215,"")</f>
        <v>910.46511627906978</v>
      </c>
      <c r="O215" s="59">
        <f>IF('2. Collected Data'!AF215&gt;0,'2. Collected Data'!AG215/'2. Collected Data'!AF215,"")</f>
        <v>10381.818181818182</v>
      </c>
      <c r="P215" s="59">
        <f>SUM('2. Collected Data'!AI215:AK215)/'2. Collected Data'!G215</f>
        <v>1.4334285714285715</v>
      </c>
      <c r="Q215" s="46" t="str">
        <f>IF(MAX('2. Collected Data'!AI215:AK215)='2. Collected Data'!AI215,"NaCl",IF(MAX('2. Collected Data'!AJ215:AK215)='2. Collected Data'!AJ215,"CaCl2","MgCl2"))</f>
        <v>NaCl</v>
      </c>
      <c r="R215" s="59">
        <f>'2. Collected Data'!AL215/'2. Collected Data'!G215</f>
        <v>2.2306428571428571</v>
      </c>
      <c r="S215" s="59">
        <f>SUM('2. Collected Data'!AO215:AU215)/'2. Collected Data'!G215</f>
        <v>45.259214285714286</v>
      </c>
      <c r="T215" s="46"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NaCl</v>
      </c>
      <c r="U215" s="65">
        <f>IF('2. Collected Data'!BC215&gt;0,'2. Collected Data'!BC215/'2. Collected Data'!$G215,"")</f>
        <v>99.617714285714285</v>
      </c>
      <c r="V215" s="65">
        <f>IF('2. Collected Data'!BD215&gt;0,'2. Collected Data'!BD215/'2. Collected Data'!$G215,"")</f>
        <v>94.479142857142861</v>
      </c>
      <c r="W215" s="65">
        <f>IF('2. Collected Data'!BE215&gt;0,'2. Collected Data'!BE215/'2. Collected Data'!$G215,"")</f>
        <v>249.12935714285715</v>
      </c>
      <c r="X215" s="65">
        <f>IF('2. Collected Data'!BF215&gt;0,'2. Collected Data'!BF215/'2. Collected Data'!$G215,"")</f>
        <v>443.22628571428572</v>
      </c>
      <c r="Y215" s="67">
        <f>IF(AND('2. Collected Data'!BB215&gt;0,'2. Collected Data'!BH215&gt;0),('2. Collected Data'!BH215-'2. Collected Data'!BB215)/'2. Collected Data'!BH215,"")</f>
        <v>0.34399999999999997</v>
      </c>
    </row>
    <row r="216" spans="1:25" s="252" customFormat="1" ht="11.25" customHeight="1" x14ac:dyDescent="0.15">
      <c r="A216" s="295" t="s">
        <v>154</v>
      </c>
      <c r="B216" s="358"/>
      <c r="C216" s="358"/>
      <c r="D216" s="358"/>
      <c r="E216" s="358"/>
      <c r="F216" s="358"/>
      <c r="G216" s="123">
        <f>'2. Collected Data'!G216</f>
        <v>38100</v>
      </c>
      <c r="H216" s="41">
        <f>'2. Collected Data'!I216/'3. Calculated Stats'!$G216*1000</f>
        <v>14.803149606299211</v>
      </c>
      <c r="I216" s="41">
        <f>'2. Collected Data'!J216/'3. Calculated Stats'!$G216*1000</f>
        <v>2.2834645669291338</v>
      </c>
      <c r="J216" s="41">
        <f>'2. Collected Data'!K216/'3. Calculated Stats'!$G216*1000</f>
        <v>0</v>
      </c>
      <c r="K216" s="59">
        <f>('2. Collected Data'!Y216+'2. Collected Data'!Z216)/G216*1000</f>
        <v>48.556430446194227</v>
      </c>
      <c r="L216" s="66">
        <f>IF(SUM('2. Collected Data'!Y216:Z216)&gt;0,(ROUND('2. Collected Data'!Y216/SUM('2. Collected Data'!Y216:Z216),2)),"")</f>
        <v>1</v>
      </c>
      <c r="M216" s="66">
        <f>IF(SUM('2. Collected Data'!Y216:Z216)&gt;0,1-L216,"")</f>
        <v>0</v>
      </c>
      <c r="N216" s="59">
        <f>IF('2. Collected Data'!AD216&gt;0,'2. Collected Data'!AE216/'2. Collected Data'!AD216,"")</f>
        <v>591.304347826087</v>
      </c>
      <c r="O216" s="59">
        <f>IF('2. Collected Data'!AF216&gt;0,'2. Collected Data'!AG216/'2. Collected Data'!AF216,"")</f>
        <v>12000</v>
      </c>
      <c r="P216" s="59">
        <f>SUM('2. Collected Data'!AI216:AK216)/'2. Collected Data'!G216</f>
        <v>1.5846456692913387</v>
      </c>
      <c r="Q216" s="46" t="str">
        <f>IF(MAX('2. Collected Data'!AI216:AK216)='2. Collected Data'!AI216,"NaCl",IF(MAX('2. Collected Data'!AJ216:AK216)='2. Collected Data'!AJ216,"CaCl2","MgCl2"))</f>
        <v>NaCl</v>
      </c>
      <c r="R216" s="59">
        <f>'2. Collected Data'!AL216/'2. Collected Data'!G216</f>
        <v>7.4225721784776905E-2</v>
      </c>
      <c r="S216" s="59">
        <f>SUM('2. Collected Data'!AO216:AU216)/'2. Collected Data'!G216</f>
        <v>103.51330708661418</v>
      </c>
      <c r="T216" s="46" t="str">
        <f>IF(MAX('2. Collected Data'!AO216:AT216)='2. Collected Data'!AO216,"NaCl",IF(MAX('2. Collected Data'!AP216:AT216)='2. Collected Data'!AP216,"CaCl2",IF(MAX('2. Collected Data'!AQ216:AT216)='2. Collected Data'!AQ216,"MgCl2",IF(MAX('2. Collected Data'!AR216:AT216)='2. Collected Data'!AR216,"Potassium Acetate",IF('2. Collected Data'!AS216&gt;'2. Collected Data'!AT216,"Enhanced Brine","Ag Byproduct")))))</f>
        <v>NaCl</v>
      </c>
      <c r="U216" s="65">
        <f>IF('2. Collected Data'!BC216&gt;0,'2. Collected Data'!BC216/'2. Collected Data'!$G216,"")</f>
        <v>97.112860892388454</v>
      </c>
      <c r="V216" s="65">
        <f>IF('2. Collected Data'!BD216&gt;0,'2. Collected Data'!BD216/'2. Collected Data'!$G216,"")</f>
        <v>67.71653543307086</v>
      </c>
      <c r="W216" s="65">
        <f>IF('2. Collected Data'!BE216&gt;0,'2. Collected Data'!BE216/'2. Collected Data'!$G216,"")</f>
        <v>234.12073490813648</v>
      </c>
      <c r="X216" s="65">
        <f>IF('2. Collected Data'!BF216&gt;0,'2. Collected Data'!BF216/'2. Collected Data'!$G216,"")</f>
        <v>398.95013123359581</v>
      </c>
      <c r="Y216" s="67">
        <f>IF(AND('2. Collected Data'!BB216&gt;0,'2. Collected Data'!BH216&gt;0),('2. Collected Data'!BH216-'2. Collected Data'!BB216)/'2. Collected Data'!BH216,"")</f>
        <v>0.17241379310344829</v>
      </c>
    </row>
    <row r="217" spans="1:25" s="47" customFormat="1" ht="11.25" customHeight="1" x14ac:dyDescent="0.15">
      <c r="A217" s="292" t="s">
        <v>131</v>
      </c>
      <c r="B217" s="146"/>
      <c r="C217" s="146"/>
      <c r="D217" s="146"/>
      <c r="E217" s="146"/>
      <c r="F217" s="146"/>
      <c r="G217" s="123">
        <f>'2. Collected Data'!G217</f>
        <v>9060</v>
      </c>
      <c r="H217" s="41">
        <f>'2. Collected Data'!I217/'3. Calculated Stats'!$G217*1000</f>
        <v>88.852097130242825</v>
      </c>
      <c r="I217" s="41">
        <f>'2. Collected Data'!J217/'3. Calculated Stats'!$G217*1000</f>
        <v>18.653421633554085</v>
      </c>
      <c r="J217" s="41">
        <f>'2. Collected Data'!K217/'3. Calculated Stats'!$G217*1000</f>
        <v>8.4988962472406175</v>
      </c>
      <c r="K217" s="59">
        <f>('2. Collected Data'!Y217+'2. Collected Data'!Z217)/G217*1000</f>
        <v>280.90507726269317</v>
      </c>
      <c r="L217" s="66">
        <f>IF(SUM('2. Collected Data'!Y217:Z217)&gt;0,(ROUND('2. Collected Data'!Y217/SUM('2. Collected Data'!Y217:Z217),2)),"")</f>
        <v>0.76</v>
      </c>
      <c r="M217" s="66">
        <f>IF(SUM('2. Collected Data'!Y217:Z217)&gt;0,1-L217,"")</f>
        <v>0.24</v>
      </c>
      <c r="N217" s="59">
        <f>IF('2. Collected Data'!AD217&gt;0,'2. Collected Data'!AE217/'2. Collected Data'!AD217,"")</f>
        <v>0</v>
      </c>
      <c r="O217" s="59">
        <f>IF('2. Collected Data'!AF217&gt;0,'2. Collected Data'!AG217/'2. Collected Data'!AF217,"")</f>
        <v>5500</v>
      </c>
      <c r="P217" s="59">
        <f>SUM('2. Collected Data'!AI217:AK217)/'2. Collected Data'!G217</f>
        <v>2.3377483443708611</v>
      </c>
      <c r="Q217" s="46" t="str">
        <f>IF(MAX('2. Collected Data'!AI217:AK217)='2. Collected Data'!AI217,"NaCl",IF(MAX('2. Collected Data'!AJ217:AK217)='2. Collected Data'!AJ217,"CaCl2","MgCl2"))</f>
        <v>NaCl</v>
      </c>
      <c r="R217" s="59">
        <f>'2. Collected Data'!AL217/'2. Collected Data'!G217</f>
        <v>10.929139072847683</v>
      </c>
      <c r="S217" s="59">
        <f>SUM('2. Collected Data'!AO217:AU217)/'2. Collected Data'!G217</f>
        <v>108.16777041942605</v>
      </c>
      <c r="T217" s="46"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7" s="65">
        <f>IF('2. Collected Data'!BC217&gt;0,'2. Collected Data'!BC217/'2. Collected Data'!$G217,"")</f>
        <v>2649.0066225165565</v>
      </c>
      <c r="V217" s="65">
        <f>IF('2. Collected Data'!BD217&gt;0,'2. Collected Data'!BD217/'2. Collected Data'!$G217,"")</f>
        <v>551.87637969094919</v>
      </c>
      <c r="W217" s="65">
        <f>IF('2. Collected Data'!BE217&gt;0,'2. Collected Data'!BE217/'2. Collected Data'!$G217,"")</f>
        <v>607.0640176600441</v>
      </c>
      <c r="X217" s="65">
        <f>IF('2. Collected Data'!BF217&gt;0,'2. Collected Data'!BF217/'2. Collected Data'!$G217,"")</f>
        <v>3752.7593818984546</v>
      </c>
      <c r="Y217" s="67">
        <f>IF(AND('2. Collected Data'!BB217&gt;0,'2. Collected Data'!BH217&gt;0),('2. Collected Data'!BH217-'2. Collected Data'!BB217)/'2. Collected Data'!BH217,"")</f>
        <v>0</v>
      </c>
    </row>
    <row r="218" spans="1:25" s="47" customFormat="1" ht="11.25" customHeight="1" x14ac:dyDescent="0.15">
      <c r="A218" s="292" t="s">
        <v>132</v>
      </c>
      <c r="B218" s="146"/>
      <c r="C218" s="146"/>
      <c r="D218" s="146"/>
      <c r="E218" s="146"/>
      <c r="F218" s="146"/>
      <c r="G218" s="123">
        <f>'2. Collected Data'!G218</f>
        <v>23000</v>
      </c>
      <c r="H218" s="41">
        <f>'2. Collected Data'!I218/'3. Calculated Stats'!$G218*1000</f>
        <v>38.521739130434781</v>
      </c>
      <c r="I218" s="41">
        <f>'2. Collected Data'!J218/'3. Calculated Stats'!$G218*1000</f>
        <v>3.6521739130434785</v>
      </c>
      <c r="J218" s="41">
        <f>'2. Collected Data'!K218/'3. Calculated Stats'!$G218*1000</f>
        <v>1.5652173913043479</v>
      </c>
      <c r="K218" s="59">
        <f>('2. Collected Data'!Y218+'2. Collected Data'!Z218)/G218*1000</f>
        <v>59.043478260869563</v>
      </c>
      <c r="L218" s="66">
        <f>IF(SUM('2. Collected Data'!Y218:Z218)&gt;0,(ROUND('2. Collected Data'!Y218/SUM('2. Collected Data'!Y218:Z218),2)),"")</f>
        <v>0.92</v>
      </c>
      <c r="M218" s="66">
        <f>IF(SUM('2. Collected Data'!Y218:Z218)&gt;0,1-L218,"")</f>
        <v>7.999999999999996E-2</v>
      </c>
      <c r="N218" s="59">
        <f>IF('2. Collected Data'!AD218&gt;0,'2. Collected Data'!AE218/'2. Collected Data'!AD218,"")</f>
        <v>469.9248120300752</v>
      </c>
      <c r="O218" s="59">
        <f>IF('2. Collected Data'!AF218&gt;0,'2. Collected Data'!AG218/'2. Collected Data'!AF218,"")</f>
        <v>12986.842105263158</v>
      </c>
      <c r="P218" s="59">
        <f>SUM('2. Collected Data'!AI218:AK218)/'2. Collected Data'!G218</f>
        <v>8.4196521739130432</v>
      </c>
      <c r="Q218" s="46" t="str">
        <f>IF(MAX('2. Collected Data'!AI218:AK218)='2. Collected Data'!AI218,"NaCl",IF(MAX('2. Collected Data'!AJ218:AK218)='2. Collected Data'!AJ218,"CaCl2","MgCl2"))</f>
        <v>NaCl</v>
      </c>
      <c r="R218" s="59">
        <f>'2. Collected Data'!AL218/'2. Collected Data'!G218</f>
        <v>2.1739130434782609E-3</v>
      </c>
      <c r="S218" s="59">
        <f>SUM('2. Collected Data'!AO218:AU218)/'2. Collected Data'!G218</f>
        <v>485.41139130434783</v>
      </c>
      <c r="T218" s="46"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8" s="65">
        <f>IF('2. Collected Data'!BC218&gt;0,'2. Collected Data'!BC218/'2. Collected Data'!$G218,"")</f>
        <v>837.75717391304352</v>
      </c>
      <c r="V218" s="65">
        <f>IF('2. Collected Data'!BD218&gt;0,'2. Collected Data'!BD218/'2. Collected Data'!$G218,"")</f>
        <v>694.7888695652174</v>
      </c>
      <c r="W218" s="65">
        <f>IF('2. Collected Data'!BE218&gt;0,'2. Collected Data'!BE218/'2. Collected Data'!$G218,"")</f>
        <v>1160.6826521739131</v>
      </c>
      <c r="X218" s="65">
        <f>IF('2. Collected Data'!BF218&gt;0,'2. Collected Data'!BF218/'2. Collected Data'!$G218,"")</f>
        <v>2737.6950000000002</v>
      </c>
      <c r="Y218" s="67" t="str">
        <f>IF(AND('2. Collected Data'!BB218&gt;0,'2. Collected Data'!BH218&gt;0),('2. Collected Data'!BH218-'2. Collected Data'!BB218)/'2. Collected Data'!BH218,"")</f>
        <v/>
      </c>
    </row>
    <row r="219" spans="1:25" s="47" customFormat="1" ht="11.25" customHeight="1" x14ac:dyDescent="0.15">
      <c r="A219" s="292" t="s">
        <v>133</v>
      </c>
      <c r="B219" s="146"/>
      <c r="C219" s="146"/>
      <c r="D219" s="146"/>
      <c r="E219" s="146"/>
      <c r="F219" s="146"/>
      <c r="G219" s="123">
        <f>'2. Collected Data'!G219</f>
        <v>10870</v>
      </c>
      <c r="H219" s="41">
        <f>'2. Collected Data'!I219/'3. Calculated Stats'!$G219*1000</f>
        <v>58.417663293468259</v>
      </c>
      <c r="I219" s="41">
        <f>'2. Collected Data'!J219/'3. Calculated Stats'!$G219*1000</f>
        <v>0.18399264029438822</v>
      </c>
      <c r="J219" s="41">
        <f>'2. Collected Data'!K219/'3. Calculated Stats'!$G219*1000</f>
        <v>1.5639374425022998</v>
      </c>
      <c r="K219" s="59">
        <f>('2. Collected Data'!Y219+'2. Collected Data'!Z219)/G219*1000</f>
        <v>126.95492180312787</v>
      </c>
      <c r="L219" s="66">
        <f>IF(SUM('2. Collected Data'!Y219:Z219)&gt;0,(ROUND('2. Collected Data'!Y219/SUM('2. Collected Data'!Y219:Z219),2)),"")</f>
        <v>1</v>
      </c>
      <c r="M219" s="66">
        <f>IF(SUM('2. Collected Data'!Y219:Z219)&gt;0,1-L219,"")</f>
        <v>0</v>
      </c>
      <c r="N219" s="59">
        <f>IF('2. Collected Data'!AD219&gt;0,'2. Collected Data'!AE219/'2. Collected Data'!AD219,"")</f>
        <v>1515.1515151515152</v>
      </c>
      <c r="O219" s="59">
        <f>IF('2. Collected Data'!AF219&gt;0,'2. Collected Data'!AG219/'2. Collected Data'!AF219,"")</f>
        <v>6761.363636363636</v>
      </c>
      <c r="P219" s="59">
        <f>SUM('2. Collected Data'!AI219:AK219)/'2. Collected Data'!G219</f>
        <v>14.456025758969641</v>
      </c>
      <c r="Q219" s="46" t="str">
        <f>IF(MAX('2. Collected Data'!AI219:AK219)='2. Collected Data'!AI219,"NaCl",IF(MAX('2. Collected Data'!AJ219:AK219)='2. Collected Data'!AJ219,"CaCl2","MgCl2"))</f>
        <v>NaCl</v>
      </c>
      <c r="R219" s="59">
        <f>'2. Collected Data'!AL219/'2. Collected Data'!G219</f>
        <v>0</v>
      </c>
      <c r="S219" s="59">
        <f>SUM('2. Collected Data'!AO219:AU219)/'2. Collected Data'!G219</f>
        <v>55.621435142594294</v>
      </c>
      <c r="T219" s="46"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19" s="65">
        <f>IF('2. Collected Data'!BC219&gt;0,'2. Collected Data'!BC219/'2. Collected Data'!$G219,"")</f>
        <v>1240.9641214351425</v>
      </c>
      <c r="V219" s="65">
        <f>IF('2. Collected Data'!BD219&gt;0,'2. Collected Data'!BD219/'2. Collected Data'!$G219,"")</f>
        <v>234.48445262189512</v>
      </c>
      <c r="W219" s="65">
        <f>IF('2. Collected Data'!BE219&gt;0,'2. Collected Data'!BE219/'2. Collected Data'!$G219,"")</f>
        <v>939.25841766329347</v>
      </c>
      <c r="X219" s="65">
        <f>IF('2. Collected Data'!BF219&gt;0,'2. Collected Data'!BF219/'2. Collected Data'!$G219,"")</f>
        <v>2527.1713891444342</v>
      </c>
      <c r="Y219" s="67">
        <f>IF(AND('2. Collected Data'!BB219&gt;0,'2. Collected Data'!BH219&gt;0),('2. Collected Data'!BH219-'2. Collected Data'!BB219)/'2. Collected Data'!BH219,"")</f>
        <v>0</v>
      </c>
    </row>
    <row r="220" spans="1:25" s="47" customFormat="1" ht="11.25" customHeight="1" x14ac:dyDescent="0.15">
      <c r="A220" s="292" t="s">
        <v>134</v>
      </c>
      <c r="B220" s="146"/>
      <c r="C220" s="146"/>
      <c r="D220" s="146"/>
      <c r="E220" s="146"/>
      <c r="F220" s="146"/>
      <c r="G220" s="123">
        <f>'2. Collected Data'!G220</f>
        <v>13472</v>
      </c>
      <c r="H220" s="41">
        <f>'2. Collected Data'!I220/'3. Calculated Stats'!$G220*1000</f>
        <v>26.276722090261284</v>
      </c>
      <c r="I220" s="41">
        <f>'2. Collected Data'!J220/'3. Calculated Stats'!$G220*1000</f>
        <v>0.74228028503562948</v>
      </c>
      <c r="J220" s="41">
        <f>'2. Collected Data'!K220/'3. Calculated Stats'!$G220*1000</f>
        <v>0.89073634204275542</v>
      </c>
      <c r="K220" s="59">
        <f>('2. Collected Data'!Y220+'2. Collected Data'!Z220)/G220*1000</f>
        <v>33.551068883610455</v>
      </c>
      <c r="L220" s="66">
        <f>IF(SUM('2. Collected Data'!Y220:Z220)&gt;0,(ROUND('2. Collected Data'!Y220/SUM('2. Collected Data'!Y220:Z220),2)),"")</f>
        <v>0.89</v>
      </c>
      <c r="M220" s="66">
        <f>IF(SUM('2. Collected Data'!Y220:Z220)&gt;0,1-L220,"")</f>
        <v>0.10999999999999999</v>
      </c>
      <c r="N220" s="59">
        <f>IF('2. Collected Data'!AD220&gt;0,'2. Collected Data'!AE220/'2. Collected Data'!AD220,"")</f>
        <v>2886.3636363636365</v>
      </c>
      <c r="O220" s="59">
        <f>IF('2. Collected Data'!AF220&gt;0,'2. Collected Data'!AG220/'2. Collected Data'!AF220,"")</f>
        <v>21375</v>
      </c>
      <c r="P220" s="59">
        <f>SUM('2. Collected Data'!AI220:AK220)/'2. Collected Data'!G220</f>
        <v>2.5757125890736341</v>
      </c>
      <c r="Q220" s="46" t="str">
        <f>IF(MAX('2. Collected Data'!AI220:AK220)='2. Collected Data'!AI220,"NaCl",IF(MAX('2. Collected Data'!AJ220:AK220)='2. Collected Data'!AJ220,"CaCl2","MgCl2"))</f>
        <v>NaCl</v>
      </c>
      <c r="R220" s="59">
        <f>'2. Collected Data'!AL220/'2. Collected Data'!G220</f>
        <v>0</v>
      </c>
      <c r="S220" s="59">
        <f>SUM('2. Collected Data'!AO220:AU220)/'2. Collected Data'!G220</f>
        <v>58.046318289786221</v>
      </c>
      <c r="T220" s="46"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0" s="65">
        <f>IF('2. Collected Data'!BC220&gt;0,'2. Collected Data'!BC220/'2. Collected Data'!$G220,"")</f>
        <v>214.10985748218528</v>
      </c>
      <c r="V220" s="65">
        <f>IF('2. Collected Data'!BD220&gt;0,'2. Collected Data'!BD220/'2. Collected Data'!$G220,"")</f>
        <v>429.49762470308787</v>
      </c>
      <c r="W220" s="65">
        <f>IF('2. Collected Data'!BE220&gt;0,'2. Collected Data'!BE220/'2. Collected Data'!$G220,"")</f>
        <v>155.81754750593825</v>
      </c>
      <c r="X220" s="65" t="str">
        <f>IF('2. Collected Data'!BF220&gt;0,'2. Collected Data'!BF220/'2. Collected Data'!$G220,"")</f>
        <v/>
      </c>
      <c r="Y220" s="67">
        <f>IF(AND('2. Collected Data'!BB220&gt;0,'2. Collected Data'!BH220&gt;0),('2. Collected Data'!BH220-'2. Collected Data'!BB220)/'2. Collected Data'!BH220,"")</f>
        <v>4.9478504197405244E-2</v>
      </c>
    </row>
    <row r="221" spans="1:25" s="252" customFormat="1" ht="11.25" customHeight="1" x14ac:dyDescent="0.15">
      <c r="A221" s="293" t="s">
        <v>347</v>
      </c>
      <c r="B221" s="358"/>
      <c r="C221" s="358"/>
      <c r="D221" s="358"/>
      <c r="E221" s="358"/>
      <c r="F221" s="358"/>
      <c r="G221" s="123"/>
      <c r="H221" s="41"/>
      <c r="I221" s="41"/>
      <c r="J221" s="41"/>
      <c r="K221" s="59"/>
      <c r="L221" s="66"/>
      <c r="M221" s="66"/>
      <c r="N221" s="59"/>
      <c r="O221" s="59"/>
      <c r="P221" s="59"/>
      <c r="Q221" s="46"/>
      <c r="R221" s="59"/>
      <c r="S221" s="59"/>
      <c r="T221" s="46"/>
      <c r="U221" s="65"/>
      <c r="V221" s="65"/>
      <c r="W221" s="65"/>
      <c r="X221" s="65"/>
      <c r="Y221" s="67"/>
    </row>
    <row r="222" spans="1:25" s="252" customFormat="1" ht="11.25" customHeight="1" x14ac:dyDescent="0.15">
      <c r="A222" s="293" t="s">
        <v>348</v>
      </c>
      <c r="B222" s="358"/>
      <c r="C222" s="358"/>
      <c r="D222" s="358"/>
      <c r="E222" s="358"/>
      <c r="F222" s="358"/>
      <c r="G222" s="123"/>
      <c r="H222" s="41"/>
      <c r="I222" s="41"/>
      <c r="J222" s="41"/>
      <c r="K222" s="59"/>
      <c r="L222" s="66"/>
      <c r="M222" s="66"/>
      <c r="N222" s="59"/>
      <c r="O222" s="59"/>
      <c r="P222" s="59"/>
      <c r="Q222" s="46"/>
      <c r="R222" s="59"/>
      <c r="S222" s="59"/>
      <c r="T222" s="46"/>
      <c r="U222" s="65"/>
      <c r="V222" s="65"/>
      <c r="W222" s="65"/>
      <c r="X222" s="65"/>
      <c r="Y222" s="67"/>
    </row>
    <row r="223" spans="1:25" s="47" customFormat="1" ht="11.25" customHeight="1" x14ac:dyDescent="0.15">
      <c r="A223" s="295" t="s">
        <v>349</v>
      </c>
      <c r="B223" s="146"/>
      <c r="C223" s="146"/>
      <c r="D223" s="146"/>
      <c r="E223" s="146"/>
      <c r="F223" s="146"/>
      <c r="G223" s="123">
        <f>'2. Collected Data'!G223</f>
        <v>40359</v>
      </c>
      <c r="H223" s="41">
        <f>'2. Collected Data'!I223/'3. Calculated Stats'!$G223*1000</f>
        <v>9.7376049951683648</v>
      </c>
      <c r="I223" s="41">
        <f>'2. Collected Data'!J223/'3. Calculated Stats'!$G223*1000</f>
        <v>1.6848782179935082</v>
      </c>
      <c r="J223" s="41">
        <f>'2. Collected Data'!K223/'3. Calculated Stats'!$G223*1000</f>
        <v>0</v>
      </c>
      <c r="K223" s="59">
        <f>('2. Collected Data'!Y223+'2. Collected Data'!Z223)/G223*1000</f>
        <v>47.622587279169451</v>
      </c>
      <c r="L223" s="66">
        <f>IF(SUM('2. Collected Data'!Y223:Z223)&gt;0,(ROUND('2. Collected Data'!Y223/SUM('2. Collected Data'!Y223:Z223),2)),"")</f>
        <v>1</v>
      </c>
      <c r="M223" s="66">
        <f>IF(SUM('2. Collected Data'!Y223:Z223)&gt;0,1-L223,"")</f>
        <v>0</v>
      </c>
      <c r="N223" s="59">
        <f>IF('2. Collected Data'!AD223&gt;0,'2. Collected Data'!AE223/'2. Collected Data'!AD223,"")</f>
        <v>431.04</v>
      </c>
      <c r="O223" s="59">
        <f>IF('2. Collected Data'!AF223&gt;0,'2. Collected Data'!AG223/'2. Collected Data'!AF223,"")</f>
        <v>17539.545454545456</v>
      </c>
      <c r="P223" s="59">
        <f>SUM('2. Collected Data'!AI223:AK223)/'2. Collected Data'!G223</f>
        <v>0.54022646745459502</v>
      </c>
      <c r="Q223" s="46" t="str">
        <f>IF(MAX('2. Collected Data'!AI223:AK223)='2. Collected Data'!AI223,"NaCl",IF(MAX('2. Collected Data'!AJ223:AK223)='2. Collected Data'!AJ223,"CaCl2","MgCl2"))</f>
        <v>NaCl</v>
      </c>
      <c r="R223" s="59">
        <f>'2. Collected Data'!AL223/'2. Collected Data'!G223</f>
        <v>0</v>
      </c>
      <c r="S223" s="59">
        <f>SUM('2. Collected Data'!AO223:AU223)/'2. Collected Data'!G223</f>
        <v>13.974330384796453</v>
      </c>
      <c r="T223" s="46" t="str">
        <f>IF(MAX('2. Collected Data'!AO223:AT223)='2. Collected Data'!AO223,"NaCl",IF(MAX('2. Collected Data'!AP223:AT223)='2. Collected Data'!AP223,"CaCl2",IF(MAX('2. Collected Data'!AQ223:AT223)='2. Collected Data'!AQ223,"MgCl2",IF(MAX('2. Collected Data'!AR223:AT223)='2. Collected Data'!AR223,"Potassium Acetate",IF('2. Collected Data'!AS223&gt;'2. Collected Data'!AT223,"Enhanced Brine","Ag Byproduct")))))</f>
        <v>NaCl</v>
      </c>
      <c r="U223" s="65">
        <f>IF('2. Collected Data'!BC223&gt;0,'2. Collected Data'!BC223/'2. Collected Data'!$G223,"")</f>
        <v>84.081935875517232</v>
      </c>
      <c r="V223" s="65">
        <f>IF('2. Collected Data'!BD223&gt;0,'2. Collected Data'!BD223/'2. Collected Data'!$G223,"")</f>
        <v>98.11033325900047</v>
      </c>
      <c r="W223" s="65">
        <f>IF('2. Collected Data'!BE223&gt;0,'2. Collected Data'!BE223/'2. Collected Data'!$G223,"")</f>
        <v>83.846081914814533</v>
      </c>
      <c r="X223" s="65">
        <f>IF('2. Collected Data'!BF223&gt;0,'2. Collected Data'!BF223/'2. Collected Data'!$G223,"")</f>
        <v>266.03835104933228</v>
      </c>
      <c r="Y223" s="67">
        <f>IF(AND('2. Collected Data'!BB223&gt;0,'2. Collected Data'!BH223&gt;0),('2. Collected Data'!BH223-'2. Collected Data'!BB223)/'2. Collected Data'!BH223,"")</f>
        <v>0</v>
      </c>
    </row>
    <row r="224" spans="1:25" s="252" customFormat="1" ht="11.25" customHeight="1" x14ac:dyDescent="0.15">
      <c r="A224" s="293" t="s">
        <v>350</v>
      </c>
      <c r="B224" s="358"/>
      <c r="C224" s="358"/>
      <c r="D224" s="358"/>
      <c r="E224" s="358"/>
      <c r="F224" s="358"/>
      <c r="G224" s="123"/>
      <c r="H224" s="41"/>
      <c r="I224" s="41"/>
      <c r="J224" s="41"/>
      <c r="K224" s="59"/>
      <c r="L224" s="66"/>
      <c r="M224" s="66"/>
      <c r="N224" s="59"/>
      <c r="O224" s="59"/>
      <c r="P224" s="59"/>
      <c r="Q224" s="46"/>
      <c r="R224" s="59"/>
      <c r="S224" s="59"/>
      <c r="T224" s="46"/>
      <c r="U224" s="65"/>
      <c r="V224" s="65"/>
      <c r="W224" s="65"/>
      <c r="X224" s="65"/>
      <c r="Y224" s="67"/>
    </row>
    <row r="225" spans="1:25" s="47" customFormat="1" ht="11.25" customHeight="1" x14ac:dyDescent="0.15">
      <c r="A225" s="295" t="s">
        <v>351</v>
      </c>
      <c r="B225" s="146"/>
      <c r="C225" s="146"/>
      <c r="D225" s="146"/>
      <c r="E225" s="146"/>
      <c r="F225" s="146"/>
      <c r="G225" s="123">
        <f>'2. Collected Data'!G225</f>
        <v>12576</v>
      </c>
      <c r="H225" s="41">
        <f>'2. Collected Data'!I225/'3. Calculated Stats'!$G225*1000</f>
        <v>32.681297709923669</v>
      </c>
      <c r="I225" s="41">
        <f>'2. Collected Data'!J225/'3. Calculated Stats'!$G225*1000</f>
        <v>2.7830788804071247</v>
      </c>
      <c r="J225" s="41">
        <f>'2. Collected Data'!K225/'3. Calculated Stats'!$G225*1000</f>
        <v>1.5903307888040712</v>
      </c>
      <c r="K225" s="59">
        <f>('2. Collected Data'!Y225+'2. Collected Data'!Z225)/G225*1000</f>
        <v>45.403944020356235</v>
      </c>
      <c r="L225" s="66">
        <f>IF(SUM('2. Collected Data'!Y225:Z225)&gt;0,(ROUND('2. Collected Data'!Y225/SUM('2. Collected Data'!Y225:Z225),2)),"")</f>
        <v>0.96</v>
      </c>
      <c r="M225" s="66">
        <f>IF(SUM('2. Collected Data'!Y225:Z225)&gt;0,1-L225,"")</f>
        <v>4.0000000000000036E-2</v>
      </c>
      <c r="N225" s="59">
        <f>IF('2. Collected Data'!AD225&gt;0,'2. Collected Data'!AE225/'2. Collected Data'!AD225,"")</f>
        <v>1666.6666666666667</v>
      </c>
      <c r="O225" s="59">
        <f>IF('2. Collected Data'!AF225&gt;0,'2. Collected Data'!AG225/'2. Collected Data'!AF225,"")</f>
        <v>17777.777777777777</v>
      </c>
      <c r="P225" s="59">
        <f>SUM('2. Collected Data'!AI225:AK225)/'2. Collected Data'!G225</f>
        <v>9.0752226463104329</v>
      </c>
      <c r="Q225" s="46" t="str">
        <f>IF(MAX('2. Collected Data'!AI225:AK225)='2. Collected Data'!AI225,"NaCl",IF(MAX('2. Collected Data'!AJ225:AK225)='2. Collected Data'!AJ225,"CaCl2","MgCl2"))</f>
        <v>NaCl</v>
      </c>
      <c r="R225" s="59">
        <f>'2. Collected Data'!AL225/'2. Collected Data'!G225</f>
        <v>3.7929389312977096E-2</v>
      </c>
      <c r="S225" s="59">
        <f>SUM('2. Collected Data'!AO225:AU225)/'2. Collected Data'!G225</f>
        <v>389.0688613231552</v>
      </c>
      <c r="T225" s="46"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5" s="65">
        <f>IF('2. Collected Data'!BC225&gt;0,'2. Collected Data'!BC225/'2. Collected Data'!$G225,"")</f>
        <v>239.12285305343511</v>
      </c>
      <c r="V225" s="65">
        <f>IF('2. Collected Data'!BD225&gt;0,'2. Collected Data'!BD225/'2. Collected Data'!$G225,"")</f>
        <v>370.02146946564886</v>
      </c>
      <c r="W225" s="65">
        <f>IF('2. Collected Data'!BE225&gt;0,'2. Collected Data'!BE225/'2. Collected Data'!$G225,"")</f>
        <v>1122.7138199745548</v>
      </c>
      <c r="X225" s="65">
        <f>IF('2. Collected Data'!BF225&gt;0,'2. Collected Data'!BF225/'2. Collected Data'!$G225,"")</f>
        <v>1731.8581424936388</v>
      </c>
      <c r="Y225" s="67" t="str">
        <f>IF(AND('2. Collected Data'!BB225&gt;0,'2. Collected Data'!BH225&gt;0),('2. Collected Data'!BH225-'2. Collected Data'!BB225)/'2. Collected Data'!BH225,"")</f>
        <v/>
      </c>
    </row>
    <row r="226" spans="1:25" s="47" customFormat="1" ht="11.25" customHeight="1" x14ac:dyDescent="0.15">
      <c r="A226" s="292" t="s">
        <v>135</v>
      </c>
      <c r="B226" s="146"/>
      <c r="C226" s="146"/>
      <c r="D226" s="146"/>
      <c r="E226" s="146"/>
      <c r="F226" s="146"/>
      <c r="G226" s="123">
        <f>'2. Collected Data'!G226</f>
        <v>45470</v>
      </c>
      <c r="H226" s="41">
        <f>'2. Collected Data'!I226/'3. Calculated Stats'!$G226*1000</f>
        <v>38.64086210688366</v>
      </c>
      <c r="I226" s="41">
        <f>'2. Collected Data'!J226/'3. Calculated Stats'!$G226*1000</f>
        <v>2.1772597316912248</v>
      </c>
      <c r="J226" s="41">
        <f>'2. Collected Data'!K226/'3. Calculated Stats'!$G226*1000</f>
        <v>0.28590279305036287</v>
      </c>
      <c r="K226" s="59">
        <f>('2. Collected Data'!Y226+'2. Collected Data'!Z226)/G226*1000</f>
        <v>66.351440510226524</v>
      </c>
      <c r="L226" s="66">
        <f>IF(SUM('2. Collected Data'!Y226:Z226)&gt;0,(ROUND('2. Collected Data'!Y226/SUM('2. Collected Data'!Y226:Z226),2)),"")</f>
        <v>0.51</v>
      </c>
      <c r="M226" s="66">
        <f>IF(SUM('2. Collected Data'!Y226:Z226)&gt;0,1-L226,"")</f>
        <v>0.49</v>
      </c>
      <c r="N226" s="59">
        <f>IF('2. Collected Data'!AD226&gt;0,'2. Collected Data'!AE226/'2. Collected Data'!AD226,"")</f>
        <v>3115.1360946745563</v>
      </c>
      <c r="O226" s="59">
        <f>IF('2. Collected Data'!AF226&gt;0,'2. Collected Data'!AG226/'2. Collected Data'!AF226,"")</f>
        <v>10555</v>
      </c>
      <c r="P226" s="59">
        <f>SUM('2. Collected Data'!AI226:AK226)/'2. Collected Data'!G226</f>
        <v>10.222344402903014</v>
      </c>
      <c r="Q226" s="46" t="str">
        <f>IF(MAX('2. Collected Data'!AI226:AK226)='2. Collected Data'!AI226,"NaCl",IF(MAX('2. Collected Data'!AJ226:AK226)='2. Collected Data'!AJ226,"CaCl2","MgCl2"))</f>
        <v>NaCl</v>
      </c>
      <c r="R226" s="59">
        <f>'2. Collected Data'!AL226/'2. Collected Data'!G226</f>
        <v>0</v>
      </c>
      <c r="S226" s="59">
        <f>SUM('2. Collected Data'!AO226:AU226)/'2. Collected Data'!G226</f>
        <v>63.228194413899274</v>
      </c>
      <c r="T226" s="46" t="str">
        <f>IF(MAX('2. Collected Data'!AO226:AT226)='2. Collected Data'!AO226,"NaCl",IF(MAX('2. Collected Data'!AP226:AT226)='2. Collected Data'!AP226,"CaCl2",IF(MAX('2. Collected Data'!AQ226:AT226)='2. Collected Data'!AQ226,"MgCl2",IF(MAX('2. Collected Data'!AR226:AT226)='2. Collected Data'!AR226,"Potassium Acetate",IF('2. Collected Data'!AS226&gt;'2. Collected Data'!AT226,"Enhanced Brine","Ag Byproduct")))))</f>
        <v>Enhanced Brine</v>
      </c>
      <c r="U226" s="65">
        <f>IF('2. Collected Data'!BC226&gt;0,'2. Collected Data'!BC226/'2. Collected Data'!$G226,"")</f>
        <v>526.98682647899716</v>
      </c>
      <c r="V226" s="65">
        <f>IF('2. Collected Data'!BD226&gt;0,'2. Collected Data'!BD226/'2. Collected Data'!$G226,"")</f>
        <v>814.96360237519241</v>
      </c>
      <c r="W226" s="65">
        <f>IF('2. Collected Data'!BE226&gt;0,'2. Collected Data'!BE226/'2. Collected Data'!$G226,"")</f>
        <v>660.64079612931607</v>
      </c>
      <c r="X226" s="65">
        <f>IF('2. Collected Data'!BF226&gt;0,'2. Collected Data'!BF226/'2. Collected Data'!$G226,"")</f>
        <v>2002.5912249835055</v>
      </c>
      <c r="Y226" s="67">
        <f>IF(AND('2. Collected Data'!BB226&gt;0,'2. Collected Data'!BH226&gt;0),('2. Collected Data'!BH226-'2. Collected Data'!BB226)/'2. Collected Data'!BH226,"")</f>
        <v>0.34950276243093925</v>
      </c>
    </row>
    <row r="227" spans="1:25" s="47" customFormat="1" ht="11.25" customHeight="1" x14ac:dyDescent="0.15">
      <c r="A227" s="295" t="s">
        <v>155</v>
      </c>
      <c r="B227" s="146"/>
      <c r="C227" s="146"/>
      <c r="D227" s="146"/>
      <c r="E227" s="146"/>
      <c r="F227" s="146"/>
      <c r="G227" s="123">
        <f>'2. Collected Data'!G227</f>
        <v>29824</v>
      </c>
      <c r="H227" s="41">
        <f>'2. Collected Data'!I227/'3. Calculated Stats'!$G227*1000</f>
        <v>36.61480686695279</v>
      </c>
      <c r="I227" s="41">
        <f>'2. Collected Data'!J227/'3. Calculated Stats'!$G227*1000</f>
        <v>0.40236051502145925</v>
      </c>
      <c r="J227" s="41">
        <f>'2. Collected Data'!K227/'3. Calculated Stats'!$G227*1000</f>
        <v>0</v>
      </c>
      <c r="K227" s="59">
        <f>('2. Collected Data'!Y227+'2. Collected Data'!Z227)/G227*1000</f>
        <v>62.298819742489272</v>
      </c>
      <c r="L227" s="66">
        <f>IF(SUM('2. Collected Data'!Y227:Z227)&gt;0,(ROUND('2. Collected Data'!Y227/SUM('2. Collected Data'!Y227:Z227),2)),"")</f>
        <v>0.94</v>
      </c>
      <c r="M227" s="66">
        <f>IF(SUM('2. Collected Data'!Y227:Z227)&gt;0,1-L227,"")</f>
        <v>6.0000000000000053E-2</v>
      </c>
      <c r="N227" s="59">
        <f>IF('2. Collected Data'!AD227&gt;0,'2. Collected Data'!AE227/'2. Collected Data'!AD227,"")</f>
        <v>3421.8429752066118</v>
      </c>
      <c r="O227" s="59">
        <f>IF('2. Collected Data'!AF227&gt;0,'2. Collected Data'!AG227/'2. Collected Data'!AF227,"")</f>
        <v>17069.833333333332</v>
      </c>
      <c r="P227" s="59">
        <f>SUM('2. Collected Data'!AI227:AK227)/'2. Collected Data'!G227</f>
        <v>9.1529305257510725</v>
      </c>
      <c r="Q227" s="46" t="str">
        <f>IF(MAX('2. Collected Data'!AI227:AK227)='2. Collected Data'!AI227,"NaCl",IF(MAX('2. Collected Data'!AJ227:AK227)='2. Collected Data'!AJ227,"CaCl2","MgCl2"))</f>
        <v>NaCl</v>
      </c>
      <c r="R227" s="59">
        <f>'2. Collected Data'!AL227/'2. Collected Data'!G227</f>
        <v>0</v>
      </c>
      <c r="S227" s="59">
        <f>SUM('2. Collected Data'!AO227:AU227)/'2. Collected Data'!G227</f>
        <v>101.89236856223177</v>
      </c>
      <c r="T227" s="46" t="str">
        <f>IF(MAX('2. Collected Data'!AO227:AT227)='2. Collected Data'!AO227,"NaCl",IF(MAX('2. Collected Data'!AP227:AT227)='2. Collected Data'!AP227,"CaCl2",IF(MAX('2. Collected Data'!AQ227:AT227)='2. Collected Data'!AQ227,"MgCl2",IF(MAX('2. Collected Data'!AR227:AT227)='2. Collected Data'!AR227,"Potassium Acetate",IF('2. Collected Data'!AS227&gt;'2. Collected Data'!AT227,"Enhanced Brine","Ag Byproduct")))))</f>
        <v>NaCl</v>
      </c>
      <c r="U227" s="65">
        <f>IF('2. Collected Data'!BC227&gt;0,'2. Collected Data'!BC227/'2. Collected Data'!$G227,"")</f>
        <v>153.62235112660943</v>
      </c>
      <c r="V227" s="65">
        <f>IF('2. Collected Data'!BD227&gt;0,'2. Collected Data'!BD227/'2. Collected Data'!$G227,"")</f>
        <v>435.91449839055792</v>
      </c>
      <c r="W227" s="65">
        <f>IF('2. Collected Data'!BE227&gt;0,'2. Collected Data'!BE227/'2. Collected Data'!$G227,"")</f>
        <v>715.98289967811161</v>
      </c>
      <c r="X227" s="65">
        <f>IF('2. Collected Data'!BF227&gt;0,'2. Collected Data'!BF227/'2. Collected Data'!$G227,"")</f>
        <v>1270.4335434549357</v>
      </c>
      <c r="Y227" s="67">
        <f>IF(AND('2. Collected Data'!BB227&gt;0,'2. Collected Data'!BH227&gt;0),('2. Collected Data'!BH227-'2. Collected Data'!BB227)/'2. Collected Data'!BH227,"")</f>
        <v>4.6097560975609769E-2</v>
      </c>
    </row>
    <row r="228" spans="1:25" s="47" customFormat="1" ht="11.25" customHeight="1" x14ac:dyDescent="0.15">
      <c r="A228" s="292" t="s">
        <v>136</v>
      </c>
      <c r="B228" s="146"/>
      <c r="C228" s="146"/>
      <c r="D228" s="146"/>
      <c r="E228" s="146"/>
      <c r="F228" s="146"/>
      <c r="G228" s="123">
        <f>'2. Collected Data'!G228</f>
        <v>24622</v>
      </c>
      <c r="H228" s="41">
        <f>'2. Collected Data'!I228/'3. Calculated Stats'!$G228*1000</f>
        <v>36.633904638128506</v>
      </c>
      <c r="I228" s="41">
        <f>'2. Collected Data'!J228/'3. Calculated Stats'!$G228*1000</f>
        <v>1.7057915685159615</v>
      </c>
      <c r="J228" s="41">
        <f>'2. Collected Data'!K228/'3. Calculated Stats'!$G228*1000</f>
        <v>0.40614084964665748</v>
      </c>
      <c r="K228" s="59">
        <f>('2. Collected Data'!Y228+'2. Collected Data'!Z228)/G228*1000</f>
        <v>60.596214767281296</v>
      </c>
      <c r="L228" s="66">
        <f>IF(SUM('2. Collected Data'!Y228:Z228)&gt;0,(ROUND('2. Collected Data'!Y228/SUM('2. Collected Data'!Y228:Z228),2)),"")</f>
        <v>0.7</v>
      </c>
      <c r="M228" s="66">
        <f>IF(SUM('2. Collected Data'!Y228:Z228)&gt;0,1-L228,"")</f>
        <v>0.30000000000000004</v>
      </c>
      <c r="N228" s="59">
        <f>IF('2. Collected Data'!AD228&gt;0,'2. Collected Data'!AE228/'2. Collected Data'!AD228,"")</f>
        <v>2008.4033613445379</v>
      </c>
      <c r="O228" s="59">
        <f>IF('2. Collected Data'!AF228&gt;0,'2. Collected Data'!AG228/'2. Collected Data'!AF228,"")</f>
        <v>59405.940594059408</v>
      </c>
      <c r="P228" s="59">
        <f>SUM('2. Collected Data'!AI228:AK228)/'2. Collected Data'!G228</f>
        <v>3.2682154171066524</v>
      </c>
      <c r="Q228" s="46" t="str">
        <f>IF(MAX('2. Collected Data'!AI228:AK228)='2. Collected Data'!AI228,"NaCl",IF(MAX('2. Collected Data'!AJ228:AK228)='2. Collected Data'!AJ228,"CaCl2","MgCl2"))</f>
        <v>NaCl</v>
      </c>
      <c r="R228" s="59">
        <f>'2. Collected Data'!AL228/'2. Collected Data'!G228</f>
        <v>0.42433595971082771</v>
      </c>
      <c r="S228" s="59">
        <f>SUM('2. Collected Data'!AO228:AU228)/'2. Collected Data'!G228</f>
        <v>841.84534156445454</v>
      </c>
      <c r="T228" s="46"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8" s="65" t="str">
        <f>IF('2. Collected Data'!BC228&gt;0,'2. Collected Data'!BC228/'2. Collected Data'!$G228,"")</f>
        <v/>
      </c>
      <c r="V228" s="65" t="str">
        <f>IF('2. Collected Data'!BD228&gt;0,'2. Collected Data'!BD228/'2. Collected Data'!$G228,"")</f>
        <v/>
      </c>
      <c r="W228" s="65">
        <f>IF('2. Collected Data'!BE228&gt;0,'2. Collected Data'!BE228/'2. Collected Data'!$G228,"")</f>
        <v>414.26366663959061</v>
      </c>
      <c r="X228" s="65" t="str">
        <f>IF('2. Collected Data'!BF228&gt;0,'2. Collected Data'!BF228/'2. Collected Data'!$G228,"")</f>
        <v/>
      </c>
      <c r="Y228" s="67">
        <f>IF(AND('2. Collected Data'!BB228&gt;0,'2. Collected Data'!BH228&gt;0),('2. Collected Data'!BH228-'2. Collected Data'!BB228)/'2. Collected Data'!BH228,"")</f>
        <v>0.10395860907231382</v>
      </c>
    </row>
    <row r="229" spans="1:25" s="47" customFormat="1" ht="11.25" customHeight="1" x14ac:dyDescent="0.15">
      <c r="A229" s="292" t="s">
        <v>109</v>
      </c>
      <c r="B229" s="146"/>
      <c r="C229" s="146"/>
      <c r="D229" s="146"/>
      <c r="E229" s="146"/>
      <c r="F229" s="146"/>
      <c r="G229" s="123">
        <f>'2. Collected Data'!G229</f>
        <v>23500</v>
      </c>
      <c r="H229" s="41">
        <f>'2. Collected Data'!I229/'3. Calculated Stats'!$G229*1000</f>
        <v>25.148936170212764</v>
      </c>
      <c r="I229" s="41">
        <f>'2. Collected Data'!J229/'3. Calculated Stats'!$G229*1000</f>
        <v>4.5106382978723403</v>
      </c>
      <c r="J229" s="41">
        <f>'2. Collected Data'!K229/'3. Calculated Stats'!$G229*1000</f>
        <v>0.1702127659574468</v>
      </c>
      <c r="K229" s="59">
        <f>('2. Collected Data'!Y229+'2. Collected Data'!Z229)/G229*1000</f>
        <v>56.38297872340425</v>
      </c>
      <c r="L229" s="66">
        <f>IF(SUM('2. Collected Data'!Y229:Z229)&gt;0,(ROUND('2. Collected Data'!Y229/SUM('2. Collected Data'!Y229:Z229),2)),"")</f>
        <v>0.98</v>
      </c>
      <c r="M229" s="66">
        <f>IF(SUM('2. Collected Data'!Y229:Z229)&gt;0,1-L229,"")</f>
        <v>2.0000000000000018E-2</v>
      </c>
      <c r="N229" s="59">
        <f>IF('2. Collected Data'!AD229&gt;0,'2. Collected Data'!AE229/'2. Collected Data'!AD229,"")</f>
        <v>125</v>
      </c>
      <c r="O229" s="59">
        <f>IF('2. Collected Data'!AF229&gt;0,'2. Collected Data'!AG229/'2. Collected Data'!AF229,"")</f>
        <v>15000</v>
      </c>
      <c r="P229" s="59">
        <f>SUM('2. Collected Data'!AI229:AK229)/'2. Collected Data'!G229</f>
        <v>3.5592340425531916</v>
      </c>
      <c r="Q229" s="46" t="str">
        <f>IF(MAX('2. Collected Data'!AI229:AK229)='2. Collected Data'!AI229,"NaCl",IF(MAX('2. Collected Data'!AJ229:AK229)='2. Collected Data'!AJ229,"CaCl2","MgCl2"))</f>
        <v>NaCl</v>
      </c>
      <c r="R229" s="59">
        <f>'2. Collected Data'!AL229/'2. Collected Data'!G229</f>
        <v>0.42425531914893616</v>
      </c>
      <c r="S229" s="59">
        <f>SUM('2. Collected Data'!AO229:AU229)/'2. Collected Data'!G229</f>
        <v>162.46808510638297</v>
      </c>
      <c r="T229" s="46"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29" s="65">
        <f>IF('2. Collected Data'!BC229&gt;0,'2. Collected Data'!BC229/'2. Collected Data'!$G229,"")</f>
        <v>282.59574468085106</v>
      </c>
      <c r="V229" s="65">
        <f>IF('2. Collected Data'!BD229&gt;0,'2. Collected Data'!BD229/'2. Collected Data'!$G229,"")</f>
        <v>242.42553191489361</v>
      </c>
      <c r="W229" s="65">
        <f>IF('2. Collected Data'!BE229&gt;0,'2. Collected Data'!BE229/'2. Collected Data'!$G229,"")</f>
        <v>177.61702127659575</v>
      </c>
      <c r="X229" s="65">
        <f>IF('2. Collected Data'!BF229&gt;0,'2. Collected Data'!BF229/'2. Collected Data'!$G229,"")</f>
        <v>702.63829787234044</v>
      </c>
      <c r="Y229" s="67" t="str">
        <f>IF(AND('2. Collected Data'!BB229&gt;0,'2. Collected Data'!BH229&gt;0),('2. Collected Data'!BH229-'2. Collected Data'!BB229)/'2. Collected Data'!BH229,"")</f>
        <v/>
      </c>
    </row>
    <row r="230" spans="1:25" s="252" customFormat="1" ht="11.25" customHeight="1" x14ac:dyDescent="0.15">
      <c r="A230" s="324" t="s">
        <v>352</v>
      </c>
      <c r="B230" s="358"/>
      <c r="C230" s="358"/>
      <c r="D230" s="358"/>
      <c r="E230" s="358"/>
      <c r="F230" s="358"/>
      <c r="G230" s="123"/>
      <c r="H230" s="41"/>
      <c r="I230" s="41"/>
      <c r="J230" s="41"/>
      <c r="K230" s="59"/>
      <c r="L230" s="66"/>
      <c r="M230" s="66"/>
      <c r="N230" s="59"/>
      <c r="O230" s="59"/>
      <c r="P230" s="59"/>
      <c r="Q230" s="46"/>
      <c r="R230" s="59"/>
      <c r="S230" s="59"/>
      <c r="T230" s="46"/>
      <c r="U230" s="65"/>
      <c r="V230" s="65"/>
      <c r="W230" s="65"/>
      <c r="X230" s="65"/>
      <c r="Y230" s="67"/>
    </row>
    <row r="231" spans="1:25" s="252" customFormat="1" ht="11.25" customHeight="1" x14ac:dyDescent="0.15">
      <c r="A231" s="293" t="s">
        <v>53</v>
      </c>
      <c r="B231" s="358"/>
      <c r="C231" s="358"/>
      <c r="D231" s="358"/>
      <c r="E231" s="358"/>
      <c r="F231" s="358"/>
      <c r="G231" s="123"/>
      <c r="H231" s="41"/>
      <c r="I231" s="41"/>
      <c r="J231" s="41"/>
      <c r="K231" s="59"/>
      <c r="L231" s="66"/>
      <c r="M231" s="66"/>
      <c r="N231" s="59"/>
      <c r="O231" s="59"/>
      <c r="P231" s="59"/>
      <c r="Q231" s="46"/>
      <c r="R231" s="59"/>
      <c r="S231" s="59"/>
      <c r="T231" s="46"/>
      <c r="U231" s="65"/>
      <c r="V231" s="65"/>
      <c r="W231" s="65"/>
      <c r="X231" s="65"/>
      <c r="Y231" s="67"/>
    </row>
    <row r="232" spans="1:25" s="47" customFormat="1" ht="11.25" customHeight="1" x14ac:dyDescent="0.15">
      <c r="A232" s="292" t="s">
        <v>137</v>
      </c>
      <c r="B232" s="146"/>
      <c r="C232" s="146"/>
      <c r="D232" s="146"/>
      <c r="E232" s="146"/>
      <c r="F232" s="146"/>
      <c r="G232" s="123">
        <f>'2. Collected Data'!G232</f>
        <v>8223</v>
      </c>
      <c r="H232" s="41">
        <f>'2. Collected Data'!I232/'3. Calculated Stats'!$G232*1000</f>
        <v>49.373707892496654</v>
      </c>
      <c r="I232" s="41">
        <f>'2. Collected Data'!J232/'3. Calculated Stats'!$G232*1000</f>
        <v>3.0402529490453607</v>
      </c>
      <c r="J232" s="41">
        <f>'2. Collected Data'!K232/'3. Calculated Stats'!$G232*1000</f>
        <v>0.60805058980907212</v>
      </c>
      <c r="K232" s="59">
        <f>('2. Collected Data'!Y232+'2. Collected Data'!Z232)/G232*1000</f>
        <v>93.274960476711655</v>
      </c>
      <c r="L232" s="66">
        <f>IF(SUM('2. Collected Data'!Y232:Z232)&gt;0,(ROUND('2. Collected Data'!Y232/SUM('2. Collected Data'!Y232:Z232),2)),"")</f>
        <v>1</v>
      </c>
      <c r="M232" s="66">
        <f>IF(SUM('2. Collected Data'!Y232:Z232)&gt;0,1-L232,"")</f>
        <v>0</v>
      </c>
      <c r="N232" s="59">
        <f>IF('2. Collected Data'!AD232&gt;0,'2. Collected Data'!AE232/'2. Collected Data'!AD232,"")</f>
        <v>900</v>
      </c>
      <c r="O232" s="59">
        <f>IF('2. Collected Data'!AF232&gt;0,'2. Collected Data'!AG232/'2. Collected Data'!AF232,"")</f>
        <v>9192.1348314606748</v>
      </c>
      <c r="P232" s="59">
        <f>SUM('2. Collected Data'!AI232:AK232)/'2. Collected Data'!G232</f>
        <v>18.019336008755928</v>
      </c>
      <c r="Q232" s="46" t="str">
        <f>IF(MAX('2. Collected Data'!AI232:AK232)='2. Collected Data'!AI232,"NaCl",IF(MAX('2. Collected Data'!AJ232:AK232)='2. Collected Data'!AJ232,"CaCl2","MgCl2"))</f>
        <v>NaCl</v>
      </c>
      <c r="R232" s="59">
        <f>'2. Collected Data'!AL232/'2. Collected Data'!G232</f>
        <v>0.56731120029186433</v>
      </c>
      <c r="S232" s="59">
        <f>SUM('2. Collected Data'!AO232:AU232)/'2. Collected Data'!G232</f>
        <v>121.13924358506628</v>
      </c>
      <c r="T232" s="46"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NaCl</v>
      </c>
      <c r="U232" s="65">
        <f>IF('2. Collected Data'!BC232&gt;0,'2. Collected Data'!BC232/'2. Collected Data'!$G232,"")</f>
        <v>2050.9256962179252</v>
      </c>
      <c r="V232" s="65">
        <f>IF('2. Collected Data'!BD232&gt;0,'2. Collected Data'!BD232/'2. Collected Data'!$G232,"")</f>
        <v>1851.6819895415299</v>
      </c>
      <c r="W232" s="65">
        <f>IF('2. Collected Data'!BE232&gt;0,'2. Collected Data'!BE232/'2. Collected Data'!$G232,"")</f>
        <v>1473.5260853703028</v>
      </c>
      <c r="X232" s="65">
        <f>IF('2. Collected Data'!BF232&gt;0,'2. Collected Data'!BF232/'2. Collected Data'!$G232,"")</f>
        <v>5376.1337711297583</v>
      </c>
      <c r="Y232" s="67">
        <f>IF(AND('2. Collected Data'!BB232&gt;0,'2. Collected Data'!BH232&gt;0),('2. Collected Data'!BH232-'2. Collected Data'!BB232)/'2. Collected Data'!BH232,"")</f>
        <v>0.2402737752161383</v>
      </c>
    </row>
    <row r="233" spans="1:25" s="47" customFormat="1" ht="11.25" customHeight="1" x14ac:dyDescent="0.15">
      <c r="A233" s="295" t="s">
        <v>353</v>
      </c>
      <c r="B233" s="146"/>
      <c r="C233" s="146"/>
      <c r="D233" s="146"/>
      <c r="E233" s="146"/>
      <c r="F233" s="146"/>
      <c r="G233" s="123">
        <f>'2. Collected Data'!G233</f>
        <v>17361</v>
      </c>
      <c r="H233" s="41">
        <f>'2. Collected Data'!I233/'3. Calculated Stats'!$G233*1000</f>
        <v>37.267438511606471</v>
      </c>
      <c r="I233" s="41">
        <f>'2. Collected Data'!J233/'3. Calculated Stats'!$G233*1000</f>
        <v>0.34560221185415591</v>
      </c>
      <c r="J233" s="41">
        <f>'2. Collected Data'!K233/'3. Calculated Stats'!$G233*1000</f>
        <v>0.57600368642359312</v>
      </c>
      <c r="K233" s="59">
        <f>('2. Collected Data'!Y233+'2. Collected Data'!Z233)/G233*1000</f>
        <v>47.23230228673463</v>
      </c>
      <c r="L233" s="66">
        <f>IF(SUM('2. Collected Data'!Y233:Z233)&gt;0,(ROUND('2. Collected Data'!Y233/SUM('2. Collected Data'!Y233:Z233),2)),"")</f>
        <v>0.98</v>
      </c>
      <c r="M233" s="66">
        <f>IF(SUM('2. Collected Data'!Y233:Z233)&gt;0,1-L233,"")</f>
        <v>2.0000000000000018E-2</v>
      </c>
      <c r="N233" s="59">
        <f>IF('2. Collected Data'!AD233&gt;0,'2. Collected Data'!AE233/'2. Collected Data'!AD233,"")</f>
        <v>3763.4408602150538</v>
      </c>
      <c r="O233" s="59">
        <f>IF('2. Collected Data'!AF233&gt;0,'2. Collected Data'!AG233/'2. Collected Data'!AF233,"")</f>
        <v>22077.922077922078</v>
      </c>
      <c r="P233" s="59">
        <f>SUM('2. Collected Data'!AI233:AK233)/'2. Collected Data'!G233</f>
        <v>8.9078970105408679</v>
      </c>
      <c r="Q233" s="46" t="str">
        <f>IF(MAX('2. Collected Data'!AI233:AK233)='2. Collected Data'!AI233,"NaCl",IF(MAX('2. Collected Data'!AJ233:AK233)='2. Collected Data'!AJ233,"CaCl2","MgCl2"))</f>
        <v>NaCl</v>
      </c>
      <c r="R233" s="59">
        <f>'2. Collected Data'!AL233/'2. Collected Data'!G233</f>
        <v>0.76447209262139282</v>
      </c>
      <c r="S233" s="59">
        <f>SUM('2. Collected Data'!AO233:AU233)/'2. Collected Data'!G233</f>
        <v>125.39980415874662</v>
      </c>
      <c r="T233" s="46" t="str">
        <f>IF(MAX('2. Collected Data'!AO233:AT233)='2. Collected Data'!AO233,"NaCl",IF(MAX('2. Collected Data'!AP233:AT233)='2. Collected Data'!AP233,"CaCl2",IF(MAX('2. Collected Data'!AQ233:AT233)='2. Collected Data'!AQ233,"MgCl2",IF(MAX('2. Collected Data'!AR233:AT233)='2. Collected Data'!AR233,"Potassium Acetate",IF('2. Collected Data'!AS233&gt;'2. Collected Data'!AT233,"Enhanced Brine","Ag Byproduct")))))</f>
        <v>NaCl</v>
      </c>
      <c r="U233" s="65">
        <f>IF('2. Collected Data'!BC233&gt;0,'2. Collected Data'!BC233/'2. Collected Data'!$G233,"")</f>
        <v>1108.252692817234</v>
      </c>
      <c r="V233" s="65">
        <f>IF('2. Collected Data'!BD233&gt;0,'2. Collected Data'!BD233/'2. Collected Data'!$G233,"")</f>
        <v>2553.5375842405392</v>
      </c>
      <c r="W233" s="65">
        <f>IF('2. Collected Data'!BE233&gt;0,'2. Collected Data'!BE233/'2. Collected Data'!$G233,"")</f>
        <v>772.03317781233795</v>
      </c>
      <c r="X233" s="65">
        <f>IF('2. Collected Data'!BF233&gt;0,'2. Collected Data'!BF233/'2. Collected Data'!$G233,"")</f>
        <v>4433.8234548701112</v>
      </c>
      <c r="Y233" s="67">
        <f>IF(AND('2. Collected Data'!BB233&gt;0,'2. Collected Data'!BH233&gt;0),('2. Collected Data'!BH233-'2. Collected Data'!BB233)/'2. Collected Data'!BH233,"")</f>
        <v>2.062500000000007E-2</v>
      </c>
    </row>
    <row r="234" spans="1:25" s="47" customFormat="1" ht="11.25" customHeight="1" x14ac:dyDescent="0.15">
      <c r="A234" s="292" t="s">
        <v>138</v>
      </c>
      <c r="B234" s="146"/>
      <c r="C234" s="146"/>
      <c r="D234" s="146"/>
      <c r="E234" s="146"/>
      <c r="F234" s="146"/>
      <c r="G234" s="123">
        <f>'2. Collected Data'!G234</f>
        <v>15436</v>
      </c>
      <c r="H234" s="41">
        <f>'2. Collected Data'!I234/'3. Calculated Stats'!$G234*1000</f>
        <v>25.913449080072557</v>
      </c>
      <c r="I234" s="41">
        <f>'2. Collected Data'!J234/'3. Calculated Stats'!$G234*1000</f>
        <v>6.4783622700181398E-2</v>
      </c>
      <c r="J234" s="41">
        <f>'2. Collected Data'!K234/'3. Calculated Stats'!$G234*1000</f>
        <v>2.461777662606893</v>
      </c>
      <c r="K234" s="59">
        <f>('2. Collected Data'!Y234+'2. Collected Data'!Z234)/G234*1000</f>
        <v>71.261984970199535</v>
      </c>
      <c r="L234" s="66">
        <f>IF(SUM('2. Collected Data'!Y234:Z234)&gt;0,(ROUND('2. Collected Data'!Y234/SUM('2. Collected Data'!Y234:Z234),2)),"")</f>
        <v>0.27</v>
      </c>
      <c r="M234" s="66">
        <f>IF(SUM('2. Collected Data'!Y234:Z234)&gt;0,1-L234,"")</f>
        <v>0.73</v>
      </c>
      <c r="N234" s="59">
        <f>IF('2. Collected Data'!AD234&gt;0,'2. Collected Data'!AE234/'2. Collected Data'!AD234,"")</f>
        <v>2502.9776119402986</v>
      </c>
      <c r="O234" s="59">
        <f>IF('2. Collected Data'!AF234&gt;0,'2. Collected Data'!AG234/'2. Collected Data'!AF234,"")</f>
        <v>7240.0720000000001</v>
      </c>
      <c r="P234" s="59">
        <f>SUM('2. Collected Data'!AI234:AK234)/'2. Collected Data'!G234</f>
        <v>24.050919927442344</v>
      </c>
      <c r="Q234" s="46" t="str">
        <f>IF(MAX('2. Collected Data'!AI234:AK234)='2. Collected Data'!AI234,"NaCl",IF(MAX('2. Collected Data'!AJ234:AK234)='2. Collected Data'!AJ234,"CaCl2","MgCl2"))</f>
        <v>NaCl</v>
      </c>
      <c r="R234" s="59">
        <f>'2. Collected Data'!AL234/'2. Collected Data'!G234</f>
        <v>0.62315366675304484</v>
      </c>
      <c r="S234" s="59">
        <f>SUM('2. Collected Data'!AO234:AU234)/'2. Collected Data'!G234</f>
        <v>110.99552993003368</v>
      </c>
      <c r="T234" s="46"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4" s="65">
        <f>IF('2. Collected Data'!BC234&gt;0,'2. Collected Data'!BC234/'2. Collected Data'!$G234,"")</f>
        <v>609.05257838818341</v>
      </c>
      <c r="V234" s="65">
        <f>IF('2. Collected Data'!BD234&gt;0,'2. Collected Data'!BD234/'2. Collected Data'!$G234,"")</f>
        <v>3537.7968722466962</v>
      </c>
      <c r="W234" s="65">
        <f>IF('2. Collected Data'!BE234&gt;0,'2. Collected Data'!BE234/'2. Collected Data'!$G234,"")</f>
        <v>1598.2989654055455</v>
      </c>
      <c r="X234" s="65">
        <f>IF('2. Collected Data'!BF234&gt;0,'2. Collected Data'!BF234/'2. Collected Data'!$G234,"")</f>
        <v>5745.1484160404252</v>
      </c>
      <c r="Y234" s="67">
        <f>IF(AND('2. Collected Data'!BB234&gt;0,'2. Collected Data'!BH234&gt;0),('2. Collected Data'!BH234-'2. Collected Data'!BB234)/'2. Collected Data'!BH234,"")</f>
        <v>0.17512925891555092</v>
      </c>
    </row>
    <row r="235" spans="1:25" s="47" customFormat="1" ht="11.25" customHeight="1" x14ac:dyDescent="0.15">
      <c r="A235" s="292" t="s">
        <v>139</v>
      </c>
      <c r="B235" s="146"/>
      <c r="C235" s="146"/>
      <c r="D235" s="146"/>
      <c r="E235" s="146"/>
      <c r="F235" s="146"/>
      <c r="G235" s="123">
        <f>'2. Collected Data'!G235</f>
        <v>31315</v>
      </c>
      <c r="H235" s="41">
        <f>'2. Collected Data'!I235/'3. Calculated Stats'!$G235*1000</f>
        <v>11.017084464314227</v>
      </c>
      <c r="I235" s="41">
        <f>'2. Collected Data'!J235/'3. Calculated Stats'!$G235*1000</f>
        <v>0.70253871946351587</v>
      </c>
      <c r="J235" s="41">
        <f>'2. Collected Data'!K235/'3. Calculated Stats'!$G235*1000</f>
        <v>0.38320293788919046</v>
      </c>
      <c r="K235" s="59">
        <f>('2. Collected Data'!Y235+'2. Collected Data'!Z235)/G235*1000</f>
        <v>0</v>
      </c>
      <c r="L235" s="66" t="str">
        <f>IF(SUM('2. Collected Data'!Y235:Z235)&gt;0,(ROUND('2. Collected Data'!Y235/SUM('2. Collected Data'!Y235:Z235),2)),"")</f>
        <v/>
      </c>
      <c r="M235" s="66" t="str">
        <f>IF(SUM('2. Collected Data'!Y235:Z235)&gt;0,1-L235,"")</f>
        <v/>
      </c>
      <c r="N235" s="59">
        <f>IF('2. Collected Data'!AD235&gt;0,'2. Collected Data'!AE235/'2. Collected Data'!AD235,"")</f>
        <v>0</v>
      </c>
      <c r="O235" s="59" t="str">
        <f>IF('2. Collected Data'!AF235&gt;0,'2. Collected Data'!AG235/'2. Collected Data'!AF235,"")</f>
        <v/>
      </c>
      <c r="P235" s="59">
        <f>SUM('2. Collected Data'!AI235:AK235)/'2. Collected Data'!G235</f>
        <v>16.726935973175795</v>
      </c>
      <c r="Q235" s="46" t="str">
        <f>IF(MAX('2. Collected Data'!AI235:AK235)='2. Collected Data'!AI235,"NaCl",IF(MAX('2. Collected Data'!AJ235:AK235)='2. Collected Data'!AJ235,"CaCl2","MgCl2"))</f>
        <v>NaCl</v>
      </c>
      <c r="R235" s="59">
        <f>'2. Collected Data'!AL235/'2. Collected Data'!G235</f>
        <v>2.5010378412901164</v>
      </c>
      <c r="S235" s="59">
        <f>SUM('2. Collected Data'!AO235:AU235)/'2. Collected Data'!G235</f>
        <v>83.303592527542705</v>
      </c>
      <c r="T235" s="46"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5" s="65" t="str">
        <f>IF('2. Collected Data'!BC235&gt;0,'2. Collected Data'!BC235/'2. Collected Data'!$G235,"")</f>
        <v/>
      </c>
      <c r="V235" s="65" t="str">
        <f>IF('2. Collected Data'!BD235&gt;0,'2. Collected Data'!BD235/'2. Collected Data'!$G235,"")</f>
        <v/>
      </c>
      <c r="W235" s="65" t="str">
        <f>IF('2. Collected Data'!BE235&gt;0,'2. Collected Data'!BE235/'2. Collected Data'!$G235,"")</f>
        <v/>
      </c>
      <c r="X235" s="65" t="str">
        <f>IF('2. Collected Data'!BF235&gt;0,'2. Collected Data'!BF235/'2. Collected Data'!$G235,"")</f>
        <v/>
      </c>
      <c r="Y235" s="67">
        <f>IF(AND('2. Collected Data'!BB235&gt;0,'2. Collected Data'!BH235&gt;0),('2. Collected Data'!BH235-'2. Collected Data'!BB235)/'2. Collected Data'!BH235,"")</f>
        <v>0.20615534929164628</v>
      </c>
    </row>
    <row r="236" spans="1:25" s="47" customFormat="1" ht="11.25" customHeight="1" x14ac:dyDescent="0.15">
      <c r="A236" s="379" t="s">
        <v>140</v>
      </c>
      <c r="B236" s="146"/>
      <c r="C236" s="146"/>
      <c r="D236" s="146"/>
      <c r="E236" s="146"/>
      <c r="F236" s="146"/>
      <c r="G236" s="123">
        <f>'2. Collected Data'!G236</f>
        <v>30011</v>
      </c>
      <c r="H236" s="41">
        <f>'2. Collected Data'!I236/'3. Calculated Stats'!$G236*1000</f>
        <v>29.155976142081236</v>
      </c>
      <c r="I236" s="41">
        <f>'2. Collected Data'!J236/'3. Calculated Stats'!$G236*1000</f>
        <v>0.79970677418279967</v>
      </c>
      <c r="J236" s="41">
        <f>'2. Collected Data'!K236/'3. Calculated Stats'!$G236*1000</f>
        <v>4.2984239112325477</v>
      </c>
      <c r="K236" s="59">
        <f>('2. Collected Data'!Y236+'2. Collected Data'!Z236)/G236*1000</f>
        <v>61.710706074439372</v>
      </c>
      <c r="L236" s="66">
        <f>IF(SUM('2. Collected Data'!Y236:Z236)&gt;0,(ROUND('2. Collected Data'!Y236/SUM('2. Collected Data'!Y236:Z236),2)),"")</f>
        <v>0.95</v>
      </c>
      <c r="M236" s="66">
        <f>IF(SUM('2. Collected Data'!Y236:Z236)&gt;0,1-L236,"")</f>
        <v>5.0000000000000044E-2</v>
      </c>
      <c r="N236" s="59">
        <f>IF('2. Collected Data'!AD236&gt;0,'2. Collected Data'!AE236/'2. Collected Data'!AD236,"")</f>
        <v>2283.687116564417</v>
      </c>
      <c r="O236" s="59">
        <f>IF('2. Collected Data'!AF236&gt;0,'2. Collected Data'!AG236/'2. Collected Data'!AF236,"")</f>
        <v>10505.202312138728</v>
      </c>
      <c r="P236" s="59">
        <f>SUM('2. Collected Data'!AI236:AK236)/'2. Collected Data'!G236</f>
        <v>6.3132518076705209</v>
      </c>
      <c r="Q236" s="46" t="str">
        <f>IF(MAX('2. Collected Data'!AI236:AK236)='2. Collected Data'!AI236,"NaCl",IF(MAX('2. Collected Data'!AJ236:AK236)='2. Collected Data'!AJ236,"CaCl2","MgCl2"))</f>
        <v>NaCl</v>
      </c>
      <c r="R236" s="59">
        <f>'2. Collected Data'!AL236/'2. Collected Data'!G236</f>
        <v>0.96931125254073502</v>
      </c>
      <c r="S236" s="59">
        <f>SUM('2. Collected Data'!AO236:AU236)/'2. Collected Data'!G236</f>
        <v>273.32198193995532</v>
      </c>
      <c r="T236" s="46"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6" s="65">
        <f>IF('2. Collected Data'!BC236&gt;0,'2. Collected Data'!BC236/'2. Collected Data'!$G236,"")</f>
        <v>1484.6254373396421</v>
      </c>
      <c r="V236" s="65">
        <f>IF('2. Collected Data'!BD236&gt;0,'2. Collected Data'!BD236/'2. Collected Data'!$G236,"")</f>
        <v>1306.6278697810803</v>
      </c>
      <c r="W236" s="65">
        <f>IF('2. Collected Data'!BE236&gt;0,'2. Collected Data'!BE236/'2. Collected Data'!$G236,"")</f>
        <v>2134.1446136416648</v>
      </c>
      <c r="X236" s="65">
        <f>IF('2. Collected Data'!BF236&gt;0,'2. Collected Data'!BF236/'2. Collected Data'!$G236,"")</f>
        <v>4925.3978874412715</v>
      </c>
      <c r="Y236" s="67">
        <f>IF(AND('2. Collected Data'!BB236&gt;0,'2. Collected Data'!BH236&gt;0),('2. Collected Data'!BH236-'2. Collected Data'!BB236)/'2. Collected Data'!BH236,"")</f>
        <v>9.7787046692156154E-2</v>
      </c>
    </row>
    <row r="237" spans="1:25" s="252" customFormat="1" ht="11.25" customHeight="1" x14ac:dyDescent="0.15">
      <c r="A237" s="380" t="s">
        <v>354</v>
      </c>
      <c r="B237" s="358"/>
      <c r="C237" s="358"/>
      <c r="D237" s="358"/>
      <c r="E237" s="358"/>
      <c r="F237" s="358"/>
      <c r="G237" s="123"/>
      <c r="H237" s="41"/>
      <c r="I237" s="41"/>
      <c r="J237" s="41"/>
      <c r="K237" s="59"/>
      <c r="L237" s="66"/>
      <c r="M237" s="66"/>
      <c r="N237" s="59"/>
      <c r="O237" s="59"/>
      <c r="P237" s="59"/>
      <c r="Q237" s="46"/>
      <c r="R237" s="59"/>
      <c r="S237" s="59"/>
      <c r="T237" s="46"/>
      <c r="U237" s="65"/>
      <c r="V237" s="65"/>
      <c r="W237" s="65"/>
      <c r="X237" s="65"/>
      <c r="Y237" s="67"/>
    </row>
    <row r="238" spans="1:25" s="47" customFormat="1" ht="11.25" customHeight="1" x14ac:dyDescent="0.15">
      <c r="A238" s="379" t="s">
        <v>141</v>
      </c>
      <c r="B238" s="146"/>
      <c r="C238" s="146"/>
      <c r="D238" s="146"/>
      <c r="E238" s="146"/>
      <c r="F238" s="146"/>
      <c r="G238" s="123">
        <f>'2. Collected Data'!G238</f>
        <v>77541</v>
      </c>
      <c r="H238" s="41">
        <f>'2. Collected Data'!I238/'3. Calculated Stats'!$G238*1000</f>
        <v>20.376317045176101</v>
      </c>
      <c r="I238" s="41">
        <f>'2. Collected Data'!J238/'3. Calculated Stats'!$G238*1000</f>
        <v>1.0961942714177018</v>
      </c>
      <c r="J238" s="41">
        <f>'2. Collected Data'!K238/'3. Calculated Stats'!$G238*1000</f>
        <v>2.5792806386298859E-2</v>
      </c>
      <c r="K238" s="59">
        <f>('2. Collected Data'!Y238+'2. Collected Data'!Z238)/G238*1000</f>
        <v>38.534452741130501</v>
      </c>
      <c r="L238" s="66">
        <f>IF(SUM('2. Collected Data'!Y238:Z238)&gt;0,(ROUND('2. Collected Data'!Y238/SUM('2. Collected Data'!Y238:Z238),2)),"")</f>
        <v>0.93</v>
      </c>
      <c r="M238" s="66">
        <f>IF(SUM('2. Collected Data'!Y238:Z238)&gt;0,1-L238,"")</f>
        <v>6.9999999999999951E-2</v>
      </c>
      <c r="N238" s="59">
        <f>IF('2. Collected Data'!AD238&gt;0,'2. Collected Data'!AE238/'2. Collected Data'!AD238,"")</f>
        <v>1811.1111111111111</v>
      </c>
      <c r="O238" s="59">
        <f>IF('2. Collected Data'!AF238&gt;0,'2. Collected Data'!AG238/'2. Collected Data'!AF238,"")</f>
        <v>10000</v>
      </c>
      <c r="P238" s="59">
        <f>SUM('2. Collected Data'!AI238:AK238)/'2. Collected Data'!G238</f>
        <v>1.623450819566423</v>
      </c>
      <c r="Q238" s="46" t="str">
        <f>IF(MAX('2. Collected Data'!AI238:AK238)='2. Collected Data'!AI238,"NaCl",IF(MAX('2. Collected Data'!AJ238:AK238)='2. Collected Data'!AJ238,"CaCl2","MgCl2"))</f>
        <v>NaCl</v>
      </c>
      <c r="R238" s="59">
        <f>'2. Collected Data'!AL238/'2. Collected Data'!G238</f>
        <v>1.355141151132949</v>
      </c>
      <c r="S238" s="59">
        <f>SUM('2. Collected Data'!AO238:AU238)/'2. Collected Data'!G238</f>
        <v>36.549296501205816</v>
      </c>
      <c r="T238" s="46"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8" s="65">
        <f>IF('2. Collected Data'!BC238&gt;0,'2. Collected Data'!BC238/'2. Collected Data'!$G238,"")</f>
        <v>233.68169097638668</v>
      </c>
      <c r="V238" s="65">
        <f>IF('2. Collected Data'!BD238&gt;0,'2. Collected Data'!BD238/'2. Collected Data'!$G238,"")</f>
        <v>124.03189280509666</v>
      </c>
      <c r="W238" s="65">
        <f>IF('2. Collected Data'!BE238&gt;0,'2. Collected Data'!BE238/'2. Collected Data'!$G238,"")</f>
        <v>48.878322435872633</v>
      </c>
      <c r="X238" s="65">
        <f>IF('2. Collected Data'!BF238&gt;0,'2. Collected Data'!BF238/'2. Collected Data'!$G238,"")</f>
        <v>683.8154008846933</v>
      </c>
      <c r="Y238" s="67">
        <f>IF(AND('2. Collected Data'!BB238&gt;0,'2. Collected Data'!BH238&gt;0),('2. Collected Data'!BH238-'2. Collected Data'!BB238)/'2. Collected Data'!BH238,"")</f>
        <v>6.391632771644359E-3</v>
      </c>
    </row>
    <row r="239" spans="1:25" s="47" customFormat="1" ht="11.25" customHeight="1" x14ac:dyDescent="0.15">
      <c r="A239" s="379" t="s">
        <v>142</v>
      </c>
      <c r="B239" s="146"/>
      <c r="C239" s="146"/>
      <c r="D239" s="146"/>
      <c r="E239" s="146"/>
      <c r="F239" s="146"/>
      <c r="G239" s="123">
        <f>'2. Collected Data'!G239</f>
        <v>25205</v>
      </c>
      <c r="H239" s="41">
        <f>'2. Collected Data'!I239/'3. Calculated Stats'!$G239*1000</f>
        <v>23.527077960722078</v>
      </c>
      <c r="I239" s="41">
        <f>'2. Collected Data'!J239/'3. Calculated Stats'!$G239*1000</f>
        <v>2.6582027375520729</v>
      </c>
      <c r="J239" s="41">
        <f>'2. Collected Data'!K239/'3. Calculated Stats'!$G239*1000</f>
        <v>1.5076373735369968</v>
      </c>
      <c r="K239" s="59">
        <f>('2. Collected Data'!Y239+'2. Collected Data'!Z239)/G239*1000</f>
        <v>30.430470144812539</v>
      </c>
      <c r="L239" s="66">
        <f>IF(SUM('2. Collected Data'!Y239:Z239)&gt;0,(ROUND('2. Collected Data'!Y239/SUM('2. Collected Data'!Y239:Z239),2)),"")</f>
        <v>0.74</v>
      </c>
      <c r="M239" s="66">
        <f>IF(SUM('2. Collected Data'!Y239:Z239)&gt;0,1-L239,"")</f>
        <v>0.26</v>
      </c>
      <c r="N239" s="59">
        <f>IF('2. Collected Data'!AD239&gt;0,'2. Collected Data'!AE239/'2. Collected Data'!AD239,"")</f>
        <v>279.16666666666669</v>
      </c>
      <c r="O239" s="59">
        <f>IF('2. Collected Data'!AF239&gt;0,'2. Collected Data'!AG239/'2. Collected Data'!AF239,"")</f>
        <v>10000</v>
      </c>
      <c r="P239" s="59">
        <f>SUM('2. Collected Data'!AI239:AK239)/'2. Collected Data'!G239</f>
        <v>0.95104146002777223</v>
      </c>
      <c r="Q239" s="46" t="str">
        <f>IF(MAX('2. Collected Data'!AI239:AK239)='2. Collected Data'!AI239,"NaCl",IF(MAX('2. Collected Data'!AJ239:AK239)='2. Collected Data'!AJ239,"CaCl2","MgCl2"))</f>
        <v>NaCl</v>
      </c>
      <c r="R239" s="59">
        <f>'2. Collected Data'!AL239/'2. Collected Data'!G239</f>
        <v>8.8454671692124585</v>
      </c>
      <c r="S239" s="59">
        <f>SUM('2. Collected Data'!AO239:AU239)/'2. Collected Data'!G239</f>
        <v>254.00230113072803</v>
      </c>
      <c r="T239" s="46"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39" s="65">
        <f>IF('2. Collected Data'!BC239&gt;0,'2. Collected Data'!BC239/'2. Collected Data'!$G239,"")</f>
        <v>377.29224360245985</v>
      </c>
      <c r="V239" s="65">
        <f>IF('2. Collected Data'!BD239&gt;0,'2. Collected Data'!BD239/'2. Collected Data'!$G239,"")</f>
        <v>230.91303312834756</v>
      </c>
      <c r="W239" s="65">
        <f>IF('2. Collected Data'!BE239&gt;0,'2. Collected Data'!BE239/'2. Collected Data'!$G239,"")</f>
        <v>418.8640349137076</v>
      </c>
      <c r="X239" s="65">
        <f>IF('2. Collected Data'!BF239&gt;0,'2. Collected Data'!BF239/'2. Collected Data'!$G239,"")</f>
        <v>1029.522197976592</v>
      </c>
      <c r="Y239" s="67">
        <f>IF(AND('2. Collected Data'!BB239&gt;0,'2. Collected Data'!BH239&gt;0),('2. Collected Data'!BH239-'2. Collected Data'!BB239)/'2. Collected Data'!BH239,"")</f>
        <v>4.1794646774901301E-2</v>
      </c>
    </row>
    <row r="240" spans="1:25" s="47" customFormat="1" ht="11.25" customHeight="1" x14ac:dyDescent="0.15">
      <c r="A240" s="379" t="s">
        <v>64</v>
      </c>
      <c r="B240" s="146"/>
      <c r="C240" s="146"/>
      <c r="D240" s="146"/>
      <c r="E240" s="146"/>
      <c r="F240" s="146"/>
      <c r="G240" s="123">
        <f>'2. Collected Data'!G240</f>
        <v>22699</v>
      </c>
      <c r="H240" s="41">
        <f>'2. Collected Data'!I240/'3. Calculated Stats'!$G240*1000</f>
        <v>31.543239790299133</v>
      </c>
      <c r="I240" s="41">
        <f>'2. Collected Data'!J240/'3. Calculated Stats'!$G240*1000</f>
        <v>5.3306313053438483</v>
      </c>
      <c r="J240" s="41">
        <f>'2. Collected Data'!K240/'3. Calculated Stats'!$G240*1000</f>
        <v>1.1454249085862815</v>
      </c>
      <c r="K240" s="59">
        <f>('2. Collected Data'!Y240+'2. Collected Data'!Z240)/G240*1000</f>
        <v>49.958147936032425</v>
      </c>
      <c r="L240" s="66">
        <f>IF(SUM('2. Collected Data'!Y240:Z240)&gt;0,(ROUND('2. Collected Data'!Y240/SUM('2. Collected Data'!Y240:Z240),2)),"")</f>
        <v>0.97</v>
      </c>
      <c r="M240" s="66">
        <f>IF(SUM('2. Collected Data'!Y240:Z240)&gt;0,1-L240,"")</f>
        <v>3.0000000000000027E-2</v>
      </c>
      <c r="N240" s="59">
        <f>IF('2. Collected Data'!AD240&gt;0,'2. Collected Data'!AE240/'2. Collected Data'!AD240,"")</f>
        <v>1795.909090909091</v>
      </c>
      <c r="O240" s="59">
        <f>IF('2. Collected Data'!AF240&gt;0,'2. Collected Data'!AG240/'2. Collected Data'!AF240,"")</f>
        <v>87244.897959183669</v>
      </c>
      <c r="P240" s="59">
        <f>SUM('2. Collected Data'!AI240:AK240)/'2. Collected Data'!G240</f>
        <v>0</v>
      </c>
      <c r="Q240" s="46" t="str">
        <f>IF(MAX('2. Collected Data'!AI240:AK240)='2. Collected Data'!AI240,"NaCl",IF(MAX('2. Collected Data'!AJ240:AK240)='2. Collected Data'!AJ240,"CaCl2","MgCl2"))</f>
        <v>NaCl</v>
      </c>
      <c r="R240" s="59">
        <f>'2. Collected Data'!AL240/'2. Collected Data'!G240</f>
        <v>0</v>
      </c>
      <c r="S240" s="59">
        <f>SUM('2. Collected Data'!AO240:AU240)/'2. Collected Data'!G240</f>
        <v>0</v>
      </c>
      <c r="T240" s="46"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NaCl</v>
      </c>
      <c r="U240" s="65">
        <f>IF('2. Collected Data'!BC240&gt;0,'2. Collected Data'!BC240/'2. Collected Data'!$G240,"")</f>
        <v>174.33644653949514</v>
      </c>
      <c r="V240" s="65">
        <f>IF('2. Collected Data'!BD240&gt;0,'2. Collected Data'!BD240/'2. Collected Data'!$G240,"")</f>
        <v>215.77214855279968</v>
      </c>
      <c r="W240" s="65">
        <f>IF('2. Collected Data'!BE240&gt;0,'2. Collected Data'!BE240/'2. Collected Data'!$G240,"")</f>
        <v>381.74778624609013</v>
      </c>
      <c r="X240" s="65">
        <f>IF('2. Collected Data'!BF240&gt;0,'2. Collected Data'!BF240/'2. Collected Data'!$G240,"")</f>
        <v>820.09705273360055</v>
      </c>
      <c r="Y240" s="67">
        <f>IF(AND('2. Collected Data'!BB240&gt;0,'2. Collected Data'!BH240&gt;0),('2. Collected Data'!BH240-'2. Collected Data'!BB240)/'2. Collected Data'!BH240,"")</f>
        <v>0</v>
      </c>
    </row>
    <row r="241" spans="1:25" s="47" customFormat="1" ht="11.25" customHeight="1" x14ac:dyDescent="0.15">
      <c r="A241" s="381" t="s">
        <v>156</v>
      </c>
      <c r="B241" s="146"/>
      <c r="C241" s="146"/>
      <c r="D241" s="146"/>
      <c r="E241" s="146"/>
      <c r="F241" s="146"/>
      <c r="G241" s="123">
        <f>'2. Collected Data'!G241</f>
        <v>13463</v>
      </c>
      <c r="H241" s="41">
        <f>'2. Collected Data'!I241/'3. Calculated Stats'!$G241*1000</f>
        <v>24.660179751912651</v>
      </c>
      <c r="I241" s="41">
        <f>'2. Collected Data'!J241/'3. Calculated Stats'!$G241*1000</f>
        <v>3.565327193047612</v>
      </c>
      <c r="J241" s="41">
        <f>'2. Collected Data'!K241/'3. Calculated Stats'!$G241*1000</f>
        <v>0.7427764985515859</v>
      </c>
      <c r="K241" s="59">
        <f>('2. Collected Data'!Y241+'2. Collected Data'!Z241)/G241*1000</f>
        <v>31.939389437718194</v>
      </c>
      <c r="L241" s="66">
        <f>IF(SUM('2. Collected Data'!Y241:Z241)&gt;0,(ROUND('2. Collected Data'!Y241/SUM('2. Collected Data'!Y241:Z241),2)),"")</f>
        <v>0.99</v>
      </c>
      <c r="M241" s="66">
        <f>IF(SUM('2. Collected Data'!Y241:Z241)&gt;0,1-L241,"")</f>
        <v>1.0000000000000009E-2</v>
      </c>
      <c r="N241" s="59">
        <f>IF('2. Collected Data'!AD241&gt;0,'2. Collected Data'!AE241/'2. Collected Data'!AD241,"")</f>
        <v>187.60975609756099</v>
      </c>
      <c r="O241" s="59">
        <f>IF('2. Collected Data'!AF241&gt;0,'2. Collected Data'!AG241/'2. Collected Data'!AF241,"")</f>
        <v>25928.571428571428</v>
      </c>
      <c r="P241" s="59">
        <f>SUM('2. Collected Data'!AI241:AK241)/'2. Collected Data'!G241</f>
        <v>0.37539924236797145</v>
      </c>
      <c r="Q241" s="46" t="str">
        <f>IF(MAX('2. Collected Data'!AI241:AK241)='2. Collected Data'!AI241,"NaCl",IF(MAX('2. Collected Data'!AJ241:AK241)='2. Collected Data'!AJ241,"CaCl2","MgCl2"))</f>
        <v>NaCl</v>
      </c>
      <c r="R241" s="59">
        <f>'2. Collected Data'!AL241/'2. Collected Data'!G241</f>
        <v>0</v>
      </c>
      <c r="S241" s="59">
        <f>SUM('2. Collected Data'!AO241:AU241)/'2. Collected Data'!G241</f>
        <v>59.427839263165716</v>
      </c>
      <c r="T241" s="46" t="str">
        <f>IF(MAX('2. Collected Data'!AO241:AT241)='2. Collected Data'!AO241,"NaCl",IF(MAX('2. Collected Data'!AP241:AT241)='2. Collected Data'!AP241,"CaCl2",IF(MAX('2. Collected Data'!AQ241:AT241)='2. Collected Data'!AQ241,"MgCl2",IF(MAX('2. Collected Data'!AR241:AT241)='2. Collected Data'!AR241,"Potassium Acetate",IF('2. Collected Data'!AS241&gt;'2. Collected Data'!AT241,"Enhanced Brine","Ag Byproduct")))))</f>
        <v>NaCl</v>
      </c>
      <c r="U241" s="65">
        <f>IF('2. Collected Data'!BC241&gt;0,'2. Collected Data'!BC241/'2. Collected Data'!$G241,"")</f>
        <v>229.48800415954838</v>
      </c>
      <c r="V241" s="65">
        <f>IF('2. Collected Data'!BD241&gt;0,'2. Collected Data'!BD241/'2. Collected Data'!$G241,"")</f>
        <v>354.24823590581593</v>
      </c>
      <c r="W241" s="65">
        <f>IF('2. Collected Data'!BE241&gt;0,'2. Collected Data'!BE241/'2. Collected Data'!$G241,"")</f>
        <v>314.06075911758154</v>
      </c>
      <c r="X241" s="65">
        <f>IF('2. Collected Data'!BF241&gt;0,'2. Collected Data'!BF241/'2. Collected Data'!$G241,"")</f>
        <v>901.48562727475303</v>
      </c>
      <c r="Y241" s="67" t="str">
        <f>IF(AND('2. Collected Data'!BB241&gt;0,'2. Collected Data'!BH241&gt;0),('2. Collected Data'!BH241-'2. Collected Data'!BB241)/'2. Collected Data'!BH241,"")</f>
        <v/>
      </c>
    </row>
    <row r="242" spans="1:25" s="47" customFormat="1" ht="11.25" customHeight="1" x14ac:dyDescent="0.15">
      <c r="A242" s="379" t="s">
        <v>334</v>
      </c>
      <c r="B242" s="146"/>
      <c r="C242" s="146"/>
      <c r="D242" s="146"/>
      <c r="E242" s="146"/>
      <c r="F242" s="146"/>
      <c r="G242" s="123">
        <f>'2. Collected Data'!G242</f>
        <v>9366</v>
      </c>
      <c r="H242" s="41">
        <f>'2. Collected Data'!I242/'3. Calculated Stats'!$G242*1000</f>
        <v>35.66090113175315</v>
      </c>
      <c r="I242" s="41">
        <f>'2. Collected Data'!J242/'3. Calculated Stats'!$G242*1000</f>
        <v>1.8150758061071961</v>
      </c>
      <c r="J242" s="41">
        <f>'2. Collected Data'!K242/'3. Calculated Stats'!$G242*1000</f>
        <v>0.21353833013025839</v>
      </c>
      <c r="K242" s="59">
        <f>('2. Collected Data'!Y242+'2. Collected Data'!Z242)/G242*1000</f>
        <v>72.603032244287846</v>
      </c>
      <c r="L242" s="66">
        <f>IF(SUM('2. Collected Data'!Y242:Z242)&gt;0,(ROUND('2. Collected Data'!Y242/SUM('2. Collected Data'!Y242:Z242),2)),"")</f>
        <v>1</v>
      </c>
      <c r="M242" s="66">
        <f>IF(SUM('2. Collected Data'!Y242:Z242)&gt;0,1-L242,"")</f>
        <v>0</v>
      </c>
      <c r="N242" s="59">
        <f>IF('2. Collected Data'!AD242&gt;0,'2. Collected Data'!AE242/'2. Collected Data'!AD242,"")</f>
        <v>2059.6261682242989</v>
      </c>
      <c r="O242" s="59">
        <f>IF('2. Collected Data'!AF242&gt;0,'2. Collected Data'!AG242/'2. Collected Data'!AF242,"")</f>
        <v>5272.727272727273</v>
      </c>
      <c r="P242" s="59">
        <f>SUM('2. Collected Data'!AI242:AK242)/'2. Collected Data'!G242</f>
        <v>22.625560538116591</v>
      </c>
      <c r="Q242" s="46" t="str">
        <f>IF(MAX('2. Collected Data'!AI242:AK242)='2. Collected Data'!AI242,"NaCl",IF(MAX('2. Collected Data'!AJ242:AK242)='2. Collected Data'!AJ242,"CaCl2","MgCl2"))</f>
        <v>NaCl</v>
      </c>
      <c r="R242" s="59">
        <f>'2. Collected Data'!AL242/'2. Collected Data'!G242</f>
        <v>2.2333973948323722</v>
      </c>
      <c r="S242" s="59">
        <f>SUM('2. Collected Data'!AO242:AU242)/'2. Collected Data'!G242</f>
        <v>9.1573777493060007</v>
      </c>
      <c r="T242" s="46"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NaCl</v>
      </c>
      <c r="U242" s="65">
        <f>IF('2. Collected Data'!BC242&gt;0,'2. Collected Data'!BC242/'2. Collected Data'!$G242,"")</f>
        <v>1985.8146860986549</v>
      </c>
      <c r="V242" s="65">
        <f>IF('2. Collected Data'!BD242&gt;0,'2. Collected Data'!BD242/'2. Collected Data'!$G242,"")</f>
        <v>1172.6342696989109</v>
      </c>
      <c r="W242" s="65">
        <f>IF('2. Collected Data'!BE242&gt;0,'2. Collected Data'!BE242/'2. Collected Data'!$G242,"")</f>
        <v>1380.944501387999</v>
      </c>
      <c r="X242" s="65">
        <f>IF('2. Collected Data'!BF242&gt;0,'2. Collected Data'!BF242/'2. Collected Data'!$G242,"")</f>
        <v>4428.2675912876357</v>
      </c>
      <c r="Y242" s="67">
        <f>IF(AND('2. Collected Data'!BB242&gt;0,'2. Collected Data'!BH242&gt;0),('2. Collected Data'!BH242-'2. Collected Data'!BB242)/'2. Collected Data'!BH242,"")</f>
        <v>0.16812485221092455</v>
      </c>
    </row>
    <row r="243" spans="1:25" s="252" customFormat="1" ht="11.25" customHeight="1" x14ac:dyDescent="0.15">
      <c r="A243" s="381" t="s">
        <v>157</v>
      </c>
      <c r="B243" s="358"/>
      <c r="C243" s="358"/>
      <c r="D243" s="358"/>
      <c r="E243" s="358"/>
      <c r="F243" s="358"/>
      <c r="G243" s="123">
        <f>'2. Collected Data'!G243</f>
        <v>38000</v>
      </c>
      <c r="H243" s="41">
        <f>'2. Collected Data'!I243/'3. Calculated Stats'!$G243*1000</f>
        <v>31.342105263157894</v>
      </c>
      <c r="I243" s="41">
        <f>'2. Collected Data'!J243/'3. Calculated Stats'!$G243*1000</f>
        <v>0.18421052631578949</v>
      </c>
      <c r="J243" s="41">
        <f>'2. Collected Data'!K243/'3. Calculated Stats'!$G243*1000</f>
        <v>0.18421052631578949</v>
      </c>
      <c r="K243" s="59">
        <f>('2. Collected Data'!Y243+'2. Collected Data'!Z243)/G243*1000</f>
        <v>25.631578947368421</v>
      </c>
      <c r="L243" s="66">
        <f>IF(SUM('2. Collected Data'!Y243:Z243)&gt;0,(ROUND('2. Collected Data'!Y243/SUM('2. Collected Data'!Y243:Z243),2)),"")</f>
        <v>0.82</v>
      </c>
      <c r="M243" s="66">
        <f>IF(SUM('2. Collected Data'!Y243:Z243)&gt;0,1-L243,"")</f>
        <v>0.18000000000000005</v>
      </c>
      <c r="N243" s="59">
        <f>IF('2. Collected Data'!AD243&gt;0,'2. Collected Data'!AE243/'2. Collected Data'!AD243,"")</f>
        <v>2409.090909090909</v>
      </c>
      <c r="O243" s="59">
        <f>IF('2. Collected Data'!AF243&gt;0,'2. Collected Data'!AG243/'2. Collected Data'!AF243,"")</f>
        <v>12151.515151515152</v>
      </c>
      <c r="P243" s="59">
        <f>SUM('2. Collected Data'!AI243:AK243)/'2. Collected Data'!G243</f>
        <v>5.1315789473684212</v>
      </c>
      <c r="Q243" s="46" t="str">
        <f>IF(MAX('2. Collected Data'!AI243:AK243)='2. Collected Data'!AI243,"NaCl",IF(MAX('2. Collected Data'!AJ243:AK243)='2. Collected Data'!AJ243,"CaCl2","MgCl2"))</f>
        <v>NaCl</v>
      </c>
      <c r="R243" s="59">
        <f>'2. Collected Data'!AL243/'2. Collected Data'!G243</f>
        <v>0.13157894736842105</v>
      </c>
      <c r="S243" s="59">
        <f>SUM('2. Collected Data'!AO243:AU243)/'2. Collected Data'!G243</f>
        <v>13.842105263157896</v>
      </c>
      <c r="T243" s="46" t="str">
        <f>IF(MAX('2. Collected Data'!AO243:AT243)='2. Collected Data'!AO243,"NaCl",IF(MAX('2. Collected Data'!AP243:AT243)='2. Collected Data'!AP243,"CaCl2",IF(MAX('2. Collected Data'!AQ243:AT243)='2. Collected Data'!AQ243,"MgCl2",IF(MAX('2. Collected Data'!AR243:AT243)='2. Collected Data'!AR243,"Potassium Acetate",IF('2. Collected Data'!AS243&gt;'2. Collected Data'!AT243,"Enhanced Brine","Ag Byproduct")))))</f>
        <v>CaCl2</v>
      </c>
      <c r="U243" s="65">
        <f>IF('2. Collected Data'!BC243&gt;0,'2. Collected Data'!BC243/'2. Collected Data'!$G243,"")</f>
        <v>289.4736842105263</v>
      </c>
      <c r="V243" s="65" t="str">
        <f>IF('2. Collected Data'!BD243&gt;0,'2. Collected Data'!BD243/'2. Collected Data'!$G243,"")</f>
        <v/>
      </c>
      <c r="W243" s="65">
        <f>IF('2. Collected Data'!BE243&gt;0,'2. Collected Data'!BE243/'2. Collected Data'!$G243,"")</f>
        <v>289.4736842105263</v>
      </c>
      <c r="X243" s="65">
        <f>IF('2. Collected Data'!BF243&gt;0,'2. Collected Data'!BF243/'2. Collected Data'!$G243,"")</f>
        <v>1868.421052631579</v>
      </c>
      <c r="Y243" s="67">
        <f>IF(AND('2. Collected Data'!BB243&gt;0,'2. Collected Data'!BH243&gt;0),('2. Collected Data'!BH243-'2. Collected Data'!BB243)/'2. Collected Data'!BH243,"")</f>
        <v>0</v>
      </c>
    </row>
    <row r="244" spans="1:25" s="252" customFormat="1" ht="11.25" customHeight="1" x14ac:dyDescent="0.15">
      <c r="A244" s="381" t="s">
        <v>355</v>
      </c>
      <c r="B244" s="358"/>
      <c r="C244" s="358"/>
      <c r="D244" s="358"/>
      <c r="E244" s="358"/>
      <c r="F244" s="358"/>
      <c r="G244" s="123">
        <f>'2. Collected Data'!G244</f>
        <v>30000</v>
      </c>
      <c r="H244" s="41">
        <f>'2. Collected Data'!I244/'3. Calculated Stats'!$G244*1000</f>
        <v>19.333333333333336</v>
      </c>
      <c r="I244" s="41">
        <f>'2. Collected Data'!J244/'3. Calculated Stats'!$G244*1000</f>
        <v>4.166666666666667</v>
      </c>
      <c r="J244" s="41">
        <f>'2. Collected Data'!K244/'3. Calculated Stats'!$G244*1000</f>
        <v>0.23333333333333334</v>
      </c>
      <c r="K244" s="59">
        <f>('2. Collected Data'!Y244+'2. Collected Data'!Z244)/G244*1000</f>
        <v>26.666666666666668</v>
      </c>
      <c r="L244" s="66">
        <f>IF(SUM('2. Collected Data'!Y244:Z244)&gt;0,(ROUND('2. Collected Data'!Y244/SUM('2. Collected Data'!Y244:Z244),2)),"")</f>
        <v>1</v>
      </c>
      <c r="M244" s="66">
        <f>IF(SUM('2. Collected Data'!Y244:Z244)&gt;0,1-L244,"")</f>
        <v>0</v>
      </c>
      <c r="N244" s="59" t="str">
        <f>IF('2. Collected Data'!AD244&gt;0,'2. Collected Data'!AE244/'2. Collected Data'!AD244,"")</f>
        <v/>
      </c>
      <c r="O244" s="59" t="str">
        <f>IF('2. Collected Data'!AF244&gt;0,'2. Collected Data'!AG244/'2. Collected Data'!AF244,"")</f>
        <v/>
      </c>
      <c r="P244" s="59">
        <f>SUM('2. Collected Data'!AI244:AK244)/'2. Collected Data'!G244</f>
        <v>0.74926666666666664</v>
      </c>
      <c r="Q244" s="46" t="str">
        <f>IF(MAX('2. Collected Data'!AI244:AK244)='2. Collected Data'!AI244,"NaCl",IF(MAX('2. Collected Data'!AJ244:AK244)='2. Collected Data'!AJ244,"CaCl2","MgCl2"))</f>
        <v>NaCl</v>
      </c>
      <c r="R244" s="59">
        <f>'2. Collected Data'!AL244/'2. Collected Data'!G244</f>
        <v>2.1</v>
      </c>
      <c r="S244" s="59">
        <f>SUM('2. Collected Data'!AO244:AU244)/'2. Collected Data'!G244</f>
        <v>1.6666666666666666E-2</v>
      </c>
      <c r="T244" s="46" t="str">
        <f>IF(MAX('2. Collected Data'!AO244:AT244)='2. Collected Data'!AO244,"NaCl",IF(MAX('2. Collected Data'!AP244:AT244)='2. Collected Data'!AP244,"CaCl2",IF(MAX('2. Collected Data'!AQ244:AT244)='2. Collected Data'!AQ244,"MgCl2",IF(MAX('2. Collected Data'!AR244:AT244)='2. Collected Data'!AR244,"Potassium Acetate",IF('2. Collected Data'!AS244&gt;'2. Collected Data'!AT244,"Enhanced Brine","Ag Byproduct")))))</f>
        <v>MgCl2</v>
      </c>
      <c r="U244" s="65">
        <f>IF('2. Collected Data'!BC244&gt;0,'2. Collected Data'!BC244/'2. Collected Data'!$G244,"")</f>
        <v>76.666666666666671</v>
      </c>
      <c r="V244" s="65">
        <f>IF('2. Collected Data'!BD244&gt;0,'2. Collected Data'!BD244/'2. Collected Data'!$G244,"")</f>
        <v>283.33333333333331</v>
      </c>
      <c r="W244" s="65">
        <f>IF('2. Collected Data'!BE244&gt;0,'2. Collected Data'!BE244/'2. Collected Data'!$G244,"")</f>
        <v>233.33333333333334</v>
      </c>
      <c r="X244" s="65">
        <f>IF('2. Collected Data'!BF244&gt;0,'2. Collected Data'!BF244/'2. Collected Data'!$G244,"")</f>
        <v>633.33333333333337</v>
      </c>
      <c r="Y244" s="67">
        <f>IF(AND('2. Collected Data'!BB244&gt;0,'2. Collected Data'!BH244&gt;0),('2. Collected Data'!BH244-'2. Collected Data'!BB244)/'2. Collected Data'!BH244,"")</f>
        <v>0</v>
      </c>
    </row>
    <row r="245" spans="1:25" s="47" customFormat="1" ht="11.25" customHeight="1" x14ac:dyDescent="0.15">
      <c r="A245" s="379" t="s">
        <v>100</v>
      </c>
      <c r="B245" s="146"/>
      <c r="C245" s="146"/>
      <c r="D245" s="146"/>
      <c r="E245" s="146"/>
      <c r="F245" s="146"/>
      <c r="G245" s="123">
        <f>'2. Collected Data'!G245</f>
        <v>43534</v>
      </c>
      <c r="H245" s="41">
        <f>'2. Collected Data'!I245/'3. Calculated Stats'!$G245*1000</f>
        <v>34.157210456195159</v>
      </c>
      <c r="I245" s="41">
        <f>'2. Collected Data'!J245/'3. Calculated Stats'!$G245*1000</f>
        <v>0.45941103505306197</v>
      </c>
      <c r="J245" s="41">
        <f>'2. Collected Data'!K245/'3. Calculated Stats'!$G245*1000</f>
        <v>0.78099875959020537</v>
      </c>
      <c r="K245" s="59">
        <f>('2. Collected Data'!Y245+'2. Collected Data'!Z245)/G245*1000</f>
        <v>90.526944457205872</v>
      </c>
      <c r="L245" s="66">
        <f>IF(SUM('2. Collected Data'!Y245:Z245)&gt;0,(ROUND('2. Collected Data'!Y245/SUM('2. Collected Data'!Y245:Z245),2)),"")</f>
        <v>0.91</v>
      </c>
      <c r="M245" s="66">
        <f>IF(SUM('2. Collected Data'!Y245:Z245)&gt;0,1-L245,"")</f>
        <v>8.9999999999999969E-2</v>
      </c>
      <c r="N245" s="59">
        <f>IF('2. Collected Data'!AD245&gt;0,'2. Collected Data'!AE245/'2. Collected Data'!AD245,"")</f>
        <v>1945.5252918287938</v>
      </c>
      <c r="O245" s="59">
        <f>IF('2. Collected Data'!AF245&gt;0,'2. Collected Data'!AG245/'2. Collected Data'!AF245,"")</f>
        <v>10941.607142857143</v>
      </c>
      <c r="P245" s="59">
        <f>SUM('2. Collected Data'!AI245:AK245)/'2. Collected Data'!G245</f>
        <v>19.393944962557999</v>
      </c>
      <c r="Q245" s="46" t="str">
        <f>IF(MAX('2. Collected Data'!AI245:AK245)='2. Collected Data'!AI245,"NaCl",IF(MAX('2. Collected Data'!AJ245:AK245)='2. Collected Data'!AJ245,"CaCl2","MgCl2"))</f>
        <v>NaCl</v>
      </c>
      <c r="R245" s="59">
        <f>'2. Collected Data'!AL245/'2. Collected Data'!G245</f>
        <v>6.6040336288877663E-2</v>
      </c>
      <c r="S245" s="59">
        <f>SUM('2. Collected Data'!AO245:AU245)/'2. Collected Data'!G245</f>
        <v>28.243051408094821</v>
      </c>
      <c r="T245" s="46"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5" s="65" t="str">
        <f>IF('2. Collected Data'!BC245&gt;0,'2. Collected Data'!BC245/'2. Collected Data'!$G245,"")</f>
        <v/>
      </c>
      <c r="V245" s="65" t="str">
        <f>IF('2. Collected Data'!BD245&gt;0,'2. Collected Data'!BD245/'2. Collected Data'!$G245,"")</f>
        <v/>
      </c>
      <c r="W245" s="65" t="str">
        <f>IF('2. Collected Data'!BE245&gt;0,'2. Collected Data'!BE245/'2. Collected Data'!$G245,"")</f>
        <v/>
      </c>
      <c r="X245" s="65" t="str">
        <f>IF('2. Collected Data'!BF245&gt;0,'2. Collected Data'!BF245/'2. Collected Data'!$G245,"")</f>
        <v/>
      </c>
      <c r="Y245" s="67">
        <f>IF(AND('2. Collected Data'!BB245&gt;0,'2. Collected Data'!BH245&gt;0),('2. Collected Data'!BH245-'2. Collected Data'!BB245)/'2. Collected Data'!BH245,"")</f>
        <v>4.8480243161094193E-2</v>
      </c>
    </row>
    <row r="246" spans="1:25" s="252" customFormat="1" ht="11.25" customHeight="1" x14ac:dyDescent="0.15">
      <c r="A246" s="380" t="s">
        <v>356</v>
      </c>
      <c r="B246" s="358"/>
      <c r="C246" s="358"/>
      <c r="D246" s="358"/>
      <c r="E246" s="358"/>
      <c r="F246" s="358"/>
      <c r="G246" s="123"/>
      <c r="H246" s="41"/>
      <c r="I246" s="41"/>
      <c r="J246" s="41"/>
      <c r="K246" s="59"/>
      <c r="L246" s="66"/>
      <c r="M246" s="66"/>
      <c r="N246" s="59"/>
      <c r="O246" s="59"/>
      <c r="P246" s="59"/>
      <c r="Q246" s="46"/>
      <c r="R246" s="59"/>
      <c r="S246" s="59"/>
      <c r="T246" s="46"/>
      <c r="U246" s="65"/>
      <c r="V246" s="65"/>
      <c r="W246" s="65"/>
      <c r="X246" s="65"/>
      <c r="Y246" s="67"/>
    </row>
    <row r="247" spans="1:25" s="47" customFormat="1" ht="11.25" customHeight="1" x14ac:dyDescent="0.15">
      <c r="A247" s="379" t="s">
        <v>143</v>
      </c>
      <c r="B247" s="146"/>
      <c r="C247" s="146"/>
      <c r="D247" s="146"/>
      <c r="E247" s="146"/>
      <c r="F247" s="146"/>
      <c r="G247" s="123">
        <f>'2. Collected Data'!G247</f>
        <v>17267</v>
      </c>
      <c r="H247" s="41">
        <f>'2. Collected Data'!I247/'3. Calculated Stats'!$G247*1000</f>
        <v>20.733190478948281</v>
      </c>
      <c r="I247" s="41">
        <f>'2. Collected Data'!J247/'3. Calculated Stats'!$G247*1000</f>
        <v>1.2161927375919384</v>
      </c>
      <c r="J247" s="41">
        <f>'2. Collected Data'!K247/'3. Calculated Stats'!$G247*1000</f>
        <v>0.98453697805061691</v>
      </c>
      <c r="K247" s="59">
        <f>('2. Collected Data'!Y247+'2. Collected Data'!Z247)/G247*1000</f>
        <v>21.196501998030925</v>
      </c>
      <c r="L247" s="66">
        <f>IF(SUM('2. Collected Data'!Y247:Z247)&gt;0,(ROUND('2. Collected Data'!Y247/SUM('2. Collected Data'!Y247:Z247),2)),"")</f>
        <v>1</v>
      </c>
      <c r="M247" s="66">
        <f>IF(SUM('2. Collected Data'!Y247:Z247)&gt;0,1-L247,"")</f>
        <v>0</v>
      </c>
      <c r="N247" s="59">
        <f>IF('2. Collected Data'!AD247&gt;0,'2. Collected Data'!AE247/'2. Collected Data'!AD247,"")</f>
        <v>1405.2238805970148</v>
      </c>
      <c r="O247" s="59">
        <f>IF('2. Collected Data'!AF247&gt;0,'2. Collected Data'!AG247/'2. Collected Data'!AF247,"")</f>
        <v>21155.172413793105</v>
      </c>
      <c r="P247" s="59">
        <f>SUM('2. Collected Data'!AI247:AK247)/'2. Collected Data'!G247</f>
        <v>2.2651879307349279</v>
      </c>
      <c r="Q247" s="46" t="str">
        <f>IF(MAX('2. Collected Data'!AI247:AK247)='2. Collected Data'!AI247,"NaCl",IF(MAX('2. Collected Data'!AJ247:AK247)='2. Collected Data'!AJ247,"CaCl2","MgCl2"))</f>
        <v>NaCl</v>
      </c>
      <c r="R247" s="59">
        <f>'2. Collected Data'!AL247/'2. Collected Data'!G247</f>
        <v>1.3747031910580876</v>
      </c>
      <c r="S247" s="59">
        <f>SUM('2. Collected Data'!AO247:AU247)/'2. Collected Data'!G247</f>
        <v>194.59541321596109</v>
      </c>
      <c r="T247" s="46"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7" s="65">
        <f>IF('2. Collected Data'!BC247&gt;0,'2. Collected Data'!BC247/'2. Collected Data'!$G247,"")</f>
        <v>688.30688596745233</v>
      </c>
      <c r="V247" s="65">
        <f>IF('2. Collected Data'!BD247&gt;0,'2. Collected Data'!BD247/'2. Collected Data'!$G247,"")</f>
        <v>853.67776683847808</v>
      </c>
      <c r="W247" s="65">
        <f>IF('2. Collected Data'!BE247&gt;0,'2. Collected Data'!BE247/'2. Collected Data'!$G247,"")</f>
        <v>257.54363815370357</v>
      </c>
      <c r="X247" s="65">
        <f>IF('2. Collected Data'!BF247&gt;0,'2. Collected Data'!BF247/'2. Collected Data'!$G247,"")</f>
        <v>1799.528290959634</v>
      </c>
      <c r="Y247" s="67">
        <f>IF(AND('2. Collected Data'!BB247&gt;0,'2. Collected Data'!BH247&gt;0),('2. Collected Data'!BH247-'2. Collected Data'!BB247)/'2. Collected Data'!BH247,"")</f>
        <v>0.1036884441828526</v>
      </c>
    </row>
    <row r="248" spans="1:25" s="47" customFormat="1" ht="11.25" customHeight="1" x14ac:dyDescent="0.15">
      <c r="A248" s="379" t="s">
        <v>116</v>
      </c>
      <c r="B248" s="146"/>
      <c r="C248" s="146"/>
      <c r="D248" s="146"/>
      <c r="E248" s="146"/>
      <c r="F248" s="146"/>
      <c r="G248" s="123">
        <f>'2. Collected Data'!G248</f>
        <v>42667</v>
      </c>
      <c r="H248" s="41">
        <f>'2. Collected Data'!I248/'3. Calculated Stats'!$G248*1000</f>
        <v>41.55436285654018</v>
      </c>
      <c r="I248" s="41">
        <f>'2. Collected Data'!J248/'3. Calculated Stats'!$G248*1000</f>
        <v>0.74999414067077608</v>
      </c>
      <c r="J248" s="41">
        <f>'2. Collected Data'!K248/'3. Calculated Stats'!$G248*1000</f>
        <v>2.3437316895961752E-2</v>
      </c>
      <c r="K248" s="59">
        <f>('2. Collected Data'!Y248+'2. Collected Data'!Z248)/G248*1000</f>
        <v>66.25729486488386</v>
      </c>
      <c r="L248" s="66">
        <f>IF(SUM('2. Collected Data'!Y248:Z248)&gt;0,(ROUND('2. Collected Data'!Y248/SUM('2. Collected Data'!Y248:Z248),2)),"")</f>
        <v>0.85</v>
      </c>
      <c r="M248" s="66">
        <f>IF(SUM('2. Collected Data'!Y248:Z248)&gt;0,1-L248,"")</f>
        <v>0.15000000000000002</v>
      </c>
      <c r="N248" s="59">
        <f>IF('2. Collected Data'!AD248&gt;0,'2. Collected Data'!AE248/'2. Collected Data'!AD248,"")</f>
        <v>3668.5151515151515</v>
      </c>
      <c r="O248" s="59">
        <f>IF('2. Collected Data'!AF248&gt;0,'2. Collected Data'!AG248/'2. Collected Data'!AF248,"")</f>
        <v>31354.377118644068</v>
      </c>
      <c r="P248" s="59">
        <f>SUM('2. Collected Data'!AI248:AK248)/'2. Collected Data'!G248</f>
        <v>14.291068038530948</v>
      </c>
      <c r="Q248" s="46" t="str">
        <f>IF(MAX('2. Collected Data'!AI248:AK248)='2. Collected Data'!AI248,"NaCl",IF(MAX('2. Collected Data'!AJ248:AK248)='2. Collected Data'!AJ248,"CaCl2","MgCl2"))</f>
        <v>NaCl</v>
      </c>
      <c r="R248" s="59">
        <f>'2. Collected Data'!AL248/'2. Collected Data'!G248</f>
        <v>2.7187287599315629E-2</v>
      </c>
      <c r="S248" s="59">
        <f>SUM('2. Collected Data'!AO248:AU248)/'2. Collected Data'!G248</f>
        <v>350.43689502425764</v>
      </c>
      <c r="T248" s="46"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8" s="65">
        <f>IF('2. Collected Data'!BC248&gt;0,'2. Collected Data'!BC248/'2. Collected Data'!$G248,"")</f>
        <v>808.42967633065371</v>
      </c>
      <c r="V248" s="65">
        <f>IF('2. Collected Data'!BD248&gt;0,'2. Collected Data'!BD248/'2. Collected Data'!$G248,"")</f>
        <v>702.34483324349026</v>
      </c>
      <c r="W248" s="65">
        <f>IF('2. Collected Data'!BE248&gt;0,'2. Collected Data'!BE248/'2. Collected Data'!$G248,"")</f>
        <v>931.08383528253682</v>
      </c>
      <c r="X248" s="65">
        <f>IF('2. Collected Data'!BF248&gt;0,'2. Collected Data'!BF248/'2. Collected Data'!$G248,"")</f>
        <v>2441.858344856681</v>
      </c>
      <c r="Y248" s="67">
        <f>IF(AND('2. Collected Data'!BB248&gt;0,'2. Collected Data'!BH248&gt;0),('2. Collected Data'!BH248-'2. Collected Data'!BB248)/'2. Collected Data'!BH248,"")</f>
        <v>0.10730897009966778</v>
      </c>
    </row>
    <row r="249" spans="1:25" s="252" customFormat="1" ht="11.25" customHeight="1" x14ac:dyDescent="0.15">
      <c r="A249" s="380" t="s">
        <v>357</v>
      </c>
      <c r="B249" s="358"/>
      <c r="C249" s="358"/>
      <c r="D249" s="358"/>
      <c r="E249" s="358"/>
      <c r="F249" s="358"/>
      <c r="G249" s="123"/>
      <c r="H249" s="41"/>
      <c r="I249" s="41"/>
      <c r="J249" s="41"/>
      <c r="K249" s="59"/>
      <c r="L249" s="66"/>
      <c r="M249" s="66"/>
      <c r="N249" s="59"/>
      <c r="O249" s="59"/>
      <c r="P249" s="59"/>
      <c r="Q249" s="46"/>
      <c r="R249" s="59"/>
      <c r="S249" s="59"/>
      <c r="T249" s="46"/>
      <c r="U249" s="65"/>
      <c r="V249" s="65"/>
      <c r="W249" s="65"/>
      <c r="X249" s="65"/>
      <c r="Y249" s="67"/>
    </row>
    <row r="250" spans="1:25" s="47" customFormat="1" ht="11.25" customHeight="1" x14ac:dyDescent="0.15">
      <c r="A250" s="379" t="s">
        <v>144</v>
      </c>
      <c r="B250" s="146"/>
      <c r="C250" s="146"/>
      <c r="D250" s="146"/>
      <c r="E250" s="146"/>
      <c r="F250" s="146"/>
      <c r="G250" s="123">
        <f>'2. Collected Data'!G250</f>
        <v>19090</v>
      </c>
      <c r="H250" s="41">
        <f>'2. Collected Data'!I250/'3. Calculated Stats'!$G250*1000</f>
        <v>26.820324777370352</v>
      </c>
      <c r="I250" s="41">
        <f>'2. Collected Data'!J250/'3. Calculated Stats'!$G250*1000</f>
        <v>3.352540597171294</v>
      </c>
      <c r="J250" s="41">
        <f>'2. Collected Data'!K250/'3. Calculated Stats'!$G250*1000</f>
        <v>1.5715034049240442</v>
      </c>
      <c r="K250" s="59">
        <f>('2. Collected Data'!Y250+'2. Collected Data'!Z250)/G250*1000</f>
        <v>54.216867469879517</v>
      </c>
      <c r="L250" s="66">
        <f>IF(SUM('2. Collected Data'!Y250:Z250)&gt;0,(ROUND('2. Collected Data'!Y250/SUM('2. Collected Data'!Y250:Z250),2)),"")</f>
        <v>0.92</v>
      </c>
      <c r="M250" s="66">
        <f>IF(SUM('2. Collected Data'!Y250:Z250)&gt;0,1-L250,"")</f>
        <v>7.999999999999996E-2</v>
      </c>
      <c r="N250" s="59">
        <f>IF('2. Collected Data'!AD250&gt;0,'2. Collected Data'!AE250/'2. Collected Data'!AD250,"")</f>
        <v>961.90476190476193</v>
      </c>
      <c r="O250" s="59">
        <f>IF('2. Collected Data'!AF250&gt;0,'2. Collected Data'!AG250/'2. Collected Data'!AF250,"")</f>
        <v>21649.038461538461</v>
      </c>
      <c r="P250" s="59">
        <f>SUM('2. Collected Data'!AI250:AK250)/'2. Collected Data'!G250</f>
        <v>0.38569931901519122</v>
      </c>
      <c r="Q250" s="46" t="str">
        <f>IF(MAX('2. Collected Data'!AI250:AK250)='2. Collected Data'!AI250,"NaCl",IF(MAX('2. Collected Data'!AJ250:AK250)='2. Collected Data'!AJ250,"CaCl2","MgCl2"))</f>
        <v>NaCl</v>
      </c>
      <c r="R250" s="59">
        <f>'2. Collected Data'!AL250/'2. Collected Data'!G250</f>
        <v>7.4374541644840226</v>
      </c>
      <c r="S250" s="59">
        <f>SUM('2. Collected Data'!AO250:AU250)/'2. Collected Data'!G250</f>
        <v>206.23897328444212</v>
      </c>
      <c r="T250" s="46"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0" s="65">
        <f>IF('2. Collected Data'!BC250&gt;0,'2. Collected Data'!BC250/'2. Collected Data'!$G250,"")</f>
        <v>660.71005762179152</v>
      </c>
      <c r="V250" s="65">
        <f>IF('2. Collected Data'!BD250&gt;0,'2. Collected Data'!BD250/'2. Collected Data'!$G250,"")</f>
        <v>181.30366684127816</v>
      </c>
      <c r="W250" s="65">
        <f>IF('2. Collected Data'!BE250&gt;0,'2. Collected Data'!BE250/'2. Collected Data'!$G250,"")</f>
        <v>475.5040859088528</v>
      </c>
      <c r="X250" s="65">
        <f>IF('2. Collected Data'!BF250&gt;0,'2. Collected Data'!BF250/'2. Collected Data'!$G250,"")</f>
        <v>1732.9745940282871</v>
      </c>
      <c r="Y250" s="67" t="str">
        <f>IF(AND('2. Collected Data'!BB250&gt;0,'2. Collected Data'!BH250&gt;0),('2. Collected Data'!BH250-'2. Collected Data'!BB250)/'2. Collected Data'!BH250,"")</f>
        <v/>
      </c>
    </row>
    <row r="251" spans="1:25" s="47" customFormat="1" ht="11.25" customHeight="1" x14ac:dyDescent="0.15">
      <c r="A251" s="379" t="s">
        <v>145</v>
      </c>
      <c r="B251" s="146"/>
      <c r="C251" s="146"/>
      <c r="D251" s="146"/>
      <c r="E251" s="146"/>
      <c r="F251" s="146"/>
      <c r="G251" s="123">
        <f>'2. Collected Data'!G251</f>
        <v>95476</v>
      </c>
      <c r="H251" s="41">
        <f>'2. Collected Data'!I251/'3. Calculated Stats'!$G251*1000</f>
        <v>22.927227784993086</v>
      </c>
      <c r="I251" s="41">
        <f>'2. Collected Data'!J251/'3. Calculated Stats'!$G251*1000</f>
        <v>0</v>
      </c>
      <c r="J251" s="41">
        <f>'2. Collected Data'!K251/'3. Calculated Stats'!$G251*1000</f>
        <v>0.49227030876869576</v>
      </c>
      <c r="K251" s="59">
        <f>('2. Collected Data'!Y251+'2. Collected Data'!Z251)/G251*1000</f>
        <v>49.227030876869584</v>
      </c>
      <c r="L251" s="66">
        <f>IF(SUM('2. Collected Data'!Y251:Z251)&gt;0,(ROUND('2. Collected Data'!Y251/SUM('2. Collected Data'!Y251:Z251),2)),"")</f>
        <v>1</v>
      </c>
      <c r="M251" s="66">
        <f>IF(SUM('2. Collected Data'!Y251:Z251)&gt;0,1-L251,"")</f>
        <v>0</v>
      </c>
      <c r="N251" s="59">
        <f>IF('2. Collected Data'!AD251&gt;0,'2. Collected Data'!AE251/'2. Collected Data'!AD251,"")</f>
        <v>1822.3438202247191</v>
      </c>
      <c r="O251" s="59">
        <f>IF('2. Collected Data'!AF251&gt;0,'2. Collected Data'!AG251/'2. Collected Data'!AF251,"")</f>
        <v>0</v>
      </c>
      <c r="P251" s="59">
        <f>SUM('2. Collected Data'!AI251:AK251)/'2. Collected Data'!G251</f>
        <v>7.3318635049645984</v>
      </c>
      <c r="Q251" s="46" t="str">
        <f>IF(MAX('2. Collected Data'!AI251:AK251)='2. Collected Data'!AI251,"NaCl",IF(MAX('2. Collected Data'!AJ251:AK251)='2. Collected Data'!AJ251,"CaCl2","MgCl2"))</f>
        <v>NaCl</v>
      </c>
      <c r="R251" s="59">
        <f>'2. Collected Data'!AL251/'2. Collected Data'!G251</f>
        <v>0</v>
      </c>
      <c r="S251" s="59">
        <f>SUM('2. Collected Data'!AO251:AU251)/'2. Collected Data'!G251</f>
        <v>111.02266538187607</v>
      </c>
      <c r="T251" s="46"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1" s="65" t="str">
        <f>IF('2. Collected Data'!BC251&gt;0,'2. Collected Data'!BC251/'2. Collected Data'!$G251,"")</f>
        <v/>
      </c>
      <c r="V251" s="65" t="str">
        <f>IF('2. Collected Data'!BD251&gt;0,'2. Collected Data'!BD251/'2. Collected Data'!$G251,"")</f>
        <v/>
      </c>
      <c r="W251" s="65" t="str">
        <f>IF('2. Collected Data'!BE251&gt;0,'2. Collected Data'!BE251/'2. Collected Data'!$G251,"")</f>
        <v/>
      </c>
      <c r="X251" s="65">
        <f>IF('2. Collected Data'!BF251&gt;0,'2. Collected Data'!BF251/'2. Collected Data'!$G251,"")</f>
        <v>3121.203234320667</v>
      </c>
      <c r="Y251" s="67">
        <f>IF(AND('2. Collected Data'!BB251&gt;0,'2. Collected Data'!BH251&gt;0),('2. Collected Data'!BH251-'2. Collected Data'!BB251)/'2. Collected Data'!BH251,"")</f>
        <v>0.13745569121701456</v>
      </c>
    </row>
    <row r="252" spans="1:25" s="47" customFormat="1" ht="11.25" customHeight="1" x14ac:dyDescent="0.15">
      <c r="A252" s="381" t="s">
        <v>322</v>
      </c>
      <c r="B252" s="146"/>
      <c r="C252" s="146"/>
      <c r="D252" s="146"/>
      <c r="E252" s="146"/>
      <c r="F252" s="146"/>
      <c r="G252" s="123">
        <f>'2. Collected Data'!G252</f>
        <v>3161</v>
      </c>
      <c r="H252" s="41">
        <f>'2. Collected Data'!I252/'3. Calculated Stats'!$G252*1000</f>
        <v>45.555204049351467</v>
      </c>
      <c r="I252" s="41">
        <f>'2. Collected Data'!J252/'3. Calculated Stats'!$G252*1000</f>
        <v>0</v>
      </c>
      <c r="J252" s="41">
        <f>'2. Collected Data'!K252/'3. Calculated Stats'!$G252*1000</f>
        <v>0.31635558367605188</v>
      </c>
      <c r="K252" s="59">
        <f>('2. Collected Data'!Y252+'2. Collected Data'!Z252)/G252*1000</f>
        <v>53.780449224928823</v>
      </c>
      <c r="L252" s="66">
        <f>IF(SUM('2. Collected Data'!Y252:Z252)&gt;0,(ROUND('2. Collected Data'!Y252/SUM('2. Collected Data'!Y252:Z252),2)),"")</f>
        <v>1</v>
      </c>
      <c r="M252" s="66">
        <f>IF(SUM('2. Collected Data'!Y252:Z252)&gt;0,1-L252,"")</f>
        <v>0</v>
      </c>
      <c r="N252" s="59">
        <f>IF('2. Collected Data'!AD252&gt;0,'2. Collected Data'!AE252/'2. Collected Data'!AD252,"")</f>
        <v>3200</v>
      </c>
      <c r="O252" s="59">
        <f>IF('2. Collected Data'!AF252&gt;0,'2. Collected Data'!AG252/'2. Collected Data'!AF252,"")</f>
        <v>11875</v>
      </c>
      <c r="P252" s="59">
        <f>SUM('2. Collected Data'!AI252:AK252)/'2. Collected Data'!G252</f>
        <v>32.405884213856375</v>
      </c>
      <c r="Q252" s="46" t="str">
        <f>IF(MAX('2. Collected Data'!AI252:AK252)='2. Collected Data'!AI252,"NaCl",IF(MAX('2. Collected Data'!AJ252:AK252)='2. Collected Data'!AJ252,"CaCl2","MgCl2"))</f>
        <v>NaCl</v>
      </c>
      <c r="R252" s="59">
        <f>'2. Collected Data'!AL252/'2. Collected Data'!G252</f>
        <v>2.1597595697564063</v>
      </c>
      <c r="S252" s="59">
        <f>SUM('2. Collected Data'!AO252:AU252)/'2. Collected Data'!G252</f>
        <v>9.6342929452704844</v>
      </c>
      <c r="T252" s="46" t="str">
        <f>IF(MAX('2. Collected Data'!AO252:AT252)='2. Collected Data'!AO252,"NaCl",IF(MAX('2. Collected Data'!AP252:AT252)='2. Collected Data'!AP252,"CaCl2",IF(MAX('2. Collected Data'!AQ252:AT252)='2. Collected Data'!AQ252,"MgCl2",IF(MAX('2. Collected Data'!AR252:AT252)='2. Collected Data'!AR252,"Potassium Acetate",IF('2. Collected Data'!AS252&gt;'2. Collected Data'!AT252,"Enhanced Brine","Ag Byproduct")))))</f>
        <v>CaCl2</v>
      </c>
      <c r="U252" s="65">
        <f>IF('2. Collected Data'!BC252&gt;0,'2. Collected Data'!BC252/'2. Collected Data'!$G252,"")</f>
        <v>360.85700727617842</v>
      </c>
      <c r="V252" s="65">
        <f>IF('2. Collected Data'!BD252&gt;0,'2. Collected Data'!BD252/'2. Collected Data'!$G252,"")</f>
        <v>1276.6437836127807</v>
      </c>
      <c r="W252" s="65">
        <f>IF('2. Collected Data'!BE252&gt;0,'2. Collected Data'!BE252/'2. Collected Data'!$G252,"")</f>
        <v>2392.440366972477</v>
      </c>
      <c r="X252" s="65">
        <f>IF('2. Collected Data'!BF252&gt;0,'2. Collected Data'!BF252/'2. Collected Data'!$G252,"")</f>
        <v>4029.9414742170197</v>
      </c>
      <c r="Y252" s="67">
        <f>IF(AND('2. Collected Data'!BB252&gt;0,'2. Collected Data'!BH252&gt;0),('2. Collected Data'!BH252-'2. Collected Data'!BB252)/'2. Collected Data'!BH252,"")</f>
        <v>1.0522000546597569E-2</v>
      </c>
    </row>
    <row r="253" spans="1:25" s="252" customFormat="1" ht="11.25" customHeight="1" x14ac:dyDescent="0.15">
      <c r="A253" s="382" t="s">
        <v>70</v>
      </c>
      <c r="B253" s="358"/>
      <c r="C253" s="358"/>
      <c r="D253" s="358"/>
      <c r="E253" s="358"/>
      <c r="F253" s="358"/>
      <c r="G253" s="123"/>
      <c r="H253" s="41"/>
      <c r="I253" s="41"/>
      <c r="J253" s="41"/>
      <c r="K253" s="59"/>
      <c r="L253" s="66"/>
      <c r="M253" s="66"/>
      <c r="N253" s="59"/>
      <c r="O253" s="59"/>
      <c r="P253" s="59"/>
      <c r="Q253" s="46"/>
      <c r="R253" s="59"/>
      <c r="S253" s="59"/>
      <c r="T253" s="46"/>
      <c r="U253" s="65"/>
      <c r="V253" s="65"/>
      <c r="W253" s="65"/>
      <c r="X253" s="65"/>
      <c r="Y253" s="67"/>
    </row>
    <row r="254" spans="1:25" s="47" customFormat="1" ht="11.25" customHeight="1" x14ac:dyDescent="0.15">
      <c r="A254" s="379" t="s">
        <v>146</v>
      </c>
      <c r="B254" s="146"/>
      <c r="C254" s="146"/>
      <c r="D254" s="146"/>
      <c r="E254" s="146"/>
      <c r="F254" s="146"/>
      <c r="G254" s="123">
        <f>'2. Collected Data'!G254</f>
        <v>18273</v>
      </c>
      <c r="H254" s="41">
        <f>'2. Collected Data'!I254/'3. Calculated Stats'!$G254*1000</f>
        <v>25.994636895966725</v>
      </c>
      <c r="I254" s="41">
        <f>'2. Collected Data'!J254/'3. Calculated Stats'!$G254*1000</f>
        <v>1.2586876812783889</v>
      </c>
      <c r="J254" s="41">
        <f>'2. Collected Data'!K254/'3. Calculated Stats'!$G254*1000</f>
        <v>4.6516718655940457</v>
      </c>
      <c r="K254" s="59">
        <f>('2. Collected Data'!Y254+'2. Collected Data'!Z254)/G254*1000</f>
        <v>25.009576971487988</v>
      </c>
      <c r="L254" s="66">
        <f>IF(SUM('2. Collected Data'!Y254:Z254)&gt;0,(ROUND('2. Collected Data'!Y254/SUM('2. Collected Data'!Y254:Z254),2)),"")</f>
        <v>0.77</v>
      </c>
      <c r="M254" s="66">
        <f>IF(SUM('2. Collected Data'!Y254:Z254)&gt;0,1-L254,"")</f>
        <v>0.22999999999999998</v>
      </c>
      <c r="N254" s="59">
        <f>IF('2. Collected Data'!AD254&gt;0,'2. Collected Data'!AE254/'2. Collected Data'!AD254,"")</f>
        <v>1400</v>
      </c>
      <c r="O254" s="59">
        <f>IF('2. Collected Data'!AF254&gt;0,'2. Collected Data'!AG254/'2. Collected Data'!AF254,"")</f>
        <v>23360</v>
      </c>
      <c r="P254" s="59">
        <f>SUM('2. Collected Data'!AI254:AK254)/'2. Collected Data'!G254</f>
        <v>1.873474525255842</v>
      </c>
      <c r="Q254" s="46" t="str">
        <f>IF(MAX('2. Collected Data'!AI254:AK254)='2. Collected Data'!AI254,"NaCl",IF(MAX('2. Collected Data'!AJ254:AK254)='2. Collected Data'!AJ254,"CaCl2","MgCl2"))</f>
        <v>NaCl</v>
      </c>
      <c r="R254" s="59">
        <f>'2. Collected Data'!AL254/'2. Collected Data'!G254</f>
        <v>0.13260001094511026</v>
      </c>
      <c r="S254" s="59">
        <f>SUM('2. Collected Data'!AO254:AU254)/'2. Collected Data'!G254</f>
        <v>67.007606851639025</v>
      </c>
      <c r="T254" s="46"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4" s="65">
        <f>IF('2. Collected Data'!BC254&gt;0,'2. Collected Data'!BC254/'2. Collected Data'!$G254,"")</f>
        <v>177.38872215837574</v>
      </c>
      <c r="V254" s="65">
        <f>IF('2. Collected Data'!BD254&gt;0,'2. Collected Data'!BD254/'2. Collected Data'!$G254,"")</f>
        <v>491.600501833306</v>
      </c>
      <c r="W254" s="65">
        <f>IF('2. Collected Data'!BE254&gt;0,'2. Collected Data'!BE254/'2. Collected Data'!$G254,"")</f>
        <v>224.1689853882778</v>
      </c>
      <c r="X254" s="65">
        <f>IF('2. Collected Data'!BF254&gt;0,'2. Collected Data'!BF254/'2. Collected Data'!$G254,"")</f>
        <v>893.15820937995954</v>
      </c>
      <c r="Y254" s="67">
        <f>IF(AND('2. Collected Data'!BB254&gt;0,'2. Collected Data'!BH254&gt;0),('2. Collected Data'!BH254-'2. Collected Data'!BB254)/'2. Collected Data'!BH254,"")</f>
        <v>6.2777503700049378E-2</v>
      </c>
    </row>
    <row r="255" spans="1:25" s="252" customFormat="1" ht="11.25" customHeight="1" x14ac:dyDescent="0.15">
      <c r="A255" s="382" t="s">
        <v>158</v>
      </c>
      <c r="B255" s="358"/>
      <c r="C255" s="358"/>
      <c r="D255" s="358"/>
      <c r="E255" s="358"/>
      <c r="F255" s="358"/>
      <c r="G255" s="123"/>
      <c r="H255" s="41"/>
      <c r="I255" s="41"/>
      <c r="J255" s="41"/>
      <c r="K255" s="59"/>
      <c r="L255" s="66"/>
      <c r="M255" s="66"/>
      <c r="N255" s="59"/>
      <c r="O255" s="59"/>
      <c r="P255" s="59"/>
      <c r="Q255" s="46"/>
      <c r="R255" s="59"/>
      <c r="S255" s="59"/>
      <c r="T255" s="46"/>
      <c r="U255" s="65"/>
      <c r="V255" s="65"/>
      <c r="W255" s="65"/>
      <c r="X255" s="65"/>
      <c r="Y255" s="67"/>
    </row>
    <row r="256" spans="1:25" s="47" customFormat="1" ht="11.25" customHeight="1" x14ac:dyDescent="0.15">
      <c r="A256" s="379" t="s">
        <v>358</v>
      </c>
      <c r="B256" s="146"/>
      <c r="C256" s="146"/>
      <c r="D256" s="146"/>
      <c r="E256" s="146"/>
      <c r="F256" s="146"/>
      <c r="G256" s="123">
        <f>'2. Collected Data'!G256</f>
        <v>201928</v>
      </c>
      <c r="H256" s="41">
        <f>'2. Collected Data'!I256/'3. Calculated Stats'!$G256*1000</f>
        <v>3.4814389287270711</v>
      </c>
      <c r="I256" s="41">
        <f>'2. Collected Data'!J256/'3. Calculated Stats'!$G256*1000</f>
        <v>2.1542331920288418</v>
      </c>
      <c r="J256" s="41">
        <f>'2. Collected Data'!K256/'3. Calculated Stats'!$G256*1000</f>
        <v>3.4665821480923897E-2</v>
      </c>
      <c r="K256" s="59">
        <f>('2. Collected Data'!Y256+'2. Collected Data'!Z256)/G256*1000</f>
        <v>29.862129075710154</v>
      </c>
      <c r="L256" s="66">
        <f>IF(SUM('2. Collected Data'!Y256:Z256)&gt;0,(ROUND('2. Collected Data'!Y256/SUM('2. Collected Data'!Y256:Z256),2)),"")</f>
        <v>1</v>
      </c>
      <c r="M256" s="66">
        <f>IF(SUM('2. Collected Data'!Y256:Z256)&gt;0,1-L256,"")</f>
        <v>0</v>
      </c>
      <c r="N256" s="59">
        <f>IF('2. Collected Data'!AD256&gt;0,'2. Collected Data'!AE256/'2. Collected Data'!AD256,"")</f>
        <v>287.39884393063585</v>
      </c>
      <c r="O256" s="59">
        <f>IF('2. Collected Data'!AF256&gt;0,'2. Collected Data'!AG256/'2. Collected Data'!AF256,"")</f>
        <v>15180</v>
      </c>
      <c r="P256" s="59">
        <f>SUM('2. Collected Data'!AI256:AK256)/'2. Collected Data'!G256</f>
        <v>0.1555207796838477</v>
      </c>
      <c r="Q256" s="46" t="str">
        <f>IF(MAX('2. Collected Data'!AI256:AK256)='2. Collected Data'!AI256,"NaCl",IF(MAX('2. Collected Data'!AJ256:AK256)='2. Collected Data'!AJ256,"CaCl2","MgCl2"))</f>
        <v>NaCl</v>
      </c>
      <c r="R256" s="59">
        <f>'2. Collected Data'!AL256/'2. Collected Data'!G256</f>
        <v>0</v>
      </c>
      <c r="S256" s="59">
        <f>SUM('2. Collected Data'!AO256:AU256)/'2. Collected Data'!G256</f>
        <v>66.456137831306208</v>
      </c>
      <c r="T256" s="46"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6" s="65">
        <f>IF('2. Collected Data'!BC256&gt;0,'2. Collected Data'!BC256/'2. Collected Data'!$G256,"")</f>
        <v>40.24301236084149</v>
      </c>
      <c r="V256" s="65">
        <f>IF('2. Collected Data'!BD256&gt;0,'2. Collected Data'!BD256/'2. Collected Data'!$G256,"")</f>
        <v>22.287488609801514</v>
      </c>
      <c r="W256" s="65">
        <f>IF('2. Collected Data'!BE256&gt;0,'2. Collected Data'!BE256/'2. Collected Data'!$G256,"")</f>
        <v>42.550305059229032</v>
      </c>
      <c r="X256" s="65">
        <f>IF('2. Collected Data'!BF256&gt;0,'2. Collected Data'!BF256/'2. Collected Data'!$G256,"")</f>
        <v>115.71685452240402</v>
      </c>
      <c r="Y256" s="67">
        <f>IF(AND('2. Collected Data'!BB256&gt;0,'2. Collected Data'!BH256&gt;0),('2. Collected Data'!BH256-'2. Collected Data'!BB256)/'2. Collected Data'!BH256,"")</f>
        <v>6.4111111111111063E-2</v>
      </c>
    </row>
    <row r="257" spans="1:51" s="47" customFormat="1" ht="11.25" customHeight="1" x14ac:dyDescent="0.15">
      <c r="A257" s="379" t="s">
        <v>359</v>
      </c>
      <c r="B257" s="146"/>
      <c r="C257" s="146"/>
      <c r="D257" s="146"/>
      <c r="E257" s="146"/>
      <c r="F257" s="146"/>
      <c r="G257" s="123">
        <f>'2. Collected Data'!G257</f>
        <v>102675</v>
      </c>
      <c r="H257" s="41">
        <f>'2. Collected Data'!I257/'3. Calculated Stats'!$G257*1000</f>
        <v>5.4833211589968354</v>
      </c>
      <c r="I257" s="41">
        <f>'2. Collected Data'!J257/'3. Calculated Stats'!$G257*1000</f>
        <v>0.30192354516678838</v>
      </c>
      <c r="J257" s="41">
        <f>'2. Collected Data'!K257/'3. Calculated Stats'!$G257*1000</f>
        <v>0.25322619917214512</v>
      </c>
      <c r="K257" s="59">
        <f>('2. Collected Data'!Y257+'2. Collected Data'!Z257)/G257*1000</f>
        <v>6.5741417092768444</v>
      </c>
      <c r="L257" s="66">
        <f>IF(SUM('2. Collected Data'!Y257:Z257)&gt;0,(ROUND('2. Collected Data'!Y257/SUM('2. Collected Data'!Y257:Z257),2)),"")</f>
        <v>0.93</v>
      </c>
      <c r="M257" s="66">
        <f>IF(SUM('2. Collected Data'!Y257:Z257)&gt;0,1-L257,"")</f>
        <v>6.9999999999999951E-2</v>
      </c>
      <c r="N257" s="59">
        <f>IF('2. Collected Data'!AD257&gt;0,'2. Collected Data'!AE257/'2. Collected Data'!AD257,"")</f>
        <v>1730.7692307692307</v>
      </c>
      <c r="O257" s="59">
        <f>IF('2. Collected Data'!AF257&gt;0,'2. Collected Data'!AG257/'2. Collected Data'!AF257,"")</f>
        <v>15340.90909090909</v>
      </c>
      <c r="P257" s="59">
        <f>SUM('2. Collected Data'!AI257:AK257)/'2. Collected Data'!G257</f>
        <v>2.3595227660092526</v>
      </c>
      <c r="Q257" s="46" t="str">
        <f>IF(MAX('2. Collected Data'!AI257:AK257)='2. Collected Data'!AI257,"NaCl",IF(MAX('2. Collected Data'!AJ257:AK257)='2. Collected Data'!AJ257,"CaCl2","MgCl2"))</f>
        <v>NaCl</v>
      </c>
      <c r="R257" s="59">
        <f>'2. Collected Data'!AL257/'2. Collected Data'!G257</f>
        <v>0</v>
      </c>
      <c r="S257" s="59">
        <f>SUM('2. Collected Data'!AO257:AU257)/'2. Collected Data'!G257</f>
        <v>31.239405892378866</v>
      </c>
      <c r="T257" s="46"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NaCl</v>
      </c>
      <c r="U257" s="65">
        <f>IF('2. Collected Data'!BC257&gt;0,'2. Collected Data'!BC257/'2. Collected Data'!$G257,"")</f>
        <v>90.250791331872406</v>
      </c>
      <c r="V257" s="65">
        <f>IF('2. Collected Data'!BD257&gt;0,'2. Collected Data'!BD257/'2. Collected Data'!$G257,"")</f>
        <v>85.955256878500123</v>
      </c>
      <c r="W257" s="65">
        <f>IF('2. Collected Data'!BE257&gt;0,'2. Collected Data'!BE257/'2. Collected Data'!$G257,"")</f>
        <v>57.548575602629654</v>
      </c>
      <c r="X257" s="65">
        <f>IF('2. Collected Data'!BF257&gt;0,'2. Collected Data'!BF257/'2. Collected Data'!$G257,"")</f>
        <v>229.4590893596299</v>
      </c>
      <c r="Y257" s="67">
        <f>IF(AND('2. Collected Data'!BB257&gt;0,'2. Collected Data'!BH257&gt;0),('2. Collected Data'!BH257-'2. Collected Data'!BB257)/'2. Collected Data'!BH257,"")</f>
        <v>8.59375E-2</v>
      </c>
    </row>
    <row r="258" spans="1:51" s="47" customFormat="1" ht="11.25" customHeight="1" x14ac:dyDescent="0.15">
      <c r="A258" s="379" t="s">
        <v>147</v>
      </c>
      <c r="B258" s="146"/>
      <c r="C258" s="146"/>
      <c r="D258" s="146"/>
      <c r="E258" s="146"/>
      <c r="F258" s="146"/>
      <c r="G258" s="123">
        <f>'2. Collected Data'!G258</f>
        <v>6511</v>
      </c>
      <c r="H258" s="41">
        <f>'2. Collected Data'!I258/'3. Calculated Stats'!$G258*1000</f>
        <v>42.236215635079091</v>
      </c>
      <c r="I258" s="41">
        <f>'2. Collected Data'!J258/'3. Calculated Stats'!$G258*1000</f>
        <v>1.2286899093841193</v>
      </c>
      <c r="J258" s="41">
        <f>'2. Collected Data'!K258/'3. Calculated Stats'!$G258*1000</f>
        <v>0</v>
      </c>
      <c r="K258" s="59">
        <f>('2. Collected Data'!Y258+'2. Collected Data'!Z258)/G258*1000</f>
        <v>45.15435416986638</v>
      </c>
      <c r="L258" s="66">
        <f>IF(SUM('2. Collected Data'!Y258:Z258)&gt;0,(ROUND('2. Collected Data'!Y258/SUM('2. Collected Data'!Y258:Z258),2)),"")</f>
        <v>0.83</v>
      </c>
      <c r="M258" s="66">
        <f>IF(SUM('2. Collected Data'!Y258:Z258)&gt;0,1-L258,"")</f>
        <v>0.17000000000000004</v>
      </c>
      <c r="N258" s="59">
        <f>IF('2. Collected Data'!AD258&gt;0,'2. Collected Data'!AE258/'2. Collected Data'!AD258,"")</f>
        <v>1716.4179104477612</v>
      </c>
      <c r="O258" s="59">
        <f>IF('2. Collected Data'!AF258&gt;0,'2. Collected Data'!AG258/'2. Collected Data'!AF258,"")</f>
        <v>2857.1428571428573</v>
      </c>
      <c r="P258" s="59">
        <f>SUM('2. Collected Data'!AI258:AK258)/'2. Collected Data'!G258</f>
        <v>18.941022884349561</v>
      </c>
      <c r="Q258" s="46" t="str">
        <f>IF(MAX('2. Collected Data'!AI258:AK258)='2. Collected Data'!AI258,"NaCl",IF(MAX('2. Collected Data'!AJ258:AK258)='2. Collected Data'!AJ258,"CaCl2","MgCl2"))</f>
        <v>NaCl</v>
      </c>
      <c r="R258" s="59">
        <f>'2. Collected Data'!AL258/'2. Collected Data'!G258</f>
        <v>0.47104899401013667</v>
      </c>
      <c r="S258" s="59">
        <f>SUM('2. Collected Data'!AO258:AU258)/'2. Collected Data'!G258</f>
        <v>227.44294271233298</v>
      </c>
      <c r="T258" s="46"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8" s="65">
        <f>IF('2. Collected Data'!BC258&gt;0,'2. Collected Data'!BC258/'2. Collected Data'!$G258,"")</f>
        <v>1454.6728613116265</v>
      </c>
      <c r="V258" s="65">
        <f>IF('2. Collected Data'!BD258&gt;0,'2. Collected Data'!BD258/'2. Collected Data'!$G258,"")</f>
        <v>1926.7493472584856</v>
      </c>
      <c r="W258" s="65">
        <f>IF('2. Collected Data'!BE258&gt;0,'2. Collected Data'!BE258/'2. Collected Data'!$G258,"")</f>
        <v>1213.5777914298878</v>
      </c>
      <c r="X258" s="65">
        <f>IF('2. Collected Data'!BF258&gt;0,'2. Collected Data'!BF258/'2. Collected Data'!$G258,"")</f>
        <v>4595</v>
      </c>
      <c r="Y258" s="67" t="str">
        <f>IF(AND('2. Collected Data'!BB258&gt;0,'2. Collected Data'!BH258&gt;0),('2. Collected Data'!BH258-'2. Collected Data'!BB258)/'2. Collected Data'!BH258,"")</f>
        <v/>
      </c>
    </row>
    <row r="259" spans="1:51" s="252" customFormat="1" ht="11.25" customHeight="1" x14ac:dyDescent="0.15">
      <c r="A259" s="379" t="s">
        <v>360</v>
      </c>
      <c r="B259" s="358"/>
      <c r="C259" s="358"/>
      <c r="D259" s="358"/>
      <c r="E259" s="358"/>
      <c r="F259" s="358"/>
      <c r="G259" s="123">
        <f>'2. Collected Data'!G259</f>
        <v>57867</v>
      </c>
      <c r="H259" s="41">
        <f>'2. Collected Data'!I259/'3. Calculated Stats'!$G259*1000</f>
        <v>44.930616759120049</v>
      </c>
      <c r="I259" s="41">
        <f>'2. Collected Data'!J259/'3. Calculated Stats'!$G259*1000</f>
        <v>0</v>
      </c>
      <c r="J259" s="41">
        <f>'2. Collected Data'!K259/'3. Calculated Stats'!$G259*1000</f>
        <v>0</v>
      </c>
      <c r="K259" s="59">
        <f>('2. Collected Data'!Y259+'2. Collected Data'!Z259)/G259*1000</f>
        <v>0</v>
      </c>
      <c r="L259" s="66" t="str">
        <f>IF(SUM('2. Collected Data'!Y259:Z259)&gt;0,(ROUND('2. Collected Data'!Y259/SUM('2. Collected Data'!Y259:Z259),2)),"")</f>
        <v/>
      </c>
      <c r="M259" s="66" t="str">
        <f>IF(SUM('2. Collected Data'!Y259:Z259)&gt;0,1-L259,"")</f>
        <v/>
      </c>
      <c r="N259" s="59">
        <f>IF('2. Collected Data'!AD259&gt;0,'2. Collected Data'!AE259/'2. Collected Data'!AD259,"")</f>
        <v>1989.090909090909</v>
      </c>
      <c r="O259" s="59">
        <f>IF('2. Collected Data'!AF259&gt;0,'2. Collected Data'!AG259/'2. Collected Data'!AF259,"")</f>
        <v>13422.818791946309</v>
      </c>
      <c r="P259" s="59">
        <f>SUM('2. Collected Data'!AI259:AK259)/'2. Collected Data'!G259</f>
        <v>0</v>
      </c>
      <c r="Q259" s="46" t="str">
        <f>IF(MAX('2. Collected Data'!AI259:AK259)='2. Collected Data'!AI259,"NaCl",IF(MAX('2. Collected Data'!AJ259:AK259)='2. Collected Data'!AJ259,"CaCl2","MgCl2"))</f>
        <v>NaCl</v>
      </c>
      <c r="R259" s="59">
        <f>'2. Collected Data'!AL259/'2. Collected Data'!G259</f>
        <v>0</v>
      </c>
      <c r="S259" s="59">
        <f>SUM('2. Collected Data'!AO259:AU259)/'2. Collected Data'!G259</f>
        <v>0</v>
      </c>
      <c r="T259" s="46" t="str">
        <f>IF(MAX('2. Collected Data'!AO259:AT259)='2. Collected Data'!AO259,"NaCl",IF(MAX('2. Collected Data'!AP259:AT259)='2. Collected Data'!AP259,"CaCl2",IF(MAX('2. Collected Data'!AQ259:AT259)='2. Collected Data'!AQ259,"MgCl2",IF(MAX('2. Collected Data'!AR259:AT259)='2. Collected Data'!AR259,"Potassium Acetate",IF('2. Collected Data'!AS259&gt;'2. Collected Data'!AT259,"Enhanced Brine","Ag Byproduct")))))</f>
        <v>NaCl</v>
      </c>
      <c r="U259" s="65" t="str">
        <f>IF('2. Collected Data'!BC259&gt;0,'2. Collected Data'!BC259/'2. Collected Data'!$G259,"")</f>
        <v/>
      </c>
      <c r="V259" s="65" t="str">
        <f>IF('2. Collected Data'!BD259&gt;0,'2. Collected Data'!BD259/'2. Collected Data'!$G259,"")</f>
        <v/>
      </c>
      <c r="W259" s="65" t="str">
        <f>IF('2. Collected Data'!BE259&gt;0,'2. Collected Data'!BE259/'2. Collected Data'!$G259,"")</f>
        <v/>
      </c>
      <c r="X259" s="65" t="str">
        <f>IF('2. Collected Data'!BF259&gt;0,'2. Collected Data'!BF259/'2. Collected Data'!$G259,"")</f>
        <v/>
      </c>
      <c r="Y259" s="67" t="str">
        <f>IF(AND('2. Collected Data'!BB259&gt;0,'2. Collected Data'!BH259&gt;0),('2. Collected Data'!BH259-'2. Collected Data'!BB259)/'2. Collected Data'!BH259,"")</f>
        <v/>
      </c>
    </row>
    <row r="260" spans="1:51" s="47" customFormat="1" ht="11.25" customHeight="1" x14ac:dyDescent="0.15">
      <c r="A260" s="379" t="s">
        <v>148</v>
      </c>
      <c r="B260" s="146"/>
      <c r="C260" s="146"/>
      <c r="D260" s="146"/>
      <c r="E260" s="146"/>
      <c r="F260" s="146"/>
      <c r="G260" s="123">
        <f>'2. Collected Data'!G260</f>
        <v>18900</v>
      </c>
      <c r="H260" s="41">
        <f>'2. Collected Data'!I260/'3. Calculated Stats'!$G260*1000</f>
        <v>28.306878306878307</v>
      </c>
      <c r="I260" s="41">
        <f>'2. Collected Data'!J260/'3. Calculated Stats'!$G260*1000</f>
        <v>1.6402116402116402</v>
      </c>
      <c r="J260" s="41">
        <f>'2. Collected Data'!K260/'3. Calculated Stats'!$G260*1000</f>
        <v>1.0582010582010584</v>
      </c>
      <c r="K260" s="59">
        <f>('2. Collected Data'!Y260+'2. Collected Data'!Z260)/G260*1000</f>
        <v>75.449735449735442</v>
      </c>
      <c r="L260" s="66">
        <f>IF(SUM('2. Collected Data'!Y260:Z260)&gt;0,(ROUND('2. Collected Data'!Y260/SUM('2. Collected Data'!Y260:Z260),2)),"")</f>
        <v>0.89</v>
      </c>
      <c r="M260" s="66">
        <f>IF(SUM('2. Collected Data'!Y260:Z260)&gt;0,1-L260,"")</f>
        <v>0.10999999999999999</v>
      </c>
      <c r="N260" s="59">
        <f>IF('2. Collected Data'!AD260&gt;0,'2. Collected Data'!AE260/'2. Collected Data'!AD260,"")</f>
        <v>648.936170212766</v>
      </c>
      <c r="O260" s="59">
        <f>IF('2. Collected Data'!AF260&gt;0,'2. Collected Data'!AG260/'2. Collected Data'!AF260,"")</f>
        <v>13280</v>
      </c>
      <c r="P260" s="59">
        <f>SUM('2. Collected Data'!AI260:AK260)/'2. Collected Data'!G260</f>
        <v>3.6507936507936507</v>
      </c>
      <c r="Q260" s="46" t="str">
        <f>IF(MAX('2. Collected Data'!AI260:AK260)='2. Collected Data'!AI260,"NaCl",IF(MAX('2. Collected Data'!AJ260:AK260)='2. Collected Data'!AJ260,"CaCl2","MgCl2"))</f>
        <v>NaCl</v>
      </c>
      <c r="R260" s="59">
        <f>'2. Collected Data'!AL260/'2. Collected Data'!G260</f>
        <v>1.9047619047619047</v>
      </c>
      <c r="S260" s="59">
        <f>SUM('2. Collected Data'!AO260:AU260)/'2. Collected Data'!G260</f>
        <v>85.253968253968253</v>
      </c>
      <c r="T260" s="46"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MgCl2</v>
      </c>
      <c r="U260" s="65">
        <f>IF('2. Collected Data'!BC260&gt;0,'2. Collected Data'!BC260/'2. Collected Data'!$G260,"")</f>
        <v>1108.2010582010582</v>
      </c>
      <c r="V260" s="65">
        <f>IF('2. Collected Data'!BD260&gt;0,'2. Collected Data'!BD260/'2. Collected Data'!$G260,"")</f>
        <v>886.2962962962963</v>
      </c>
      <c r="W260" s="65">
        <f>IF('2. Collected Data'!BE260&gt;0,'2. Collected Data'!BE260/'2. Collected Data'!$G260,"")</f>
        <v>806.50793650793651</v>
      </c>
      <c r="X260" s="65">
        <f>IF('2. Collected Data'!BF260&gt;0,'2. Collected Data'!BF260/'2. Collected Data'!$G260,"")</f>
        <v>2924.8148148148148</v>
      </c>
      <c r="Y260" s="67">
        <f>IF(AND('2. Collected Data'!BB260&gt;0,'2. Collected Data'!BH260&gt;0),('2. Collected Data'!BH260-'2. Collected Data'!BB260)/'2. Collected Data'!BH260,"")</f>
        <v>0.13320279720279721</v>
      </c>
    </row>
    <row r="261" spans="1:51" s="47" customFormat="1" ht="11.25" customHeight="1" x14ac:dyDescent="0.15">
      <c r="A261" s="379" t="s">
        <v>149</v>
      </c>
      <c r="B261" s="146"/>
      <c r="C261" s="146"/>
      <c r="D261" s="146"/>
      <c r="E261" s="146"/>
      <c r="F261" s="146"/>
      <c r="G261" s="123">
        <f>'2. Collected Data'!G261</f>
        <v>75334</v>
      </c>
      <c r="H261" s="41">
        <f>'2. Collected Data'!I261/'3. Calculated Stats'!$G261*1000</f>
        <v>15.159157883558553</v>
      </c>
      <c r="I261" s="41">
        <f>'2. Collected Data'!J261/'3. Calculated Stats'!$G261*1000</f>
        <v>3.0796187644357129</v>
      </c>
      <c r="J261" s="41">
        <f>'2. Collected Data'!K261/'3. Calculated Stats'!$G261*1000</f>
        <v>0.35840390793001831</v>
      </c>
      <c r="K261" s="59">
        <f>('2. Collected Data'!Y261+'2. Collected Data'!Z261)/G261*1000</f>
        <v>61.725117476836488</v>
      </c>
      <c r="L261" s="66">
        <f>IF(SUM('2. Collected Data'!Y261:Z261)&gt;0,(ROUND('2. Collected Data'!Y261/SUM('2. Collected Data'!Y261:Z261),2)),"")</f>
        <v>0.97</v>
      </c>
      <c r="M261" s="66">
        <f>IF(SUM('2. Collected Data'!Y261:Z261)&gt;0,1-L261,"")</f>
        <v>3.0000000000000027E-2</v>
      </c>
      <c r="N261" s="59">
        <f>IF('2. Collected Data'!AD261&gt;0,'2. Collected Data'!AE261/'2. Collected Data'!AD261,"")</f>
        <v>1120.253164556962</v>
      </c>
      <c r="O261" s="59">
        <f>IF('2. Collected Data'!AF261&gt;0,'2. Collected Data'!AG261/'2. Collected Data'!AF261,"")</f>
        <v>8666.6666666666661</v>
      </c>
      <c r="P261" s="59">
        <f>SUM('2. Collected Data'!AI261:AK261)/'2. Collected Data'!G261</f>
        <v>5.0444288103645096</v>
      </c>
      <c r="Q261" s="46" t="str">
        <f>IF(MAX('2. Collected Data'!AI261:AK261)='2. Collected Data'!AI261,"NaCl",IF(MAX('2. Collected Data'!AJ261:AK261)='2. Collected Data'!AJ261,"CaCl2","MgCl2"))</f>
        <v>NaCl</v>
      </c>
      <c r="R261" s="59">
        <f>'2. Collected Data'!AL261/'2. Collected Data'!G261</f>
        <v>0.98486739055406591</v>
      </c>
      <c r="S261" s="59">
        <f>SUM('2. Collected Data'!AO261:AU261)/'2. Collected Data'!G261</f>
        <v>15.783417845859772</v>
      </c>
      <c r="T261" s="46"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1" s="65">
        <f>IF('2. Collected Data'!BC261&gt;0,'2. Collected Data'!BC261/'2. Collected Data'!$G261,"")</f>
        <v>98.983832001486718</v>
      </c>
      <c r="V261" s="65">
        <f>IF('2. Collected Data'!BD261&gt;0,'2. Collected Data'!BD261/'2. Collected Data'!$G261,"")</f>
        <v>17.934584649693367</v>
      </c>
      <c r="W261" s="65">
        <f>IF('2. Collected Data'!BE261&gt;0,'2. Collected Data'!BE261/'2. Collected Data'!$G261,"")</f>
        <v>1.95748267714445</v>
      </c>
      <c r="X261" s="65">
        <f>IF('2. Collected Data'!BF261&gt;0,'2. Collected Data'!BF261/'2. Collected Data'!$G261,"")</f>
        <v>118.87589932832452</v>
      </c>
      <c r="Y261" s="67" t="str">
        <f>IF(AND('2. Collected Data'!BB261&gt;0,'2. Collected Data'!BH261&gt;0),('2. Collected Data'!BH261-'2. Collected Data'!BB261)/'2. Collected Data'!BH261,"")</f>
        <v/>
      </c>
    </row>
    <row r="262" spans="1:51" s="47" customFormat="1" ht="11.25" customHeight="1" x14ac:dyDescent="0.15">
      <c r="A262" s="379" t="s">
        <v>75</v>
      </c>
      <c r="B262" s="146"/>
      <c r="C262" s="146"/>
      <c r="D262" s="146"/>
      <c r="E262" s="146"/>
      <c r="F262" s="146"/>
      <c r="G262" s="123">
        <f>'2. Collected Data'!G262</f>
        <v>34736</v>
      </c>
      <c r="H262" s="41">
        <f>'2. Collected Data'!I262/'3. Calculated Stats'!$G262*1000</f>
        <v>0</v>
      </c>
      <c r="I262" s="41">
        <f>'2. Collected Data'!J262/'3. Calculated Stats'!$G262*1000</f>
        <v>0</v>
      </c>
      <c r="J262" s="41">
        <f>'2. Collected Data'!K262/'3. Calculated Stats'!$G262*1000</f>
        <v>0</v>
      </c>
      <c r="K262" s="59">
        <f>('2. Collected Data'!Y262+'2. Collected Data'!Z262)/G262*1000</f>
        <v>0</v>
      </c>
      <c r="L262" s="66" t="str">
        <f>IF(SUM('2. Collected Data'!Y262:Z262)&gt;0,(ROUND('2. Collected Data'!Y262/SUM('2. Collected Data'!Y262:Z262),2)),"")</f>
        <v/>
      </c>
      <c r="M262" s="66" t="str">
        <f>IF(SUM('2. Collected Data'!Y262:Z262)&gt;0,1-L262,"")</f>
        <v/>
      </c>
      <c r="N262" s="59">
        <f>IF('2. Collected Data'!AD262&gt;0,'2. Collected Data'!AE262/'2. Collected Data'!AD262,"")</f>
        <v>1978.8090909090909</v>
      </c>
      <c r="O262" s="59">
        <f>IF('2. Collected Data'!AF262&gt;0,'2. Collected Data'!AG262/'2. Collected Data'!AF262,"")</f>
        <v>5000</v>
      </c>
      <c r="P262" s="59">
        <f>SUM('2. Collected Data'!AI262:AK262)/'2. Collected Data'!G262</f>
        <v>11.158452326116997</v>
      </c>
      <c r="Q262" s="46" t="str">
        <f>IF(MAX('2. Collected Data'!AI262:AK262)='2. Collected Data'!AI262,"NaCl",IF(MAX('2. Collected Data'!AJ262:AK262)='2. Collected Data'!AJ262,"CaCl2","MgCl2"))</f>
        <v>NaCl</v>
      </c>
      <c r="R262" s="59">
        <f>'2. Collected Data'!AL262/'2. Collected Data'!G262</f>
        <v>0.50883809304467986</v>
      </c>
      <c r="S262" s="59">
        <f>SUM('2. Collected Data'!AO262:AU262)/'2. Collected Data'!G262</f>
        <v>414.39846269000458</v>
      </c>
      <c r="T262" s="46"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2" s="65">
        <f>IF('2. Collected Data'!BC262&gt;0,'2. Collected Data'!BC262/'2. Collected Data'!$G262,"")</f>
        <v>699.93666513127596</v>
      </c>
      <c r="V262" s="65">
        <f>IF('2. Collected Data'!BD262&gt;0,'2. Collected Data'!BD262/'2. Collected Data'!$G262,"")</f>
        <v>762.49424228466148</v>
      </c>
      <c r="W262" s="65">
        <f>IF('2. Collected Data'!BE262&gt;0,'2. Collected Data'!BE262/'2. Collected Data'!$G262,"")</f>
        <v>994.67411331183791</v>
      </c>
      <c r="X262" s="65">
        <f>IF('2. Collected Data'!BF262&gt;0,'2. Collected Data'!BF262/'2. Collected Data'!$G262,"")</f>
        <v>2457.1050207277754</v>
      </c>
      <c r="Y262" s="67">
        <f>IF(AND('2. Collected Data'!BB262&gt;0,'2. Collected Data'!BH262&gt;0),('2. Collected Data'!BH262-'2. Collected Data'!BB262)/'2. Collected Data'!BH262,"")</f>
        <v>1.8125075021005941E-2</v>
      </c>
    </row>
    <row r="263" spans="1:51" s="252" customFormat="1" ht="11.25" customHeight="1" x14ac:dyDescent="0.15">
      <c r="A263" s="381" t="s">
        <v>361</v>
      </c>
      <c r="B263" s="146"/>
      <c r="C263" s="146"/>
      <c r="D263" s="146"/>
      <c r="E263" s="146"/>
      <c r="F263" s="146"/>
      <c r="G263" s="123">
        <f>'2. Collected Data'!G263</f>
        <v>15606</v>
      </c>
      <c r="H263" s="41">
        <f>'2. Collected Data'!I263/'3. Calculated Stats'!$G263*1000</f>
        <v>24.990388312187623</v>
      </c>
      <c r="I263" s="41">
        <f>'2. Collected Data'!J263/'3. Calculated Stats'!$G263*1000</f>
        <v>1.98641548122517</v>
      </c>
      <c r="J263" s="41">
        <f>'2. Collected Data'!K263/'3. Calculated Stats'!$G263*1000</f>
        <v>1.1534025374855825</v>
      </c>
      <c r="K263" s="59">
        <f>('2. Collected Data'!Y263+'2. Collected Data'!Z263)/G263*1000</f>
        <v>49.019607843137251</v>
      </c>
      <c r="L263" s="66">
        <f>IF(SUM('2. Collected Data'!Y263:Z263)&gt;0,(ROUND('2. Collected Data'!Y263/SUM('2. Collected Data'!Y263:Z263),2)),"")</f>
        <v>0.98</v>
      </c>
      <c r="M263" s="66">
        <f>IF(SUM('2. Collected Data'!Y263:Z263)&gt;0,1-L263,"")</f>
        <v>2.0000000000000018E-2</v>
      </c>
      <c r="N263" s="59">
        <f>IF('2. Collected Data'!AD263&gt;0,'2. Collected Data'!AE263/'2. Collected Data'!AD263,"")</f>
        <v>96</v>
      </c>
      <c r="O263" s="59">
        <f>IF('2. Collected Data'!AF263&gt;0,'2. Collected Data'!AG263/'2. Collected Data'!AF263,"")</f>
        <v>1000</v>
      </c>
      <c r="P263" s="59">
        <f>SUM('2. Collected Data'!AI263:AK263)/'2. Collected Data'!G263</f>
        <v>0</v>
      </c>
      <c r="Q263" s="46" t="str">
        <f>IF(MAX('2. Collected Data'!AI263:AK263)='2. Collected Data'!AI263,"NaCl",IF(MAX('2. Collected Data'!AJ263:AK263)='2. Collected Data'!AJ263,"CaCl2","MgCl2"))</f>
        <v>NaCl</v>
      </c>
      <c r="R263" s="59">
        <f>'2. Collected Data'!AL263/'2. Collected Data'!G263</f>
        <v>0</v>
      </c>
      <c r="S263" s="59">
        <f>SUM('2. Collected Data'!AO263:AU263)/'2. Collected Data'!G263</f>
        <v>21.566192490067923</v>
      </c>
      <c r="T263" s="46" t="str">
        <f>IF(MAX('2. Collected Data'!AO263:AT263)='2. Collected Data'!AO263,"NaCl",IF(MAX('2. Collected Data'!AP263:AT263)='2. Collected Data'!AP263,"CaCl2",IF(MAX('2. Collected Data'!AQ263:AT263)='2. Collected Data'!AQ263,"MgCl2",IF(MAX('2. Collected Data'!AR263:AT263)='2. Collected Data'!AR263,"Potassium Acetate",IF('2. Collected Data'!AS263&gt;'2. Collected Data'!AT263,"Enhanced Brine","Ag Byproduct")))))</f>
        <v>Enhanced Brine</v>
      </c>
      <c r="U263" s="65" t="str">
        <f>IF('2. Collected Data'!BC263&gt;0,'2. Collected Data'!BC263/'2. Collected Data'!$G263,"")</f>
        <v/>
      </c>
      <c r="V263" s="65" t="str">
        <f>IF('2. Collected Data'!BD263&gt;0,'2. Collected Data'!BD263/'2. Collected Data'!$G263,"")</f>
        <v/>
      </c>
      <c r="W263" s="65" t="str">
        <f>IF('2. Collected Data'!BE263&gt;0,'2. Collected Data'!BE263/'2. Collected Data'!$G263,"")</f>
        <v/>
      </c>
      <c r="X263" s="65" t="str">
        <f>IF('2. Collected Data'!BF263&gt;0,'2. Collected Data'!BF263/'2. Collected Data'!$G263,"")</f>
        <v/>
      </c>
      <c r="Y263" s="67" t="str">
        <f>IF(AND('2. Collected Data'!BB263&gt;0,'2. Collected Data'!BH263&gt;0),('2. Collected Data'!BH263-'2. Collected Data'!BB263)/'2. Collected Data'!BH263,"")</f>
        <v/>
      </c>
    </row>
    <row r="264" spans="1:51" s="252" customFormat="1" ht="11.25" customHeight="1" x14ac:dyDescent="0.15">
      <c r="A264" s="55"/>
      <c r="B264" s="53"/>
      <c r="C264" s="303"/>
      <c r="D264" s="303"/>
      <c r="E264" s="303"/>
      <c r="F264" s="303"/>
      <c r="G264" s="389"/>
      <c r="H264" s="184"/>
      <c r="I264" s="184"/>
      <c r="J264" s="184"/>
      <c r="K264" s="185"/>
      <c r="L264" s="390"/>
      <c r="M264" s="390"/>
      <c r="N264" s="185"/>
      <c r="O264" s="185"/>
      <c r="P264" s="185"/>
      <c r="Q264" s="288"/>
      <c r="R264" s="185"/>
      <c r="S264" s="185"/>
      <c r="T264" s="288"/>
      <c r="U264" s="391"/>
      <c r="V264" s="391"/>
      <c r="W264" s="391"/>
      <c r="X264" s="391"/>
      <c r="Y264" s="392"/>
    </row>
    <row r="265" spans="1:51" s="26" customFormat="1" ht="12.75" x14ac:dyDescent="0.2">
      <c r="A265" s="30"/>
      <c r="G265" s="25"/>
      <c r="H265" s="28"/>
      <c r="I265" s="25"/>
      <c r="J265" s="25"/>
      <c r="K265" s="25"/>
      <c r="L265" s="25"/>
      <c r="M265" s="25"/>
      <c r="N265" s="25"/>
      <c r="O265" s="25"/>
      <c r="P265" s="25"/>
      <c r="Q265" s="25"/>
      <c r="R265" s="25"/>
      <c r="S265" s="25"/>
      <c r="T265" s="25"/>
      <c r="U265" s="25"/>
      <c r="V265" s="25"/>
      <c r="W265" s="25"/>
      <c r="X265" s="25"/>
      <c r="Y265" s="25"/>
      <c r="AY265" s="74"/>
    </row>
    <row r="266" spans="1:51" s="26" customFormat="1" ht="12.75" hidden="1" x14ac:dyDescent="0.2">
      <c r="A266" s="30"/>
      <c r="G266" s="25"/>
      <c r="H266" s="28"/>
      <c r="I266" s="25"/>
      <c r="J266" s="25"/>
      <c r="K266" s="25"/>
      <c r="L266" s="25"/>
      <c r="M266" s="25"/>
      <c r="N266" s="25"/>
      <c r="O266" s="25"/>
      <c r="P266" s="25"/>
      <c r="Q266" s="25"/>
      <c r="R266" s="25"/>
      <c r="S266" s="25"/>
      <c r="T266" s="25"/>
      <c r="U266" s="25"/>
      <c r="V266" s="25"/>
      <c r="W266" s="25"/>
      <c r="X266" s="25"/>
      <c r="Y266" s="25"/>
      <c r="AY266" s="74"/>
    </row>
    <row r="267" spans="1:51" s="26" customFormat="1" ht="12.75" hidden="1" x14ac:dyDescent="0.2">
      <c r="A267" s="30"/>
      <c r="G267" s="25"/>
      <c r="H267" s="28"/>
      <c r="I267" s="25"/>
      <c r="J267" s="25"/>
      <c r="K267" s="25"/>
      <c r="L267" s="25"/>
      <c r="M267" s="25"/>
      <c r="N267" s="25"/>
      <c r="O267" s="25"/>
      <c r="P267" s="25"/>
      <c r="Q267" s="25"/>
      <c r="R267" s="25"/>
      <c r="S267" s="25"/>
      <c r="T267" s="25"/>
      <c r="U267" s="25"/>
      <c r="V267" s="25"/>
      <c r="W267" s="25"/>
      <c r="X267" s="25"/>
      <c r="Y267" s="25"/>
      <c r="AY267" s="74"/>
    </row>
    <row r="268" spans="1:51" s="26" customFormat="1" ht="12.75" hidden="1" x14ac:dyDescent="0.2">
      <c r="A268" s="30"/>
      <c r="G268" s="25"/>
      <c r="H268" s="28"/>
      <c r="I268" s="25"/>
      <c r="J268" s="25"/>
      <c r="K268" s="25"/>
      <c r="L268" s="25"/>
      <c r="M268" s="25"/>
      <c r="N268" s="25"/>
      <c r="O268" s="25"/>
      <c r="P268" s="25"/>
      <c r="Q268" s="25"/>
      <c r="R268" s="25"/>
      <c r="S268" s="25"/>
      <c r="T268" s="25"/>
      <c r="U268" s="25"/>
      <c r="V268" s="25"/>
      <c r="W268" s="25"/>
      <c r="X268" s="25"/>
      <c r="Y268" s="25"/>
      <c r="AY268" s="74"/>
    </row>
    <row r="269" spans="1:51" s="26" customFormat="1" ht="12.75" hidden="1" x14ac:dyDescent="0.2">
      <c r="A269" s="30"/>
      <c r="G269" s="25"/>
      <c r="H269" s="28"/>
      <c r="I269" s="25"/>
      <c r="J269" s="25"/>
      <c r="K269" s="25"/>
      <c r="L269" s="25"/>
      <c r="M269" s="25"/>
      <c r="N269" s="25"/>
      <c r="O269" s="25"/>
      <c r="P269" s="25"/>
      <c r="Q269" s="25"/>
      <c r="R269" s="25"/>
      <c r="S269" s="25"/>
      <c r="T269" s="25"/>
      <c r="U269" s="25"/>
      <c r="V269" s="25"/>
      <c r="W269" s="25"/>
      <c r="X269" s="25"/>
      <c r="Y269" s="25"/>
      <c r="AY269" s="74"/>
    </row>
    <row r="270" spans="1:51" s="26" customFormat="1" ht="12.75" hidden="1" x14ac:dyDescent="0.2">
      <c r="A270" s="30"/>
      <c r="G270" s="25"/>
      <c r="H270" s="28"/>
      <c r="I270" s="25"/>
      <c r="J270" s="25"/>
      <c r="K270" s="25"/>
      <c r="L270" s="25"/>
      <c r="M270" s="25"/>
      <c r="N270" s="25"/>
      <c r="O270" s="25"/>
      <c r="P270" s="25"/>
      <c r="Q270" s="25"/>
      <c r="R270" s="25"/>
      <c r="S270" s="25"/>
      <c r="T270" s="25"/>
      <c r="U270" s="25"/>
      <c r="V270" s="25"/>
      <c r="W270" s="25"/>
      <c r="X270" s="25"/>
      <c r="Y270" s="25"/>
      <c r="AY270" s="74"/>
    </row>
    <row r="271" spans="1:51" s="26" customFormat="1" ht="12.75" hidden="1" x14ac:dyDescent="0.2">
      <c r="A271" s="30"/>
      <c r="G271" s="25"/>
      <c r="H271" s="28"/>
      <c r="I271" s="25"/>
      <c r="J271" s="25"/>
      <c r="K271" s="25"/>
      <c r="L271" s="25"/>
      <c r="M271" s="25"/>
      <c r="N271" s="25"/>
      <c r="O271" s="25"/>
      <c r="P271" s="25"/>
      <c r="Q271" s="25"/>
      <c r="R271" s="25"/>
      <c r="S271" s="25"/>
      <c r="T271" s="25"/>
      <c r="U271" s="25"/>
      <c r="V271" s="25"/>
      <c r="W271" s="25"/>
      <c r="X271" s="25"/>
      <c r="Y271" s="25"/>
      <c r="AY271" s="74"/>
    </row>
    <row r="272" spans="1:51" s="26" customFormat="1" ht="12.75" hidden="1" x14ac:dyDescent="0.2">
      <c r="A272" s="30"/>
      <c r="G272" s="25"/>
      <c r="H272" s="28"/>
      <c r="I272" s="25"/>
      <c r="J272" s="25"/>
      <c r="K272" s="25"/>
      <c r="L272" s="25"/>
      <c r="M272" s="25"/>
      <c r="N272" s="25"/>
      <c r="O272" s="25"/>
      <c r="P272" s="25"/>
      <c r="Q272" s="25"/>
      <c r="R272" s="25"/>
      <c r="S272" s="25"/>
      <c r="T272" s="25"/>
      <c r="U272" s="25"/>
      <c r="V272" s="25"/>
      <c r="W272" s="25"/>
      <c r="X272" s="25"/>
      <c r="Y272" s="25"/>
      <c r="AY272" s="74"/>
    </row>
    <row r="273" spans="1:51" s="26" customFormat="1" ht="12.75" hidden="1" x14ac:dyDescent="0.2">
      <c r="A273" s="30"/>
      <c r="G273" s="25"/>
      <c r="H273" s="28"/>
      <c r="I273" s="25"/>
      <c r="J273" s="25"/>
      <c r="K273" s="25"/>
      <c r="L273" s="25"/>
      <c r="M273" s="25"/>
      <c r="N273" s="25"/>
      <c r="O273" s="25"/>
      <c r="P273" s="25"/>
      <c r="Q273" s="25"/>
      <c r="R273" s="25"/>
      <c r="S273" s="25"/>
      <c r="T273" s="25"/>
      <c r="U273" s="25"/>
      <c r="V273" s="25"/>
      <c r="W273" s="25"/>
      <c r="X273" s="25"/>
      <c r="Y273" s="25"/>
      <c r="AY273" s="74"/>
    </row>
    <row r="274" spans="1:51" s="26" customFormat="1" ht="12.75" hidden="1" x14ac:dyDescent="0.2">
      <c r="A274" s="30"/>
      <c r="G274" s="25"/>
      <c r="H274" s="28"/>
      <c r="I274" s="25"/>
      <c r="J274" s="25"/>
      <c r="K274" s="25"/>
      <c r="L274" s="25"/>
      <c r="M274" s="25"/>
      <c r="N274" s="25"/>
      <c r="O274" s="25"/>
      <c r="P274" s="25"/>
      <c r="Q274" s="25"/>
      <c r="R274" s="25"/>
      <c r="S274" s="25"/>
      <c r="T274" s="25"/>
      <c r="U274" s="25"/>
      <c r="V274" s="25"/>
      <c r="W274" s="25"/>
      <c r="X274" s="25"/>
      <c r="Y274" s="25"/>
      <c r="AY274" s="74"/>
    </row>
    <row r="275" spans="1:51" s="26" customFormat="1" ht="12.75" hidden="1" x14ac:dyDescent="0.2">
      <c r="A275" s="30"/>
      <c r="G275" s="25"/>
      <c r="H275" s="28"/>
      <c r="I275" s="25"/>
      <c r="J275" s="25"/>
      <c r="K275" s="25"/>
      <c r="L275" s="25"/>
      <c r="M275" s="25"/>
      <c r="N275" s="25"/>
      <c r="O275" s="25"/>
      <c r="P275" s="25"/>
      <c r="Q275" s="25"/>
      <c r="R275" s="25"/>
      <c r="S275" s="25"/>
      <c r="T275" s="25"/>
      <c r="U275" s="25"/>
      <c r="V275" s="25"/>
      <c r="W275" s="25"/>
      <c r="X275" s="25"/>
      <c r="Y275" s="25"/>
      <c r="AY275" s="74"/>
    </row>
    <row r="276" spans="1:51" s="26" customFormat="1" ht="12.75" hidden="1" x14ac:dyDescent="0.2">
      <c r="A276" s="30"/>
      <c r="G276" s="25"/>
      <c r="H276" s="28"/>
      <c r="I276" s="25"/>
      <c r="J276" s="25"/>
      <c r="K276" s="25"/>
      <c r="L276" s="25"/>
      <c r="M276" s="25"/>
      <c r="N276" s="25"/>
      <c r="O276" s="25"/>
      <c r="P276" s="25"/>
      <c r="Q276" s="25"/>
      <c r="R276" s="25"/>
      <c r="S276" s="25"/>
      <c r="T276" s="25"/>
      <c r="U276" s="25"/>
      <c r="V276" s="25"/>
      <c r="W276" s="25"/>
      <c r="X276" s="25"/>
      <c r="Y276" s="25"/>
      <c r="AY276" s="74"/>
    </row>
    <row r="277" spans="1:51" s="26" customFormat="1" ht="12.75" hidden="1" x14ac:dyDescent="0.2">
      <c r="A277" s="30"/>
      <c r="G277" s="25"/>
      <c r="H277" s="28"/>
      <c r="I277" s="25"/>
      <c r="J277" s="25"/>
      <c r="K277" s="25"/>
      <c r="L277" s="25"/>
      <c r="M277" s="25"/>
      <c r="N277" s="25"/>
      <c r="O277" s="25"/>
      <c r="P277" s="25"/>
      <c r="Q277" s="25"/>
      <c r="R277" s="25"/>
      <c r="S277" s="25"/>
      <c r="T277" s="25"/>
      <c r="U277" s="25"/>
      <c r="V277" s="25"/>
      <c r="W277" s="25"/>
      <c r="X277" s="25"/>
      <c r="Y277" s="25"/>
      <c r="AY277" s="74"/>
    </row>
    <row r="278" spans="1:51" s="26" customFormat="1" ht="12.75" hidden="1" x14ac:dyDescent="0.2">
      <c r="A278" s="30"/>
      <c r="G278" s="25"/>
      <c r="H278" s="28"/>
      <c r="I278" s="25"/>
      <c r="J278" s="25"/>
      <c r="K278" s="25"/>
      <c r="L278" s="25"/>
      <c r="M278" s="25"/>
      <c r="N278" s="25"/>
      <c r="O278" s="25"/>
      <c r="P278" s="25"/>
      <c r="Q278" s="25"/>
      <c r="R278" s="25"/>
      <c r="S278" s="25"/>
      <c r="T278" s="25"/>
      <c r="U278" s="25"/>
      <c r="V278" s="25"/>
      <c r="W278" s="25"/>
      <c r="X278" s="25"/>
      <c r="Y278" s="25"/>
      <c r="AY278" s="74"/>
    </row>
    <row r="279" spans="1:51" s="26" customFormat="1" ht="12.75" hidden="1" x14ac:dyDescent="0.2">
      <c r="A279" s="30"/>
      <c r="G279" s="25"/>
      <c r="H279" s="28"/>
      <c r="I279" s="25"/>
      <c r="J279" s="25"/>
      <c r="K279" s="25"/>
      <c r="L279" s="25"/>
      <c r="M279" s="25"/>
      <c r="N279" s="25"/>
      <c r="O279" s="25"/>
      <c r="P279" s="25"/>
      <c r="Q279" s="25"/>
      <c r="R279" s="25"/>
      <c r="S279" s="25"/>
      <c r="T279" s="25"/>
      <c r="U279" s="25"/>
      <c r="V279" s="25"/>
      <c r="W279" s="25"/>
      <c r="X279" s="25"/>
      <c r="Y279" s="25"/>
      <c r="AY279" s="74"/>
    </row>
    <row r="280" spans="1:51" s="26" customFormat="1" ht="12.75" hidden="1" x14ac:dyDescent="0.2">
      <c r="A280" s="30"/>
      <c r="G280" s="25"/>
      <c r="H280" s="28"/>
      <c r="I280" s="25"/>
      <c r="J280" s="25"/>
      <c r="K280" s="25"/>
      <c r="L280" s="25"/>
      <c r="M280" s="25"/>
      <c r="N280" s="25"/>
      <c r="O280" s="25"/>
      <c r="P280" s="25"/>
      <c r="Q280" s="25"/>
      <c r="R280" s="25"/>
      <c r="S280" s="25"/>
      <c r="T280" s="25"/>
      <c r="U280" s="25"/>
      <c r="V280" s="25"/>
      <c r="W280" s="25"/>
      <c r="X280" s="25"/>
      <c r="Y280" s="25"/>
      <c r="AY280" s="74"/>
    </row>
    <row r="281" spans="1:51" s="26" customFormat="1" ht="12.75" hidden="1" x14ac:dyDescent="0.2">
      <c r="A281" s="30"/>
      <c r="G281" s="25"/>
      <c r="H281" s="28"/>
      <c r="I281" s="25"/>
      <c r="J281" s="25"/>
      <c r="K281" s="25"/>
      <c r="L281" s="25"/>
      <c r="M281" s="25"/>
      <c r="N281" s="25"/>
      <c r="O281" s="25"/>
      <c r="P281" s="25"/>
      <c r="Q281" s="25"/>
      <c r="R281" s="25"/>
      <c r="S281" s="25"/>
      <c r="T281" s="25"/>
      <c r="U281" s="25"/>
      <c r="V281" s="25"/>
      <c r="W281" s="25"/>
      <c r="X281" s="25"/>
      <c r="Y281" s="25"/>
      <c r="AY281" s="74"/>
    </row>
    <row r="282" spans="1:51" s="26" customFormat="1" ht="12.75" hidden="1" x14ac:dyDescent="0.2">
      <c r="A282" s="30"/>
      <c r="G282" s="25"/>
      <c r="H282" s="28"/>
      <c r="I282" s="25"/>
      <c r="J282" s="25"/>
      <c r="K282" s="25"/>
      <c r="L282" s="25"/>
      <c r="M282" s="25"/>
      <c r="N282" s="25"/>
      <c r="O282" s="25"/>
      <c r="P282" s="25"/>
      <c r="Q282" s="25"/>
      <c r="R282" s="25"/>
      <c r="S282" s="25"/>
      <c r="T282" s="25"/>
      <c r="U282" s="25"/>
      <c r="V282" s="25"/>
      <c r="W282" s="25"/>
      <c r="X282" s="25"/>
      <c r="Y282" s="25"/>
      <c r="AY282" s="74"/>
    </row>
    <row r="283" spans="1:51" s="26" customFormat="1" ht="12.75" hidden="1" x14ac:dyDescent="0.2">
      <c r="A283" s="30"/>
      <c r="G283" s="25"/>
      <c r="H283" s="28"/>
      <c r="I283" s="25"/>
      <c r="J283" s="25"/>
      <c r="K283" s="25"/>
      <c r="L283" s="25"/>
      <c r="M283" s="25"/>
      <c r="N283" s="25"/>
      <c r="O283" s="25"/>
      <c r="P283" s="25"/>
      <c r="Q283" s="25"/>
      <c r="R283" s="25"/>
      <c r="S283" s="25"/>
      <c r="T283" s="25"/>
      <c r="U283" s="25"/>
      <c r="V283" s="25"/>
      <c r="W283" s="25"/>
      <c r="X283" s="25"/>
      <c r="Y283" s="25"/>
      <c r="AY283" s="74"/>
    </row>
    <row r="284" spans="1:51" s="26" customFormat="1" ht="12.75" hidden="1" x14ac:dyDescent="0.2">
      <c r="A284" s="30"/>
      <c r="G284" s="25"/>
      <c r="H284" s="28"/>
      <c r="I284" s="25"/>
      <c r="J284" s="25"/>
      <c r="K284" s="25"/>
      <c r="L284" s="25"/>
      <c r="M284" s="25"/>
      <c r="N284" s="25"/>
      <c r="O284" s="25"/>
      <c r="P284" s="25"/>
      <c r="Q284" s="25"/>
      <c r="R284" s="25"/>
      <c r="S284" s="25"/>
      <c r="T284" s="25"/>
      <c r="U284" s="25"/>
      <c r="V284" s="25"/>
      <c r="W284" s="25"/>
      <c r="X284" s="25"/>
      <c r="Y284" s="25"/>
      <c r="AY284" s="74"/>
    </row>
    <row r="285" spans="1:51" s="26" customFormat="1" ht="12.75" hidden="1" x14ac:dyDescent="0.2">
      <c r="A285" s="30"/>
      <c r="G285" s="25"/>
      <c r="H285" s="28"/>
      <c r="I285" s="25"/>
      <c r="J285" s="25"/>
      <c r="K285" s="25"/>
      <c r="L285" s="25"/>
      <c r="M285" s="25"/>
      <c r="N285" s="25"/>
      <c r="O285" s="25"/>
      <c r="P285" s="25"/>
      <c r="Q285" s="25"/>
      <c r="R285" s="25"/>
      <c r="S285" s="25"/>
      <c r="T285" s="25"/>
      <c r="U285" s="25"/>
      <c r="V285" s="25"/>
      <c r="W285" s="25"/>
      <c r="X285" s="25"/>
      <c r="Y285" s="25"/>
      <c r="AY285" s="74"/>
    </row>
    <row r="286" spans="1:51" s="26" customFormat="1" ht="12.75" hidden="1" x14ac:dyDescent="0.2">
      <c r="A286" s="30"/>
      <c r="G286" s="25"/>
      <c r="H286" s="28"/>
      <c r="I286" s="25"/>
      <c r="J286" s="25"/>
      <c r="K286" s="25"/>
      <c r="L286" s="25"/>
      <c r="M286" s="25"/>
      <c r="N286" s="25"/>
      <c r="O286" s="25"/>
      <c r="P286" s="25"/>
      <c r="Q286" s="25"/>
      <c r="R286" s="25"/>
      <c r="S286" s="25"/>
      <c r="T286" s="25"/>
      <c r="U286" s="25"/>
      <c r="V286" s="25"/>
      <c r="W286" s="25"/>
      <c r="X286" s="25"/>
      <c r="Y286" s="25"/>
      <c r="AY286" s="74"/>
    </row>
    <row r="287" spans="1:51" s="26" customFormat="1" ht="12.75" hidden="1" x14ac:dyDescent="0.2">
      <c r="A287" s="30"/>
      <c r="G287" s="25"/>
      <c r="H287" s="28"/>
      <c r="I287" s="25"/>
      <c r="J287" s="25"/>
      <c r="K287" s="25"/>
      <c r="L287" s="25"/>
      <c r="M287" s="25"/>
      <c r="N287" s="25"/>
      <c r="O287" s="25"/>
      <c r="P287" s="25"/>
      <c r="Q287" s="25"/>
      <c r="R287" s="25"/>
      <c r="S287" s="25"/>
      <c r="T287" s="25"/>
      <c r="U287" s="25"/>
      <c r="V287" s="25"/>
      <c r="W287" s="25"/>
      <c r="X287" s="25"/>
      <c r="Y287" s="25"/>
      <c r="AY287" s="74"/>
    </row>
    <row r="288" spans="1:51" s="26" customFormat="1" ht="12.75" hidden="1" x14ac:dyDescent="0.2">
      <c r="A288" s="30"/>
      <c r="G288" s="25"/>
      <c r="H288" s="28"/>
      <c r="I288" s="25"/>
      <c r="J288" s="25"/>
      <c r="K288" s="25"/>
      <c r="L288" s="25"/>
      <c r="M288" s="25"/>
      <c r="N288" s="25"/>
      <c r="O288" s="25"/>
      <c r="P288" s="25"/>
      <c r="Q288" s="25"/>
      <c r="R288" s="25"/>
      <c r="S288" s="25"/>
      <c r="T288" s="25"/>
      <c r="U288" s="25"/>
      <c r="V288" s="25"/>
      <c r="W288" s="25"/>
      <c r="X288" s="25"/>
      <c r="Y288" s="25"/>
      <c r="AY288" s="74"/>
    </row>
    <row r="289" spans="1:51" s="26" customFormat="1" ht="12.75" hidden="1" x14ac:dyDescent="0.2">
      <c r="A289" s="30"/>
      <c r="G289" s="25"/>
      <c r="H289" s="28"/>
      <c r="I289" s="25"/>
      <c r="J289" s="25"/>
      <c r="K289" s="25"/>
      <c r="L289" s="25"/>
      <c r="M289" s="25"/>
      <c r="N289" s="25"/>
      <c r="O289" s="25"/>
      <c r="P289" s="25"/>
      <c r="Q289" s="25"/>
      <c r="R289" s="25"/>
      <c r="S289" s="25"/>
      <c r="T289" s="25"/>
      <c r="U289" s="25"/>
      <c r="V289" s="25"/>
      <c r="W289" s="25"/>
      <c r="X289" s="25"/>
      <c r="Y289" s="25"/>
      <c r="AY289" s="74"/>
    </row>
    <row r="290" spans="1:51" s="26" customFormat="1" ht="12.75" hidden="1" x14ac:dyDescent="0.2">
      <c r="A290" s="30"/>
      <c r="G290" s="25"/>
      <c r="H290" s="28"/>
      <c r="I290" s="25"/>
      <c r="J290" s="25"/>
      <c r="K290" s="25"/>
      <c r="L290" s="25"/>
      <c r="M290" s="25"/>
      <c r="N290" s="25"/>
      <c r="O290" s="25"/>
      <c r="P290" s="25"/>
      <c r="Q290" s="25"/>
      <c r="R290" s="25"/>
      <c r="S290" s="25"/>
      <c r="T290" s="25"/>
      <c r="U290" s="25"/>
      <c r="V290" s="25"/>
      <c r="W290" s="25"/>
      <c r="X290" s="25"/>
      <c r="Y290" s="25"/>
      <c r="AY290" s="74"/>
    </row>
    <row r="291" spans="1:51" s="26" customFormat="1" ht="12.75" hidden="1" x14ac:dyDescent="0.2">
      <c r="A291" s="30"/>
      <c r="G291" s="25"/>
      <c r="H291" s="28"/>
      <c r="I291" s="25"/>
      <c r="J291" s="25"/>
      <c r="K291" s="25"/>
      <c r="L291" s="25"/>
      <c r="M291" s="25"/>
      <c r="N291" s="25"/>
      <c r="O291" s="25"/>
      <c r="P291" s="25"/>
      <c r="Q291" s="25"/>
      <c r="R291" s="25"/>
      <c r="S291" s="25"/>
      <c r="T291" s="25"/>
      <c r="U291" s="25"/>
      <c r="V291" s="25"/>
      <c r="W291" s="25"/>
      <c r="X291" s="25"/>
      <c r="Y291" s="25"/>
      <c r="AY291" s="74"/>
    </row>
    <row r="292" spans="1:51" s="26" customFormat="1" ht="12.75" hidden="1" x14ac:dyDescent="0.2">
      <c r="A292" s="30"/>
      <c r="G292" s="25"/>
      <c r="H292" s="28"/>
      <c r="I292" s="25"/>
      <c r="J292" s="25"/>
      <c r="K292" s="25"/>
      <c r="L292" s="25"/>
      <c r="M292" s="25"/>
      <c r="N292" s="25"/>
      <c r="O292" s="25"/>
      <c r="P292" s="25"/>
      <c r="Q292" s="25"/>
      <c r="R292" s="25"/>
      <c r="S292" s="25"/>
      <c r="T292" s="25"/>
      <c r="U292" s="25"/>
      <c r="V292" s="25"/>
      <c r="W292" s="25"/>
      <c r="X292" s="25"/>
      <c r="Y292" s="25"/>
      <c r="AY292" s="74"/>
    </row>
    <row r="293" spans="1:51" s="26" customFormat="1" ht="12.75" hidden="1" x14ac:dyDescent="0.2">
      <c r="A293" s="30"/>
      <c r="G293" s="25"/>
      <c r="H293" s="28"/>
      <c r="I293" s="25"/>
      <c r="J293" s="25"/>
      <c r="K293" s="25"/>
      <c r="L293" s="25"/>
      <c r="M293" s="25"/>
      <c r="N293" s="25"/>
      <c r="O293" s="25"/>
      <c r="P293" s="25"/>
      <c r="Q293" s="25"/>
      <c r="R293" s="25"/>
      <c r="S293" s="25"/>
      <c r="T293" s="25"/>
      <c r="U293" s="25"/>
      <c r="V293" s="25"/>
      <c r="W293" s="25"/>
      <c r="X293" s="25"/>
      <c r="Y293" s="25"/>
      <c r="AY293" s="74"/>
    </row>
    <row r="294" spans="1:51" s="26" customFormat="1" ht="12.75" hidden="1" x14ac:dyDescent="0.2">
      <c r="A294" s="30"/>
      <c r="G294" s="25"/>
      <c r="H294" s="28"/>
      <c r="I294" s="25"/>
      <c r="J294" s="25"/>
      <c r="K294" s="25"/>
      <c r="L294" s="25"/>
      <c r="M294" s="25"/>
      <c r="N294" s="25"/>
      <c r="O294" s="25"/>
      <c r="P294" s="25"/>
      <c r="Q294" s="25"/>
      <c r="R294" s="25"/>
      <c r="S294" s="25"/>
      <c r="T294" s="25"/>
      <c r="U294" s="25"/>
      <c r="V294" s="25"/>
      <c r="W294" s="25"/>
      <c r="X294" s="25"/>
      <c r="Y294" s="25"/>
      <c r="AY294" s="74"/>
    </row>
    <row r="295" spans="1:51" s="26" customFormat="1" ht="12.75" hidden="1" x14ac:dyDescent="0.2">
      <c r="A295" s="30"/>
      <c r="G295" s="25"/>
      <c r="H295" s="28"/>
      <c r="I295" s="25"/>
      <c r="J295" s="25"/>
      <c r="K295" s="25"/>
      <c r="L295" s="25"/>
      <c r="M295" s="25"/>
      <c r="N295" s="25"/>
      <c r="O295" s="25"/>
      <c r="P295" s="25"/>
      <c r="Q295" s="25"/>
      <c r="R295" s="25"/>
      <c r="S295" s="25"/>
      <c r="T295" s="25"/>
      <c r="U295" s="25"/>
      <c r="V295" s="25"/>
      <c r="W295" s="25"/>
      <c r="X295" s="25"/>
      <c r="Y295" s="25"/>
      <c r="AY295" s="74"/>
    </row>
    <row r="296" spans="1:51" s="26" customFormat="1" ht="12.75" hidden="1" x14ac:dyDescent="0.2">
      <c r="A296" s="30"/>
      <c r="G296" s="25"/>
      <c r="H296" s="28"/>
      <c r="I296" s="25"/>
      <c r="J296" s="25"/>
      <c r="K296" s="25"/>
      <c r="L296" s="25"/>
      <c r="M296" s="25"/>
      <c r="N296" s="25"/>
      <c r="O296" s="25"/>
      <c r="P296" s="25"/>
      <c r="Q296" s="25"/>
      <c r="R296" s="25"/>
      <c r="S296" s="25"/>
      <c r="T296" s="25"/>
      <c r="U296" s="25"/>
      <c r="V296" s="25"/>
      <c r="W296" s="25"/>
      <c r="X296" s="25"/>
      <c r="Y296" s="25"/>
      <c r="AY296" s="74"/>
    </row>
    <row r="297" spans="1:51" s="26" customFormat="1" ht="12.75" hidden="1" x14ac:dyDescent="0.2">
      <c r="A297" s="30"/>
      <c r="G297" s="25"/>
      <c r="H297" s="28"/>
      <c r="I297" s="25"/>
      <c r="J297" s="25"/>
      <c r="K297" s="25"/>
      <c r="L297" s="25"/>
      <c r="M297" s="25"/>
      <c r="N297" s="25"/>
      <c r="O297" s="25"/>
      <c r="P297" s="25"/>
      <c r="Q297" s="25"/>
      <c r="R297" s="25"/>
      <c r="S297" s="25"/>
      <c r="T297" s="25"/>
      <c r="U297" s="25"/>
      <c r="V297" s="25"/>
      <c r="W297" s="25"/>
      <c r="X297" s="25"/>
      <c r="Y297" s="25"/>
      <c r="AY297" s="74"/>
    </row>
    <row r="298" spans="1:51" s="26" customFormat="1" ht="12.75" hidden="1" x14ac:dyDescent="0.2">
      <c r="A298" s="30"/>
      <c r="G298" s="25"/>
      <c r="H298" s="28"/>
      <c r="I298" s="25"/>
      <c r="J298" s="25"/>
      <c r="K298" s="25"/>
      <c r="L298" s="25"/>
      <c r="M298" s="25"/>
      <c r="N298" s="25"/>
      <c r="O298" s="25"/>
      <c r="P298" s="25"/>
      <c r="Q298" s="25"/>
      <c r="R298" s="25"/>
      <c r="S298" s="25"/>
      <c r="T298" s="25"/>
      <c r="U298" s="25"/>
      <c r="V298" s="25"/>
      <c r="W298" s="25"/>
      <c r="X298" s="25"/>
      <c r="Y298" s="25"/>
      <c r="AY298" s="74"/>
    </row>
    <row r="299" spans="1:51" s="26" customFormat="1" ht="12.75" hidden="1" x14ac:dyDescent="0.2">
      <c r="A299" s="30"/>
      <c r="G299" s="25"/>
      <c r="H299" s="28"/>
      <c r="I299" s="25"/>
      <c r="J299" s="25"/>
      <c r="K299" s="25"/>
      <c r="L299" s="25"/>
      <c r="M299" s="25"/>
      <c r="N299" s="25"/>
      <c r="O299" s="25"/>
      <c r="P299" s="25"/>
      <c r="Q299" s="25"/>
      <c r="R299" s="25"/>
      <c r="S299" s="25"/>
      <c r="T299" s="25"/>
      <c r="U299" s="25"/>
      <c r="V299" s="25"/>
      <c r="W299" s="25"/>
      <c r="X299" s="25"/>
      <c r="Y299" s="25"/>
      <c r="AY299" s="74"/>
    </row>
    <row r="300" spans="1:51" s="26" customFormat="1" ht="12.75" hidden="1" x14ac:dyDescent="0.2">
      <c r="A300" s="30"/>
      <c r="G300" s="25"/>
      <c r="H300" s="28"/>
      <c r="I300" s="25"/>
      <c r="J300" s="25"/>
      <c r="K300" s="25"/>
      <c r="L300" s="25"/>
      <c r="M300" s="25"/>
      <c r="N300" s="25"/>
      <c r="O300" s="25"/>
      <c r="P300" s="25"/>
      <c r="Q300" s="25"/>
      <c r="R300" s="25"/>
      <c r="S300" s="25"/>
      <c r="T300" s="25"/>
      <c r="U300" s="25"/>
      <c r="V300" s="25"/>
      <c r="W300" s="25"/>
      <c r="X300" s="25"/>
      <c r="Y300" s="25"/>
      <c r="AY300" s="74"/>
    </row>
    <row r="301" spans="1:51" s="26" customFormat="1" ht="12.75" hidden="1" x14ac:dyDescent="0.2">
      <c r="A301" s="30"/>
      <c r="G301" s="25"/>
      <c r="H301" s="28"/>
      <c r="I301" s="25"/>
      <c r="J301" s="25"/>
      <c r="K301" s="25"/>
      <c r="L301" s="25"/>
      <c r="M301" s="25"/>
      <c r="N301" s="25"/>
      <c r="O301" s="25"/>
      <c r="P301" s="25"/>
      <c r="Q301" s="25"/>
      <c r="R301" s="25"/>
      <c r="S301" s="25"/>
      <c r="T301" s="25"/>
      <c r="U301" s="25"/>
      <c r="V301" s="25"/>
      <c r="W301" s="25"/>
      <c r="X301" s="25"/>
      <c r="Y301" s="25"/>
      <c r="AY301" s="74"/>
    </row>
    <row r="302" spans="1:51" s="26" customFormat="1" ht="12.75" hidden="1" x14ac:dyDescent="0.2">
      <c r="A302" s="30"/>
      <c r="G302" s="25"/>
      <c r="H302" s="28"/>
      <c r="I302" s="25"/>
      <c r="J302" s="25"/>
      <c r="K302" s="25"/>
      <c r="L302" s="25"/>
      <c r="M302" s="25"/>
      <c r="N302" s="25"/>
      <c r="O302" s="25"/>
      <c r="P302" s="25"/>
      <c r="Q302" s="25"/>
      <c r="R302" s="25"/>
      <c r="S302" s="25"/>
      <c r="T302" s="25"/>
      <c r="U302" s="25"/>
      <c r="V302" s="25"/>
      <c r="W302" s="25"/>
      <c r="X302" s="25"/>
      <c r="Y302" s="25"/>
      <c r="AY302" s="74"/>
    </row>
    <row r="303" spans="1:51" s="26" customFormat="1" ht="12.75" hidden="1" x14ac:dyDescent="0.2">
      <c r="A303" s="30"/>
      <c r="G303" s="25"/>
      <c r="H303" s="28"/>
      <c r="I303" s="25"/>
      <c r="J303" s="25"/>
      <c r="K303" s="25"/>
      <c r="L303" s="25"/>
      <c r="M303" s="25"/>
      <c r="N303" s="25"/>
      <c r="O303" s="25"/>
      <c r="P303" s="25"/>
      <c r="Q303" s="25"/>
      <c r="R303" s="25"/>
      <c r="S303" s="25"/>
      <c r="T303" s="25"/>
      <c r="U303" s="25"/>
      <c r="V303" s="25"/>
      <c r="W303" s="25"/>
      <c r="X303" s="25"/>
      <c r="Y303" s="25"/>
      <c r="AY303" s="74"/>
    </row>
    <row r="304" spans="1:51" s="26" customFormat="1" ht="12.75" hidden="1" x14ac:dyDescent="0.2">
      <c r="A304" s="30"/>
      <c r="G304" s="25"/>
      <c r="H304" s="28"/>
      <c r="I304" s="25"/>
      <c r="J304" s="25"/>
      <c r="K304" s="25"/>
      <c r="L304" s="25"/>
      <c r="M304" s="25"/>
      <c r="N304" s="25"/>
      <c r="O304" s="25"/>
      <c r="P304" s="25"/>
      <c r="Q304" s="25"/>
      <c r="R304" s="25"/>
      <c r="S304" s="25"/>
      <c r="T304" s="25"/>
      <c r="U304" s="25"/>
      <c r="V304" s="25"/>
      <c r="W304" s="25"/>
      <c r="X304" s="25"/>
      <c r="Y304" s="25"/>
      <c r="AY304" s="74"/>
    </row>
    <row r="305" spans="1:51" s="26" customFormat="1" ht="12.75" hidden="1" x14ac:dyDescent="0.2">
      <c r="A305" s="30"/>
      <c r="G305" s="25"/>
      <c r="H305" s="28"/>
      <c r="I305" s="25"/>
      <c r="J305" s="25"/>
      <c r="K305" s="25"/>
      <c r="L305" s="25"/>
      <c r="M305" s="25"/>
      <c r="N305" s="25"/>
      <c r="O305" s="25"/>
      <c r="P305" s="25"/>
      <c r="Q305" s="25"/>
      <c r="R305" s="25"/>
      <c r="S305" s="25"/>
      <c r="T305" s="25"/>
      <c r="U305" s="25"/>
      <c r="V305" s="25"/>
      <c r="W305" s="25"/>
      <c r="X305" s="25"/>
      <c r="Y305" s="25"/>
      <c r="AY305" s="74"/>
    </row>
    <row r="306" spans="1:51" s="26" customFormat="1" ht="12.75" hidden="1" x14ac:dyDescent="0.2">
      <c r="A306" s="30"/>
      <c r="G306" s="25"/>
      <c r="H306" s="28"/>
      <c r="I306" s="25"/>
      <c r="J306" s="25"/>
      <c r="K306" s="25"/>
      <c r="L306" s="25"/>
      <c r="M306" s="25"/>
      <c r="N306" s="25"/>
      <c r="O306" s="25"/>
      <c r="P306" s="25"/>
      <c r="Q306" s="25"/>
      <c r="R306" s="25"/>
      <c r="S306" s="25"/>
      <c r="T306" s="25"/>
      <c r="U306" s="25"/>
      <c r="V306" s="25"/>
      <c r="W306" s="25"/>
      <c r="X306" s="25"/>
      <c r="Y306" s="25"/>
      <c r="AY306" s="74"/>
    </row>
    <row r="307" spans="1:51" s="26" customFormat="1" ht="12.75" hidden="1" x14ac:dyDescent="0.2">
      <c r="A307" s="30"/>
      <c r="G307" s="25"/>
      <c r="H307" s="28"/>
      <c r="I307" s="25"/>
      <c r="J307" s="25"/>
      <c r="K307" s="25"/>
      <c r="L307" s="25"/>
      <c r="M307" s="25"/>
      <c r="N307" s="25"/>
      <c r="O307" s="25"/>
      <c r="P307" s="25"/>
      <c r="Q307" s="25"/>
      <c r="R307" s="25"/>
      <c r="S307" s="25"/>
      <c r="T307" s="25"/>
      <c r="U307" s="25"/>
      <c r="V307" s="25"/>
      <c r="W307" s="25"/>
      <c r="X307" s="25"/>
      <c r="Y307" s="25"/>
      <c r="AY307" s="74"/>
    </row>
    <row r="308" spans="1:51" s="26" customFormat="1" ht="12.75" x14ac:dyDescent="0.2">
      <c r="A308" s="30"/>
      <c r="G308" s="25"/>
      <c r="H308" s="28"/>
      <c r="I308" s="25"/>
      <c r="J308" s="25"/>
      <c r="K308" s="25"/>
      <c r="L308" s="25"/>
      <c r="M308" s="25"/>
      <c r="N308" s="25"/>
      <c r="O308" s="25"/>
      <c r="P308" s="25"/>
      <c r="Q308" s="25"/>
      <c r="R308" s="25"/>
      <c r="S308" s="25"/>
      <c r="T308" s="25"/>
      <c r="U308" s="25"/>
      <c r="V308" s="25"/>
      <c r="W308" s="25"/>
      <c r="X308" s="25"/>
      <c r="Y308" s="25"/>
      <c r="AY308" s="74"/>
    </row>
    <row r="309" spans="1:51" s="32" customFormat="1" ht="69" customHeight="1" x14ac:dyDescent="0.25">
      <c r="A309" s="145" t="s">
        <v>2819</v>
      </c>
      <c r="B309" s="87" t="s">
        <v>245</v>
      </c>
      <c r="C309" s="87"/>
      <c r="D309" s="87"/>
      <c r="E309" s="87"/>
      <c r="F309" s="87"/>
      <c r="G309" s="122" t="s">
        <v>419</v>
      </c>
      <c r="H309" s="438" t="s">
        <v>420</v>
      </c>
      <c r="I309" s="440"/>
      <c r="J309" s="462"/>
      <c r="K309" s="107" t="s">
        <v>421</v>
      </c>
      <c r="L309" s="463" t="s">
        <v>314</v>
      </c>
      <c r="M309" s="464"/>
      <c r="N309" s="463" t="s">
        <v>308</v>
      </c>
      <c r="O309" s="464"/>
      <c r="P309" s="463" t="s">
        <v>422</v>
      </c>
      <c r="Q309" s="465"/>
      <c r="R309" s="465"/>
      <c r="S309" s="465"/>
      <c r="T309" s="464"/>
      <c r="U309" s="463" t="s">
        <v>423</v>
      </c>
      <c r="V309" s="465"/>
      <c r="W309" s="465"/>
      <c r="X309" s="464"/>
      <c r="Y309" s="107" t="s">
        <v>321</v>
      </c>
    </row>
    <row r="310" spans="1:51" s="33" customFormat="1" ht="52.5" x14ac:dyDescent="0.25">
      <c r="A310" s="149" t="s">
        <v>236</v>
      </c>
      <c r="B310" s="96" t="s">
        <v>151</v>
      </c>
      <c r="C310" s="302"/>
      <c r="D310" s="302"/>
      <c r="E310" s="302"/>
      <c r="F310" s="302"/>
      <c r="G310" s="98" t="s">
        <v>418</v>
      </c>
      <c r="H310" s="98" t="s">
        <v>300</v>
      </c>
      <c r="I310" s="98" t="s">
        <v>301</v>
      </c>
      <c r="J310" s="98" t="s">
        <v>302</v>
      </c>
      <c r="K310" s="108" t="s">
        <v>303</v>
      </c>
      <c r="L310" s="108" t="s">
        <v>312</v>
      </c>
      <c r="M310" s="108" t="s">
        <v>315</v>
      </c>
      <c r="N310" s="108" t="s">
        <v>307</v>
      </c>
      <c r="O310" s="108" t="s">
        <v>309</v>
      </c>
      <c r="P310" s="108" t="s">
        <v>340</v>
      </c>
      <c r="Q310" s="108" t="s">
        <v>330</v>
      </c>
      <c r="R310" s="108" t="s">
        <v>122</v>
      </c>
      <c r="S310" s="108" t="s">
        <v>333</v>
      </c>
      <c r="T310" s="108" t="s">
        <v>332</v>
      </c>
      <c r="U310" s="108" t="s">
        <v>316</v>
      </c>
      <c r="V310" s="108" t="s">
        <v>317</v>
      </c>
      <c r="W310" s="108" t="s">
        <v>318</v>
      </c>
      <c r="X310" s="108" t="s">
        <v>319</v>
      </c>
      <c r="Y310" s="108" t="s">
        <v>320</v>
      </c>
    </row>
    <row r="311" spans="1:51" s="34" customFormat="1" ht="12.75" x14ac:dyDescent="0.25">
      <c r="A311" s="150"/>
      <c r="B311" s="105" t="s">
        <v>126</v>
      </c>
      <c r="C311" s="105"/>
      <c r="D311" s="105"/>
      <c r="E311" s="105"/>
      <c r="F311" s="105"/>
      <c r="G311" s="106" t="s">
        <v>127</v>
      </c>
      <c r="H311" s="106" t="s">
        <v>304</v>
      </c>
      <c r="I311" s="106" t="s">
        <v>304</v>
      </c>
      <c r="J311" s="106" t="s">
        <v>304</v>
      </c>
      <c r="K311" s="106" t="s">
        <v>304</v>
      </c>
      <c r="L311" s="106" t="s">
        <v>313</v>
      </c>
      <c r="M311" s="106" t="s">
        <v>313</v>
      </c>
      <c r="N311" s="106" t="s">
        <v>305</v>
      </c>
      <c r="O311" s="106" t="s">
        <v>306</v>
      </c>
      <c r="P311" s="106" t="s">
        <v>310</v>
      </c>
      <c r="Q311" s="106" t="s">
        <v>329</v>
      </c>
      <c r="R311" s="106" t="s">
        <v>310</v>
      </c>
      <c r="S311" s="106" t="s">
        <v>311</v>
      </c>
      <c r="T311" s="106" t="s">
        <v>331</v>
      </c>
      <c r="U311" s="106" t="s">
        <v>152</v>
      </c>
      <c r="V311" s="106" t="s">
        <v>152</v>
      </c>
      <c r="W311" s="106" t="s">
        <v>152</v>
      </c>
      <c r="X311" s="106" t="s">
        <v>152</v>
      </c>
      <c r="Y311" s="106" t="s">
        <v>252</v>
      </c>
    </row>
    <row r="312" spans="1:51" s="26" customFormat="1" ht="11.25" customHeight="1" x14ac:dyDescent="0.2">
      <c r="A312" s="52"/>
      <c r="B312" s="36"/>
      <c r="C312" s="36"/>
      <c r="D312" s="36"/>
      <c r="E312" s="36"/>
      <c r="F312" s="36"/>
      <c r="G312" s="120"/>
      <c r="H312" s="35"/>
      <c r="I312" s="22"/>
      <c r="J312" s="22"/>
      <c r="K312" s="54"/>
      <c r="L312" s="54"/>
      <c r="M312" s="54"/>
      <c r="N312" s="54"/>
      <c r="O312" s="54"/>
      <c r="P312" s="54"/>
      <c r="Q312" s="76"/>
      <c r="R312" s="54"/>
      <c r="S312" s="54"/>
      <c r="T312" s="54"/>
      <c r="U312" s="54"/>
      <c r="V312" s="54"/>
      <c r="W312" s="54"/>
      <c r="X312" s="54"/>
      <c r="Y312" s="54"/>
    </row>
    <row r="313" spans="1:51" s="47" customFormat="1" ht="11.25" customHeight="1" x14ac:dyDescent="0.15">
      <c r="A313" s="292" t="s">
        <v>346</v>
      </c>
      <c r="B313" s="146"/>
      <c r="C313" s="146"/>
      <c r="D313" s="146"/>
      <c r="E313" s="146"/>
      <c r="F313" s="146"/>
      <c r="G313" s="123">
        <f>'2. Collected Data'!G313</f>
        <v>30278</v>
      </c>
      <c r="H313" s="41">
        <f>'2. Collected Data'!I313/'3. Calculated Stats'!$G313*1000</f>
        <v>3.6330008587092939</v>
      </c>
      <c r="I313" s="41">
        <f>'2. Collected Data'!J313/'3. Calculated Stats'!$G313*1000</f>
        <v>1.3210912213488342</v>
      </c>
      <c r="J313" s="41">
        <f>'2. Collected Data'!K313/'3. Calculated Stats'!$G313*1000</f>
        <v>0.66054561067441708</v>
      </c>
      <c r="K313" s="59">
        <f>('2. Collected Data'!Y313+'2. Collected Data'!Z313)/G313*1000</f>
        <v>35.669462976418522</v>
      </c>
      <c r="L313" s="66">
        <f>IF(SUM('2. Collected Data'!Y313:Z313)&gt;0,(ROUND('2. Collected Data'!Y313/SUM('2. Collected Data'!Y313:Z313),2)),"")</f>
        <v>1</v>
      </c>
      <c r="M313" s="66">
        <f>IF(SUM('2. Collected Data'!Y313:Z313)&gt;0,1-L313,"")</f>
        <v>0</v>
      </c>
      <c r="N313" s="59">
        <f>IF('2. Collected Data'!AD313&gt;0,'2. Collected Data'!AE313/'2. Collected Data'!AD313,"")</f>
        <v>800</v>
      </c>
      <c r="O313" s="59">
        <f>IF('2. Collected Data'!AF313&gt;0,'2. Collected Data'!AG313/'2. Collected Data'!AF313,"")</f>
        <v>22057.142857142859</v>
      </c>
      <c r="P313" s="59">
        <f>SUM('2. Collected Data'!AI313:AK313)/'2. Collected Data'!G313</f>
        <v>0.11889820992139508</v>
      </c>
      <c r="Q313" s="46" t="str">
        <f>IF(MAX('2. Collected Data'!AI313:AK313)='2. Collected Data'!AI313,"NaCl",IF(MAX('2. Collected Data'!AJ313:AK313)='2. Collected Data'!AJ313,"CaCl2","MgCl2"))</f>
        <v>NaCl</v>
      </c>
      <c r="R313" s="59">
        <f>'2. Collected Data'!AL313/'2. Collected Data'!G313</f>
        <v>5.5320694893982426E-2</v>
      </c>
      <c r="S313" s="59">
        <f>SUM('2. Collected Data'!AO313:AU313)/'2. Collected Data'!G313</f>
        <v>14.267785190567409</v>
      </c>
      <c r="T313" s="46" t="str">
        <f>IF(MAX('2. Collected Data'!AO313:AT313)='2. Collected Data'!AO313,"NaCl",IF(MAX('2. Collected Data'!AP313:AT313)='2. Collected Data'!AP313,"CaCl2",IF(MAX('2. Collected Data'!AQ313:AT313)='2. Collected Data'!AQ313,"MgCl2",IF(MAX('2. Collected Data'!AR313:AT313)='2. Collected Data'!AR313,"Potassium Acetate",IF('2. Collected Data'!AS313&gt;'2. Collected Data'!AT313,"Enhanced Brine","Ag Byproduct")))))</f>
        <v>NaCl</v>
      </c>
      <c r="U313" s="65">
        <f>IF('2. Collected Data'!BC313&gt;0,'2. Collected Data'!BC313/'2. Collected Data'!$G313,"")</f>
        <v>44.384701763656778</v>
      </c>
      <c r="V313" s="65">
        <f>IF('2. Collected Data'!BD313&gt;0,'2. Collected Data'!BD313/'2. Collected Data'!$G313,"")</f>
        <v>31.112689081181056</v>
      </c>
      <c r="W313" s="65">
        <f>IF('2. Collected Data'!BE313&gt;0,'2. Collected Data'!BE313/'2. Collected Data'!$G313,"")</f>
        <v>47.793447387542109</v>
      </c>
      <c r="X313" s="65">
        <f>IF('2. Collected Data'!BF313&gt;0,'2. Collected Data'!BF313/'2. Collected Data'!$G313,"")</f>
        <v>123.29083823237994</v>
      </c>
      <c r="Y313" s="67" t="str">
        <f>IF(AND('2. Collected Data'!BB313&gt;0,'2. Collected Data'!BH313&gt;0),('2. Collected Data'!BH313-'2. Collected Data'!BB313)/'2. Collected Data'!BH313,"")</f>
        <v/>
      </c>
    </row>
    <row r="314" spans="1:51" s="252" customFormat="1" ht="11.25" customHeight="1" x14ac:dyDescent="0.15">
      <c r="A314" s="324" t="s">
        <v>345</v>
      </c>
      <c r="B314" s="358"/>
      <c r="C314" s="358"/>
      <c r="D314" s="358"/>
      <c r="E314" s="358"/>
      <c r="F314" s="358"/>
      <c r="G314" s="123"/>
      <c r="H314" s="41"/>
      <c r="I314" s="41"/>
      <c r="J314" s="41"/>
      <c r="K314" s="59"/>
      <c r="L314" s="66"/>
      <c r="M314" s="66"/>
      <c r="N314" s="59"/>
      <c r="O314" s="59"/>
      <c r="P314" s="59"/>
      <c r="Q314" s="46"/>
      <c r="R314" s="59"/>
      <c r="S314" s="59"/>
      <c r="T314" s="46"/>
      <c r="U314" s="65"/>
      <c r="V314" s="65"/>
      <c r="W314" s="65"/>
      <c r="X314" s="65"/>
      <c r="Y314" s="67"/>
    </row>
    <row r="315" spans="1:51" s="47" customFormat="1" ht="11.25" customHeight="1" x14ac:dyDescent="0.15">
      <c r="A315" s="292" t="s">
        <v>153</v>
      </c>
      <c r="B315" s="146"/>
      <c r="C315" s="146"/>
      <c r="D315" s="146"/>
      <c r="E315" s="146"/>
      <c r="F315" s="146"/>
      <c r="G315" s="123">
        <f>'2. Collected Data'!G315</f>
        <v>14000</v>
      </c>
      <c r="H315" s="41">
        <f>'2. Collected Data'!I315/'3. Calculated Stats'!$G315*1000</f>
        <v>14</v>
      </c>
      <c r="I315" s="41">
        <f>'2. Collected Data'!J315/'3. Calculated Stats'!$G315*1000</f>
        <v>0.42857142857142855</v>
      </c>
      <c r="J315" s="41">
        <f>'2. Collected Data'!K315/'3. Calculated Stats'!$G315*1000</f>
        <v>0.14285714285714288</v>
      </c>
      <c r="K315" s="59">
        <f>('2. Collected Data'!Y315+'2. Collected Data'!Z315)/G315*1000</f>
        <v>37.142857142857146</v>
      </c>
      <c r="L315" s="66">
        <f>IF(SUM('2. Collected Data'!Y315:Z315)&gt;0,(ROUND('2. Collected Data'!Y315/SUM('2. Collected Data'!Y315:Z315),2)),"")</f>
        <v>1</v>
      </c>
      <c r="M315" s="66">
        <f>IF(SUM('2. Collected Data'!Y315:Z315)&gt;0,1-L315,"")</f>
        <v>0</v>
      </c>
      <c r="N315" s="59">
        <f>IF('2. Collected Data'!AD315&gt;0,'2. Collected Data'!AE315/'2. Collected Data'!AD315,"")</f>
        <v>1957.3170731707316</v>
      </c>
      <c r="O315" s="59">
        <f>IF('2. Collected Data'!AF315&gt;0,'2. Collected Data'!AG315/'2. Collected Data'!AF315,"")</f>
        <v>12977.272727272728</v>
      </c>
      <c r="P315" s="59">
        <f>SUM('2. Collected Data'!AI315:AK315)/'2. Collected Data'!G315</f>
        <v>2.0617857142857141</v>
      </c>
      <c r="Q315" s="46" t="str">
        <f>IF(MAX('2. Collected Data'!AI315:AK315)='2. Collected Data'!AI315,"NaCl",IF(MAX('2. Collected Data'!AJ315:AK315)='2. Collected Data'!AJ315,"CaCl2","MgCl2"))</f>
        <v>NaCl</v>
      </c>
      <c r="R315" s="59">
        <f>'2. Collected Data'!AL315/'2. Collected Data'!G315</f>
        <v>0.63264285714285717</v>
      </c>
      <c r="S315" s="59">
        <f>SUM('2. Collected Data'!AO315:AU315)/'2. Collected Data'!G315</f>
        <v>23.363142857142858</v>
      </c>
      <c r="T315" s="46"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NaCl</v>
      </c>
      <c r="U315" s="65">
        <f>IF('2. Collected Data'!BC315&gt;0,'2. Collected Data'!BC315/'2. Collected Data'!$G315,"")</f>
        <v>167.89528571428571</v>
      </c>
      <c r="V315" s="65">
        <f>IF('2. Collected Data'!BD315&gt;0,'2. Collected Data'!BD315/'2. Collected Data'!$G315,"")</f>
        <v>146.96071428571429</v>
      </c>
      <c r="W315" s="65">
        <f>IF('2. Collected Data'!BE315&gt;0,'2. Collected Data'!BE315/'2. Collected Data'!$G315,"")</f>
        <v>264.66692857142857</v>
      </c>
      <c r="X315" s="65">
        <f>IF('2. Collected Data'!BF315&gt;0,'2. Collected Data'!BF315/'2. Collected Data'!$G315,"")</f>
        <v>579.52292857142857</v>
      </c>
      <c r="Y315" s="67" t="str">
        <f>IF(AND('2. Collected Data'!BB315&gt;0,'2. Collected Data'!BH315&gt;0),('2. Collected Data'!BH315-'2. Collected Data'!BB315)/'2. Collected Data'!BH315,"")</f>
        <v/>
      </c>
    </row>
    <row r="316" spans="1:51" s="252" customFormat="1" ht="11.25" customHeight="1" x14ac:dyDescent="0.15">
      <c r="A316" s="293" t="s">
        <v>154</v>
      </c>
      <c r="B316" s="358"/>
      <c r="C316" s="358"/>
      <c r="D316" s="358"/>
      <c r="E316" s="358"/>
      <c r="F316" s="358"/>
      <c r="G316" s="123"/>
      <c r="H316" s="41"/>
      <c r="I316" s="41"/>
      <c r="J316" s="41"/>
      <c r="K316" s="59"/>
      <c r="L316" s="66"/>
      <c r="M316" s="66"/>
      <c r="N316" s="59"/>
      <c r="O316" s="59"/>
      <c r="P316" s="59"/>
      <c r="Q316" s="46"/>
      <c r="R316" s="59"/>
      <c r="S316" s="59"/>
      <c r="T316" s="46"/>
      <c r="U316" s="65"/>
      <c r="V316" s="65"/>
      <c r="W316" s="65"/>
      <c r="X316" s="65"/>
      <c r="Y316" s="67"/>
    </row>
    <row r="317" spans="1:51" s="47" customFormat="1" ht="11.25" customHeight="1" x14ac:dyDescent="0.15">
      <c r="A317" s="292" t="s">
        <v>131</v>
      </c>
      <c r="B317" s="146"/>
      <c r="C317" s="146"/>
      <c r="D317" s="146"/>
      <c r="E317" s="146"/>
      <c r="F317" s="146"/>
      <c r="G317" s="123">
        <f>'2. Collected Data'!G317</f>
        <v>9060</v>
      </c>
      <c r="H317" s="41">
        <f>'2. Collected Data'!I317/'3. Calculated Stats'!$G317*1000</f>
        <v>119.31567328918321</v>
      </c>
      <c r="I317" s="41">
        <f>'2. Collected Data'!J317/'3. Calculated Stats'!$G317*1000</f>
        <v>21.302428256070638</v>
      </c>
      <c r="J317" s="41">
        <f>'2. Collected Data'!K317/'3. Calculated Stats'!$G317*1000</f>
        <v>8.4988962472406175</v>
      </c>
      <c r="K317" s="59">
        <f>('2. Collected Data'!Y317+'2. Collected Data'!Z317)/G317*1000</f>
        <v>281.45695364238412</v>
      </c>
      <c r="L317" s="66">
        <f>IF(SUM('2. Collected Data'!Y317:Z317)&gt;0,(ROUND('2. Collected Data'!Y317/SUM('2. Collected Data'!Y317:Z317),2)),"")</f>
        <v>0.76</v>
      </c>
      <c r="M317" s="66">
        <f>IF(SUM('2. Collected Data'!Y317:Z317)&gt;0,1-L317,"")</f>
        <v>0.24</v>
      </c>
      <c r="N317" s="59" t="str">
        <f>IF('2. Collected Data'!AD317&gt;0,'2. Collected Data'!AE317/'2. Collected Data'!AD317,"")</f>
        <v/>
      </c>
      <c r="O317" s="59">
        <f>IF('2. Collected Data'!AF317&gt;0,'2. Collected Data'!AG317/'2. Collected Data'!AF317,"")</f>
        <v>0</v>
      </c>
      <c r="P317" s="59">
        <f>SUM('2. Collected Data'!AI317:AK317)/'2. Collected Data'!G317</f>
        <v>2.2075055187637971</v>
      </c>
      <c r="Q317" s="46" t="str">
        <f>IF(MAX('2. Collected Data'!AI317:AK317)='2. Collected Data'!AI317,"NaCl",IF(MAX('2. Collected Data'!AJ317:AK317)='2. Collected Data'!AJ317,"CaCl2","MgCl2"))</f>
        <v>NaCl</v>
      </c>
      <c r="R317" s="59">
        <f>'2. Collected Data'!AL317/'2. Collected Data'!G317</f>
        <v>12.141280353200884</v>
      </c>
      <c r="S317" s="59">
        <f>SUM('2. Collected Data'!AO317:AU317)/'2. Collected Data'!G317</f>
        <v>99.337748344370866</v>
      </c>
      <c r="T317" s="46" t="str">
        <f>IF(MAX('2. Collected Data'!AO317:AT317)='2. Collected Data'!AO317,"NaCl",IF(MAX('2. Collected Data'!AP317:AT317)='2. Collected Data'!AP317,"CaCl2",IF(MAX('2. Collected Data'!AQ317:AT317)='2. Collected Data'!AQ317,"MgCl2",IF(MAX('2. Collected Data'!AR317:AT317)='2. Collected Data'!AR317,"Potassium Acetate",IF('2. Collected Data'!AS317&gt;'2. Collected Data'!AT317,"Enhanced Brine","Ag Byproduct")))))</f>
        <v>NaCl</v>
      </c>
      <c r="U317" s="65">
        <f>IF('2. Collected Data'!BC317&gt;0,'2. Collected Data'!BC317/'2. Collected Data'!$G317,"")</f>
        <v>2532.0309050772626</v>
      </c>
      <c r="V317" s="65">
        <f>IF('2. Collected Data'!BD317&gt;0,'2. Collected Data'!BD317/'2. Collected Data'!$G317,"")</f>
        <v>551.87637969094919</v>
      </c>
      <c r="W317" s="65">
        <f>IF('2. Collected Data'!BE317&gt;0,'2. Collected Data'!BE317/'2. Collected Data'!$G317,"")</f>
        <v>607.0640176600441</v>
      </c>
      <c r="X317" s="65">
        <f>IF('2. Collected Data'!BF317&gt;0,'2. Collected Data'!BF317/'2. Collected Data'!$G317,"")</f>
        <v>3863.1346578366447</v>
      </c>
      <c r="Y317" s="67" t="str">
        <f>IF(AND('2. Collected Data'!BB317&gt;0,'2. Collected Data'!BH317&gt;0),('2. Collected Data'!BH317-'2. Collected Data'!BB317)/'2. Collected Data'!BH317,"")</f>
        <v/>
      </c>
    </row>
    <row r="318" spans="1:51" s="47" customFormat="1" ht="11.25" customHeight="1" x14ac:dyDescent="0.15">
      <c r="A318" s="292" t="s">
        <v>132</v>
      </c>
      <c r="B318" s="146"/>
      <c r="C318" s="146"/>
      <c r="D318" s="146"/>
      <c r="E318" s="146"/>
      <c r="F318" s="146"/>
      <c r="G318" s="123">
        <f>'2. Collected Data'!G318</f>
        <v>23000</v>
      </c>
      <c r="H318" s="41">
        <f>'2. Collected Data'!I318/'3. Calculated Stats'!$G318*1000</f>
        <v>38.869565217391305</v>
      </c>
      <c r="I318" s="41">
        <f>'2. Collected Data'!J318/'3. Calculated Stats'!$G318*1000</f>
        <v>3.7391304347826084</v>
      </c>
      <c r="J318" s="41">
        <f>'2. Collected Data'!K318/'3. Calculated Stats'!$G318*1000</f>
        <v>1.3478260869565217</v>
      </c>
      <c r="K318" s="59">
        <f>('2. Collected Data'!Y318+'2. Collected Data'!Z318)/G318*1000</f>
        <v>59.043478260869563</v>
      </c>
      <c r="L318" s="66">
        <f>IF(SUM('2. Collected Data'!Y318:Z318)&gt;0,(ROUND('2. Collected Data'!Y318/SUM('2. Collected Data'!Y318:Z318),2)),"")</f>
        <v>0.92</v>
      </c>
      <c r="M318" s="66">
        <f>IF(SUM('2. Collected Data'!Y318:Z318)&gt;0,1-L318,"")</f>
        <v>7.999999999999996E-2</v>
      </c>
      <c r="N318" s="59">
        <f>IF('2. Collected Data'!AD318&gt;0,'2. Collected Data'!AE318/'2. Collected Data'!AD318,"")</f>
        <v>0</v>
      </c>
      <c r="O318" s="59">
        <f>IF('2. Collected Data'!AF318&gt;0,'2. Collected Data'!AG318/'2. Collected Data'!AF318,"")</f>
        <v>0</v>
      </c>
      <c r="P318" s="59">
        <f>SUM('2. Collected Data'!AI318:AK318)/'2. Collected Data'!G318</f>
        <v>10.126478260869565</v>
      </c>
      <c r="Q318" s="46" t="str">
        <f>IF(MAX('2. Collected Data'!AI318:AK318)='2. Collected Data'!AI318,"NaCl",IF(MAX('2. Collected Data'!AJ318:AK318)='2. Collected Data'!AJ318,"CaCl2","MgCl2"))</f>
        <v>NaCl</v>
      </c>
      <c r="R318" s="59">
        <f>'2. Collected Data'!AL318/'2. Collected Data'!G318</f>
        <v>4.1739130434782605E-3</v>
      </c>
      <c r="S318" s="59">
        <f>SUM('2. Collected Data'!AO318:AU318)/'2. Collected Data'!G318</f>
        <v>615.10534782608693</v>
      </c>
      <c r="T318" s="46"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MgCl2</v>
      </c>
      <c r="U318" s="65">
        <f>IF('2. Collected Data'!BC318&gt;0,'2. Collected Data'!BC318/'2. Collected Data'!$G318,"")</f>
        <v>973.46900695652175</v>
      </c>
      <c r="V318" s="65">
        <f>IF('2. Collected Data'!BD318&gt;0,'2. Collected Data'!BD318/'2. Collected Data'!$G318,"")</f>
        <v>759.62261913043471</v>
      </c>
      <c r="W318" s="65">
        <f>IF('2. Collected Data'!BE318&gt;0,'2. Collected Data'!BE318/'2. Collected Data'!$G318,"")</f>
        <v>1389.2931552173914</v>
      </c>
      <c r="X318" s="65">
        <f>IF('2. Collected Data'!BF318&gt;0,'2. Collected Data'!BF318/'2. Collected Data'!$G318,"")</f>
        <v>4125.7442826086954</v>
      </c>
      <c r="Y318" s="67" t="str">
        <f>IF(AND('2. Collected Data'!BB318&gt;0,'2. Collected Data'!BH318&gt;0),('2. Collected Data'!BH318-'2. Collected Data'!BB318)/'2. Collected Data'!BH318,"")</f>
        <v/>
      </c>
    </row>
    <row r="319" spans="1:51" s="47" customFormat="1" ht="11.25" customHeight="1" x14ac:dyDescent="0.15">
      <c r="A319" s="292" t="s">
        <v>133</v>
      </c>
      <c r="B319" s="146"/>
      <c r="C319" s="146"/>
      <c r="D319" s="146"/>
      <c r="E319" s="146"/>
      <c r="F319" s="146"/>
      <c r="G319" s="123">
        <f>'2. Collected Data'!G319</f>
        <v>10870</v>
      </c>
      <c r="H319" s="41">
        <f>'2. Collected Data'!I319/'3. Calculated Stats'!$G319*1000</f>
        <v>58.32566697332107</v>
      </c>
      <c r="I319" s="41">
        <f>'2. Collected Data'!J319/'3. Calculated Stats'!$G319*1000</f>
        <v>0.18399264029438822</v>
      </c>
      <c r="J319" s="41">
        <f>'2. Collected Data'!K319/'3. Calculated Stats'!$G319*1000</f>
        <v>1.5639374425022998</v>
      </c>
      <c r="K319" s="59">
        <f>('2. Collected Data'!Y319+'2. Collected Data'!Z319)/G319*1000</f>
        <v>126.95492180312787</v>
      </c>
      <c r="L319" s="66">
        <f>IF(SUM('2. Collected Data'!Y319:Z319)&gt;0,(ROUND('2. Collected Data'!Y319/SUM('2. Collected Data'!Y319:Z319),2)),"")</f>
        <v>1</v>
      </c>
      <c r="M319" s="66">
        <f>IF(SUM('2. Collected Data'!Y319:Z319)&gt;0,1-L319,"")</f>
        <v>0</v>
      </c>
      <c r="N319" s="59">
        <f>IF('2. Collected Data'!AD319&gt;0,'2. Collected Data'!AE319/'2. Collected Data'!AD319,"")</f>
        <v>1515.1515151515152</v>
      </c>
      <c r="O319" s="59">
        <f>IF('2. Collected Data'!AF319&gt;0,'2. Collected Data'!AG319/'2. Collected Data'!AF319,"")</f>
        <v>6761.363636363636</v>
      </c>
      <c r="P319" s="59">
        <f>SUM('2. Collected Data'!AI319:AK319)/'2. Collected Data'!G319</f>
        <v>24.927414903403864</v>
      </c>
      <c r="Q319" s="46" t="str">
        <f>IF(MAX('2. Collected Data'!AI319:AK319)='2. Collected Data'!AI319,"NaCl",IF(MAX('2. Collected Data'!AJ319:AK319)='2. Collected Data'!AJ319,"CaCl2","MgCl2"))</f>
        <v>NaCl</v>
      </c>
      <c r="R319" s="59">
        <f>'2. Collected Data'!AL319/'2. Collected Data'!G319</f>
        <v>0</v>
      </c>
      <c r="S319" s="59">
        <f>SUM('2. Collected Data'!AO319:AU319)/'2. Collected Data'!G319</f>
        <v>101.80653173873046</v>
      </c>
      <c r="T319" s="46"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19" s="65">
        <f>IF('2. Collected Data'!BC319&gt;0,'2. Collected Data'!BC319/'2. Collected Data'!$G319,"")</f>
        <v>1521.2089236430543</v>
      </c>
      <c r="V319" s="65">
        <f>IF('2. Collected Data'!BD319&gt;0,'2. Collected Data'!BD319/'2. Collected Data'!$G319,"")</f>
        <v>287.35823367065319</v>
      </c>
      <c r="W319" s="65">
        <f>IF('2. Collected Data'!BE319&gt;0,'2. Collected Data'!BE319/'2. Collected Data'!$G319,"")</f>
        <v>786.21623551057962</v>
      </c>
      <c r="X319" s="65">
        <f>IF('2. Collected Data'!BF319&gt;0,'2. Collected Data'!BF319/'2. Collected Data'!$G319,"")</f>
        <v>2767.7751609935603</v>
      </c>
      <c r="Y319" s="67" t="str">
        <f>IF(AND('2. Collected Data'!BB319&gt;0,'2. Collected Data'!BH319&gt;0),('2. Collected Data'!BH319-'2. Collected Data'!BB319)/'2. Collected Data'!BH319,"")</f>
        <v/>
      </c>
    </row>
    <row r="320" spans="1:51" s="47" customFormat="1" ht="11.25" customHeight="1" x14ac:dyDescent="0.15">
      <c r="A320" s="292" t="s">
        <v>134</v>
      </c>
      <c r="B320" s="146"/>
      <c r="C320" s="146"/>
      <c r="D320" s="146"/>
      <c r="E320" s="146"/>
      <c r="F320" s="146"/>
      <c r="G320" s="123">
        <f>'2. Collected Data'!G320</f>
        <v>13472</v>
      </c>
      <c r="H320" s="41">
        <f>'2. Collected Data'!I320/'3. Calculated Stats'!$G320*1000</f>
        <v>25.905581947743467</v>
      </c>
      <c r="I320" s="41">
        <f>'2. Collected Data'!J320/'3. Calculated Stats'!$G320*1000</f>
        <v>0.74228028503562948</v>
      </c>
      <c r="J320" s="41">
        <f>'2. Collected Data'!K320/'3. Calculated Stats'!$G320*1000</f>
        <v>0.89073634204275542</v>
      </c>
      <c r="K320" s="59">
        <f>('2. Collected Data'!Y320+'2. Collected Data'!Z320)/G320*1000</f>
        <v>33.551068883610455</v>
      </c>
      <c r="L320" s="66">
        <f>IF(SUM('2. Collected Data'!Y320:Z320)&gt;0,(ROUND('2. Collected Data'!Y320/SUM('2. Collected Data'!Y320:Z320),2)),"")</f>
        <v>0.89</v>
      </c>
      <c r="M320" s="66">
        <f>IF(SUM('2. Collected Data'!Y320:Z320)&gt;0,1-L320,"")</f>
        <v>0.10999999999999999</v>
      </c>
      <c r="N320" s="59">
        <f>IF('2. Collected Data'!AD320&gt;0,'2. Collected Data'!AE320/'2. Collected Data'!AD320,"")</f>
        <v>2968.181818181818</v>
      </c>
      <c r="O320" s="59">
        <f>IF('2. Collected Data'!AF320&gt;0,'2. Collected Data'!AG320/'2. Collected Data'!AF320,"")</f>
        <v>18289.473684210527</v>
      </c>
      <c r="P320" s="59">
        <f>SUM('2. Collected Data'!AI320:AK320)/'2. Collected Data'!G320</f>
        <v>3.4144893111638956</v>
      </c>
      <c r="Q320" s="46" t="str">
        <f>IF(MAX('2. Collected Data'!AI320:AK320)='2. Collected Data'!AI320,"NaCl",IF(MAX('2. Collected Data'!AJ320:AK320)='2. Collected Data'!AJ320,"CaCl2","MgCl2"))</f>
        <v>NaCl</v>
      </c>
      <c r="R320" s="59">
        <f>'2. Collected Data'!AL320/'2. Collected Data'!G320</f>
        <v>0</v>
      </c>
      <c r="S320" s="59">
        <f>SUM('2. Collected Data'!AO320:AU320)/'2. Collected Data'!G320</f>
        <v>129.15676959619952</v>
      </c>
      <c r="T320" s="46"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0" s="65">
        <f>IF('2. Collected Data'!BC320&gt;0,'2. Collected Data'!BC320/'2. Collected Data'!$G320,"")</f>
        <v>194.47743467933492</v>
      </c>
      <c r="V320" s="65">
        <f>IF('2. Collected Data'!BD320&gt;0,'2. Collected Data'!BD320/'2. Collected Data'!$G320,"")</f>
        <v>401.05403800475057</v>
      </c>
      <c r="W320" s="65">
        <f>IF('2. Collected Data'!BE320&gt;0,'2. Collected Data'!BE320/'2. Collected Data'!$G320,"")</f>
        <v>195.21971496437055</v>
      </c>
      <c r="X320" s="65">
        <f>IF('2. Collected Data'!BF320&gt;0,'2. Collected Data'!BF320/'2. Collected Data'!$G320,"")</f>
        <v>790.75118764845604</v>
      </c>
      <c r="Y320" s="67">
        <f>IF(AND('2. Collected Data'!BB320&gt;0,'2. Collected Data'!BH320&gt;0),('2. Collected Data'!BH320-'2. Collected Data'!BB320)/'2. Collected Data'!BH320,"")</f>
        <v>-5.431140892258858E-2</v>
      </c>
    </row>
    <row r="321" spans="1:25" s="252" customFormat="1" ht="11.25" customHeight="1" x14ac:dyDescent="0.15">
      <c r="A321" s="293" t="s">
        <v>347</v>
      </c>
      <c r="B321" s="358"/>
      <c r="C321" s="358"/>
      <c r="D321" s="358"/>
      <c r="E321" s="358"/>
      <c r="F321" s="358"/>
      <c r="G321" s="123"/>
      <c r="H321" s="41"/>
      <c r="I321" s="41"/>
      <c r="J321" s="41"/>
      <c r="K321" s="59"/>
      <c r="L321" s="66"/>
      <c r="M321" s="66"/>
      <c r="N321" s="59"/>
      <c r="O321" s="59"/>
      <c r="P321" s="59"/>
      <c r="Q321" s="46"/>
      <c r="R321" s="59"/>
      <c r="S321" s="59"/>
      <c r="T321" s="46"/>
      <c r="U321" s="65"/>
      <c r="V321" s="65"/>
      <c r="W321" s="65"/>
      <c r="X321" s="65"/>
      <c r="Y321" s="67"/>
    </row>
    <row r="322" spans="1:25" s="252" customFormat="1" ht="11.25" customHeight="1" x14ac:dyDescent="0.15">
      <c r="A322" s="293" t="s">
        <v>348</v>
      </c>
      <c r="B322" s="358"/>
      <c r="C322" s="358"/>
      <c r="D322" s="358"/>
      <c r="E322" s="358"/>
      <c r="F322" s="358"/>
      <c r="G322" s="123"/>
      <c r="H322" s="41"/>
      <c r="I322" s="41"/>
      <c r="J322" s="41"/>
      <c r="K322" s="59"/>
      <c r="L322" s="66"/>
      <c r="M322" s="66"/>
      <c r="N322" s="59"/>
      <c r="O322" s="59"/>
      <c r="P322" s="59"/>
      <c r="Q322" s="46"/>
      <c r="R322" s="59"/>
      <c r="S322" s="59"/>
      <c r="T322" s="46"/>
      <c r="U322" s="65"/>
      <c r="V322" s="65"/>
      <c r="W322" s="65"/>
      <c r="X322" s="65"/>
      <c r="Y322" s="67"/>
    </row>
    <row r="323" spans="1:25" s="252" customFormat="1" ht="11.25" customHeight="1" x14ac:dyDescent="0.15">
      <c r="A323" s="293" t="s">
        <v>349</v>
      </c>
      <c r="B323" s="146"/>
      <c r="C323" s="146"/>
      <c r="D323" s="146"/>
      <c r="E323" s="146"/>
      <c r="F323" s="146"/>
      <c r="G323" s="123"/>
      <c r="H323" s="41"/>
      <c r="I323" s="41"/>
      <c r="J323" s="41"/>
      <c r="K323" s="59"/>
      <c r="L323" s="66"/>
      <c r="M323" s="66"/>
      <c r="N323" s="59"/>
      <c r="O323" s="59"/>
      <c r="P323" s="59"/>
      <c r="Q323" s="46"/>
      <c r="R323" s="59"/>
      <c r="S323" s="59"/>
      <c r="T323" s="46"/>
      <c r="U323" s="65"/>
      <c r="V323" s="65"/>
      <c r="W323" s="65"/>
      <c r="X323" s="65"/>
      <c r="Y323" s="67"/>
    </row>
    <row r="324" spans="1:25" s="252" customFormat="1" ht="11.25" customHeight="1" x14ac:dyDescent="0.15">
      <c r="A324" s="293" t="s">
        <v>350</v>
      </c>
      <c r="B324" s="358"/>
      <c r="C324" s="358"/>
      <c r="D324" s="358"/>
      <c r="E324" s="358"/>
      <c r="F324" s="358"/>
      <c r="G324" s="123"/>
      <c r="H324" s="41"/>
      <c r="I324" s="41"/>
      <c r="J324" s="41"/>
      <c r="K324" s="59"/>
      <c r="L324" s="66"/>
      <c r="M324" s="66"/>
      <c r="N324" s="59"/>
      <c r="O324" s="59"/>
      <c r="P324" s="59"/>
      <c r="Q324" s="46"/>
      <c r="R324" s="59"/>
      <c r="S324" s="59"/>
      <c r="T324" s="46"/>
      <c r="U324" s="65"/>
      <c r="V324" s="65"/>
      <c r="W324" s="65"/>
      <c r="X324" s="65"/>
      <c r="Y324" s="67"/>
    </row>
    <row r="325" spans="1:25" s="47" customFormat="1" ht="11.25" customHeight="1" x14ac:dyDescent="0.15">
      <c r="A325" s="295" t="s">
        <v>351</v>
      </c>
      <c r="B325" s="146"/>
      <c r="C325" s="146"/>
      <c r="D325" s="146"/>
      <c r="E325" s="146"/>
      <c r="F325" s="146"/>
      <c r="G325" s="123">
        <f>'2. Collected Data'!G325</f>
        <v>12576</v>
      </c>
      <c r="H325" s="41">
        <f>'2. Collected Data'!I325/'3. Calculated Stats'!$G325*1000</f>
        <v>32.681297709923669</v>
      </c>
      <c r="I325" s="41">
        <f>'2. Collected Data'!J325/'3. Calculated Stats'!$G325*1000</f>
        <v>2.7830788804071247</v>
      </c>
      <c r="J325" s="41">
        <f>'2. Collected Data'!K325/'3. Calculated Stats'!$G325*1000</f>
        <v>1.5903307888040712</v>
      </c>
      <c r="K325" s="59">
        <f>('2. Collected Data'!Y325+'2. Collected Data'!Z325)/G325*1000</f>
        <v>45.960559796437657</v>
      </c>
      <c r="L325" s="66">
        <f>IF(SUM('2. Collected Data'!Y325:Z325)&gt;0,(ROUND('2. Collected Data'!Y325/SUM('2. Collected Data'!Y325:Z325),2)),"")</f>
        <v>0.95</v>
      </c>
      <c r="M325" s="66">
        <f>IF(SUM('2. Collected Data'!Y325:Z325)&gt;0,1-L325,"")</f>
        <v>5.0000000000000044E-2</v>
      </c>
      <c r="N325" s="59">
        <f>IF('2. Collected Data'!AD325&gt;0,'2. Collected Data'!AE325/'2. Collected Data'!AD325,"")</f>
        <v>1500</v>
      </c>
      <c r="O325" s="59">
        <f>IF('2. Collected Data'!AF325&gt;0,'2. Collected Data'!AG325/'2. Collected Data'!AF325,"")</f>
        <v>17500</v>
      </c>
      <c r="P325" s="59">
        <f>SUM('2. Collected Data'!AI325:AK325)/'2. Collected Data'!G325</f>
        <v>9.986959287531807</v>
      </c>
      <c r="Q325" s="46" t="str">
        <f>IF(MAX('2. Collected Data'!AI325:AK325)='2. Collected Data'!AI325,"NaCl",IF(MAX('2. Collected Data'!AJ325:AK325)='2. Collected Data'!AJ325,"CaCl2","MgCl2"))</f>
        <v>NaCl</v>
      </c>
      <c r="R325" s="59">
        <f>'2. Collected Data'!AL325/'2. Collected Data'!G325</f>
        <v>0.65267175572519087</v>
      </c>
      <c r="S325" s="59">
        <f>SUM('2. Collected Data'!AO325:AU325)/'2. Collected Data'!G325</f>
        <v>547.81035305343516</v>
      </c>
      <c r="T325" s="46" t="str">
        <f>IF(MAX('2. Collected Data'!AO325:AT325)='2. Collected Data'!AO325,"NaCl",IF(MAX('2. Collected Data'!AP325:AT325)='2. Collected Data'!AP325,"CaCl2",IF(MAX('2. Collected Data'!AQ325:AT325)='2. Collected Data'!AQ325,"MgCl2",IF(MAX('2. Collected Data'!AR325:AT325)='2. Collected Data'!AR325,"Potassium Acetate",IF('2. Collected Data'!AS325&gt;'2. Collected Data'!AT325,"Enhanced Brine","Ag Byproduct")))))</f>
        <v>NaCl</v>
      </c>
      <c r="U325" s="65">
        <f>IF('2. Collected Data'!BC325&gt;0,'2. Collected Data'!BC325/'2. Collected Data'!$G325,"")</f>
        <v>229.83198155216286</v>
      </c>
      <c r="V325" s="65">
        <f>IF('2. Collected Data'!BD325&gt;0,'2. Collected Data'!BD325/'2. Collected Data'!$G325,"")</f>
        <v>375.84152353689569</v>
      </c>
      <c r="W325" s="65">
        <f>IF('2. Collected Data'!BE325&gt;0,'2. Collected Data'!BE325/'2. Collected Data'!$G325,"")</f>
        <v>697.78037531806615</v>
      </c>
      <c r="X325" s="65">
        <f>IF('2. Collected Data'!BF325&gt;0,'2. Collected Data'!BF325/'2. Collected Data'!$G325,"")</f>
        <v>1303.4538804071246</v>
      </c>
      <c r="Y325" s="67" t="str">
        <f>IF(AND('2. Collected Data'!BB325&gt;0,'2. Collected Data'!BH325&gt;0),('2. Collected Data'!BH325-'2. Collected Data'!BB325)/'2. Collected Data'!BH325,"")</f>
        <v/>
      </c>
    </row>
    <row r="326" spans="1:25" s="47" customFormat="1" ht="11.25" customHeight="1" x14ac:dyDescent="0.15">
      <c r="A326" s="292" t="s">
        <v>135</v>
      </c>
      <c r="B326" s="146"/>
      <c r="C326" s="146"/>
      <c r="D326" s="146"/>
      <c r="E326" s="146"/>
      <c r="F326" s="146"/>
      <c r="G326" s="123">
        <f>'2. Collected Data'!G326</f>
        <v>45400</v>
      </c>
      <c r="H326" s="41">
        <f>'2. Collected Data'!I326/'3. Calculated Stats'!$G326*1000</f>
        <v>39.36123348017621</v>
      </c>
      <c r="I326" s="41">
        <f>'2. Collected Data'!J326/'3. Calculated Stats'!$G326*1000</f>
        <v>2.0484581497797358</v>
      </c>
      <c r="J326" s="41">
        <f>'2. Collected Data'!K326/'3. Calculated Stats'!$G326*1000</f>
        <v>0.30837004405286345</v>
      </c>
      <c r="K326" s="59">
        <f>('2. Collected Data'!Y326+'2. Collected Data'!Z326)/G326*1000</f>
        <v>72.819383259911902</v>
      </c>
      <c r="L326" s="66">
        <f>IF(SUM('2. Collected Data'!Y326:Z326)&gt;0,(ROUND('2. Collected Data'!Y326/SUM('2. Collected Data'!Y326:Z326),2)),"")</f>
        <v>0.51</v>
      </c>
      <c r="M326" s="66">
        <f>IF(SUM('2. Collected Data'!Y326:Z326)&gt;0,1-L326,"")</f>
        <v>0.49</v>
      </c>
      <c r="N326" s="59">
        <f>IF('2. Collected Data'!AD326&gt;0,'2. Collected Data'!AE326/'2. Collected Data'!AD326,"")</f>
        <v>2749.5347593582887</v>
      </c>
      <c r="O326" s="59">
        <f>IF('2. Collected Data'!AF326&gt;0,'2. Collected Data'!AG326/'2. Collected Data'!AF326,"")</f>
        <v>11493.0375</v>
      </c>
      <c r="P326" s="59">
        <f>SUM('2. Collected Data'!AI326:AK326)/'2. Collected Data'!G326</f>
        <v>11.509889867841411</v>
      </c>
      <c r="Q326" s="46" t="str">
        <f>IF(MAX('2. Collected Data'!AI326:AK326)='2. Collected Data'!AI326,"NaCl",IF(MAX('2. Collected Data'!AJ326:AK326)='2. Collected Data'!AJ326,"CaCl2","MgCl2"))</f>
        <v>NaCl</v>
      </c>
      <c r="R326" s="59">
        <f>'2. Collected Data'!AL326/'2. Collected Data'!G326</f>
        <v>0</v>
      </c>
      <c r="S326" s="59">
        <f>SUM('2. Collected Data'!AO326:AU326)/'2. Collected Data'!G326</f>
        <v>71.077158590308372</v>
      </c>
      <c r="T326" s="46" t="str">
        <f>IF(MAX('2. Collected Data'!AO326:AT326)='2. Collected Data'!AO326,"NaCl",IF(MAX('2. Collected Data'!AP326:AT326)='2. Collected Data'!AP326,"CaCl2",IF(MAX('2. Collected Data'!AQ326:AT326)='2. Collected Data'!AQ326,"MgCl2",IF(MAX('2. Collected Data'!AR326:AT326)='2. Collected Data'!AR326,"Potassium Acetate",IF('2. Collected Data'!AS326&gt;'2. Collected Data'!AT326,"Enhanced Brine","Ag Byproduct")))))</f>
        <v>NaCl</v>
      </c>
      <c r="U326" s="65">
        <f>IF('2. Collected Data'!BC326&gt;0,'2. Collected Data'!BC326/'2. Collected Data'!$G326,"")</f>
        <v>653.83759911894276</v>
      </c>
      <c r="V326" s="65">
        <f>IF('2. Collected Data'!BD326&gt;0,'2. Collected Data'!BD326/'2. Collected Data'!$G326,"")</f>
        <v>1007.4562114537445</v>
      </c>
      <c r="W326" s="65">
        <f>IF('2. Collected Data'!BE326&gt;0,'2. Collected Data'!BE326/'2. Collected Data'!$G326,"")</f>
        <v>924.66918502202645</v>
      </c>
      <c r="X326" s="65">
        <f>IF('2. Collected Data'!BF326&gt;0,'2. Collected Data'!BF326/'2. Collected Data'!$G326,"")</f>
        <v>2585.9629955947134</v>
      </c>
      <c r="Y326" s="67" t="str">
        <f>IF(AND('2. Collected Data'!BB326&gt;0,'2. Collected Data'!BH326&gt;0),('2. Collected Data'!BH326-'2. Collected Data'!BB326)/'2. Collected Data'!BH326,"")</f>
        <v/>
      </c>
    </row>
    <row r="327" spans="1:25" s="47" customFormat="1" ht="11.25" customHeight="1" x14ac:dyDescent="0.15">
      <c r="A327" s="295" t="s">
        <v>155</v>
      </c>
      <c r="B327" s="146"/>
      <c r="C327" s="146"/>
      <c r="D327" s="146"/>
      <c r="E327" s="146"/>
      <c r="F327" s="146"/>
      <c r="G327" s="123">
        <f>'2. Collected Data'!G327</f>
        <v>29824</v>
      </c>
      <c r="H327" s="41">
        <f>'2. Collected Data'!I327/'3. Calculated Stats'!$G327*1000</f>
        <v>38.693669527896994</v>
      </c>
      <c r="I327" s="41">
        <f>'2. Collected Data'!J327/'3. Calculated Stats'!$G327*1000</f>
        <v>0</v>
      </c>
      <c r="J327" s="41">
        <f>'2. Collected Data'!K327/'3. Calculated Stats'!$G327*1000</f>
        <v>0</v>
      </c>
      <c r="K327" s="59">
        <f>('2. Collected Data'!Y327+'2. Collected Data'!Z327)/G327*1000</f>
        <v>62.298819742489272</v>
      </c>
      <c r="L327" s="66">
        <f>IF(SUM('2. Collected Data'!Y327:Z327)&gt;0,(ROUND('2. Collected Data'!Y327/SUM('2. Collected Data'!Y327:Z327),2)),"")</f>
        <v>0.94</v>
      </c>
      <c r="M327" s="66">
        <f>IF(SUM('2. Collected Data'!Y327:Z327)&gt;0,1-L327,"")</f>
        <v>6.0000000000000053E-2</v>
      </c>
      <c r="N327" s="59">
        <f>IF('2. Collected Data'!AD327&gt;0,'2. Collected Data'!AE327/'2. Collected Data'!AD327,"")</f>
        <v>3390.2066115702478</v>
      </c>
      <c r="O327" s="59">
        <f>IF('2. Collected Data'!AF327&gt;0,'2. Collected Data'!AG327/'2. Collected Data'!AF327,"")</f>
        <v>15210.955752212389</v>
      </c>
      <c r="P327" s="59">
        <f>SUM('2. Collected Data'!AI327:AK327)/'2. Collected Data'!G327</f>
        <v>10.791107832618026</v>
      </c>
      <c r="Q327" s="46" t="str">
        <f>IF(MAX('2. Collected Data'!AI327:AK327)='2. Collected Data'!AI327,"NaCl",IF(MAX('2. Collected Data'!AJ327:AK327)='2. Collected Data'!AJ327,"CaCl2","MgCl2"))</f>
        <v>NaCl</v>
      </c>
      <c r="R327" s="59">
        <f>'2. Collected Data'!AL327/'2. Collected Data'!G327</f>
        <v>0</v>
      </c>
      <c r="S327" s="59">
        <f>SUM('2. Collected Data'!AO327:AU327)/'2. Collected Data'!G327</f>
        <v>138.76448497854076</v>
      </c>
      <c r="T327" s="46" t="str">
        <f>IF(MAX('2. Collected Data'!AO327:AT327)='2. Collected Data'!AO327,"NaCl",IF(MAX('2. Collected Data'!AP327:AT327)='2. Collected Data'!AP327,"CaCl2",IF(MAX('2. Collected Data'!AQ327:AT327)='2. Collected Data'!AQ327,"MgCl2",IF(MAX('2. Collected Data'!AR327:AT327)='2. Collected Data'!AR327,"Potassium Acetate",IF('2. Collected Data'!AS327&gt;'2. Collected Data'!AT327,"Enhanced Brine","Ag Byproduct")))))</f>
        <v>NaCl</v>
      </c>
      <c r="U327" s="65">
        <f>IF('2. Collected Data'!BC327&gt;0,'2. Collected Data'!BC327/'2. Collected Data'!$G327,"")</f>
        <v>164.4587580472103</v>
      </c>
      <c r="V327" s="65">
        <f>IF('2. Collected Data'!BD327&gt;0,'2. Collected Data'!BD327/'2. Collected Data'!$G327,"")</f>
        <v>333.04912151287556</v>
      </c>
      <c r="W327" s="65">
        <f>IF('2. Collected Data'!BE327&gt;0,'2. Collected Data'!BE327/'2. Collected Data'!$G327,"")</f>
        <v>903.57671673819743</v>
      </c>
      <c r="X327" s="65">
        <f>IF('2. Collected Data'!BF327&gt;0,'2. Collected Data'!BF327/'2. Collected Data'!$G327,"")</f>
        <v>1401.0845962982833</v>
      </c>
      <c r="Y327" s="67">
        <f>IF(AND('2. Collected Data'!BB327&gt;0,'2. Collected Data'!BH327&gt;0),('2. Collected Data'!BH327-'2. Collected Data'!BB327)/'2. Collected Data'!BH327,"")</f>
        <v>-0.14907727797001158</v>
      </c>
    </row>
    <row r="328" spans="1:25" s="47" customFormat="1" ht="11.25" customHeight="1" x14ac:dyDescent="0.15">
      <c r="A328" s="292" t="s">
        <v>136</v>
      </c>
      <c r="B328" s="146"/>
      <c r="C328" s="146"/>
      <c r="D328" s="146"/>
      <c r="E328" s="146"/>
      <c r="F328" s="146"/>
      <c r="G328" s="123">
        <f>'2. Collected Data'!G328</f>
        <v>25826</v>
      </c>
      <c r="H328" s="41">
        <f>'2. Collected Data'!I328/'3. Calculated Stats'!$G328*1000</f>
        <v>34.92604352203206</v>
      </c>
      <c r="I328" s="41">
        <f>'2. Collected Data'!J328/'3. Calculated Stats'!$G328*1000</f>
        <v>1.6262681019128011</v>
      </c>
      <c r="J328" s="41">
        <f>'2. Collected Data'!K328/'3. Calculated Stats'!$G328*1000</f>
        <v>0.42592736002478127</v>
      </c>
      <c r="K328" s="59">
        <f>('2. Collected Data'!Y328+'2. Collected Data'!Z328)/G328*1000</f>
        <v>57.926120963370252</v>
      </c>
      <c r="L328" s="66">
        <f>IF(SUM('2. Collected Data'!Y328:Z328)&gt;0,(ROUND('2. Collected Data'!Y328/SUM('2. Collected Data'!Y328:Z328),2)),"")</f>
        <v>0.7</v>
      </c>
      <c r="M328" s="66">
        <f>IF(SUM('2. Collected Data'!Y328:Z328)&gt;0,1-L328,"")</f>
        <v>0.30000000000000004</v>
      </c>
      <c r="N328" s="59">
        <f>IF('2. Collected Data'!AD328&gt;0,'2. Collected Data'!AE328/'2. Collected Data'!AD328,"")</f>
        <v>1915.9663865546217</v>
      </c>
      <c r="O328" s="59">
        <f>IF('2. Collected Data'!AF328&gt;0,'2. Collected Data'!AG328/'2. Collected Data'!AF328,"")</f>
        <v>28217.821782178216</v>
      </c>
      <c r="P328" s="59">
        <f>SUM('2. Collected Data'!AI328:AK328)/'2. Collected Data'!G328</f>
        <v>5.4582203980484785</v>
      </c>
      <c r="Q328" s="46" t="str">
        <f>IF(MAX('2. Collected Data'!AI328:AK328)='2. Collected Data'!AI328,"NaCl",IF(MAX('2. Collected Data'!AJ328:AK328)='2. Collected Data'!AJ328,"CaCl2","MgCl2"))</f>
        <v>NaCl</v>
      </c>
      <c r="R328" s="59">
        <f>'2. Collected Data'!AL328/'2. Collected Data'!G328</f>
        <v>0.78606830326028032</v>
      </c>
      <c r="S328" s="59">
        <f>SUM('2. Collected Data'!AO328:AU328)/'2. Collected Data'!G328</f>
        <v>1279.739409897003</v>
      </c>
      <c r="T328" s="46"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8" s="65" t="str">
        <f>IF('2. Collected Data'!BC328&gt;0,'2. Collected Data'!BC328/'2. Collected Data'!$G328,"")</f>
        <v/>
      </c>
      <c r="V328" s="65" t="str">
        <f>IF('2. Collected Data'!BD328&gt;0,'2. Collected Data'!BD328/'2. Collected Data'!$G328,"")</f>
        <v/>
      </c>
      <c r="W328" s="65">
        <f>IF('2. Collected Data'!BE328&gt;0,'2. Collected Data'!BE328/'2. Collected Data'!$G328,"")</f>
        <v>619.53070549059089</v>
      </c>
      <c r="X328" s="65" t="str">
        <f>IF('2. Collected Data'!BF328&gt;0,'2. Collected Data'!BF328/'2. Collected Data'!$G328,"")</f>
        <v/>
      </c>
      <c r="Y328" s="67">
        <f>IF(AND('2. Collected Data'!BB328&gt;0,'2. Collected Data'!BH328&gt;0),('2. Collected Data'!BH328-'2. Collected Data'!BB328)/'2. Collected Data'!BH328,"")</f>
        <v>2.9487179487179452E-2</v>
      </c>
    </row>
    <row r="329" spans="1:25" s="47" customFormat="1" ht="11.25" customHeight="1" x14ac:dyDescent="0.15">
      <c r="A329" s="292" t="s">
        <v>109</v>
      </c>
      <c r="B329" s="146"/>
      <c r="C329" s="146"/>
      <c r="D329" s="146"/>
      <c r="E329" s="146"/>
      <c r="F329" s="146"/>
      <c r="G329" s="123">
        <f>'2. Collected Data'!G329</f>
        <v>23500</v>
      </c>
      <c r="H329" s="41">
        <f>'2. Collected Data'!I329/'3. Calculated Stats'!$G329*1000</f>
        <v>25.148936170212764</v>
      </c>
      <c r="I329" s="41">
        <f>'2. Collected Data'!J329/'3. Calculated Stats'!$G329*1000</f>
        <v>4.5106382978723403</v>
      </c>
      <c r="J329" s="41">
        <f>'2. Collected Data'!K329/'3. Calculated Stats'!$G329*1000</f>
        <v>0.1702127659574468</v>
      </c>
      <c r="K329" s="59">
        <f>('2. Collected Data'!Y329+'2. Collected Data'!Z329)/G329*1000</f>
        <v>0</v>
      </c>
      <c r="L329" s="66" t="str">
        <f>IF(SUM('2. Collected Data'!Y329:Z329)&gt;0,(ROUND('2. Collected Data'!Y329/SUM('2. Collected Data'!Y329:Z329),2)),"")</f>
        <v/>
      </c>
      <c r="M329" s="66" t="str">
        <f>IF(SUM('2. Collected Data'!Y329:Z329)&gt;0,1-L329,"")</f>
        <v/>
      </c>
      <c r="N329" s="59">
        <f>IF('2. Collected Data'!AD329&gt;0,'2. Collected Data'!AE329/'2. Collected Data'!AD329,"")</f>
        <v>1250</v>
      </c>
      <c r="O329" s="59">
        <f>IF('2. Collected Data'!AF329&gt;0,'2. Collected Data'!AG329/'2. Collected Data'!AF329,"")</f>
        <v>150000</v>
      </c>
      <c r="P329" s="59">
        <f>SUM('2. Collected Data'!AI329:AK329)/'2. Collected Data'!G329</f>
        <v>4.7458297872340429</v>
      </c>
      <c r="Q329" s="46" t="str">
        <f>IF(MAX('2. Collected Data'!AI329:AK329)='2. Collected Data'!AI329,"NaCl",IF(MAX('2. Collected Data'!AJ329:AK329)='2. Collected Data'!AJ329,"CaCl2","MgCl2"))</f>
        <v>NaCl</v>
      </c>
      <c r="R329" s="59">
        <f>'2. Collected Data'!AL329/'2. Collected Data'!G329</f>
        <v>0.8559574468085106</v>
      </c>
      <c r="S329" s="59">
        <f>SUM('2. Collected Data'!AO329:AU329)/'2. Collected Data'!G329</f>
        <v>271.41851063829785</v>
      </c>
      <c r="T329" s="46"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29" s="65">
        <f>IF('2. Collected Data'!BC329&gt;0,'2. Collected Data'!BC329/'2. Collected Data'!$G329,"")</f>
        <v>356</v>
      </c>
      <c r="V329" s="65">
        <f>IF('2. Collected Data'!BD329&gt;0,'2. Collected Data'!BD329/'2. Collected Data'!$G329,"")</f>
        <v>321.36170212765956</v>
      </c>
      <c r="W329" s="65">
        <f>IF('2. Collected Data'!BE329&gt;0,'2. Collected Data'!BE329/'2. Collected Data'!$G329,"")</f>
        <v>242</v>
      </c>
      <c r="X329" s="65">
        <f>IF('2. Collected Data'!BF329&gt;0,'2. Collected Data'!BF329/'2. Collected Data'!$G329,"")</f>
        <v>919.36170212765956</v>
      </c>
      <c r="Y329" s="67" t="str">
        <f>IF(AND('2. Collected Data'!BB329&gt;0,'2. Collected Data'!BH329&gt;0),('2. Collected Data'!BH329-'2. Collected Data'!BB329)/'2. Collected Data'!BH329,"")</f>
        <v/>
      </c>
    </row>
    <row r="330" spans="1:25" s="252" customFormat="1" ht="11.25" customHeight="1" x14ac:dyDescent="0.15">
      <c r="A330" s="324" t="s">
        <v>352</v>
      </c>
      <c r="B330" s="358"/>
      <c r="C330" s="358"/>
      <c r="D330" s="358"/>
      <c r="E330" s="358"/>
      <c r="F330" s="358"/>
      <c r="G330" s="123"/>
      <c r="H330" s="41"/>
      <c r="I330" s="41"/>
      <c r="J330" s="41"/>
      <c r="K330" s="59"/>
      <c r="L330" s="66"/>
      <c r="M330" s="66"/>
      <c r="N330" s="59"/>
      <c r="O330" s="59"/>
      <c r="P330" s="59"/>
      <c r="Q330" s="46"/>
      <c r="R330" s="59"/>
      <c r="S330" s="59"/>
      <c r="T330" s="46"/>
      <c r="U330" s="65"/>
      <c r="V330" s="65"/>
      <c r="W330" s="65"/>
      <c r="X330" s="65"/>
      <c r="Y330" s="67"/>
    </row>
    <row r="331" spans="1:25" s="252" customFormat="1" ht="11.25" customHeight="1" x14ac:dyDescent="0.15">
      <c r="A331" s="293" t="s">
        <v>53</v>
      </c>
      <c r="B331" s="358"/>
      <c r="C331" s="358"/>
      <c r="D331" s="358"/>
      <c r="E331" s="358"/>
      <c r="F331" s="358"/>
      <c r="G331" s="123"/>
      <c r="H331" s="41"/>
      <c r="I331" s="41"/>
      <c r="J331" s="41"/>
      <c r="K331" s="59"/>
      <c r="L331" s="66"/>
      <c r="M331" s="66"/>
      <c r="N331" s="59"/>
      <c r="O331" s="59"/>
      <c r="P331" s="59"/>
      <c r="Q331" s="46"/>
      <c r="R331" s="59"/>
      <c r="S331" s="59"/>
      <c r="T331" s="46"/>
      <c r="U331" s="65"/>
      <c r="V331" s="65"/>
      <c r="W331" s="65"/>
      <c r="X331" s="65"/>
      <c r="Y331" s="67"/>
    </row>
    <row r="332" spans="1:25" s="47" customFormat="1" ht="11.25" customHeight="1" x14ac:dyDescent="0.15">
      <c r="A332" s="292" t="s">
        <v>137</v>
      </c>
      <c r="B332" s="146"/>
      <c r="C332" s="146"/>
      <c r="D332" s="146"/>
      <c r="E332" s="146"/>
      <c r="F332" s="146"/>
      <c r="G332" s="123">
        <f>'2. Collected Data'!G332</f>
        <v>8219</v>
      </c>
      <c r="H332" s="41">
        <f>'2. Collected Data'!I332/'3. Calculated Stats'!$G332*1000</f>
        <v>49.397736950967271</v>
      </c>
      <c r="I332" s="41">
        <f>'2. Collected Data'!J332/'3. Calculated Stats'!$G332*1000</f>
        <v>3.041732570872369</v>
      </c>
      <c r="J332" s="41">
        <f>'2. Collected Data'!K332/'3. Calculated Stats'!$G332*1000</f>
        <v>0.60834651417447383</v>
      </c>
      <c r="K332" s="59">
        <f>('2. Collected Data'!Y332+'2. Collected Data'!Z332)/G332*1000</f>
        <v>115.58583769315003</v>
      </c>
      <c r="L332" s="66">
        <f>IF(SUM('2. Collected Data'!Y332:Z332)&gt;0,(ROUND('2. Collected Data'!Y332/SUM('2. Collected Data'!Y332:Z332),2)),"")</f>
        <v>1</v>
      </c>
      <c r="M332" s="66">
        <f>IF(SUM('2. Collected Data'!Y332:Z332)&gt;0,1-L332,"")</f>
        <v>0</v>
      </c>
      <c r="N332" s="59">
        <f>IF('2. Collected Data'!AD332&gt;0,'2. Collected Data'!AE332/'2. Collected Data'!AD332,"")</f>
        <v>900</v>
      </c>
      <c r="O332" s="59">
        <f>IF('2. Collected Data'!AF332&gt;0,'2. Collected Data'!AG332/'2. Collected Data'!AF332,"")</f>
        <v>9438.2022471910113</v>
      </c>
      <c r="P332" s="59">
        <f>SUM('2. Collected Data'!AI332:AK332)/'2. Collected Data'!G332</f>
        <v>12.198929310135053</v>
      </c>
      <c r="Q332" s="46" t="str">
        <f>IF(MAX('2. Collected Data'!AI332:AK332)='2. Collected Data'!AI332,"NaCl",IF(MAX('2. Collected Data'!AJ332:AK332)='2. Collected Data'!AJ332,"CaCl2","MgCl2"))</f>
        <v>NaCl</v>
      </c>
      <c r="R332" s="59">
        <f>'2. Collected Data'!AL332/'2. Collected Data'!G332</f>
        <v>0.28701788538751671</v>
      </c>
      <c r="S332" s="59">
        <f>SUM('2. Collected Data'!AO332:AU332)/'2. Collected Data'!G332</f>
        <v>83.758243095267062</v>
      </c>
      <c r="T332" s="46"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NaCl</v>
      </c>
      <c r="U332" s="65">
        <f>IF('2. Collected Data'!BC332&gt;0,'2. Collected Data'!BC332/'2. Collected Data'!$G332,"")</f>
        <v>1774.6028713955468</v>
      </c>
      <c r="V332" s="65">
        <f>IF('2. Collected Data'!BD332&gt;0,'2. Collected Data'!BD332/'2. Collected Data'!$G332,"")</f>
        <v>1589.7514296143083</v>
      </c>
      <c r="W332" s="65">
        <f>IF('2. Collected Data'!BE332&gt;0,'2. Collected Data'!BE332/'2. Collected Data'!$G332,"")</f>
        <v>949.02056211217905</v>
      </c>
      <c r="X332" s="65">
        <f>IF('2. Collected Data'!BF332&gt;0,'2. Collected Data'!BF332/'2. Collected Data'!$G332,"")</f>
        <v>4313.3748631220342</v>
      </c>
      <c r="Y332" s="67">
        <f>IF(AND('2. Collected Data'!BB332&gt;0,'2. Collected Data'!BH332&gt;0),('2. Collected Data'!BH332-'2. Collected Data'!BB332)/'2. Collected Data'!BH332,"")</f>
        <v>7.6923076923076927E-3</v>
      </c>
    </row>
    <row r="333" spans="1:25" s="47" customFormat="1" ht="11.25" customHeight="1" x14ac:dyDescent="0.15">
      <c r="A333" s="295" t="s">
        <v>353</v>
      </c>
      <c r="B333" s="146"/>
      <c r="C333" s="146"/>
      <c r="D333" s="146"/>
      <c r="E333" s="146"/>
      <c r="F333" s="146"/>
      <c r="G333" s="123">
        <f>'2. Collected Data'!G333</f>
        <v>17132</v>
      </c>
      <c r="H333" s="41">
        <f>'2. Collected Data'!I333/'3. Calculated Stats'!$G333*1000</f>
        <v>37.765584870417932</v>
      </c>
      <c r="I333" s="41">
        <f>'2. Collected Data'!J333/'3. Calculated Stats'!$G333*1000</f>
        <v>0.35022180714452489</v>
      </c>
      <c r="J333" s="41">
        <f>'2. Collected Data'!K333/'3. Calculated Stats'!$G333*1000</f>
        <v>0.58370301190754148</v>
      </c>
      <c r="K333" s="59">
        <f>('2. Collected Data'!Y333+'2. Collected Data'!Z333)/G333*1000</f>
        <v>67.709549381274812</v>
      </c>
      <c r="L333" s="66">
        <f>IF(SUM('2. Collected Data'!Y333:Z333)&gt;0,(ROUND('2. Collected Data'!Y333/SUM('2. Collected Data'!Y333:Z333),2)),"")</f>
        <v>0.95</v>
      </c>
      <c r="M333" s="66">
        <f>IF(SUM('2. Collected Data'!Y333:Z333)&gt;0,1-L333,"")</f>
        <v>5.0000000000000044E-2</v>
      </c>
      <c r="N333" s="59">
        <f>IF('2. Collected Data'!AD333&gt;0,'2. Collected Data'!AE333/'2. Collected Data'!AD333,"")</f>
        <v>4148.9361702127662</v>
      </c>
      <c r="O333" s="59">
        <f>IF('2. Collected Data'!AF333&gt;0,'2. Collected Data'!AG333/'2. Collected Data'!AF333,"")</f>
        <v>86294.416243654821</v>
      </c>
      <c r="P333" s="59">
        <f>SUM('2. Collected Data'!AI333:AK333)/'2. Collected Data'!G333</f>
        <v>14.071095026850339</v>
      </c>
      <c r="Q333" s="46" t="str">
        <f>IF(MAX('2. Collected Data'!AI333:AK333)='2. Collected Data'!AI333,"NaCl",IF(MAX('2. Collected Data'!AJ333:AK333)='2. Collected Data'!AJ333,"CaCl2","MgCl2"))</f>
        <v>NaCl</v>
      </c>
      <c r="R333" s="59">
        <f>'2. Collected Data'!AL333/'2. Collected Data'!G333</f>
        <v>1.6397968713518563</v>
      </c>
      <c r="S333" s="59">
        <f>SUM('2. Collected Data'!AO333:AU333)/'2. Collected Data'!G333</f>
        <v>197.52994396451086</v>
      </c>
      <c r="T333" s="46" t="str">
        <f>IF(MAX('2. Collected Data'!AO333:AT333)='2. Collected Data'!AO333,"NaCl",IF(MAX('2. Collected Data'!AP333:AT333)='2. Collected Data'!AP333,"CaCl2",IF(MAX('2. Collected Data'!AQ333:AT333)='2. Collected Data'!AQ333,"MgCl2",IF(MAX('2. Collected Data'!AR333:AT333)='2. Collected Data'!AR333,"Potassium Acetate",IF('2. Collected Data'!AS333&gt;'2. Collected Data'!AT333,"Enhanced Brine","Ag Byproduct")))))</f>
        <v>NaCl</v>
      </c>
      <c r="U333" s="65">
        <f>IF('2. Collected Data'!BC333&gt;0,'2. Collected Data'!BC333/'2. Collected Data'!$G333,"")</f>
        <v>1426.7202895166938</v>
      </c>
      <c r="V333" s="65">
        <f>IF('2. Collected Data'!BD333&gt;0,'2. Collected Data'!BD333/'2. Collected Data'!$G333,"")</f>
        <v>483.86125379406957</v>
      </c>
      <c r="W333" s="65">
        <f>IF('2. Collected Data'!BE333&gt;0,'2. Collected Data'!BE333/'2. Collected Data'!$G333,"")</f>
        <v>998.73879290217133</v>
      </c>
      <c r="X333" s="65">
        <f>IF('2. Collected Data'!BF333&gt;0,'2. Collected Data'!BF333/'2. Collected Data'!$G333,"")</f>
        <v>6093.6090940929253</v>
      </c>
      <c r="Y333" s="67">
        <f>IF(AND('2. Collected Data'!BB333&gt;0,'2. Collected Data'!BH333&gt;0),('2. Collected Data'!BH333-'2. Collected Data'!BB333)/'2. Collected Data'!BH333,"")</f>
        <v>0.18240637053626987</v>
      </c>
    </row>
    <row r="334" spans="1:25" s="47" customFormat="1" ht="11.25" customHeight="1" x14ac:dyDescent="0.15">
      <c r="A334" s="292" t="s">
        <v>138</v>
      </c>
      <c r="B334" s="146"/>
      <c r="C334" s="146"/>
      <c r="D334" s="146"/>
      <c r="E334" s="146"/>
      <c r="F334" s="146"/>
      <c r="G334" s="123">
        <f>'2. Collected Data'!G334</f>
        <v>15436</v>
      </c>
      <c r="H334" s="41">
        <f>'2. Collected Data'!I334/'3. Calculated Stats'!$G334*1000</f>
        <v>25.913449080072557</v>
      </c>
      <c r="I334" s="41">
        <f>'2. Collected Data'!J334/'3. Calculated Stats'!$G334*1000</f>
        <v>6.4783622700181398E-2</v>
      </c>
      <c r="J334" s="41">
        <f>'2. Collected Data'!K334/'3. Calculated Stats'!$G334*1000</f>
        <v>2.461777662606893</v>
      </c>
      <c r="K334" s="59">
        <f>('2. Collected Data'!Y334+'2. Collected Data'!Z334)/G334*1000</f>
        <v>71.261984970199535</v>
      </c>
      <c r="L334" s="66">
        <f>IF(SUM('2. Collected Data'!Y334:Z334)&gt;0,(ROUND('2. Collected Data'!Y334/SUM('2. Collected Data'!Y334:Z334),2)),"")</f>
        <v>0.27</v>
      </c>
      <c r="M334" s="66">
        <f>IF(SUM('2. Collected Data'!Y334:Z334)&gt;0,1-L334,"")</f>
        <v>0.73</v>
      </c>
      <c r="N334" s="59">
        <f>IF('2. Collected Data'!AD334&gt;0,'2. Collected Data'!AE334/'2. Collected Data'!AD334,"")</f>
        <v>2426.4172661870502</v>
      </c>
      <c r="O334" s="59">
        <f>IF('2. Collected Data'!AF334&gt;0,'2. Collected Data'!AG334/'2. Collected Data'!AF334,"")</f>
        <v>7237.1693548387093</v>
      </c>
      <c r="P334" s="59">
        <f>SUM('2. Collected Data'!AI334:AK334)/'2. Collected Data'!G334</f>
        <v>21.665716506867064</v>
      </c>
      <c r="Q334" s="46" t="str">
        <f>IF(MAX('2. Collected Data'!AI334:AK334)='2. Collected Data'!AI334,"NaCl",IF(MAX('2. Collected Data'!AJ334:AK334)='2. Collected Data'!AJ334,"CaCl2","MgCl2"))</f>
        <v>NaCl</v>
      </c>
      <c r="R334" s="59">
        <f>'2. Collected Data'!AL334/'2. Collected Data'!G334</f>
        <v>0.767491578129049</v>
      </c>
      <c r="S334" s="59">
        <f>SUM('2. Collected Data'!AO334:AU334)/'2. Collected Data'!G334</f>
        <v>94.803446488727644</v>
      </c>
      <c r="T334" s="46"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4" s="65">
        <f>IF('2. Collected Data'!BC334&gt;0,'2. Collected Data'!BC334/'2. Collected Data'!$G334,"")</f>
        <v>527.32009587976165</v>
      </c>
      <c r="V334" s="65">
        <f>IF('2. Collected Data'!BD334&gt;0,'2. Collected Data'!BD334/'2. Collected Data'!$G334,"")</f>
        <v>3211.6480953614928</v>
      </c>
      <c r="W334" s="65">
        <f>IF('2. Collected Data'!BE334&gt;0,'2. Collected Data'!BE334/'2. Collected Data'!$G334,"")</f>
        <v>1175.1095491059859</v>
      </c>
      <c r="X334" s="65">
        <f>IF('2. Collected Data'!BF334&gt;0,'2. Collected Data'!BF334/'2. Collected Data'!$G334,"")</f>
        <v>4904.9434438973831</v>
      </c>
      <c r="Y334" s="67">
        <f>IF(AND('2. Collected Data'!BB334&gt;0,'2. Collected Data'!BH334&gt;0),('2. Collected Data'!BH334-'2. Collected Data'!BB334)/'2. Collected Data'!BH334,"")</f>
        <v>0.16663894894395481</v>
      </c>
    </row>
    <row r="335" spans="1:25" s="47" customFormat="1" ht="11.25" customHeight="1" x14ac:dyDescent="0.15">
      <c r="A335" s="292" t="s">
        <v>139</v>
      </c>
      <c r="B335" s="146"/>
      <c r="C335" s="146"/>
      <c r="D335" s="146"/>
      <c r="E335" s="146"/>
      <c r="F335" s="146"/>
      <c r="G335" s="123">
        <f>'2. Collected Data'!G335</f>
        <v>32522</v>
      </c>
      <c r="H335" s="41">
        <f>'2. Collected Data'!I335/'3. Calculated Stats'!$G335*1000</f>
        <v>10.608203677510609</v>
      </c>
      <c r="I335" s="41">
        <f>'2. Collected Data'!J335/'3. Calculated Stats'!$G335*1000</f>
        <v>0.67646516204415463</v>
      </c>
      <c r="J335" s="41">
        <f>'2. Collected Data'!K335/'3. Calculated Stats'!$G335*1000</f>
        <v>0.36898099747862984</v>
      </c>
      <c r="K335" s="59">
        <f>('2. Collected Data'!Y335+'2. Collected Data'!Z335)/G335*1000</f>
        <v>15.343459811819692</v>
      </c>
      <c r="L335" s="66">
        <f>IF(SUM('2. Collected Data'!Y335:Z335)&gt;0,(ROUND('2. Collected Data'!Y335/SUM('2. Collected Data'!Y335:Z335),2)),"")</f>
        <v>0.72</v>
      </c>
      <c r="M335" s="66">
        <f>IF(SUM('2. Collected Data'!Y335:Z335)&gt;0,1-L335,"")</f>
        <v>0.28000000000000003</v>
      </c>
      <c r="N335" s="59">
        <f>IF('2. Collected Data'!AD335&gt;0,'2. Collected Data'!AE335/'2. Collected Data'!AD335,"")</f>
        <v>0</v>
      </c>
      <c r="O335" s="59" t="str">
        <f>IF('2. Collected Data'!AF335&gt;0,'2. Collected Data'!AG335/'2. Collected Data'!AF335,"")</f>
        <v/>
      </c>
      <c r="P335" s="59">
        <f>SUM('2. Collected Data'!AI335:AK335)/'2. Collected Data'!G335</f>
        <v>12.637629912059529</v>
      </c>
      <c r="Q335" s="46" t="str">
        <f>IF(MAX('2. Collected Data'!AI335:AK335)='2. Collected Data'!AI335,"NaCl",IF(MAX('2. Collected Data'!AJ335:AK335)='2. Collected Data'!AJ335,"CaCl2","MgCl2"))</f>
        <v>NaCl</v>
      </c>
      <c r="R335" s="59">
        <f>'2. Collected Data'!AL335/'2. Collected Data'!G335</f>
        <v>1.5741959289096612</v>
      </c>
      <c r="S335" s="59">
        <f>SUM('2. Collected Data'!AO335:AU335)/'2. Collected Data'!G335</f>
        <v>62.076502060143902</v>
      </c>
      <c r="T335" s="46"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5" s="65" t="str">
        <f>IF('2. Collected Data'!BC335&gt;0,'2. Collected Data'!BC335/'2. Collected Data'!$G335,"")</f>
        <v/>
      </c>
      <c r="V335" s="65" t="str">
        <f>IF('2. Collected Data'!BD335&gt;0,'2. Collected Data'!BD335/'2. Collected Data'!$G335,"")</f>
        <v/>
      </c>
      <c r="W335" s="65" t="str">
        <f>IF('2. Collected Data'!BE335&gt;0,'2. Collected Data'!BE335/'2. Collected Data'!$G335,"")</f>
        <v/>
      </c>
      <c r="X335" s="65" t="str">
        <f>IF('2. Collected Data'!BF335&gt;0,'2. Collected Data'!BF335/'2. Collected Data'!$G335,"")</f>
        <v/>
      </c>
      <c r="Y335" s="67">
        <f>IF(AND('2. Collected Data'!BB335&gt;0,'2. Collected Data'!BH335&gt;0),('2. Collected Data'!BH335-'2. Collected Data'!BB335)/'2. Collected Data'!BH335,"")</f>
        <v>-8.4179747614650635E-2</v>
      </c>
    </row>
    <row r="336" spans="1:25" s="47" customFormat="1" ht="11.25" customHeight="1" x14ac:dyDescent="0.15">
      <c r="A336" s="379" t="s">
        <v>140</v>
      </c>
      <c r="B336" s="146"/>
      <c r="C336" s="146"/>
      <c r="D336" s="146"/>
      <c r="E336" s="146"/>
      <c r="F336" s="146"/>
      <c r="G336" s="123">
        <f>'2. Collected Data'!G336</f>
        <v>30308</v>
      </c>
      <c r="H336" s="41">
        <f>'2. Collected Data'!I336/'3. Calculated Stats'!$G336*1000</f>
        <v>29.06823280981919</v>
      </c>
      <c r="I336" s="41">
        <f>'2. Collected Data'!J336/'3. Calculated Stats'!$G336*1000</f>
        <v>0.85785931107298397</v>
      </c>
      <c r="J336" s="41">
        <f>'2. Collected Data'!K336/'3. Calculated Stats'!$G336*1000</f>
        <v>4.3222911442523424</v>
      </c>
      <c r="K336" s="59">
        <f>('2. Collected Data'!Y336+'2. Collected Data'!Z336)/G336*1000</f>
        <v>63.778540319387623</v>
      </c>
      <c r="L336" s="66">
        <f>IF(SUM('2. Collected Data'!Y336:Z336)&gt;0,(ROUND('2. Collected Data'!Y336/SUM('2. Collected Data'!Y336:Z336),2)),"")</f>
        <v>0.96</v>
      </c>
      <c r="M336" s="66">
        <f>IF(SUM('2. Collected Data'!Y336:Z336)&gt;0,1-L336,"")</f>
        <v>4.0000000000000036E-2</v>
      </c>
      <c r="N336" s="59">
        <f>IF('2. Collected Data'!AD336&gt;0,'2. Collected Data'!AE336/'2. Collected Data'!AD336,"")</f>
        <v>2108.6666666666665</v>
      </c>
      <c r="O336" s="59">
        <f>IF('2. Collected Data'!AF336&gt;0,'2. Collected Data'!AG336/'2. Collected Data'!AF336,"")</f>
        <v>11319.23076923077</v>
      </c>
      <c r="P336" s="59">
        <f>SUM('2. Collected Data'!AI336:AK336)/'2. Collected Data'!G336</f>
        <v>5.8454533456513129</v>
      </c>
      <c r="Q336" s="46" t="str">
        <f>IF(MAX('2. Collected Data'!AI336:AK336)='2. Collected Data'!AI336,"NaCl",IF(MAX('2. Collected Data'!AJ336:AK336)='2. Collected Data'!AJ336,"CaCl2","MgCl2"))</f>
        <v>NaCl</v>
      </c>
      <c r="R336" s="59">
        <f>'2. Collected Data'!AL336/'2. Collected Data'!G336</f>
        <v>0.10261317143988385</v>
      </c>
      <c r="S336" s="59">
        <f>SUM('2. Collected Data'!AO336:AU336)/'2. Collected Data'!G336</f>
        <v>219.50894153358848</v>
      </c>
      <c r="T336" s="46"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6" s="65">
        <f>IF('2. Collected Data'!BC336&gt;0,'2. Collected Data'!BC336/'2. Collected Data'!$G336,"")</f>
        <v>1216.6662267388149</v>
      </c>
      <c r="V336" s="65">
        <f>IF('2. Collected Data'!BD336&gt;0,'2. Collected Data'!BD336/'2. Collected Data'!$G336,"")</f>
        <v>1671.0417711495315</v>
      </c>
      <c r="W336" s="65">
        <f>IF('2. Collected Data'!BE336&gt;0,'2. Collected Data'!BE336/'2. Collected Data'!$G336,"")</f>
        <v>934.97037085917907</v>
      </c>
      <c r="X336" s="65">
        <f>IF('2. Collected Data'!BF336&gt;0,'2. Collected Data'!BF336/'2. Collected Data'!$G336,"")</f>
        <v>3822.6783687475254</v>
      </c>
      <c r="Y336" s="67">
        <f>IF(AND('2. Collected Data'!BB336&gt;0,'2. Collected Data'!BH336&gt;0),('2. Collected Data'!BH336-'2. Collected Data'!BB336)/'2. Collected Data'!BH336,"")</f>
        <v>3.1077436753563652E-2</v>
      </c>
    </row>
    <row r="337" spans="1:25" s="252" customFormat="1" ht="11.25" customHeight="1" x14ac:dyDescent="0.15">
      <c r="A337" s="380" t="s">
        <v>354</v>
      </c>
      <c r="B337" s="358"/>
      <c r="C337" s="358"/>
      <c r="D337" s="358"/>
      <c r="E337" s="358"/>
      <c r="F337" s="358"/>
      <c r="G337" s="123"/>
      <c r="H337" s="41"/>
      <c r="I337" s="41"/>
      <c r="J337" s="41"/>
      <c r="K337" s="59"/>
      <c r="L337" s="66"/>
      <c r="M337" s="66"/>
      <c r="N337" s="59"/>
      <c r="O337" s="59"/>
      <c r="P337" s="59"/>
      <c r="Q337" s="46"/>
      <c r="R337" s="59"/>
      <c r="S337" s="59"/>
      <c r="T337" s="46"/>
      <c r="U337" s="65"/>
      <c r="V337" s="65"/>
      <c r="W337" s="65"/>
      <c r="X337" s="65"/>
      <c r="Y337" s="67"/>
    </row>
    <row r="338" spans="1:25" s="47" customFormat="1" ht="11.25" customHeight="1" x14ac:dyDescent="0.15">
      <c r="A338" s="379" t="s">
        <v>141</v>
      </c>
      <c r="B338" s="146"/>
      <c r="C338" s="146"/>
      <c r="D338" s="146"/>
      <c r="E338" s="146"/>
      <c r="F338" s="146"/>
      <c r="G338" s="123">
        <f>'2. Collected Data'!G338</f>
        <v>77541</v>
      </c>
      <c r="H338" s="41">
        <f>'2. Collected Data'!I338/'3. Calculated Stats'!$G338*1000</f>
        <v>20.376317045176101</v>
      </c>
      <c r="I338" s="41">
        <f>'2. Collected Data'!J338/'3. Calculated Stats'!$G338*1000</f>
        <v>1.1090906746108511</v>
      </c>
      <c r="J338" s="41">
        <f>'2. Collected Data'!K338/'3. Calculated Stats'!$G338*1000</f>
        <v>2.5792806386298859E-2</v>
      </c>
      <c r="K338" s="59">
        <f>('2. Collected Data'!Y338+'2. Collected Data'!Z338)/G338*1000</f>
        <v>36.65157787493068</v>
      </c>
      <c r="L338" s="66">
        <f>IF(SUM('2. Collected Data'!Y338:Z338)&gt;0,(ROUND('2. Collected Data'!Y338/SUM('2. Collected Data'!Y338:Z338),2)),"")</f>
        <v>0.97</v>
      </c>
      <c r="M338" s="66">
        <f>IF(SUM('2. Collected Data'!Y338:Z338)&gt;0,1-L338,"")</f>
        <v>3.0000000000000027E-2</v>
      </c>
      <c r="N338" s="59">
        <f>IF('2. Collected Data'!AD338&gt;0,'2. Collected Data'!AE338/'2. Collected Data'!AD338,"")</f>
        <v>1811.1111111111111</v>
      </c>
      <c r="O338" s="59">
        <f>IF('2. Collected Data'!AF338&gt;0,'2. Collected Data'!AG338/'2. Collected Data'!AF338,"")</f>
        <v>10000</v>
      </c>
      <c r="P338" s="59">
        <f>SUM('2. Collected Data'!AI338:AK338)/'2. Collected Data'!G338</f>
        <v>1.7962110367418527</v>
      </c>
      <c r="Q338" s="46" t="str">
        <f>IF(MAX('2. Collected Data'!AI338:AK338)='2. Collected Data'!AI338,"NaCl",IF(MAX('2. Collected Data'!AJ338:AK338)='2. Collected Data'!AJ338,"CaCl2","MgCl2"))</f>
        <v>NaCl</v>
      </c>
      <c r="R338" s="59">
        <f>'2. Collected Data'!AL338/'2. Collected Data'!G338</f>
        <v>1.5475683831779317</v>
      </c>
      <c r="S338" s="59">
        <f>SUM('2. Collected Data'!AO338:AU338)/'2. Collected Data'!G338</f>
        <v>43.963477386157003</v>
      </c>
      <c r="T338" s="46"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8" s="65">
        <f>IF('2. Collected Data'!BC338&gt;0,'2. Collected Data'!BC338/'2. Collected Data'!$G338,"")</f>
        <v>374.29646251660409</v>
      </c>
      <c r="V338" s="65">
        <f>IF('2. Collected Data'!BD338&gt;0,'2. Collected Data'!BD338/'2. Collected Data'!$G338,"")</f>
        <v>154.06987271250048</v>
      </c>
      <c r="W338" s="65">
        <f>IF('2. Collected Data'!BE338&gt;0,'2. Collected Data'!BE338/'2. Collected Data'!$G338,"")</f>
        <v>216.55894301079428</v>
      </c>
      <c r="X338" s="65">
        <f>IF('2. Collected Data'!BF338&gt;0,'2. Collected Data'!BF338/'2. Collected Data'!$G338,"")</f>
        <v>744.92527823989894</v>
      </c>
      <c r="Y338" s="67">
        <f>IF(AND('2. Collected Data'!BB338&gt;0,'2. Collected Data'!BH338&gt;0),('2. Collected Data'!BH338-'2. Collected Data'!BB338)/'2. Collected Data'!BH338,"")</f>
        <v>4.5259515570934203E-2</v>
      </c>
    </row>
    <row r="339" spans="1:25" s="47" customFormat="1" ht="11.25" customHeight="1" x14ac:dyDescent="0.15">
      <c r="A339" s="379" t="s">
        <v>142</v>
      </c>
      <c r="B339" s="146"/>
      <c r="C339" s="146"/>
      <c r="D339" s="146"/>
      <c r="E339" s="146"/>
      <c r="F339" s="146"/>
      <c r="G339" s="123">
        <f>'2. Collected Data'!G339</f>
        <v>25190</v>
      </c>
      <c r="H339" s="41">
        <f>'2. Collected Data'!I339/'3. Calculated Stats'!$G339*1000</f>
        <v>23.580786026200876</v>
      </c>
      <c r="I339" s="41">
        <f>'2. Collected Data'!J339/'3. Calculated Stats'!$G339*1000</f>
        <v>2.6597856292179438</v>
      </c>
      <c r="J339" s="41">
        <f>'2. Collected Data'!K339/'3. Calculated Stats'!$G339*1000</f>
        <v>1.3894402540690751</v>
      </c>
      <c r="K339" s="59">
        <f>('2. Collected Data'!Y339+'2. Collected Data'!Z339)/G339*1000</f>
        <v>28.940055577610163</v>
      </c>
      <c r="L339" s="66">
        <f>IF(SUM('2. Collected Data'!Y339:Z339)&gt;0,(ROUND('2. Collected Data'!Y339/SUM('2. Collected Data'!Y339:Z339),2)),"")</f>
        <v>0.78</v>
      </c>
      <c r="M339" s="66">
        <f>IF(SUM('2. Collected Data'!Y339:Z339)&gt;0,1-L339,"")</f>
        <v>0.21999999999999997</v>
      </c>
      <c r="N339" s="59">
        <f>IF('2. Collected Data'!AD339&gt;0,'2. Collected Data'!AE339/'2. Collected Data'!AD339,"")</f>
        <v>279.16666666666669</v>
      </c>
      <c r="O339" s="59">
        <f>IF('2. Collected Data'!AF339&gt;0,'2. Collected Data'!AG339/'2. Collected Data'!AF339,"")</f>
        <v>10000</v>
      </c>
      <c r="P339" s="59">
        <f>SUM('2. Collected Data'!AI339:AK339)/'2. Collected Data'!G339</f>
        <v>0.92635966653433899</v>
      </c>
      <c r="Q339" s="46" t="str">
        <f>IF(MAX('2. Collected Data'!AI339:AK339)='2. Collected Data'!AI339,"NaCl",IF(MAX('2. Collected Data'!AJ339:AK339)='2. Collected Data'!AJ339,"CaCl2","MgCl2"))</f>
        <v>NaCl</v>
      </c>
      <c r="R339" s="59">
        <f>'2. Collected Data'!AL339/'2. Collected Data'!G339</f>
        <v>8.7773719730051614</v>
      </c>
      <c r="S339" s="59">
        <f>SUM('2. Collected Data'!AO339:AU339)/'2. Collected Data'!G339</f>
        <v>283.52667725287813</v>
      </c>
      <c r="T339" s="46"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39" s="65">
        <f>IF('2. Collected Data'!BC339&gt;0,'2. Collected Data'!BC339/'2. Collected Data'!$G339,"")</f>
        <v>358.14366812227075</v>
      </c>
      <c r="V339" s="65">
        <f>IF('2. Collected Data'!BD339&gt;0,'2. Collected Data'!BD339/'2. Collected Data'!$G339,"")</f>
        <v>201.25391028185788</v>
      </c>
      <c r="W339" s="65">
        <f>IF('2. Collected Data'!BE339&gt;0,'2. Collected Data'!BE339/'2. Collected Data'!$G339,"")</f>
        <v>393.41413259229853</v>
      </c>
      <c r="X339" s="65">
        <f>IF('2. Collected Data'!BF339&gt;0,'2. Collected Data'!BF339/'2. Collected Data'!$G339,"")</f>
        <v>1074.6767764986105</v>
      </c>
      <c r="Y339" s="67">
        <f>IF(AND('2. Collected Data'!BB339&gt;0,'2. Collected Data'!BH339&gt;0),('2. Collected Data'!BH339-'2. Collected Data'!BB339)/'2. Collected Data'!BH339,"")</f>
        <v>-1.1449507671159726E-4</v>
      </c>
    </row>
    <row r="340" spans="1:25" s="47" customFormat="1" ht="11.25" customHeight="1" x14ac:dyDescent="0.15">
      <c r="A340" s="379" t="s">
        <v>64</v>
      </c>
      <c r="B340" s="146"/>
      <c r="C340" s="146"/>
      <c r="D340" s="146"/>
      <c r="E340" s="146"/>
      <c r="F340" s="146"/>
      <c r="G340" s="123">
        <f>'2. Collected Data'!G340</f>
        <v>22908</v>
      </c>
      <c r="H340" s="41">
        <f>'2. Collected Data'!I340/'3. Calculated Stats'!$G340*1000</f>
        <v>30.906233630172867</v>
      </c>
      <c r="I340" s="41">
        <f>'2. Collected Data'!J340/'3. Calculated Stats'!$G340*1000</f>
        <v>5.4566090448751527</v>
      </c>
      <c r="J340" s="41">
        <f>'2. Collected Data'!K340/'3. Calculated Stats'!$G340*1000</f>
        <v>1.1349746813340318</v>
      </c>
      <c r="K340" s="59">
        <f>('2. Collected Data'!Y340+'2. Collected Data'!Z340)/G340*1000</f>
        <v>50.244456085210409</v>
      </c>
      <c r="L340" s="66">
        <f>IF(SUM('2. Collected Data'!Y340:Z340)&gt;0,(ROUND('2. Collected Data'!Y340/SUM('2. Collected Data'!Y340:Z340),2)),"")</f>
        <v>0.98</v>
      </c>
      <c r="M340" s="66">
        <f>IF(SUM('2. Collected Data'!Y340:Z340)&gt;0,1-L340,"")</f>
        <v>2.0000000000000018E-2</v>
      </c>
      <c r="N340" s="59">
        <f>IF('2. Collected Data'!AD340&gt;0,'2. Collected Data'!AE340/'2. Collected Data'!AD340,"")</f>
        <v>1621.0236220472441</v>
      </c>
      <c r="O340" s="59">
        <f>IF('2. Collected Data'!AF340&gt;0,'2. Collected Data'!AG340/'2. Collected Data'!AF340,"")</f>
        <v>94007.142857142855</v>
      </c>
      <c r="P340" s="59">
        <f>SUM('2. Collected Data'!AI340:AK340)/'2. Collected Data'!G340</f>
        <v>0</v>
      </c>
      <c r="Q340" s="46" t="str">
        <f>IF(MAX('2. Collected Data'!AI340:AK340)='2. Collected Data'!AI340,"NaCl",IF(MAX('2. Collected Data'!AJ340:AK340)='2. Collected Data'!AJ340,"CaCl2","MgCl2"))</f>
        <v>NaCl</v>
      </c>
      <c r="R340" s="59">
        <f>'2. Collected Data'!AL340/'2. Collected Data'!G340</f>
        <v>0</v>
      </c>
      <c r="S340" s="59">
        <f>SUM('2. Collected Data'!AO340:AU340)/'2. Collected Data'!G340</f>
        <v>0</v>
      </c>
      <c r="T340" s="46"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NaCl</v>
      </c>
      <c r="U340" s="65">
        <f>IF('2. Collected Data'!BC340&gt;0,'2. Collected Data'!BC340/'2. Collected Data'!$G340,"")</f>
        <v>376.16493059193294</v>
      </c>
      <c r="V340" s="65">
        <f>IF('2. Collected Data'!BD340&gt;0,'2. Collected Data'!BD340/'2. Collected Data'!$G340,"")</f>
        <v>561.27942203597001</v>
      </c>
      <c r="W340" s="65">
        <f>IF('2. Collected Data'!BE340&gt;0,'2. Collected Data'!BE340/'2. Collected Data'!$G340,"")</f>
        <v>674.94128688667718</v>
      </c>
      <c r="X340" s="65">
        <f>IF('2. Collected Data'!BF340&gt;0,'2. Collected Data'!BF340/'2. Collected Data'!$G340,"")</f>
        <v>1666.5726820324778</v>
      </c>
      <c r="Y340" s="67">
        <f>IF(AND('2. Collected Data'!BB340&gt;0,'2. Collected Data'!BH340&gt;0),('2. Collected Data'!BH340-'2. Collected Data'!BB340)/'2. Collected Data'!BH340,"")</f>
        <v>2.214273547947546E-2</v>
      </c>
    </row>
    <row r="341" spans="1:25" s="47" customFormat="1" ht="11.25" customHeight="1" x14ac:dyDescent="0.15">
      <c r="A341" s="381" t="s">
        <v>156</v>
      </c>
      <c r="B341" s="146"/>
      <c r="C341" s="146"/>
      <c r="D341" s="146"/>
      <c r="E341" s="146"/>
      <c r="F341" s="146"/>
      <c r="G341" s="123">
        <f>'2. Collected Data'!G341</f>
        <v>13463</v>
      </c>
      <c r="H341" s="41">
        <f>'2. Collected Data'!I341/'3. Calculated Stats'!$G341*1000</f>
        <v>23.620292653940432</v>
      </c>
      <c r="I341" s="41">
        <f>'2. Collected Data'!J341/'3. Calculated Stats'!$G341*1000</f>
        <v>3.713882492757929</v>
      </c>
      <c r="J341" s="41">
        <f>'2. Collected Data'!K341/'3. Calculated Stats'!$G341*1000</f>
        <v>1.2627200475376958</v>
      </c>
      <c r="K341" s="59">
        <f>('2. Collected Data'!Y341+'2. Collected Data'!Z341)/G341*1000</f>
        <v>58.085122186734012</v>
      </c>
      <c r="L341" s="66">
        <f>IF(SUM('2. Collected Data'!Y341:Z341)&gt;0,(ROUND('2. Collected Data'!Y341/SUM('2. Collected Data'!Y341:Z341),2)),"")</f>
        <v>0.88</v>
      </c>
      <c r="M341" s="66">
        <f>IF(SUM('2. Collected Data'!Y341:Z341)&gt;0,1-L341,"")</f>
        <v>0.12</v>
      </c>
      <c r="N341" s="59">
        <f>IF('2. Collected Data'!AD341&gt;0,'2. Collected Data'!AE341/'2. Collected Data'!AD341,"")</f>
        <v>187.60975609756099</v>
      </c>
      <c r="O341" s="59">
        <f>IF('2. Collected Data'!AF341&gt;0,'2. Collected Data'!AG341/'2. Collected Data'!AF341,"")</f>
        <v>25928.571428571428</v>
      </c>
      <c r="P341" s="59">
        <f>SUM('2. Collected Data'!AI341:AK341)/'2. Collected Data'!G341</f>
        <v>0.48131917106142763</v>
      </c>
      <c r="Q341" s="46" t="str">
        <f>IF(MAX('2. Collected Data'!AI341:AK341)='2. Collected Data'!AI341,"NaCl",IF(MAX('2. Collected Data'!AJ341:AK341)='2. Collected Data'!AJ341,"CaCl2","MgCl2"))</f>
        <v>NaCl</v>
      </c>
      <c r="R341" s="59">
        <f>'2. Collected Data'!AL341/'2. Collected Data'!G341</f>
        <v>0</v>
      </c>
      <c r="S341" s="59">
        <f>SUM('2. Collected Data'!AO341:AU341)/'2. Collected Data'!G341</f>
        <v>81.420262942880484</v>
      </c>
      <c r="T341" s="46" t="str">
        <f>IF(MAX('2. Collected Data'!AO341:AT341)='2. Collected Data'!AO341,"NaCl",IF(MAX('2. Collected Data'!AP341:AT341)='2. Collected Data'!AP341,"CaCl2",IF(MAX('2. Collected Data'!AQ341:AT341)='2. Collected Data'!AQ341,"MgCl2",IF(MAX('2. Collected Data'!AR341:AT341)='2. Collected Data'!AR341,"Potassium Acetate",IF('2. Collected Data'!AS341&gt;'2. Collected Data'!AT341,"Enhanced Brine","Ag Byproduct")))))</f>
        <v>NaCl</v>
      </c>
      <c r="U341" s="65">
        <f>IF('2. Collected Data'!BC341&gt;0,'2. Collected Data'!BC341/'2. Collected Data'!$G341,"")</f>
        <v>503.71735942954763</v>
      </c>
      <c r="V341" s="65">
        <f>IF('2. Collected Data'!BD341&gt;0,'2. Collected Data'!BD341/'2. Collected Data'!$G341,"")</f>
        <v>425.84807175220976</v>
      </c>
      <c r="W341" s="65">
        <f>IF('2. Collected Data'!BE341&gt;0,'2. Collected Data'!BE341/'2. Collected Data'!$G341,"")</f>
        <v>148.09570823739136</v>
      </c>
      <c r="X341" s="65">
        <f>IF('2. Collected Data'!BF341&gt;0,'2. Collected Data'!BF341/'2. Collected Data'!$G341,"")</f>
        <v>1077.6611394191489</v>
      </c>
      <c r="Y341" s="67">
        <f>IF(AND('2. Collected Data'!BB341&gt;0,'2. Collected Data'!BH341&gt;0),('2. Collected Data'!BH341-'2. Collected Data'!BB341)/'2. Collected Data'!BH341,"")</f>
        <v>0</v>
      </c>
    </row>
    <row r="342" spans="1:25" s="47" customFormat="1" ht="11.25" customHeight="1" x14ac:dyDescent="0.15">
      <c r="A342" s="379" t="s">
        <v>334</v>
      </c>
      <c r="B342" s="146"/>
      <c r="C342" s="146"/>
      <c r="D342" s="146"/>
      <c r="E342" s="146"/>
      <c r="F342" s="146"/>
      <c r="G342" s="123">
        <f>'2. Collected Data'!G342</f>
        <v>9366</v>
      </c>
      <c r="H342" s="41">
        <f>'2. Collected Data'!I342/'3. Calculated Stats'!$G342*1000</f>
        <v>37.903053598120863</v>
      </c>
      <c r="I342" s="41">
        <f>'2. Collected Data'!J342/'3. Calculated Stats'!$G342*1000</f>
        <v>2.3489216314328423</v>
      </c>
      <c r="J342" s="41">
        <f>'2. Collected Data'!K342/'3. Calculated Stats'!$G342*1000</f>
        <v>0.10676916506512919</v>
      </c>
      <c r="K342" s="59">
        <f>('2. Collected Data'!Y342+'2. Collected Data'!Z342)/G342*1000</f>
        <v>70.894725603245774</v>
      </c>
      <c r="L342" s="66">
        <f>IF(SUM('2. Collected Data'!Y342:Z342)&gt;0,(ROUND('2. Collected Data'!Y342/SUM('2. Collected Data'!Y342:Z342),2)),"")</f>
        <v>1</v>
      </c>
      <c r="M342" s="66">
        <f>IF(SUM('2. Collected Data'!Y342:Z342)&gt;0,1-L342,"")</f>
        <v>0</v>
      </c>
      <c r="N342" s="59">
        <f>IF('2. Collected Data'!AD342&gt;0,'2. Collected Data'!AE342/'2. Collected Data'!AD342,"")</f>
        <v>1959.1588785046729</v>
      </c>
      <c r="O342" s="59">
        <f>IF('2. Collected Data'!AF342&gt;0,'2. Collected Data'!AG342/'2. Collected Data'!AF342,"")</f>
        <v>5272.727272727273</v>
      </c>
      <c r="P342" s="59">
        <f>SUM('2. Collected Data'!AI342:AK342)/'2. Collected Data'!G342</f>
        <v>17.560965193252187</v>
      </c>
      <c r="Q342" s="46" t="str">
        <f>IF(MAX('2. Collected Data'!AI342:AK342)='2. Collected Data'!AI342,"NaCl",IF(MAX('2. Collected Data'!AJ342:AK342)='2. Collected Data'!AJ342,"CaCl2","MgCl2"))</f>
        <v>NaCl</v>
      </c>
      <c r="R342" s="59">
        <f>'2. Collected Data'!AL342/'2. Collected Data'!G342</f>
        <v>1.349669015588298</v>
      </c>
      <c r="S342" s="59">
        <f>SUM('2. Collected Data'!AO342:AU342)/'2. Collected Data'!G342</f>
        <v>11.907324364723468</v>
      </c>
      <c r="T342" s="46"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NaCl</v>
      </c>
      <c r="U342" s="65">
        <f>IF('2. Collected Data'!BC342&gt;0,'2. Collected Data'!BC342/'2. Collected Data'!$G342,"")</f>
        <v>1192.0421738202008</v>
      </c>
      <c r="V342" s="65">
        <f>IF('2. Collected Data'!BD342&gt;0,'2. Collected Data'!BD342/'2. Collected Data'!$G342,"")</f>
        <v>890.19410634208839</v>
      </c>
      <c r="W342" s="65">
        <f>IF('2. Collected Data'!BE342&gt;0,'2. Collected Data'!BE342/'2. Collected Data'!$G342,"")</f>
        <v>1073.3294896433911</v>
      </c>
      <c r="X342" s="65">
        <f>IF('2. Collected Data'!BF342&gt;0,'2. Collected Data'!BF342/'2. Collected Data'!$G342,"")</f>
        <v>4768.3942985265858</v>
      </c>
      <c r="Y342" s="67" t="str">
        <f>IF(AND('2. Collected Data'!BB342&gt;0,'2. Collected Data'!BH342&gt;0),('2. Collected Data'!BH342-'2. Collected Data'!BB342)/'2. Collected Data'!BH342,"")</f>
        <v/>
      </c>
    </row>
    <row r="343" spans="1:25" s="252" customFormat="1" ht="11.25" customHeight="1" x14ac:dyDescent="0.15">
      <c r="A343" s="380" t="s">
        <v>157</v>
      </c>
      <c r="B343" s="358"/>
      <c r="C343" s="358"/>
      <c r="D343" s="358"/>
      <c r="E343" s="358"/>
      <c r="F343" s="358"/>
      <c r="G343" s="123"/>
      <c r="H343" s="41"/>
      <c r="I343" s="41"/>
      <c r="J343" s="41"/>
      <c r="K343" s="59"/>
      <c r="L343" s="66"/>
      <c r="M343" s="66"/>
      <c r="N343" s="59"/>
      <c r="O343" s="59"/>
      <c r="P343" s="59"/>
      <c r="Q343" s="46"/>
      <c r="R343" s="59"/>
      <c r="S343" s="59"/>
      <c r="T343" s="46"/>
      <c r="U343" s="65"/>
      <c r="V343" s="65"/>
      <c r="W343" s="65"/>
      <c r="X343" s="65"/>
      <c r="Y343" s="67"/>
    </row>
    <row r="344" spans="1:25" s="252" customFormat="1" ht="11.25" customHeight="1" x14ac:dyDescent="0.15">
      <c r="A344" s="380" t="s">
        <v>355</v>
      </c>
      <c r="B344" s="358"/>
      <c r="C344" s="358"/>
      <c r="D344" s="358"/>
      <c r="E344" s="358"/>
      <c r="F344" s="358"/>
      <c r="G344" s="123"/>
      <c r="H344" s="41"/>
      <c r="I344" s="41"/>
      <c r="J344" s="41"/>
      <c r="K344" s="59"/>
      <c r="L344" s="66"/>
      <c r="M344" s="66"/>
      <c r="N344" s="59"/>
      <c r="O344" s="59"/>
      <c r="P344" s="59"/>
      <c r="Q344" s="46"/>
      <c r="R344" s="59"/>
      <c r="S344" s="59"/>
      <c r="T344" s="46"/>
      <c r="U344" s="65"/>
      <c r="V344" s="65"/>
      <c r="W344" s="65"/>
      <c r="X344" s="65"/>
      <c r="Y344" s="67"/>
    </row>
    <row r="345" spans="1:25" s="47" customFormat="1" ht="11.25" customHeight="1" x14ac:dyDescent="0.15">
      <c r="A345" s="379" t="s">
        <v>100</v>
      </c>
      <c r="B345" s="146"/>
      <c r="C345" s="146"/>
      <c r="D345" s="146"/>
      <c r="E345" s="146"/>
      <c r="F345" s="146"/>
      <c r="G345" s="123">
        <f>'2. Collected Data'!G345</f>
        <v>43534</v>
      </c>
      <c r="H345" s="41">
        <f>'2. Collected Data'!I345/'3. Calculated Stats'!$G345*1000</f>
        <v>34.157210456195159</v>
      </c>
      <c r="I345" s="41">
        <f>'2. Collected Data'!J345/'3. Calculated Stats'!$G345*1000</f>
        <v>0.45941103505306197</v>
      </c>
      <c r="J345" s="41">
        <f>'2. Collected Data'!K345/'3. Calculated Stats'!$G345*1000</f>
        <v>0.78099875959020537</v>
      </c>
      <c r="K345" s="59">
        <f>('2. Collected Data'!Y345+'2. Collected Data'!Z345)/G345*1000</f>
        <v>90.526944457205872</v>
      </c>
      <c r="L345" s="66">
        <f>IF(SUM('2. Collected Data'!Y345:Z345)&gt;0,(ROUND('2. Collected Data'!Y345/SUM('2. Collected Data'!Y345:Z345),2)),"")</f>
        <v>0.91</v>
      </c>
      <c r="M345" s="66">
        <f>IF(SUM('2. Collected Data'!Y345:Z345)&gt;0,1-L345,"")</f>
        <v>8.9999999999999969E-2</v>
      </c>
      <c r="N345" s="59">
        <f>IF('2. Collected Data'!AD345&gt;0,'2. Collected Data'!AE345/'2. Collected Data'!AD345,"")</f>
        <v>1945.5252918287938</v>
      </c>
      <c r="O345" s="59">
        <f>IF('2. Collected Data'!AF345&gt;0,'2. Collected Data'!AG345/'2. Collected Data'!AF345,"")</f>
        <v>10941.607142857143</v>
      </c>
      <c r="P345" s="59">
        <f>SUM('2. Collected Data'!AI345:AK345)/'2. Collected Data'!G345</f>
        <v>20.938507832958148</v>
      </c>
      <c r="Q345" s="46" t="str">
        <f>IF(MAX('2. Collected Data'!AI345:AK345)='2. Collected Data'!AI345,"NaCl",IF(MAX('2. Collected Data'!AJ345:AK345)='2. Collected Data'!AJ345,"CaCl2","MgCl2"))</f>
        <v>NaCl</v>
      </c>
      <c r="R345" s="59">
        <f>'2. Collected Data'!AL345/'2. Collected Data'!G345</f>
        <v>6.0205816143703773E-2</v>
      </c>
      <c r="S345" s="59">
        <f>SUM('2. Collected Data'!AO345:AU345)/'2. Collected Data'!G345</f>
        <v>23.337391464142968</v>
      </c>
      <c r="T345" s="46"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5" s="65" t="str">
        <f>IF('2. Collected Data'!BC345&gt;0,'2. Collected Data'!BC345/'2. Collected Data'!$G345,"")</f>
        <v/>
      </c>
      <c r="V345" s="65" t="str">
        <f>IF('2. Collected Data'!BD345&gt;0,'2. Collected Data'!BD345/'2. Collected Data'!$G345,"")</f>
        <v/>
      </c>
      <c r="W345" s="65" t="str">
        <f>IF('2. Collected Data'!BE345&gt;0,'2. Collected Data'!BE345/'2. Collected Data'!$G345,"")</f>
        <v/>
      </c>
      <c r="X345" s="65" t="str">
        <f>IF('2. Collected Data'!BF345&gt;0,'2. Collected Data'!BF345/'2. Collected Data'!$G345,"")</f>
        <v/>
      </c>
      <c r="Y345" s="67">
        <f>IF(AND('2. Collected Data'!BB345&gt;0,'2. Collected Data'!BH345&gt;0),('2. Collected Data'!BH345-'2. Collected Data'!BB345)/'2. Collected Data'!BH345,"")</f>
        <v>2.0494367959949973E-2</v>
      </c>
    </row>
    <row r="346" spans="1:25" s="252" customFormat="1" ht="11.25" customHeight="1" x14ac:dyDescent="0.15">
      <c r="A346" s="380" t="s">
        <v>356</v>
      </c>
      <c r="B346" s="358"/>
      <c r="C346" s="358"/>
      <c r="D346" s="358"/>
      <c r="E346" s="358"/>
      <c r="F346" s="358"/>
      <c r="G346" s="123"/>
      <c r="H346" s="41"/>
      <c r="I346" s="41"/>
      <c r="J346" s="41"/>
      <c r="K346" s="59"/>
      <c r="L346" s="66"/>
      <c r="M346" s="66"/>
      <c r="N346" s="59"/>
      <c r="O346" s="59"/>
      <c r="P346" s="59"/>
      <c r="Q346" s="46"/>
      <c r="R346" s="59"/>
      <c r="S346" s="59"/>
      <c r="T346" s="46"/>
      <c r="U346" s="65"/>
      <c r="V346" s="65"/>
      <c r="W346" s="65"/>
      <c r="X346" s="65"/>
      <c r="Y346" s="67"/>
    </row>
    <row r="347" spans="1:25" s="47" customFormat="1" ht="11.25" customHeight="1" x14ac:dyDescent="0.15">
      <c r="A347" s="379" t="s">
        <v>143</v>
      </c>
      <c r="B347" s="146"/>
      <c r="C347" s="146"/>
      <c r="D347" s="146"/>
      <c r="E347" s="146"/>
      <c r="F347" s="146"/>
      <c r="G347" s="123">
        <f>'2. Collected Data'!G347</f>
        <v>17267</v>
      </c>
      <c r="H347" s="41">
        <f>'2. Collected Data'!I347/'3. Calculated Stats'!$G347*1000</f>
        <v>20.733190478948281</v>
      </c>
      <c r="I347" s="41">
        <f>'2. Collected Data'!J347/'3. Calculated Stats'!$G347*1000</f>
        <v>1.2161927375919384</v>
      </c>
      <c r="J347" s="41">
        <f>'2. Collected Data'!K347/'3. Calculated Stats'!$G347*1000</f>
        <v>0.98453697805061691</v>
      </c>
      <c r="K347" s="59">
        <f>('2. Collected Data'!Y347+'2. Collected Data'!Z347)/G347*1000</f>
        <v>21.196501998030925</v>
      </c>
      <c r="L347" s="66">
        <f>IF(SUM('2. Collected Data'!Y347:Z347)&gt;0,(ROUND('2. Collected Data'!Y347/SUM('2. Collected Data'!Y347:Z347),2)),"")</f>
        <v>1</v>
      </c>
      <c r="M347" s="66">
        <f>IF(SUM('2. Collected Data'!Y347:Z347)&gt;0,1-L347,"")</f>
        <v>0</v>
      </c>
      <c r="N347" s="59">
        <f>IF('2. Collected Data'!AD347&gt;0,'2. Collected Data'!AE347/'2. Collected Data'!AD347,"")</f>
        <v>1405.2238805970148</v>
      </c>
      <c r="O347" s="59">
        <f>IF('2. Collected Data'!AF347&gt;0,'2. Collected Data'!AG347/'2. Collected Data'!AF347,"")</f>
        <v>21155.172413793105</v>
      </c>
      <c r="P347" s="59">
        <f>SUM('2. Collected Data'!AI347:AK347)/'2. Collected Data'!G347</f>
        <v>1.5649504835813981</v>
      </c>
      <c r="Q347" s="46" t="str">
        <f>IF(MAX('2. Collected Data'!AI347:AK347)='2. Collected Data'!AI347,"NaCl",IF(MAX('2. Collected Data'!AJ347:AK347)='2. Collected Data'!AJ347,"CaCl2","MgCl2"))</f>
        <v>NaCl</v>
      </c>
      <c r="R347" s="59">
        <f>'2. Collected Data'!AL347/'2. Collected Data'!G347</f>
        <v>0.42294550298256789</v>
      </c>
      <c r="S347" s="59">
        <f>SUM('2. Collected Data'!AO347:AU347)/'2. Collected Data'!G347</f>
        <v>164.97318584583309</v>
      </c>
      <c r="T347" s="46"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7" s="65">
        <f>IF('2. Collected Data'!BC347&gt;0,'2. Collected Data'!BC347/'2. Collected Data'!$G347,"")</f>
        <v>382.29466612613658</v>
      </c>
      <c r="V347" s="65">
        <f>IF('2. Collected Data'!BD347&gt;0,'2. Collected Data'!BD347/'2. Collected Data'!$G347,"")</f>
        <v>379.14750680488794</v>
      </c>
      <c r="W347" s="65">
        <f>IF('2. Collected Data'!BE347&gt;0,'2. Collected Data'!BE347/'2. Collected Data'!$G347,"")</f>
        <v>189.77894249145768</v>
      </c>
      <c r="X347" s="65">
        <f>IF('2. Collected Data'!BF347&gt;0,'2. Collected Data'!BF347/'2. Collected Data'!$G347,"")</f>
        <v>951.34869983204953</v>
      </c>
      <c r="Y347" s="67">
        <f>IF(AND('2. Collected Data'!BB347&gt;0,'2. Collected Data'!BH347&gt;0),('2. Collected Data'!BH347-'2. Collected Data'!BB347)/'2. Collected Data'!BH347,"")</f>
        <v>2.8185492448415141E-2</v>
      </c>
    </row>
    <row r="348" spans="1:25" s="47" customFormat="1" ht="11.25" customHeight="1" x14ac:dyDescent="0.15">
      <c r="A348" s="379" t="s">
        <v>116</v>
      </c>
      <c r="B348" s="146"/>
      <c r="C348" s="146"/>
      <c r="D348" s="146"/>
      <c r="E348" s="146"/>
      <c r="F348" s="146"/>
      <c r="G348" s="123">
        <f>'2. Collected Data'!G348</f>
        <v>41551</v>
      </c>
      <c r="H348" s="41">
        <f>'2. Collected Data'!I348/'3. Calculated Stats'!$G348*1000</f>
        <v>39.662101995138507</v>
      </c>
      <c r="I348" s="41">
        <f>'2. Collected Data'!J348/'3. Calculated Stats'!$G348*1000</f>
        <v>0.9626723785227792</v>
      </c>
      <c r="J348" s="41">
        <f>'2. Collected Data'!K348/'3. Calculated Stats'!$G348*1000</f>
        <v>4.813361892613896E-2</v>
      </c>
      <c r="K348" s="59">
        <f>('2. Collected Data'!Y348+'2. Collected Data'!Z348)/G348*1000</f>
        <v>75.208779572092126</v>
      </c>
      <c r="L348" s="66">
        <f>IF(SUM('2. Collected Data'!Y348:Z348)&gt;0,(ROUND('2. Collected Data'!Y348/SUM('2. Collected Data'!Y348:Z348),2)),"")</f>
        <v>0.77</v>
      </c>
      <c r="M348" s="66">
        <f>IF(SUM('2. Collected Data'!Y348:Z348)&gt;0,1-L348,"")</f>
        <v>0.22999999999999998</v>
      </c>
      <c r="N348" s="59">
        <f>IF('2. Collected Data'!AD348&gt;0,'2. Collected Data'!AE348/'2. Collected Data'!AD348,"")</f>
        <v>3636.8728813559323</v>
      </c>
      <c r="O348" s="59">
        <f>IF('2. Collected Data'!AF348&gt;0,'2. Collected Data'!AG348/'2. Collected Data'!AF348,"")</f>
        <v>29848.518828451884</v>
      </c>
      <c r="P348" s="59">
        <f>SUM('2. Collected Data'!AI348:AK348)/'2. Collected Data'!G348</f>
        <v>17.813049024090876</v>
      </c>
      <c r="Q348" s="46" t="str">
        <f>IF(MAX('2. Collected Data'!AI348:AK348)='2. Collected Data'!AI348,"NaCl",IF(MAX('2. Collected Data'!AJ348:AK348)='2. Collected Data'!AJ348,"CaCl2","MgCl2"))</f>
        <v>NaCl</v>
      </c>
      <c r="R348" s="59">
        <f>'2. Collected Data'!AL348/'2. Collected Data'!G348</f>
        <v>8.4474501215373882E-3</v>
      </c>
      <c r="S348" s="59">
        <f>SUM('2. Collected Data'!AO348:AU348)/'2. Collected Data'!G348</f>
        <v>462.30136458809653</v>
      </c>
      <c r="T348" s="46"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8" s="65">
        <f>IF('2. Collected Data'!BC348&gt;0,'2. Collected Data'!BC348/'2. Collected Data'!$G348,"")</f>
        <v>951.32709754277869</v>
      </c>
      <c r="V348" s="65">
        <f>IF('2. Collected Data'!BD348&gt;0,'2. Collected Data'!BD348/'2. Collected Data'!$G348,"")</f>
        <v>948.17297465764966</v>
      </c>
      <c r="W348" s="65">
        <f>IF('2. Collected Data'!BE348&gt;0,'2. Collected Data'!BE348/'2. Collected Data'!$G348,"")</f>
        <v>1357.0703841062791</v>
      </c>
      <c r="X348" s="65">
        <f>IF('2. Collected Data'!BF348&gt;0,'2. Collected Data'!BF348/'2. Collected Data'!$G348,"")</f>
        <v>3256.5704563067075</v>
      </c>
      <c r="Y348" s="67">
        <f>IF(AND('2. Collected Data'!BB348&gt;0,'2. Collected Data'!BH348&gt;0),('2. Collected Data'!BH348-'2. Collected Data'!BB348)/'2. Collected Data'!BH348,"")</f>
        <v>-0.10169491525423727</v>
      </c>
    </row>
    <row r="349" spans="1:25" s="252" customFormat="1" ht="11.25" customHeight="1" x14ac:dyDescent="0.15">
      <c r="A349" s="380" t="s">
        <v>357</v>
      </c>
      <c r="B349" s="358"/>
      <c r="C349" s="358"/>
      <c r="D349" s="358"/>
      <c r="E349" s="358"/>
      <c r="F349" s="358"/>
      <c r="G349" s="123"/>
      <c r="H349" s="41"/>
      <c r="I349" s="41"/>
      <c r="J349" s="41"/>
      <c r="K349" s="59"/>
      <c r="L349" s="66"/>
      <c r="M349" s="66"/>
      <c r="N349" s="59"/>
      <c r="O349" s="59"/>
      <c r="P349" s="59"/>
      <c r="Q349" s="46"/>
      <c r="R349" s="59"/>
      <c r="S349" s="59"/>
      <c r="T349" s="46"/>
      <c r="U349" s="65"/>
      <c r="V349" s="65"/>
      <c r="W349" s="65"/>
      <c r="X349" s="65"/>
      <c r="Y349" s="67"/>
    </row>
    <row r="350" spans="1:25" s="47" customFormat="1" ht="11.25" customHeight="1" x14ac:dyDescent="0.15">
      <c r="A350" s="379" t="s">
        <v>144</v>
      </c>
      <c r="B350" s="146"/>
      <c r="C350" s="146"/>
      <c r="D350" s="146"/>
      <c r="E350" s="146"/>
      <c r="F350" s="146"/>
      <c r="G350" s="123">
        <f>'2. Collected Data'!G350</f>
        <v>19090</v>
      </c>
      <c r="H350" s="41">
        <f>'2. Collected Data'!I350/'3. Calculated Stats'!$G350*1000</f>
        <v>27.396542692509168</v>
      </c>
      <c r="I350" s="41">
        <f>'2. Collected Data'!J350/'3. Calculated Stats'!$G350*1000</f>
        <v>3.6144578313253013</v>
      </c>
      <c r="J350" s="41">
        <f>'2. Collected Data'!K350/'3. Calculated Stats'!$G350*1000</f>
        <v>1.8334206390780514</v>
      </c>
      <c r="K350" s="59">
        <f>('2. Collected Data'!Y350+'2. Collected Data'!Z350)/G350*1000</f>
        <v>54.216867469879517</v>
      </c>
      <c r="L350" s="66">
        <f>IF(SUM('2. Collected Data'!Y350:Z350)&gt;0,(ROUND('2. Collected Data'!Y350/SUM('2. Collected Data'!Y350:Z350),2)),"")</f>
        <v>0.92</v>
      </c>
      <c r="M350" s="66">
        <f>IF(SUM('2. Collected Data'!Y350:Z350)&gt;0,1-L350,"")</f>
        <v>7.999999999999996E-2</v>
      </c>
      <c r="N350" s="59">
        <f>IF('2. Collected Data'!AD350&gt;0,'2. Collected Data'!AE350/'2. Collected Data'!AD350,"")</f>
        <v>977.77777777777783</v>
      </c>
      <c r="O350" s="59">
        <f>IF('2. Collected Data'!AF350&gt;0,'2. Collected Data'!AG350/'2. Collected Data'!AF350,"")</f>
        <v>18933.333333333332</v>
      </c>
      <c r="P350" s="59">
        <f>SUM('2. Collected Data'!AI350:AK350)/'2. Collected Data'!G350</f>
        <v>0.38569931901519122</v>
      </c>
      <c r="Q350" s="46" t="str">
        <f>IF(MAX('2. Collected Data'!AI350:AK350)='2. Collected Data'!AI350,"NaCl",IF(MAX('2. Collected Data'!AJ350:AK350)='2. Collected Data'!AJ350,"CaCl2","MgCl2"))</f>
        <v>NaCl</v>
      </c>
      <c r="R350" s="59">
        <f>'2. Collected Data'!AL350/'2. Collected Data'!G350</f>
        <v>7.4374541644840226</v>
      </c>
      <c r="S350" s="59">
        <f>SUM('2. Collected Data'!AO350:AU350)/'2. Collected Data'!G350</f>
        <v>206.23897328444212</v>
      </c>
      <c r="T350" s="46"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0" s="65">
        <f>IF('2. Collected Data'!BC350&gt;0,'2. Collected Data'!BC350/'2. Collected Data'!$G350,"")</f>
        <v>791.04840230487162</v>
      </c>
      <c r="V350" s="65">
        <f>IF('2. Collected Data'!BD350&gt;0,'2. Collected Data'!BD350/'2. Collected Data'!$G350,"")</f>
        <v>490.66893661602933</v>
      </c>
      <c r="W350" s="65">
        <f>IF('2. Collected Data'!BE350&gt;0,'2. Collected Data'!BE350/'2. Collected Data'!$G350,"")</f>
        <v>656.17658459926668</v>
      </c>
      <c r="X350" s="65">
        <f>IF('2. Collected Data'!BF350&gt;0,'2. Collected Data'!BF350/'2. Collected Data'!$G350,"")</f>
        <v>2064.6473022524883</v>
      </c>
      <c r="Y350" s="67">
        <f>IF(AND('2. Collected Data'!BB350&gt;0,'2. Collected Data'!BH350&gt;0),('2. Collected Data'!BH350-'2. Collected Data'!BB350)/'2. Collected Data'!BH350,"")</f>
        <v>0</v>
      </c>
    </row>
    <row r="351" spans="1:25" s="47" customFormat="1" ht="11.25" customHeight="1" x14ac:dyDescent="0.15">
      <c r="A351" s="379" t="s">
        <v>145</v>
      </c>
      <c r="B351" s="146"/>
      <c r="C351" s="146"/>
      <c r="D351" s="146"/>
      <c r="E351" s="146"/>
      <c r="F351" s="146"/>
      <c r="G351" s="123">
        <f>'2. Collected Data'!G351</f>
        <v>96000</v>
      </c>
      <c r="H351" s="41">
        <f>'2. Collected Data'!I351/'3. Calculated Stats'!$G351*1000</f>
        <v>23.479166666666664</v>
      </c>
      <c r="I351" s="41">
        <f>'2. Collected Data'!J351/'3. Calculated Stats'!$G351*1000</f>
        <v>1.34375</v>
      </c>
      <c r="J351" s="41">
        <f>'2. Collected Data'!K351/'3. Calculated Stats'!$G351*1000</f>
        <v>0.48958333333333331</v>
      </c>
      <c r="K351" s="59">
        <f>('2. Collected Data'!Y351+'2. Collected Data'!Z351)/G351*1000</f>
        <v>46.677083333333336</v>
      </c>
      <c r="L351" s="66">
        <f>IF(SUM('2. Collected Data'!Y351:Z351)&gt;0,(ROUND('2. Collected Data'!Y351/SUM('2. Collected Data'!Y351:Z351),2)),"")</f>
        <v>0.87</v>
      </c>
      <c r="M351" s="66">
        <f>IF(SUM('2. Collected Data'!Y351:Z351)&gt;0,1-L351,"")</f>
        <v>0.13</v>
      </c>
      <c r="N351" s="59">
        <f>IF('2. Collected Data'!AD351&gt;0,'2. Collected Data'!AE351/'2. Collected Data'!AD351,"")</f>
        <v>1917.2259507829979</v>
      </c>
      <c r="O351" s="59">
        <f>IF('2. Collected Data'!AF351&gt;0,'2. Collected Data'!AG351/'2. Collected Data'!AF351,"")</f>
        <v>46153.846153846156</v>
      </c>
      <c r="P351" s="59">
        <f>SUM('2. Collected Data'!AI351:AK351)/'2. Collected Data'!G351</f>
        <v>9.3333333333333339</v>
      </c>
      <c r="Q351" s="46" t="str">
        <f>IF(MAX('2. Collected Data'!AI351:AK351)='2. Collected Data'!AI351,"NaCl",IF(MAX('2. Collected Data'!AJ351:AK351)='2. Collected Data'!AJ351,"CaCl2","MgCl2"))</f>
        <v>NaCl</v>
      </c>
      <c r="R351" s="59">
        <f>'2. Collected Data'!AL351/'2. Collected Data'!G351</f>
        <v>5.4721979166666666</v>
      </c>
      <c r="S351" s="59">
        <f>SUM('2. Collected Data'!AO351:AU351)/'2. Collected Data'!G351</f>
        <v>127.71830208333333</v>
      </c>
      <c r="T351" s="46"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1" s="65">
        <f>IF('2. Collected Data'!BC351&gt;0,'2. Collected Data'!BC351/'2. Collected Data'!$G351,"")</f>
        <v>1250</v>
      </c>
      <c r="V351" s="65">
        <f>IF('2. Collected Data'!BD351&gt;0,'2. Collected Data'!BD351/'2. Collected Data'!$G351,"")</f>
        <v>729.16666666666663</v>
      </c>
      <c r="W351" s="65">
        <f>IF('2. Collected Data'!BE351&gt;0,'2. Collected Data'!BE351/'2. Collected Data'!$G351,"")</f>
        <v>781.25</v>
      </c>
      <c r="X351" s="65">
        <f>IF('2. Collected Data'!BF351&gt;0,'2. Collected Data'!BF351/'2. Collected Data'!$G351,"")</f>
        <v>3125</v>
      </c>
      <c r="Y351" s="67" t="str">
        <f>IF(AND('2. Collected Data'!BB351&gt;0,'2. Collected Data'!BH351&gt;0),('2. Collected Data'!BH351-'2. Collected Data'!BB351)/'2. Collected Data'!BH351,"")</f>
        <v/>
      </c>
    </row>
    <row r="352" spans="1:25" s="47" customFormat="1" ht="11.25" customHeight="1" x14ac:dyDescent="0.15">
      <c r="A352" s="381" t="s">
        <v>322</v>
      </c>
      <c r="B352" s="146"/>
      <c r="C352" s="146"/>
      <c r="D352" s="146"/>
      <c r="E352" s="146"/>
      <c r="F352" s="146"/>
      <c r="G352" s="123">
        <f>'2. Collected Data'!G352</f>
        <v>3300</v>
      </c>
      <c r="H352" s="41">
        <f>'2. Collected Data'!I352/'3. Calculated Stats'!$G352*1000</f>
        <v>44.545454545454547</v>
      </c>
      <c r="I352" s="41">
        <f>'2. Collected Data'!J352/'3. Calculated Stats'!$G352*1000</f>
        <v>0</v>
      </c>
      <c r="J352" s="41">
        <f>'2. Collected Data'!K352/'3. Calculated Stats'!$G352*1000</f>
        <v>0</v>
      </c>
      <c r="K352" s="59">
        <f>('2. Collected Data'!Y352+'2. Collected Data'!Z352)/G352*1000</f>
        <v>48.484848484848484</v>
      </c>
      <c r="L352" s="66">
        <f>IF(SUM('2. Collected Data'!Y352:Z352)&gt;0,(ROUND('2. Collected Data'!Y352/SUM('2. Collected Data'!Y352:Z352),2)),"")</f>
        <v>1</v>
      </c>
      <c r="M352" s="66">
        <f>IF(SUM('2. Collected Data'!Y352:Z352)&gt;0,1-L352,"")</f>
        <v>0</v>
      </c>
      <c r="N352" s="59">
        <f>IF('2. Collected Data'!AD352&gt;0,'2. Collected Data'!AE352/'2. Collected Data'!AD352,"")</f>
        <v>2500</v>
      </c>
      <c r="O352" s="59">
        <f>IF('2. Collected Data'!AF352&gt;0,'2. Collected Data'!AG352/'2. Collected Data'!AF352,"")</f>
        <v>11875</v>
      </c>
      <c r="P352" s="59">
        <f>SUM('2. Collected Data'!AI352:AK352)/'2. Collected Data'!G352</f>
        <v>30.303030303030305</v>
      </c>
      <c r="Q352" s="46" t="str">
        <f>IF(MAX('2. Collected Data'!AI352:AK352)='2. Collected Data'!AI352,"NaCl",IF(MAX('2. Collected Data'!AJ352:AK352)='2. Collected Data'!AJ352,"CaCl2","MgCl2"))</f>
        <v>NaCl</v>
      </c>
      <c r="R352" s="59">
        <f>'2. Collected Data'!AL352/'2. Collected Data'!G352</f>
        <v>3.0303030303030303</v>
      </c>
      <c r="S352" s="59">
        <f>SUM('2. Collected Data'!AO352:AU352)/'2. Collected Data'!G352</f>
        <v>9.2424242424242422</v>
      </c>
      <c r="T352" s="46" t="str">
        <f>IF(MAX('2. Collected Data'!AO352:AT352)='2. Collected Data'!AO352,"NaCl",IF(MAX('2. Collected Data'!AP352:AT352)='2. Collected Data'!AP352,"CaCl2",IF(MAX('2. Collected Data'!AQ352:AT352)='2. Collected Data'!AQ352,"MgCl2",IF(MAX('2. Collected Data'!AR352:AT352)='2. Collected Data'!AR352,"Potassium Acetate",IF('2. Collected Data'!AS352&gt;'2. Collected Data'!AT352,"Enhanced Brine","Ag Byproduct")))))</f>
        <v>NaCl</v>
      </c>
      <c r="U352" s="65">
        <f>IF('2. Collected Data'!BC352&gt;0,'2. Collected Data'!BC352/'2. Collected Data'!$G352,"")</f>
        <v>333.33333333333331</v>
      </c>
      <c r="V352" s="65">
        <f>IF('2. Collected Data'!BD352&gt;0,'2. Collected Data'!BD352/'2. Collected Data'!$G352,"")</f>
        <v>1363.6363636363637</v>
      </c>
      <c r="W352" s="65">
        <f>IF('2. Collected Data'!BE352&gt;0,'2. Collected Data'!BE352/'2. Collected Data'!$G352,"")</f>
        <v>1727.2727272727273</v>
      </c>
      <c r="X352" s="65">
        <f>IF('2. Collected Data'!BF352&gt;0,'2. Collected Data'!BF352/'2. Collected Data'!$G352,"")</f>
        <v>3424.242424242424</v>
      </c>
      <c r="Y352" s="67">
        <f>IF(AND('2. Collected Data'!BB352&gt;0,'2. Collected Data'!BH352&gt;0),('2. Collected Data'!BH352-'2. Collected Data'!BB352)/'2. Collected Data'!BH352,"")</f>
        <v>0.35</v>
      </c>
    </row>
    <row r="353" spans="1:51" s="252" customFormat="1" ht="11.25" customHeight="1" x14ac:dyDescent="0.15">
      <c r="A353" s="382" t="s">
        <v>70</v>
      </c>
      <c r="B353" s="358"/>
      <c r="C353" s="358"/>
      <c r="D353" s="358"/>
      <c r="E353" s="358"/>
      <c r="F353" s="358"/>
      <c r="G353" s="123"/>
      <c r="H353" s="41"/>
      <c r="I353" s="41"/>
      <c r="J353" s="41"/>
      <c r="K353" s="59"/>
      <c r="L353" s="66"/>
      <c r="M353" s="66"/>
      <c r="N353" s="59"/>
      <c r="O353" s="59"/>
      <c r="P353" s="59"/>
      <c r="Q353" s="46"/>
      <c r="R353" s="59"/>
      <c r="S353" s="59"/>
      <c r="T353" s="46"/>
      <c r="U353" s="65"/>
      <c r="V353" s="65"/>
      <c r="W353" s="65"/>
      <c r="X353" s="65"/>
      <c r="Y353" s="67"/>
    </row>
    <row r="354" spans="1:51" s="47" customFormat="1" ht="11.25" customHeight="1" x14ac:dyDescent="0.15">
      <c r="A354" s="379" t="s">
        <v>146</v>
      </c>
      <c r="B354" s="146"/>
      <c r="C354" s="146"/>
      <c r="D354" s="146"/>
      <c r="E354" s="146"/>
      <c r="F354" s="146"/>
      <c r="G354" s="123">
        <f>'2. Collected Data'!G354</f>
        <v>18284</v>
      </c>
      <c r="H354" s="41">
        <f>'2. Collected Data'!I354/'3. Calculated Stats'!$G354*1000</f>
        <v>24.830452854955151</v>
      </c>
      <c r="I354" s="41">
        <f>'2. Collected Data'!J354/'3. Calculated Stats'!$G354*1000</f>
        <v>1.367315685845548</v>
      </c>
      <c r="J354" s="41">
        <f>'2. Collected Data'!K354/'3. Calculated Stats'!$G354*1000</f>
        <v>4.2660249398381094</v>
      </c>
      <c r="K354" s="59">
        <f>('2. Collected Data'!Y354+'2. Collected Data'!Z354)/G354*1000</f>
        <v>23.90067818858018</v>
      </c>
      <c r="L354" s="66">
        <f>IF(SUM('2. Collected Data'!Y354:Z354)&gt;0,(ROUND('2. Collected Data'!Y354/SUM('2. Collected Data'!Y354:Z354),2)),"")</f>
        <v>0.71</v>
      </c>
      <c r="M354" s="66">
        <f>IF(SUM('2. Collected Data'!Y354:Z354)&gt;0,1-L354,"")</f>
        <v>0.29000000000000004</v>
      </c>
      <c r="N354" s="59">
        <f>IF('2. Collected Data'!AD354&gt;0,'2. Collected Data'!AE354/'2. Collected Data'!AD354,"")</f>
        <v>1400</v>
      </c>
      <c r="O354" s="59">
        <f>IF('2. Collected Data'!AF354&gt;0,'2. Collected Data'!AG354/'2. Collected Data'!AF354,"")</f>
        <v>24000</v>
      </c>
      <c r="P354" s="59">
        <f>SUM('2. Collected Data'!AI354:AK354)/'2. Collected Data'!G354</f>
        <v>2.610205644279151</v>
      </c>
      <c r="Q354" s="46" t="str">
        <f>IF(MAX('2. Collected Data'!AI354:AK354)='2. Collected Data'!AI354,"NaCl",IF(MAX('2. Collected Data'!AJ354:AK354)='2. Collected Data'!AJ354,"CaCl2","MgCl2"))</f>
        <v>NaCl</v>
      </c>
      <c r="R354" s="59">
        <f>'2. Collected Data'!AL354/'2. Collected Data'!G354</f>
        <v>0.18841610150951651</v>
      </c>
      <c r="S354" s="59">
        <f>SUM('2. Collected Data'!AO354:AU354)/'2. Collected Data'!G354</f>
        <v>90.292660249398381</v>
      </c>
      <c r="T354" s="46"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4" s="65">
        <f>IF('2. Collected Data'!BC354&gt;0,'2. Collected Data'!BC354/'2. Collected Data'!$G354,"")</f>
        <v>138.40495952745567</v>
      </c>
      <c r="V354" s="65">
        <f>IF('2. Collected Data'!BD354&gt;0,'2. Collected Data'!BD354/'2. Collected Data'!$G354,"")</f>
        <v>468.19032596805948</v>
      </c>
      <c r="W354" s="65">
        <f>IF('2. Collected Data'!BE354&gt;0,'2. Collected Data'!BE354/'2. Collected Data'!$G354,"")</f>
        <v>278.53424250711004</v>
      </c>
      <c r="X354" s="65">
        <f>IF('2. Collected Data'!BF354&gt;0,'2. Collected Data'!BF354/'2. Collected Data'!$G354,"")</f>
        <v>964.84583734412593</v>
      </c>
      <c r="Y354" s="67">
        <f>IF(AND('2. Collected Data'!BB354&gt;0,'2. Collected Data'!BH354&gt;0),('2. Collected Data'!BH354-'2. Collected Data'!BB354)/'2. Collected Data'!BH354,"")</f>
        <v>-2.2897749703908531E-2</v>
      </c>
    </row>
    <row r="355" spans="1:51" s="252" customFormat="1" ht="11.25" customHeight="1" x14ac:dyDescent="0.15">
      <c r="A355" s="382" t="s">
        <v>158</v>
      </c>
      <c r="B355" s="358"/>
      <c r="C355" s="358"/>
      <c r="D355" s="358"/>
      <c r="E355" s="358"/>
      <c r="F355" s="358"/>
      <c r="G355" s="123"/>
      <c r="H355" s="41"/>
      <c r="I355" s="41"/>
      <c r="J355" s="41"/>
      <c r="K355" s="59"/>
      <c r="L355" s="66"/>
      <c r="M355" s="66"/>
      <c r="N355" s="59"/>
      <c r="O355" s="59"/>
      <c r="P355" s="59"/>
      <c r="Q355" s="46"/>
      <c r="R355" s="59"/>
      <c r="S355" s="59"/>
      <c r="T355" s="46"/>
      <c r="U355" s="65"/>
      <c r="V355" s="65"/>
      <c r="W355" s="65"/>
      <c r="X355" s="65"/>
      <c r="Y355" s="67"/>
    </row>
    <row r="356" spans="1:51" s="47" customFormat="1" ht="11.25" customHeight="1" x14ac:dyDescent="0.15">
      <c r="A356" s="379" t="s">
        <v>358</v>
      </c>
      <c r="B356" s="146"/>
      <c r="C356" s="146"/>
      <c r="D356" s="146"/>
      <c r="E356" s="146"/>
      <c r="F356" s="146"/>
      <c r="G356" s="123">
        <f>'2. Collected Data'!G356</f>
        <v>198471</v>
      </c>
      <c r="H356" s="41">
        <f>'2. Collected Data'!I356/'3. Calculated Stats'!$G356*1000</f>
        <v>3.390923611006142</v>
      </c>
      <c r="I356" s="41">
        <f>'2. Collected Data'!J356/'3. Calculated Stats'!$G356*1000</f>
        <v>2.191755974424475</v>
      </c>
      <c r="J356" s="41">
        <f>'2. Collected Data'!K356/'3. Calculated Stats'!$G356*1000</f>
        <v>3.5269636370049026E-2</v>
      </c>
      <c r="K356" s="59">
        <f>('2. Collected Data'!Y356+'2. Collected Data'!Z356)/G356*1000</f>
        <v>30.382272473056517</v>
      </c>
      <c r="L356" s="66">
        <f>IF(SUM('2. Collected Data'!Y356:Z356)&gt;0,(ROUND('2. Collected Data'!Y356/SUM('2. Collected Data'!Y356:Z356),2)),"")</f>
        <v>1</v>
      </c>
      <c r="M356" s="66">
        <f>IF(SUM('2. Collected Data'!Y356:Z356)&gt;0,1-L356,"")</f>
        <v>0</v>
      </c>
      <c r="N356" s="59">
        <f>IF('2. Collected Data'!AD356&gt;0,'2. Collected Data'!AE356/'2. Collected Data'!AD356,"")</f>
        <v>287.39884393063585</v>
      </c>
      <c r="O356" s="59">
        <f>IF('2. Collected Data'!AF356&gt;0,'2. Collected Data'!AG356/'2. Collected Data'!AF356,"")</f>
        <v>15180</v>
      </c>
      <c r="P356" s="59">
        <f>SUM('2. Collected Data'!AI356:AK356)/'2. Collected Data'!G356</f>
        <v>0.19192224556736248</v>
      </c>
      <c r="Q356" s="46" t="str">
        <f>IF(MAX('2. Collected Data'!AI356:AK356)='2. Collected Data'!AI356,"NaCl",IF(MAX('2. Collected Data'!AJ356:AK356)='2. Collected Data'!AJ356,"CaCl2","MgCl2"))</f>
        <v>NaCl</v>
      </c>
      <c r="R356" s="59">
        <f>'2. Collected Data'!AL356/'2. Collected Data'!G356</f>
        <v>9.2910299237672009E-2</v>
      </c>
      <c r="S356" s="59">
        <f>SUM('2. Collected Data'!AO356:AU356)/'2. Collected Data'!G356</f>
        <v>87.435101349819362</v>
      </c>
      <c r="T356" s="46" t="str">
        <f>IF(MAX('2. Collected Data'!AO356:AT356)='2. Collected Data'!AO356,"NaCl",IF(MAX('2. Collected Data'!AP356:AT356)='2. Collected Data'!AP356,"CaCl2",IF(MAX('2. Collected Data'!AQ356:AT356)='2. Collected Data'!AQ356,"MgCl2",IF(MAX('2. Collected Data'!AR356:AT356)='2. Collected Data'!AR356,"Potassium Acetate",IF('2. Collected Data'!AS356&gt;'2. Collected Data'!AT356,"Enhanced Brine","Ag Byproduct")))))</f>
        <v>NaCl</v>
      </c>
      <c r="U356" s="65">
        <f>IF('2. Collected Data'!BC356&gt;0,'2. Collected Data'!BC356/'2. Collected Data'!$G356,"")</f>
        <v>101.00754331867124</v>
      </c>
      <c r="V356" s="65">
        <f>IF('2. Collected Data'!BD356&gt;0,'2. Collected Data'!BD356/'2. Collected Data'!$G356,"")</f>
        <v>43.531150344382802</v>
      </c>
      <c r="W356" s="65">
        <f>IF('2. Collected Data'!BE356&gt;0,'2. Collected Data'!BE356/'2. Collected Data'!$G356,"")</f>
        <v>63.633043971159509</v>
      </c>
      <c r="X356" s="65">
        <f>IF('2. Collected Data'!BF356&gt;0,'2. Collected Data'!BF356/'2. Collected Data'!$G356,"")</f>
        <v>208.17173924653977</v>
      </c>
      <c r="Y356" s="67" t="str">
        <f>IF(AND('2. Collected Data'!BB356&gt;0,'2. Collected Data'!BH356&gt;0),('2. Collected Data'!BH356-'2. Collected Data'!BB356)/'2. Collected Data'!BH356,"")</f>
        <v/>
      </c>
    </row>
    <row r="357" spans="1:51" s="47" customFormat="1" ht="11.25" customHeight="1" x14ac:dyDescent="0.15">
      <c r="A357" s="379" t="s">
        <v>359</v>
      </c>
      <c r="B357" s="146"/>
      <c r="C357" s="146"/>
      <c r="D357" s="146"/>
      <c r="E357" s="146"/>
      <c r="F357" s="146"/>
      <c r="G357" s="123">
        <f>'2. Collected Data'!G357</f>
        <v>24300</v>
      </c>
      <c r="H357" s="41">
        <f>'2. Collected Data'!I357/'3. Calculated Stats'!$G357*1000</f>
        <v>23.456790123456791</v>
      </c>
      <c r="I357" s="41">
        <f>'2. Collected Data'!J357/'3. Calculated Stats'!$G357*1000</f>
        <v>1.5637860082304527</v>
      </c>
      <c r="J357" s="41">
        <f>'2. Collected Data'!K357/'3. Calculated Stats'!$G357*1000</f>
        <v>0.45267489711934156</v>
      </c>
      <c r="K357" s="59">
        <f>('2. Collected Data'!Y357+'2. Collected Data'!Z357)/G357*1000</f>
        <v>29.62962962962963</v>
      </c>
      <c r="L357" s="66">
        <f>IF(SUM('2. Collected Data'!Y357:Z357)&gt;0,(ROUND('2. Collected Data'!Y357/SUM('2. Collected Data'!Y357:Z357),2)),"")</f>
        <v>0.9</v>
      </c>
      <c r="M357" s="66">
        <f>IF(SUM('2. Collected Data'!Y357:Z357)&gt;0,1-L357,"")</f>
        <v>9.9999999999999978E-2</v>
      </c>
      <c r="N357" s="59">
        <f>IF('2. Collected Data'!AD357&gt;0,'2. Collected Data'!AE357/'2. Collected Data'!AD357,"")</f>
        <v>1692.3076923076924</v>
      </c>
      <c r="O357" s="59">
        <f>IF('2. Collected Data'!AF357&gt;0,'2. Collected Data'!AG357/'2. Collected Data'!AF357,"")</f>
        <v>15000</v>
      </c>
      <c r="P357" s="59">
        <f>SUM('2. Collected Data'!AI357:AK357)/'2. Collected Data'!G357</f>
        <v>10.931316872427983</v>
      </c>
      <c r="Q357" s="46" t="str">
        <f>IF(MAX('2. Collected Data'!AI357:AK357)='2. Collected Data'!AI357,"NaCl",IF(MAX('2. Collected Data'!AJ357:AK357)='2. Collected Data'!AJ357,"CaCl2","MgCl2"))</f>
        <v>NaCl</v>
      </c>
      <c r="R357" s="59">
        <f>'2. Collected Data'!AL357/'2. Collected Data'!G357</f>
        <v>0</v>
      </c>
      <c r="S357" s="59">
        <f>SUM('2. Collected Data'!AO357:AU357)/'2. Collected Data'!G357</f>
        <v>140.20518518518517</v>
      </c>
      <c r="T357" s="46" t="str">
        <f>IF(MAX('2. Collected Data'!AO357:AT357)='2. Collected Data'!AO357,"NaCl",IF(MAX('2. Collected Data'!AP357:AT357)='2. Collected Data'!AP357,"CaCl2",IF(MAX('2. Collected Data'!AQ357:AT357)='2. Collected Data'!AQ357,"MgCl2",IF(MAX('2. Collected Data'!AR357:AT357)='2. Collected Data'!AR357,"Potassium Acetate",IF('2. Collected Data'!AS357&gt;'2. Collected Data'!AT357,"Enhanced Brine","Ag Byproduct")))))</f>
        <v>NaCl</v>
      </c>
      <c r="U357" s="65">
        <f>IF('2. Collected Data'!BC357&gt;0,'2. Collected Data'!BC357/'2. Collected Data'!$G357,"")</f>
        <v>351.62135802469135</v>
      </c>
      <c r="V357" s="65">
        <f>IF('2. Collected Data'!BD357&gt;0,'2. Collected Data'!BD357/'2. Collected Data'!$G357,"")</f>
        <v>347.73662551440327</v>
      </c>
      <c r="W357" s="65">
        <f>IF('2. Collected Data'!BE357&gt;0,'2. Collected Data'!BE357/'2. Collected Data'!$G357,"")</f>
        <v>237.66584362139918</v>
      </c>
      <c r="X357" s="65">
        <f>IF('2. Collected Data'!BF357&gt;0,'2. Collected Data'!BF357/'2. Collected Data'!$G357,"")</f>
        <v>937.02382716049385</v>
      </c>
      <c r="Y357" s="67" t="str">
        <f>IF(AND('2. Collected Data'!BB357&gt;0,'2. Collected Data'!BH357&gt;0),('2. Collected Data'!BH357-'2. Collected Data'!BB357)/'2. Collected Data'!BH357,"")</f>
        <v/>
      </c>
    </row>
    <row r="358" spans="1:51" s="47" customFormat="1" ht="11.25" customHeight="1" x14ac:dyDescent="0.15">
      <c r="A358" s="379" t="s">
        <v>147</v>
      </c>
      <c r="B358" s="146"/>
      <c r="C358" s="146"/>
      <c r="D358" s="146"/>
      <c r="E358" s="146"/>
      <c r="F358" s="146"/>
      <c r="G358" s="123">
        <f>'2. Collected Data'!G358</f>
        <v>6511</v>
      </c>
      <c r="H358" s="41">
        <f>'2. Collected Data'!I358/'3. Calculated Stats'!$G358*1000</f>
        <v>42.082629396406084</v>
      </c>
      <c r="I358" s="41">
        <f>'2. Collected Data'!J358/'3. Calculated Stats'!$G358*1000</f>
        <v>1.2286899093841193</v>
      </c>
      <c r="J358" s="41">
        <f>'2. Collected Data'!K358/'3. Calculated Stats'!$G358*1000</f>
        <v>0</v>
      </c>
      <c r="K358" s="59">
        <f>('2. Collected Data'!Y358+'2. Collected Data'!Z358)/G358*1000</f>
        <v>53.755183535555219</v>
      </c>
      <c r="L358" s="66">
        <f>IF(SUM('2. Collected Data'!Y358:Z358)&gt;0,(ROUND('2. Collected Data'!Y358/SUM('2. Collected Data'!Y358:Z358),2)),"")</f>
        <v>0.86</v>
      </c>
      <c r="M358" s="66">
        <f>IF(SUM('2. Collected Data'!Y358:Z358)&gt;0,1-L358,"")</f>
        <v>0.14000000000000001</v>
      </c>
      <c r="N358" s="59">
        <f>IF('2. Collected Data'!AD358&gt;0,'2. Collected Data'!AE358/'2. Collected Data'!AD358,"")</f>
        <v>1769.2307692307693</v>
      </c>
      <c r="O358" s="59">
        <f>IF('2. Collected Data'!AF358&gt;0,'2. Collected Data'!AG358/'2. Collected Data'!AF358,"")</f>
        <v>2857.1428571428573</v>
      </c>
      <c r="P358" s="59">
        <f>SUM('2. Collected Data'!AI358:AK358)/'2. Collected Data'!G358</f>
        <v>16.179235140531407</v>
      </c>
      <c r="Q358" s="46" t="str">
        <f>IF(MAX('2. Collected Data'!AI358:AK358)='2. Collected Data'!AI358,"NaCl",IF(MAX('2. Collected Data'!AJ358:AK358)='2. Collected Data'!AJ358,"CaCl2","MgCl2"))</f>
        <v>NaCl</v>
      </c>
      <c r="R358" s="59">
        <f>'2. Collected Data'!AL358/'2. Collected Data'!G358</f>
        <v>0.32560282598679158</v>
      </c>
      <c r="S358" s="59">
        <f>SUM('2. Collected Data'!AO358:AU358)/'2. Collected Data'!G358</f>
        <v>228.56335432345261</v>
      </c>
      <c r="T358" s="46"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8" s="65">
        <f>IF('2. Collected Data'!BC358&gt;0,'2. Collected Data'!BC358/'2. Collected Data'!$G358,"")</f>
        <v>1392.7705421594226</v>
      </c>
      <c r="V358" s="65">
        <f>IF('2. Collected Data'!BD358&gt;0,'2. Collected Data'!BD358/'2. Collected Data'!$G358,"")</f>
        <v>1749.9898633082475</v>
      </c>
      <c r="W358" s="65">
        <f>IF('2. Collected Data'!BE358&gt;0,'2. Collected Data'!BE358/'2. Collected Data'!$G358,"")</f>
        <v>1181.6183381968976</v>
      </c>
      <c r="X358" s="65">
        <f>IF('2. Collected Data'!BF358&gt;0,'2. Collected Data'!BF358/'2. Collected Data'!$G358,"")</f>
        <v>4324.378743664568</v>
      </c>
      <c r="Y358" s="67" t="str">
        <f>IF(AND('2. Collected Data'!BB358&gt;0,'2. Collected Data'!BH358&gt;0),('2. Collected Data'!BH358-'2. Collected Data'!BB358)/'2. Collected Data'!BH358,"")</f>
        <v/>
      </c>
    </row>
    <row r="359" spans="1:51" s="252" customFormat="1" ht="11.25" customHeight="1" x14ac:dyDescent="0.15">
      <c r="A359" s="379" t="s">
        <v>360</v>
      </c>
      <c r="B359" s="358"/>
      <c r="C359" s="358"/>
      <c r="D359" s="358"/>
      <c r="E359" s="358"/>
      <c r="F359" s="358"/>
      <c r="G359" s="123">
        <f>'2. Collected Data'!G359</f>
        <v>57867</v>
      </c>
      <c r="H359" s="41">
        <f>'2. Collected Data'!I359/'3. Calculated Stats'!$G359*1000</f>
        <v>44.930616759120049</v>
      </c>
      <c r="I359" s="41">
        <f>'2. Collected Data'!J359/'3. Calculated Stats'!$G359*1000</f>
        <v>0</v>
      </c>
      <c r="J359" s="41">
        <f>'2. Collected Data'!K359/'3. Calculated Stats'!$G359*1000</f>
        <v>0</v>
      </c>
      <c r="K359" s="59">
        <f>('2. Collected Data'!Y359+'2. Collected Data'!Z359)/G359*1000</f>
        <v>0</v>
      </c>
      <c r="L359" s="66" t="str">
        <f>IF(SUM('2. Collected Data'!Y359:Z359)&gt;0,(ROUND('2. Collected Data'!Y359/SUM('2. Collected Data'!Y359:Z359),2)),"")</f>
        <v/>
      </c>
      <c r="M359" s="66" t="str">
        <f>IF(SUM('2. Collected Data'!Y359:Z359)&gt;0,1-L359,"")</f>
        <v/>
      </c>
      <c r="N359" s="59">
        <f>IF('2. Collected Data'!AD359&gt;0,'2. Collected Data'!AE359/'2. Collected Data'!AD359,"")</f>
        <v>1963.898916967509</v>
      </c>
      <c r="O359" s="59" t="str">
        <f>IF('2. Collected Data'!AF359&gt;0,'2. Collected Data'!AG359/'2. Collected Data'!AF359,"")</f>
        <v/>
      </c>
      <c r="P359" s="59">
        <f>SUM('2. Collected Data'!AI359:AK359)/'2. Collected Data'!G359</f>
        <v>0</v>
      </c>
      <c r="Q359" s="46" t="str">
        <f>IF(MAX('2. Collected Data'!AI359:AK359)='2. Collected Data'!AI359,"NaCl",IF(MAX('2. Collected Data'!AJ359:AK359)='2. Collected Data'!AJ359,"CaCl2","MgCl2"))</f>
        <v>NaCl</v>
      </c>
      <c r="R359" s="59">
        <f>'2. Collected Data'!AL359/'2. Collected Data'!G359</f>
        <v>0</v>
      </c>
      <c r="S359" s="59">
        <f>SUM('2. Collected Data'!AO359:AU359)/'2. Collected Data'!G359</f>
        <v>0</v>
      </c>
      <c r="T359" s="46" t="str">
        <f>IF(MAX('2. Collected Data'!AO359:AT359)='2. Collected Data'!AO359,"NaCl",IF(MAX('2. Collected Data'!AP359:AT359)='2. Collected Data'!AP359,"CaCl2",IF(MAX('2. Collected Data'!AQ359:AT359)='2. Collected Data'!AQ359,"MgCl2",IF(MAX('2. Collected Data'!AR359:AT359)='2. Collected Data'!AR359,"Potassium Acetate",IF('2. Collected Data'!AS359&gt;'2. Collected Data'!AT359,"Enhanced Brine","Ag Byproduct")))))</f>
        <v>NaCl</v>
      </c>
      <c r="U359" s="65" t="str">
        <f>IF('2. Collected Data'!BC359&gt;0,'2. Collected Data'!BC359/'2. Collected Data'!$G359,"")</f>
        <v/>
      </c>
      <c r="V359" s="65" t="str">
        <f>IF('2. Collected Data'!BD359&gt;0,'2. Collected Data'!BD359/'2. Collected Data'!$G359,"")</f>
        <v/>
      </c>
      <c r="W359" s="65" t="str">
        <f>IF('2. Collected Data'!BE359&gt;0,'2. Collected Data'!BE359/'2. Collected Data'!$G359,"")</f>
        <v/>
      </c>
      <c r="X359" s="65" t="str">
        <f>IF('2. Collected Data'!BF359&gt;0,'2. Collected Data'!BF359/'2. Collected Data'!$G359,"")</f>
        <v/>
      </c>
      <c r="Y359" s="67" t="str">
        <f>IF(AND('2. Collected Data'!BB359&gt;0,'2. Collected Data'!BH359&gt;0),('2. Collected Data'!BH359-'2. Collected Data'!BB359)/'2. Collected Data'!BH359,"")</f>
        <v/>
      </c>
    </row>
    <row r="360" spans="1:51" s="47" customFormat="1" ht="11.25" customHeight="1" x14ac:dyDescent="0.15">
      <c r="A360" s="379" t="s">
        <v>148</v>
      </c>
      <c r="B360" s="146"/>
      <c r="C360" s="146"/>
      <c r="D360" s="146"/>
      <c r="E360" s="146"/>
      <c r="F360" s="146"/>
      <c r="G360" s="123">
        <f>'2. Collected Data'!G360</f>
        <v>18900</v>
      </c>
      <c r="H360" s="41">
        <f>'2. Collected Data'!I360/'3. Calculated Stats'!$G360*1000</f>
        <v>28.095238095238098</v>
      </c>
      <c r="I360" s="41">
        <f>'2. Collected Data'!J360/'3. Calculated Stats'!$G360*1000</f>
        <v>1.6402116402116402</v>
      </c>
      <c r="J360" s="41">
        <f>'2. Collected Data'!K360/'3. Calculated Stats'!$G360*1000</f>
        <v>1.0582010582010584</v>
      </c>
      <c r="K360" s="59">
        <f>('2. Collected Data'!Y360+'2. Collected Data'!Z360)/G360*1000</f>
        <v>67.513227513227505</v>
      </c>
      <c r="L360" s="66">
        <f>IF(SUM('2. Collected Data'!Y360:Z360)&gt;0,(ROUND('2. Collected Data'!Y360/SUM('2. Collected Data'!Y360:Z360),2)),"")</f>
        <v>0.87</v>
      </c>
      <c r="M360" s="66">
        <f>IF(SUM('2. Collected Data'!Y360:Z360)&gt;0,1-L360,"")</f>
        <v>0.13</v>
      </c>
      <c r="N360" s="59">
        <f>IF('2. Collected Data'!AD360&gt;0,'2. Collected Data'!AE360/'2. Collected Data'!AD360,"")</f>
        <v>650.71428571428567</v>
      </c>
      <c r="O360" s="59">
        <f>IF('2. Collected Data'!AF360&gt;0,'2. Collected Data'!AG360/'2. Collected Data'!AF360,"")</f>
        <v>13600</v>
      </c>
      <c r="P360" s="59">
        <f>SUM('2. Collected Data'!AI360:AK360)/'2. Collected Data'!G360</f>
        <v>3.2515873015873016</v>
      </c>
      <c r="Q360" s="46" t="str">
        <f>IF(MAX('2. Collected Data'!AI360:AK360)='2. Collected Data'!AI360,"NaCl",IF(MAX('2. Collected Data'!AJ360:AK360)='2. Collected Data'!AJ360,"CaCl2","MgCl2"))</f>
        <v>NaCl</v>
      </c>
      <c r="R360" s="59">
        <f>'2. Collected Data'!AL360/'2. Collected Data'!G360</f>
        <v>4.5303174603174607</v>
      </c>
      <c r="S360" s="59">
        <f>SUM('2. Collected Data'!AO360:AU360)/'2. Collected Data'!G360</f>
        <v>85.957671957671963</v>
      </c>
      <c r="T360" s="46"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MgCl2</v>
      </c>
      <c r="U360" s="65">
        <f>IF('2. Collected Data'!BC360&gt;0,'2. Collected Data'!BC360/'2. Collected Data'!$G360,"")</f>
        <v>1093.4920634920634</v>
      </c>
      <c r="V360" s="65">
        <f>IF('2. Collected Data'!BD360&gt;0,'2. Collected Data'!BD360/'2. Collected Data'!$G360,"")</f>
        <v>631.95767195767201</v>
      </c>
      <c r="W360" s="65">
        <f>IF('2. Collected Data'!BE360&gt;0,'2. Collected Data'!BE360/'2. Collected Data'!$G360,"")</f>
        <v>661.61010582010579</v>
      </c>
      <c r="X360" s="65">
        <f>IF('2. Collected Data'!BF360&gt;0,'2. Collected Data'!BF360/'2. Collected Data'!$G360,"")</f>
        <v>2482.6455026455028</v>
      </c>
      <c r="Y360" s="67" t="str">
        <f>IF(AND('2. Collected Data'!BB360&gt;0,'2. Collected Data'!BH360&gt;0),('2. Collected Data'!BH360-'2. Collected Data'!BB360)/'2. Collected Data'!BH360,"")</f>
        <v/>
      </c>
    </row>
    <row r="361" spans="1:51" s="47" customFormat="1" ht="11.25" customHeight="1" x14ac:dyDescent="0.15">
      <c r="A361" s="379" t="s">
        <v>149</v>
      </c>
      <c r="B361" s="146"/>
      <c r="C361" s="146"/>
      <c r="D361" s="146"/>
      <c r="E361" s="146"/>
      <c r="F361" s="146"/>
      <c r="G361" s="123">
        <f>'2. Collected Data'!G361</f>
        <v>75000</v>
      </c>
      <c r="H361" s="41">
        <f>'2. Collected Data'!I361/'3. Calculated Stats'!$G361*1000</f>
        <v>15.226666666666667</v>
      </c>
      <c r="I361" s="41">
        <f>'2. Collected Data'!J361/'3. Calculated Stats'!$G361*1000</f>
        <v>3.0133333333333332</v>
      </c>
      <c r="J361" s="41">
        <f>'2. Collected Data'!K361/'3. Calculated Stats'!$G361*1000</f>
        <v>0.36000000000000004</v>
      </c>
      <c r="K361" s="59">
        <f>('2. Collected Data'!Y361+'2. Collected Data'!Z361)/G361*1000</f>
        <v>62</v>
      </c>
      <c r="L361" s="66">
        <f>IF(SUM('2. Collected Data'!Y361:Z361)&gt;0,(ROUND('2. Collected Data'!Y361/SUM('2. Collected Data'!Y361:Z361),2)),"")</f>
        <v>0.97</v>
      </c>
      <c r="M361" s="66">
        <f>IF(SUM('2. Collected Data'!Y361:Z361)&gt;0,1-L361,"")</f>
        <v>3.0000000000000027E-2</v>
      </c>
      <c r="N361" s="59">
        <f>IF('2. Collected Data'!AD361&gt;0,'2. Collected Data'!AE361/'2. Collected Data'!AD361,"")</f>
        <v>1120.253164556962</v>
      </c>
      <c r="O361" s="59">
        <f>IF('2. Collected Data'!AF361&gt;0,'2. Collected Data'!AG361/'2. Collected Data'!AF361,"")</f>
        <v>8666.6666666666661</v>
      </c>
      <c r="P361" s="59">
        <f>SUM('2. Collected Data'!AI361:AK361)/'2. Collected Data'!G361</f>
        <v>3.7628666666666666</v>
      </c>
      <c r="Q361" s="46" t="str">
        <f>IF(MAX('2. Collected Data'!AI361:AK361)='2. Collected Data'!AI361,"NaCl",IF(MAX('2. Collected Data'!AJ361:AK361)='2. Collected Data'!AJ361,"CaCl2","MgCl2"))</f>
        <v>NaCl</v>
      </c>
      <c r="R361" s="59">
        <f>'2. Collected Data'!AL361/'2. Collected Data'!G361</f>
        <v>1.2231466666666666</v>
      </c>
      <c r="S361" s="59">
        <f>SUM('2. Collected Data'!AO361:AU361)/'2. Collected Data'!G361</f>
        <v>15.279986666666666</v>
      </c>
      <c r="T361" s="46"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1" s="65">
        <f>IF('2. Collected Data'!BC361&gt;0,'2. Collected Data'!BC361/'2. Collected Data'!$G361,"")</f>
        <v>126.72434666666666</v>
      </c>
      <c r="V361" s="65">
        <f>IF('2. Collected Data'!BD361&gt;0,'2. Collected Data'!BD361/'2. Collected Data'!$G361,"")</f>
        <v>29.519986666666668</v>
      </c>
      <c r="W361" s="65">
        <f>IF('2. Collected Data'!BE361&gt;0,'2. Collected Data'!BE361/'2. Collected Data'!$G361,"")</f>
        <v>3.6920799999999998</v>
      </c>
      <c r="X361" s="65">
        <f>IF('2. Collected Data'!BF361&gt;0,'2. Collected Data'!BF361/'2. Collected Data'!$G361,"")</f>
        <v>159.93641333333332</v>
      </c>
      <c r="Y361" s="67" t="str">
        <f>IF(AND('2. Collected Data'!BB361&gt;0,'2. Collected Data'!BH361&gt;0),('2. Collected Data'!BH361-'2. Collected Data'!BB361)/'2. Collected Data'!BH361,"")</f>
        <v/>
      </c>
    </row>
    <row r="362" spans="1:51" s="47" customFormat="1" ht="11.25" customHeight="1" x14ac:dyDescent="0.15">
      <c r="A362" s="379" t="s">
        <v>75</v>
      </c>
      <c r="B362" s="146"/>
      <c r="C362" s="146"/>
      <c r="D362" s="146"/>
      <c r="E362" s="146"/>
      <c r="F362" s="146"/>
      <c r="G362" s="123">
        <f>'2. Collected Data'!G362</f>
        <v>35177</v>
      </c>
      <c r="H362" s="41">
        <f>'2. Collected Data'!I362/'3. Calculated Stats'!$G362*1000</f>
        <v>0</v>
      </c>
      <c r="I362" s="41">
        <f>'2. Collected Data'!J362/'3. Calculated Stats'!$G362*1000</f>
        <v>0</v>
      </c>
      <c r="J362" s="41">
        <f>'2. Collected Data'!K362/'3. Calculated Stats'!$G362*1000</f>
        <v>0</v>
      </c>
      <c r="K362" s="59">
        <f>('2. Collected Data'!Y362+'2. Collected Data'!Z362)/G362*1000</f>
        <v>0</v>
      </c>
      <c r="L362" s="66" t="str">
        <f>IF(SUM('2. Collected Data'!Y362:Z362)&gt;0,(ROUND('2. Collected Data'!Y362/SUM('2. Collected Data'!Y362:Z362),2)),"")</f>
        <v/>
      </c>
      <c r="M362" s="66" t="str">
        <f>IF(SUM('2. Collected Data'!Y362:Z362)&gt;0,1-L362,"")</f>
        <v/>
      </c>
      <c r="N362" s="59">
        <f>IF('2. Collected Data'!AD362&gt;0,'2. Collected Data'!AE362/'2. Collected Data'!AD362,"")</f>
        <v>1948.5848484848484</v>
      </c>
      <c r="O362" s="59">
        <f>IF('2. Collected Data'!AF362&gt;0,'2. Collected Data'!AG362/'2. Collected Data'!AF362,"")</f>
        <v>4121.8637992831545</v>
      </c>
      <c r="P362" s="59">
        <f>SUM('2. Collected Data'!AI362:AK362)/'2. Collected Data'!G362</f>
        <v>9.2180970520510552</v>
      </c>
      <c r="Q362" s="46" t="str">
        <f>IF(MAX('2. Collected Data'!AI362:AK362)='2. Collected Data'!AI362,"NaCl",IF(MAX('2. Collected Data'!AJ362:AK362)='2. Collected Data'!AJ362,"CaCl2","MgCl2"))</f>
        <v>NaCl</v>
      </c>
      <c r="R362" s="59">
        <f>'2. Collected Data'!AL362/'2. Collected Data'!G362</f>
        <v>0.5728174659578702</v>
      </c>
      <c r="S362" s="59">
        <f>SUM('2. Collected Data'!AO362:AU362)/'2. Collected Data'!G362</f>
        <v>328.28899565056713</v>
      </c>
      <c r="T362" s="46" t="str">
        <f>IF(MAX('2. Collected Data'!AO362:AT362)='2. Collected Data'!AO362,"NaCl",IF(MAX('2. Collected Data'!AP362:AT362)='2. Collected Data'!AP362,"CaCl2",IF(MAX('2. Collected Data'!AQ362:AT362)='2. Collected Data'!AQ362,"MgCl2",IF(MAX('2. Collected Data'!AR362:AT362)='2. Collected Data'!AR362,"Potassium Acetate",IF('2. Collected Data'!AS362&gt;'2. Collected Data'!AT362,"Enhanced Brine","Ag Byproduct")))))</f>
        <v>NaCl</v>
      </c>
      <c r="U362" s="65">
        <f>IF('2. Collected Data'!BC362&gt;0,'2. Collected Data'!BC362/'2. Collected Data'!$G362,"")</f>
        <v>644.35719362083182</v>
      </c>
      <c r="V362" s="65">
        <f>IF('2. Collected Data'!BD362&gt;0,'2. Collected Data'!BD362/'2. Collected Data'!$G362,"")</f>
        <v>653.78264206725987</v>
      </c>
      <c r="W362" s="65">
        <f>IF('2. Collected Data'!BE362&gt;0,'2. Collected Data'!BE362/'2. Collected Data'!$G362,"")</f>
        <v>808.40517952070957</v>
      </c>
      <c r="X362" s="65">
        <f>IF('2. Collected Data'!BF362&gt;0,'2. Collected Data'!BF362/'2. Collected Data'!$G362,"")</f>
        <v>2106.545015208801</v>
      </c>
      <c r="Y362" s="67">
        <f>IF(AND('2. Collected Data'!BB362&gt;0,'2. Collected Data'!BH362&gt;0),('2. Collected Data'!BH362-'2. Collected Data'!BB362)/'2. Collected Data'!BH362,"")</f>
        <v>2.0904645476772541E-2</v>
      </c>
    </row>
    <row r="363" spans="1:51" s="47" customFormat="1" ht="11.25" customHeight="1" x14ac:dyDescent="0.15">
      <c r="A363" s="381" t="s">
        <v>361</v>
      </c>
      <c r="B363" s="146"/>
      <c r="C363" s="146"/>
      <c r="D363" s="146"/>
      <c r="E363" s="146"/>
      <c r="F363" s="146"/>
      <c r="G363" s="123">
        <f>'2. Collected Data'!G363</f>
        <v>15606</v>
      </c>
      <c r="H363" s="41">
        <f>'2. Collected Data'!I363/'3. Calculated Stats'!$G363*1000</f>
        <v>24.990388312187623</v>
      </c>
      <c r="I363" s="41">
        <f>'2. Collected Data'!J363/'3. Calculated Stats'!$G363*1000</f>
        <v>1.98641548122517</v>
      </c>
      <c r="J363" s="41">
        <f>'2. Collected Data'!K363/'3. Calculated Stats'!$G363*1000</f>
        <v>1.1534025374855825</v>
      </c>
      <c r="K363" s="59">
        <f>('2. Collected Data'!Y363+'2. Collected Data'!Z363)/G363*1000</f>
        <v>30.11662181212354</v>
      </c>
      <c r="L363" s="66">
        <f>IF(SUM('2. Collected Data'!Y363:Z363)&gt;0,(ROUND('2. Collected Data'!Y363/SUM('2. Collected Data'!Y363:Z363),2)),"")</f>
        <v>0.93</v>
      </c>
      <c r="M363" s="66">
        <f>IF(SUM('2. Collected Data'!Y363:Z363)&gt;0,1-L363,"")</f>
        <v>6.9999999999999951E-2</v>
      </c>
      <c r="N363" s="59">
        <f>IF('2. Collected Data'!AD363&gt;0,'2. Collected Data'!AE363/'2. Collected Data'!AD363,"")</f>
        <v>96</v>
      </c>
      <c r="O363" s="59">
        <f>IF('2. Collected Data'!AF363&gt;0,'2. Collected Data'!AG363/'2. Collected Data'!AF363,"")</f>
        <v>1000</v>
      </c>
      <c r="P363" s="59">
        <f>SUM('2. Collected Data'!AI363:AK363)/'2. Collected Data'!G363</f>
        <v>0.51653210303729336</v>
      </c>
      <c r="Q363" s="46" t="str">
        <f>IF(MAX('2. Collected Data'!AI363:AK363)='2. Collected Data'!AI363,"NaCl",IF(MAX('2. Collected Data'!AJ363:AK363)='2. Collected Data'!AJ363,"CaCl2","MgCl2"))</f>
        <v>MgCl2</v>
      </c>
      <c r="R363" s="59">
        <f>'2. Collected Data'!AL363/'2. Collected Data'!G363</f>
        <v>13.252723311546841</v>
      </c>
      <c r="S363" s="59">
        <f>SUM('2. Collected Data'!AO363:AU363)/'2. Collected Data'!G363</f>
        <v>93.067986671792895</v>
      </c>
      <c r="T363" s="46" t="str">
        <f>IF(MAX('2. Collected Data'!AO363:AT363)='2. Collected Data'!AO363,"NaCl",IF(MAX('2. Collected Data'!AP363:AT363)='2. Collected Data'!AP363,"CaCl2",IF(MAX('2. Collected Data'!AQ363:AT363)='2. Collected Data'!AQ363,"MgCl2",IF(MAX('2. Collected Data'!AR363:AT363)='2. Collected Data'!AR363,"Potassium Acetate",IF('2. Collected Data'!AS363&gt;'2. Collected Data'!AT363,"Enhanced Brine","Ag Byproduct")))))</f>
        <v>NaCl</v>
      </c>
      <c r="U363" s="65" t="str">
        <f>IF('2. Collected Data'!BC363&gt;0,'2. Collected Data'!BC363/'2. Collected Data'!$G363,"")</f>
        <v/>
      </c>
      <c r="V363" s="65" t="str">
        <f>IF('2. Collected Data'!BD363&gt;0,'2. Collected Data'!BD363/'2. Collected Data'!$G363,"")</f>
        <v/>
      </c>
      <c r="W363" s="65" t="str">
        <f>IF('2. Collected Data'!BE363&gt;0,'2. Collected Data'!BE363/'2. Collected Data'!$G363,"")</f>
        <v/>
      </c>
      <c r="X363" s="65" t="str">
        <f>IF('2. Collected Data'!BF363&gt;0,'2. Collected Data'!BF363/'2. Collected Data'!$G363,"")</f>
        <v/>
      </c>
      <c r="Y363" s="67">
        <f>IF(AND('2. Collected Data'!BB363&gt;0,'2. Collected Data'!BH363&gt;0),('2. Collected Data'!BH363-'2. Collected Data'!BB363)/'2. Collected Data'!BH363,"")</f>
        <v>0.48299711815561958</v>
      </c>
    </row>
    <row r="364" spans="1:51" s="47" customFormat="1" ht="11.25" customHeight="1" x14ac:dyDescent="0.15">
      <c r="A364" s="55"/>
      <c r="B364" s="53"/>
      <c r="C364" s="303"/>
      <c r="D364" s="303"/>
      <c r="E364" s="303"/>
      <c r="F364" s="303"/>
      <c r="G364" s="121"/>
      <c r="H364" s="56"/>
      <c r="I364" s="57"/>
      <c r="J364" s="57"/>
      <c r="K364" s="58"/>
      <c r="L364" s="58"/>
      <c r="M364" s="58"/>
      <c r="N364" s="58"/>
      <c r="O364" s="58"/>
      <c r="P364" s="58"/>
      <c r="Q364" s="77"/>
      <c r="R364" s="58"/>
      <c r="S364" s="58"/>
      <c r="T364" s="58"/>
      <c r="U364" s="58"/>
      <c r="V364" s="58"/>
      <c r="W364" s="58"/>
      <c r="X364" s="58"/>
      <c r="Y364" s="58"/>
    </row>
    <row r="365" spans="1:51" s="26" customFormat="1" ht="12.75" x14ac:dyDescent="0.2">
      <c r="A365" s="30"/>
      <c r="G365" s="25"/>
      <c r="H365" s="28"/>
      <c r="I365" s="25"/>
      <c r="J365" s="25"/>
      <c r="K365" s="25"/>
      <c r="L365" s="25"/>
      <c r="M365" s="25"/>
      <c r="N365" s="25"/>
      <c r="O365" s="25"/>
      <c r="P365" s="25"/>
      <c r="Q365" s="25"/>
      <c r="R365" s="25"/>
      <c r="S365" s="25"/>
      <c r="T365" s="25"/>
      <c r="U365" s="25"/>
      <c r="V365" s="25"/>
      <c r="W365" s="25"/>
      <c r="X365" s="25"/>
      <c r="Y365" s="25"/>
      <c r="AY365" s="74"/>
    </row>
    <row r="366" spans="1:51" s="26" customFormat="1" ht="12.75" hidden="1" x14ac:dyDescent="0.2">
      <c r="A366" s="30"/>
      <c r="G366" s="25"/>
      <c r="H366" s="28"/>
      <c r="I366" s="25"/>
      <c r="J366" s="25"/>
      <c r="K366" s="25"/>
      <c r="L366" s="25"/>
      <c r="M366" s="25"/>
      <c r="N366" s="25"/>
      <c r="O366" s="25"/>
      <c r="P366" s="25"/>
      <c r="Q366" s="25"/>
      <c r="R366" s="25"/>
      <c r="S366" s="25"/>
      <c r="T366" s="25"/>
      <c r="U366" s="25"/>
      <c r="V366" s="25"/>
      <c r="W366" s="25"/>
      <c r="X366" s="25"/>
      <c r="Y366" s="25"/>
      <c r="AY366" s="74"/>
    </row>
    <row r="367" spans="1:51" s="26" customFormat="1" ht="12.75" hidden="1" x14ac:dyDescent="0.2">
      <c r="A367" s="30"/>
      <c r="G367" s="25"/>
      <c r="H367" s="28"/>
      <c r="I367" s="25"/>
      <c r="J367" s="25"/>
      <c r="K367" s="25"/>
      <c r="L367" s="25"/>
      <c r="M367" s="25"/>
      <c r="N367" s="25"/>
      <c r="O367" s="25"/>
      <c r="P367" s="25"/>
      <c r="Q367" s="25"/>
      <c r="R367" s="25"/>
      <c r="S367" s="25"/>
      <c r="T367" s="25"/>
      <c r="U367" s="25"/>
      <c r="V367" s="25"/>
      <c r="W367" s="25"/>
      <c r="X367" s="25"/>
      <c r="Y367" s="25"/>
      <c r="AY367" s="74"/>
    </row>
    <row r="368" spans="1:51" s="26" customFormat="1" ht="12.75" hidden="1" x14ac:dyDescent="0.2">
      <c r="A368" s="30"/>
      <c r="G368" s="25"/>
      <c r="H368" s="28"/>
      <c r="I368" s="25"/>
      <c r="J368" s="25"/>
      <c r="K368" s="25"/>
      <c r="L368" s="25"/>
      <c r="M368" s="25"/>
      <c r="N368" s="25"/>
      <c r="O368" s="25"/>
      <c r="P368" s="25"/>
      <c r="Q368" s="25"/>
      <c r="R368" s="25"/>
      <c r="S368" s="25"/>
      <c r="T368" s="25"/>
      <c r="U368" s="25"/>
      <c r="V368" s="25"/>
      <c r="W368" s="25"/>
      <c r="X368" s="25"/>
      <c r="Y368" s="25"/>
      <c r="AY368" s="74"/>
    </row>
    <row r="369" spans="1:51" s="26" customFormat="1" ht="12.75" hidden="1" x14ac:dyDescent="0.2">
      <c r="A369" s="30"/>
      <c r="G369" s="25"/>
      <c r="H369" s="28"/>
      <c r="I369" s="25"/>
      <c r="J369" s="25"/>
      <c r="K369" s="25"/>
      <c r="L369" s="25"/>
      <c r="M369" s="25"/>
      <c r="N369" s="25"/>
      <c r="O369" s="25"/>
      <c r="P369" s="25"/>
      <c r="Q369" s="25"/>
      <c r="R369" s="25"/>
      <c r="S369" s="25"/>
      <c r="T369" s="25"/>
      <c r="U369" s="25"/>
      <c r="V369" s="25"/>
      <c r="W369" s="25"/>
      <c r="X369" s="25"/>
      <c r="Y369" s="25"/>
      <c r="AY369" s="74"/>
    </row>
    <row r="370" spans="1:51" s="26" customFormat="1" ht="12.75" hidden="1" x14ac:dyDescent="0.2">
      <c r="A370" s="30"/>
      <c r="G370" s="25"/>
      <c r="H370" s="28"/>
      <c r="I370" s="25"/>
      <c r="J370" s="25"/>
      <c r="K370" s="25"/>
      <c r="L370" s="25"/>
      <c r="M370" s="25"/>
      <c r="N370" s="25"/>
      <c r="O370" s="25"/>
      <c r="P370" s="25"/>
      <c r="Q370" s="25"/>
      <c r="R370" s="25"/>
      <c r="S370" s="25"/>
      <c r="T370" s="25"/>
      <c r="U370" s="25"/>
      <c r="V370" s="25"/>
      <c r="W370" s="25"/>
      <c r="X370" s="25"/>
      <c r="Y370" s="25"/>
      <c r="AY370" s="74"/>
    </row>
    <row r="371" spans="1:51" s="26" customFormat="1" ht="12.75" hidden="1" x14ac:dyDescent="0.2">
      <c r="A371" s="30"/>
      <c r="G371" s="25"/>
      <c r="H371" s="28"/>
      <c r="I371" s="25"/>
      <c r="J371" s="25"/>
      <c r="K371" s="25"/>
      <c r="L371" s="25"/>
      <c r="M371" s="25"/>
      <c r="N371" s="25"/>
      <c r="O371" s="25"/>
      <c r="P371" s="25"/>
      <c r="Q371" s="25"/>
      <c r="R371" s="25"/>
      <c r="S371" s="25"/>
      <c r="T371" s="25"/>
      <c r="U371" s="25"/>
      <c r="V371" s="25"/>
      <c r="W371" s="25"/>
      <c r="X371" s="25"/>
      <c r="Y371" s="25"/>
      <c r="AY371" s="74"/>
    </row>
    <row r="372" spans="1:51" s="26" customFormat="1" ht="12.75" hidden="1" x14ac:dyDescent="0.2">
      <c r="A372" s="30"/>
      <c r="G372" s="25"/>
      <c r="H372" s="28"/>
      <c r="I372" s="25"/>
      <c r="J372" s="25"/>
      <c r="K372" s="25"/>
      <c r="L372" s="25"/>
      <c r="M372" s="25"/>
      <c r="N372" s="25"/>
      <c r="O372" s="25"/>
      <c r="P372" s="25"/>
      <c r="Q372" s="25"/>
      <c r="R372" s="25"/>
      <c r="S372" s="25"/>
      <c r="T372" s="25"/>
      <c r="U372" s="25"/>
      <c r="V372" s="25"/>
      <c r="W372" s="25"/>
      <c r="X372" s="25"/>
      <c r="Y372" s="25"/>
      <c r="AY372" s="74"/>
    </row>
    <row r="373" spans="1:51" s="26" customFormat="1" ht="12.75" hidden="1" x14ac:dyDescent="0.2">
      <c r="A373" s="30"/>
      <c r="G373" s="25"/>
      <c r="H373" s="28"/>
      <c r="I373" s="25"/>
      <c r="J373" s="25"/>
      <c r="K373" s="25"/>
      <c r="L373" s="25"/>
      <c r="M373" s="25"/>
      <c r="N373" s="25"/>
      <c r="O373" s="25"/>
      <c r="P373" s="25"/>
      <c r="Q373" s="25"/>
      <c r="R373" s="25"/>
      <c r="S373" s="25"/>
      <c r="T373" s="25"/>
      <c r="U373" s="25"/>
      <c r="V373" s="25"/>
      <c r="W373" s="25"/>
      <c r="X373" s="25"/>
      <c r="Y373" s="25"/>
      <c r="AY373" s="74"/>
    </row>
    <row r="374" spans="1:51" s="26" customFormat="1" ht="12.75" hidden="1" x14ac:dyDescent="0.2">
      <c r="A374" s="30"/>
      <c r="G374" s="25"/>
      <c r="H374" s="28"/>
      <c r="I374" s="25"/>
      <c r="J374" s="25"/>
      <c r="K374" s="25"/>
      <c r="L374" s="25"/>
      <c r="M374" s="25"/>
      <c r="N374" s="25"/>
      <c r="O374" s="25"/>
      <c r="P374" s="25"/>
      <c r="Q374" s="25"/>
      <c r="R374" s="25"/>
      <c r="S374" s="25"/>
      <c r="T374" s="25"/>
      <c r="U374" s="25"/>
      <c r="V374" s="25"/>
      <c r="W374" s="25"/>
      <c r="X374" s="25"/>
      <c r="Y374" s="25"/>
      <c r="AY374" s="74"/>
    </row>
    <row r="375" spans="1:51" s="26" customFormat="1" ht="12.75" hidden="1" x14ac:dyDescent="0.2">
      <c r="A375" s="30"/>
      <c r="G375" s="25"/>
      <c r="H375" s="28"/>
      <c r="I375" s="25"/>
      <c r="J375" s="25"/>
      <c r="K375" s="25"/>
      <c r="L375" s="25"/>
      <c r="M375" s="25"/>
      <c r="N375" s="25"/>
      <c r="O375" s="25"/>
      <c r="P375" s="25"/>
      <c r="Q375" s="25"/>
      <c r="R375" s="25"/>
      <c r="S375" s="25"/>
      <c r="T375" s="25"/>
      <c r="U375" s="25"/>
      <c r="V375" s="25"/>
      <c r="W375" s="25"/>
      <c r="X375" s="25"/>
      <c r="Y375" s="25"/>
      <c r="AY375" s="74"/>
    </row>
    <row r="376" spans="1:51" s="26" customFormat="1" ht="12.75" hidden="1" x14ac:dyDescent="0.2">
      <c r="A376" s="30"/>
      <c r="G376" s="25"/>
      <c r="H376" s="28"/>
      <c r="I376" s="25"/>
      <c r="J376" s="25"/>
      <c r="K376" s="25"/>
      <c r="L376" s="25"/>
      <c r="M376" s="25"/>
      <c r="N376" s="25"/>
      <c r="O376" s="25"/>
      <c r="P376" s="25"/>
      <c r="Q376" s="25"/>
      <c r="R376" s="25"/>
      <c r="S376" s="25"/>
      <c r="T376" s="25"/>
      <c r="U376" s="25"/>
      <c r="V376" s="25"/>
      <c r="W376" s="25"/>
      <c r="X376" s="25"/>
      <c r="Y376" s="25"/>
      <c r="AY376" s="74"/>
    </row>
    <row r="377" spans="1:51" s="26" customFormat="1" ht="12.75" hidden="1" x14ac:dyDescent="0.2">
      <c r="A377" s="30"/>
      <c r="G377" s="25"/>
      <c r="H377" s="28"/>
      <c r="I377" s="25"/>
      <c r="J377" s="25"/>
      <c r="K377" s="25"/>
      <c r="L377" s="25"/>
      <c r="M377" s="25"/>
      <c r="N377" s="25"/>
      <c r="O377" s="25"/>
      <c r="P377" s="25"/>
      <c r="Q377" s="25"/>
      <c r="R377" s="25"/>
      <c r="S377" s="25"/>
      <c r="T377" s="25"/>
      <c r="U377" s="25"/>
      <c r="V377" s="25"/>
      <c r="W377" s="25"/>
      <c r="X377" s="25"/>
      <c r="Y377" s="25"/>
      <c r="AY377" s="74"/>
    </row>
    <row r="378" spans="1:51" s="26" customFormat="1" ht="12.75" hidden="1" x14ac:dyDescent="0.2">
      <c r="A378" s="30"/>
      <c r="G378" s="25"/>
      <c r="H378" s="28"/>
      <c r="I378" s="25"/>
      <c r="J378" s="25"/>
      <c r="K378" s="25"/>
      <c r="L378" s="25"/>
      <c r="M378" s="25"/>
      <c r="N378" s="25"/>
      <c r="O378" s="25"/>
      <c r="P378" s="25"/>
      <c r="Q378" s="25"/>
      <c r="R378" s="25"/>
      <c r="S378" s="25"/>
      <c r="T378" s="25"/>
      <c r="U378" s="25"/>
      <c r="V378" s="25"/>
      <c r="W378" s="25"/>
      <c r="X378" s="25"/>
      <c r="Y378" s="25"/>
      <c r="AY378" s="74"/>
    </row>
    <row r="379" spans="1:51" s="26" customFormat="1" ht="12.75" hidden="1" x14ac:dyDescent="0.2">
      <c r="A379" s="30"/>
      <c r="G379" s="25"/>
      <c r="H379" s="28"/>
      <c r="I379" s="25"/>
      <c r="J379" s="25"/>
      <c r="K379" s="25"/>
      <c r="L379" s="25"/>
      <c r="M379" s="25"/>
      <c r="N379" s="25"/>
      <c r="O379" s="25"/>
      <c r="P379" s="25"/>
      <c r="Q379" s="25"/>
      <c r="R379" s="25"/>
      <c r="S379" s="25"/>
      <c r="T379" s="25"/>
      <c r="U379" s="25"/>
      <c r="V379" s="25"/>
      <c r="W379" s="25"/>
      <c r="X379" s="25"/>
      <c r="Y379" s="25"/>
      <c r="AY379" s="74"/>
    </row>
    <row r="380" spans="1:51" s="26" customFormat="1" ht="12.75" hidden="1" x14ac:dyDescent="0.2">
      <c r="A380" s="30"/>
      <c r="G380" s="25"/>
      <c r="H380" s="28"/>
      <c r="I380" s="25"/>
      <c r="J380" s="25"/>
      <c r="K380" s="25"/>
      <c r="L380" s="25"/>
      <c r="M380" s="25"/>
      <c r="N380" s="25"/>
      <c r="O380" s="25"/>
      <c r="P380" s="25"/>
      <c r="Q380" s="25"/>
      <c r="R380" s="25"/>
      <c r="S380" s="25"/>
      <c r="T380" s="25"/>
      <c r="U380" s="25"/>
      <c r="V380" s="25"/>
      <c r="W380" s="25"/>
      <c r="X380" s="25"/>
      <c r="Y380" s="25"/>
      <c r="AY380" s="74"/>
    </row>
    <row r="381" spans="1:51" s="26" customFormat="1" ht="12.75" hidden="1" x14ac:dyDescent="0.2">
      <c r="A381" s="30"/>
      <c r="G381" s="25"/>
      <c r="H381" s="28"/>
      <c r="I381" s="25"/>
      <c r="J381" s="25"/>
      <c r="K381" s="25"/>
      <c r="L381" s="25"/>
      <c r="M381" s="25"/>
      <c r="N381" s="25"/>
      <c r="O381" s="25"/>
      <c r="P381" s="25"/>
      <c r="Q381" s="25"/>
      <c r="R381" s="25"/>
      <c r="S381" s="25"/>
      <c r="T381" s="25"/>
      <c r="U381" s="25"/>
      <c r="V381" s="25"/>
      <c r="W381" s="25"/>
      <c r="X381" s="25"/>
      <c r="Y381" s="25"/>
      <c r="AY381" s="74"/>
    </row>
    <row r="382" spans="1:51" s="26" customFormat="1" ht="12.75" hidden="1" x14ac:dyDescent="0.2">
      <c r="A382" s="30"/>
      <c r="G382" s="25"/>
      <c r="H382" s="28"/>
      <c r="I382" s="25"/>
      <c r="J382" s="25"/>
      <c r="K382" s="25"/>
      <c r="L382" s="25"/>
      <c r="M382" s="25"/>
      <c r="N382" s="25"/>
      <c r="O382" s="25"/>
      <c r="P382" s="25"/>
      <c r="Q382" s="25"/>
      <c r="R382" s="25"/>
      <c r="S382" s="25"/>
      <c r="T382" s="25"/>
      <c r="U382" s="25"/>
      <c r="V382" s="25"/>
      <c r="W382" s="25"/>
      <c r="X382" s="25"/>
      <c r="Y382" s="25"/>
      <c r="AY382" s="74"/>
    </row>
    <row r="383" spans="1:51" s="26" customFormat="1" ht="12.75" hidden="1" x14ac:dyDescent="0.2">
      <c r="A383" s="30"/>
      <c r="G383" s="25"/>
      <c r="H383" s="28"/>
      <c r="I383" s="25"/>
      <c r="J383" s="25"/>
      <c r="K383" s="25"/>
      <c r="L383" s="25"/>
      <c r="M383" s="25"/>
      <c r="N383" s="25"/>
      <c r="O383" s="25"/>
      <c r="P383" s="25"/>
      <c r="Q383" s="25"/>
      <c r="R383" s="25"/>
      <c r="S383" s="25"/>
      <c r="T383" s="25"/>
      <c r="U383" s="25"/>
      <c r="V383" s="25"/>
      <c r="W383" s="25"/>
      <c r="X383" s="25"/>
      <c r="Y383" s="25"/>
      <c r="AY383" s="74"/>
    </row>
    <row r="384" spans="1:51" s="26" customFormat="1" ht="12.75" hidden="1" x14ac:dyDescent="0.2">
      <c r="A384" s="30"/>
      <c r="G384" s="25"/>
      <c r="H384" s="28"/>
      <c r="I384" s="25"/>
      <c r="J384" s="25"/>
      <c r="K384" s="25"/>
      <c r="L384" s="25"/>
      <c r="M384" s="25"/>
      <c r="N384" s="25"/>
      <c r="O384" s="25"/>
      <c r="P384" s="25"/>
      <c r="Q384" s="25"/>
      <c r="R384" s="25"/>
      <c r="S384" s="25"/>
      <c r="T384" s="25"/>
      <c r="U384" s="25"/>
      <c r="V384" s="25"/>
      <c r="W384" s="25"/>
      <c r="X384" s="25"/>
      <c r="Y384" s="25"/>
      <c r="AY384" s="74"/>
    </row>
    <row r="385" spans="1:51" s="26" customFormat="1" ht="12.75" hidden="1" x14ac:dyDescent="0.2">
      <c r="A385" s="30"/>
      <c r="G385" s="25"/>
      <c r="H385" s="28"/>
      <c r="I385" s="25"/>
      <c r="J385" s="25"/>
      <c r="K385" s="25"/>
      <c r="L385" s="25"/>
      <c r="M385" s="25"/>
      <c r="N385" s="25"/>
      <c r="O385" s="25"/>
      <c r="P385" s="25"/>
      <c r="Q385" s="25"/>
      <c r="R385" s="25"/>
      <c r="S385" s="25"/>
      <c r="T385" s="25"/>
      <c r="U385" s="25"/>
      <c r="V385" s="25"/>
      <c r="W385" s="25"/>
      <c r="X385" s="25"/>
      <c r="Y385" s="25"/>
      <c r="AY385" s="74"/>
    </row>
    <row r="386" spans="1:51" s="26" customFormat="1" ht="12.75" hidden="1" x14ac:dyDescent="0.2">
      <c r="A386" s="30"/>
      <c r="G386" s="25"/>
      <c r="H386" s="28"/>
      <c r="I386" s="25"/>
      <c r="J386" s="25"/>
      <c r="K386" s="25"/>
      <c r="L386" s="25"/>
      <c r="M386" s="25"/>
      <c r="N386" s="25"/>
      <c r="O386" s="25"/>
      <c r="P386" s="25"/>
      <c r="Q386" s="25"/>
      <c r="R386" s="25"/>
      <c r="S386" s="25"/>
      <c r="T386" s="25"/>
      <c r="U386" s="25"/>
      <c r="V386" s="25"/>
      <c r="W386" s="25"/>
      <c r="X386" s="25"/>
      <c r="Y386" s="25"/>
      <c r="AY386" s="74"/>
    </row>
    <row r="387" spans="1:51" s="26" customFormat="1" ht="12.75" hidden="1" x14ac:dyDescent="0.2">
      <c r="A387" s="30"/>
      <c r="G387" s="25"/>
      <c r="H387" s="28"/>
      <c r="I387" s="25"/>
      <c r="J387" s="25"/>
      <c r="K387" s="25"/>
      <c r="L387" s="25"/>
      <c r="M387" s="25"/>
      <c r="N387" s="25"/>
      <c r="O387" s="25"/>
      <c r="P387" s="25"/>
      <c r="Q387" s="25"/>
      <c r="R387" s="25"/>
      <c r="S387" s="25"/>
      <c r="T387" s="25"/>
      <c r="U387" s="25"/>
      <c r="V387" s="25"/>
      <c r="W387" s="25"/>
      <c r="X387" s="25"/>
      <c r="Y387" s="25"/>
      <c r="AY387" s="74"/>
    </row>
    <row r="388" spans="1:51" s="26" customFormat="1" ht="12.75" hidden="1" x14ac:dyDescent="0.2">
      <c r="A388" s="30"/>
      <c r="G388" s="25"/>
      <c r="H388" s="28"/>
      <c r="I388" s="25"/>
      <c r="J388" s="25"/>
      <c r="K388" s="25"/>
      <c r="L388" s="25"/>
      <c r="M388" s="25"/>
      <c r="N388" s="25"/>
      <c r="O388" s="25"/>
      <c r="P388" s="25"/>
      <c r="Q388" s="25"/>
      <c r="R388" s="25"/>
      <c r="S388" s="25"/>
      <c r="T388" s="25"/>
      <c r="U388" s="25"/>
      <c r="V388" s="25"/>
      <c r="W388" s="25"/>
      <c r="X388" s="25"/>
      <c r="Y388" s="25"/>
      <c r="AY388" s="74"/>
    </row>
    <row r="389" spans="1:51" s="26" customFormat="1" ht="12.75" hidden="1" x14ac:dyDescent="0.2">
      <c r="A389" s="30"/>
      <c r="G389" s="25"/>
      <c r="H389" s="28"/>
      <c r="I389" s="25"/>
      <c r="J389" s="25"/>
      <c r="K389" s="25"/>
      <c r="L389" s="25"/>
      <c r="M389" s="25"/>
      <c r="N389" s="25"/>
      <c r="O389" s="25"/>
      <c r="P389" s="25"/>
      <c r="Q389" s="25"/>
      <c r="R389" s="25"/>
      <c r="S389" s="25"/>
      <c r="T389" s="25"/>
      <c r="U389" s="25"/>
      <c r="V389" s="25"/>
      <c r="W389" s="25"/>
      <c r="X389" s="25"/>
      <c r="Y389" s="25"/>
      <c r="AY389" s="74"/>
    </row>
    <row r="390" spans="1:51" s="26" customFormat="1" ht="12.75" hidden="1" x14ac:dyDescent="0.2">
      <c r="A390" s="30"/>
      <c r="G390" s="25"/>
      <c r="H390" s="28"/>
      <c r="I390" s="25"/>
      <c r="J390" s="25"/>
      <c r="K390" s="25"/>
      <c r="L390" s="25"/>
      <c r="M390" s="25"/>
      <c r="N390" s="25"/>
      <c r="O390" s="25"/>
      <c r="P390" s="25"/>
      <c r="Q390" s="25"/>
      <c r="R390" s="25"/>
      <c r="S390" s="25"/>
      <c r="T390" s="25"/>
      <c r="U390" s="25"/>
      <c r="V390" s="25"/>
      <c r="W390" s="25"/>
      <c r="X390" s="25"/>
      <c r="Y390" s="25"/>
      <c r="AY390" s="74"/>
    </row>
    <row r="391" spans="1:51" s="26" customFormat="1" ht="12.75" hidden="1" x14ac:dyDescent="0.2">
      <c r="A391" s="30"/>
      <c r="G391" s="25"/>
      <c r="H391" s="28"/>
      <c r="I391" s="25"/>
      <c r="J391" s="25"/>
      <c r="K391" s="25"/>
      <c r="L391" s="25"/>
      <c r="M391" s="25"/>
      <c r="N391" s="25"/>
      <c r="O391" s="25"/>
      <c r="P391" s="25"/>
      <c r="Q391" s="25"/>
      <c r="R391" s="25"/>
      <c r="S391" s="25"/>
      <c r="T391" s="25"/>
      <c r="U391" s="25"/>
      <c r="V391" s="25"/>
      <c r="W391" s="25"/>
      <c r="X391" s="25"/>
      <c r="Y391" s="25"/>
      <c r="AY391" s="74"/>
    </row>
    <row r="392" spans="1:51" s="26" customFormat="1" ht="12.75" hidden="1" x14ac:dyDescent="0.2">
      <c r="A392" s="30"/>
      <c r="G392" s="25"/>
      <c r="H392" s="28"/>
      <c r="I392" s="25"/>
      <c r="J392" s="25"/>
      <c r="K392" s="25"/>
      <c r="L392" s="25"/>
      <c r="M392" s="25"/>
      <c r="N392" s="25"/>
      <c r="O392" s="25"/>
      <c r="P392" s="25"/>
      <c r="Q392" s="25"/>
      <c r="R392" s="25"/>
      <c r="S392" s="25"/>
      <c r="T392" s="25"/>
      <c r="U392" s="25"/>
      <c r="V392" s="25"/>
      <c r="W392" s="25"/>
      <c r="X392" s="25"/>
      <c r="Y392" s="25"/>
      <c r="AY392" s="74"/>
    </row>
    <row r="393" spans="1:51" s="26" customFormat="1" ht="12.75" hidden="1" x14ac:dyDescent="0.2">
      <c r="A393" s="30"/>
      <c r="G393" s="25"/>
      <c r="H393" s="28"/>
      <c r="I393" s="25"/>
      <c r="J393" s="25"/>
      <c r="K393" s="25"/>
      <c r="L393" s="25"/>
      <c r="M393" s="25"/>
      <c r="N393" s="25"/>
      <c r="O393" s="25"/>
      <c r="P393" s="25"/>
      <c r="Q393" s="25"/>
      <c r="R393" s="25"/>
      <c r="S393" s="25"/>
      <c r="T393" s="25"/>
      <c r="U393" s="25"/>
      <c r="V393" s="25"/>
      <c r="W393" s="25"/>
      <c r="X393" s="25"/>
      <c r="Y393" s="25"/>
      <c r="AY393" s="74"/>
    </row>
    <row r="394" spans="1:51" s="26" customFormat="1" ht="12.75" hidden="1" x14ac:dyDescent="0.2">
      <c r="A394" s="30"/>
      <c r="G394" s="25"/>
      <c r="H394" s="28"/>
      <c r="I394" s="25"/>
      <c r="J394" s="25"/>
      <c r="K394" s="25"/>
      <c r="L394" s="25"/>
      <c r="M394" s="25"/>
      <c r="N394" s="25"/>
      <c r="O394" s="25"/>
      <c r="P394" s="25"/>
      <c r="Q394" s="25"/>
      <c r="R394" s="25"/>
      <c r="S394" s="25"/>
      <c r="T394" s="25"/>
      <c r="U394" s="25"/>
      <c r="V394" s="25"/>
      <c r="W394" s="25"/>
      <c r="X394" s="25"/>
      <c r="Y394" s="25"/>
      <c r="AY394" s="74"/>
    </row>
    <row r="395" spans="1:51" s="26" customFormat="1" ht="12.75" hidden="1" x14ac:dyDescent="0.2">
      <c r="A395" s="30"/>
      <c r="G395" s="25"/>
      <c r="H395" s="28"/>
      <c r="I395" s="25"/>
      <c r="J395" s="25"/>
      <c r="K395" s="25"/>
      <c r="L395" s="25"/>
      <c r="M395" s="25"/>
      <c r="N395" s="25"/>
      <c r="O395" s="25"/>
      <c r="P395" s="25"/>
      <c r="Q395" s="25"/>
      <c r="R395" s="25"/>
      <c r="S395" s="25"/>
      <c r="T395" s="25"/>
      <c r="U395" s="25"/>
      <c r="V395" s="25"/>
      <c r="W395" s="25"/>
      <c r="X395" s="25"/>
      <c r="Y395" s="25"/>
      <c r="AY395" s="74"/>
    </row>
    <row r="396" spans="1:51" s="26" customFormat="1" ht="12.75" hidden="1" x14ac:dyDescent="0.2">
      <c r="A396" s="30"/>
      <c r="G396" s="25"/>
      <c r="H396" s="28"/>
      <c r="I396" s="25"/>
      <c r="J396" s="25"/>
      <c r="K396" s="25"/>
      <c r="L396" s="25"/>
      <c r="M396" s="25"/>
      <c r="N396" s="25"/>
      <c r="O396" s="25"/>
      <c r="P396" s="25"/>
      <c r="Q396" s="25"/>
      <c r="R396" s="25"/>
      <c r="S396" s="25"/>
      <c r="T396" s="25"/>
      <c r="U396" s="25"/>
      <c r="V396" s="25"/>
      <c r="W396" s="25"/>
      <c r="X396" s="25"/>
      <c r="Y396" s="25"/>
      <c r="AY396" s="74"/>
    </row>
    <row r="397" spans="1:51" s="26" customFormat="1" ht="12.75" hidden="1" x14ac:dyDescent="0.2">
      <c r="A397" s="30"/>
      <c r="G397" s="25"/>
      <c r="H397" s="28"/>
      <c r="I397" s="25"/>
      <c r="J397" s="25"/>
      <c r="K397" s="25"/>
      <c r="L397" s="25"/>
      <c r="M397" s="25"/>
      <c r="N397" s="25"/>
      <c r="O397" s="25"/>
      <c r="P397" s="25"/>
      <c r="Q397" s="25"/>
      <c r="R397" s="25"/>
      <c r="S397" s="25"/>
      <c r="T397" s="25"/>
      <c r="U397" s="25"/>
      <c r="V397" s="25"/>
      <c r="W397" s="25"/>
      <c r="X397" s="25"/>
      <c r="Y397" s="25"/>
      <c r="AY397" s="74"/>
    </row>
    <row r="398" spans="1:51" s="26" customFormat="1" ht="12.75" hidden="1" x14ac:dyDescent="0.2">
      <c r="A398" s="30"/>
      <c r="G398" s="25"/>
      <c r="H398" s="28"/>
      <c r="I398" s="25"/>
      <c r="J398" s="25"/>
      <c r="K398" s="25"/>
      <c r="L398" s="25"/>
      <c r="M398" s="25"/>
      <c r="N398" s="25"/>
      <c r="O398" s="25"/>
      <c r="P398" s="25"/>
      <c r="Q398" s="25"/>
      <c r="R398" s="25"/>
      <c r="S398" s="25"/>
      <c r="T398" s="25"/>
      <c r="U398" s="25"/>
      <c r="V398" s="25"/>
      <c r="W398" s="25"/>
      <c r="X398" s="25"/>
      <c r="Y398" s="25"/>
      <c r="AY398" s="74"/>
    </row>
    <row r="399" spans="1:51" s="26" customFormat="1" ht="12.75" hidden="1" x14ac:dyDescent="0.2">
      <c r="A399" s="30"/>
      <c r="G399" s="25"/>
      <c r="H399" s="28"/>
      <c r="I399" s="25"/>
      <c r="J399" s="25"/>
      <c r="K399" s="25"/>
      <c r="L399" s="25"/>
      <c r="M399" s="25"/>
      <c r="N399" s="25"/>
      <c r="O399" s="25"/>
      <c r="P399" s="25"/>
      <c r="Q399" s="25"/>
      <c r="R399" s="25"/>
      <c r="S399" s="25"/>
      <c r="T399" s="25"/>
      <c r="U399" s="25"/>
      <c r="V399" s="25"/>
      <c r="W399" s="25"/>
      <c r="X399" s="25"/>
      <c r="Y399" s="25"/>
      <c r="AY399" s="74"/>
    </row>
    <row r="400" spans="1:51" s="26" customFormat="1" ht="12.75" hidden="1" x14ac:dyDescent="0.2">
      <c r="A400" s="30"/>
      <c r="G400" s="25"/>
      <c r="H400" s="28"/>
      <c r="I400" s="25"/>
      <c r="J400" s="25"/>
      <c r="K400" s="25"/>
      <c r="L400" s="25"/>
      <c r="M400" s="25"/>
      <c r="N400" s="25"/>
      <c r="O400" s="25"/>
      <c r="P400" s="25"/>
      <c r="Q400" s="25"/>
      <c r="R400" s="25"/>
      <c r="S400" s="25"/>
      <c r="T400" s="25"/>
      <c r="U400" s="25"/>
      <c r="V400" s="25"/>
      <c r="W400" s="25"/>
      <c r="X400" s="25"/>
      <c r="Y400" s="25"/>
      <c r="AY400" s="74"/>
    </row>
    <row r="401" spans="1:51" s="26" customFormat="1" ht="12.75" hidden="1" x14ac:dyDescent="0.2">
      <c r="A401" s="30"/>
      <c r="G401" s="25"/>
      <c r="H401" s="28"/>
      <c r="I401" s="25"/>
      <c r="J401" s="25"/>
      <c r="K401" s="25"/>
      <c r="L401" s="25"/>
      <c r="M401" s="25"/>
      <c r="N401" s="25"/>
      <c r="O401" s="25"/>
      <c r="P401" s="25"/>
      <c r="Q401" s="25"/>
      <c r="R401" s="25"/>
      <c r="S401" s="25"/>
      <c r="T401" s="25"/>
      <c r="U401" s="25"/>
      <c r="V401" s="25"/>
      <c r="W401" s="25"/>
      <c r="X401" s="25"/>
      <c r="Y401" s="25"/>
      <c r="AY401" s="74"/>
    </row>
    <row r="402" spans="1:51" s="26" customFormat="1" ht="12.75" hidden="1" x14ac:dyDescent="0.2">
      <c r="A402" s="30"/>
      <c r="G402" s="25"/>
      <c r="H402" s="28"/>
      <c r="I402" s="25"/>
      <c r="J402" s="25"/>
      <c r="K402" s="25"/>
      <c r="L402" s="25"/>
      <c r="M402" s="25"/>
      <c r="N402" s="25"/>
      <c r="O402" s="25"/>
      <c r="P402" s="25"/>
      <c r="Q402" s="25"/>
      <c r="R402" s="25"/>
      <c r="S402" s="25"/>
      <c r="T402" s="25"/>
      <c r="U402" s="25"/>
      <c r="V402" s="25"/>
      <c r="W402" s="25"/>
      <c r="X402" s="25"/>
      <c r="Y402" s="25"/>
      <c r="AY402" s="74"/>
    </row>
    <row r="403" spans="1:51" s="26" customFormat="1" ht="12.75" hidden="1" x14ac:dyDescent="0.2">
      <c r="A403" s="30"/>
      <c r="G403" s="25"/>
      <c r="H403" s="28"/>
      <c r="I403" s="25"/>
      <c r="J403" s="25"/>
      <c r="K403" s="25"/>
      <c r="L403" s="25"/>
      <c r="M403" s="25"/>
      <c r="N403" s="25"/>
      <c r="O403" s="25"/>
      <c r="P403" s="25"/>
      <c r="Q403" s="25"/>
      <c r="R403" s="25"/>
      <c r="S403" s="25"/>
      <c r="T403" s="25"/>
      <c r="U403" s="25"/>
      <c r="V403" s="25"/>
      <c r="W403" s="25"/>
      <c r="X403" s="25"/>
      <c r="Y403" s="25"/>
      <c r="AY403" s="74"/>
    </row>
    <row r="404" spans="1:51" s="26" customFormat="1" ht="12.75" hidden="1" x14ac:dyDescent="0.2">
      <c r="A404" s="30"/>
      <c r="G404" s="25"/>
      <c r="H404" s="28"/>
      <c r="I404" s="25"/>
      <c r="J404" s="25"/>
      <c r="K404" s="25"/>
      <c r="L404" s="25"/>
      <c r="M404" s="25"/>
      <c r="N404" s="25"/>
      <c r="O404" s="25"/>
      <c r="P404" s="25"/>
      <c r="Q404" s="25"/>
      <c r="R404" s="25"/>
      <c r="S404" s="25"/>
      <c r="T404" s="25"/>
      <c r="U404" s="25"/>
      <c r="V404" s="25"/>
      <c r="W404" s="25"/>
      <c r="X404" s="25"/>
      <c r="Y404" s="25"/>
      <c r="AY404" s="74"/>
    </row>
    <row r="405" spans="1:51" s="26" customFormat="1" ht="12.75" hidden="1" x14ac:dyDescent="0.2">
      <c r="A405" s="30"/>
      <c r="G405" s="25"/>
      <c r="H405" s="28"/>
      <c r="I405" s="25"/>
      <c r="J405" s="25"/>
      <c r="K405" s="25"/>
      <c r="L405" s="25"/>
      <c r="M405" s="25"/>
      <c r="N405" s="25"/>
      <c r="O405" s="25"/>
      <c r="P405" s="25"/>
      <c r="Q405" s="25"/>
      <c r="R405" s="25"/>
      <c r="S405" s="25"/>
      <c r="T405" s="25"/>
      <c r="U405" s="25"/>
      <c r="V405" s="25"/>
      <c r="W405" s="25"/>
      <c r="X405" s="25"/>
      <c r="Y405" s="25"/>
      <c r="AY405" s="74"/>
    </row>
    <row r="406" spans="1:51" s="26" customFormat="1" ht="12.75" hidden="1" x14ac:dyDescent="0.2">
      <c r="A406" s="30"/>
      <c r="G406" s="25"/>
      <c r="H406" s="28"/>
      <c r="I406" s="25"/>
      <c r="J406" s="25"/>
      <c r="K406" s="25"/>
      <c r="L406" s="25"/>
      <c r="M406" s="25"/>
      <c r="N406" s="25"/>
      <c r="O406" s="25"/>
      <c r="P406" s="25"/>
      <c r="Q406" s="25"/>
      <c r="R406" s="25"/>
      <c r="S406" s="25"/>
      <c r="T406" s="25"/>
      <c r="U406" s="25"/>
      <c r="V406" s="25"/>
      <c r="W406" s="25"/>
      <c r="X406" s="25"/>
      <c r="Y406" s="25"/>
      <c r="AY406" s="74"/>
    </row>
    <row r="407" spans="1:51" s="26" customFormat="1" ht="12.75" hidden="1" x14ac:dyDescent="0.2">
      <c r="A407" s="30"/>
      <c r="G407" s="25"/>
      <c r="H407" s="28"/>
      <c r="I407" s="25"/>
      <c r="J407" s="25"/>
      <c r="K407" s="25"/>
      <c r="L407" s="25"/>
      <c r="M407" s="25"/>
      <c r="N407" s="25"/>
      <c r="O407" s="25"/>
      <c r="P407" s="25"/>
      <c r="Q407" s="25"/>
      <c r="R407" s="25"/>
      <c r="S407" s="25"/>
      <c r="T407" s="25"/>
      <c r="U407" s="25"/>
      <c r="V407" s="25"/>
      <c r="W407" s="25"/>
      <c r="X407" s="25"/>
      <c r="Y407" s="25"/>
      <c r="AY407" s="74"/>
    </row>
    <row r="408" spans="1:51" s="26" customFormat="1" ht="12.75" x14ac:dyDescent="0.2">
      <c r="A408" s="30"/>
      <c r="G408" s="25"/>
      <c r="H408" s="28"/>
      <c r="I408" s="25"/>
      <c r="J408" s="25"/>
      <c r="K408" s="25"/>
      <c r="L408" s="25"/>
      <c r="M408" s="25"/>
      <c r="N408" s="25"/>
      <c r="O408" s="25"/>
      <c r="P408" s="25"/>
      <c r="Q408" s="25"/>
      <c r="R408" s="25"/>
      <c r="S408" s="25"/>
      <c r="T408" s="25"/>
      <c r="U408" s="25"/>
      <c r="V408" s="25"/>
      <c r="W408" s="25"/>
      <c r="X408" s="25"/>
      <c r="Y408" s="25"/>
      <c r="AY408" s="74"/>
    </row>
    <row r="409" spans="1:51" s="32" customFormat="1" ht="69" customHeight="1" x14ac:dyDescent="0.25">
      <c r="A409" s="145" t="s">
        <v>2683</v>
      </c>
      <c r="B409" s="87" t="s">
        <v>245</v>
      </c>
      <c r="C409" s="87"/>
      <c r="D409" s="87"/>
      <c r="E409" s="87"/>
      <c r="F409" s="87"/>
      <c r="G409" s="122" t="s">
        <v>419</v>
      </c>
      <c r="H409" s="438" t="s">
        <v>420</v>
      </c>
      <c r="I409" s="440"/>
      <c r="J409" s="462"/>
      <c r="K409" s="107" t="s">
        <v>421</v>
      </c>
      <c r="L409" s="463" t="s">
        <v>314</v>
      </c>
      <c r="M409" s="464"/>
      <c r="N409" s="463" t="s">
        <v>308</v>
      </c>
      <c r="O409" s="464"/>
      <c r="P409" s="463" t="s">
        <v>422</v>
      </c>
      <c r="Q409" s="465"/>
      <c r="R409" s="465"/>
      <c r="S409" s="465"/>
      <c r="T409" s="464"/>
      <c r="U409" s="463" t="s">
        <v>423</v>
      </c>
      <c r="V409" s="465"/>
      <c r="W409" s="465"/>
      <c r="X409" s="464"/>
      <c r="Y409" s="107" t="s">
        <v>321</v>
      </c>
    </row>
    <row r="410" spans="1:51" s="33" customFormat="1" ht="52.5" x14ac:dyDescent="0.25">
      <c r="A410" s="149" t="s">
        <v>236</v>
      </c>
      <c r="B410" s="96" t="s">
        <v>151</v>
      </c>
      <c r="C410" s="302"/>
      <c r="D410" s="302"/>
      <c r="E410" s="302"/>
      <c r="F410" s="302"/>
      <c r="G410" s="98" t="s">
        <v>418</v>
      </c>
      <c r="H410" s="98" t="s">
        <v>300</v>
      </c>
      <c r="I410" s="98" t="s">
        <v>301</v>
      </c>
      <c r="J410" s="98" t="s">
        <v>302</v>
      </c>
      <c r="K410" s="108" t="s">
        <v>303</v>
      </c>
      <c r="L410" s="108" t="s">
        <v>312</v>
      </c>
      <c r="M410" s="108" t="s">
        <v>315</v>
      </c>
      <c r="N410" s="108" t="s">
        <v>307</v>
      </c>
      <c r="O410" s="108" t="s">
        <v>309</v>
      </c>
      <c r="P410" s="108" t="s">
        <v>340</v>
      </c>
      <c r="Q410" s="108" t="s">
        <v>330</v>
      </c>
      <c r="R410" s="108" t="s">
        <v>122</v>
      </c>
      <c r="S410" s="108" t="s">
        <v>333</v>
      </c>
      <c r="T410" s="108" t="s">
        <v>332</v>
      </c>
      <c r="U410" s="108" t="s">
        <v>316</v>
      </c>
      <c r="V410" s="108" t="s">
        <v>317</v>
      </c>
      <c r="W410" s="108" t="s">
        <v>318</v>
      </c>
      <c r="X410" s="108" t="s">
        <v>319</v>
      </c>
      <c r="Y410" s="108" t="s">
        <v>320</v>
      </c>
    </row>
    <row r="411" spans="1:51" s="34" customFormat="1" ht="12.75" x14ac:dyDescent="0.25">
      <c r="A411" s="150"/>
      <c r="B411" s="105" t="s">
        <v>126</v>
      </c>
      <c r="C411" s="105"/>
      <c r="D411" s="105"/>
      <c r="E411" s="105"/>
      <c r="F411" s="105"/>
      <c r="G411" s="106" t="s">
        <v>127</v>
      </c>
      <c r="H411" s="106" t="s">
        <v>304</v>
      </c>
      <c r="I411" s="106" t="s">
        <v>304</v>
      </c>
      <c r="J411" s="106" t="s">
        <v>304</v>
      </c>
      <c r="K411" s="106" t="s">
        <v>304</v>
      </c>
      <c r="L411" s="106" t="s">
        <v>313</v>
      </c>
      <c r="M411" s="106" t="s">
        <v>313</v>
      </c>
      <c r="N411" s="106" t="s">
        <v>305</v>
      </c>
      <c r="O411" s="106" t="s">
        <v>306</v>
      </c>
      <c r="P411" s="106" t="s">
        <v>310</v>
      </c>
      <c r="Q411" s="106" t="s">
        <v>329</v>
      </c>
      <c r="R411" s="106" t="s">
        <v>310</v>
      </c>
      <c r="S411" s="106" t="s">
        <v>311</v>
      </c>
      <c r="T411" s="106" t="s">
        <v>331</v>
      </c>
      <c r="U411" s="106" t="s">
        <v>152</v>
      </c>
      <c r="V411" s="106" t="s">
        <v>152</v>
      </c>
      <c r="W411" s="106" t="s">
        <v>152</v>
      </c>
      <c r="X411" s="106" t="s">
        <v>152</v>
      </c>
      <c r="Y411" s="106" t="s">
        <v>252</v>
      </c>
    </row>
    <row r="412" spans="1:51" s="26" customFormat="1" ht="11.25" customHeight="1" x14ac:dyDescent="0.2">
      <c r="A412" s="52"/>
      <c r="B412" s="36"/>
      <c r="C412" s="36"/>
      <c r="D412" s="36"/>
      <c r="E412" s="36"/>
      <c r="F412" s="36"/>
      <c r="G412" s="120"/>
      <c r="H412" s="35"/>
      <c r="I412" s="22"/>
      <c r="J412" s="22"/>
      <c r="K412" s="54"/>
      <c r="L412" s="54"/>
      <c r="M412" s="54"/>
      <c r="N412" s="54"/>
      <c r="O412" s="54"/>
      <c r="P412" s="54"/>
      <c r="Q412" s="76"/>
      <c r="R412" s="54"/>
      <c r="S412" s="54"/>
      <c r="T412" s="54"/>
      <c r="U412" s="54"/>
      <c r="V412" s="54"/>
      <c r="W412" s="54"/>
      <c r="X412" s="54"/>
      <c r="Y412" s="54"/>
    </row>
    <row r="413" spans="1:51" s="47" customFormat="1" ht="11.25" customHeight="1" x14ac:dyDescent="0.15">
      <c r="A413" s="292" t="s">
        <v>346</v>
      </c>
      <c r="B413" s="146"/>
      <c r="C413" s="146"/>
      <c r="D413" s="146"/>
      <c r="E413" s="146"/>
      <c r="F413" s="146"/>
      <c r="G413" s="123">
        <f>'2. Collected Data'!G413*'2. Collected Data'!AA413</f>
        <v>30278</v>
      </c>
      <c r="H413" s="41">
        <f>'2. Collected Data'!I413/'3. Calculated Stats'!$G413*1000</f>
        <v>3.6330008587092939</v>
      </c>
      <c r="I413" s="41">
        <f>'2. Collected Data'!J413/'3. Calculated Stats'!$G413*1000</f>
        <v>1.2880639408151131</v>
      </c>
      <c r="J413" s="41">
        <f>'2. Collected Data'!K413/'3. Calculated Stats'!$G413*1000</f>
        <v>0.62751833014069625</v>
      </c>
      <c r="K413" s="59">
        <f>('2. Collected Data'!Y413+'2. Collected Data'!Z413)/G413*1000</f>
        <v>37.320827003104569</v>
      </c>
      <c r="L413" s="66">
        <f>IF(SUM('2. Collected Data'!Y413:Z413)&gt;0,(ROUND('2. Collected Data'!Y413/SUM('2. Collected Data'!Y413:Z413),2)),"")</f>
        <v>1</v>
      </c>
      <c r="M413" s="66">
        <f>IF(SUM('2. Collected Data'!Y413:Z413)&gt;0,1-L413,"")</f>
        <v>0</v>
      </c>
      <c r="N413" s="59">
        <f>IF('2. Collected Data'!AD413&gt;0,'2. Collected Data'!AE413/'2. Collected Data'!AD413,"")</f>
        <v>800</v>
      </c>
      <c r="O413" s="59">
        <f>IF('2. Collected Data'!AF413&gt;0,'2. Collected Data'!AG413/'2. Collected Data'!AF413,"")</f>
        <v>22057.142857142859</v>
      </c>
      <c r="P413" s="59">
        <f>SUM('2. Collected Data'!AI413:AK413)/'2. Collected Data'!G413</f>
        <v>5.3339058061959176E-2</v>
      </c>
      <c r="Q413" s="46" t="str">
        <f>IF(MAX('2. Collected Data'!AI413:AK413)='2. Collected Data'!AI413,"NaCl",IF(MAX('2. Collected Data'!AJ413:AK413)='2. Collected Data'!AJ413,"CaCl2","MgCl2"))</f>
        <v>NaCl</v>
      </c>
      <c r="R413" s="59">
        <f>'2. Collected Data'!AL413/'2. Collected Data'!G413</f>
        <v>3.6330008587092941E-2</v>
      </c>
      <c r="S413" s="59">
        <f>SUM('2. Collected Data'!AO413:AU413)/'2. Collected Data'!G413</f>
        <v>5.2174846423145516</v>
      </c>
      <c r="T413" s="46" t="str">
        <f>IF(MAX('2. Collected Data'!AO413:AT413)='2. Collected Data'!AO413,"NaCl",IF(MAX('2. Collected Data'!AP413:AT413)='2. Collected Data'!AP413,"CaCl2",IF(MAX('2. Collected Data'!AQ413:AT413)='2. Collected Data'!AQ413,"MgCl2",IF(MAX('2. Collected Data'!AR413:AT413)='2. Collected Data'!AR413,"Potassium Acetate",IF('2. Collected Data'!AS413&gt;'2. Collected Data'!AT413,"Enhanced Brine","Ag Byproduct")))))</f>
        <v>NaCl</v>
      </c>
      <c r="U413" s="65">
        <f>IF('2. Collected Data'!BC413&gt;0,'2. Collected Data'!BC413/'2. Collected Data'!$G413,"")</f>
        <v>3.5990157870400949</v>
      </c>
      <c r="V413" s="65">
        <f>IF('2. Collected Data'!BD413&gt;0,'2. Collected Data'!BD413/'2. Collected Data'!$G413,"")</f>
        <v>11.417332716824097</v>
      </c>
      <c r="W413" s="65">
        <f>IF('2. Collected Data'!BE413&gt;0,'2. Collected Data'!BE413/'2. Collected Data'!$G413,"")</f>
        <v>9.5060770196182052</v>
      </c>
      <c r="X413" s="65">
        <f>IF('2. Collected Data'!BF413&gt;0,'2. Collected Data'!BF413/'2. Collected Data'!$G413,"")</f>
        <v>24.522425523482397</v>
      </c>
      <c r="Y413" s="67" t="str">
        <f>IF(AND('2. Collected Data'!BB413&gt;0,'2. Collected Data'!BH413&gt;0),('2. Collected Data'!BH413-'2. Collected Data'!BB413)/'2. Collected Data'!BH413,"")</f>
        <v/>
      </c>
    </row>
    <row r="414" spans="1:51" s="252" customFormat="1" ht="11.25" customHeight="1" x14ac:dyDescent="0.15">
      <c r="A414" s="324" t="s">
        <v>345</v>
      </c>
      <c r="B414" s="358"/>
      <c r="C414" s="358"/>
      <c r="D414" s="358"/>
      <c r="E414" s="358"/>
      <c r="F414" s="358"/>
      <c r="G414" s="359"/>
      <c r="H414" s="360"/>
      <c r="I414" s="360"/>
      <c r="J414" s="360"/>
      <c r="K414" s="361"/>
      <c r="L414" s="362"/>
      <c r="M414" s="362"/>
      <c r="N414" s="361"/>
      <c r="O414" s="361"/>
      <c r="P414" s="361"/>
      <c r="Q414" s="262"/>
      <c r="R414" s="361"/>
      <c r="S414" s="361"/>
      <c r="T414" s="262"/>
      <c r="U414" s="363"/>
      <c r="V414" s="363"/>
      <c r="W414" s="363"/>
      <c r="X414" s="363"/>
      <c r="Y414" s="364"/>
    </row>
    <row r="415" spans="1:51" s="47" customFormat="1" ht="11.25" customHeight="1" x14ac:dyDescent="0.15">
      <c r="A415" s="292" t="s">
        <v>153</v>
      </c>
      <c r="B415" s="146"/>
      <c r="C415" s="146"/>
      <c r="D415" s="146"/>
      <c r="E415" s="146"/>
      <c r="F415" s="146"/>
      <c r="G415" s="123">
        <f>'2. Collected Data'!G415*'2. Collected Data'!AA415</f>
        <v>14000</v>
      </c>
      <c r="H415" s="41">
        <f>'2. Collected Data'!I415/'3. Calculated Stats'!$G415*1000</f>
        <v>13.785714285714286</v>
      </c>
      <c r="I415" s="41">
        <f>'2. Collected Data'!J415/'3. Calculated Stats'!$G415*1000</f>
        <v>0.42857142857142855</v>
      </c>
      <c r="J415" s="41">
        <f>'2. Collected Data'!K415/'3. Calculated Stats'!$G415*1000</f>
        <v>0.14285714285714288</v>
      </c>
      <c r="K415" s="59">
        <f>('2. Collected Data'!Y415+'2. Collected Data'!Z415)/G415*1000</f>
        <v>37.5</v>
      </c>
      <c r="L415" s="66">
        <f>IF(SUM('2. Collected Data'!Y415:Z415)&gt;0,(ROUND('2. Collected Data'!Y415/SUM('2. Collected Data'!Y415:Z415),2)),"")</f>
        <v>1</v>
      </c>
      <c r="M415" s="66">
        <f>IF(SUM('2. Collected Data'!Y415:Z415)&gt;0,1-L415,"")</f>
        <v>0</v>
      </c>
      <c r="N415" s="59">
        <f>IF('2. Collected Data'!AD415&gt;0,'2. Collected Data'!AE415/'2. Collected Data'!AD415,"")</f>
        <v>1957.3170731707316</v>
      </c>
      <c r="O415" s="59">
        <f>IF('2. Collected Data'!AF415&gt;0,'2. Collected Data'!AG415/'2. Collected Data'!AF415,"")</f>
        <v>10567.567567567568</v>
      </c>
      <c r="P415" s="59">
        <f>SUM('2. Collected Data'!AI415:AK415)/'2. Collected Data'!G415</f>
        <v>1.2862142857142858</v>
      </c>
      <c r="Q415" s="46" t="str">
        <f>IF(MAX('2. Collected Data'!AI415:AK415)='2. Collected Data'!AI415,"NaCl",IF(MAX('2. Collected Data'!AJ415:AK415)='2. Collected Data'!AJ415,"CaCl2","MgCl2"))</f>
        <v>NaCl</v>
      </c>
      <c r="R415" s="59">
        <f>'2. Collected Data'!AL415/'2. Collected Data'!G415</f>
        <v>1.4285714285714286E-3</v>
      </c>
      <c r="S415" s="59">
        <f>SUM('2. Collected Data'!AO415:AU415)/'2. Collected Data'!G415</f>
        <v>13.357142857142858</v>
      </c>
      <c r="T415" s="46" t="str">
        <f>IF(MAX('2. Collected Data'!AO415:AT415)='2. Collected Data'!AO415,"NaCl",IF(MAX('2. Collected Data'!AP415:AT415)='2. Collected Data'!AP415,"CaCl2",IF(MAX('2. Collected Data'!AQ415:AT415)='2. Collected Data'!AQ415,"MgCl2",IF(MAX('2. Collected Data'!AR415:AT415)='2. Collected Data'!AR415,"Potassium Acetate",IF('2. Collected Data'!AS415&gt;'2. Collected Data'!AT415,"Enhanced Brine","Ag Byproduct")))))</f>
        <v>NaCl</v>
      </c>
      <c r="U415" s="65">
        <f>IF('2. Collected Data'!BC415&gt;0,'2. Collected Data'!BC415/'2. Collected Data'!$G415,"")</f>
        <v>71.428571428571431</v>
      </c>
      <c r="V415" s="65">
        <f>IF('2. Collected Data'!BD415&gt;0,'2. Collected Data'!BD415/'2. Collected Data'!$G415,"")</f>
        <v>107.14285714285714</v>
      </c>
      <c r="W415" s="65">
        <f>IF('2. Collected Data'!BE415&gt;0,'2. Collected Data'!BE415/'2. Collected Data'!$G415,"")</f>
        <v>92.857142857142861</v>
      </c>
      <c r="X415" s="65">
        <f>IF('2. Collected Data'!BF415&gt;0,'2. Collected Data'!BF415/'2. Collected Data'!$G415,"")</f>
        <v>285.71428571428572</v>
      </c>
      <c r="Y415" s="67">
        <f>IF(AND('2. Collected Data'!BB415&gt;0,'2. Collected Data'!BH415&gt;0),('2. Collected Data'!BH415-'2. Collected Data'!BB415)/'2. Collected Data'!BH415,"")</f>
        <v>0</v>
      </c>
    </row>
    <row r="416" spans="1:51" s="252" customFormat="1" ht="11.25" customHeight="1" x14ac:dyDescent="0.15">
      <c r="A416" s="293" t="s">
        <v>154</v>
      </c>
      <c r="B416" s="358"/>
      <c r="C416" s="358"/>
      <c r="D416" s="358"/>
      <c r="E416" s="358"/>
      <c r="F416" s="358"/>
      <c r="G416" s="359"/>
      <c r="H416" s="360"/>
      <c r="I416" s="360"/>
      <c r="J416" s="360"/>
      <c r="K416" s="361"/>
      <c r="L416" s="362"/>
      <c r="M416" s="362"/>
      <c r="N416" s="361"/>
      <c r="O416" s="361"/>
      <c r="P416" s="361"/>
      <c r="Q416" s="262"/>
      <c r="R416" s="361"/>
      <c r="S416" s="361"/>
      <c r="T416" s="262"/>
      <c r="U416" s="363"/>
      <c r="V416" s="363"/>
      <c r="W416" s="363"/>
      <c r="X416" s="363"/>
      <c r="Y416" s="364"/>
    </row>
    <row r="417" spans="1:25" s="47" customFormat="1" ht="11.25" customHeight="1" x14ac:dyDescent="0.15">
      <c r="A417" s="292" t="s">
        <v>131</v>
      </c>
      <c r="B417" s="146"/>
      <c r="C417" s="146"/>
      <c r="D417" s="146"/>
      <c r="E417" s="146"/>
      <c r="F417" s="146"/>
      <c r="G417" s="123">
        <f>'2. Collected Data'!G417*'2. Collected Data'!AA417</f>
        <v>50697</v>
      </c>
      <c r="H417" s="41">
        <f>'2. Collected Data'!I417/'3. Calculated Stats'!$G417*1000</f>
        <v>21.322760715624199</v>
      </c>
      <c r="I417" s="41">
        <f>'2. Collected Data'!J417/'3. Calculated Stats'!$G417*1000</f>
        <v>3.8069313766100561</v>
      </c>
      <c r="J417" s="41">
        <f>'2. Collected Data'!K417/'3. Calculated Stats'!$G417*1000</f>
        <v>1.5188275440361361</v>
      </c>
      <c r="K417" s="59">
        <f>('2. Collected Data'!Y417+'2. Collected Data'!Z417)/G417*1000</f>
        <v>130.46136852279227</v>
      </c>
      <c r="L417" s="66">
        <f>IF(SUM('2. Collected Data'!Y417:Z417)&gt;0,(ROUND('2. Collected Data'!Y417/SUM('2. Collected Data'!Y417:Z417),2)),"")</f>
        <v>0.91</v>
      </c>
      <c r="M417" s="66">
        <f>IF(SUM('2. Collected Data'!Y417:Z417)&gt;0,1-L417,"")</f>
        <v>8.9999999999999969E-2</v>
      </c>
      <c r="N417" s="59">
        <f>IF('2. Collected Data'!AD417&gt;0,'2. Collected Data'!AE417/'2. Collected Data'!AD417,"")</f>
        <v>198.27586206896552</v>
      </c>
      <c r="O417" s="59">
        <f>IF('2. Collected Data'!AF417&gt;0,'2. Collected Data'!AG417/'2. Collected Data'!AF417,"")</f>
        <v>500</v>
      </c>
      <c r="P417" s="59">
        <f>SUM('2. Collected Data'!AI417:AK417)/'2. Collected Data'!G417</f>
        <v>0.4339507268674675</v>
      </c>
      <c r="Q417" s="46" t="str">
        <f>IF(MAX('2. Collected Data'!AI417:AK417)='2. Collected Data'!AI417,"NaCl",IF(MAX('2. Collected Data'!AJ417:AK417)='2. Collected Data'!AJ417,"CaCl2","MgCl2"))</f>
        <v>NaCl</v>
      </c>
      <c r="R417" s="59">
        <f>'2. Collected Data'!AL417/'2. Collected Data'!G417</f>
        <v>1.8738781387458825</v>
      </c>
      <c r="S417" s="59">
        <f>SUM('2. Collected Data'!AO417:AU417)/'2. Collected Data'!G417</f>
        <v>24.26179063849932</v>
      </c>
      <c r="T417" s="46" t="str">
        <f>IF(MAX('2. Collected Data'!AO417:AT417)='2. Collected Data'!AO417,"NaCl",IF(MAX('2. Collected Data'!AP417:AT417)='2. Collected Data'!AP417,"CaCl2",IF(MAX('2. Collected Data'!AQ417:AT417)='2. Collected Data'!AQ417,"MgCl2",IF(MAX('2. Collected Data'!AR417:AT417)='2. Collected Data'!AR417,"Potassium Acetate",IF('2. Collected Data'!AS417&gt;'2. Collected Data'!AT417,"Enhanced Brine","Ag Byproduct")))))</f>
        <v>NaCl</v>
      </c>
      <c r="U417" s="65">
        <f>IF('2. Collected Data'!BC417&gt;0,'2. Collected Data'!BC417/'2. Collected Data'!$G417,"")</f>
        <v>0.8876264867743654</v>
      </c>
      <c r="V417" s="65">
        <f>IF('2. Collected Data'!BD417&gt;0,'2. Collected Data'!BD417/'2. Collected Data'!$G417,"")</f>
        <v>0.1380752312760124</v>
      </c>
      <c r="W417" s="65">
        <f>IF('2. Collected Data'!BE417&gt;0,'2. Collected Data'!BE417/'2. Collected Data'!$G417,"")</f>
        <v>111.23902795037182</v>
      </c>
      <c r="X417" s="65">
        <f>IF('2. Collected Data'!BF417&gt;0,'2. Collected Data'!BF417/'2. Collected Data'!$G417,"")</f>
        <v>580.80359784602638</v>
      </c>
      <c r="Y417" s="67">
        <f>IF(AND('2. Collected Data'!BB417&gt;0,'2. Collected Data'!BH417&gt;0),('2. Collected Data'!BH417-'2. Collected Data'!BB417)/'2. Collected Data'!BH417,"")</f>
        <v>0</v>
      </c>
    </row>
    <row r="418" spans="1:25" s="47" customFormat="1" ht="11.25" customHeight="1" x14ac:dyDescent="0.15">
      <c r="A418" s="292" t="s">
        <v>132</v>
      </c>
      <c r="B418" s="146"/>
      <c r="C418" s="146"/>
      <c r="D418" s="146"/>
      <c r="E418" s="146"/>
      <c r="F418" s="146"/>
      <c r="G418" s="123">
        <f>'2. Collected Data'!G418*'2. Collected Data'!AA418</f>
        <v>22540</v>
      </c>
      <c r="H418" s="41">
        <f>'2. Collected Data'!I418/'3. Calculated Stats'!$G418*1000</f>
        <v>39.574090505767522</v>
      </c>
      <c r="I418" s="41">
        <f>'2. Collected Data'!J418/'3. Calculated Stats'!$G418*1000</f>
        <v>3.904170363797693</v>
      </c>
      <c r="J418" s="41">
        <f>'2. Collected Data'!K418/'3. Calculated Stats'!$G418*1000</f>
        <v>1.3753327417923693</v>
      </c>
      <c r="K418" s="59">
        <f>('2. Collected Data'!Y418+'2. Collected Data'!Z418)/G418*1000</f>
        <v>60.24844720496894</v>
      </c>
      <c r="L418" s="66">
        <f>IF(SUM('2. Collected Data'!Y418:Z418)&gt;0,(ROUND('2. Collected Data'!Y418/SUM('2. Collected Data'!Y418:Z418),2)),"")</f>
        <v>0.92</v>
      </c>
      <c r="M418" s="66">
        <f>IF(SUM('2. Collected Data'!Y418:Z418)&gt;0,1-L418,"")</f>
        <v>7.999999999999996E-2</v>
      </c>
      <c r="N418" s="59">
        <f>IF('2. Collected Data'!AD418&gt;0,'2. Collected Data'!AE418/'2. Collected Data'!AD418,"")</f>
        <v>1046.6494845360826</v>
      </c>
      <c r="O418" s="59">
        <f>IF('2. Collected Data'!AF418&gt;0,'2. Collected Data'!AG418/'2. Collected Data'!AF418,"")</f>
        <v>14028.33695652174</v>
      </c>
      <c r="P418" s="59">
        <f>SUM('2. Collected Data'!AI418:AK418)/'2. Collected Data'!G418</f>
        <v>11.607391304347827</v>
      </c>
      <c r="Q418" s="46" t="str">
        <f>IF(MAX('2. Collected Data'!AI418:AK418)='2. Collected Data'!AI418,"NaCl",IF(MAX('2. Collected Data'!AJ418:AK418)='2. Collected Data'!AJ418,"CaCl2","MgCl2"))</f>
        <v>NaCl</v>
      </c>
      <c r="R418" s="59">
        <f>'2. Collected Data'!AL418/'2. Collected Data'!G418</f>
        <v>8.9999999999999993E-3</v>
      </c>
      <c r="S418" s="59">
        <f>SUM('2. Collected Data'!AO418:AU418)/'2. Collected Data'!G418</f>
        <v>746.76508695652171</v>
      </c>
      <c r="T418" s="46" t="str">
        <f>IF(MAX('2. Collected Data'!AO418:AT418)='2. Collected Data'!AO418,"NaCl",IF(MAX('2. Collected Data'!AP418:AT418)='2. Collected Data'!AP418,"CaCl2",IF(MAX('2. Collected Data'!AQ418:AT418)='2. Collected Data'!AQ418,"MgCl2",IF(MAX('2. Collected Data'!AR418:AT418)='2. Collected Data'!AR418,"Potassium Acetate",IF('2. Collected Data'!AS418&gt;'2. Collected Data'!AT418,"Enhanced Brine","Ag Byproduct")))))</f>
        <v>MgCl2</v>
      </c>
      <c r="U418" s="65">
        <f>IF('2. Collected Data'!BC418&gt;0,'2. Collected Data'!BC418/'2. Collected Data'!$G418,"")</f>
        <v>1070.0713043478261</v>
      </c>
      <c r="V418" s="65">
        <f>IF('2. Collected Data'!BD418&gt;0,'2. Collected Data'!BD418/'2. Collected Data'!$G418,"")</f>
        <v>824.3103043478261</v>
      </c>
      <c r="W418" s="65">
        <f>IF('2. Collected Data'!BE418&gt;0,'2. Collected Data'!BE418/'2. Collected Data'!$G418,"")</f>
        <v>1567.6444782608696</v>
      </c>
      <c r="X418" s="65">
        <f>IF('2. Collected Data'!BF418&gt;0,'2. Collected Data'!BF418/'2. Collected Data'!$G418,"")</f>
        <v>4415.6963913043483</v>
      </c>
      <c r="Y418" s="67">
        <f>IF(AND('2. Collected Data'!BB418&gt;0,'2. Collected Data'!BH418&gt;0),('2. Collected Data'!BH418-'2. Collected Data'!BB418)/'2. Collected Data'!BH418,"")</f>
        <v>-1.228586260598721E-2</v>
      </c>
    </row>
    <row r="419" spans="1:25" s="47" customFormat="1" ht="11.25" customHeight="1" x14ac:dyDescent="0.15">
      <c r="A419" s="292" t="s">
        <v>133</v>
      </c>
      <c r="B419" s="146"/>
      <c r="C419" s="146"/>
      <c r="D419" s="146"/>
      <c r="E419" s="146"/>
      <c r="F419" s="146"/>
      <c r="G419" s="123">
        <f>'2. Collected Data'!G419*'2. Collected Data'!AA419</f>
        <v>10870</v>
      </c>
      <c r="H419" s="41">
        <f>'2. Collected Data'!I419/'3. Calculated Stats'!$G419*1000</f>
        <v>58.32566697332107</v>
      </c>
      <c r="I419" s="41">
        <f>'2. Collected Data'!J419/'3. Calculated Stats'!$G419*1000</f>
        <v>0.18399264029438822</v>
      </c>
      <c r="J419" s="41">
        <f>'2. Collected Data'!K419/'3. Calculated Stats'!$G419*1000</f>
        <v>1.5639374425022998</v>
      </c>
      <c r="K419" s="59">
        <f>('2. Collected Data'!Y419+'2. Collected Data'!Z419)/G419*1000</f>
        <v>126.95492180312787</v>
      </c>
      <c r="L419" s="66">
        <f>IF(SUM('2. Collected Data'!Y419:Z419)&gt;0,(ROUND('2. Collected Data'!Y419/SUM('2. Collected Data'!Y419:Z419),2)),"")</f>
        <v>1</v>
      </c>
      <c r="M419" s="66">
        <f>IF(SUM('2. Collected Data'!Y419:Z419)&gt;0,1-L419,"")</f>
        <v>0</v>
      </c>
      <c r="N419" s="59">
        <f>IF('2. Collected Data'!AD419&gt;0,'2. Collected Data'!AE419/'2. Collected Data'!AD419,"")</f>
        <v>1515.1515151515152</v>
      </c>
      <c r="O419" s="59">
        <f>IF('2. Collected Data'!AF419&gt;0,'2. Collected Data'!AG419/'2. Collected Data'!AF419,"")</f>
        <v>6761.363636363636</v>
      </c>
      <c r="P419" s="59">
        <f>SUM('2. Collected Data'!AI419:AK419)/'2. Collected Data'!G419</f>
        <v>9.9338546458141668</v>
      </c>
      <c r="Q419" s="46" t="str">
        <f>IF(MAX('2. Collected Data'!AI419:AK419)='2. Collected Data'!AI419,"NaCl",IF(MAX('2. Collected Data'!AJ419:AK419)='2. Collected Data'!AJ419,"CaCl2","MgCl2"))</f>
        <v>NaCl</v>
      </c>
      <c r="R419" s="59">
        <f>'2. Collected Data'!AL419/'2. Collected Data'!G419</f>
        <v>0</v>
      </c>
      <c r="S419" s="59">
        <f>SUM('2. Collected Data'!AO419:AU419)/'2. Collected Data'!G419</f>
        <v>46.310763569457222</v>
      </c>
      <c r="T419" s="46" t="str">
        <f>IF(MAX('2. Collected Data'!AO419:AT419)='2. Collected Data'!AO419,"NaCl",IF(MAX('2. Collected Data'!AP419:AT419)='2. Collected Data'!AP419,"CaCl2",IF(MAX('2. Collected Data'!AQ419:AT419)='2. Collected Data'!AQ419,"MgCl2",IF(MAX('2. Collected Data'!AR419:AT419)='2. Collected Data'!AR419,"Potassium Acetate",IF('2. Collected Data'!AS419&gt;'2. Collected Data'!AT419,"Enhanced Brine","Ag Byproduct")))))</f>
        <v>MgCl2</v>
      </c>
      <c r="U419" s="65">
        <f>IF('2. Collected Data'!BC419&gt;0,'2. Collected Data'!BC419/'2. Collected Data'!$G419,"")</f>
        <v>1092.4454461821526</v>
      </c>
      <c r="V419" s="65">
        <f>IF('2. Collected Data'!BD419&gt;0,'2. Collected Data'!BD419/'2. Collected Data'!$G419,"")</f>
        <v>178.44811407543699</v>
      </c>
      <c r="W419" s="65">
        <f>IF('2. Collected Data'!BE419&gt;0,'2. Collected Data'!BE419/'2. Collected Data'!$G419,"")</f>
        <v>686.04222631094751</v>
      </c>
      <c r="X419" s="65">
        <f>IF('2. Collected Data'!BF419&gt;0,'2. Collected Data'!BF419/'2. Collected Data'!$G419,"")</f>
        <v>2139.9218031278747</v>
      </c>
      <c r="Y419" s="67" t="str">
        <f>IF(AND('2. Collected Data'!BB419&gt;0,'2. Collected Data'!BH419&gt;0),('2. Collected Data'!BH419-'2. Collected Data'!BB419)/'2. Collected Data'!BH419,"")</f>
        <v/>
      </c>
    </row>
    <row r="420" spans="1:25" s="47" customFormat="1" ht="11.25" customHeight="1" x14ac:dyDescent="0.15">
      <c r="A420" s="292" t="s">
        <v>134</v>
      </c>
      <c r="B420" s="146"/>
      <c r="C420" s="146"/>
      <c r="D420" s="146"/>
      <c r="E420" s="146"/>
      <c r="F420" s="146"/>
      <c r="G420" s="123">
        <f>'2. Collected Data'!G420*'2. Collected Data'!AA420</f>
        <v>13472</v>
      </c>
      <c r="H420" s="41">
        <f>'2. Collected Data'!I420/'3. Calculated Stats'!$G420*1000</f>
        <v>25.682897862232778</v>
      </c>
      <c r="I420" s="41">
        <f>'2. Collected Data'!J420/'3. Calculated Stats'!$G420*1000</f>
        <v>0.8165083135391924</v>
      </c>
      <c r="J420" s="41">
        <f>'2. Collected Data'!K420/'3. Calculated Stats'!$G420*1000</f>
        <v>0</v>
      </c>
      <c r="K420" s="59">
        <f>('2. Collected Data'!Y420+'2. Collected Data'!Z420)/G420*1000</f>
        <v>42.161520190023758</v>
      </c>
      <c r="L420" s="66">
        <f>IF(SUM('2. Collected Data'!Y420:Z420)&gt;0,(ROUND('2. Collected Data'!Y420/SUM('2. Collected Data'!Y420:Z420),2)),"")</f>
        <v>0.88</v>
      </c>
      <c r="M420" s="66">
        <f>IF(SUM('2. Collected Data'!Y420:Z420)&gt;0,1-L420,"")</f>
        <v>0.12</v>
      </c>
      <c r="N420" s="59">
        <f>IF('2. Collected Data'!AD420&gt;0,'2. Collected Data'!AE420/'2. Collected Data'!AD420,"")</f>
        <v>2750</v>
      </c>
      <c r="O420" s="59">
        <f>IF('2. Collected Data'!AF420&gt;0,'2. Collected Data'!AG420/'2. Collected Data'!AF420,"")</f>
        <v>18289.473684210527</v>
      </c>
      <c r="P420" s="59">
        <f>SUM('2. Collected Data'!AI420:AK420)/'2. Collected Data'!G420</f>
        <v>0.45650237529691212</v>
      </c>
      <c r="Q420" s="46" t="str">
        <f>IF(MAX('2. Collected Data'!AI420:AK420)='2. Collected Data'!AI420,"NaCl",IF(MAX('2. Collected Data'!AJ420:AK420)='2. Collected Data'!AJ420,"CaCl2","MgCl2"))</f>
        <v>NaCl</v>
      </c>
      <c r="R420" s="59">
        <f>'2. Collected Data'!AL420/'2. Collected Data'!G420</f>
        <v>0</v>
      </c>
      <c r="S420" s="59">
        <f>SUM('2. Collected Data'!AO420:AU420)/'2. Collected Data'!G420</f>
        <v>5.3889548693586695</v>
      </c>
      <c r="T420" s="46" t="str">
        <f>IF(MAX('2. Collected Data'!AO420:AT420)='2. Collected Data'!AO420,"NaCl",IF(MAX('2. Collected Data'!AP420:AT420)='2. Collected Data'!AP420,"CaCl2",IF(MAX('2. Collected Data'!AQ420:AT420)='2. Collected Data'!AQ420,"MgCl2",IF(MAX('2. Collected Data'!AR420:AT420)='2. Collected Data'!AR420,"Potassium Acetate",IF('2. Collected Data'!AS420&gt;'2. Collected Data'!AT420,"Enhanced Brine","Ag Byproduct")))))</f>
        <v>NaCl</v>
      </c>
      <c r="U420" s="65">
        <f>IF('2. Collected Data'!BC420&gt;0,'2. Collected Data'!BC420/'2. Collected Data'!$G420,"")</f>
        <v>22.788004750593824</v>
      </c>
      <c r="V420" s="65">
        <f>IF('2. Collected Data'!BD420&gt;0,'2. Collected Data'!BD420/'2. Collected Data'!$G420,"")</f>
        <v>52.701900237529692</v>
      </c>
      <c r="W420" s="65">
        <f>IF('2. Collected Data'!BE420&gt;0,'2. Collected Data'!BE420/'2. Collected Data'!$G420,"")</f>
        <v>28.355106888361046</v>
      </c>
      <c r="X420" s="65">
        <f>IF('2. Collected Data'!BF420&gt;0,'2. Collected Data'!BF420/'2. Collected Data'!$G420,"")</f>
        <v>103.91923990498812</v>
      </c>
      <c r="Y420" s="67">
        <f>IF(AND('2. Collected Data'!BB420&gt;0,'2. Collected Data'!BH420&gt;0),('2. Collected Data'!BH420-'2. Collected Data'!BB420)/'2. Collected Data'!BH420,"")</f>
        <v>0</v>
      </c>
    </row>
    <row r="421" spans="1:25" s="252" customFormat="1" ht="11.25" customHeight="1" x14ac:dyDescent="0.15">
      <c r="A421" s="293" t="s">
        <v>347</v>
      </c>
      <c r="B421" s="358"/>
      <c r="C421" s="358"/>
      <c r="D421" s="358"/>
      <c r="E421" s="358"/>
      <c r="F421" s="358"/>
      <c r="G421" s="359"/>
      <c r="H421" s="360"/>
      <c r="I421" s="360"/>
      <c r="J421" s="360"/>
      <c r="K421" s="361"/>
      <c r="L421" s="362"/>
      <c r="M421" s="362"/>
      <c r="N421" s="361"/>
      <c r="O421" s="361"/>
      <c r="P421" s="361"/>
      <c r="Q421" s="262"/>
      <c r="R421" s="361"/>
      <c r="S421" s="361"/>
      <c r="T421" s="262"/>
      <c r="U421" s="363"/>
      <c r="V421" s="363"/>
      <c r="W421" s="363"/>
      <c r="X421" s="363"/>
      <c r="Y421" s="364"/>
    </row>
    <row r="422" spans="1:25" s="252" customFormat="1" ht="11.25" customHeight="1" x14ac:dyDescent="0.15">
      <c r="A422" s="293" t="s">
        <v>348</v>
      </c>
      <c r="B422" s="358"/>
      <c r="C422" s="358"/>
      <c r="D422" s="358"/>
      <c r="E422" s="358"/>
      <c r="F422" s="358"/>
      <c r="G422" s="359"/>
      <c r="H422" s="360"/>
      <c r="I422" s="360"/>
      <c r="J422" s="360"/>
      <c r="K422" s="361"/>
      <c r="L422" s="362"/>
      <c r="M422" s="362"/>
      <c r="N422" s="361"/>
      <c r="O422" s="361"/>
      <c r="P422" s="361"/>
      <c r="Q422" s="262"/>
      <c r="R422" s="361"/>
      <c r="S422" s="361"/>
      <c r="T422" s="262"/>
      <c r="U422" s="363"/>
      <c r="V422" s="363"/>
      <c r="W422" s="363"/>
      <c r="X422" s="363"/>
      <c r="Y422" s="364"/>
    </row>
    <row r="423" spans="1:25" s="47" customFormat="1" ht="11.25" customHeight="1" x14ac:dyDescent="0.15">
      <c r="A423" s="295" t="s">
        <v>349</v>
      </c>
      <c r="B423" s="146"/>
      <c r="C423" s="146"/>
      <c r="D423" s="146"/>
      <c r="E423" s="146"/>
      <c r="F423" s="146"/>
      <c r="G423" s="123">
        <f>'2. Collected Data'!G423*'2. Collected Data'!AA423</f>
        <v>49141</v>
      </c>
      <c r="H423" s="41">
        <f>'2. Collected Data'!I423/'3. Calculated Stats'!$G423*1000</f>
        <v>11.721373191428746</v>
      </c>
      <c r="I423" s="41">
        <f>'2. Collected Data'!J423/'3. Calculated Stats'!$G423*1000</f>
        <v>1.8721637736309802</v>
      </c>
      <c r="J423" s="41">
        <f>'2. Collected Data'!K423/'3. Calculated Stats'!$G423*1000</f>
        <v>5.1484503774851955</v>
      </c>
      <c r="K423" s="59">
        <f>('2. Collected Data'!Y423+'2. Collected Data'!Z423)/G423*1000</f>
        <v>39.437536883661302</v>
      </c>
      <c r="L423" s="66">
        <f>IF(SUM('2. Collected Data'!Y423:Z423)&gt;0,(ROUND('2. Collected Data'!Y423/SUM('2. Collected Data'!Y423:Z423),2)),"")</f>
        <v>1</v>
      </c>
      <c r="M423" s="66">
        <f>IF(SUM('2. Collected Data'!Y423:Z423)&gt;0,1-L423,"")</f>
        <v>0</v>
      </c>
      <c r="N423" s="59">
        <f>IF('2. Collected Data'!AD423&gt;0,'2. Collected Data'!AE423/'2. Collected Data'!AD423,"")</f>
        <v>428.8095238095238</v>
      </c>
      <c r="O423" s="59">
        <f>IF('2. Collected Data'!AF423&gt;0,'2. Collected Data'!AG423/'2. Collected Data'!AF423,"")</f>
        <v>11800</v>
      </c>
      <c r="P423" s="59">
        <f>SUM('2. Collected Data'!AI423:AK423)/'2. Collected Data'!G423</f>
        <v>8.135772572800716E-2</v>
      </c>
      <c r="Q423" s="46" t="str">
        <f>IF(MAX('2. Collected Data'!AI423:AK423)='2. Collected Data'!AI423,"NaCl",IF(MAX('2. Collected Data'!AJ423:AK423)='2. Collected Data'!AJ423,"CaCl2","MgCl2"))</f>
        <v>NaCl</v>
      </c>
      <c r="R423" s="59">
        <f>'2. Collected Data'!AL423/'2. Collected Data'!G423</f>
        <v>2.7797562117173033E-2</v>
      </c>
      <c r="S423" s="59">
        <f>SUM('2. Collected Data'!AO423:AU423)/'2. Collected Data'!G423</f>
        <v>0.61252314767709248</v>
      </c>
      <c r="T423" s="46" t="str">
        <f>IF(MAX('2. Collected Data'!AO423:AT423)='2. Collected Data'!AO423,"NaCl",IF(MAX('2. Collected Data'!AP423:AT423)='2. Collected Data'!AP423,"CaCl2",IF(MAX('2. Collected Data'!AQ423:AT423)='2. Collected Data'!AQ423,"MgCl2",IF(MAX('2. Collected Data'!AR423:AT423)='2. Collected Data'!AR423,"Potassium Acetate",IF('2. Collected Data'!AS423&gt;'2. Collected Data'!AT423,"Enhanced Brine","Ag Byproduct")))))</f>
        <v>NaCl</v>
      </c>
      <c r="U423" s="65">
        <f>IF('2. Collected Data'!BC423&gt;0,'2. Collected Data'!BC423/'2. Collected Data'!$G423,"")</f>
        <v>19.828723672696935</v>
      </c>
      <c r="V423" s="65">
        <f>IF('2. Collected Data'!BD423&gt;0,'2. Collected Data'!BD423/'2. Collected Data'!$G423,"")</f>
        <v>18.885519016707029</v>
      </c>
      <c r="W423" s="65">
        <f>IF('2. Collected Data'!BE423&gt;0,'2. Collected Data'!BE423/'2. Collected Data'!$G423,"")</f>
        <v>11.69668789808917</v>
      </c>
      <c r="X423" s="65">
        <f>IF('2. Collected Data'!BF423&gt;0,'2. Collected Data'!BF423/'2. Collected Data'!$G423,"")</f>
        <v>50.410930587493134</v>
      </c>
      <c r="Y423" s="67">
        <f>IF(AND('2. Collected Data'!BB423&gt;0,'2. Collected Data'!BH423&gt;0),('2. Collected Data'!BH423-'2. Collected Data'!BB423)/'2. Collected Data'!BH423,"")</f>
        <v>0</v>
      </c>
    </row>
    <row r="424" spans="1:25" s="252" customFormat="1" ht="11.25" customHeight="1" x14ac:dyDescent="0.15">
      <c r="A424" s="293" t="s">
        <v>350</v>
      </c>
      <c r="B424" s="358"/>
      <c r="C424" s="358"/>
      <c r="D424" s="358"/>
      <c r="E424" s="358"/>
      <c r="F424" s="358"/>
      <c r="G424" s="359"/>
      <c r="H424" s="360"/>
      <c r="I424" s="360"/>
      <c r="J424" s="360"/>
      <c r="K424" s="361"/>
      <c r="L424" s="362"/>
      <c r="M424" s="362"/>
      <c r="N424" s="361"/>
      <c r="O424" s="361"/>
      <c r="P424" s="361"/>
      <c r="Q424" s="262"/>
      <c r="R424" s="361"/>
      <c r="S424" s="361"/>
      <c r="T424" s="262"/>
      <c r="U424" s="363"/>
      <c r="V424" s="363"/>
      <c r="W424" s="363"/>
      <c r="X424" s="363"/>
      <c r="Y424" s="364"/>
    </row>
    <row r="425" spans="1:25" s="47" customFormat="1" ht="11.25" customHeight="1" x14ac:dyDescent="0.15">
      <c r="A425" s="295" t="s">
        <v>351</v>
      </c>
      <c r="B425" s="146"/>
      <c r="C425" s="146"/>
      <c r="D425" s="146"/>
      <c r="E425" s="146"/>
      <c r="F425" s="146"/>
      <c r="G425" s="123">
        <f>'2. Collected Data'!G425*'2. Collected Data'!AA425</f>
        <v>12330</v>
      </c>
      <c r="H425" s="41">
        <f>'2. Collected Data'!I425/'3. Calculated Stats'!$G425*1000</f>
        <v>37.145174371451738</v>
      </c>
      <c r="I425" s="41">
        <f>'2. Collected Data'!J425/'3. Calculated Stats'!$G425*1000</f>
        <v>3.2441200324412005</v>
      </c>
      <c r="J425" s="41">
        <f>'2. Collected Data'!K425/'3. Calculated Stats'!$G425*1000</f>
        <v>1.8653690186536902</v>
      </c>
      <c r="K425" s="59">
        <f>('2. Collected Data'!Y425+'2. Collected Data'!Z425)/G425*1000</f>
        <v>48.337388483373886</v>
      </c>
      <c r="L425" s="66">
        <f>IF(SUM('2. Collected Data'!Y425:Z425)&gt;0,(ROUND('2. Collected Data'!Y425/SUM('2. Collected Data'!Y425:Z425),2)),"")</f>
        <v>0.94</v>
      </c>
      <c r="M425" s="66">
        <f>IF(SUM('2. Collected Data'!Y425:Z425)&gt;0,1-L425,"")</f>
        <v>6.0000000000000053E-2</v>
      </c>
      <c r="N425" s="59">
        <f>IF('2. Collected Data'!AD425&gt;0,'2. Collected Data'!AE425/'2. Collected Data'!AD425,"")</f>
        <v>1373.015873015873</v>
      </c>
      <c r="O425" s="59">
        <f>IF('2. Collected Data'!AF425&gt;0,'2. Collected Data'!AG425/'2. Collected Data'!AF425,"")</f>
        <v>15000</v>
      </c>
      <c r="P425" s="59">
        <f>SUM('2. Collected Data'!AI425:AK425)/'2. Collected Data'!G425</f>
        <v>10.391484184914843</v>
      </c>
      <c r="Q425" s="46" t="str">
        <f>IF(MAX('2. Collected Data'!AI425:AK425)='2. Collected Data'!AI425,"NaCl",IF(MAX('2. Collected Data'!AJ425:AK425)='2. Collected Data'!AJ425,"CaCl2","MgCl2"))</f>
        <v>NaCl</v>
      </c>
      <c r="R425" s="59">
        <f>'2. Collected Data'!AL425/'2. Collected Data'!G425</f>
        <v>5.4420113544201135E-2</v>
      </c>
      <c r="S425" s="59">
        <f>SUM('2. Collected Data'!AO425:AU425)/'2. Collected Data'!G425</f>
        <v>479.88345498783457</v>
      </c>
      <c r="T425" s="46" t="str">
        <f>IF(MAX('2. Collected Data'!AO425:AT425)='2. Collected Data'!AO425,"NaCl",IF(MAX('2. Collected Data'!AP425:AT425)='2. Collected Data'!AP425,"CaCl2",IF(MAX('2. Collected Data'!AQ425:AT425)='2. Collected Data'!AQ425,"MgCl2",IF(MAX('2. Collected Data'!AR425:AT425)='2. Collected Data'!AR425,"Potassium Acetate",IF('2. Collected Data'!AS425&gt;'2. Collected Data'!AT425,"Enhanced Brine","Ag Byproduct")))))</f>
        <v>NaCl</v>
      </c>
      <c r="U425" s="65">
        <f>IF('2. Collected Data'!BC425&gt;0,'2. Collected Data'!BC425/'2. Collected Data'!$G425,"")</f>
        <v>294.78507704785079</v>
      </c>
      <c r="V425" s="65">
        <f>IF('2. Collected Data'!BD425&gt;0,'2. Collected Data'!BD425/'2. Collected Data'!$G425,"")</f>
        <v>457.36942416869425</v>
      </c>
      <c r="W425" s="65">
        <f>IF('2. Collected Data'!BE425&gt;0,'2. Collected Data'!BE425/'2. Collected Data'!$G425,"")</f>
        <v>796.90210867802114</v>
      </c>
      <c r="X425" s="65">
        <f>IF('2. Collected Data'!BF425&gt;0,'2. Collected Data'!BF425/'2. Collected Data'!$G425,"")</f>
        <v>1548.975506893755</v>
      </c>
      <c r="Y425" s="67" t="str">
        <f>IF(AND('2. Collected Data'!BB425&gt;0,'2. Collected Data'!BH425&gt;0),('2. Collected Data'!BH425-'2. Collected Data'!BB425)/'2. Collected Data'!BH425,"")</f>
        <v/>
      </c>
    </row>
    <row r="426" spans="1:25" s="47" customFormat="1" ht="11.25" customHeight="1" x14ac:dyDescent="0.15">
      <c r="A426" s="292" t="s">
        <v>135</v>
      </c>
      <c r="B426" s="146"/>
      <c r="C426" s="146"/>
      <c r="D426" s="146"/>
      <c r="E426" s="146"/>
      <c r="F426" s="146"/>
      <c r="G426" s="123">
        <f>'2. Collected Data'!G426*'2. Collected Data'!AA426</f>
        <v>40773.599999999999</v>
      </c>
      <c r="H426" s="41">
        <f>'2. Collected Data'!I426/'3. Calculated Stats'!$G426*1000</f>
        <v>43.067082622088805</v>
      </c>
      <c r="I426" s="41">
        <f>'2. Collected Data'!J426/'3. Calculated Stats'!$G426*1000</f>
        <v>2.2563619596994133</v>
      </c>
      <c r="J426" s="41">
        <f>'2. Collected Data'!K426/'3. Calculated Stats'!$G426*1000</f>
        <v>0.36788510212490438</v>
      </c>
      <c r="K426" s="59">
        <f>('2. Collected Data'!Y426+'2. Collected Data'!Z426)/G426*1000</f>
        <v>88.267898836502056</v>
      </c>
      <c r="L426" s="66">
        <f>IF(SUM('2. Collected Data'!Y426:Z426)&gt;0,(ROUND('2. Collected Data'!Y426/SUM('2. Collected Data'!Y426:Z426),2)),"")</f>
        <v>0.47</v>
      </c>
      <c r="M426" s="66">
        <f>IF(SUM('2. Collected Data'!Y426:Z426)&gt;0,1-L426,"")</f>
        <v>0.53</v>
      </c>
      <c r="N426" s="59">
        <f>IF('2. Collected Data'!AD426&gt;0,'2. Collected Data'!AE426/'2. Collected Data'!AD426,"")</f>
        <v>3024.041420118343</v>
      </c>
      <c r="O426" s="59">
        <f>IF('2. Collected Data'!AF426&gt;0,'2. Collected Data'!AG426/'2. Collected Data'!AF426,"")</f>
        <v>10555</v>
      </c>
      <c r="P426" s="59">
        <f>SUM('2. Collected Data'!AI426:AK426)/'2. Collected Data'!G426</f>
        <v>9.450776973335687</v>
      </c>
      <c r="Q426" s="46" t="str">
        <f>IF(MAX('2. Collected Data'!AI426:AK426)='2. Collected Data'!AI426,"NaCl",IF(MAX('2. Collected Data'!AJ426:AK426)='2. Collected Data'!AJ426,"CaCl2","MgCl2"))</f>
        <v>NaCl</v>
      </c>
      <c r="R426" s="59">
        <f>'2. Collected Data'!AL426/'2. Collected Data'!G426</f>
        <v>0</v>
      </c>
      <c r="S426" s="59">
        <f>SUM('2. Collected Data'!AO426:AU426)/'2. Collected Data'!G426</f>
        <v>68.50496644887869</v>
      </c>
      <c r="T426" s="46" t="str">
        <f>IF(MAX('2. Collected Data'!AO426:AT426)='2. Collected Data'!AO426,"NaCl",IF(MAX('2. Collected Data'!AP426:AT426)='2. Collected Data'!AP426,"CaCl2",IF(MAX('2. Collected Data'!AQ426:AT426)='2. Collected Data'!AQ426,"MgCl2",IF(MAX('2. Collected Data'!AR426:AT426)='2. Collected Data'!AR426,"Potassium Acetate",IF('2. Collected Data'!AS426&gt;'2. Collected Data'!AT426,"Enhanced Brine","Ag Byproduct")))))</f>
        <v>NaCl</v>
      </c>
      <c r="U426" s="65">
        <f>IF('2. Collected Data'!BC426&gt;0,'2. Collected Data'!BC426/'2. Collected Data'!$G426,"")</f>
        <v>443.12221878862795</v>
      </c>
      <c r="V426" s="65">
        <f>IF('2. Collected Data'!BD426&gt;0,'2. Collected Data'!BD426/'2. Collected Data'!$G426,"")</f>
        <v>343.34796044499382</v>
      </c>
      <c r="W426" s="65">
        <f>IF('2. Collected Data'!BE426&gt;0,'2. Collected Data'!BE426/'2. Collected Data'!$G426,"")</f>
        <v>775.18051386191064</v>
      </c>
      <c r="X426" s="65">
        <f>IF('2. Collected Data'!BF426&gt;0,'2. Collected Data'!BF426/'2. Collected Data'!$G426,"")</f>
        <v>1561.6506930955325</v>
      </c>
      <c r="Y426" s="67" t="str">
        <f>IF(AND('2. Collected Data'!BB426&gt;0,'2. Collected Data'!BH426&gt;0),('2. Collected Data'!BH426-'2. Collected Data'!BB426)/'2. Collected Data'!BH426,"")</f>
        <v/>
      </c>
    </row>
    <row r="427" spans="1:25" s="47" customFormat="1" ht="11.25" customHeight="1" x14ac:dyDescent="0.15">
      <c r="A427" s="295" t="s">
        <v>155</v>
      </c>
      <c r="B427" s="146"/>
      <c r="C427" s="146"/>
      <c r="D427" s="146"/>
      <c r="E427" s="146"/>
      <c r="F427" s="146"/>
      <c r="G427" s="123">
        <f>'2. Collected Data'!G427*'2. Collected Data'!AA427</f>
        <v>31000</v>
      </c>
      <c r="H427" s="41">
        <f>'2. Collected Data'!I427/'3. Calculated Stats'!$G427*1000</f>
        <v>35.548387096774192</v>
      </c>
      <c r="I427" s="41">
        <f>'2. Collected Data'!J427/'3. Calculated Stats'!$G427*1000</f>
        <v>0</v>
      </c>
      <c r="J427" s="41">
        <f>'2. Collected Data'!K427/'3. Calculated Stats'!$G427*1000</f>
        <v>0</v>
      </c>
      <c r="K427" s="59">
        <f>('2. Collected Data'!Y427+'2. Collected Data'!Z427)/G427*1000</f>
        <v>59.935483870967737</v>
      </c>
      <c r="L427" s="66">
        <f>IF(SUM('2. Collected Data'!Y427:Z427)&gt;0,(ROUND('2. Collected Data'!Y427/SUM('2. Collected Data'!Y427:Z427),2)),"")</f>
        <v>0.94</v>
      </c>
      <c r="M427" s="66">
        <f>IF(SUM('2. Collected Data'!Y427:Z427)&gt;0,1-L427,"")</f>
        <v>6.0000000000000053E-2</v>
      </c>
      <c r="N427" s="59">
        <f>IF('2. Collected Data'!AD427&gt;0,'2. Collected Data'!AE427/'2. Collected Data'!AD427,"")</f>
        <v>3646.3461538461538</v>
      </c>
      <c r="O427" s="59">
        <f>IF('2. Collected Data'!AF427&gt;0,'2. Collected Data'!AG427/'2. Collected Data'!AF427,"")</f>
        <v>21220.222222222223</v>
      </c>
      <c r="P427" s="59">
        <f>SUM('2. Collected Data'!AI427:AK427)/'2. Collected Data'!G427</f>
        <v>7.0972580645161294</v>
      </c>
      <c r="Q427" s="46" t="str">
        <f>IF(MAX('2. Collected Data'!AI427:AK427)='2. Collected Data'!AI427,"NaCl",IF(MAX('2. Collected Data'!AJ427:AK427)='2. Collected Data'!AJ427,"CaCl2","MgCl2"))</f>
        <v>NaCl</v>
      </c>
      <c r="R427" s="59">
        <f>'2. Collected Data'!AL427/'2. Collected Data'!G427</f>
        <v>0</v>
      </c>
      <c r="S427" s="59">
        <f>SUM('2. Collected Data'!AO427:AU427)/'2. Collected Data'!G427</f>
        <v>109.40270967741935</v>
      </c>
      <c r="T427" s="46" t="str">
        <f>IF(MAX('2. Collected Data'!AO427:AT427)='2. Collected Data'!AO427,"NaCl",IF(MAX('2. Collected Data'!AP427:AT427)='2. Collected Data'!AP427,"CaCl2",IF(MAX('2. Collected Data'!AQ427:AT427)='2. Collected Data'!AQ427,"MgCl2",IF(MAX('2. Collected Data'!AR427:AT427)='2. Collected Data'!AR427,"Potassium Acetate",IF('2. Collected Data'!AS427&gt;'2. Collected Data'!AT427,"Enhanced Brine","Ag Byproduct")))))</f>
        <v>NaCl</v>
      </c>
      <c r="U427" s="65">
        <f>IF('2. Collected Data'!BC427&gt;0,'2. Collected Data'!BC427/'2. Collected Data'!$G427,"")</f>
        <v>108.0331935483871</v>
      </c>
      <c r="V427" s="65">
        <f>IF('2. Collected Data'!BD427&gt;0,'2. Collected Data'!BD427/'2. Collected Data'!$G427,"")</f>
        <v>322.58064516129031</v>
      </c>
      <c r="W427" s="65">
        <f>IF('2. Collected Data'!BE427&gt;0,'2. Collected Data'!BE427/'2. Collected Data'!$G427,"")</f>
        <v>600.61112903225808</v>
      </c>
      <c r="X427" s="65">
        <f>IF('2. Collected Data'!BF427&gt;0,'2. Collected Data'!BF427/'2. Collected Data'!$G427,"")</f>
        <v>1031.2249677419354</v>
      </c>
      <c r="Y427" s="67">
        <f>IF(AND('2. Collected Data'!BB427&gt;0,'2. Collected Data'!BH427&gt;0),('2. Collected Data'!BH427-'2. Collected Data'!BB427)/'2. Collected Data'!BH427,"")</f>
        <v>-4.8563182331534754E-2</v>
      </c>
    </row>
    <row r="428" spans="1:25" s="47" customFormat="1" ht="11.25" customHeight="1" x14ac:dyDescent="0.15">
      <c r="A428" s="292" t="s">
        <v>136</v>
      </c>
      <c r="B428" s="146"/>
      <c r="C428" s="146"/>
      <c r="D428" s="146"/>
      <c r="E428" s="146"/>
      <c r="F428" s="146"/>
      <c r="G428" s="123">
        <f>'2. Collected Data'!G428*'2. Collected Data'!AA428</f>
        <v>25509.329999999998</v>
      </c>
      <c r="H428" s="41">
        <f>'2. Collected Data'!I428/'3. Calculated Stats'!$G428*1000</f>
        <v>35.35961156173056</v>
      </c>
      <c r="I428" s="41">
        <f>'2. Collected Data'!J428/'3. Calculated Stats'!$G428*1000</f>
        <v>1.685657757377399</v>
      </c>
      <c r="J428" s="41">
        <f>'2. Collected Data'!K428/'3. Calculated Stats'!$G428*1000</f>
        <v>0.43121477514305556</v>
      </c>
      <c r="K428" s="59">
        <f>('2. Collected Data'!Y428+'2. Collected Data'!Z428)/G428*1000</f>
        <v>59.938853744884717</v>
      </c>
      <c r="L428" s="66">
        <f>IF(SUM('2. Collected Data'!Y428:Z428)&gt;0,(ROUND('2. Collected Data'!Y428/SUM('2. Collected Data'!Y428:Z428),2)),"")</f>
        <v>0.67</v>
      </c>
      <c r="M428" s="66">
        <f>IF(SUM('2. Collected Data'!Y428:Z428)&gt;0,1-L428,"")</f>
        <v>0.32999999999999996</v>
      </c>
      <c r="N428" s="59">
        <f>IF('2. Collected Data'!AD428&gt;0,'2. Collected Data'!AE428/'2. Collected Data'!AD428,"")</f>
        <v>2008.9285714285713</v>
      </c>
      <c r="O428" s="59">
        <f>IF('2. Collected Data'!AF428&gt;0,'2. Collected Data'!AG428/'2. Collected Data'!AF428,"")</f>
        <v>28217.821782178216</v>
      </c>
      <c r="P428" s="59">
        <f>SUM('2. Collected Data'!AI428:AK428)/'2. Collected Data'!G428</f>
        <v>7.1797260061318742</v>
      </c>
      <c r="Q428" s="46" t="str">
        <f>IF(MAX('2. Collected Data'!AI428:AK428)='2. Collected Data'!AI428,"NaCl",IF(MAX('2. Collected Data'!AJ428:AK428)='2. Collected Data'!AJ428,"CaCl2","MgCl2"))</f>
        <v>NaCl</v>
      </c>
      <c r="R428" s="59">
        <f>'2. Collected Data'!AL428/'2. Collected Data'!G428</f>
        <v>7.7618659525749987E-5</v>
      </c>
      <c r="S428" s="59">
        <f>SUM('2. Collected Data'!AO428:AU428)/'2. Collected Data'!G428</f>
        <v>1224.4288430938798</v>
      </c>
      <c r="T428" s="46" t="str">
        <f>IF(MAX('2. Collected Data'!AO428:AT428)='2. Collected Data'!AO428,"NaCl",IF(MAX('2. Collected Data'!AP428:AT428)='2. Collected Data'!AP428,"CaCl2",IF(MAX('2. Collected Data'!AQ428:AT428)='2. Collected Data'!AQ428,"MgCl2",IF(MAX('2. Collected Data'!AR428:AT428)='2. Collected Data'!AR428,"Potassium Acetate",IF('2. Collected Data'!AS428&gt;'2. Collected Data'!AT428,"Enhanced Brine","Ag Byproduct")))))</f>
        <v>NaCl</v>
      </c>
      <c r="U428" s="65">
        <f>IF('2. Collected Data'!BC428&gt;0,'2. Collected Data'!BC428/'2. Collected Data'!$G428,"")</f>
        <v>683.04420382659987</v>
      </c>
      <c r="V428" s="65">
        <f>IF('2. Collected Data'!BD428&gt;0,'2. Collected Data'!BD428/'2. Collected Data'!$G428,"")</f>
        <v>368.68863274731245</v>
      </c>
      <c r="W428" s="65">
        <f>IF('2. Collected Data'!BE428&gt;0,'2. Collected Data'!BE428/'2. Collected Data'!$G428,"")</f>
        <v>776.1865952574999</v>
      </c>
      <c r="X428" s="65">
        <f>IF('2. Collected Data'!BF428&gt;0,'2. Collected Data'!BF428/'2. Collected Data'!$G428,"")</f>
        <v>1827.9194318314123</v>
      </c>
      <c r="Y428" s="67">
        <f>IF(AND('2. Collected Data'!BB428&gt;0,'2. Collected Data'!BH428&gt;0),('2. Collected Data'!BH428-'2. Collected Data'!BB428)/'2. Collected Data'!BH428,"")</f>
        <v>-1.0568031704095074E-2</v>
      </c>
    </row>
    <row r="429" spans="1:25" s="47" customFormat="1" ht="11.25" customHeight="1" x14ac:dyDescent="0.15">
      <c r="A429" s="292" t="s">
        <v>109</v>
      </c>
      <c r="B429" s="146"/>
      <c r="C429" s="146"/>
      <c r="D429" s="146"/>
      <c r="E429" s="146"/>
      <c r="F429" s="146"/>
      <c r="G429" s="123">
        <f>'2. Collected Data'!G429*'2. Collected Data'!AA429</f>
        <v>25300</v>
      </c>
      <c r="H429" s="41">
        <f>'2. Collected Data'!I429/'3. Calculated Stats'!$G429*1000</f>
        <v>23.359683794466402</v>
      </c>
      <c r="I429" s="41">
        <f>'2. Collected Data'!J429/'3. Calculated Stats'!$G429*1000</f>
        <v>4.1897233201581026</v>
      </c>
      <c r="J429" s="41">
        <f>'2. Collected Data'!K429/'3. Calculated Stats'!$G429*1000</f>
        <v>0.15810276679841898</v>
      </c>
      <c r="K429" s="59">
        <f>('2. Collected Data'!Y429+'2. Collected Data'!Z429)/G429*1000</f>
        <v>53.359683794466399</v>
      </c>
      <c r="L429" s="66">
        <f>IF(SUM('2. Collected Data'!Y429:Z429)&gt;0,(ROUND('2. Collected Data'!Y429/SUM('2. Collected Data'!Y429:Z429),2)),"")</f>
        <v>0.99</v>
      </c>
      <c r="M429" s="66">
        <f>IF(SUM('2. Collected Data'!Y429:Z429)&gt;0,1-L429,"")</f>
        <v>1.0000000000000009E-2</v>
      </c>
      <c r="N429" s="59">
        <f>IF('2. Collected Data'!AD429&gt;0,'2. Collected Data'!AE429/'2. Collected Data'!AD429,"")</f>
        <v>1250</v>
      </c>
      <c r="O429" s="59">
        <f>IF('2. Collected Data'!AF429&gt;0,'2. Collected Data'!AG429/'2. Collected Data'!AF429,"")</f>
        <v>15000</v>
      </c>
      <c r="P429" s="59">
        <f>SUM('2. Collected Data'!AI429:AK429)/'2. Collected Data'!G429</f>
        <v>4.5059288537549405</v>
      </c>
      <c r="Q429" s="46" t="str">
        <f>IF(MAX('2. Collected Data'!AI429:AK429)='2. Collected Data'!AI429,"NaCl",IF(MAX('2. Collected Data'!AJ429:AK429)='2. Collected Data'!AJ429,"CaCl2","MgCl2"))</f>
        <v>NaCl</v>
      </c>
      <c r="R429" s="59">
        <f>'2. Collected Data'!AL429/'2. Collected Data'!G429</f>
        <v>0.81027667984189722</v>
      </c>
      <c r="S429" s="59">
        <f>SUM('2. Collected Data'!AO429:AU429)/'2. Collected Data'!G429</f>
        <v>305.61264822134387</v>
      </c>
      <c r="T429" s="46" t="str">
        <f>IF(MAX('2. Collected Data'!AO429:AT429)='2. Collected Data'!AO429,"NaCl",IF(MAX('2. Collected Data'!AP429:AT429)='2. Collected Data'!AP429,"CaCl2",IF(MAX('2. Collected Data'!AQ429:AT429)='2. Collected Data'!AQ429,"MgCl2",IF(MAX('2. Collected Data'!AR429:AT429)='2. Collected Data'!AR429,"Potassium Acetate",IF('2. Collected Data'!AS429&gt;'2. Collected Data'!AT429,"Enhanced Brine","Ag Byproduct")))))</f>
        <v>NaCl</v>
      </c>
      <c r="U429" s="65">
        <f>IF('2. Collected Data'!BC429&gt;0,'2. Collected Data'!BC429/'2. Collected Data'!$G429,"")</f>
        <v>297.07509881422925</v>
      </c>
      <c r="V429" s="65">
        <f>IF('2. Collected Data'!BD429&gt;0,'2. Collected Data'!BD429/'2. Collected Data'!$G429,"")</f>
        <v>262.13438735177863</v>
      </c>
      <c r="W429" s="65">
        <f>IF('2. Collected Data'!BE429&gt;0,'2. Collected Data'!BE429/'2. Collected Data'!$G429,"")</f>
        <v>220.15810276679841</v>
      </c>
      <c r="X429" s="65">
        <f>IF('2. Collected Data'!BF429&gt;0,'2. Collected Data'!BF429/'2. Collected Data'!$G429,"")</f>
        <v>779.36758893280637</v>
      </c>
      <c r="Y429" s="67" t="str">
        <f>IF(AND('2. Collected Data'!BB429&gt;0,'2. Collected Data'!BH429&gt;0),('2. Collected Data'!BH429-'2. Collected Data'!BB429)/'2. Collected Data'!BH429,"")</f>
        <v/>
      </c>
    </row>
    <row r="430" spans="1:25" s="252" customFormat="1" ht="11.25" customHeight="1" x14ac:dyDescent="0.15">
      <c r="A430" s="324" t="s">
        <v>352</v>
      </c>
      <c r="B430" s="358"/>
      <c r="C430" s="358"/>
      <c r="D430" s="358"/>
      <c r="E430" s="358"/>
      <c r="F430" s="358"/>
      <c r="G430" s="359"/>
      <c r="H430" s="360"/>
      <c r="I430" s="360"/>
      <c r="J430" s="360"/>
      <c r="K430" s="361"/>
      <c r="L430" s="362"/>
      <c r="M430" s="362"/>
      <c r="N430" s="361"/>
      <c r="O430" s="361"/>
      <c r="P430" s="361"/>
      <c r="Q430" s="262"/>
      <c r="R430" s="361"/>
      <c r="S430" s="361"/>
      <c r="T430" s="262"/>
      <c r="U430" s="363"/>
      <c r="V430" s="363"/>
      <c r="W430" s="363"/>
      <c r="X430" s="363"/>
      <c r="Y430" s="364"/>
    </row>
    <row r="431" spans="1:25" s="252" customFormat="1" ht="11.25" customHeight="1" x14ac:dyDescent="0.15">
      <c r="A431" s="293" t="s">
        <v>53</v>
      </c>
      <c r="B431" s="358"/>
      <c r="C431" s="358"/>
      <c r="D431" s="358"/>
      <c r="E431" s="358"/>
      <c r="F431" s="358"/>
      <c r="G431" s="359"/>
      <c r="H431" s="360"/>
      <c r="I431" s="360"/>
      <c r="J431" s="360"/>
      <c r="K431" s="361"/>
      <c r="L431" s="362"/>
      <c r="M431" s="362"/>
      <c r="N431" s="361"/>
      <c r="O431" s="361"/>
      <c r="P431" s="361"/>
      <c r="Q431" s="262"/>
      <c r="R431" s="361"/>
      <c r="S431" s="361"/>
      <c r="T431" s="262"/>
      <c r="U431" s="363"/>
      <c r="V431" s="363"/>
      <c r="W431" s="363"/>
      <c r="X431" s="363"/>
      <c r="Y431" s="364"/>
    </row>
    <row r="432" spans="1:25" s="47" customFormat="1" ht="11.25" customHeight="1" x14ac:dyDescent="0.15">
      <c r="A432" s="161" t="s">
        <v>137</v>
      </c>
      <c r="B432" s="146"/>
      <c r="C432" s="146"/>
      <c r="D432" s="146"/>
      <c r="E432" s="146"/>
      <c r="F432" s="146"/>
      <c r="G432" s="123">
        <f>'2. Collected Data'!G432*'2. Collected Data'!AA432</f>
        <v>7586.9400000000005</v>
      </c>
      <c r="H432" s="41">
        <f>'2. Collected Data'!I432/'3. Calculated Stats'!$G432*1000</f>
        <v>53.513010515438367</v>
      </c>
      <c r="I432" s="41">
        <f>'2. Collected Data'!J432/'3. Calculated Stats'!$G432*1000</f>
        <v>3.2951361154826584</v>
      </c>
      <c r="J432" s="41">
        <f>'2. Collected Data'!K432/'3. Calculated Stats'!$G432*1000</f>
        <v>0.65902722309653161</v>
      </c>
      <c r="K432" s="59">
        <f>('2. Collected Data'!Y432+'2. Collected Data'!Z432)/G432*1000</f>
        <v>125.21517238834102</v>
      </c>
      <c r="L432" s="66">
        <f>IF(SUM('2. Collected Data'!Y432:Z432)&gt;0,(ROUND('2. Collected Data'!Y432/SUM('2. Collected Data'!Y432:Z432),2)),"")</f>
        <v>1</v>
      </c>
      <c r="M432" s="66">
        <f>IF(SUM('2. Collected Data'!Y432:Z432)&gt;0,1-L432,"")</f>
        <v>0</v>
      </c>
      <c r="N432" s="59">
        <f>IF('2. Collected Data'!AD432&gt;0,'2. Collected Data'!AE432/'2. Collected Data'!AD432,"")</f>
        <v>900</v>
      </c>
      <c r="O432" s="59">
        <f>IF('2. Collected Data'!AF432&gt;0,'2. Collected Data'!AG432/'2. Collected Data'!AF432,"")</f>
        <v>8500</v>
      </c>
      <c r="P432" s="59">
        <f>SUM('2. Collected Data'!AI432:AK432)/'2. Collected Data'!G432</f>
        <v>19.07036038244668</v>
      </c>
      <c r="Q432" s="46" t="str">
        <f>IF(MAX('2. Collected Data'!AI432:AK432)='2. Collected Data'!AI432,"NaCl",IF(MAX('2. Collected Data'!AJ432:AK432)='2. Collected Data'!AJ432,"CaCl2","MgCl2"))</f>
        <v>NaCl</v>
      </c>
      <c r="R432" s="59">
        <f>'2. Collected Data'!AL432/'2. Collected Data'!G432</f>
        <v>0.65726893846531009</v>
      </c>
      <c r="S432" s="59">
        <f>SUM('2. Collected Data'!AO432:AU432)/'2. Collected Data'!G432</f>
        <v>116.17577837705321</v>
      </c>
      <c r="T432" s="46" t="str">
        <f>IF(MAX('2. Collected Data'!AO432:AT432)='2. Collected Data'!AO432,"NaCl",IF(MAX('2. Collected Data'!AP432:AT432)='2. Collected Data'!AP432,"CaCl2",IF(MAX('2. Collected Data'!AQ432:AT432)='2. Collected Data'!AQ432,"MgCl2",IF(MAX('2. Collected Data'!AR432:AT432)='2. Collected Data'!AR432,"Potassium Acetate",IF('2. Collected Data'!AS432&gt;'2. Collected Data'!AT432,"Enhanced Brine","Ag Byproduct")))))</f>
        <v>NaCl</v>
      </c>
      <c r="U432" s="65">
        <f>IF('2. Collected Data'!BC432&gt;0,'2. Collected Data'!BC432/'2. Collected Data'!$G432,"")</f>
        <v>2328.9616327531257</v>
      </c>
      <c r="V432" s="65">
        <f>IF('2. Collected Data'!BD432&gt;0,'2. Collected Data'!BD432/'2. Collected Data'!$G432,"")</f>
        <v>1829.8519244912968</v>
      </c>
      <c r="W432" s="65">
        <f>IF('2. Collected Data'!BE432&gt;0,'2. Collected Data'!BE432/'2. Collected Data'!$G432,"")</f>
        <v>1482.8449374846775</v>
      </c>
      <c r="X432" s="65">
        <f>IF('2. Collected Data'!BF432&gt;0,'2. Collected Data'!BF432/'2. Collected Data'!$G432,"")</f>
        <v>5641.6584947291003</v>
      </c>
      <c r="Y432" s="67">
        <f>IF(AND('2. Collected Data'!BB432&gt;0,'2. Collected Data'!BH432&gt;0),('2. Collected Data'!BH432-'2. Collected Data'!BB432)/'2. Collected Data'!BH432,"")</f>
        <v>0</v>
      </c>
    </row>
    <row r="433" spans="1:25" s="47" customFormat="1" ht="11.25" customHeight="1" x14ac:dyDescent="0.15">
      <c r="A433" s="295" t="s">
        <v>353</v>
      </c>
      <c r="B433" s="146"/>
      <c r="C433" s="146"/>
      <c r="D433" s="146"/>
      <c r="E433" s="146"/>
      <c r="F433" s="146"/>
      <c r="G433" s="123">
        <f>'2. Collected Data'!G433*'2. Collected Data'!AA433</f>
        <v>4283</v>
      </c>
      <c r="H433" s="41">
        <f>'2. Collected Data'!I433/'3. Calculated Stats'!$G433*1000</f>
        <v>150.12841466261966</v>
      </c>
      <c r="I433" s="41">
        <f>'2. Collected Data'!J433/'3. Calculated Stats'!$G433*1000</f>
        <v>1.4008872285780996</v>
      </c>
      <c r="J433" s="41">
        <f>'2. Collected Data'!K433/'3. Calculated Stats'!$G433*1000</f>
        <v>2.3348120476301659</v>
      </c>
      <c r="K433" s="59">
        <f>('2. Collected Data'!Y433+'2. Collected Data'!Z433)/G433*1000</f>
        <v>240.48564090590708</v>
      </c>
      <c r="L433" s="66">
        <f>IF(SUM('2. Collected Data'!Y433:Z433)&gt;0,(ROUND('2. Collected Data'!Y433/SUM('2. Collected Data'!Y433:Z433),2)),"")</f>
        <v>0.97</v>
      </c>
      <c r="M433" s="66">
        <f>IF(SUM('2. Collected Data'!Y433:Z433)&gt;0,1-L433,"")</f>
        <v>3.0000000000000027E-2</v>
      </c>
      <c r="N433" s="59">
        <f>IF('2. Collected Data'!AD433&gt;0,'2. Collected Data'!AE433/'2. Collected Data'!AD433,"")</f>
        <v>4161.2903225806449</v>
      </c>
      <c r="O433" s="59">
        <f>IF('2. Collected Data'!AF433&gt;0,'2. Collected Data'!AG433/'2. Collected Data'!AF433,"")</f>
        <v>8121.8274111675128</v>
      </c>
      <c r="P433" s="59">
        <f>SUM('2. Collected Data'!AI433:AK433)/'2. Collected Data'!G433</f>
        <v>2.1777375671258463</v>
      </c>
      <c r="Q433" s="46" t="str">
        <f>IF(MAX('2. Collected Data'!AI433:AK433)='2. Collected Data'!AI433,"NaCl",IF(MAX('2. Collected Data'!AJ433:AK433)='2. Collected Data'!AJ433,"CaCl2","MgCl2"))</f>
        <v>NaCl</v>
      </c>
      <c r="R433" s="59">
        <f>'2. Collected Data'!AL433/'2. Collected Data'!G433</f>
        <v>0.58101797805276678</v>
      </c>
      <c r="S433" s="59">
        <f>SUM('2. Collected Data'!AO433:AU433)/'2. Collected Data'!G433</f>
        <v>62.31957739901938</v>
      </c>
      <c r="T433" s="46" t="str">
        <f>IF(MAX('2. Collected Data'!AO433:AT433)='2. Collected Data'!AO433,"NaCl",IF(MAX('2. Collected Data'!AP433:AT433)='2. Collected Data'!AP433,"CaCl2",IF(MAX('2. Collected Data'!AQ433:AT433)='2. Collected Data'!AQ433,"MgCl2",IF(MAX('2. Collected Data'!AR433:AT433)='2. Collected Data'!AR433,"Potassium Acetate",IF('2. Collected Data'!AS433&gt;'2. Collected Data'!AT433,"Enhanced Brine","Ag Byproduct")))))</f>
        <v>NaCl</v>
      </c>
      <c r="U433" s="65">
        <f>IF('2. Collected Data'!BC433&gt;0,'2. Collected Data'!BC433/'2. Collected Data'!$G433,"")</f>
        <v>782.16203595610557</v>
      </c>
      <c r="V433" s="65">
        <f>IF('2. Collected Data'!BD433&gt;0,'2. Collected Data'!BD433/'2. Collected Data'!$G433,"")</f>
        <v>1009.8062106000467</v>
      </c>
      <c r="W433" s="65">
        <f>IF('2. Collected Data'!BE433&gt;0,'2. Collected Data'!BE433/'2. Collected Data'!$G433,"")</f>
        <v>303.52556619192154</v>
      </c>
      <c r="X433" s="65">
        <f>IF('2. Collected Data'!BF433&gt;0,'2. Collected Data'!BF433/'2. Collected Data'!$G433,"")</f>
        <v>2095.4938127480737</v>
      </c>
      <c r="Y433" s="67">
        <f>IF(AND('2. Collected Data'!BB433&gt;0,'2. Collected Data'!BH433&gt;0),('2. Collected Data'!BH433-'2. Collected Data'!BB433)/'2. Collected Data'!BH433,"")</f>
        <v>0</v>
      </c>
    </row>
    <row r="434" spans="1:25" s="47" customFormat="1" ht="11.25" customHeight="1" x14ac:dyDescent="0.15">
      <c r="A434" s="292" t="s">
        <v>138</v>
      </c>
      <c r="B434" s="146"/>
      <c r="C434" s="146"/>
      <c r="D434" s="146"/>
      <c r="E434" s="146"/>
      <c r="F434" s="146"/>
      <c r="G434" s="123">
        <f>'2. Collected Data'!G434*'2. Collected Data'!AA434</f>
        <v>1389.24</v>
      </c>
      <c r="H434" s="41">
        <f>'2. Collected Data'!I434/'3. Calculated Stats'!$G434*1000</f>
        <v>287.20739397080422</v>
      </c>
      <c r="I434" s="41">
        <f>'2. Collected Data'!J434/'3. Calculated Stats'!$G434*1000</f>
        <v>0.7198180300020155</v>
      </c>
      <c r="J434" s="41">
        <f>'2. Collected Data'!K434/'3. Calculated Stats'!$G434*1000</f>
        <v>27.353085140076587</v>
      </c>
      <c r="K434" s="59">
        <f>('2. Collected Data'!Y434+'2. Collected Data'!Z434)/G434*1000</f>
        <v>791.79983300221704</v>
      </c>
      <c r="L434" s="66">
        <f>IF(SUM('2. Collected Data'!Y434:Z434)&gt;0,(ROUND('2. Collected Data'!Y434/SUM('2. Collected Data'!Y434:Z434),2)),"")</f>
        <v>0.27</v>
      </c>
      <c r="M434" s="66">
        <f>IF(SUM('2. Collected Data'!Y434:Z434)&gt;0,1-L434,"")</f>
        <v>0.73</v>
      </c>
      <c r="N434" s="59">
        <f>IF('2. Collected Data'!AD434&gt;0,'2. Collected Data'!AE434/'2. Collected Data'!AD434,"")</f>
        <v>2519.6370370370369</v>
      </c>
      <c r="O434" s="59">
        <f>IF('2. Collected Data'!AF434&gt;0,'2. Collected Data'!AG434/'2. Collected Data'!AF434,"")</f>
        <v>9062.6984126984134</v>
      </c>
      <c r="P434" s="59">
        <f>SUM('2. Collected Data'!AI434:AK434)/'2. Collected Data'!G434</f>
        <v>18.622181912412543</v>
      </c>
      <c r="Q434" s="46" t="str">
        <f>IF(MAX('2. Collected Data'!AI434:AK434)='2. Collected Data'!AI434,"NaCl",IF(MAX('2. Collected Data'!AJ434:AK434)='2. Collected Data'!AJ434,"CaCl2","MgCl2"))</f>
        <v>NaCl</v>
      </c>
      <c r="R434" s="59">
        <f>'2. Collected Data'!AL434/'2. Collected Data'!G434</f>
        <v>0.61913708214563357</v>
      </c>
      <c r="S434" s="59">
        <f>SUM('2. Collected Data'!AO434:AU434)/'2. Collected Data'!G434</f>
        <v>95.601904638507392</v>
      </c>
      <c r="T434" s="46" t="str">
        <f>IF(MAX('2. Collected Data'!AO434:AT434)='2. Collected Data'!AO434,"NaCl",IF(MAX('2. Collected Data'!AP434:AT434)='2. Collected Data'!AP434,"CaCl2",IF(MAX('2. Collected Data'!AQ434:AT434)='2. Collected Data'!AQ434,"MgCl2",IF(MAX('2. Collected Data'!AR434:AT434)='2. Collected Data'!AR434,"Potassium Acetate",IF('2. Collected Data'!AS434&gt;'2. Collected Data'!AT434,"Enhanced Brine","Ag Byproduct")))))</f>
        <v>MgCl2</v>
      </c>
      <c r="U434" s="65">
        <f>IF('2. Collected Data'!BC434&gt;0,'2. Collected Data'!BC434/'2. Collected Data'!$G434,"")</f>
        <v>543.56484840632288</v>
      </c>
      <c r="V434" s="65">
        <f>IF('2. Collected Data'!BD434&gt;0,'2. Collected Data'!BD434/'2. Collected Data'!$G434,"")</f>
        <v>2975.6413578647316</v>
      </c>
      <c r="W434" s="65">
        <f>IF('2. Collected Data'!BE434&gt;0,'2. Collected Data'!BE434/'2. Collected Data'!$G434,"")</f>
        <v>1031.6339077481214</v>
      </c>
      <c r="X434" s="65">
        <f>IF('2. Collected Data'!BF434&gt;0,'2. Collected Data'!BF434/'2. Collected Data'!$G434,"")</f>
        <v>4536.3436123348019</v>
      </c>
      <c r="Y434" s="67">
        <f>IF(AND('2. Collected Data'!BB434&gt;0,'2. Collected Data'!BH434&gt;0),('2. Collected Data'!BH434-'2. Collected Data'!BB434)/'2. Collected Data'!BH434,"")</f>
        <v>0</v>
      </c>
    </row>
    <row r="435" spans="1:25" s="47" customFormat="1" ht="11.25" customHeight="1" x14ac:dyDescent="0.15">
      <c r="A435" s="161" t="s">
        <v>139</v>
      </c>
      <c r="B435" s="146"/>
      <c r="C435" s="146"/>
      <c r="D435" s="146"/>
      <c r="E435" s="146"/>
      <c r="F435" s="146"/>
      <c r="G435" s="123">
        <f>'2. Collected Data'!G435*'2. Collected Data'!AA435</f>
        <v>7669.92</v>
      </c>
      <c r="H435" s="41">
        <f>'2. Collected Data'!I435/'3. Calculated Stats'!$G435*1000</f>
        <v>45.893568642176191</v>
      </c>
      <c r="I435" s="41">
        <f>'2. Collected Data'!J435/'3. Calculated Stats'!$G435*1000</f>
        <v>2.868348040136012</v>
      </c>
      <c r="J435" s="41">
        <f>'2. Collected Data'!K435/'3. Calculated Stats'!$G435*1000</f>
        <v>1.5645534764378248</v>
      </c>
      <c r="K435" s="59">
        <f>('2. Collected Data'!Y435+'2. Collected Data'!Z435)/G435*1000</f>
        <v>65.059348728539533</v>
      </c>
      <c r="L435" s="66">
        <f>IF(SUM('2. Collected Data'!Y435:Z435)&gt;0,(ROUND('2. Collected Data'!Y435/SUM('2. Collected Data'!Y435:Z435),2)),"")</f>
        <v>0.72</v>
      </c>
      <c r="M435" s="66">
        <f>IF(SUM('2. Collected Data'!Y435:Z435)&gt;0,1-L435,"")</f>
        <v>0.28000000000000003</v>
      </c>
      <c r="N435" s="59">
        <f>IF('2. Collected Data'!AD435&gt;0,'2. Collected Data'!AE435/'2. Collected Data'!AD435,"")</f>
        <v>0</v>
      </c>
      <c r="O435" s="59" t="str">
        <f>IF('2. Collected Data'!AF435&gt;0,'2. Collected Data'!AG435/'2. Collected Data'!AF435,"")</f>
        <v/>
      </c>
      <c r="P435" s="59">
        <f>SUM('2. Collected Data'!AI435:AK435)/'2. Collected Data'!G435</f>
        <v>13.880687151886852</v>
      </c>
      <c r="Q435" s="46" t="str">
        <f>IF(MAX('2. Collected Data'!AI435:AK435)='2. Collected Data'!AI435,"NaCl",IF(MAX('2. Collected Data'!AJ435:AK435)='2. Collected Data'!AJ435,"CaCl2","MgCl2"))</f>
        <v>NaCl</v>
      </c>
      <c r="R435" s="59">
        <f>'2. Collected Data'!AL435/'2. Collected Data'!G435</f>
        <v>2.0018461731021966</v>
      </c>
      <c r="S435" s="59">
        <f>SUM('2. Collected Data'!AO435:AU435)/'2. Collected Data'!G435</f>
        <v>55.205519744664869</v>
      </c>
      <c r="T435" s="46" t="str">
        <f>IF(MAX('2. Collected Data'!AO435:AT435)='2. Collected Data'!AO435,"NaCl",IF(MAX('2. Collected Data'!AP435:AT435)='2. Collected Data'!AP435,"CaCl2",IF(MAX('2. Collected Data'!AQ435:AT435)='2. Collected Data'!AQ435,"MgCl2",IF(MAX('2. Collected Data'!AR435:AT435)='2. Collected Data'!AR435,"Potassium Acetate",IF('2. Collected Data'!AS435&gt;'2. Collected Data'!AT435,"Enhanced Brine","Ag Byproduct")))))</f>
        <v>NaCl</v>
      </c>
      <c r="U435" s="65" t="str">
        <f>IF('2. Collected Data'!BC435&gt;0,'2. Collected Data'!BC435/'2. Collected Data'!$G435,"")</f>
        <v/>
      </c>
      <c r="V435" s="65" t="str">
        <f>IF('2. Collected Data'!BD435&gt;0,'2. Collected Data'!BD435/'2. Collected Data'!$G435,"")</f>
        <v/>
      </c>
      <c r="W435" s="65" t="str">
        <f>IF('2. Collected Data'!BE435&gt;0,'2. Collected Data'!BE435/'2. Collected Data'!$G435,"")</f>
        <v/>
      </c>
      <c r="X435" s="65" t="str">
        <f>IF('2. Collected Data'!BF435&gt;0,'2. Collected Data'!BF435/'2. Collected Data'!$G435,"")</f>
        <v/>
      </c>
      <c r="Y435" s="67">
        <f>IF(AND('2. Collected Data'!BB435&gt;0,'2. Collected Data'!BH435&gt;0),('2. Collected Data'!BH435-'2. Collected Data'!BB435)/'2. Collected Data'!BH435,"")</f>
        <v>-7.5381679389313005E-2</v>
      </c>
    </row>
    <row r="436" spans="1:25" s="47" customFormat="1" ht="11.25" customHeight="1" x14ac:dyDescent="0.15">
      <c r="A436" s="157" t="s">
        <v>140</v>
      </c>
      <c r="B436" s="146"/>
      <c r="C436" s="146"/>
      <c r="D436" s="146"/>
      <c r="E436" s="146"/>
      <c r="F436" s="146"/>
      <c r="G436" s="123">
        <f>'2. Collected Data'!G436*'2. Collected Data'!AA436</f>
        <v>30341</v>
      </c>
      <c r="H436" s="41">
        <f>'2. Collected Data'!I436/'3. Calculated Stats'!$G436*1000</f>
        <v>28.311525658350085</v>
      </c>
      <c r="I436" s="41">
        <f>'2. Collected Data'!J436/'3. Calculated Stats'!$G436*1000</f>
        <v>0.85692627138195843</v>
      </c>
      <c r="J436" s="41">
        <f>'2. Collected Data'!K436/'3. Calculated Stats'!$G436*1000</f>
        <v>4.8119706008371512</v>
      </c>
      <c r="K436" s="59">
        <f>('2. Collected Data'!Y436+'2. Collected Data'!Z436)/G436*1000</f>
        <v>56.227546883754655</v>
      </c>
      <c r="L436" s="66">
        <f>IF(SUM('2. Collected Data'!Y436:Z436)&gt;0,(ROUND('2. Collected Data'!Y436/SUM('2. Collected Data'!Y436:Z436),2)),"")</f>
        <v>0.94</v>
      </c>
      <c r="M436" s="66">
        <f>IF(SUM('2. Collected Data'!Y436:Z436)&gt;0,1-L436,"")</f>
        <v>6.0000000000000053E-2</v>
      </c>
      <c r="N436" s="59">
        <f>IF('2. Collected Data'!AD436&gt;0,'2. Collected Data'!AE436/'2. Collected Data'!AD436,"")</f>
        <v>1813.4342857142858</v>
      </c>
      <c r="O436" s="59">
        <f>IF('2. Collected Data'!AF436&gt;0,'2. Collected Data'!AG436/'2. Collected Data'!AF436,"")</f>
        <v>8114.7435897435898</v>
      </c>
      <c r="P436" s="59">
        <f>SUM('2. Collected Data'!AI436:AK436)/'2. Collected Data'!G436</f>
        <v>6.9228107181701324</v>
      </c>
      <c r="Q436" s="46" t="str">
        <f>IF(MAX('2. Collected Data'!AI436:AK436)='2. Collected Data'!AI436,"NaCl",IF(MAX('2. Collected Data'!AJ436:AK436)='2. Collected Data'!AJ436,"CaCl2","MgCl2"))</f>
        <v>NaCl</v>
      </c>
      <c r="R436" s="59">
        <f>'2. Collected Data'!AL436/'2. Collected Data'!G436</f>
        <v>0.73600079100886584</v>
      </c>
      <c r="S436" s="59">
        <f>SUM('2. Collected Data'!AO436:AU436)/'2. Collected Data'!G436</f>
        <v>216.96480010546784</v>
      </c>
      <c r="T436" s="46" t="str">
        <f>IF(MAX('2. Collected Data'!AO436:AT436)='2. Collected Data'!AO436,"NaCl",IF(MAX('2. Collected Data'!AP436:AT436)='2. Collected Data'!AP436,"CaCl2",IF(MAX('2. Collected Data'!AQ436:AT436)='2. Collected Data'!AQ436,"MgCl2",IF(MAX('2. Collected Data'!AR436:AT436)='2. Collected Data'!AR436,"Potassium Acetate",IF('2. Collected Data'!AS436&gt;'2. Collected Data'!AT436,"Enhanced Brine","Ag Byproduct")))))</f>
        <v>NaCl</v>
      </c>
      <c r="U436" s="65">
        <f>IF('2. Collected Data'!BC436&gt;0,'2. Collected Data'!BC436/'2. Collected Data'!$G436,"")</f>
        <v>1323.8010942289311</v>
      </c>
      <c r="V436" s="65">
        <f>IF('2. Collected Data'!BD436&gt;0,'2. Collected Data'!BD436/'2. Collected Data'!$G436,"")</f>
        <v>1731.1844039418609</v>
      </c>
      <c r="W436" s="65">
        <f>IF('2. Collected Data'!BE436&gt;0,'2. Collected Data'!BE436/'2. Collected Data'!$G436,"")</f>
        <v>1132.8945980686201</v>
      </c>
      <c r="X436" s="65">
        <f>IF('2. Collected Data'!BF436&gt;0,'2. Collected Data'!BF436/'2. Collected Data'!$G436,"")</f>
        <v>4187.8800962394116</v>
      </c>
      <c r="Y436" s="67">
        <f>IF(AND('2. Collected Data'!BB436&gt;0,'2. Collected Data'!BH436&gt;0),('2. Collected Data'!BH436-'2. Collected Data'!BB436)/'2. Collected Data'!BH436,"")</f>
        <v>-0.14567868504772016</v>
      </c>
    </row>
    <row r="437" spans="1:25" s="252" customFormat="1" ht="11.25" customHeight="1" x14ac:dyDescent="0.15">
      <c r="A437" s="158" t="s">
        <v>354</v>
      </c>
      <c r="B437" s="358"/>
      <c r="C437" s="358"/>
      <c r="D437" s="358"/>
      <c r="E437" s="358"/>
      <c r="F437" s="358"/>
      <c r="G437" s="359"/>
      <c r="H437" s="360"/>
      <c r="I437" s="360"/>
      <c r="J437" s="360"/>
      <c r="K437" s="361"/>
      <c r="L437" s="362"/>
      <c r="M437" s="362"/>
      <c r="N437" s="361"/>
      <c r="O437" s="361"/>
      <c r="P437" s="361"/>
      <c r="Q437" s="262"/>
      <c r="R437" s="361"/>
      <c r="S437" s="361"/>
      <c r="T437" s="262"/>
      <c r="U437" s="363"/>
      <c r="V437" s="363"/>
      <c r="W437" s="363"/>
      <c r="X437" s="363"/>
      <c r="Y437" s="364"/>
    </row>
    <row r="438" spans="1:25" s="47" customFormat="1" ht="11.25" customHeight="1" x14ac:dyDescent="0.15">
      <c r="A438" s="157" t="s">
        <v>141</v>
      </c>
      <c r="B438" s="146"/>
      <c r="C438" s="146"/>
      <c r="D438" s="146"/>
      <c r="E438" s="146"/>
      <c r="F438" s="146"/>
      <c r="G438" s="123">
        <f>'2. Collected Data'!G438*'2. Collected Data'!AA438</f>
        <v>77541</v>
      </c>
      <c r="H438" s="41">
        <f>'2. Collected Data'!I438/'3. Calculated Stats'!$G438*1000</f>
        <v>194.73568821655641</v>
      </c>
      <c r="I438" s="41">
        <f>'2. Collected Data'!J438/'3. Calculated Stats'!$G438*1000</f>
        <v>1.1864690937697477</v>
      </c>
      <c r="J438" s="41">
        <f>'2. Collected Data'!K438/'3. Calculated Stats'!$G438*1000</f>
        <v>2.5792806386298859E-2</v>
      </c>
      <c r="K438" s="59">
        <f>('2. Collected Data'!Y438+'2. Collected Data'!Z438)/G438*1000</f>
        <v>40.378638397750869</v>
      </c>
      <c r="L438" s="66">
        <f>IF(SUM('2. Collected Data'!Y438:Z438)&gt;0,(ROUND('2. Collected Data'!Y438/SUM('2. Collected Data'!Y438:Z438),2)),"")</f>
        <v>0.97</v>
      </c>
      <c r="M438" s="66">
        <f>IF(SUM('2. Collected Data'!Y438:Z438)&gt;0,1-L438,"")</f>
        <v>3.0000000000000027E-2</v>
      </c>
      <c r="N438" s="59">
        <f>IF('2. Collected Data'!AD438&gt;0,'2. Collected Data'!AE438/'2. Collected Data'!AD438,"")</f>
        <v>1811.1111111111111</v>
      </c>
      <c r="O438" s="59">
        <f>IF('2. Collected Data'!AF438&gt;0,'2. Collected Data'!AG438/'2. Collected Data'!AF438,"")</f>
        <v>10000</v>
      </c>
      <c r="P438" s="59">
        <f>SUM('2. Collected Data'!AI438:AK438)/'2. Collected Data'!G438</f>
        <v>1.6436852761764744</v>
      </c>
      <c r="Q438" s="46" t="str">
        <f>IF(MAX('2. Collected Data'!AI438:AK438)='2. Collected Data'!AI438,"NaCl",IF(MAX('2. Collected Data'!AJ438:AK438)='2. Collected Data'!AJ438,"CaCl2","MgCl2"))</f>
        <v>NaCl</v>
      </c>
      <c r="R438" s="59">
        <f>'2. Collected Data'!AL438/'2. Collected Data'!G438</f>
        <v>1.6553436246630815</v>
      </c>
      <c r="S438" s="59">
        <f>SUM('2. Collected Data'!AO438:AU438)/'2. Collected Data'!G438</f>
        <v>48.826723926696843</v>
      </c>
      <c r="T438" s="46" t="str">
        <f>IF(MAX('2. Collected Data'!AO438:AT438)='2. Collected Data'!AO438,"NaCl",IF(MAX('2. Collected Data'!AP438:AT438)='2. Collected Data'!AP438,"CaCl2",IF(MAX('2. Collected Data'!AQ438:AT438)='2. Collected Data'!AQ438,"MgCl2",IF(MAX('2. Collected Data'!AR438:AT438)='2. Collected Data'!AR438,"Potassium Acetate",IF('2. Collected Data'!AS438&gt;'2. Collected Data'!AT438,"Enhanced Brine","Ag Byproduct")))))</f>
        <v>NaCl</v>
      </c>
      <c r="U438" s="65">
        <f>IF('2. Collected Data'!BC438&gt;0,'2. Collected Data'!BC438/'2. Collected Data'!$G438,"")</f>
        <v>351.82240363162714</v>
      </c>
      <c r="V438" s="65">
        <f>IF('2. Collected Data'!BD438&gt;0,'2. Collected Data'!BD438/'2. Collected Data'!$G438,"")</f>
        <v>140.04841309758709</v>
      </c>
      <c r="W438" s="65">
        <f>IF('2. Collected Data'!BE438&gt;0,'2. Collected Data'!BE438/'2. Collected Data'!$G438,"")</f>
        <v>221.92765117808642</v>
      </c>
      <c r="X438" s="65">
        <f>IF('2. Collected Data'!BF438&gt;0,'2. Collected Data'!BF438/'2. Collected Data'!$G438,"")</f>
        <v>713.79846790730062</v>
      </c>
      <c r="Y438" s="67">
        <f>IF(AND('2. Collected Data'!BB438&gt;0,'2. Collected Data'!BH438&gt;0),('2. Collected Data'!BH438-'2. Collected Data'!BB438)/'2. Collected Data'!BH438,"")</f>
        <v>-3.6532328211075611E-2</v>
      </c>
    </row>
    <row r="439" spans="1:25" s="47" customFormat="1" ht="11.25" customHeight="1" x14ac:dyDescent="0.15">
      <c r="A439" s="157" t="s">
        <v>142</v>
      </c>
      <c r="B439" s="146"/>
      <c r="C439" s="146"/>
      <c r="D439" s="146"/>
      <c r="E439" s="146"/>
      <c r="F439" s="146"/>
      <c r="G439" s="123">
        <f>'2. Collected Data'!G439*'2. Collected Data'!AA439</f>
        <v>24750</v>
      </c>
      <c r="H439" s="41">
        <f>'2. Collected Data'!I439/'3. Calculated Stats'!$G439*1000</f>
        <v>24.040404040404038</v>
      </c>
      <c r="I439" s="41">
        <f>'2. Collected Data'!J439/'3. Calculated Stats'!$G439*1000</f>
        <v>2.7070707070707067</v>
      </c>
      <c r="J439" s="41">
        <f>'2. Collected Data'!K439/'3. Calculated Stats'!$G439*1000</f>
        <v>1.4141414141414141</v>
      </c>
      <c r="K439" s="59">
        <f>('2. Collected Data'!Y439+'2. Collected Data'!Z439)/G439*1000</f>
        <v>29.454545454545457</v>
      </c>
      <c r="L439" s="66">
        <f>IF(SUM('2. Collected Data'!Y439:Z439)&gt;0,(ROUND('2. Collected Data'!Y439/SUM('2. Collected Data'!Y439:Z439),2)),"")</f>
        <v>0.78</v>
      </c>
      <c r="M439" s="66">
        <f>IF(SUM('2. Collected Data'!Y439:Z439)&gt;0,1-L439,"")</f>
        <v>0.21999999999999997</v>
      </c>
      <c r="N439" s="59">
        <f>IF('2. Collected Data'!AD439&gt;0,'2. Collected Data'!AE439/'2. Collected Data'!AD439,"")</f>
        <v>279.16666666666669</v>
      </c>
      <c r="O439" s="59">
        <f>IF('2. Collected Data'!AF439&gt;0,'2. Collected Data'!AG439/'2. Collected Data'!AF439,"")</f>
        <v>10000</v>
      </c>
      <c r="P439" s="59">
        <f>SUM('2. Collected Data'!AI439:AK439)/'2. Collected Data'!G439</f>
        <v>1.085</v>
      </c>
      <c r="Q439" s="46" t="str">
        <f>IF(MAX('2. Collected Data'!AI439:AK439)='2. Collected Data'!AI439,"NaCl",IF(MAX('2. Collected Data'!AJ439:AK439)='2. Collected Data'!AJ439,"CaCl2","MgCl2"))</f>
        <v>NaCl</v>
      </c>
      <c r="R439" s="59">
        <f>'2. Collected Data'!AL439/'2. Collected Data'!G439</f>
        <v>10.31636</v>
      </c>
      <c r="S439" s="59">
        <f>SUM('2. Collected Data'!AO439:AU439)/'2. Collected Data'!G439</f>
        <v>317.74952000000002</v>
      </c>
      <c r="T439" s="46" t="str">
        <f>IF(MAX('2. Collected Data'!AO439:AT439)='2. Collected Data'!AO439,"NaCl",IF(MAX('2. Collected Data'!AP439:AT439)='2. Collected Data'!AP439,"CaCl2",IF(MAX('2. Collected Data'!AQ439:AT439)='2. Collected Data'!AQ439,"MgCl2",IF(MAX('2. Collected Data'!AR439:AT439)='2. Collected Data'!AR439,"Potassium Acetate",IF('2. Collected Data'!AS439&gt;'2. Collected Data'!AT439,"Enhanced Brine","Ag Byproduct")))))</f>
        <v>NaCl</v>
      </c>
      <c r="U439" s="65">
        <f>IF('2. Collected Data'!BC439&gt;0,'2. Collected Data'!BC439/'2. Collected Data'!$G439,"")</f>
        <v>395.24151999999998</v>
      </c>
      <c r="V439" s="65">
        <f>IF('2. Collected Data'!BD439&gt;0,'2. Collected Data'!BD439/'2. Collected Data'!$G439,"")</f>
        <v>240.97192000000001</v>
      </c>
      <c r="W439" s="65">
        <f>IF('2. Collected Data'!BE439&gt;0,'2. Collected Data'!BE439/'2. Collected Data'!$G439,"")</f>
        <v>453.70692000000003</v>
      </c>
      <c r="X439" s="65">
        <f>IF('2. Collected Data'!BF439&gt;0,'2. Collected Data'!BF439/'2. Collected Data'!$G439,"")</f>
        <v>1092.672</v>
      </c>
      <c r="Y439" s="67">
        <f>IF(AND('2. Collected Data'!BB439&gt;0,'2. Collected Data'!BH439&gt;0),('2. Collected Data'!BH439-'2. Collected Data'!BB439)/'2. Collected Data'!BH439,"")</f>
        <v>1.8987341772151899E-2</v>
      </c>
    </row>
    <row r="440" spans="1:25" s="47" customFormat="1" ht="11.25" customHeight="1" x14ac:dyDescent="0.15">
      <c r="A440" s="157" t="s">
        <v>64</v>
      </c>
      <c r="B440" s="146"/>
      <c r="C440" s="146"/>
      <c r="D440" s="146"/>
      <c r="E440" s="146"/>
      <c r="F440" s="146"/>
      <c r="G440" s="123">
        <f>'2. Collected Data'!G440*'2. Collected Data'!AA440</f>
        <v>21991.68</v>
      </c>
      <c r="H440" s="41">
        <f>'2. Collected Data'!I440/'3. Calculated Stats'!$G440*1000</f>
        <v>32.012106396600899</v>
      </c>
      <c r="I440" s="41">
        <f>'2. Collected Data'!J440/'3. Calculated Stats'!$G440*1000</f>
        <v>5.6839677550782843</v>
      </c>
      <c r="J440" s="41">
        <f>'2. Collected Data'!K440/'3. Calculated Stats'!$G440*1000</f>
        <v>1.1822652930562831</v>
      </c>
      <c r="K440" s="59">
        <f>('2. Collected Data'!Y440+'2. Collected Data'!Z440)/G440*1000</f>
        <v>43.425513648798088</v>
      </c>
      <c r="L440" s="66">
        <f>IF(SUM('2. Collected Data'!Y440:Z440)&gt;0,(ROUND('2. Collected Data'!Y440/SUM('2. Collected Data'!Y440:Z440),2)),"")</f>
        <v>1</v>
      </c>
      <c r="M440" s="66">
        <f>IF(SUM('2. Collected Data'!Y440:Z440)&gt;0,1-L440,"")</f>
        <v>0</v>
      </c>
      <c r="N440" s="59">
        <f>IF('2. Collected Data'!AD440&gt;0,'2. Collected Data'!AE440/'2. Collected Data'!AD440,"")</f>
        <v>1603.740157480315</v>
      </c>
      <c r="O440" s="59">
        <f>IF('2. Collected Data'!AF440&gt;0,'2. Collected Data'!AG440/'2. Collected Data'!AF440,"")</f>
        <v>94007.142857142855</v>
      </c>
      <c r="P440" s="59">
        <f>SUM('2. Collected Data'!AI440:AK440)/'2. Collected Data'!G440</f>
        <v>4.4913130784005588</v>
      </c>
      <c r="Q440" s="46" t="str">
        <f>IF(MAX('2. Collected Data'!AI440:AK440)='2. Collected Data'!AI440,"NaCl",IF(MAX('2. Collected Data'!AJ440:AK440)='2. Collected Data'!AJ440,"CaCl2","MgCl2"))</f>
        <v>NaCl</v>
      </c>
      <c r="R440" s="59">
        <f>'2. Collected Data'!AL440/'2. Collected Data'!G440</f>
        <v>0</v>
      </c>
      <c r="S440" s="59">
        <f>SUM('2. Collected Data'!AO440:AU440)/'2. Collected Data'!G440</f>
        <v>128.97655840754322</v>
      </c>
      <c r="T440" s="46" t="str">
        <f>IF(MAX('2. Collected Data'!AO440:AT440)='2. Collected Data'!AO440,"NaCl",IF(MAX('2. Collected Data'!AP440:AT440)='2. Collected Data'!AP440,"CaCl2",IF(MAX('2. Collected Data'!AQ440:AT440)='2. Collected Data'!AQ440,"MgCl2",IF(MAX('2. Collected Data'!AR440:AT440)='2. Collected Data'!AR440,"Potassium Acetate",IF('2. Collected Data'!AS440&gt;'2. Collected Data'!AT440,"Enhanced Brine","Ag Byproduct")))))</f>
        <v>MgCl2</v>
      </c>
      <c r="U440" s="65">
        <f>IF('2. Collected Data'!BC440&gt;0,'2. Collected Data'!BC440/'2. Collected Data'!$G440,"")</f>
        <v>400.69264012572029</v>
      </c>
      <c r="V440" s="65">
        <f>IF('2. Collected Data'!BD440&gt;0,'2. Collected Data'!BD440/'2. Collected Data'!$G440,"")</f>
        <v>571.32015016588093</v>
      </c>
      <c r="W440" s="65">
        <f>IF('2. Collected Data'!BE440&gt;0,'2. Collected Data'!BE440/'2. Collected Data'!$G440,"")</f>
        <v>809.89431639601889</v>
      </c>
      <c r="X440" s="65">
        <f>IF('2. Collected Data'!BF440&gt;0,'2. Collected Data'!BF440/'2. Collected Data'!$G440,"")</f>
        <v>1781.9071503404923</v>
      </c>
      <c r="Y440" s="67">
        <f>IF(AND('2. Collected Data'!BB440&gt;0,'2. Collected Data'!BH440&gt;0),('2. Collected Data'!BH440-'2. Collected Data'!BB440)/'2. Collected Data'!BH440,"")</f>
        <v>0</v>
      </c>
    </row>
    <row r="441" spans="1:25" s="47" customFormat="1" ht="11.25" customHeight="1" x14ac:dyDescent="0.15">
      <c r="A441" s="240" t="s">
        <v>156</v>
      </c>
      <c r="B441" s="146"/>
      <c r="C441" s="146"/>
      <c r="D441" s="146"/>
      <c r="E441" s="146"/>
      <c r="F441" s="146"/>
      <c r="G441" s="123">
        <f>'2. Collected Data'!G441*'2. Collected Data'!AA441</f>
        <v>13463</v>
      </c>
      <c r="H441" s="41">
        <f>'2. Collected Data'!I441/'3. Calculated Stats'!$G441*1000</f>
        <v>23.620292653940432</v>
      </c>
      <c r="I441" s="41">
        <f>'2. Collected Data'!J441/'3. Calculated Stats'!$G441*1000</f>
        <v>0.29711059942063434</v>
      </c>
      <c r="J441" s="41">
        <f>'2. Collected Data'!K441/'3. Calculated Stats'!$G441*1000</f>
        <v>0.96560944811706151</v>
      </c>
      <c r="K441" s="59">
        <f>('2. Collected Data'!Y441+'2. Collected Data'!Z441)/G441*1000</f>
        <v>51.400133699769739</v>
      </c>
      <c r="L441" s="66">
        <f>IF(SUM('2. Collected Data'!Y441:Z441)&gt;0,(ROUND('2. Collected Data'!Y441/SUM('2. Collected Data'!Y441:Z441),2)),"")</f>
        <v>1</v>
      </c>
      <c r="M441" s="66">
        <f>IF(SUM('2. Collected Data'!Y441:Z441)&gt;0,1-L441,"")</f>
        <v>0</v>
      </c>
      <c r="N441" s="59">
        <f>IF('2. Collected Data'!AD441&gt;0,'2. Collected Data'!AE441/'2. Collected Data'!AD441,"")</f>
        <v>187.60975609756099</v>
      </c>
      <c r="O441" s="59">
        <f>IF('2. Collected Data'!AF441&gt;0,'2. Collected Data'!AG441/'2. Collected Data'!AF441,"")</f>
        <v>25928.571428571428</v>
      </c>
      <c r="P441" s="59">
        <f>SUM('2. Collected Data'!AI441:AK441)/'2. Collected Data'!G441</f>
        <v>0.14305875362103543</v>
      </c>
      <c r="Q441" s="46" t="str">
        <f>IF(MAX('2. Collected Data'!AI441:AK441)='2. Collected Data'!AI441,"NaCl",IF(MAX('2. Collected Data'!AJ441:AK441)='2. Collected Data'!AJ441,"CaCl2","MgCl2"))</f>
        <v>NaCl</v>
      </c>
      <c r="R441" s="59">
        <f>'2. Collected Data'!AL441/'2. Collected Data'!G441</f>
        <v>7.180494689148035</v>
      </c>
      <c r="S441" s="59">
        <f>SUM('2. Collected Data'!AO441:AU441)/'2. Collected Data'!G441</f>
        <v>28.04062987447077</v>
      </c>
      <c r="T441" s="46" t="str">
        <f>IF(MAX('2. Collected Data'!AO441:AT441)='2. Collected Data'!AO441,"NaCl",IF(MAX('2. Collected Data'!AP441:AT441)='2. Collected Data'!AP441,"CaCl2",IF(MAX('2. Collected Data'!AQ441:AT441)='2. Collected Data'!AQ441,"MgCl2",IF(MAX('2. Collected Data'!AR441:AT441)='2. Collected Data'!AR441,"Potassium Acetate",IF('2. Collected Data'!AS441&gt;'2. Collected Data'!AT441,"Enhanced Brine","Ag Byproduct")))))</f>
        <v>NaCl</v>
      </c>
      <c r="U441" s="65">
        <f>IF('2. Collected Data'!BC441&gt;0,'2. Collected Data'!BC441/'2. Collected Data'!$G441,"")</f>
        <v>162.81244893411574</v>
      </c>
      <c r="V441" s="65">
        <f>IF('2. Collected Data'!BD441&gt;0,'2. Collected Data'!BD441/'2. Collected Data'!$G441,"")</f>
        <v>217.43912946594369</v>
      </c>
      <c r="W441" s="65" t="str">
        <f>IF('2. Collected Data'!BE441&gt;0,'2. Collected Data'!BE441/'2. Collected Data'!$G441,"")</f>
        <v/>
      </c>
      <c r="X441" s="65">
        <f>IF('2. Collected Data'!BF441&gt;0,'2. Collected Data'!BF441/'2. Collected Data'!$G441,"")</f>
        <v>664.08111119364185</v>
      </c>
      <c r="Y441" s="67">
        <f>IF(AND('2. Collected Data'!BB441&gt;0,'2. Collected Data'!BH441&gt;0),('2. Collected Data'!BH441-'2. Collected Data'!BB441)/'2. Collected Data'!BH441,"")</f>
        <v>0</v>
      </c>
    </row>
    <row r="442" spans="1:25" s="47" customFormat="1" ht="11.25" customHeight="1" x14ac:dyDescent="0.15">
      <c r="A442" s="157" t="s">
        <v>334</v>
      </c>
      <c r="B442" s="146"/>
      <c r="C442" s="146"/>
      <c r="D442" s="146"/>
      <c r="E442" s="146"/>
      <c r="F442" s="146"/>
      <c r="G442" s="123">
        <f>'2. Collected Data'!G442*'2. Collected Data'!AA442</f>
        <v>4308.3600000000006</v>
      </c>
      <c r="H442" s="41">
        <f>'2. Collected Data'!I442/'3. Calculated Stats'!$G442*1000</f>
        <v>82.397942604610563</v>
      </c>
      <c r="I442" s="41">
        <f>'2. Collected Data'!J442/'3. Calculated Stats'!$G442*1000</f>
        <v>5.1063513726800913</v>
      </c>
      <c r="J442" s="41">
        <f>'2. Collected Data'!K442/'3. Calculated Stats'!$G442*1000</f>
        <v>0</v>
      </c>
      <c r="K442" s="59">
        <f>('2. Collected Data'!Y442+'2. Collected Data'!Z442)/G442*1000</f>
        <v>154.1189687027082</v>
      </c>
      <c r="L442" s="66">
        <f>IF(SUM('2. Collected Data'!Y442:Z442)&gt;0,(ROUND('2. Collected Data'!Y442/SUM('2. Collected Data'!Y442:Z442),2)),"")</f>
        <v>1</v>
      </c>
      <c r="M442" s="66">
        <f>IF(SUM('2. Collected Data'!Y442:Z442)&gt;0,1-L442,"")</f>
        <v>0</v>
      </c>
      <c r="N442" s="59">
        <f>IF('2. Collected Data'!AD442&gt;0,'2. Collected Data'!AE442/'2. Collected Data'!AD442,"")</f>
        <v>1959.1588785046729</v>
      </c>
      <c r="O442" s="59">
        <f>IF('2. Collected Data'!AF442&gt;0,'2. Collected Data'!AG442/'2. Collected Data'!AF442,"")</f>
        <v>5272.727272727273</v>
      </c>
      <c r="P442" s="59">
        <f>SUM('2. Collected Data'!AI442:AK442)/'2. Collected Data'!G442</f>
        <v>21.593209481101859</v>
      </c>
      <c r="Q442" s="46" t="str">
        <f>IF(MAX('2. Collected Data'!AI442:AK442)='2. Collected Data'!AI442,"NaCl",IF(MAX('2. Collected Data'!AJ442:AK442)='2. Collected Data'!AJ442,"CaCl2","MgCl2"))</f>
        <v>NaCl</v>
      </c>
      <c r="R442" s="59">
        <f>'2. Collected Data'!AL442/'2. Collected Data'!G442</f>
        <v>1.5998291693358957</v>
      </c>
      <c r="S442" s="59">
        <f>SUM('2. Collected Data'!AO442:AU442)/'2. Collected Data'!G442</f>
        <v>26.73649370061926</v>
      </c>
      <c r="T442" s="46" t="str">
        <f>IF(MAX('2. Collected Data'!AO442:AT442)='2. Collected Data'!AO442,"NaCl",IF(MAX('2. Collected Data'!AP442:AT442)='2. Collected Data'!AP442,"CaCl2",IF(MAX('2. Collected Data'!AQ442:AT442)='2. Collected Data'!AQ442,"MgCl2",IF(MAX('2. Collected Data'!AR442:AT442)='2. Collected Data'!AR442,"Potassium Acetate",IF('2. Collected Data'!AS442&gt;'2. Collected Data'!AT442,"Enhanced Brine","Ag Byproduct")))))</f>
        <v>NaCl</v>
      </c>
      <c r="U442" s="65">
        <f>IF('2. Collected Data'!BC442&gt;0,'2. Collected Data'!BC442/'2. Collected Data'!$G442,"")</f>
        <v>1704.5430279735212</v>
      </c>
      <c r="V442" s="65">
        <f>IF('2. Collected Data'!BD442&gt;0,'2. Collected Data'!BD442/'2. Collected Data'!$G442,"")</f>
        <v>1037.0927824044416</v>
      </c>
      <c r="W442" s="65">
        <f>IF('2. Collected Data'!BE442&gt;0,'2. Collected Data'!BE442/'2. Collected Data'!$G442,"")</f>
        <v>1468.3362161007901</v>
      </c>
      <c r="X442" s="65">
        <f>IF('2. Collected Data'!BF442&gt;0,'2. Collected Data'!BF442/'2. Collected Data'!$G442,"")</f>
        <v>5750.4522741832161</v>
      </c>
      <c r="Y442" s="67" t="str">
        <f>IF(AND('2. Collected Data'!BB442&gt;0,'2. Collected Data'!BH442&gt;0),('2. Collected Data'!BH442-'2. Collected Data'!BB442)/'2. Collected Data'!BH442,"")</f>
        <v/>
      </c>
    </row>
    <row r="443" spans="1:25" s="252" customFormat="1" ht="11.25" customHeight="1" x14ac:dyDescent="0.15">
      <c r="A443" s="158" t="s">
        <v>157</v>
      </c>
      <c r="B443" s="358"/>
      <c r="C443" s="358"/>
      <c r="D443" s="358"/>
      <c r="E443" s="358"/>
      <c r="F443" s="358"/>
      <c r="G443" s="359"/>
      <c r="H443" s="360"/>
      <c r="I443" s="360"/>
      <c r="J443" s="360"/>
      <c r="K443" s="361"/>
      <c r="L443" s="362"/>
      <c r="M443" s="362"/>
      <c r="N443" s="361"/>
      <c r="O443" s="361"/>
      <c r="P443" s="361"/>
      <c r="Q443" s="262"/>
      <c r="R443" s="361"/>
      <c r="S443" s="361"/>
      <c r="T443" s="262"/>
      <c r="U443" s="363"/>
      <c r="V443" s="363"/>
      <c r="W443" s="363"/>
      <c r="X443" s="363"/>
      <c r="Y443" s="364"/>
    </row>
    <row r="444" spans="1:25" s="252" customFormat="1" ht="11.25" customHeight="1" x14ac:dyDescent="0.15">
      <c r="A444" s="158" t="s">
        <v>355</v>
      </c>
      <c r="B444" s="358"/>
      <c r="C444" s="358"/>
      <c r="D444" s="358"/>
      <c r="E444" s="358"/>
      <c r="F444" s="358"/>
      <c r="G444" s="359"/>
      <c r="H444" s="360"/>
      <c r="I444" s="360"/>
      <c r="J444" s="360"/>
      <c r="K444" s="361"/>
      <c r="L444" s="362"/>
      <c r="M444" s="362"/>
      <c r="N444" s="361"/>
      <c r="O444" s="361"/>
      <c r="P444" s="361"/>
      <c r="Q444" s="262"/>
      <c r="R444" s="361"/>
      <c r="S444" s="361"/>
      <c r="T444" s="262"/>
      <c r="U444" s="363"/>
      <c r="V444" s="363"/>
      <c r="W444" s="363"/>
      <c r="X444" s="363"/>
      <c r="Y444" s="364"/>
    </row>
    <row r="445" spans="1:25" s="47" customFormat="1" ht="11.25" customHeight="1" x14ac:dyDescent="0.15">
      <c r="A445" s="157" t="s">
        <v>100</v>
      </c>
      <c r="B445" s="146"/>
      <c r="C445" s="146"/>
      <c r="D445" s="146"/>
      <c r="E445" s="146"/>
      <c r="F445" s="146"/>
      <c r="G445" s="123">
        <f>'2. Collected Data'!G445*'2. Collected Data'!AA445</f>
        <v>36180.53</v>
      </c>
      <c r="H445" s="41">
        <f>'2. Collected Data'!I445/'3. Calculated Stats'!$G445*1000</f>
        <v>40.961257339237427</v>
      </c>
      <c r="I445" s="41">
        <f>'2. Collected Data'!J445/'3. Calculated Stats'!$G445*1000</f>
        <v>0.55278349985475617</v>
      </c>
      <c r="J445" s="41">
        <f>'2. Collected Data'!K445/'3. Calculated Stats'!$G445*1000</f>
        <v>1.0779278247167745</v>
      </c>
      <c r="K445" s="59">
        <f>('2. Collected Data'!Y445+'2. Collected Data'!Z445)/G445*1000</f>
        <v>108.92598864637971</v>
      </c>
      <c r="L445" s="66">
        <f>IF(SUM('2. Collected Data'!Y445:Z445)&gt;0,(ROUND('2. Collected Data'!Y445/SUM('2. Collected Data'!Y445:Z445),2)),"")</f>
        <v>0.91</v>
      </c>
      <c r="M445" s="66">
        <f>IF(SUM('2. Collected Data'!Y445:Z445)&gt;0,1-L445,"")</f>
        <v>8.9999999999999969E-2</v>
      </c>
      <c r="N445" s="59">
        <f>IF('2. Collected Data'!AD445&gt;0,'2. Collected Data'!AE445/'2. Collected Data'!AD445,"")</f>
        <v>1945.5252918287938</v>
      </c>
      <c r="O445" s="59">
        <f>IF('2. Collected Data'!AF445&gt;0,'2. Collected Data'!AG445/'2. Collected Data'!AF445,"")</f>
        <v>10941.607142857143</v>
      </c>
      <c r="P445" s="59">
        <f>SUM('2. Collected Data'!AI445:AK445)/'2. Collected Data'!G445</f>
        <v>20.057672455323345</v>
      </c>
      <c r="Q445" s="46" t="str">
        <f>IF(MAX('2. Collected Data'!AI445:AK445)='2. Collected Data'!AI445,"NaCl",IF(MAX('2. Collected Data'!AJ445:AK445)='2. Collected Data'!AJ445,"CaCl2","MgCl2"))</f>
        <v>NaCl</v>
      </c>
      <c r="R445" s="59">
        <f>'2. Collected Data'!AL445/'2. Collected Data'!G445</f>
        <v>7.5864283911816655E-2</v>
      </c>
      <c r="S445" s="59">
        <f>SUM('2. Collected Data'!AO445:AU445)/'2. Collected Data'!G445</f>
        <v>30.235828496708034</v>
      </c>
      <c r="T445" s="46" t="str">
        <f>IF(MAX('2. Collected Data'!AO445:AT445)='2. Collected Data'!AO445,"NaCl",IF(MAX('2. Collected Data'!AP445:AT445)='2. Collected Data'!AP445,"CaCl2",IF(MAX('2. Collected Data'!AQ445:AT445)='2. Collected Data'!AQ445,"MgCl2",IF(MAX('2. Collected Data'!AR445:AT445)='2. Collected Data'!AR445,"Potassium Acetate",IF('2. Collected Data'!AS445&gt;'2. Collected Data'!AT445,"Enhanced Brine","Ag Byproduct")))))</f>
        <v>NaCl</v>
      </c>
      <c r="U445" s="65" t="str">
        <f>IF('2. Collected Data'!BC445&gt;0,'2. Collected Data'!BC445/'2. Collected Data'!$G445,"")</f>
        <v/>
      </c>
      <c r="V445" s="65" t="str">
        <f>IF('2. Collected Data'!BD445&gt;0,'2. Collected Data'!BD445/'2. Collected Data'!$G445,"")</f>
        <v/>
      </c>
      <c r="W445" s="65" t="str">
        <f>IF('2. Collected Data'!BE445&gt;0,'2. Collected Data'!BE445/'2. Collected Data'!$G445,"")</f>
        <v/>
      </c>
      <c r="X445" s="65" t="str">
        <f>IF('2. Collected Data'!BF445&gt;0,'2. Collected Data'!BF445/'2. Collected Data'!$G445,"")</f>
        <v/>
      </c>
      <c r="Y445" s="67" t="str">
        <f>IF(AND('2. Collected Data'!BB445&gt;0,'2. Collected Data'!BH445&gt;0),('2. Collected Data'!BH445-'2. Collected Data'!BB445)/'2. Collected Data'!BH445,"")</f>
        <v/>
      </c>
    </row>
    <row r="446" spans="1:25" s="252" customFormat="1" ht="11.25" customHeight="1" x14ac:dyDescent="0.15">
      <c r="A446" s="158" t="s">
        <v>356</v>
      </c>
      <c r="B446" s="358"/>
      <c r="C446" s="358"/>
      <c r="D446" s="358"/>
      <c r="E446" s="358"/>
      <c r="F446" s="358"/>
      <c r="G446" s="359"/>
      <c r="H446" s="360"/>
      <c r="I446" s="360"/>
      <c r="J446" s="360"/>
      <c r="K446" s="361"/>
      <c r="L446" s="362"/>
      <c r="M446" s="362"/>
      <c r="N446" s="361"/>
      <c r="O446" s="361"/>
      <c r="P446" s="361"/>
      <c r="Q446" s="262"/>
      <c r="R446" s="361"/>
      <c r="S446" s="361"/>
      <c r="T446" s="262"/>
      <c r="U446" s="363"/>
      <c r="V446" s="363"/>
      <c r="W446" s="363"/>
      <c r="X446" s="363"/>
      <c r="Y446" s="364"/>
    </row>
    <row r="447" spans="1:25" s="47" customFormat="1" ht="11.25" customHeight="1" x14ac:dyDescent="0.15">
      <c r="A447" s="157" t="s">
        <v>143</v>
      </c>
      <c r="B447" s="146"/>
      <c r="C447" s="146"/>
      <c r="D447" s="146"/>
      <c r="E447" s="146"/>
      <c r="F447" s="146"/>
      <c r="G447" s="123">
        <f>'2. Collected Data'!G447*'2. Collected Data'!AA447</f>
        <v>16921.66</v>
      </c>
      <c r="H447" s="41">
        <f>'2. Collected Data'!I447/'3. Calculated Stats'!$G447*1000</f>
        <v>21.747275385511823</v>
      </c>
      <c r="I447" s="41">
        <f>'2. Collected Data'!J447/'3. Calculated Stats'!$G447*1000</f>
        <v>0.94553371241355755</v>
      </c>
      <c r="J447" s="41">
        <f>'2. Collected Data'!K447/'3. Calculated Stats'!$G447*1000</f>
        <v>0.82734199836186295</v>
      </c>
      <c r="K447" s="59">
        <f>('2. Collected Data'!Y447+'2. Collected Data'!Z447)/G447*1000</f>
        <v>21.629083671460126</v>
      </c>
      <c r="L447" s="66">
        <f>IF(SUM('2. Collected Data'!Y447:Z447)&gt;0,(ROUND('2. Collected Data'!Y447/SUM('2. Collected Data'!Y447:Z447),2)),"")</f>
        <v>1</v>
      </c>
      <c r="M447" s="66">
        <f>IF(SUM('2. Collected Data'!Y447:Z447)&gt;0,1-L447,"")</f>
        <v>0</v>
      </c>
      <c r="N447" s="59">
        <f>IF('2. Collected Data'!AD447&gt;0,'2. Collected Data'!AE447/'2. Collected Data'!AD447,"")</f>
        <v>1405.2238805970148</v>
      </c>
      <c r="O447" s="59">
        <f>IF('2. Collected Data'!AF447&gt;0,'2. Collected Data'!AG447/'2. Collected Data'!AF447,"")</f>
        <v>21155.172413793105</v>
      </c>
      <c r="P447" s="59">
        <f>SUM('2. Collected Data'!AI447:AK447)/'2. Collected Data'!G447</f>
        <v>2.513059593444142</v>
      </c>
      <c r="Q447" s="46" t="str">
        <f>IF(MAX('2. Collected Data'!AI447:AK447)='2. Collected Data'!AI447,"NaCl",IF(MAX('2. Collected Data'!AJ447:AK447)='2. Collected Data'!AJ447,"CaCl2","MgCl2"))</f>
        <v>NaCl</v>
      </c>
      <c r="R447" s="59">
        <f>'2. Collected Data'!AL447/'2. Collected Data'!G447</f>
        <v>0.77396189262755544</v>
      </c>
      <c r="S447" s="59">
        <f>SUM('2. Collected Data'!AO447:AU447)/'2. Collected Data'!G447</f>
        <v>228.40800370649214</v>
      </c>
      <c r="T447" s="46" t="str">
        <f>IF(MAX('2. Collected Data'!AO447:AT447)='2. Collected Data'!AO447,"NaCl",IF(MAX('2. Collected Data'!AP447:AT447)='2. Collected Data'!AP447,"CaCl2",IF(MAX('2. Collected Data'!AQ447:AT447)='2. Collected Data'!AQ447,"MgCl2",IF(MAX('2. Collected Data'!AR447:AT447)='2. Collected Data'!AR447,"Potassium Acetate",IF('2. Collected Data'!AS447&gt;'2. Collected Data'!AT447,"Enhanced Brine","Ag Byproduct")))))</f>
        <v>NaCl</v>
      </c>
      <c r="U447" s="65">
        <f>IF('2. Collected Data'!BC447&gt;0,'2. Collected Data'!BC447/'2. Collected Data'!$G447,"")</f>
        <v>594.1563097237505</v>
      </c>
      <c r="V447" s="65">
        <f>IF('2. Collected Data'!BD447&gt;0,'2. Collected Data'!BD447/'2. Collected Data'!$G447,"")</f>
        <v>429.26032315978455</v>
      </c>
      <c r="W447" s="65">
        <f>IF('2. Collected Data'!BE447&gt;0,'2. Collected Data'!BE447/'2. Collected Data'!$G447,"")</f>
        <v>290.57311634910525</v>
      </c>
      <c r="X447" s="65">
        <f>IF('2. Collected Data'!BF447&gt;0,'2. Collected Data'!BF447/'2. Collected Data'!$G447,"")</f>
        <v>1314.8139804250884</v>
      </c>
      <c r="Y447" s="67" t="str">
        <f>IF(AND('2. Collected Data'!BB447&gt;0,'2. Collected Data'!BH447&gt;0),('2. Collected Data'!BH447-'2. Collected Data'!BB447)/'2. Collected Data'!BH447,"")</f>
        <v/>
      </c>
    </row>
    <row r="448" spans="1:25" s="47" customFormat="1" ht="11.25" customHeight="1" x14ac:dyDescent="0.15">
      <c r="A448" s="157" t="s">
        <v>116</v>
      </c>
      <c r="B448" s="146"/>
      <c r="C448" s="146"/>
      <c r="D448" s="146"/>
      <c r="E448" s="146"/>
      <c r="F448" s="146"/>
      <c r="G448" s="123">
        <f>'2. Collected Data'!G448*'2. Collected Data'!AA448</f>
        <v>43549</v>
      </c>
      <c r="H448" s="41">
        <f>'2. Collected Data'!I448/'3. Calculated Stats'!$G448*1000</f>
        <v>36.372821419550391</v>
      </c>
      <c r="I448" s="41">
        <f>'2. Collected Data'!J448/'3. Calculated Stats'!$G448*1000</f>
        <v>0.98739351075799675</v>
      </c>
      <c r="J448" s="41">
        <f>'2. Collected Data'!K448/'3. Calculated Stats'!$G448*1000</f>
        <v>0</v>
      </c>
      <c r="K448" s="59">
        <f>('2. Collected Data'!Y448+'2. Collected Data'!Z448)/G448*1000</f>
        <v>74.444878183195939</v>
      </c>
      <c r="L448" s="66">
        <f>IF(SUM('2. Collected Data'!Y448:Z448)&gt;0,(ROUND('2. Collected Data'!Y448/SUM('2. Collected Data'!Y448:Z448),2)),"")</f>
        <v>0.84</v>
      </c>
      <c r="M448" s="66">
        <f>IF(SUM('2. Collected Data'!Y448:Z448)&gt;0,1-L448,"")</f>
        <v>0.16000000000000003</v>
      </c>
      <c r="N448" s="59">
        <f>IF('2. Collected Data'!AD448&gt;0,'2. Collected Data'!AE448/'2. Collected Data'!AD448,"")</f>
        <v>3594.0762711864409</v>
      </c>
      <c r="O448" s="59">
        <f>IF('2. Collected Data'!AF448&gt;0,'2. Collected Data'!AG448/'2. Collected Data'!AF448,"")</f>
        <v>22548.310160427809</v>
      </c>
      <c r="P448" s="59">
        <f>SUM('2. Collected Data'!AI448:AK448)/'2. Collected Data'!G448</f>
        <v>9.728122344944774</v>
      </c>
      <c r="Q448" s="46" t="str">
        <f>IF(MAX('2. Collected Data'!AI448:AK448)='2. Collected Data'!AI448,"NaCl",IF(MAX('2. Collected Data'!AJ448:AK448)='2. Collected Data'!AJ448,"CaCl2","MgCl2"))</f>
        <v>NaCl</v>
      </c>
      <c r="R448" s="59">
        <f>'2. Collected Data'!AL448/'2. Collected Data'!G448</f>
        <v>1.2491676043077913E-2</v>
      </c>
      <c r="S448" s="59">
        <f>SUM('2. Collected Data'!AO448:AU448)/'2. Collected Data'!G448</f>
        <v>318.06273393189281</v>
      </c>
      <c r="T448" s="46" t="str">
        <f>IF(MAX('2. Collected Data'!AO448:AT448)='2. Collected Data'!AO448,"NaCl",IF(MAX('2. Collected Data'!AP448:AT448)='2. Collected Data'!AP448,"CaCl2",IF(MAX('2. Collected Data'!AQ448:AT448)='2. Collected Data'!AQ448,"MgCl2",IF(MAX('2. Collected Data'!AR448:AT448)='2. Collected Data'!AR448,"Potassium Acetate",IF('2. Collected Data'!AS448&gt;'2. Collected Data'!AT448,"Enhanced Brine","Ag Byproduct")))))</f>
        <v>NaCl</v>
      </c>
      <c r="U448" s="65">
        <f>IF('2. Collected Data'!BC448&gt;0,'2. Collected Data'!BC448/'2. Collected Data'!$G448,"")</f>
        <v>626.51877195802433</v>
      </c>
      <c r="V448" s="65">
        <f>IF('2. Collected Data'!BD448&gt;0,'2. Collected Data'!BD448/'2. Collected Data'!$G448,"")</f>
        <v>554.43828790557768</v>
      </c>
      <c r="W448" s="65">
        <f>IF('2. Collected Data'!BE448&gt;0,'2. Collected Data'!BE448/'2. Collected Data'!$G448,"")</f>
        <v>706.54077016693839</v>
      </c>
      <c r="X448" s="65">
        <f>IF('2. Collected Data'!BF448&gt;0,'2. Collected Data'!BF448/'2. Collected Data'!$G448,"")</f>
        <v>1887.4978300305404</v>
      </c>
      <c r="Y448" s="67">
        <f>IF(AND('2. Collected Data'!BB448&gt;0,'2. Collected Data'!BH448&gt;0),('2. Collected Data'!BH448-'2. Collected Data'!BB448)/'2. Collected Data'!BH448,"")</f>
        <v>-0.30508474576271188</v>
      </c>
    </row>
    <row r="449" spans="1:25" s="252" customFormat="1" ht="11.25" customHeight="1" x14ac:dyDescent="0.15">
      <c r="A449" s="158" t="s">
        <v>357</v>
      </c>
      <c r="B449" s="358"/>
      <c r="C449" s="358"/>
      <c r="D449" s="358"/>
      <c r="E449" s="358"/>
      <c r="F449" s="358"/>
      <c r="G449" s="359"/>
      <c r="H449" s="360"/>
      <c r="I449" s="360"/>
      <c r="J449" s="360"/>
      <c r="K449" s="361"/>
      <c r="L449" s="362"/>
      <c r="M449" s="362"/>
      <c r="N449" s="361"/>
      <c r="O449" s="361"/>
      <c r="P449" s="361"/>
      <c r="Q449" s="262"/>
      <c r="R449" s="361"/>
      <c r="S449" s="361"/>
      <c r="T449" s="262"/>
      <c r="U449" s="363"/>
      <c r="V449" s="363"/>
      <c r="W449" s="363"/>
      <c r="X449" s="363"/>
      <c r="Y449" s="364"/>
    </row>
    <row r="450" spans="1:25" s="47" customFormat="1" ht="11.25" customHeight="1" x14ac:dyDescent="0.15">
      <c r="A450" s="157" t="s">
        <v>144</v>
      </c>
      <c r="B450" s="146"/>
      <c r="C450" s="146"/>
      <c r="D450" s="146"/>
      <c r="E450" s="146"/>
      <c r="F450" s="146"/>
      <c r="G450" s="123">
        <f>'2. Collected Data'!G450*'2. Collected Data'!AA450</f>
        <v>19090</v>
      </c>
      <c r="H450" s="41">
        <f>'2. Collected Data'!I450/'3. Calculated Stats'!$G450*1000</f>
        <v>28.601361969617599</v>
      </c>
      <c r="I450" s="41">
        <f>'2. Collected Data'!J450/'3. Calculated Stats'!$G450*1000</f>
        <v>3.4573074908328967</v>
      </c>
      <c r="J450" s="41">
        <f>'2. Collected Data'!K450/'3. Calculated Stats'!$G450*1000</f>
        <v>1.6238868517548455</v>
      </c>
      <c r="K450" s="59">
        <f>('2. Collected Data'!Y450+'2. Collected Data'!Z450)/G450*1000</f>
        <v>54.216867469879517</v>
      </c>
      <c r="L450" s="66">
        <f>IF(SUM('2. Collected Data'!Y450:Z450)&gt;0,(ROUND('2. Collected Data'!Y450/SUM('2. Collected Data'!Y450:Z450),2)),"")</f>
        <v>0.92</v>
      </c>
      <c r="M450" s="66">
        <f>IF(SUM('2. Collected Data'!Y450:Z450)&gt;0,1-L450,"")</f>
        <v>7.999999999999996E-2</v>
      </c>
      <c r="N450" s="59">
        <f>IF('2. Collected Data'!AD450&gt;0,'2. Collected Data'!AE450/'2. Collected Data'!AD450,"")</f>
        <v>875</v>
      </c>
      <c r="O450" s="59">
        <f>IF('2. Collected Data'!AF450&gt;0,'2. Collected Data'!AG450/'2. Collected Data'!AF450,"")</f>
        <v>19238.888888888891</v>
      </c>
      <c r="P450" s="59">
        <f>SUM('2. Collected Data'!AI450:AK450)/'2. Collected Data'!G450</f>
        <v>0.39601885804085907</v>
      </c>
      <c r="Q450" s="46" t="str">
        <f>IF(MAX('2. Collected Data'!AI450:AK450)='2. Collected Data'!AI450,"NaCl",IF(MAX('2. Collected Data'!AJ450:AK450)='2. Collected Data'!AJ450,"CaCl2","MgCl2"))</f>
        <v>NaCl</v>
      </c>
      <c r="R450" s="59">
        <f>'2. Collected Data'!AL450/'2. Collected Data'!G450</f>
        <v>7.3814562598218965</v>
      </c>
      <c r="S450" s="59">
        <f>SUM('2. Collected Data'!AO450:AU450)/'2. Collected Data'!G450</f>
        <v>190.77585123101099</v>
      </c>
      <c r="T450" s="46" t="str">
        <f>IF(MAX('2. Collected Data'!AO450:AT450)='2. Collected Data'!AO450,"NaCl",IF(MAX('2. Collected Data'!AP450:AT450)='2. Collected Data'!AP450,"CaCl2",IF(MAX('2. Collected Data'!AQ450:AT450)='2. Collected Data'!AQ450,"MgCl2",IF(MAX('2. Collected Data'!AR450:AT450)='2. Collected Data'!AR450,"Potassium Acetate",IF('2. Collected Data'!AS450&gt;'2. Collected Data'!AT450,"Enhanced Brine","Ag Byproduct")))))</f>
        <v>MgCl2</v>
      </c>
      <c r="U450" s="65">
        <f>IF('2. Collected Data'!BC450&gt;0,'2. Collected Data'!BC450/'2. Collected Data'!$G450,"")</f>
        <v>683.32875851231006</v>
      </c>
      <c r="V450" s="65">
        <f>IF('2. Collected Data'!BD450&gt;0,'2. Collected Data'!BD450/'2. Collected Data'!$G450,"")</f>
        <v>560.03598742797271</v>
      </c>
      <c r="W450" s="65">
        <f>IF('2. Collected Data'!BE450&gt;0,'2. Collected Data'!BE450/'2. Collected Data'!$G450,"")</f>
        <v>535.72001047668937</v>
      </c>
      <c r="X450" s="65">
        <f>IF('2. Collected Data'!BF450&gt;0,'2. Collected Data'!BF450/'2. Collected Data'!$G450,"")</f>
        <v>1972.5915138816133</v>
      </c>
      <c r="Y450" s="67">
        <f>IF(AND('2. Collected Data'!BB450&gt;0,'2. Collected Data'!BH450&gt;0),('2. Collected Data'!BH450-'2. Collected Data'!BB450)/'2. Collected Data'!BH450,"")</f>
        <v>0</v>
      </c>
    </row>
    <row r="451" spans="1:25" s="47" customFormat="1" ht="11.25" customHeight="1" x14ac:dyDescent="0.15">
      <c r="A451" s="157" t="s">
        <v>145</v>
      </c>
      <c r="B451" s="146"/>
      <c r="C451" s="146"/>
      <c r="D451" s="146"/>
      <c r="E451" s="146"/>
      <c r="F451" s="146"/>
      <c r="G451" s="123">
        <f>'2. Collected Data'!G451*'2. Collected Data'!AA451</f>
        <v>86400</v>
      </c>
      <c r="H451" s="41">
        <f>'2. Collected Data'!I451/'3. Calculated Stats'!$G451*1000</f>
        <v>26.087962962962962</v>
      </c>
      <c r="I451" s="41">
        <f>'2. Collected Data'!J451/'3. Calculated Stats'!$G451*1000</f>
        <v>1.4930555555555556</v>
      </c>
      <c r="J451" s="41">
        <f>'2. Collected Data'!K451/'3. Calculated Stats'!$G451*1000</f>
        <v>0.5439814814814814</v>
      </c>
      <c r="K451" s="59">
        <f>('2. Collected Data'!Y451+'2. Collected Data'!Z451)/G451*1000</f>
        <v>54.756944444444443</v>
      </c>
      <c r="L451" s="66">
        <f>IF(SUM('2. Collected Data'!Y451:Z451)&gt;0,(ROUND('2. Collected Data'!Y451/SUM('2. Collected Data'!Y451:Z451),2)),"")</f>
        <v>0.81</v>
      </c>
      <c r="M451" s="66">
        <f>IF(SUM('2. Collected Data'!Y451:Z451)&gt;0,1-L451,"")</f>
        <v>0.18999999999999995</v>
      </c>
      <c r="N451" s="59">
        <f>IF('2. Collected Data'!AD451&gt;0,'2. Collected Data'!AE451/'2. Collected Data'!AD451,"")</f>
        <v>1917.2259507829979</v>
      </c>
      <c r="O451" s="59">
        <f>IF('2. Collected Data'!AF451&gt;0,'2. Collected Data'!AG451/'2. Collected Data'!AF451,"")</f>
        <v>46153.846153846156</v>
      </c>
      <c r="P451" s="59">
        <f>SUM('2. Collected Data'!AI451:AK451)/'2. Collected Data'!G451</f>
        <v>5.0625</v>
      </c>
      <c r="Q451" s="46" t="str">
        <f>IF(MAX('2. Collected Data'!AI451:AK451)='2. Collected Data'!AI451,"NaCl",IF(MAX('2. Collected Data'!AJ451:AK451)='2. Collected Data'!AJ451,"CaCl2","MgCl2"))</f>
        <v>NaCl</v>
      </c>
      <c r="R451" s="59">
        <f>'2. Collected Data'!AL451/'2. Collected Data'!G451</f>
        <v>3.8958333333333335</v>
      </c>
      <c r="S451" s="59">
        <f>SUM('2. Collected Data'!AO451:AU451)/'2. Collected Data'!G451</f>
        <v>83.333333333333329</v>
      </c>
      <c r="T451" s="46" t="str">
        <f>IF(MAX('2. Collected Data'!AO451:AT451)='2. Collected Data'!AO451,"NaCl",IF(MAX('2. Collected Data'!AP451:AT451)='2. Collected Data'!AP451,"CaCl2",IF(MAX('2. Collected Data'!AQ451:AT451)='2. Collected Data'!AQ451,"MgCl2",IF(MAX('2. Collected Data'!AR451:AT451)='2. Collected Data'!AR451,"Potassium Acetate",IF('2. Collected Data'!AS451&gt;'2. Collected Data'!AT451,"Enhanced Brine","Ag Byproduct")))))</f>
        <v>NaCl</v>
      </c>
      <c r="U451" s="65">
        <f>IF('2. Collected Data'!BC451&gt;0,'2. Collected Data'!BC451/'2. Collected Data'!$G451,"")</f>
        <v>968.75</v>
      </c>
      <c r="V451" s="65">
        <f>IF('2. Collected Data'!BD451&gt;0,'2. Collected Data'!BD451/'2. Collected Data'!$G451,"")</f>
        <v>562.5</v>
      </c>
      <c r="W451" s="65">
        <f>IF('2. Collected Data'!BE451&gt;0,'2. Collected Data'!BE451/'2. Collected Data'!$G451,"")</f>
        <v>447.91666666666669</v>
      </c>
      <c r="X451" s="65">
        <f>IF('2. Collected Data'!BF451&gt;0,'2. Collected Data'!BF451/'2. Collected Data'!$G451,"")</f>
        <v>2208.3333333333335</v>
      </c>
      <c r="Y451" s="67" t="str">
        <f>IF(AND('2. Collected Data'!BB451&gt;0,'2. Collected Data'!BH451&gt;0),('2. Collected Data'!BH451-'2. Collected Data'!BB451)/'2. Collected Data'!BH451,"")</f>
        <v/>
      </c>
    </row>
    <row r="452" spans="1:25" s="47" customFormat="1" ht="11.25" customHeight="1" x14ac:dyDescent="0.15">
      <c r="A452" s="240" t="s">
        <v>322</v>
      </c>
      <c r="B452" s="146"/>
      <c r="C452" s="146"/>
      <c r="D452" s="146"/>
      <c r="E452" s="146"/>
      <c r="F452" s="146"/>
      <c r="G452" s="123">
        <f>'2. Collected Data'!G452*'2. Collected Data'!AA452</f>
        <v>3185</v>
      </c>
      <c r="H452" s="41">
        <f>'2. Collected Data'!I452/'3. Calculated Stats'!$G452*1000</f>
        <v>52.747252747252745</v>
      </c>
      <c r="I452" s="41">
        <f>'2. Collected Data'!J452/'3. Calculated Stats'!$G452*1000</f>
        <v>0</v>
      </c>
      <c r="J452" s="41">
        <f>'2. Collected Data'!K452/'3. Calculated Stats'!$G452*1000</f>
        <v>1.5698587127158556</v>
      </c>
      <c r="K452" s="59">
        <f>('2. Collected Data'!Y452+'2. Collected Data'!Z452)/G452*1000</f>
        <v>72.213500784929352</v>
      </c>
      <c r="L452" s="66">
        <f>IF(SUM('2. Collected Data'!Y452:Z452)&gt;0,(ROUND('2. Collected Data'!Y452/SUM('2. Collected Data'!Y452:Z452),2)),"")</f>
        <v>1</v>
      </c>
      <c r="M452" s="66">
        <f>IF(SUM('2. Collected Data'!Y452:Z452)&gt;0,1-L452,"")</f>
        <v>0</v>
      </c>
      <c r="N452" s="59">
        <f>IF('2. Collected Data'!AD452&gt;0,'2. Collected Data'!AE452/'2. Collected Data'!AD452,"")</f>
        <v>2875</v>
      </c>
      <c r="O452" s="59">
        <f>IF('2. Collected Data'!AF452&gt;0,'2. Collected Data'!AG452/'2. Collected Data'!AF452,"")</f>
        <v>12000</v>
      </c>
      <c r="P452" s="59">
        <f>SUM('2. Collected Data'!AI452:AK452)/'2. Collected Data'!G452</f>
        <v>21.036106750392463</v>
      </c>
      <c r="Q452" s="46" t="str">
        <f>IF(MAX('2. Collected Data'!AI452:AK452)='2. Collected Data'!AI452,"NaCl",IF(MAX('2. Collected Data'!AJ452:AK452)='2. Collected Data'!AJ452,"CaCl2","MgCl2"))</f>
        <v>NaCl</v>
      </c>
      <c r="R452" s="59">
        <f>'2. Collected Data'!AL452/'2. Collected Data'!G452</f>
        <v>1.695447409733124</v>
      </c>
      <c r="S452" s="59">
        <f>SUM('2. Collected Data'!AO452:AU452)/'2. Collected Data'!G452</f>
        <v>3.5792778649921506</v>
      </c>
      <c r="T452" s="46" t="str">
        <f>IF(MAX('2. Collected Data'!AO452:AT452)='2. Collected Data'!AO452,"NaCl",IF(MAX('2. Collected Data'!AP452:AT452)='2. Collected Data'!AP452,"CaCl2",IF(MAX('2. Collected Data'!AQ452:AT452)='2. Collected Data'!AQ452,"MgCl2",IF(MAX('2. Collected Data'!AR452:AT452)='2. Collected Data'!AR452,"Potassium Acetate",IF('2. Collected Data'!AS452&gt;'2. Collected Data'!AT452,"Enhanced Brine","Ag Byproduct")))))</f>
        <v>MgCl2</v>
      </c>
      <c r="U452" s="65">
        <f>IF('2. Collected Data'!BC452&gt;0,'2. Collected Data'!BC452/'2. Collected Data'!$G452,"")</f>
        <v>242.3861852433281</v>
      </c>
      <c r="V452" s="65">
        <f>IF('2. Collected Data'!BD452&gt;0,'2. Collected Data'!BD452/'2. Collected Data'!$G452,"")</f>
        <v>800.62794348508635</v>
      </c>
      <c r="W452" s="65">
        <f>IF('2. Collected Data'!BE452&gt;0,'2. Collected Data'!BE452/'2. Collected Data'!$G452,"")</f>
        <v>1168.9167974882262</v>
      </c>
      <c r="X452" s="65">
        <f>IF('2. Collected Data'!BF452&gt;0,'2. Collected Data'!BF452/'2. Collected Data'!$G452,"")</f>
        <v>2229.1993720565151</v>
      </c>
      <c r="Y452" s="67">
        <f>IF(AND('2. Collected Data'!BB452&gt;0,'2. Collected Data'!BH452&gt;0),('2. Collected Data'!BH452-'2. Collected Data'!BB452)/'2. Collected Data'!BH452,"")</f>
        <v>0</v>
      </c>
    </row>
    <row r="453" spans="1:25" s="252" customFormat="1" ht="11.25" customHeight="1" x14ac:dyDescent="0.15">
      <c r="A453" s="253" t="s">
        <v>70</v>
      </c>
      <c r="B453" s="358"/>
      <c r="C453" s="358"/>
      <c r="D453" s="358"/>
      <c r="E453" s="358"/>
      <c r="F453" s="358"/>
      <c r="G453" s="359"/>
      <c r="H453" s="360"/>
      <c r="I453" s="360"/>
      <c r="J453" s="360"/>
      <c r="K453" s="361"/>
      <c r="L453" s="362"/>
      <c r="M453" s="362"/>
      <c r="N453" s="361"/>
      <c r="O453" s="361"/>
      <c r="P453" s="361"/>
      <c r="Q453" s="262"/>
      <c r="R453" s="361"/>
      <c r="S453" s="361"/>
      <c r="T453" s="262"/>
      <c r="U453" s="363"/>
      <c r="V453" s="363"/>
      <c r="W453" s="363"/>
      <c r="X453" s="363"/>
      <c r="Y453" s="364"/>
    </row>
    <row r="454" spans="1:25" s="47" customFormat="1" ht="11.25" customHeight="1" x14ac:dyDescent="0.15">
      <c r="A454" s="157" t="s">
        <v>146</v>
      </c>
      <c r="B454" s="146"/>
      <c r="C454" s="146"/>
      <c r="D454" s="146"/>
      <c r="E454" s="146"/>
      <c r="F454" s="146"/>
      <c r="G454" s="123">
        <f>'2. Collected Data'!G454*'2. Collected Data'!AA454</f>
        <v>17729.66</v>
      </c>
      <c r="H454" s="41">
        <f>'2. Collected Data'!I454/'3. Calculated Stats'!$G454*1000</f>
        <v>26.396445278702469</v>
      </c>
      <c r="I454" s="41">
        <f>'2. Collected Data'!J454/'3. Calculated Stats'!$G454*1000</f>
        <v>1.2408585387424238</v>
      </c>
      <c r="J454" s="41">
        <f>'2. Collected Data'!K454/'3. Calculated Stats'!$G454*1000</f>
        <v>4.2866022247465541</v>
      </c>
      <c r="K454" s="59">
        <f>('2. Collected Data'!Y454+'2. Collected Data'!Z454)/G454*1000</f>
        <v>22.955882966734837</v>
      </c>
      <c r="L454" s="66">
        <f>IF(SUM('2. Collected Data'!Y454:Z454)&gt;0,(ROUND('2. Collected Data'!Y454/SUM('2. Collected Data'!Y454:Z454),2)),"")</f>
        <v>0.75</v>
      </c>
      <c r="M454" s="66">
        <f>IF(SUM('2. Collected Data'!Y454:Z454)&gt;0,1-L454,"")</f>
        <v>0.25</v>
      </c>
      <c r="N454" s="59">
        <f>IF('2. Collected Data'!AD454&gt;0,'2. Collected Data'!AE454/'2. Collected Data'!AD454,"")</f>
        <v>1418.1818181818182</v>
      </c>
      <c r="O454" s="59">
        <f>IF('2. Collected Data'!AF454&gt;0,'2. Collected Data'!AG454/'2. Collected Data'!AF454,"")</f>
        <v>14593.181818181818</v>
      </c>
      <c r="P454" s="59">
        <f>SUM('2. Collected Data'!AI454:AK454)/'2. Collected Data'!G454</f>
        <v>3.3789801947696683</v>
      </c>
      <c r="Q454" s="46" t="str">
        <f>IF(MAX('2. Collected Data'!AI454:AK454)='2. Collected Data'!AI454,"NaCl",IF(MAX('2. Collected Data'!AJ454:AK454)='2. Collected Data'!AJ454,"CaCl2","MgCl2"))</f>
        <v>NaCl</v>
      </c>
      <c r="R454" s="59">
        <f>'2. Collected Data'!AL454/'2. Collected Data'!G454</f>
        <v>0.11615056351898458</v>
      </c>
      <c r="S454" s="59">
        <f>SUM('2. Collected Data'!AO454:AU454)/'2. Collected Data'!G454</f>
        <v>108.37914432651274</v>
      </c>
      <c r="T454" s="46" t="str">
        <f>IF(MAX('2. Collected Data'!AO454:AT454)='2. Collected Data'!AO454,"NaCl",IF(MAX('2. Collected Data'!AP454:AT454)='2. Collected Data'!AP454,"CaCl2",IF(MAX('2. Collected Data'!AQ454:AT454)='2. Collected Data'!AQ454,"MgCl2",IF(MAX('2. Collected Data'!AR454:AT454)='2. Collected Data'!AR454,"Potassium Acetate",IF('2. Collected Data'!AS454&gt;'2. Collected Data'!AT454,"Enhanced Brine","Ag Byproduct")))))</f>
        <v>NaCl</v>
      </c>
      <c r="U454" s="65">
        <f>IF('2. Collected Data'!BC454&gt;0,'2. Collected Data'!BC454/'2. Collected Data'!$G454,"")</f>
        <v>251.06446876025825</v>
      </c>
      <c r="V454" s="65">
        <f>IF('2. Collected Data'!BD454&gt;0,'2. Collected Data'!BD454/'2. Collected Data'!$G454,"")</f>
        <v>594.12593938067619</v>
      </c>
      <c r="W454" s="65">
        <f>IF('2. Collected Data'!BE454&gt;0,'2. Collected Data'!BE454/'2. Collected Data'!$G454,"")</f>
        <v>373.59076430681694</v>
      </c>
      <c r="X454" s="65">
        <f>IF('2. Collected Data'!BF454&gt;0,'2. Collected Data'!BF454/'2. Collected Data'!$G454,"")</f>
        <v>1122.4011281321807</v>
      </c>
      <c r="Y454" s="67">
        <f>IF(AND('2. Collected Data'!BB454&gt;0,'2. Collected Data'!BH454&gt;0),('2. Collected Data'!BH454-'2. Collected Data'!BB454)/'2. Collected Data'!BH454,"")</f>
        <v>-6.2783759242443934E-2</v>
      </c>
    </row>
    <row r="455" spans="1:25" s="252" customFormat="1" ht="11.25" customHeight="1" x14ac:dyDescent="0.15">
      <c r="A455" s="253" t="s">
        <v>158</v>
      </c>
      <c r="B455" s="358"/>
      <c r="C455" s="358"/>
      <c r="D455" s="358"/>
      <c r="E455" s="358"/>
      <c r="F455" s="358"/>
      <c r="G455" s="359"/>
      <c r="H455" s="360"/>
      <c r="I455" s="360"/>
      <c r="J455" s="360"/>
      <c r="K455" s="361"/>
      <c r="L455" s="362"/>
      <c r="M455" s="362"/>
      <c r="N455" s="361"/>
      <c r="O455" s="361"/>
      <c r="P455" s="361"/>
      <c r="Q455" s="262"/>
      <c r="R455" s="361"/>
      <c r="S455" s="361"/>
      <c r="T455" s="262"/>
      <c r="U455" s="363"/>
      <c r="V455" s="363"/>
      <c r="W455" s="363"/>
      <c r="X455" s="363"/>
      <c r="Y455" s="364"/>
    </row>
    <row r="456" spans="1:25" s="47" customFormat="1" ht="11.25" customHeight="1" x14ac:dyDescent="0.15">
      <c r="A456" s="157" t="s">
        <v>358</v>
      </c>
      <c r="B456" s="146"/>
      <c r="C456" s="146"/>
      <c r="D456" s="146"/>
      <c r="E456" s="146"/>
      <c r="F456" s="146"/>
      <c r="G456" s="123">
        <f>'2. Collected Data'!G456*'2. Collected Data'!AA456</f>
        <v>76432.25</v>
      </c>
      <c r="H456" s="41">
        <f>'2. Collected Data'!I456/'3. Calculated Stats'!$G456*1000</f>
        <v>8.6874323338643045</v>
      </c>
      <c r="I456" s="41">
        <f>'2. Collected Data'!J456/'3. Calculated Stats'!$G456*1000</f>
        <v>5.691314857275561</v>
      </c>
      <c r="J456" s="41">
        <f>'2. Collected Data'!K456/'3. Calculated Stats'!$G456*1000</f>
        <v>9.1584377013629717E-2</v>
      </c>
      <c r="K456" s="59">
        <f>('2. Collected Data'!Y456+'2. Collected Data'!Z456)/G456*1000</f>
        <v>78.893399056026738</v>
      </c>
      <c r="L456" s="66">
        <f>IF(SUM('2. Collected Data'!Y456:Z456)&gt;0,(ROUND('2. Collected Data'!Y456/SUM('2. Collected Data'!Y456:Z456),2)),"")</f>
        <v>1</v>
      </c>
      <c r="M456" s="66">
        <f>IF(SUM('2. Collected Data'!Y456:Z456)&gt;0,1-L456,"")</f>
        <v>0</v>
      </c>
      <c r="N456" s="59">
        <f>IF('2. Collected Data'!AD456&gt;0,'2. Collected Data'!AE456/'2. Collected Data'!AD456,"")</f>
        <v>287.39884393063585</v>
      </c>
      <c r="O456" s="59">
        <f>IF('2. Collected Data'!AF456&gt;0,'2. Collected Data'!AG456/'2. Collected Data'!AF456,"")</f>
        <v>15180</v>
      </c>
      <c r="P456" s="59">
        <f>SUM('2. Collected Data'!AI456:AK456)/'2. Collected Data'!G456</f>
        <v>0.19957740351749426</v>
      </c>
      <c r="Q456" s="46" t="str">
        <f>IF(MAX('2. Collected Data'!AI456:AK456)='2. Collected Data'!AI456,"NaCl",IF(MAX('2. Collected Data'!AJ456:AK456)='2. Collected Data'!AJ456,"CaCl2","MgCl2"))</f>
        <v>NaCl</v>
      </c>
      <c r="R456" s="59">
        <f>'2. Collected Data'!AL456/'2. Collected Data'!G456</f>
        <v>0.1087564477036853</v>
      </c>
      <c r="S456" s="59">
        <f>SUM('2. Collected Data'!AO456:AU456)/'2. Collected Data'!G456</f>
        <v>68.909216332111114</v>
      </c>
      <c r="T456" s="46" t="str">
        <f>IF(MAX('2. Collected Data'!AO456:AT456)='2. Collected Data'!AO456,"NaCl",IF(MAX('2. Collected Data'!AP456:AT456)='2. Collected Data'!AP456,"CaCl2",IF(MAX('2. Collected Data'!AQ456:AT456)='2. Collected Data'!AQ456,"MgCl2",IF(MAX('2. Collected Data'!AR456:AT456)='2. Collected Data'!AR456,"Potassium Acetate",IF('2. Collected Data'!AS456&gt;'2. Collected Data'!AT456,"Enhanced Brine","Ag Byproduct")))))</f>
        <v>NaCl</v>
      </c>
      <c r="U456" s="65">
        <f>IF('2. Collected Data'!BC456&gt;0,'2. Collected Data'!BC456/'2. Collected Data'!$G456,"")</f>
        <v>50.872935181157168</v>
      </c>
      <c r="V456" s="65">
        <f>IF('2. Collected Data'!BD456&gt;0,'2. Collected Data'!BD456/'2. Collected Data'!$G456,"")</f>
        <v>33.039823503822014</v>
      </c>
      <c r="W456" s="65">
        <f>IF('2. Collected Data'!BE456&gt;0,'2. Collected Data'!BE456/'2. Collected Data'!$G456,"")</f>
        <v>59.303598284755452</v>
      </c>
      <c r="X456" s="65">
        <f>IF('2. Collected Data'!BF456&gt;0,'2. Collected Data'!BF456/'2. Collected Data'!$G456,"")</f>
        <v>161.17243179417065</v>
      </c>
      <c r="Y456" s="67" t="str">
        <f>IF(AND('2. Collected Data'!BB456&gt;0,'2. Collected Data'!BH456&gt;0),('2. Collected Data'!BH456-'2. Collected Data'!BB456)/'2. Collected Data'!BH456,"")</f>
        <v/>
      </c>
    </row>
    <row r="457" spans="1:25" s="47" customFormat="1" ht="11.25" customHeight="1" x14ac:dyDescent="0.15">
      <c r="A457" s="157" t="s">
        <v>359</v>
      </c>
      <c r="B457" s="146"/>
      <c r="C457" s="146"/>
      <c r="D457" s="146"/>
      <c r="E457" s="146"/>
      <c r="F457" s="146"/>
      <c r="G457" s="123">
        <f>'2. Collected Data'!G457*'2. Collected Data'!AA457</f>
        <v>24300</v>
      </c>
      <c r="H457" s="41">
        <f>'2. Collected Data'!I457/'3. Calculated Stats'!$G457*1000</f>
        <v>23.045267489711936</v>
      </c>
      <c r="I457" s="41">
        <f>'2. Collected Data'!J457/'3. Calculated Stats'!$G457*1000</f>
        <v>1.5637860082304527</v>
      </c>
      <c r="J457" s="41">
        <f>'2. Collected Data'!K457/'3. Calculated Stats'!$G457*1000</f>
        <v>0.45267489711934156</v>
      </c>
      <c r="K457" s="59">
        <f>('2. Collected Data'!Y457+'2. Collected Data'!Z457)/G457*1000</f>
        <v>30.041152263374485</v>
      </c>
      <c r="L457" s="66">
        <f>IF(SUM('2. Collected Data'!Y457:Z457)&gt;0,(ROUND('2. Collected Data'!Y457/SUM('2. Collected Data'!Y457:Z457),2)),"")</f>
        <v>0.89</v>
      </c>
      <c r="M457" s="66">
        <f>IF(SUM('2. Collected Data'!Y457:Z457)&gt;0,1-L457,"")</f>
        <v>0.10999999999999999</v>
      </c>
      <c r="N457" s="59">
        <f>IF('2. Collected Data'!AD457&gt;0,'2. Collected Data'!AE457/'2. Collected Data'!AD457,"")</f>
        <v>1692.3076923076924</v>
      </c>
      <c r="O457" s="59">
        <f>IF('2. Collected Data'!AF457&gt;0,'2. Collected Data'!AG457/'2. Collected Data'!AF457,"")</f>
        <v>15000</v>
      </c>
      <c r="P457" s="59">
        <f>SUM('2. Collected Data'!AI457:AK457)/'2. Collected Data'!G457</f>
        <v>8.7034156378600827</v>
      </c>
      <c r="Q457" s="46" t="str">
        <f>IF(MAX('2. Collected Data'!AI457:AK457)='2. Collected Data'!AI457,"NaCl",IF(MAX('2. Collected Data'!AJ457:AK457)='2. Collected Data'!AJ457,"CaCl2","MgCl2"))</f>
        <v>NaCl</v>
      </c>
      <c r="R457" s="59">
        <f>'2. Collected Data'!AL457/'2. Collected Data'!G457</f>
        <v>0.45477366255144031</v>
      </c>
      <c r="S457" s="59">
        <f>SUM('2. Collected Data'!AO457:AU457)/'2. Collected Data'!G457</f>
        <v>151.64769547325102</v>
      </c>
      <c r="T457" s="46" t="str">
        <f>IF(MAX('2. Collected Data'!AO457:AT457)='2. Collected Data'!AO457,"NaCl",IF(MAX('2. Collected Data'!AP457:AT457)='2. Collected Data'!AP457,"CaCl2",IF(MAX('2. Collected Data'!AQ457:AT457)='2. Collected Data'!AQ457,"MgCl2",IF(MAX('2. Collected Data'!AR457:AT457)='2. Collected Data'!AR457,"Potassium Acetate",IF('2. Collected Data'!AS457&gt;'2. Collected Data'!AT457,"Enhanced Brine","Ag Byproduct")))))</f>
        <v>NaCl</v>
      </c>
      <c r="U457" s="65">
        <f>IF('2. Collected Data'!BC457&gt;0,'2. Collected Data'!BC457/'2. Collected Data'!$G457,"")</f>
        <v>350.97478353909469</v>
      </c>
      <c r="V457" s="65">
        <f>IF('2. Collected Data'!BD457&gt;0,'2. Collected Data'!BD457/'2. Collected Data'!$G457,"")</f>
        <v>362.86253662551445</v>
      </c>
      <c r="W457" s="65">
        <f>IF('2. Collected Data'!BE457&gt;0,'2. Collected Data'!BE457/'2. Collected Data'!$G457,"")</f>
        <v>288.57740452674898</v>
      </c>
      <c r="X457" s="65">
        <f>IF('2. Collected Data'!BF457&gt;0,'2. Collected Data'!BF457/'2. Collected Data'!$G457,"")</f>
        <v>1002.7850950617284</v>
      </c>
      <c r="Y457" s="67">
        <f>IF(AND('2. Collected Data'!BB457&gt;0,'2. Collected Data'!BH457&gt;0),('2. Collected Data'!BH457-'2. Collected Data'!BB457)/'2. Collected Data'!BH457,"")</f>
        <v>2.5937499999999947E-2</v>
      </c>
    </row>
    <row r="458" spans="1:25" s="47" customFormat="1" ht="11.25" customHeight="1" x14ac:dyDescent="0.15">
      <c r="A458" s="157" t="s">
        <v>147</v>
      </c>
      <c r="B458" s="146"/>
      <c r="C458" s="146"/>
      <c r="D458" s="146"/>
      <c r="E458" s="146"/>
      <c r="F458" s="146"/>
      <c r="G458" s="123">
        <f>'2. Collected Data'!G458*'2. Collected Data'!AA458</f>
        <v>6445.89</v>
      </c>
      <c r="H458" s="41">
        <f>'2. Collected Data'!I458/'3. Calculated Stats'!$G458*1000</f>
        <v>43.438532149943605</v>
      </c>
      <c r="I458" s="41">
        <f>'2. Collected Data'!J458/'3. Calculated Stats'!$G458*1000</f>
        <v>1.2411009185698172</v>
      </c>
      <c r="J458" s="41">
        <f>'2. Collected Data'!K458/'3. Calculated Stats'!$G458*1000</f>
        <v>0</v>
      </c>
      <c r="K458" s="59">
        <f>('2. Collected Data'!Y458+'2. Collected Data'!Z458)/G458*1000</f>
        <v>54.298165187429504</v>
      </c>
      <c r="L458" s="66">
        <f>IF(SUM('2. Collected Data'!Y458:Z458)&gt;0,(ROUND('2. Collected Data'!Y458/SUM('2. Collected Data'!Y458:Z458),2)),"")</f>
        <v>0.86</v>
      </c>
      <c r="M458" s="66">
        <f>IF(SUM('2. Collected Data'!Y458:Z458)&gt;0,1-L458,"")</f>
        <v>0.14000000000000001</v>
      </c>
      <c r="N458" s="59">
        <f>IF('2. Collected Data'!AD458&gt;0,'2. Collected Data'!AE458/'2. Collected Data'!AD458,"")</f>
        <v>1769.2307692307693</v>
      </c>
      <c r="O458" s="59">
        <f>IF('2. Collected Data'!AF458&gt;0,'2. Collected Data'!AG458/'2. Collected Data'!AF458,"")</f>
        <v>2857.1428571428573</v>
      </c>
      <c r="P458" s="59">
        <f>SUM('2. Collected Data'!AI458:AK458)/'2. Collected Data'!G458</f>
        <v>21.573183842727691</v>
      </c>
      <c r="Q458" s="46" t="str">
        <f>IF(MAX('2. Collected Data'!AI458:AK458)='2. Collected Data'!AI458,"NaCl",IF(MAX('2. Collected Data'!AJ458:AK458)='2. Collected Data'!AJ458,"CaCl2","MgCl2"))</f>
        <v>NaCl</v>
      </c>
      <c r="R458" s="59">
        <f>'2. Collected Data'!AL458/'2. Collected Data'!G458</f>
        <v>0.33435724159115343</v>
      </c>
      <c r="S458" s="59">
        <f>SUM('2. Collected Data'!AO458:AU458)/'2. Collected Data'!G458</f>
        <v>303.70941483643065</v>
      </c>
      <c r="T458" s="46" t="str">
        <f>IF(MAX('2. Collected Data'!AO458:AT458)='2. Collected Data'!AO458,"NaCl",IF(MAX('2. Collected Data'!AP458:AT458)='2. Collected Data'!AP458,"CaCl2",IF(MAX('2. Collected Data'!AQ458:AT458)='2. Collected Data'!AQ458,"MgCl2",IF(MAX('2. Collected Data'!AR458:AT458)='2. Collected Data'!AR458,"Potassium Acetate",IF('2. Collected Data'!AS458&gt;'2. Collected Data'!AT458,"Enhanced Brine","Ag Byproduct")))))</f>
        <v>NaCl</v>
      </c>
      <c r="U458" s="65">
        <f>IF('2. Collected Data'!BC458&gt;0,'2. Collected Data'!BC458/'2. Collected Data'!$G458,"")</f>
        <v>3367.5200430041468</v>
      </c>
      <c r="V458" s="65">
        <f>IF('2. Collected Data'!BD458&gt;0,'2. Collected Data'!BD458/'2. Collected Data'!$G458,"")</f>
        <v>2167.93749040086</v>
      </c>
      <c r="W458" s="65">
        <f>IF('2. Collected Data'!BE458&gt;0,'2. Collected Data'!BE458/'2. Collected Data'!$G458,"")</f>
        <v>1754.5691906005222</v>
      </c>
      <c r="X458" s="65">
        <f>IF('2. Collected Data'!BF458&gt;0,'2. Collected Data'!BF458/'2. Collected Data'!$G458,"")</f>
        <v>3367.5200430041468</v>
      </c>
      <c r="Y458" s="67" t="str">
        <f>IF(AND('2. Collected Data'!BB458&gt;0,'2. Collected Data'!BH458&gt;0),('2. Collected Data'!BH458-'2. Collected Data'!BB458)/'2. Collected Data'!BH458,"")</f>
        <v/>
      </c>
    </row>
    <row r="459" spans="1:25" s="252" customFormat="1" ht="11.25" customHeight="1" x14ac:dyDescent="0.15">
      <c r="A459" s="253" t="s">
        <v>360</v>
      </c>
      <c r="B459" s="358"/>
      <c r="C459" s="358"/>
      <c r="D459" s="358"/>
      <c r="E459" s="358"/>
      <c r="F459" s="358"/>
      <c r="G459" s="359"/>
      <c r="H459" s="360"/>
      <c r="I459" s="360"/>
      <c r="J459" s="360"/>
      <c r="K459" s="361"/>
      <c r="L459" s="362"/>
      <c r="M459" s="362"/>
      <c r="N459" s="361"/>
      <c r="O459" s="361"/>
      <c r="P459" s="361"/>
      <c r="Q459" s="262"/>
      <c r="R459" s="361"/>
      <c r="S459" s="361"/>
      <c r="T459" s="262"/>
      <c r="U459" s="363"/>
      <c r="V459" s="363"/>
      <c r="W459" s="363"/>
      <c r="X459" s="363"/>
      <c r="Y459" s="364"/>
    </row>
    <row r="460" spans="1:25" s="47" customFormat="1" ht="11.25" customHeight="1" x14ac:dyDescent="0.15">
      <c r="A460" s="157" t="s">
        <v>148</v>
      </c>
      <c r="B460" s="146"/>
      <c r="C460" s="146"/>
      <c r="D460" s="146"/>
      <c r="E460" s="146"/>
      <c r="F460" s="146"/>
      <c r="G460" s="123">
        <f>'2. Collected Data'!G460*'2. Collected Data'!AA460</f>
        <v>18900</v>
      </c>
      <c r="H460" s="41">
        <f>'2. Collected Data'!I460/'3. Calculated Stats'!$G460*1000</f>
        <v>28.095238095238098</v>
      </c>
      <c r="I460" s="41">
        <f>'2. Collected Data'!J460/'3. Calculated Stats'!$G460*1000</f>
        <v>1.6402116402116402</v>
      </c>
      <c r="J460" s="41">
        <f>'2. Collected Data'!K460/'3. Calculated Stats'!$G460*1000</f>
        <v>1.0582010582010584</v>
      </c>
      <c r="K460" s="59">
        <f>('2. Collected Data'!Y460+'2. Collected Data'!Z460)/G460*1000</f>
        <v>65.502645502645507</v>
      </c>
      <c r="L460" s="66">
        <f>IF(SUM('2. Collected Data'!Y460:Z460)&gt;0,(ROUND('2. Collected Data'!Y460/SUM('2. Collected Data'!Y460:Z460),2)),"")</f>
        <v>0.82</v>
      </c>
      <c r="M460" s="66">
        <f>IF(SUM('2. Collected Data'!Y460:Z460)&gt;0,1-L460,"")</f>
        <v>0.18000000000000005</v>
      </c>
      <c r="N460" s="59">
        <f>IF('2. Collected Data'!AD460&gt;0,'2. Collected Data'!AE460/'2. Collected Data'!AD460,"")</f>
        <v>650</v>
      </c>
      <c r="O460" s="59">
        <f>IF('2. Collected Data'!AF460&gt;0,'2. Collected Data'!AG460/'2. Collected Data'!AF460,"")</f>
        <v>14629.92125984252</v>
      </c>
      <c r="P460" s="59">
        <f>SUM('2. Collected Data'!AI460:AK460)/'2. Collected Data'!G460</f>
        <v>3.407142857142857</v>
      </c>
      <c r="Q460" s="46" t="str">
        <f>IF(MAX('2. Collected Data'!AI460:AK460)='2. Collected Data'!AI460,"NaCl",IF(MAX('2. Collected Data'!AJ460:AK460)='2. Collected Data'!AJ460,"CaCl2","MgCl2"))</f>
        <v>NaCl</v>
      </c>
      <c r="R460" s="59">
        <f>'2. Collected Data'!AL460/'2. Collected Data'!G460</f>
        <v>3.0735449735449736</v>
      </c>
      <c r="S460" s="59">
        <f>SUM('2. Collected Data'!AO460:AU460)/'2. Collected Data'!G460</f>
        <v>76.726031746031751</v>
      </c>
      <c r="T460" s="46" t="str">
        <f>IF(MAX('2. Collected Data'!AO460:AT460)='2. Collected Data'!AO460,"NaCl",IF(MAX('2. Collected Data'!AP460:AT460)='2. Collected Data'!AP460,"CaCl2",IF(MAX('2. Collected Data'!AQ460:AT460)='2. Collected Data'!AQ460,"MgCl2",IF(MAX('2. Collected Data'!AR460:AT460)='2. Collected Data'!AR460,"Potassium Acetate",IF('2. Collected Data'!AS460&gt;'2. Collected Data'!AT460,"Enhanced Brine","Ag Byproduct")))))</f>
        <v>MgCl2</v>
      </c>
      <c r="U460" s="65">
        <f>IF('2. Collected Data'!BC460&gt;0,'2. Collected Data'!BC460/'2. Collected Data'!$G460,"")</f>
        <v>1032.5379894179894</v>
      </c>
      <c r="V460" s="65">
        <f>IF('2. Collected Data'!BD460&gt;0,'2. Collected Data'!BD460/'2. Collected Data'!$G460,"")</f>
        <v>724.39984126984132</v>
      </c>
      <c r="W460" s="65">
        <f>IF('2. Collected Data'!BE460&gt;0,'2. Collected Data'!BE460/'2. Collected Data'!$G460,"")</f>
        <v>565.20074074074068</v>
      </c>
      <c r="X460" s="65">
        <f>IF('2. Collected Data'!BF460&gt;0,'2. Collected Data'!BF460/'2. Collected Data'!$G460,"")</f>
        <v>2419.0784126984126</v>
      </c>
      <c r="Y460" s="67" t="str">
        <f>IF(AND('2. Collected Data'!BB460&gt;0,'2. Collected Data'!BH460&gt;0),('2. Collected Data'!BH460-'2. Collected Data'!BB460)/'2. Collected Data'!BH460,"")</f>
        <v/>
      </c>
    </row>
    <row r="461" spans="1:25" s="47" customFormat="1" ht="11.25" customHeight="1" x14ac:dyDescent="0.15">
      <c r="A461" s="157" t="s">
        <v>149</v>
      </c>
      <c r="B461" s="146"/>
      <c r="C461" s="146"/>
      <c r="D461" s="146"/>
      <c r="E461" s="146"/>
      <c r="F461" s="146"/>
      <c r="G461" s="123">
        <f>'2. Collected Data'!G461*'2. Collected Data'!AA461</f>
        <v>75000</v>
      </c>
      <c r="H461" s="41">
        <f>'2. Collected Data'!I461/'3. Calculated Stats'!$G461*1000</f>
        <v>15.173333333333334</v>
      </c>
      <c r="I461" s="41">
        <f>'2. Collected Data'!J461/'3. Calculated Stats'!$G461*1000</f>
        <v>2.8266666666666667</v>
      </c>
      <c r="J461" s="41">
        <f>'2. Collected Data'!K461/'3. Calculated Stats'!$G461*1000</f>
        <v>0.36000000000000004</v>
      </c>
      <c r="K461" s="59">
        <f>('2. Collected Data'!Y461+'2. Collected Data'!Z461)/G461*1000</f>
        <v>62</v>
      </c>
      <c r="L461" s="66">
        <f>IF(SUM('2. Collected Data'!Y461:Z461)&gt;0,(ROUND('2. Collected Data'!Y461/SUM('2. Collected Data'!Y461:Z461),2)),"")</f>
        <v>0.97</v>
      </c>
      <c r="M461" s="66">
        <f>IF(SUM('2. Collected Data'!Y461:Z461)&gt;0,1-L461,"")</f>
        <v>3.0000000000000027E-2</v>
      </c>
      <c r="N461" s="59">
        <f>IF('2. Collected Data'!AD461&gt;0,'2. Collected Data'!AE461/'2. Collected Data'!AD461,"")</f>
        <v>1120.253164556962</v>
      </c>
      <c r="O461" s="59">
        <f>IF('2. Collected Data'!AF461&gt;0,'2. Collected Data'!AG461/'2. Collected Data'!AF461,"")</f>
        <v>8666.6666666666661</v>
      </c>
      <c r="P461" s="59">
        <f>SUM('2. Collected Data'!AI461:AK461)/'2. Collected Data'!G461</f>
        <v>3.6022133333333333</v>
      </c>
      <c r="Q461" s="46" t="str">
        <f>IF(MAX('2. Collected Data'!AI461:AK461)='2. Collected Data'!AI461,"NaCl",IF(MAX('2. Collected Data'!AJ461:AK461)='2. Collected Data'!AJ461,"CaCl2","MgCl2"))</f>
        <v>NaCl</v>
      </c>
      <c r="R461" s="59">
        <f>'2. Collected Data'!AL461/'2. Collected Data'!G461</f>
        <v>0.40641333333333335</v>
      </c>
      <c r="S461" s="59">
        <f>SUM('2. Collected Data'!AO461:AU461)/'2. Collected Data'!G461</f>
        <v>8.6889466666666664</v>
      </c>
      <c r="T461" s="46" t="str">
        <f>IF(MAX('2. Collected Data'!AO461:AT461)='2. Collected Data'!AO461,"NaCl",IF(MAX('2. Collected Data'!AP461:AT461)='2. Collected Data'!AP461,"CaCl2",IF(MAX('2. Collected Data'!AQ461:AT461)='2. Collected Data'!AQ461,"MgCl2",IF(MAX('2. Collected Data'!AR461:AT461)='2. Collected Data'!AR461,"Potassium Acetate",IF('2. Collected Data'!AS461&gt;'2. Collected Data'!AT461,"Enhanced Brine","Ag Byproduct")))))</f>
        <v>NaCl</v>
      </c>
      <c r="U461" s="65">
        <f>IF('2. Collected Data'!BC461&gt;0,'2. Collected Data'!BC461/'2. Collected Data'!$G461,"")</f>
        <v>166.85026666666667</v>
      </c>
      <c r="V461" s="65">
        <f>IF('2. Collected Data'!BD461&gt;0,'2. Collected Data'!BD461/'2. Collected Data'!$G461,"")</f>
        <v>68.632026666666661</v>
      </c>
      <c r="W461" s="65">
        <f>IF('2. Collected Data'!BE461&gt;0,'2. Collected Data'!BE461/'2. Collected Data'!$G461,"")</f>
        <v>145.53545333333332</v>
      </c>
      <c r="X461" s="65">
        <f>IF('2. Collected Data'!BF461&gt;0,'2. Collected Data'!BF461/'2. Collected Data'!$G461,"")</f>
        <v>381.01774666666665</v>
      </c>
      <c r="Y461" s="67" t="str">
        <f>IF(AND('2. Collected Data'!BB461&gt;0,'2. Collected Data'!BH461&gt;0),('2. Collected Data'!BH461-'2. Collected Data'!BB461)/'2. Collected Data'!BH461,"")</f>
        <v/>
      </c>
    </row>
    <row r="462" spans="1:25" s="47" customFormat="1" ht="11.25" customHeight="1" x14ac:dyDescent="0.15">
      <c r="A462" s="157" t="s">
        <v>75</v>
      </c>
      <c r="B462" s="146"/>
      <c r="C462" s="146"/>
      <c r="D462" s="146"/>
      <c r="E462" s="146"/>
      <c r="F462" s="146"/>
      <c r="G462" s="123">
        <f>'2. Collected Data'!G462*'2. Collected Data'!AA462</f>
        <v>0</v>
      </c>
      <c r="H462" s="41"/>
      <c r="I462" s="41"/>
      <c r="J462" s="41"/>
      <c r="K462" s="59"/>
      <c r="L462" s="66" t="str">
        <f>IF(SUM('2. Collected Data'!Y462:Z462)&gt;0,(ROUND('2. Collected Data'!Y462/SUM('2. Collected Data'!Y462:Z462),2)),"")</f>
        <v/>
      </c>
      <c r="M462" s="66" t="str">
        <f>IF(SUM('2. Collected Data'!Y462:Z462)&gt;0,1-L462,"")</f>
        <v/>
      </c>
      <c r="N462" s="59">
        <f>IF('2. Collected Data'!AD462&gt;0,'2. Collected Data'!AE462/'2. Collected Data'!AD462,"")</f>
        <v>1948.5848484848484</v>
      </c>
      <c r="O462" s="59">
        <f>IF('2. Collected Data'!AF462&gt;0,'2. Collected Data'!AG462/'2. Collected Data'!AF462,"")</f>
        <v>4108.0645161290322</v>
      </c>
      <c r="P462" s="59">
        <f>SUM('2. Collected Data'!AI462:AK462)/'2. Collected Data'!G462</f>
        <v>12.207952035342378</v>
      </c>
      <c r="Q462" s="46" t="str">
        <f>IF(MAX('2. Collected Data'!AI462:AK462)='2. Collected Data'!AI462,"NaCl",IF(MAX('2. Collected Data'!AJ462:AK462)='2. Collected Data'!AJ462,"CaCl2","MgCl2"))</f>
        <v>NaCl</v>
      </c>
      <c r="R462" s="59">
        <f>'2. Collected Data'!AL462/'2. Collected Data'!G462</f>
        <v>0.32964227315757766</v>
      </c>
      <c r="S462" s="59">
        <f>SUM('2. Collected Data'!AO462:AU462)/'2. Collected Data'!G462</f>
        <v>327.00215152471384</v>
      </c>
      <c r="T462" s="46" t="str">
        <f>IF(MAX('2. Collected Data'!AO462:AT462)='2. Collected Data'!AO462,"NaCl",IF(MAX('2. Collected Data'!AP462:AT462)='2. Collected Data'!AP462,"CaCl2",IF(MAX('2. Collected Data'!AQ462:AT462)='2. Collected Data'!AQ462,"MgCl2",IF(MAX('2. Collected Data'!AR462:AT462)='2. Collected Data'!AR462,"Potassium Acetate",IF('2. Collected Data'!AS462&gt;'2. Collected Data'!AT462,"Enhanced Brine","Ag Byproduct")))))</f>
        <v>NaCl</v>
      </c>
      <c r="U462" s="65">
        <f>IF('2. Collected Data'!BC462&gt;0,'2. Collected Data'!BC462/'2. Collected Data'!$G462,"")</f>
        <v>662.20918557617836</v>
      </c>
      <c r="V462" s="65">
        <f>IF('2. Collected Data'!BD462&gt;0,'2. Collected Data'!BD462/'2. Collected Data'!$G462,"")</f>
        <v>753.72578100347107</v>
      </c>
      <c r="W462" s="65">
        <f>IF('2. Collected Data'!BE462&gt;0,'2. Collected Data'!BE462/'2. Collected Data'!$G462,"")</f>
        <v>1012.110617057288</v>
      </c>
      <c r="X462" s="65">
        <f>IF('2. Collected Data'!BF462&gt;0,'2. Collected Data'!BF462/'2. Collected Data'!$G462,"")</f>
        <v>2420.3000946670873</v>
      </c>
      <c r="Y462" s="67">
        <f>IF(AND('2. Collected Data'!BB462&gt;0,'2. Collected Data'!BH462&gt;0),('2. Collected Data'!BH462-'2. Collected Data'!BB462)/'2. Collected Data'!BH462,"")</f>
        <v>3.7333000374578713E-2</v>
      </c>
    </row>
    <row r="463" spans="1:25" s="47" customFormat="1" ht="11.25" customHeight="1" x14ac:dyDescent="0.15">
      <c r="A463" s="240" t="s">
        <v>361</v>
      </c>
      <c r="B463" s="146"/>
      <c r="C463" s="146"/>
      <c r="D463" s="146"/>
      <c r="E463" s="146"/>
      <c r="F463" s="146"/>
      <c r="G463" s="123">
        <f>'2. Collected Data'!G463*'2. Collected Data'!AA463</f>
        <v>15606</v>
      </c>
      <c r="H463" s="41">
        <f>'2. Collected Data'!I463/'3. Calculated Stats'!$G463*1000</f>
        <v>24.990388312187623</v>
      </c>
      <c r="I463" s="41">
        <f>'2. Collected Data'!J463/'3. Calculated Stats'!$G463*1000</f>
        <v>1.98641548122517</v>
      </c>
      <c r="J463" s="41">
        <f>'2. Collected Data'!K463/'3. Calculated Stats'!$G463*1000</f>
        <v>1.1534025374855825</v>
      </c>
      <c r="K463" s="59">
        <f>('2. Collected Data'!Y463+'2. Collected Data'!Z463)/G463*1000</f>
        <v>64.398308342945015</v>
      </c>
      <c r="L463" s="66">
        <f>IF(SUM('2. Collected Data'!Y463:Z463)&gt;0,(ROUND('2. Collected Data'!Y463/SUM('2. Collected Data'!Y463:Z463),2)),"")</f>
        <v>0.57999999999999996</v>
      </c>
      <c r="M463" s="66">
        <f>IF(SUM('2. Collected Data'!Y463:Z463)&gt;0,1-L463,"")</f>
        <v>0.42000000000000004</v>
      </c>
      <c r="N463" s="59">
        <f>IF('2. Collected Data'!AD463&gt;0,'2. Collected Data'!AE463/'2. Collected Data'!AD463,"")</f>
        <v>96</v>
      </c>
      <c r="O463" s="59">
        <f>IF('2. Collected Data'!AF463&gt;0,'2. Collected Data'!AG463/'2. Collected Data'!AF463,"")</f>
        <v>1000</v>
      </c>
      <c r="P463" s="59">
        <f>SUM('2. Collected Data'!AI463:AK463)/'2. Collected Data'!G463</f>
        <v>0.60515186466743565</v>
      </c>
      <c r="Q463" s="46" t="str">
        <f>IF(MAX('2. Collected Data'!AI463:AK463)='2. Collected Data'!AI463,"NaCl",IF(MAX('2. Collected Data'!AJ463:AK463)='2. Collected Data'!AJ463,"CaCl2","MgCl2"))</f>
        <v>NaCl</v>
      </c>
      <c r="R463" s="59">
        <f>'2. Collected Data'!AL463/'2. Collected Data'!G463</f>
        <v>18.187235678585161</v>
      </c>
      <c r="S463" s="59">
        <f>SUM('2. Collected Data'!AO463:AU463)/'2. Collected Data'!G463</f>
        <v>156.55779828271179</v>
      </c>
      <c r="T463" s="46" t="str">
        <f>IF(MAX('2. Collected Data'!AO463:AT463)='2. Collected Data'!AO463,"NaCl",IF(MAX('2. Collected Data'!AP463:AT463)='2. Collected Data'!AP463,"CaCl2",IF(MAX('2. Collected Data'!AQ463:AT463)='2. Collected Data'!AQ463,"MgCl2",IF(MAX('2. Collected Data'!AR463:AT463)='2. Collected Data'!AR463,"Potassium Acetate",IF('2. Collected Data'!AS463&gt;'2. Collected Data'!AT463,"Enhanced Brine","Ag Byproduct")))))</f>
        <v>NaCl</v>
      </c>
      <c r="U463" s="65">
        <f>IF('2. Collected Data'!BC463&gt;0,'2. Collected Data'!BC463/'2. Collected Data'!$G463,"")</f>
        <v>621.45412021017557</v>
      </c>
      <c r="V463" s="65">
        <f>IF('2. Collected Data'!BD463&gt;0,'2. Collected Data'!BD463/'2. Collected Data'!$G463,"")</f>
        <v>907.94143278226318</v>
      </c>
      <c r="W463" s="65">
        <f>IF('2. Collected Data'!BE463&gt;0,'2. Collected Data'!BE463/'2. Collected Data'!$G463,"")</f>
        <v>760.28649237472769</v>
      </c>
      <c r="X463" s="65">
        <f>IF('2. Collected Data'!BF463&gt;0,'2. Collected Data'!BF463/'2. Collected Data'!$G463,"")</f>
        <v>2309.2973215429961</v>
      </c>
      <c r="Y463" s="67" t="str">
        <f>IF(AND('2. Collected Data'!BB463&gt;0,'2. Collected Data'!BH463&gt;0),('2. Collected Data'!BH463-'2. Collected Data'!BB463)/'2. Collected Data'!BH463,"")</f>
        <v/>
      </c>
    </row>
    <row r="464" spans="1:25" s="47" customFormat="1" ht="11.25" customHeight="1" x14ac:dyDescent="0.15">
      <c r="A464" s="55"/>
      <c r="B464" s="53"/>
      <c r="C464" s="303"/>
      <c r="D464" s="303"/>
      <c r="E464" s="303"/>
      <c r="F464" s="303"/>
      <c r="G464" s="121"/>
      <c r="H464" s="56"/>
      <c r="I464" s="57"/>
      <c r="J464" s="57"/>
      <c r="K464" s="58"/>
      <c r="L464" s="58"/>
      <c r="M464" s="58"/>
      <c r="N464" s="58"/>
      <c r="O464" s="58"/>
      <c r="P464" s="58"/>
      <c r="Q464" s="77"/>
      <c r="R464" s="58"/>
      <c r="S464" s="58"/>
      <c r="T464" s="58"/>
      <c r="U464" s="58"/>
      <c r="V464" s="58"/>
      <c r="W464" s="58"/>
      <c r="X464" s="58"/>
      <c r="Y464" s="58"/>
    </row>
    <row r="465" spans="1:51" s="26" customFormat="1" ht="12.75" x14ac:dyDescent="0.2">
      <c r="A465" s="30"/>
      <c r="G465" s="25"/>
      <c r="H465" s="28"/>
      <c r="I465" s="25"/>
      <c r="J465" s="25"/>
      <c r="K465" s="25"/>
      <c r="L465" s="25"/>
      <c r="M465" s="25"/>
      <c r="N465" s="25"/>
      <c r="O465" s="25"/>
      <c r="P465" s="25"/>
      <c r="Q465" s="25"/>
      <c r="R465" s="25"/>
      <c r="S465" s="25"/>
      <c r="T465" s="25"/>
      <c r="U465" s="25"/>
      <c r="V465" s="25"/>
      <c r="W465" s="25"/>
      <c r="X465" s="25"/>
      <c r="Y465" s="25"/>
      <c r="AY465" s="74"/>
    </row>
    <row r="466" spans="1:51" s="26" customFormat="1" ht="12.75" hidden="1" x14ac:dyDescent="0.2">
      <c r="A466" s="30"/>
      <c r="G466" s="25"/>
      <c r="H466" s="28"/>
      <c r="I466" s="25"/>
      <c r="J466" s="25"/>
      <c r="K466" s="25"/>
      <c r="L466" s="25"/>
      <c r="M466" s="25"/>
      <c r="N466" s="25"/>
      <c r="O466" s="25"/>
      <c r="P466" s="25"/>
      <c r="Q466" s="25"/>
      <c r="R466" s="25"/>
      <c r="S466" s="25"/>
      <c r="T466" s="25"/>
      <c r="U466" s="25"/>
      <c r="V466" s="25"/>
      <c r="W466" s="25"/>
      <c r="X466" s="25"/>
      <c r="Y466" s="25"/>
      <c r="AY466" s="74"/>
    </row>
    <row r="467" spans="1:51" s="26" customFormat="1" ht="12.75" hidden="1" x14ac:dyDescent="0.2">
      <c r="A467" s="30"/>
      <c r="G467" s="25"/>
      <c r="H467" s="28"/>
      <c r="I467" s="25"/>
      <c r="J467" s="25"/>
      <c r="K467" s="25"/>
      <c r="L467" s="25"/>
      <c r="M467" s="25"/>
      <c r="N467" s="25"/>
      <c r="O467" s="25"/>
      <c r="P467" s="25"/>
      <c r="Q467" s="25"/>
      <c r="R467" s="25"/>
      <c r="S467" s="25"/>
      <c r="T467" s="25"/>
      <c r="U467" s="25"/>
      <c r="V467" s="25"/>
      <c r="W467" s="25"/>
      <c r="X467" s="25"/>
      <c r="Y467" s="25"/>
      <c r="AY467" s="74"/>
    </row>
    <row r="468" spans="1:51" s="26" customFormat="1" ht="12.75" hidden="1" x14ac:dyDescent="0.2">
      <c r="A468" s="30"/>
      <c r="G468" s="25"/>
      <c r="H468" s="28"/>
      <c r="I468" s="25"/>
      <c r="J468" s="25"/>
      <c r="K468" s="25"/>
      <c r="L468" s="25"/>
      <c r="M468" s="25"/>
      <c r="N468" s="25"/>
      <c r="O468" s="25"/>
      <c r="P468" s="25"/>
      <c r="Q468" s="25"/>
      <c r="R468" s="25"/>
      <c r="S468" s="25"/>
      <c r="T468" s="25"/>
      <c r="U468" s="25"/>
      <c r="V468" s="25"/>
      <c r="W468" s="25"/>
      <c r="X468" s="25"/>
      <c r="Y468" s="25"/>
      <c r="AY468" s="74"/>
    </row>
    <row r="469" spans="1:51" s="26" customFormat="1" ht="12.75" hidden="1" x14ac:dyDescent="0.2">
      <c r="A469" s="30"/>
      <c r="G469" s="25"/>
      <c r="H469" s="28"/>
      <c r="I469" s="25"/>
      <c r="J469" s="25"/>
      <c r="K469" s="25"/>
      <c r="L469" s="25"/>
      <c r="M469" s="25"/>
      <c r="N469" s="25"/>
      <c r="O469" s="25"/>
      <c r="P469" s="25"/>
      <c r="Q469" s="25"/>
      <c r="R469" s="25"/>
      <c r="S469" s="25"/>
      <c r="T469" s="25"/>
      <c r="U469" s="25"/>
      <c r="V469" s="25"/>
      <c r="W469" s="25"/>
      <c r="X469" s="25"/>
      <c r="Y469" s="25"/>
      <c r="AY469" s="74"/>
    </row>
    <row r="470" spans="1:51" s="26" customFormat="1" ht="12.75" hidden="1" x14ac:dyDescent="0.2">
      <c r="A470" s="30"/>
      <c r="G470" s="25"/>
      <c r="H470" s="28"/>
      <c r="I470" s="25"/>
      <c r="J470" s="25"/>
      <c r="K470" s="25"/>
      <c r="L470" s="25"/>
      <c r="M470" s="25"/>
      <c r="N470" s="25"/>
      <c r="O470" s="25"/>
      <c r="P470" s="25"/>
      <c r="Q470" s="25"/>
      <c r="R470" s="25"/>
      <c r="S470" s="25"/>
      <c r="T470" s="25"/>
      <c r="U470" s="25"/>
      <c r="V470" s="25"/>
      <c r="W470" s="25"/>
      <c r="X470" s="25"/>
      <c r="Y470" s="25"/>
      <c r="AY470" s="74"/>
    </row>
    <row r="471" spans="1:51" s="26" customFormat="1" ht="12.75" hidden="1" x14ac:dyDescent="0.2">
      <c r="A471" s="30"/>
      <c r="G471" s="25"/>
      <c r="H471" s="28"/>
      <c r="I471" s="25"/>
      <c r="J471" s="25"/>
      <c r="K471" s="25"/>
      <c r="L471" s="25"/>
      <c r="M471" s="25"/>
      <c r="N471" s="25"/>
      <c r="O471" s="25"/>
      <c r="P471" s="25"/>
      <c r="Q471" s="25"/>
      <c r="R471" s="25"/>
      <c r="S471" s="25"/>
      <c r="T471" s="25"/>
      <c r="U471" s="25"/>
      <c r="V471" s="25"/>
      <c r="W471" s="25"/>
      <c r="X471" s="25"/>
      <c r="Y471" s="25"/>
      <c r="AY471" s="74"/>
    </row>
    <row r="472" spans="1:51" s="26" customFormat="1" ht="12.75" hidden="1" x14ac:dyDescent="0.2">
      <c r="A472" s="30"/>
      <c r="G472" s="25"/>
      <c r="H472" s="28"/>
      <c r="I472" s="25"/>
      <c r="J472" s="25"/>
      <c r="K472" s="25"/>
      <c r="L472" s="25"/>
      <c r="M472" s="25"/>
      <c r="N472" s="25"/>
      <c r="O472" s="25"/>
      <c r="P472" s="25"/>
      <c r="Q472" s="25"/>
      <c r="R472" s="25"/>
      <c r="S472" s="25"/>
      <c r="T472" s="25"/>
      <c r="U472" s="25"/>
      <c r="V472" s="25"/>
      <c r="W472" s="25"/>
      <c r="X472" s="25"/>
      <c r="Y472" s="25"/>
      <c r="AY472" s="74"/>
    </row>
    <row r="473" spans="1:51" s="26" customFormat="1" ht="12.75" hidden="1" x14ac:dyDescent="0.2">
      <c r="A473" s="30"/>
      <c r="G473" s="25"/>
      <c r="H473" s="28"/>
      <c r="I473" s="25"/>
      <c r="J473" s="25"/>
      <c r="K473" s="25"/>
      <c r="L473" s="25"/>
      <c r="M473" s="25"/>
      <c r="N473" s="25"/>
      <c r="O473" s="25"/>
      <c r="P473" s="25"/>
      <c r="Q473" s="25"/>
      <c r="R473" s="25"/>
      <c r="S473" s="25"/>
      <c r="T473" s="25"/>
      <c r="U473" s="25"/>
      <c r="V473" s="25"/>
      <c r="W473" s="25"/>
      <c r="X473" s="25"/>
      <c r="Y473" s="25"/>
      <c r="AY473" s="74"/>
    </row>
    <row r="474" spans="1:51" s="26" customFormat="1" ht="12.75" hidden="1" x14ac:dyDescent="0.2">
      <c r="A474" s="30"/>
      <c r="G474" s="25"/>
      <c r="H474" s="28"/>
      <c r="I474" s="25"/>
      <c r="J474" s="25"/>
      <c r="K474" s="25"/>
      <c r="L474" s="25"/>
      <c r="M474" s="25"/>
      <c r="N474" s="25"/>
      <c r="O474" s="25"/>
      <c r="P474" s="25"/>
      <c r="Q474" s="25"/>
      <c r="R474" s="25"/>
      <c r="S474" s="25"/>
      <c r="T474" s="25"/>
      <c r="U474" s="25"/>
      <c r="V474" s="25"/>
      <c r="W474" s="25"/>
      <c r="X474" s="25"/>
      <c r="Y474" s="25"/>
      <c r="AY474" s="74"/>
    </row>
    <row r="475" spans="1:51" s="26" customFormat="1" ht="12.75" hidden="1" x14ac:dyDescent="0.2">
      <c r="A475" s="30"/>
      <c r="G475" s="25"/>
      <c r="H475" s="28"/>
      <c r="I475" s="25"/>
      <c r="J475" s="25"/>
      <c r="K475" s="25"/>
      <c r="L475" s="25"/>
      <c r="M475" s="25"/>
      <c r="N475" s="25"/>
      <c r="O475" s="25"/>
      <c r="P475" s="25"/>
      <c r="Q475" s="25"/>
      <c r="R475" s="25"/>
      <c r="S475" s="25"/>
      <c r="T475" s="25"/>
      <c r="U475" s="25"/>
      <c r="V475" s="25"/>
      <c r="W475" s="25"/>
      <c r="X475" s="25"/>
      <c r="Y475" s="25"/>
      <c r="AY475" s="74"/>
    </row>
    <row r="476" spans="1:51" s="26" customFormat="1" ht="12.75" hidden="1" x14ac:dyDescent="0.2">
      <c r="A476" s="30"/>
      <c r="G476" s="25"/>
      <c r="H476" s="28"/>
      <c r="I476" s="25"/>
      <c r="J476" s="25"/>
      <c r="K476" s="25"/>
      <c r="L476" s="25"/>
      <c r="M476" s="25"/>
      <c r="N476" s="25"/>
      <c r="O476" s="25"/>
      <c r="P476" s="25"/>
      <c r="Q476" s="25"/>
      <c r="R476" s="25"/>
      <c r="S476" s="25"/>
      <c r="T476" s="25"/>
      <c r="U476" s="25"/>
      <c r="V476" s="25"/>
      <c r="W476" s="25"/>
      <c r="X476" s="25"/>
      <c r="Y476" s="25"/>
      <c r="AY476" s="74"/>
    </row>
    <row r="477" spans="1:51" s="26" customFormat="1" ht="12.75" hidden="1" x14ac:dyDescent="0.2">
      <c r="A477" s="30"/>
      <c r="G477" s="25"/>
      <c r="H477" s="28"/>
      <c r="I477" s="25"/>
      <c r="J477" s="25"/>
      <c r="K477" s="25"/>
      <c r="L477" s="25"/>
      <c r="M477" s="25"/>
      <c r="N477" s="25"/>
      <c r="O477" s="25"/>
      <c r="P477" s="25"/>
      <c r="Q477" s="25"/>
      <c r="R477" s="25"/>
      <c r="S477" s="25"/>
      <c r="T477" s="25"/>
      <c r="U477" s="25"/>
      <c r="V477" s="25"/>
      <c r="W477" s="25"/>
      <c r="X477" s="25"/>
      <c r="Y477" s="25"/>
      <c r="AY477" s="74"/>
    </row>
    <row r="478" spans="1:51" s="26" customFormat="1" ht="12.75" hidden="1" x14ac:dyDescent="0.2">
      <c r="A478" s="30"/>
      <c r="G478" s="25"/>
      <c r="H478" s="28"/>
      <c r="I478" s="25"/>
      <c r="J478" s="25"/>
      <c r="K478" s="25"/>
      <c r="L478" s="25"/>
      <c r="M478" s="25"/>
      <c r="N478" s="25"/>
      <c r="O478" s="25"/>
      <c r="P478" s="25"/>
      <c r="Q478" s="25"/>
      <c r="R478" s="25"/>
      <c r="S478" s="25"/>
      <c r="T478" s="25"/>
      <c r="U478" s="25"/>
      <c r="V478" s="25"/>
      <c r="W478" s="25"/>
      <c r="X478" s="25"/>
      <c r="Y478" s="25"/>
      <c r="AY478" s="74"/>
    </row>
    <row r="479" spans="1:51" s="26" customFormat="1" ht="12.75" hidden="1" x14ac:dyDescent="0.2">
      <c r="A479" s="30"/>
      <c r="G479" s="25"/>
      <c r="H479" s="28"/>
      <c r="I479" s="25"/>
      <c r="J479" s="25"/>
      <c r="K479" s="25"/>
      <c r="L479" s="25"/>
      <c r="M479" s="25"/>
      <c r="N479" s="25"/>
      <c r="O479" s="25"/>
      <c r="P479" s="25"/>
      <c r="Q479" s="25"/>
      <c r="R479" s="25"/>
      <c r="S479" s="25"/>
      <c r="T479" s="25"/>
      <c r="U479" s="25"/>
      <c r="V479" s="25"/>
      <c r="W479" s="25"/>
      <c r="X479" s="25"/>
      <c r="Y479" s="25"/>
      <c r="AY479" s="74"/>
    </row>
    <row r="480" spans="1:51" s="26" customFormat="1" ht="12.75" hidden="1" x14ac:dyDescent="0.2">
      <c r="A480" s="30"/>
      <c r="G480" s="25"/>
      <c r="H480" s="28"/>
      <c r="I480" s="25"/>
      <c r="J480" s="25"/>
      <c r="K480" s="25"/>
      <c r="L480" s="25"/>
      <c r="M480" s="25"/>
      <c r="N480" s="25"/>
      <c r="O480" s="25"/>
      <c r="P480" s="25"/>
      <c r="Q480" s="25"/>
      <c r="R480" s="25"/>
      <c r="S480" s="25"/>
      <c r="T480" s="25"/>
      <c r="U480" s="25"/>
      <c r="V480" s="25"/>
      <c r="W480" s="25"/>
      <c r="X480" s="25"/>
      <c r="Y480" s="25"/>
      <c r="AY480" s="74"/>
    </row>
    <row r="481" spans="1:51" s="26" customFormat="1" ht="12.75" hidden="1" x14ac:dyDescent="0.2">
      <c r="A481" s="30"/>
      <c r="G481" s="25"/>
      <c r="H481" s="28"/>
      <c r="I481" s="25"/>
      <c r="J481" s="25"/>
      <c r="K481" s="25"/>
      <c r="L481" s="25"/>
      <c r="M481" s="25"/>
      <c r="N481" s="25"/>
      <c r="O481" s="25"/>
      <c r="P481" s="25"/>
      <c r="Q481" s="25"/>
      <c r="R481" s="25"/>
      <c r="S481" s="25"/>
      <c r="T481" s="25"/>
      <c r="U481" s="25"/>
      <c r="V481" s="25"/>
      <c r="W481" s="25"/>
      <c r="X481" s="25"/>
      <c r="Y481" s="25"/>
      <c r="AY481" s="74"/>
    </row>
    <row r="482" spans="1:51" s="26" customFormat="1" ht="12.75" hidden="1" x14ac:dyDescent="0.2">
      <c r="A482" s="30"/>
      <c r="G482" s="25"/>
      <c r="H482" s="28"/>
      <c r="I482" s="25"/>
      <c r="J482" s="25"/>
      <c r="K482" s="25"/>
      <c r="L482" s="25"/>
      <c r="M482" s="25"/>
      <c r="N482" s="25"/>
      <c r="O482" s="25"/>
      <c r="P482" s="25"/>
      <c r="Q482" s="25"/>
      <c r="R482" s="25"/>
      <c r="S482" s="25"/>
      <c r="T482" s="25"/>
      <c r="U482" s="25"/>
      <c r="V482" s="25"/>
      <c r="W482" s="25"/>
      <c r="X482" s="25"/>
      <c r="Y482" s="25"/>
      <c r="AY482" s="74"/>
    </row>
    <row r="483" spans="1:51" s="26" customFormat="1" ht="12.75" hidden="1" x14ac:dyDescent="0.2">
      <c r="A483" s="30"/>
      <c r="G483" s="25"/>
      <c r="H483" s="28"/>
      <c r="I483" s="25"/>
      <c r="J483" s="25"/>
      <c r="K483" s="25"/>
      <c r="L483" s="25"/>
      <c r="M483" s="25"/>
      <c r="N483" s="25"/>
      <c r="O483" s="25"/>
      <c r="P483" s="25"/>
      <c r="Q483" s="25"/>
      <c r="R483" s="25"/>
      <c r="S483" s="25"/>
      <c r="T483" s="25"/>
      <c r="U483" s="25"/>
      <c r="V483" s="25"/>
      <c r="W483" s="25"/>
      <c r="X483" s="25"/>
      <c r="Y483" s="25"/>
      <c r="AY483" s="74"/>
    </row>
    <row r="484" spans="1:51" s="26" customFormat="1" ht="12.75" hidden="1" x14ac:dyDescent="0.2">
      <c r="A484" s="30"/>
      <c r="G484" s="25"/>
      <c r="H484" s="28"/>
      <c r="I484" s="25"/>
      <c r="J484" s="25"/>
      <c r="K484" s="25"/>
      <c r="L484" s="25"/>
      <c r="M484" s="25"/>
      <c r="N484" s="25"/>
      <c r="O484" s="25"/>
      <c r="P484" s="25"/>
      <c r="Q484" s="25"/>
      <c r="R484" s="25"/>
      <c r="S484" s="25"/>
      <c r="T484" s="25"/>
      <c r="U484" s="25"/>
      <c r="V484" s="25"/>
      <c r="W484" s="25"/>
      <c r="X484" s="25"/>
      <c r="Y484" s="25"/>
      <c r="AY484" s="74"/>
    </row>
    <row r="485" spans="1:51" s="26" customFormat="1" ht="12.75" hidden="1" x14ac:dyDescent="0.2">
      <c r="A485" s="30"/>
      <c r="G485" s="25"/>
      <c r="H485" s="28"/>
      <c r="I485" s="25"/>
      <c r="J485" s="25"/>
      <c r="K485" s="25"/>
      <c r="L485" s="25"/>
      <c r="M485" s="25"/>
      <c r="N485" s="25"/>
      <c r="O485" s="25"/>
      <c r="P485" s="25"/>
      <c r="Q485" s="25"/>
      <c r="R485" s="25"/>
      <c r="S485" s="25"/>
      <c r="T485" s="25"/>
      <c r="U485" s="25"/>
      <c r="V485" s="25"/>
      <c r="W485" s="25"/>
      <c r="X485" s="25"/>
      <c r="Y485" s="25"/>
      <c r="AY485" s="74"/>
    </row>
    <row r="486" spans="1:51" s="26" customFormat="1" ht="12.75" hidden="1" x14ac:dyDescent="0.2">
      <c r="A486" s="30"/>
      <c r="G486" s="25"/>
      <c r="H486" s="28"/>
      <c r="I486" s="25"/>
      <c r="J486" s="25"/>
      <c r="K486" s="25"/>
      <c r="L486" s="25"/>
      <c r="M486" s="25"/>
      <c r="N486" s="25"/>
      <c r="O486" s="25"/>
      <c r="P486" s="25"/>
      <c r="Q486" s="25"/>
      <c r="R486" s="25"/>
      <c r="S486" s="25"/>
      <c r="T486" s="25"/>
      <c r="U486" s="25"/>
      <c r="V486" s="25"/>
      <c r="W486" s="25"/>
      <c r="X486" s="25"/>
      <c r="Y486" s="25"/>
      <c r="AY486" s="74"/>
    </row>
    <row r="487" spans="1:51" s="26" customFormat="1" ht="12.75" hidden="1" x14ac:dyDescent="0.2">
      <c r="A487" s="30"/>
      <c r="G487" s="25"/>
      <c r="H487" s="28"/>
      <c r="I487" s="25"/>
      <c r="J487" s="25"/>
      <c r="K487" s="25"/>
      <c r="L487" s="25"/>
      <c r="M487" s="25"/>
      <c r="N487" s="25"/>
      <c r="O487" s="25"/>
      <c r="P487" s="25"/>
      <c r="Q487" s="25"/>
      <c r="R487" s="25"/>
      <c r="S487" s="25"/>
      <c r="T487" s="25"/>
      <c r="U487" s="25"/>
      <c r="V487" s="25"/>
      <c r="W487" s="25"/>
      <c r="X487" s="25"/>
      <c r="Y487" s="25"/>
      <c r="AY487" s="74"/>
    </row>
    <row r="488" spans="1:51" s="26" customFormat="1" ht="12.75" hidden="1" x14ac:dyDescent="0.2">
      <c r="A488" s="30"/>
      <c r="G488" s="25"/>
      <c r="H488" s="28"/>
      <c r="I488" s="25"/>
      <c r="J488" s="25"/>
      <c r="K488" s="25"/>
      <c r="L488" s="25"/>
      <c r="M488" s="25"/>
      <c r="N488" s="25"/>
      <c r="O488" s="25"/>
      <c r="P488" s="25"/>
      <c r="Q488" s="25"/>
      <c r="R488" s="25"/>
      <c r="S488" s="25"/>
      <c r="T488" s="25"/>
      <c r="U488" s="25"/>
      <c r="V488" s="25"/>
      <c r="W488" s="25"/>
      <c r="X488" s="25"/>
      <c r="Y488" s="25"/>
      <c r="AY488" s="74"/>
    </row>
    <row r="489" spans="1:51" s="26" customFormat="1" ht="12.75" hidden="1" x14ac:dyDescent="0.2">
      <c r="A489" s="30"/>
      <c r="G489" s="25"/>
      <c r="H489" s="28"/>
      <c r="I489" s="25"/>
      <c r="J489" s="25"/>
      <c r="K489" s="25"/>
      <c r="L489" s="25"/>
      <c r="M489" s="25"/>
      <c r="N489" s="25"/>
      <c r="O489" s="25"/>
      <c r="P489" s="25"/>
      <c r="Q489" s="25"/>
      <c r="R489" s="25"/>
      <c r="S489" s="25"/>
      <c r="T489" s="25"/>
      <c r="U489" s="25"/>
      <c r="V489" s="25"/>
      <c r="W489" s="25"/>
      <c r="X489" s="25"/>
      <c r="Y489" s="25"/>
      <c r="AY489" s="74"/>
    </row>
    <row r="490" spans="1:51" s="26" customFormat="1" ht="12.75" hidden="1" x14ac:dyDescent="0.2">
      <c r="A490" s="30"/>
      <c r="G490" s="25"/>
      <c r="H490" s="28"/>
      <c r="I490" s="25"/>
      <c r="J490" s="25"/>
      <c r="K490" s="25"/>
      <c r="L490" s="25"/>
      <c r="M490" s="25"/>
      <c r="N490" s="25"/>
      <c r="O490" s="25"/>
      <c r="P490" s="25"/>
      <c r="Q490" s="25"/>
      <c r="R490" s="25"/>
      <c r="S490" s="25"/>
      <c r="T490" s="25"/>
      <c r="U490" s="25"/>
      <c r="V490" s="25"/>
      <c r="W490" s="25"/>
      <c r="X490" s="25"/>
      <c r="Y490" s="25"/>
      <c r="AY490" s="74"/>
    </row>
    <row r="491" spans="1:51" s="26" customFormat="1" ht="12.75" hidden="1" x14ac:dyDescent="0.2">
      <c r="A491" s="30"/>
      <c r="G491" s="25"/>
      <c r="H491" s="28"/>
      <c r="I491" s="25"/>
      <c r="J491" s="25"/>
      <c r="K491" s="25"/>
      <c r="L491" s="25"/>
      <c r="M491" s="25"/>
      <c r="N491" s="25"/>
      <c r="O491" s="25"/>
      <c r="P491" s="25"/>
      <c r="Q491" s="25"/>
      <c r="R491" s="25"/>
      <c r="S491" s="25"/>
      <c r="T491" s="25"/>
      <c r="U491" s="25"/>
      <c r="V491" s="25"/>
      <c r="W491" s="25"/>
      <c r="X491" s="25"/>
      <c r="Y491" s="25"/>
      <c r="AY491" s="74"/>
    </row>
    <row r="492" spans="1:51" s="26" customFormat="1" ht="12.75" hidden="1" x14ac:dyDescent="0.2">
      <c r="A492" s="30"/>
      <c r="G492" s="25"/>
      <c r="H492" s="28"/>
      <c r="I492" s="25"/>
      <c r="J492" s="25"/>
      <c r="K492" s="25"/>
      <c r="L492" s="25"/>
      <c r="M492" s="25"/>
      <c r="N492" s="25"/>
      <c r="O492" s="25"/>
      <c r="P492" s="25"/>
      <c r="Q492" s="25"/>
      <c r="R492" s="25"/>
      <c r="S492" s="25"/>
      <c r="T492" s="25"/>
      <c r="U492" s="25"/>
      <c r="V492" s="25"/>
      <c r="W492" s="25"/>
      <c r="X492" s="25"/>
      <c r="Y492" s="25"/>
      <c r="AY492" s="74"/>
    </row>
    <row r="493" spans="1:51" s="26" customFormat="1" ht="12.75" hidden="1" x14ac:dyDescent="0.2">
      <c r="A493" s="30"/>
      <c r="G493" s="25"/>
      <c r="H493" s="28"/>
      <c r="I493" s="25"/>
      <c r="J493" s="25"/>
      <c r="K493" s="25"/>
      <c r="L493" s="25"/>
      <c r="M493" s="25"/>
      <c r="N493" s="25"/>
      <c r="O493" s="25"/>
      <c r="P493" s="25"/>
      <c r="Q493" s="25"/>
      <c r="R493" s="25"/>
      <c r="S493" s="25"/>
      <c r="T493" s="25"/>
      <c r="U493" s="25"/>
      <c r="V493" s="25"/>
      <c r="W493" s="25"/>
      <c r="X493" s="25"/>
      <c r="Y493" s="25"/>
      <c r="AY493" s="74"/>
    </row>
    <row r="494" spans="1:51" s="26" customFormat="1" ht="12.75" hidden="1" x14ac:dyDescent="0.2">
      <c r="A494" s="30"/>
      <c r="G494" s="25"/>
      <c r="H494" s="28"/>
      <c r="I494" s="25"/>
      <c r="J494" s="25"/>
      <c r="K494" s="25"/>
      <c r="L494" s="25"/>
      <c r="M494" s="25"/>
      <c r="N494" s="25"/>
      <c r="O494" s="25"/>
      <c r="P494" s="25"/>
      <c r="Q494" s="25"/>
      <c r="R494" s="25"/>
      <c r="S494" s="25"/>
      <c r="T494" s="25"/>
      <c r="U494" s="25"/>
      <c r="V494" s="25"/>
      <c r="W494" s="25"/>
      <c r="X494" s="25"/>
      <c r="Y494" s="25"/>
      <c r="AY494" s="74"/>
    </row>
    <row r="495" spans="1:51" s="26" customFormat="1" ht="12.75" hidden="1" x14ac:dyDescent="0.2">
      <c r="A495" s="30"/>
      <c r="G495" s="25"/>
      <c r="H495" s="28"/>
      <c r="I495" s="25"/>
      <c r="J495" s="25"/>
      <c r="K495" s="25"/>
      <c r="L495" s="25"/>
      <c r="M495" s="25"/>
      <c r="N495" s="25"/>
      <c r="O495" s="25"/>
      <c r="P495" s="25"/>
      <c r="Q495" s="25"/>
      <c r="R495" s="25"/>
      <c r="S495" s="25"/>
      <c r="T495" s="25"/>
      <c r="U495" s="25"/>
      <c r="V495" s="25"/>
      <c r="W495" s="25"/>
      <c r="X495" s="25"/>
      <c r="Y495" s="25"/>
      <c r="AY495" s="74"/>
    </row>
    <row r="496" spans="1:51" s="26" customFormat="1" ht="12.75" hidden="1" x14ac:dyDescent="0.2">
      <c r="A496" s="30"/>
      <c r="G496" s="25"/>
      <c r="H496" s="28"/>
      <c r="I496" s="25"/>
      <c r="J496" s="25"/>
      <c r="K496" s="25"/>
      <c r="L496" s="25"/>
      <c r="M496" s="25"/>
      <c r="N496" s="25"/>
      <c r="O496" s="25"/>
      <c r="P496" s="25"/>
      <c r="Q496" s="25"/>
      <c r="R496" s="25"/>
      <c r="S496" s="25"/>
      <c r="T496" s="25"/>
      <c r="U496" s="25"/>
      <c r="V496" s="25"/>
      <c r="W496" s="25"/>
      <c r="X496" s="25"/>
      <c r="Y496" s="25"/>
      <c r="AY496" s="74"/>
    </row>
    <row r="497" spans="1:51" s="26" customFormat="1" ht="12.75" hidden="1" x14ac:dyDescent="0.2">
      <c r="A497" s="30"/>
      <c r="G497" s="25"/>
      <c r="H497" s="28"/>
      <c r="I497" s="25"/>
      <c r="J497" s="25"/>
      <c r="K497" s="25"/>
      <c r="L497" s="25"/>
      <c r="M497" s="25"/>
      <c r="N497" s="25"/>
      <c r="O497" s="25"/>
      <c r="P497" s="25"/>
      <c r="Q497" s="25"/>
      <c r="R497" s="25"/>
      <c r="S497" s="25"/>
      <c r="T497" s="25"/>
      <c r="U497" s="25"/>
      <c r="V497" s="25"/>
      <c r="W497" s="25"/>
      <c r="X497" s="25"/>
      <c r="Y497" s="25"/>
      <c r="AY497" s="74"/>
    </row>
    <row r="498" spans="1:51" s="26" customFormat="1" ht="12.75" hidden="1" x14ac:dyDescent="0.2">
      <c r="A498" s="30"/>
      <c r="G498" s="25"/>
      <c r="H498" s="28"/>
      <c r="I498" s="25"/>
      <c r="J498" s="25"/>
      <c r="K498" s="25"/>
      <c r="L498" s="25"/>
      <c r="M498" s="25"/>
      <c r="N498" s="25"/>
      <c r="O498" s="25"/>
      <c r="P498" s="25"/>
      <c r="Q498" s="25"/>
      <c r="R498" s="25"/>
      <c r="S498" s="25"/>
      <c r="T498" s="25"/>
      <c r="U498" s="25"/>
      <c r="V498" s="25"/>
      <c r="W498" s="25"/>
      <c r="X498" s="25"/>
      <c r="Y498" s="25"/>
      <c r="AY498" s="74"/>
    </row>
    <row r="499" spans="1:51" s="26" customFormat="1" ht="12.75" hidden="1" x14ac:dyDescent="0.2">
      <c r="A499" s="30"/>
      <c r="G499" s="25"/>
      <c r="H499" s="28"/>
      <c r="I499" s="25"/>
      <c r="J499" s="25"/>
      <c r="K499" s="25"/>
      <c r="L499" s="25"/>
      <c r="M499" s="25"/>
      <c r="N499" s="25"/>
      <c r="O499" s="25"/>
      <c r="P499" s="25"/>
      <c r="Q499" s="25"/>
      <c r="R499" s="25"/>
      <c r="S499" s="25"/>
      <c r="T499" s="25"/>
      <c r="U499" s="25"/>
      <c r="V499" s="25"/>
      <c r="W499" s="25"/>
      <c r="X499" s="25"/>
      <c r="Y499" s="25"/>
      <c r="AY499" s="74"/>
    </row>
    <row r="500" spans="1:51" s="26" customFormat="1" ht="12.75" hidden="1" x14ac:dyDescent="0.2">
      <c r="A500" s="30"/>
      <c r="G500" s="25"/>
      <c r="H500" s="28"/>
      <c r="I500" s="25"/>
      <c r="J500" s="25"/>
      <c r="K500" s="25"/>
      <c r="L500" s="25"/>
      <c r="M500" s="25"/>
      <c r="N500" s="25"/>
      <c r="O500" s="25"/>
      <c r="P500" s="25"/>
      <c r="Q500" s="25"/>
      <c r="R500" s="25"/>
      <c r="S500" s="25"/>
      <c r="T500" s="25"/>
      <c r="U500" s="25"/>
      <c r="V500" s="25"/>
      <c r="W500" s="25"/>
      <c r="X500" s="25"/>
      <c r="Y500" s="25"/>
      <c r="AY500" s="74"/>
    </row>
    <row r="501" spans="1:51" s="26" customFormat="1" ht="12.75" hidden="1" x14ac:dyDescent="0.2">
      <c r="A501" s="30"/>
      <c r="G501" s="25"/>
      <c r="H501" s="28"/>
      <c r="I501" s="25"/>
      <c r="J501" s="25"/>
      <c r="K501" s="25"/>
      <c r="L501" s="25"/>
      <c r="M501" s="25"/>
      <c r="N501" s="25"/>
      <c r="O501" s="25"/>
      <c r="P501" s="25"/>
      <c r="Q501" s="25"/>
      <c r="R501" s="25"/>
      <c r="S501" s="25"/>
      <c r="T501" s="25"/>
      <c r="U501" s="25"/>
      <c r="V501" s="25"/>
      <c r="W501" s="25"/>
      <c r="X501" s="25"/>
      <c r="Y501" s="25"/>
      <c r="AY501" s="74"/>
    </row>
    <row r="502" spans="1:51" s="26" customFormat="1" ht="12.75" hidden="1" x14ac:dyDescent="0.2">
      <c r="A502" s="30"/>
      <c r="G502" s="25"/>
      <c r="H502" s="28"/>
      <c r="I502" s="25"/>
      <c r="J502" s="25"/>
      <c r="K502" s="25"/>
      <c r="L502" s="25"/>
      <c r="M502" s="25"/>
      <c r="N502" s="25"/>
      <c r="O502" s="25"/>
      <c r="P502" s="25"/>
      <c r="Q502" s="25"/>
      <c r="R502" s="25"/>
      <c r="S502" s="25"/>
      <c r="T502" s="25"/>
      <c r="U502" s="25"/>
      <c r="V502" s="25"/>
      <c r="W502" s="25"/>
      <c r="X502" s="25"/>
      <c r="Y502" s="25"/>
      <c r="AY502" s="74"/>
    </row>
    <row r="503" spans="1:51" s="26" customFormat="1" ht="12.75" hidden="1" x14ac:dyDescent="0.2">
      <c r="A503" s="30"/>
      <c r="G503" s="25"/>
      <c r="H503" s="28"/>
      <c r="I503" s="25"/>
      <c r="J503" s="25"/>
      <c r="K503" s="25"/>
      <c r="L503" s="25"/>
      <c r="M503" s="25"/>
      <c r="N503" s="25"/>
      <c r="O503" s="25"/>
      <c r="P503" s="25"/>
      <c r="Q503" s="25"/>
      <c r="R503" s="25"/>
      <c r="S503" s="25"/>
      <c r="T503" s="25"/>
      <c r="U503" s="25"/>
      <c r="V503" s="25"/>
      <c r="W503" s="25"/>
      <c r="X503" s="25"/>
      <c r="Y503" s="25"/>
      <c r="AY503" s="74"/>
    </row>
    <row r="504" spans="1:51" s="26" customFormat="1" ht="12.75" hidden="1" x14ac:dyDescent="0.2">
      <c r="A504" s="30"/>
      <c r="G504" s="25"/>
      <c r="H504" s="28"/>
      <c r="I504" s="25"/>
      <c r="J504" s="25"/>
      <c r="K504" s="25"/>
      <c r="L504" s="25"/>
      <c r="M504" s="25"/>
      <c r="N504" s="25"/>
      <c r="O504" s="25"/>
      <c r="P504" s="25"/>
      <c r="Q504" s="25"/>
      <c r="R504" s="25"/>
      <c r="S504" s="25"/>
      <c r="T504" s="25"/>
      <c r="U504" s="25"/>
      <c r="V504" s="25"/>
      <c r="W504" s="25"/>
      <c r="X504" s="25"/>
      <c r="Y504" s="25"/>
      <c r="AY504" s="74"/>
    </row>
    <row r="505" spans="1:51" s="26" customFormat="1" ht="12.75" hidden="1" x14ac:dyDescent="0.2">
      <c r="A505" s="30"/>
      <c r="G505" s="25"/>
      <c r="H505" s="28"/>
      <c r="I505" s="25"/>
      <c r="J505" s="25"/>
      <c r="K505" s="25"/>
      <c r="L505" s="25"/>
      <c r="M505" s="25"/>
      <c r="N505" s="25"/>
      <c r="O505" s="25"/>
      <c r="P505" s="25"/>
      <c r="Q505" s="25"/>
      <c r="R505" s="25"/>
      <c r="S505" s="25"/>
      <c r="T505" s="25"/>
      <c r="U505" s="25"/>
      <c r="V505" s="25"/>
      <c r="W505" s="25"/>
      <c r="X505" s="25"/>
      <c r="Y505" s="25"/>
      <c r="AY505" s="74"/>
    </row>
    <row r="506" spans="1:51" s="26" customFormat="1" ht="12.75" hidden="1" x14ac:dyDescent="0.2">
      <c r="A506" s="30"/>
      <c r="G506" s="25"/>
      <c r="H506" s="28"/>
      <c r="I506" s="25"/>
      <c r="J506" s="25"/>
      <c r="K506" s="25"/>
      <c r="L506" s="25"/>
      <c r="M506" s="25"/>
      <c r="N506" s="25"/>
      <c r="O506" s="25"/>
      <c r="P506" s="25"/>
      <c r="Q506" s="25"/>
      <c r="R506" s="25"/>
      <c r="S506" s="25"/>
      <c r="T506" s="25"/>
      <c r="U506" s="25"/>
      <c r="V506" s="25"/>
      <c r="W506" s="25"/>
      <c r="X506" s="25"/>
      <c r="Y506" s="25"/>
      <c r="AY506" s="74"/>
    </row>
    <row r="507" spans="1:51" s="26" customFormat="1" ht="12.75" hidden="1" x14ac:dyDescent="0.2">
      <c r="A507" s="30"/>
      <c r="G507" s="25"/>
      <c r="H507" s="28"/>
      <c r="I507" s="25"/>
      <c r="J507" s="25"/>
      <c r="K507" s="25"/>
      <c r="L507" s="25"/>
      <c r="M507" s="25"/>
      <c r="N507" s="25"/>
      <c r="O507" s="25"/>
      <c r="P507" s="25"/>
      <c r="Q507" s="25"/>
      <c r="R507" s="25"/>
      <c r="S507" s="25"/>
      <c r="T507" s="25"/>
      <c r="U507" s="25"/>
      <c r="V507" s="25"/>
      <c r="W507" s="25"/>
      <c r="X507" s="25"/>
      <c r="Y507" s="25"/>
      <c r="AY507" s="74"/>
    </row>
    <row r="508" spans="1:51" s="26" customFormat="1" ht="12.75" x14ac:dyDescent="0.2">
      <c r="A508" s="30"/>
      <c r="G508" s="25"/>
      <c r="H508" s="28"/>
      <c r="I508" s="25"/>
      <c r="J508" s="25"/>
      <c r="K508" s="25"/>
      <c r="L508" s="25"/>
      <c r="M508" s="25"/>
      <c r="N508" s="25"/>
      <c r="O508" s="25"/>
      <c r="P508" s="25"/>
      <c r="Q508" s="25"/>
      <c r="R508" s="25"/>
      <c r="S508" s="25"/>
      <c r="T508" s="25"/>
      <c r="U508" s="25"/>
      <c r="V508" s="25"/>
      <c r="W508" s="25"/>
      <c r="X508" s="25"/>
      <c r="Y508" s="25"/>
      <c r="AY508" s="74"/>
    </row>
    <row r="509" spans="1:51" s="32" customFormat="1" ht="69" customHeight="1" x14ac:dyDescent="0.25">
      <c r="A509" s="145" t="s">
        <v>2564</v>
      </c>
      <c r="B509" s="87" t="s">
        <v>245</v>
      </c>
      <c r="C509" s="87"/>
      <c r="D509" s="87"/>
      <c r="E509" s="87"/>
      <c r="F509" s="87"/>
      <c r="G509" s="122" t="s">
        <v>419</v>
      </c>
      <c r="H509" s="438" t="s">
        <v>420</v>
      </c>
      <c r="I509" s="440"/>
      <c r="J509" s="462"/>
      <c r="K509" s="107" t="s">
        <v>421</v>
      </c>
      <c r="L509" s="463" t="s">
        <v>314</v>
      </c>
      <c r="M509" s="464"/>
      <c r="N509" s="463" t="s">
        <v>308</v>
      </c>
      <c r="O509" s="464"/>
      <c r="P509" s="463" t="s">
        <v>422</v>
      </c>
      <c r="Q509" s="465"/>
      <c r="R509" s="465"/>
      <c r="S509" s="465"/>
      <c r="T509" s="464"/>
      <c r="U509" s="463" t="s">
        <v>423</v>
      </c>
      <c r="V509" s="465"/>
      <c r="W509" s="465"/>
      <c r="X509" s="464"/>
      <c r="Y509" s="107" t="s">
        <v>321</v>
      </c>
    </row>
    <row r="510" spans="1:51" s="33" customFormat="1" ht="52.5" x14ac:dyDescent="0.25">
      <c r="A510" s="149" t="s">
        <v>236</v>
      </c>
      <c r="B510" s="96" t="s">
        <v>151</v>
      </c>
      <c r="C510" s="302"/>
      <c r="D510" s="302"/>
      <c r="E510" s="302"/>
      <c r="F510" s="302"/>
      <c r="G510" s="98" t="s">
        <v>418</v>
      </c>
      <c r="H510" s="98" t="s">
        <v>300</v>
      </c>
      <c r="I510" s="98" t="s">
        <v>301</v>
      </c>
      <c r="J510" s="98" t="s">
        <v>302</v>
      </c>
      <c r="K510" s="108" t="s">
        <v>303</v>
      </c>
      <c r="L510" s="108" t="s">
        <v>312</v>
      </c>
      <c r="M510" s="108" t="s">
        <v>315</v>
      </c>
      <c r="N510" s="108" t="s">
        <v>307</v>
      </c>
      <c r="O510" s="108" t="s">
        <v>309</v>
      </c>
      <c r="P510" s="108" t="s">
        <v>340</v>
      </c>
      <c r="Q510" s="108" t="s">
        <v>330</v>
      </c>
      <c r="R510" s="108" t="s">
        <v>122</v>
      </c>
      <c r="S510" s="108" t="s">
        <v>333</v>
      </c>
      <c r="T510" s="108" t="s">
        <v>332</v>
      </c>
      <c r="U510" s="108" t="s">
        <v>316</v>
      </c>
      <c r="V510" s="108" t="s">
        <v>317</v>
      </c>
      <c r="W510" s="108" t="s">
        <v>318</v>
      </c>
      <c r="X510" s="108" t="s">
        <v>319</v>
      </c>
      <c r="Y510" s="108" t="s">
        <v>320</v>
      </c>
    </row>
    <row r="511" spans="1:51" s="34" customFormat="1" ht="12.75" x14ac:dyDescent="0.25">
      <c r="A511" s="150"/>
      <c r="B511" s="105" t="s">
        <v>126</v>
      </c>
      <c r="C511" s="105"/>
      <c r="D511" s="105"/>
      <c r="E511" s="105"/>
      <c r="F511" s="105"/>
      <c r="G511" s="106" t="s">
        <v>127</v>
      </c>
      <c r="H511" s="106" t="s">
        <v>304</v>
      </c>
      <c r="I511" s="106" t="s">
        <v>304</v>
      </c>
      <c r="J511" s="106" t="s">
        <v>304</v>
      </c>
      <c r="K511" s="106" t="s">
        <v>304</v>
      </c>
      <c r="L511" s="106" t="s">
        <v>313</v>
      </c>
      <c r="M511" s="106" t="s">
        <v>313</v>
      </c>
      <c r="N511" s="106" t="s">
        <v>305</v>
      </c>
      <c r="O511" s="106" t="s">
        <v>306</v>
      </c>
      <c r="P511" s="106" t="s">
        <v>310</v>
      </c>
      <c r="Q511" s="106" t="s">
        <v>329</v>
      </c>
      <c r="R511" s="106" t="s">
        <v>310</v>
      </c>
      <c r="S511" s="106" t="s">
        <v>311</v>
      </c>
      <c r="T511" s="106" t="s">
        <v>331</v>
      </c>
      <c r="U511" s="106" t="s">
        <v>152</v>
      </c>
      <c r="V511" s="106" t="s">
        <v>152</v>
      </c>
      <c r="W511" s="106" t="s">
        <v>152</v>
      </c>
      <c r="X511" s="106" t="s">
        <v>152</v>
      </c>
      <c r="Y511" s="106" t="s">
        <v>252</v>
      </c>
    </row>
    <row r="512" spans="1:51" s="26" customFormat="1" ht="11.25" customHeight="1" x14ac:dyDescent="0.2">
      <c r="A512" s="52"/>
      <c r="B512" s="36"/>
      <c r="C512" s="36"/>
      <c r="D512" s="36"/>
      <c r="E512" s="36"/>
      <c r="F512" s="36"/>
      <c r="G512" s="120"/>
      <c r="H512" s="35"/>
      <c r="I512" s="22"/>
      <c r="J512" s="22"/>
      <c r="K512" s="54"/>
      <c r="L512" s="54"/>
      <c r="M512" s="54"/>
      <c r="N512" s="54"/>
      <c r="O512" s="54"/>
      <c r="P512" s="54"/>
      <c r="Q512" s="76"/>
      <c r="R512" s="54"/>
      <c r="S512" s="54"/>
      <c r="T512" s="54"/>
      <c r="U512" s="54"/>
      <c r="V512" s="54"/>
      <c r="W512" s="54"/>
      <c r="X512" s="54"/>
      <c r="Y512" s="54"/>
    </row>
    <row r="513" spans="1:25" s="47" customFormat="1" ht="11.25" customHeight="1" x14ac:dyDescent="0.15">
      <c r="A513" s="292" t="s">
        <v>346</v>
      </c>
      <c r="B513" s="146"/>
      <c r="C513" s="146"/>
      <c r="D513" s="146"/>
      <c r="E513" s="146"/>
      <c r="F513" s="146"/>
      <c r="G513" s="123">
        <f>'2. Collected Data'!G513*'2. Collected Data'!AA513</f>
        <v>30278</v>
      </c>
      <c r="H513" s="41">
        <f>'2. Collected Data'!I513/'3. Calculated Stats'!$G513*1000</f>
        <v>3.5008917365744101</v>
      </c>
      <c r="I513" s="41">
        <f>'2. Collected Data'!J513/'3. Calculated Stats'!$G513*1000</f>
        <v>1.2880639408151131</v>
      </c>
      <c r="J513" s="41">
        <f>'2. Collected Data'!K513/'3. Calculated Stats'!$G513*1000</f>
        <v>0.62751833014069625</v>
      </c>
      <c r="K513" s="59">
        <f>('2. Collected Data'!Y513+'2. Collected Data'!Z513)/G513*1000</f>
        <v>39.038245590858047</v>
      </c>
      <c r="L513" s="66">
        <f>IF(SUM('2. Collected Data'!Y513:Z513)&gt;0,(ROUND('2. Collected Data'!Y513/SUM('2. Collected Data'!Y513:Z513),2)),"")</f>
        <v>1</v>
      </c>
      <c r="M513" s="66">
        <f>IF(SUM('2. Collected Data'!Y513:Z513)&gt;0,1-L513,"")</f>
        <v>0</v>
      </c>
      <c r="N513" s="59">
        <f>IF('2. Collected Data'!AD513&gt;0,'2. Collected Data'!AE513/'2. Collected Data'!AD513,"")</f>
        <v>746.95652173913038</v>
      </c>
      <c r="O513" s="59">
        <f>IF('2. Collected Data'!AF513&gt;0,'2. Collected Data'!AG513/'2. Collected Data'!AF513,"")</f>
        <v>22570.588235294119</v>
      </c>
      <c r="P513" s="59">
        <f>SUM('2. Collected Data'!AI513:AK513)/'2. Collected Data'!G513</f>
        <v>0.12999537618072529</v>
      </c>
      <c r="Q513" s="46" t="str">
        <f>IF(MAX('2. Collected Data'!AI513:AK513)='2. Collected Data'!AI513,"NaCl",IF(MAX('2. Collected Data'!AJ513:AK513)='2. Collected Data'!AJ513,"CaCl2","MgCl2"))</f>
        <v>NaCl</v>
      </c>
      <c r="R513" s="59">
        <f>'2. Collected Data'!AL513/'2. Collected Data'!G513</f>
        <v>8.3129665103375383E-2</v>
      </c>
      <c r="S513" s="59">
        <f>SUM('2. Collected Data'!AO513:AU513)/'2. Collected Data'!G513</f>
        <v>12.920272144791598</v>
      </c>
      <c r="T513" s="46" t="str">
        <f>IF(MAX('2. Collected Data'!AO513:AT513)='2. Collected Data'!AO513,"NaCl",IF(MAX('2. Collected Data'!AP513:AT513)='2. Collected Data'!AP513,"CaCl2",IF(MAX('2. Collected Data'!AQ513:AT513)='2. Collected Data'!AQ513,"MgCl2",IF(MAX('2. Collected Data'!AR513:AT513)='2. Collected Data'!AR513,"Potassium Acetate",IF('2. Collected Data'!AS513&gt;'2. Collected Data'!AT513,"Enhanced Brine","Ag Byproduct")))))</f>
        <v>NaCl</v>
      </c>
      <c r="U513" s="65">
        <f>IF('2. Collected Data'!BC513&gt;0,'2. Collected Data'!BC513/'2. Collected Data'!$G513,"")</f>
        <v>10.469647929189511</v>
      </c>
      <c r="V513" s="65">
        <f>IF('2. Collected Data'!BD513&gt;0,'2. Collected Data'!BD513/'2. Collected Data'!$G513,"")</f>
        <v>37.651099808441771</v>
      </c>
      <c r="W513" s="65">
        <f>IF('2. Collected Data'!BE513&gt;0,'2. Collected Data'!BE513/'2. Collected Data'!$G513,"")</f>
        <v>13.54118501882555</v>
      </c>
      <c r="X513" s="65">
        <f>IF('2. Collected Data'!BF513&gt;0,'2. Collected Data'!BF513/'2. Collected Data'!$G513,"")</f>
        <v>61.661932756456835</v>
      </c>
      <c r="Y513" s="67" t="str">
        <f>IF(AND('2. Collected Data'!BB513&gt;0,'2. Collected Data'!BH513&gt;0),('2. Collected Data'!BH513-'2. Collected Data'!BB513)/'2. Collected Data'!BH513,"")</f>
        <v/>
      </c>
    </row>
    <row r="514" spans="1:25" s="252" customFormat="1" ht="11.25" customHeight="1" x14ac:dyDescent="0.15">
      <c r="A514" s="324" t="s">
        <v>345</v>
      </c>
      <c r="B514" s="358"/>
      <c r="C514" s="358"/>
      <c r="D514" s="358"/>
      <c r="E514" s="358"/>
      <c r="F514" s="358"/>
      <c r="G514" s="359"/>
      <c r="H514" s="360"/>
      <c r="I514" s="360"/>
      <c r="J514" s="360"/>
      <c r="K514" s="361"/>
      <c r="L514" s="362"/>
      <c r="M514" s="362"/>
      <c r="N514" s="361"/>
      <c r="O514" s="361"/>
      <c r="P514" s="361"/>
      <c r="Q514" s="262"/>
      <c r="R514" s="361"/>
      <c r="S514" s="361"/>
      <c r="T514" s="262"/>
      <c r="U514" s="363"/>
      <c r="V514" s="363"/>
      <c r="W514" s="363"/>
      <c r="X514" s="363"/>
      <c r="Y514" s="364"/>
    </row>
    <row r="515" spans="1:25" s="47" customFormat="1" ht="11.25" customHeight="1" x14ac:dyDescent="0.15">
      <c r="A515" s="292" t="s">
        <v>153</v>
      </c>
      <c r="B515" s="146"/>
      <c r="C515" s="146"/>
      <c r="D515" s="146"/>
      <c r="E515" s="146"/>
      <c r="F515" s="146"/>
      <c r="G515" s="123">
        <f>'2. Collected Data'!G515*'2. Collected Data'!AA515</f>
        <v>14000</v>
      </c>
      <c r="H515" s="41">
        <f>'2. Collected Data'!I515/'3. Calculated Stats'!$G515*1000</f>
        <v>13.928571428571429</v>
      </c>
      <c r="I515" s="41">
        <f>'2. Collected Data'!J515/'3. Calculated Stats'!$G515*1000</f>
        <v>0.42857142857142855</v>
      </c>
      <c r="J515" s="41">
        <f>'2. Collected Data'!K515/'3. Calculated Stats'!$G515*1000</f>
        <v>0.14285714285714288</v>
      </c>
      <c r="K515" s="59">
        <f>('2. Collected Data'!Y515+'2. Collected Data'!Z515)/G515*1000</f>
        <v>31.071428571428573</v>
      </c>
      <c r="L515" s="66">
        <f>IF(SUM('2. Collected Data'!Y515:Z515)&gt;0,(ROUND('2. Collected Data'!Y515/SUM('2. Collected Data'!Y515:Z515),2)),"")</f>
        <v>1</v>
      </c>
      <c r="M515" s="66">
        <f>IF(SUM('2. Collected Data'!Y515:Z515)&gt;0,1-L515,"")</f>
        <v>0</v>
      </c>
      <c r="N515" s="59">
        <f>IF('2. Collected Data'!AD515&gt;0,'2. Collected Data'!AE515/'2. Collected Data'!AD515,"")</f>
        <v>1957.3170731707316</v>
      </c>
      <c r="O515" s="59">
        <f>IF('2. Collected Data'!AF515&gt;0,'2. Collected Data'!AG515/'2. Collected Data'!AF515,"")</f>
        <v>11195.121951219513</v>
      </c>
      <c r="P515" s="59">
        <f>SUM('2. Collected Data'!AI515:AK515)/'2. Collected Data'!G515</f>
        <v>2.4201428571428569</v>
      </c>
      <c r="Q515" s="46" t="str">
        <f>IF(MAX('2. Collected Data'!AI515:AK515)='2. Collected Data'!AI515,"NaCl",IF(MAX('2. Collected Data'!AJ515:AK515)='2. Collected Data'!AJ515,"CaCl2","MgCl2"))</f>
        <v>NaCl</v>
      </c>
      <c r="R515" s="59">
        <f>'2. Collected Data'!AL515/'2. Collected Data'!G515</f>
        <v>2.2041428571428572</v>
      </c>
      <c r="S515" s="59">
        <f>SUM('2. Collected Data'!AO515:AU515)/'2. Collected Data'!G515</f>
        <v>34.637928571428574</v>
      </c>
      <c r="T515" s="46" t="str">
        <f>IF(MAX('2. Collected Data'!AO515:AT515)='2. Collected Data'!AO515,"NaCl",IF(MAX('2. Collected Data'!AP515:AT515)='2. Collected Data'!AP515,"CaCl2",IF(MAX('2. Collected Data'!AQ515:AT515)='2. Collected Data'!AQ515,"MgCl2",IF(MAX('2. Collected Data'!AR515:AT515)='2. Collected Data'!AR515,"Potassium Acetate",IF('2. Collected Data'!AS515&gt;'2. Collected Data'!AT515,"Enhanced Brine","Ag Byproduct")))))</f>
        <v>MgCl2</v>
      </c>
      <c r="U515" s="65">
        <f>IF('2. Collected Data'!BC515&gt;0,'2. Collected Data'!BC515/'2. Collected Data'!$G515,"")</f>
        <v>331.64871428571428</v>
      </c>
      <c r="V515" s="65">
        <f>IF('2. Collected Data'!BD515&gt;0,'2. Collected Data'!BD515/'2. Collected Data'!$G515,"")</f>
        <v>280.97685714285717</v>
      </c>
      <c r="W515" s="65">
        <f>IF('2. Collected Data'!BE515&gt;0,'2. Collected Data'!BE515/'2. Collected Data'!$G515,"")</f>
        <v>344.04828571428573</v>
      </c>
      <c r="X515" s="65">
        <f>IF('2. Collected Data'!BF515&gt;0,'2. Collected Data'!BF515/'2. Collected Data'!$G515,"")</f>
        <v>956.67385714285717</v>
      </c>
      <c r="Y515" s="67">
        <f>IF(AND('2. Collected Data'!BB515&gt;0,'2. Collected Data'!BH515&gt;0),('2. Collected Data'!BH515-'2. Collected Data'!BB515)/'2. Collected Data'!BH515,"")</f>
        <v>0</v>
      </c>
    </row>
    <row r="516" spans="1:25" s="252" customFormat="1" ht="11.25" customHeight="1" x14ac:dyDescent="0.15">
      <c r="A516" s="293" t="s">
        <v>154</v>
      </c>
      <c r="B516" s="358"/>
      <c r="C516" s="358"/>
      <c r="D516" s="358"/>
      <c r="E516" s="358"/>
      <c r="F516" s="358"/>
      <c r="G516" s="359"/>
      <c r="H516" s="360"/>
      <c r="I516" s="360"/>
      <c r="J516" s="360"/>
      <c r="K516" s="361"/>
      <c r="L516" s="362"/>
      <c r="M516" s="362"/>
      <c r="N516" s="361"/>
      <c r="O516" s="361"/>
      <c r="P516" s="361"/>
      <c r="Q516" s="262"/>
      <c r="R516" s="361"/>
      <c r="S516" s="361"/>
      <c r="T516" s="262"/>
      <c r="U516" s="363"/>
      <c r="V516" s="363"/>
      <c r="W516" s="363"/>
      <c r="X516" s="363"/>
      <c r="Y516" s="364"/>
    </row>
    <row r="517" spans="1:25" s="47" customFormat="1" ht="11.25" customHeight="1" x14ac:dyDescent="0.15">
      <c r="A517" s="292" t="s">
        <v>131</v>
      </c>
      <c r="B517" s="146"/>
      <c r="C517" s="146"/>
      <c r="D517" s="146"/>
      <c r="E517" s="146"/>
      <c r="F517" s="146"/>
      <c r="G517" s="123">
        <f>'2. Collected Data'!G517*'2. Collected Data'!AA517</f>
        <v>50679</v>
      </c>
      <c r="H517" s="41">
        <f>'2. Collected Data'!I517/'3. Calculated Stats'!$G517*1000</f>
        <v>15.963219479468812</v>
      </c>
      <c r="I517" s="41">
        <f>'2. Collected Data'!J517/'3. Calculated Stats'!$G517*1000</f>
        <v>3.8082835099350816</v>
      </c>
      <c r="J517" s="41">
        <f>'2. Collected Data'!K517/'3. Calculated Stats'!$G517*1000</f>
        <v>1.5193669961917164</v>
      </c>
      <c r="K517" s="59">
        <f>('2. Collected Data'!Y517+'2. Collected Data'!Z517)/G517*1000</f>
        <v>129.02780244282641</v>
      </c>
      <c r="L517" s="66">
        <f>IF(SUM('2. Collected Data'!Y517:Z517)&gt;0,(ROUND('2. Collected Data'!Y517/SUM('2. Collected Data'!Y517:Z517),2)),"")</f>
        <v>0.92</v>
      </c>
      <c r="M517" s="66">
        <f>IF(SUM('2. Collected Data'!Y517:Z517)&gt;0,1-L517,"")</f>
        <v>7.999999999999996E-2</v>
      </c>
      <c r="N517" s="59">
        <f>IF('2. Collected Data'!AD517&gt;0,'2. Collected Data'!AE517/'2. Collected Data'!AD517,"")</f>
        <v>50</v>
      </c>
      <c r="O517" s="59">
        <f>IF('2. Collected Data'!AF517&gt;0,'2. Collected Data'!AG517/'2. Collected Data'!AF517,"")</f>
        <v>5000</v>
      </c>
      <c r="P517" s="59">
        <f>SUM('2. Collected Data'!AI517:AK517)/'2. Collected Data'!G517</f>
        <v>0.35872846741253772</v>
      </c>
      <c r="Q517" s="46" t="str">
        <f>IF(MAX('2. Collected Data'!AI517:AK517)='2. Collected Data'!AI517,"NaCl",IF(MAX('2. Collected Data'!AJ517:AK517)='2. Collected Data'!AJ517,"CaCl2","MgCl2"))</f>
        <v>NaCl</v>
      </c>
      <c r="R517" s="59">
        <f>'2. Collected Data'!AL517/'2. Collected Data'!G517</f>
        <v>2.0747449633970678</v>
      </c>
      <c r="S517" s="59">
        <f>SUM('2. Collected Data'!AO517:AU517)/'2. Collected Data'!G517</f>
        <v>24.52116261173267</v>
      </c>
      <c r="T517" s="46" t="str">
        <f>IF(MAX('2. Collected Data'!AO517:AT517)='2. Collected Data'!AO517,"NaCl",IF(MAX('2. Collected Data'!AP517:AT517)='2. Collected Data'!AP517,"CaCl2",IF(MAX('2. Collected Data'!AQ517:AT517)='2. Collected Data'!AQ517,"MgCl2",IF(MAX('2. Collected Data'!AR517:AT517)='2. Collected Data'!AR517,"Potassium Acetate",IF('2. Collected Data'!AS517&gt;'2. Collected Data'!AT517,"Enhanced Brine","Ag Byproduct")))))</f>
        <v>NaCl</v>
      </c>
      <c r="U517" s="65">
        <f>IF('2. Collected Data'!BC517&gt;0,'2. Collected Data'!BC517/'2. Collected Data'!$G517,"")</f>
        <v>784.55902839440398</v>
      </c>
      <c r="V517" s="65">
        <f>IF('2. Collected Data'!BD517&gt;0,'2. Collected Data'!BD517/'2. Collected Data'!$G517,"")</f>
        <v>112.10227115767873</v>
      </c>
      <c r="W517" s="65">
        <f>IF('2. Collected Data'!BE517&gt;0,'2. Collected Data'!BE517/'2. Collected Data'!$G517,"")</f>
        <v>133.2916987312299</v>
      </c>
      <c r="X517" s="65" t="str">
        <f>IF('2. Collected Data'!BF517&gt;0,'2. Collected Data'!BF517/'2. Collected Data'!$G517,"")</f>
        <v/>
      </c>
      <c r="Y517" s="67" t="str">
        <f>IF(AND('2. Collected Data'!BB517&gt;0,'2. Collected Data'!BH517&gt;0),('2. Collected Data'!BH517-'2. Collected Data'!BB517)/'2. Collected Data'!BH517,"")</f>
        <v/>
      </c>
    </row>
    <row r="518" spans="1:25" s="47" customFormat="1" ht="11.25" customHeight="1" x14ac:dyDescent="0.15">
      <c r="A518" s="292" t="s">
        <v>132</v>
      </c>
      <c r="B518" s="146"/>
      <c r="C518" s="146"/>
      <c r="D518" s="146"/>
      <c r="E518" s="146"/>
      <c r="F518" s="146"/>
      <c r="G518" s="123">
        <f>'2. Collected Data'!G518*'2. Collected Data'!AA518</f>
        <v>22540</v>
      </c>
      <c r="H518" s="41">
        <f>'2. Collected Data'!I518/'3. Calculated Stats'!$G518*1000</f>
        <v>38.731144631765751</v>
      </c>
      <c r="I518" s="41">
        <f>'2. Collected Data'!J518/'3. Calculated Stats'!$G518*1000</f>
        <v>3.9929015084294583</v>
      </c>
      <c r="J518" s="41">
        <f>'2. Collected Data'!K518/'3. Calculated Stats'!$G518*1000</f>
        <v>1.6415261756876665</v>
      </c>
      <c r="K518" s="59">
        <f>('2. Collected Data'!Y518+'2. Collected Data'!Z518)/G518*1000</f>
        <v>61.535048802129545</v>
      </c>
      <c r="L518" s="66">
        <f>IF(SUM('2. Collected Data'!Y518:Z518)&gt;0,(ROUND('2. Collected Data'!Y518/SUM('2. Collected Data'!Y518:Z518),2)),"")</f>
        <v>0.9</v>
      </c>
      <c r="M518" s="66">
        <f>IF(SUM('2. Collected Data'!Y518:Z518)&gt;0,1-L518,"")</f>
        <v>9.9999999999999978E-2</v>
      </c>
      <c r="N518" s="59">
        <f>IF('2. Collected Data'!AD518&gt;0,'2. Collected Data'!AE518/'2. Collected Data'!AD518,"")</f>
        <v>1046.6494845360826</v>
      </c>
      <c r="O518" s="59">
        <f>IF('2. Collected Data'!AF518&gt;0,'2. Collected Data'!AG518/'2. Collected Data'!AF518,"")</f>
        <v>14028.33695652174</v>
      </c>
      <c r="P518" s="59">
        <f>SUM('2. Collected Data'!AI518:AK518)/'2. Collected Data'!G518</f>
        <v>11.90391304347826</v>
      </c>
      <c r="Q518" s="46" t="str">
        <f>IF(MAX('2. Collected Data'!AI518:AK518)='2. Collected Data'!AI518,"NaCl",IF(MAX('2. Collected Data'!AJ518:AK518)='2. Collected Data'!AJ518,"CaCl2","MgCl2"))</f>
        <v>NaCl</v>
      </c>
      <c r="R518" s="59">
        <f>'2. Collected Data'!AL518/'2. Collected Data'!G518</f>
        <v>5.2173913043478265E-3</v>
      </c>
      <c r="S518" s="59">
        <f>SUM('2. Collected Data'!AO518:AU518)/'2. Collected Data'!G518</f>
        <v>747.10713043478256</v>
      </c>
      <c r="T518" s="46" t="str">
        <f>IF(MAX('2. Collected Data'!AO518:AT518)='2. Collected Data'!AO518,"NaCl",IF(MAX('2. Collected Data'!AP518:AT518)='2. Collected Data'!AP518,"CaCl2",IF(MAX('2. Collected Data'!AQ518:AT518)='2. Collected Data'!AQ518,"MgCl2",IF(MAX('2. Collected Data'!AR518:AT518)='2. Collected Data'!AR518,"Potassium Acetate",IF('2. Collected Data'!AS518&gt;'2. Collected Data'!AT518,"Enhanced Brine","Ag Byproduct")))))</f>
        <v>MgCl2</v>
      </c>
      <c r="U518" s="65">
        <f>IF('2. Collected Data'!BC518&gt;0,'2. Collected Data'!BC518/'2. Collected Data'!$G518,"")</f>
        <v>1004.1449565217391</v>
      </c>
      <c r="V518" s="65">
        <f>IF('2. Collected Data'!BD518&gt;0,'2. Collected Data'!BD518/'2. Collected Data'!$G518,"")</f>
        <v>704.43243478260865</v>
      </c>
      <c r="W518" s="65">
        <f>IF('2. Collected Data'!BE518&gt;0,'2. Collected Data'!BE518/'2. Collected Data'!$G518,"")</f>
        <v>1460.8619130434784</v>
      </c>
      <c r="X518" s="65">
        <f>IF('2. Collected Data'!BF518&gt;0,'2. Collected Data'!BF518/'2. Collected Data'!$G518,"")</f>
        <v>3171.8647826086958</v>
      </c>
      <c r="Y518" s="67" t="str">
        <f>IF(AND('2. Collected Data'!BB518&gt;0,'2. Collected Data'!BH518&gt;0),('2. Collected Data'!BH518-'2. Collected Data'!BB518)/'2. Collected Data'!BH518,"")</f>
        <v/>
      </c>
    </row>
    <row r="519" spans="1:25" s="47" customFormat="1" ht="11.25" customHeight="1" x14ac:dyDescent="0.15">
      <c r="A519" s="292" t="s">
        <v>133</v>
      </c>
      <c r="B519" s="146"/>
      <c r="C519" s="146"/>
      <c r="D519" s="146"/>
      <c r="E519" s="146"/>
      <c r="F519" s="146"/>
      <c r="G519" s="123">
        <f>'2. Collected Data'!G519*'2. Collected Data'!AA519</f>
        <v>10870</v>
      </c>
      <c r="H519" s="41">
        <f>'2. Collected Data'!I519/'3. Calculated Stats'!$G519*1000</f>
        <v>58.32566697332107</v>
      </c>
      <c r="I519" s="41">
        <f>'2. Collected Data'!J519/'3. Calculated Stats'!$G519*1000</f>
        <v>0.18399264029438822</v>
      </c>
      <c r="J519" s="41">
        <f>'2. Collected Data'!K519/'3. Calculated Stats'!$G519*1000</f>
        <v>1.5639374425022998</v>
      </c>
      <c r="K519" s="59">
        <f>('2. Collected Data'!Y519+'2. Collected Data'!Z519)/G519*1000</f>
        <v>117.75528978840846</v>
      </c>
      <c r="L519" s="66">
        <f>IF(SUM('2. Collected Data'!Y519:Z519)&gt;0,(ROUND('2. Collected Data'!Y519/SUM('2. Collected Data'!Y519:Z519),2)),"")</f>
        <v>1</v>
      </c>
      <c r="M519" s="66">
        <f>IF(SUM('2. Collected Data'!Y519:Z519)&gt;0,1-L519,"")</f>
        <v>0</v>
      </c>
      <c r="N519" s="59">
        <f>IF('2. Collected Data'!AD519&gt;0,'2. Collected Data'!AE519/'2. Collected Data'!AD519,"")</f>
        <v>1515.1515151515152</v>
      </c>
      <c r="O519" s="59">
        <f>IF('2. Collected Data'!AF519&gt;0,'2. Collected Data'!AG519/'2. Collected Data'!AF519,"")</f>
        <v>6761.363636363636</v>
      </c>
      <c r="P519" s="59">
        <f>SUM('2. Collected Data'!AI519:AK519)/'2. Collected Data'!G519</f>
        <v>13.854829806807727</v>
      </c>
      <c r="Q519" s="46" t="str">
        <f>IF(MAX('2. Collected Data'!AI519:AK519)='2. Collected Data'!AI519,"NaCl",IF(MAX('2. Collected Data'!AJ519:AK519)='2. Collected Data'!AJ519,"CaCl2","MgCl2"))</f>
        <v>NaCl</v>
      </c>
      <c r="R519" s="59">
        <f>'2. Collected Data'!AL519/'2. Collected Data'!G519</f>
        <v>0</v>
      </c>
      <c r="S519" s="59">
        <f>SUM('2. Collected Data'!AO519:AU519)/'2. Collected Data'!G519</f>
        <v>114.66255749770009</v>
      </c>
      <c r="T519" s="46" t="str">
        <f>IF(MAX('2. Collected Data'!AO519:AT519)='2. Collected Data'!AO519,"NaCl",IF(MAX('2. Collected Data'!AP519:AT519)='2. Collected Data'!AP519,"CaCl2",IF(MAX('2. Collected Data'!AQ519:AT519)='2. Collected Data'!AQ519,"MgCl2",IF(MAX('2. Collected Data'!AR519:AT519)='2. Collected Data'!AR519,"Potassium Acetate",IF('2. Collected Data'!AS519&gt;'2. Collected Data'!AT519,"Enhanced Brine","Ag Byproduct")))))</f>
        <v>MgCl2</v>
      </c>
      <c r="U519" s="65">
        <f>IF('2. Collected Data'!BC519&gt;0,'2. Collected Data'!BC519/'2. Collected Data'!$G519,"")</f>
        <v>1667.0653173873045</v>
      </c>
      <c r="V519" s="65">
        <f>IF('2. Collected Data'!BD519&gt;0,'2. Collected Data'!BD519/'2. Collected Data'!$G519,"")</f>
        <v>279.96228150873964</v>
      </c>
      <c r="W519" s="65">
        <f>IF('2. Collected Data'!BE519&gt;0,'2. Collected Data'!BE519/'2. Collected Data'!$G519,"")</f>
        <v>326.42594296228151</v>
      </c>
      <c r="X519" s="65">
        <f>IF('2. Collected Data'!BF519&gt;0,'2. Collected Data'!BF519/'2. Collected Data'!$G519,"")</f>
        <v>3072.3459061637536</v>
      </c>
      <c r="Y519" s="67">
        <f>IF(AND('2. Collected Data'!BB519&gt;0,'2. Collected Data'!BH519&gt;0),('2. Collected Data'!BH519-'2. Collected Data'!BB519)/'2. Collected Data'!BH519,"")</f>
        <v>0</v>
      </c>
    </row>
    <row r="520" spans="1:25" s="47" customFormat="1" ht="11.25" customHeight="1" x14ac:dyDescent="0.15">
      <c r="A520" s="292" t="s">
        <v>134</v>
      </c>
      <c r="B520" s="146"/>
      <c r="C520" s="146"/>
      <c r="D520" s="146"/>
      <c r="E520" s="146"/>
      <c r="F520" s="146"/>
      <c r="G520" s="123">
        <f>'2. Collected Data'!G520*'2. Collected Data'!AA520</f>
        <v>13472</v>
      </c>
      <c r="H520" s="41">
        <f>'2. Collected Data'!I520/'3. Calculated Stats'!$G520*1000</f>
        <v>25.682897862232778</v>
      </c>
      <c r="I520" s="41">
        <f>'2. Collected Data'!J520/'3. Calculated Stats'!$G520*1000</f>
        <v>0.8165083135391924</v>
      </c>
      <c r="J520" s="41">
        <f>'2. Collected Data'!K520/'3. Calculated Stats'!$G520*1000</f>
        <v>0</v>
      </c>
      <c r="K520" s="59">
        <f>('2. Collected Data'!Y520+'2. Collected Data'!Z520)/G520*1000</f>
        <v>42.161520190023758</v>
      </c>
      <c r="L520" s="66">
        <f>IF(SUM('2. Collected Data'!Y520:Z520)&gt;0,(ROUND('2. Collected Data'!Y520/SUM('2. Collected Data'!Y520:Z520),2)),"")</f>
        <v>0.88</v>
      </c>
      <c r="M520" s="66">
        <f>IF(SUM('2. Collected Data'!Y520:Z520)&gt;0,1-L520,"")</f>
        <v>0.12</v>
      </c>
      <c r="N520" s="59">
        <f>IF('2. Collected Data'!AD520&gt;0,'2. Collected Data'!AE520/'2. Collected Data'!AD520,"")</f>
        <v>2750</v>
      </c>
      <c r="O520" s="59">
        <f>IF('2. Collected Data'!AF520&gt;0,'2. Collected Data'!AG520/'2. Collected Data'!AF520,"")</f>
        <v>18289.473684210527</v>
      </c>
      <c r="P520" s="59">
        <f>SUM('2. Collected Data'!AI520:AK520)/'2. Collected Data'!G520</f>
        <v>7.3708432304038007</v>
      </c>
      <c r="Q520" s="46" t="str">
        <f>IF(MAX('2. Collected Data'!AI520:AK520)='2. Collected Data'!AI520,"NaCl",IF(MAX('2. Collected Data'!AJ520:AK520)='2. Collected Data'!AJ520,"CaCl2","MgCl2"))</f>
        <v>NaCl</v>
      </c>
      <c r="R520" s="59">
        <f>'2. Collected Data'!AL520/'2. Collected Data'!G520</f>
        <v>0</v>
      </c>
      <c r="S520" s="59">
        <f>SUM('2. Collected Data'!AO520:AU520)/'2. Collected Data'!G520</f>
        <v>132.43764845605702</v>
      </c>
      <c r="T520" s="46" t="str">
        <f>IF(MAX('2. Collected Data'!AO520:AT520)='2. Collected Data'!AO520,"NaCl",IF(MAX('2. Collected Data'!AP520:AT520)='2. Collected Data'!AP520,"CaCl2",IF(MAX('2. Collected Data'!AQ520:AT520)='2. Collected Data'!AQ520,"MgCl2",IF(MAX('2. Collected Data'!AR520:AT520)='2. Collected Data'!AR520,"Potassium Acetate",IF('2. Collected Data'!AS520&gt;'2. Collected Data'!AT520,"Enhanced Brine","Ag Byproduct")))))</f>
        <v>NaCl</v>
      </c>
      <c r="U520" s="65">
        <f>IF('2. Collected Data'!BC520&gt;0,'2. Collected Data'!BC520/'2. Collected Data'!$G520,"")</f>
        <v>217.26543942992873</v>
      </c>
      <c r="V520" s="65">
        <f>IF('2. Collected Data'!BD520&gt;0,'2. Collected Data'!BD520/'2. Collected Data'!$G520,"")</f>
        <v>285.53295724465556</v>
      </c>
      <c r="W520" s="65">
        <f>IF('2. Collected Data'!BE520&gt;0,'2. Collected Data'!BE520/'2. Collected Data'!$G520,"")</f>
        <v>216.88687648456056</v>
      </c>
      <c r="X520" s="65">
        <f>IF('2. Collected Data'!BF520&gt;0,'2. Collected Data'!BF520/'2. Collected Data'!$G520,"")</f>
        <v>719.68527315914491</v>
      </c>
      <c r="Y520" s="67">
        <f>IF(AND('2. Collected Data'!BB520&gt;0,'2. Collected Data'!BH520&gt;0),('2. Collected Data'!BH520-'2. Collected Data'!BB520)/'2. Collected Data'!BH520,"")</f>
        <v>0</v>
      </c>
    </row>
    <row r="521" spans="1:25" s="252" customFormat="1" ht="11.25" customHeight="1" x14ac:dyDescent="0.15">
      <c r="A521" s="293" t="s">
        <v>347</v>
      </c>
      <c r="B521" s="358"/>
      <c r="C521" s="358"/>
      <c r="D521" s="358"/>
      <c r="E521" s="358"/>
      <c r="F521" s="358"/>
      <c r="G521" s="359"/>
      <c r="H521" s="360"/>
      <c r="I521" s="360"/>
      <c r="J521" s="360"/>
      <c r="K521" s="361"/>
      <c r="L521" s="362"/>
      <c r="M521" s="362"/>
      <c r="N521" s="361"/>
      <c r="O521" s="361"/>
      <c r="P521" s="361"/>
      <c r="Q521" s="262"/>
      <c r="R521" s="361"/>
      <c r="S521" s="361"/>
      <c r="T521" s="262"/>
      <c r="U521" s="363"/>
      <c r="V521" s="363"/>
      <c r="W521" s="363"/>
      <c r="X521" s="363"/>
      <c r="Y521" s="364"/>
    </row>
    <row r="522" spans="1:25" s="252" customFormat="1" ht="11.25" customHeight="1" x14ac:dyDescent="0.15">
      <c r="A522" s="293" t="s">
        <v>348</v>
      </c>
      <c r="B522" s="358"/>
      <c r="C522" s="358"/>
      <c r="D522" s="358"/>
      <c r="E522" s="358"/>
      <c r="F522" s="358"/>
      <c r="G522" s="359"/>
      <c r="H522" s="360"/>
      <c r="I522" s="360"/>
      <c r="J522" s="360"/>
      <c r="K522" s="361"/>
      <c r="L522" s="362"/>
      <c r="M522" s="362"/>
      <c r="N522" s="361"/>
      <c r="O522" s="361"/>
      <c r="P522" s="361"/>
      <c r="Q522" s="262"/>
      <c r="R522" s="361"/>
      <c r="S522" s="361"/>
      <c r="T522" s="262"/>
      <c r="U522" s="363"/>
      <c r="V522" s="363"/>
      <c r="W522" s="363"/>
      <c r="X522" s="363"/>
      <c r="Y522" s="364"/>
    </row>
    <row r="523" spans="1:25" s="47" customFormat="1" ht="11.25" customHeight="1" x14ac:dyDescent="0.15">
      <c r="A523" s="295" t="s">
        <v>349</v>
      </c>
      <c r="B523" s="146"/>
      <c r="C523" s="146"/>
      <c r="D523" s="146"/>
      <c r="E523" s="146"/>
      <c r="F523" s="146"/>
      <c r="G523" s="123">
        <f>'2. Collected Data'!G523*'2. Collected Data'!AA523</f>
        <v>39519.81</v>
      </c>
      <c r="H523" s="41">
        <f>'2. Collected Data'!I523/'3. Calculated Stats'!$G523*1000</f>
        <v>11.791554665875164</v>
      </c>
      <c r="I523" s="41">
        <f>'2. Collected Data'!J523/'3. Calculated Stats'!$G523*1000</f>
        <v>2.3026426493447212</v>
      </c>
      <c r="J523" s="41">
        <f>'2. Collected Data'!K523/'3. Calculated Stats'!$G523*1000</f>
        <v>0</v>
      </c>
      <c r="K523" s="59">
        <f>('2. Collected Data'!Y523+'2. Collected Data'!Z523)/G523*1000</f>
        <v>49.038697301429337</v>
      </c>
      <c r="L523" s="66">
        <f>IF(SUM('2. Collected Data'!Y523:Z523)&gt;0,(ROUND('2. Collected Data'!Y523/SUM('2. Collected Data'!Y523:Z523),2)),"")</f>
        <v>1</v>
      </c>
      <c r="M523" s="66">
        <f>IF(SUM('2. Collected Data'!Y523:Z523)&gt;0,1-L523,"")</f>
        <v>0</v>
      </c>
      <c r="N523" s="59">
        <f>IF('2. Collected Data'!AD523&gt;0,'2. Collected Data'!AE523/'2. Collected Data'!AD523,"")</f>
        <v>436.50793650793651</v>
      </c>
      <c r="O523" s="59">
        <f>IF('2. Collected Data'!AF523&gt;0,'2. Collected Data'!AG523/'2. Collected Data'!AF523,"")</f>
        <v>11800</v>
      </c>
      <c r="P523" s="59">
        <f>SUM('2. Collected Data'!AI523:AK523)/'2. Collected Data'!G523</f>
        <v>4.1509055838072094E-2</v>
      </c>
      <c r="Q523" s="46" t="str">
        <f>IF(MAX('2. Collected Data'!AI523:AK523)='2. Collected Data'!AI523,"NaCl",IF(MAX('2. Collected Data'!AJ523:AK523)='2. Collected Data'!AJ523,"CaCl2","MgCl2"))</f>
        <v>NaCl</v>
      </c>
      <c r="R523" s="59">
        <f>'2. Collected Data'!AL523/'2. Collected Data'!G523</f>
        <v>4.2836744407425036E-3</v>
      </c>
      <c r="S523" s="59">
        <f>SUM('2. Collected Data'!AO523:AU523)/'2. Collected Data'!G523</f>
        <v>14.804353816478368</v>
      </c>
      <c r="T523" s="46" t="str">
        <f>IF(MAX('2. Collected Data'!AO523:AT523)='2. Collected Data'!AO523,"NaCl",IF(MAX('2. Collected Data'!AP523:AT523)='2. Collected Data'!AP523,"CaCl2",IF(MAX('2. Collected Data'!AQ523:AT523)='2. Collected Data'!AQ523,"MgCl2",IF(MAX('2. Collected Data'!AR523:AT523)='2. Collected Data'!AR523,"Potassium Acetate",IF('2. Collected Data'!AS523&gt;'2. Collected Data'!AT523,"Enhanced Brine","Ag Byproduct")))))</f>
        <v>NaCl</v>
      </c>
      <c r="U523" s="65">
        <f>IF('2. Collected Data'!BC523&gt;0,'2. Collected Data'!BC523/'2. Collected Data'!$G523,"")</f>
        <v>118.50134347052781</v>
      </c>
      <c r="V523" s="65">
        <f>IF('2. Collected Data'!BD523&gt;0,'2. Collected Data'!BD523/'2. Collected Data'!$G523,"")</f>
        <v>106.89946842355771</v>
      </c>
      <c r="W523" s="65">
        <f>IF('2. Collected Data'!BE523&gt;0,'2. Collected Data'!BE523/'2. Collected Data'!$G523,"")</f>
        <v>40.508866204063224</v>
      </c>
      <c r="X523" s="65">
        <f>IF('2. Collected Data'!BF523&gt;0,'2. Collected Data'!BF523/'2. Collected Data'!$G523,"")</f>
        <v>265.90967809814873</v>
      </c>
      <c r="Y523" s="67">
        <f>IF(AND('2. Collected Data'!BB523&gt;0,'2. Collected Data'!BH523&gt;0),('2. Collected Data'!BH523-'2. Collected Data'!BB523)/'2. Collected Data'!BH523,"")</f>
        <v>0</v>
      </c>
    </row>
    <row r="524" spans="1:25" s="252" customFormat="1" ht="11.25" customHeight="1" x14ac:dyDescent="0.15">
      <c r="A524" s="293" t="s">
        <v>350</v>
      </c>
      <c r="B524" s="358"/>
      <c r="C524" s="358"/>
      <c r="D524" s="358"/>
      <c r="E524" s="358"/>
      <c r="F524" s="358"/>
      <c r="G524" s="359"/>
      <c r="H524" s="360"/>
      <c r="I524" s="360"/>
      <c r="J524" s="360"/>
      <c r="K524" s="361"/>
      <c r="L524" s="362"/>
      <c r="M524" s="362"/>
      <c r="N524" s="361"/>
      <c r="O524" s="361"/>
      <c r="P524" s="361"/>
      <c r="Q524" s="262"/>
      <c r="R524" s="361"/>
      <c r="S524" s="361"/>
      <c r="T524" s="262"/>
      <c r="U524" s="363"/>
      <c r="V524" s="363"/>
      <c r="W524" s="363"/>
      <c r="X524" s="363"/>
      <c r="Y524" s="364"/>
    </row>
    <row r="525" spans="1:25" s="47" customFormat="1" ht="11.25" customHeight="1" x14ac:dyDescent="0.15">
      <c r="A525" s="295" t="s">
        <v>351</v>
      </c>
      <c r="B525" s="146"/>
      <c r="C525" s="146"/>
      <c r="D525" s="146"/>
      <c r="E525" s="146"/>
      <c r="F525" s="146"/>
      <c r="G525" s="123">
        <f>'2. Collected Data'!G525*'2. Collected Data'!AA525</f>
        <v>13898</v>
      </c>
      <c r="H525" s="41">
        <f>'2. Collected Data'!I525/'3. Calculated Stats'!$G525*1000</f>
        <v>29.428694776226795</v>
      </c>
      <c r="I525" s="41">
        <f>'2. Collected Data'!J525/'3. Calculated Stats'!$G525*1000</f>
        <v>2.5183479637357893</v>
      </c>
      <c r="J525" s="41">
        <f>'2. Collected Data'!K525/'3. Calculated Stats'!$G525*1000</f>
        <v>1.5110087782414736</v>
      </c>
      <c r="K525" s="59">
        <f>('2. Collected Data'!Y525+'2. Collected Data'!Z525)/G525*1000</f>
        <v>41.37285940423083</v>
      </c>
      <c r="L525" s="66">
        <f>IF(SUM('2. Collected Data'!Y525:Z525)&gt;0,(ROUND('2. Collected Data'!Y525/SUM('2. Collected Data'!Y525:Z525),2)),"")</f>
        <v>0.96</v>
      </c>
      <c r="M525" s="66">
        <f>IF(SUM('2. Collected Data'!Y525:Z525)&gt;0,1-L525,"")</f>
        <v>4.0000000000000036E-2</v>
      </c>
      <c r="N525" s="59">
        <f>IF('2. Collected Data'!AD525&gt;0,'2. Collected Data'!AE525/'2. Collected Data'!AD525,"")</f>
        <v>1401.8691588785048</v>
      </c>
      <c r="O525" s="59">
        <f>IF('2. Collected Data'!AF525&gt;0,'2. Collected Data'!AG525/'2. Collected Data'!AF525,"")</f>
        <v>12820.51282051282</v>
      </c>
      <c r="P525" s="59">
        <f>SUM('2. Collected Data'!AI525:AK525)/'2. Collected Data'!G525</f>
        <v>9.8905597927759388</v>
      </c>
      <c r="Q525" s="46" t="str">
        <f>IF(MAX('2. Collected Data'!AI525:AK525)='2. Collected Data'!AI525,"NaCl",IF(MAX('2. Collected Data'!AJ525:AK525)='2. Collected Data'!AJ525,"CaCl2","MgCl2"))</f>
        <v>NaCl</v>
      </c>
      <c r="R525" s="59">
        <f>'2. Collected Data'!AL525/'2. Collected Data'!G525</f>
        <v>0.13340048927903295</v>
      </c>
      <c r="S525" s="59">
        <f>SUM('2. Collected Data'!AO525:AU525)/'2. Collected Data'!G525</f>
        <v>609.26867175133111</v>
      </c>
      <c r="T525" s="46" t="str">
        <f>IF(MAX('2. Collected Data'!AO525:AT525)='2. Collected Data'!AO525,"NaCl",IF(MAX('2. Collected Data'!AP525:AT525)='2. Collected Data'!AP525,"CaCl2",IF(MAX('2. Collected Data'!AQ525:AT525)='2. Collected Data'!AQ525,"MgCl2",IF(MAX('2. Collected Data'!AR525:AT525)='2. Collected Data'!AR525,"Potassium Acetate",IF('2. Collected Data'!AS525&gt;'2. Collected Data'!AT525,"Enhanced Brine","Ag Byproduct")))))</f>
        <v>NaCl</v>
      </c>
      <c r="U525" s="65">
        <f>IF('2. Collected Data'!BC525&gt;0,'2. Collected Data'!BC525/'2. Collected Data'!$G525,"")</f>
        <v>459.74442365808028</v>
      </c>
      <c r="V525" s="65">
        <f>IF('2. Collected Data'!BD525&gt;0,'2. Collected Data'!BD525/'2. Collected Data'!$G525,"")</f>
        <v>537.27874514318603</v>
      </c>
      <c r="W525" s="65">
        <f>IF('2. Collected Data'!BE525&gt;0,'2. Collected Data'!BE525/'2. Collected Data'!$G525,"")</f>
        <v>790.56936249820114</v>
      </c>
      <c r="X525" s="65">
        <f>IF('2. Collected Data'!BF525&gt;0,'2. Collected Data'!BF525/'2. Collected Data'!$G525,"")</f>
        <v>1787.5925312994675</v>
      </c>
      <c r="Y525" s="67" t="str">
        <f>IF(AND('2. Collected Data'!BB525&gt;0,'2. Collected Data'!BH525&gt;0),('2. Collected Data'!BH525-'2. Collected Data'!BB525)/'2. Collected Data'!BH525,"")</f>
        <v/>
      </c>
    </row>
    <row r="526" spans="1:25" s="47" customFormat="1" ht="11.25" customHeight="1" x14ac:dyDescent="0.15">
      <c r="A526" s="292" t="s">
        <v>135</v>
      </c>
      <c r="B526" s="146"/>
      <c r="C526" s="146"/>
      <c r="D526" s="146"/>
      <c r="E526" s="146"/>
      <c r="F526" s="146"/>
      <c r="G526" s="123">
        <f>'2. Collected Data'!G526*'2. Collected Data'!AA526</f>
        <v>42529.599999999999</v>
      </c>
      <c r="H526" s="41">
        <f>'2. Collected Data'!I526/'3. Calculated Stats'!$G526*1000</f>
        <v>45.873932508182534</v>
      </c>
      <c r="I526" s="41">
        <f>'2. Collected Data'!J526/'3. Calculated Stats'!$G526*1000</f>
        <v>2.2102253489334487</v>
      </c>
      <c r="J526" s="41">
        <f>'2. Collected Data'!K526/'3. Calculated Stats'!$G526*1000</f>
        <v>0.28215642752341902</v>
      </c>
      <c r="K526" s="59">
        <f>('2. Collected Data'!Y526+'2. Collected Data'!Z526)/G526*1000</f>
        <v>80.931868627967347</v>
      </c>
      <c r="L526" s="66">
        <f>IF(SUM('2. Collected Data'!Y526:Z526)&gt;0,(ROUND('2. Collected Data'!Y526/SUM('2. Collected Data'!Y526:Z526),2)),"")</f>
        <v>0.54</v>
      </c>
      <c r="M526" s="66">
        <f>IF(SUM('2. Collected Data'!Y526:Z526)&gt;0,1-L526,"")</f>
        <v>0.45999999999999996</v>
      </c>
      <c r="N526" s="59">
        <f>IF('2. Collected Data'!AD526&gt;0,'2. Collected Data'!AE526/'2. Collected Data'!AD526,"")</f>
        <v>2741.3978494623657</v>
      </c>
      <c r="O526" s="59">
        <f>IF('2. Collected Data'!AF526&gt;0,'2. Collected Data'!AG526/'2. Collected Data'!AF526,"")</f>
        <v>13144.736842105263</v>
      </c>
      <c r="P526" s="59">
        <f>SUM('2. Collected Data'!AI526:AK526)/'2. Collected Data'!G526</f>
        <v>13.403390814867763</v>
      </c>
      <c r="Q526" s="46" t="str">
        <f>IF(MAX('2. Collected Data'!AI526:AK526)='2. Collected Data'!AI526,"NaCl",IF(MAX('2. Collected Data'!AJ526:AK526)='2. Collected Data'!AJ526,"CaCl2","MgCl2"))</f>
        <v>NaCl</v>
      </c>
      <c r="R526" s="59">
        <f>'2. Collected Data'!AL526/'2. Collected Data'!G526</f>
        <v>5.9864188706218726E-3</v>
      </c>
      <c r="S526" s="59">
        <f>SUM('2. Collected Data'!AO526:AU526)/'2. Collected Data'!G526</f>
        <v>88.484855253752684</v>
      </c>
      <c r="T526" s="46" t="str">
        <f>IF(MAX('2. Collected Data'!AO526:AT526)='2. Collected Data'!AO526,"NaCl",IF(MAX('2. Collected Data'!AP526:AT526)='2. Collected Data'!AP526,"CaCl2",IF(MAX('2. Collected Data'!AQ526:AT526)='2. Collected Data'!AQ526,"MgCl2",IF(MAX('2. Collected Data'!AR526:AT526)='2. Collected Data'!AR526,"Potassium Acetate",IF('2. Collected Data'!AS526&gt;'2. Collected Data'!AT526,"Enhanced Brine","Ag Byproduct")))))</f>
        <v>NaCl</v>
      </c>
      <c r="U526" s="65">
        <f>IF('2. Collected Data'!BC526&gt;0,'2. Collected Data'!BC526/'2. Collected Data'!$G526,"")</f>
        <v>710.57005003573977</v>
      </c>
      <c r="V526" s="65">
        <f>IF('2. Collected Data'!BD526&gt;0,'2. Collected Data'!BD526/'2. Collected Data'!$G526,"")</f>
        <v>490.00848820586134</v>
      </c>
      <c r="W526" s="65">
        <f>IF('2. Collected Data'!BE526&gt;0,'2. Collected Data'!BE526/'2. Collected Data'!$G526,"")</f>
        <v>785.223820586133</v>
      </c>
      <c r="X526" s="65">
        <f>IF('2. Collected Data'!BF526&gt;0,'2. Collected Data'!BF526/'2. Collected Data'!$G526,"")</f>
        <v>1985.802358827734</v>
      </c>
      <c r="Y526" s="67" t="str">
        <f>IF(AND('2. Collected Data'!BB526&gt;0,'2. Collected Data'!BH526&gt;0),('2. Collected Data'!BH526-'2. Collected Data'!BB526)/'2. Collected Data'!BH526,"")</f>
        <v/>
      </c>
    </row>
    <row r="527" spans="1:25" s="47" customFormat="1" ht="11.25" customHeight="1" x14ac:dyDescent="0.15">
      <c r="A527" s="295" t="s">
        <v>155</v>
      </c>
      <c r="B527" s="146"/>
      <c r="C527" s="146"/>
      <c r="D527" s="146"/>
      <c r="E527" s="146"/>
      <c r="F527" s="146"/>
      <c r="G527" s="123">
        <f>'2. Collected Data'!G527*'2. Collected Data'!AA527</f>
        <v>31000</v>
      </c>
      <c r="H527" s="41">
        <f>'2. Collected Data'!I527/'3. Calculated Stats'!$G527*1000</f>
        <v>35.483870967741936</v>
      </c>
      <c r="I527" s="41">
        <f>'2. Collected Data'!J527/'3. Calculated Stats'!$G527*1000</f>
        <v>0</v>
      </c>
      <c r="J527" s="41">
        <f>'2. Collected Data'!K527/'3. Calculated Stats'!$G527*1000</f>
        <v>0</v>
      </c>
      <c r="K527" s="59">
        <f>('2. Collected Data'!Y527+'2. Collected Data'!Z527)/G527*1000</f>
        <v>59.935483870967737</v>
      </c>
      <c r="L527" s="66">
        <f>IF(SUM('2. Collected Data'!Y527:Z527)&gt;0,(ROUND('2. Collected Data'!Y527/SUM('2. Collected Data'!Y527:Z527),2)),"")</f>
        <v>0.94</v>
      </c>
      <c r="M527" s="66">
        <f>IF(SUM('2. Collected Data'!Y527:Z527)&gt;0,1-L527,"")</f>
        <v>6.0000000000000053E-2</v>
      </c>
      <c r="N527" s="59">
        <f>IF('2. Collected Data'!AD527&gt;0,'2. Collected Data'!AE527/'2. Collected Data'!AD527,"")</f>
        <v>3646.3461538461538</v>
      </c>
      <c r="O527" s="59">
        <f>IF('2. Collected Data'!AF527&gt;0,'2. Collected Data'!AG527/'2. Collected Data'!AF527,"")</f>
        <v>21220.222222222223</v>
      </c>
      <c r="P527" s="59">
        <f>SUM('2. Collected Data'!AI527:AK527)/'2. Collected Data'!G527</f>
        <v>9.9922258064516125</v>
      </c>
      <c r="Q527" s="46" t="str">
        <f>IF(MAX('2. Collected Data'!AI527:AK527)='2. Collected Data'!AI527,"NaCl",IF(MAX('2. Collected Data'!AJ527:AK527)='2. Collected Data'!AJ527,"CaCl2","MgCl2"))</f>
        <v>NaCl</v>
      </c>
      <c r="R527" s="59">
        <f>'2. Collected Data'!AL527/'2. Collected Data'!G527</f>
        <v>0</v>
      </c>
      <c r="S527" s="59">
        <f>SUM('2. Collected Data'!AO527:AU527)/'2. Collected Data'!G527</f>
        <v>178.41877419354839</v>
      </c>
      <c r="T527" s="46" t="str">
        <f>IF(MAX('2. Collected Data'!AO527:AT527)='2. Collected Data'!AO527,"NaCl",IF(MAX('2. Collected Data'!AP527:AT527)='2. Collected Data'!AP527,"CaCl2",IF(MAX('2. Collected Data'!AQ527:AT527)='2. Collected Data'!AQ527,"MgCl2",IF(MAX('2. Collected Data'!AR527:AT527)='2. Collected Data'!AR527,"Potassium Acetate",IF('2. Collected Data'!AS527&gt;'2. Collected Data'!AT527,"Enhanced Brine","Ag Byproduct")))))</f>
        <v>NaCl</v>
      </c>
      <c r="U527" s="65">
        <f>IF('2. Collected Data'!BC527&gt;0,'2. Collected Data'!BC527/'2. Collected Data'!$G527,"")</f>
        <v>167.17512903225807</v>
      </c>
      <c r="V527" s="65">
        <f>IF('2. Collected Data'!BD527&gt;0,'2. Collected Data'!BD527/'2. Collected Data'!$G527,"")</f>
        <v>351.71161290322578</v>
      </c>
      <c r="W527" s="65">
        <f>IF('2. Collected Data'!BE527&gt;0,'2. Collected Data'!BE527/'2. Collected Data'!$G527,"")</f>
        <v>715.84596774193551</v>
      </c>
      <c r="X527" s="65">
        <f>IF('2. Collected Data'!BF527&gt;0,'2. Collected Data'!BF527/'2. Collected Data'!$G527,"")</f>
        <v>1234.7327096774193</v>
      </c>
      <c r="Y527" s="67">
        <f>IF(AND('2. Collected Data'!BB527&gt;0,'2. Collected Data'!BH527&gt;0),('2. Collected Data'!BH527-'2. Collected Data'!BB527)/'2. Collected Data'!BH527,"")</f>
        <v>1.9718309859155011E-2</v>
      </c>
    </row>
    <row r="528" spans="1:25" s="47" customFormat="1" ht="11.25" customHeight="1" x14ac:dyDescent="0.15">
      <c r="A528" s="292" t="s">
        <v>136</v>
      </c>
      <c r="B528" s="146"/>
      <c r="C528" s="146"/>
      <c r="D528" s="146"/>
      <c r="E528" s="146"/>
      <c r="F528" s="146"/>
      <c r="G528" s="123">
        <f>'2. Collected Data'!G528*'2. Collected Data'!AA528</f>
        <v>24279.75</v>
      </c>
      <c r="H528" s="41">
        <f>'2. Collected Data'!I528/'3. Calculated Stats'!$G528*1000</f>
        <v>37.150300147242042</v>
      </c>
      <c r="I528" s="41">
        <f>'2. Collected Data'!J528/'3. Calculated Stats'!$G528*1000</f>
        <v>1.7710231777510064</v>
      </c>
      <c r="J528" s="41">
        <f>'2. Collected Data'!K528/'3. Calculated Stats'!$G528*1000</f>
        <v>0.45305244082002494</v>
      </c>
      <c r="K528" s="59">
        <f>('2. Collected Data'!Y528+'2. Collected Data'!Z528)/G528*1000</f>
        <v>64.868872208321747</v>
      </c>
      <c r="L528" s="66">
        <f>IF(SUM('2. Collected Data'!Y528:Z528)&gt;0,(ROUND('2. Collected Data'!Y528/SUM('2. Collected Data'!Y528:Z528),2)),"")</f>
        <v>0.66</v>
      </c>
      <c r="M528" s="66">
        <f>IF(SUM('2. Collected Data'!Y528:Z528)&gt;0,1-L528,"")</f>
        <v>0.33999999999999997</v>
      </c>
      <c r="N528" s="59">
        <f>IF('2. Collected Data'!AD528&gt;0,'2. Collected Data'!AE528/'2. Collected Data'!AD528,"")</f>
        <v>1939.655172413793</v>
      </c>
      <c r="O528" s="59">
        <f>IF('2. Collected Data'!AF528&gt;0,'2. Collected Data'!AG528/'2. Collected Data'!AF528,"")</f>
        <v>28217.821782178216</v>
      </c>
      <c r="P528" s="59">
        <f>SUM('2. Collected Data'!AI528:AK528)/'2. Collected Data'!G528</f>
        <v>9.0538226299694191</v>
      </c>
      <c r="Q528" s="46" t="str">
        <f>IF(MAX('2. Collected Data'!AI528:AK528)='2. Collected Data'!AI528,"NaCl",IF(MAX('2. Collected Data'!AJ528:AK528)='2. Collected Data'!AJ528,"CaCl2","MgCl2"))</f>
        <v>NaCl</v>
      </c>
      <c r="R528" s="59">
        <f>'2. Collected Data'!AL528/'2. Collected Data'!G528</f>
        <v>0.53386340468909277</v>
      </c>
      <c r="S528" s="59">
        <f>SUM('2. Collected Data'!AO528:AU528)/'2. Collected Data'!G528</f>
        <v>1602.8639347604485</v>
      </c>
      <c r="T528" s="46" t="str">
        <f>IF(MAX('2. Collected Data'!AO528:AT528)='2. Collected Data'!AO528,"NaCl",IF(MAX('2. Collected Data'!AP528:AT528)='2. Collected Data'!AP528,"CaCl2",IF(MAX('2. Collected Data'!AQ528:AT528)='2. Collected Data'!AQ528,"MgCl2",IF(MAX('2. Collected Data'!AR528:AT528)='2. Collected Data'!AR528,"Potassium Acetate",IF('2. Collected Data'!AS528&gt;'2. Collected Data'!AT528,"Enhanced Brine","Ag Byproduct")))))</f>
        <v>NaCl</v>
      </c>
      <c r="U528" s="65">
        <f>IF('2. Collected Data'!BC528&gt;0,'2. Collected Data'!BC528/'2. Collected Data'!$G528,"")</f>
        <v>696.02446483180427</v>
      </c>
      <c r="V528" s="65">
        <f>IF('2. Collected Data'!BD528&gt;0,'2. Collected Data'!BD528/'2. Collected Data'!$G528,"")</f>
        <v>359.63302752293578</v>
      </c>
      <c r="W528" s="65">
        <f>IF('2. Collected Data'!BE528&gt;0,'2. Collected Data'!BE528/'2. Collected Data'!$G528,"")</f>
        <v>809.78593272171258</v>
      </c>
      <c r="X528" s="65">
        <f>IF('2. Collected Data'!BF528&gt;0,'2. Collected Data'!BF528/'2. Collected Data'!$G528,"")</f>
        <v>1865.4434250764525</v>
      </c>
      <c r="Y528" s="67">
        <f>IF(AND('2. Collected Data'!BB528&gt;0,'2. Collected Data'!BH528&gt;0),('2. Collected Data'!BH528-'2. Collected Data'!BB528)/'2. Collected Data'!BH528,"")</f>
        <v>5.8508446641944857E-2</v>
      </c>
    </row>
    <row r="529" spans="1:25" s="47" customFormat="1" ht="11.25" customHeight="1" x14ac:dyDescent="0.15">
      <c r="A529" s="292" t="s">
        <v>109</v>
      </c>
      <c r="B529" s="146"/>
      <c r="C529" s="146"/>
      <c r="D529" s="146"/>
      <c r="E529" s="146"/>
      <c r="F529" s="146"/>
      <c r="G529" s="123">
        <f>'2. Collected Data'!G529*'2. Collected Data'!AA529</f>
        <v>25300</v>
      </c>
      <c r="H529" s="41">
        <f>'2. Collected Data'!I529/'3. Calculated Stats'!$G529*1000</f>
        <v>23.359683794466402</v>
      </c>
      <c r="I529" s="41">
        <f>'2. Collected Data'!J529/'3. Calculated Stats'!$G529*1000</f>
        <v>4.308300395256917</v>
      </c>
      <c r="J529" s="41">
        <f>'2. Collected Data'!K529/'3. Calculated Stats'!$G529*1000</f>
        <v>0.15810276679841898</v>
      </c>
      <c r="K529" s="59">
        <f>('2. Collected Data'!Y529+'2. Collected Data'!Z529)/G529*1000</f>
        <v>39.920948616600789</v>
      </c>
      <c r="L529" s="66">
        <f>IF(SUM('2. Collected Data'!Y529:Z529)&gt;0,(ROUND('2. Collected Data'!Y529/SUM('2. Collected Data'!Y529:Z529),2)),"")</f>
        <v>0.99</v>
      </c>
      <c r="M529" s="66">
        <f>IF(SUM('2. Collected Data'!Y529:Z529)&gt;0,1-L529,"")</f>
        <v>1.0000000000000009E-2</v>
      </c>
      <c r="N529" s="59">
        <f>IF('2. Collected Data'!AD529&gt;0,'2. Collected Data'!AE529/'2. Collected Data'!AD529,"")</f>
        <v>1250</v>
      </c>
      <c r="O529" s="59">
        <f>IF('2. Collected Data'!AF529&gt;0,'2. Collected Data'!AG529/'2. Collected Data'!AF529,"")</f>
        <v>15000</v>
      </c>
      <c r="P529" s="59">
        <f>SUM('2. Collected Data'!AI529:AK529)/'2. Collected Data'!G529</f>
        <v>6.3241106719367588</v>
      </c>
      <c r="Q529" s="46" t="str">
        <f>IF(MAX('2. Collected Data'!AI529:AK529)='2. Collected Data'!AI529,"NaCl",IF(MAX('2. Collected Data'!AJ529:AK529)='2. Collected Data'!AJ529,"CaCl2","MgCl2"))</f>
        <v>NaCl</v>
      </c>
      <c r="R529" s="59">
        <f>'2. Collected Data'!AL529/'2. Collected Data'!G529</f>
        <v>1.4624505928853755</v>
      </c>
      <c r="S529" s="59">
        <f>SUM('2. Collected Data'!AO529:AU529)/'2. Collected Data'!G529</f>
        <v>318.73517786561263</v>
      </c>
      <c r="T529" s="46" t="str">
        <f>IF(MAX('2. Collected Data'!AO529:AT529)='2. Collected Data'!AO529,"NaCl",IF(MAX('2. Collected Data'!AP529:AT529)='2. Collected Data'!AP529,"CaCl2",IF(MAX('2. Collected Data'!AQ529:AT529)='2. Collected Data'!AQ529,"MgCl2",IF(MAX('2. Collected Data'!AR529:AT529)='2. Collected Data'!AR529,"Potassium Acetate",IF('2. Collected Data'!AS529&gt;'2. Collected Data'!AT529,"Enhanced Brine","Ag Byproduct")))))</f>
        <v>NaCl</v>
      </c>
      <c r="U529" s="65">
        <f>IF('2. Collected Data'!BC529&gt;0,'2. Collected Data'!BC529/'2. Collected Data'!$G529,"")</f>
        <v>385.37549407114625</v>
      </c>
      <c r="V529" s="65">
        <f>IF('2. Collected Data'!BD529&gt;0,'2. Collected Data'!BD529/'2. Collected Data'!$G529,"")</f>
        <v>407.3517786561265</v>
      </c>
      <c r="W529" s="65">
        <f>IF('2. Collected Data'!BE529&gt;0,'2. Collected Data'!BE529/'2. Collected Data'!$G529,"")</f>
        <v>289.32806324110675</v>
      </c>
      <c r="X529" s="65">
        <f>IF('2. Collected Data'!BF529&gt;0,'2. Collected Data'!BF529/'2. Collected Data'!$G529,"")</f>
        <v>1083.00395256917</v>
      </c>
      <c r="Y529" s="67">
        <f>IF(AND('2. Collected Data'!BB529&gt;0,'2. Collected Data'!BH529&gt;0),('2. Collected Data'!BH529-'2. Collected Data'!BB529)/'2. Collected Data'!BH529,"")</f>
        <v>0.11855364552459988</v>
      </c>
    </row>
    <row r="530" spans="1:25" s="252" customFormat="1" ht="11.25" customHeight="1" x14ac:dyDescent="0.15">
      <c r="A530" s="324" t="s">
        <v>352</v>
      </c>
      <c r="B530" s="358"/>
      <c r="C530" s="358"/>
      <c r="D530" s="358"/>
      <c r="E530" s="358"/>
      <c r="F530" s="358"/>
      <c r="G530" s="359"/>
      <c r="H530" s="360"/>
      <c r="I530" s="360"/>
      <c r="J530" s="360"/>
      <c r="K530" s="361"/>
      <c r="L530" s="362"/>
      <c r="M530" s="362"/>
      <c r="N530" s="361"/>
      <c r="O530" s="361"/>
      <c r="P530" s="361"/>
      <c r="Q530" s="262"/>
      <c r="R530" s="361"/>
      <c r="S530" s="361"/>
      <c r="T530" s="262"/>
      <c r="U530" s="363"/>
      <c r="V530" s="363"/>
      <c r="W530" s="363"/>
      <c r="X530" s="363"/>
      <c r="Y530" s="364"/>
    </row>
    <row r="531" spans="1:25" s="252" customFormat="1" ht="11.25" customHeight="1" x14ac:dyDescent="0.15">
      <c r="A531" s="293" t="s">
        <v>53</v>
      </c>
      <c r="B531" s="358"/>
      <c r="C531" s="358"/>
      <c r="D531" s="358"/>
      <c r="E531" s="358"/>
      <c r="F531" s="358"/>
      <c r="G531" s="359"/>
      <c r="H531" s="360"/>
      <c r="I531" s="360"/>
      <c r="J531" s="360"/>
      <c r="K531" s="361"/>
      <c r="L531" s="362"/>
      <c r="M531" s="362"/>
      <c r="N531" s="361"/>
      <c r="O531" s="361"/>
      <c r="P531" s="361"/>
      <c r="Q531" s="262"/>
      <c r="R531" s="361"/>
      <c r="S531" s="361"/>
      <c r="T531" s="262"/>
      <c r="U531" s="363"/>
      <c r="V531" s="363"/>
      <c r="W531" s="363"/>
      <c r="X531" s="363"/>
      <c r="Y531" s="364"/>
    </row>
    <row r="532" spans="1:25" s="47" customFormat="1" ht="11.25" customHeight="1" x14ac:dyDescent="0.15">
      <c r="A532" s="161" t="s">
        <v>137</v>
      </c>
      <c r="B532" s="146"/>
      <c r="C532" s="146"/>
      <c r="D532" s="146"/>
      <c r="E532" s="146"/>
      <c r="F532" s="146"/>
      <c r="G532" s="123">
        <f>'2. Collected Data'!G532*'2. Collected Data'!AA532</f>
        <v>7719</v>
      </c>
      <c r="H532" s="41">
        <f>'2. Collected Data'!I532/'3. Calculated Stats'!$G532*1000</f>
        <v>51.820183961653065</v>
      </c>
      <c r="I532" s="41">
        <f>'2. Collected Data'!J532/'3. Calculated Stats'!$G532*1000</f>
        <v>2.8501101178909187</v>
      </c>
      <c r="J532" s="41">
        <f>'2. Collected Data'!K532/'3. Calculated Stats'!$G532*1000</f>
        <v>1.554605518849592</v>
      </c>
      <c r="K532" s="59">
        <f>('2. Collected Data'!Y532+'2. Collected Data'!Z532)/G532*1000</f>
        <v>126.31169840652933</v>
      </c>
      <c r="L532" s="66">
        <f>IF(SUM('2. Collected Data'!Y532:Z532)&gt;0,(ROUND('2. Collected Data'!Y532/SUM('2. Collected Data'!Y532:Z532),2)),"")</f>
        <v>1</v>
      </c>
      <c r="M532" s="66">
        <f>IF(SUM('2. Collected Data'!Y532:Z532)&gt;0,1-L532,"")</f>
        <v>0</v>
      </c>
      <c r="N532" s="59">
        <f>IF('2. Collected Data'!AD532&gt;0,'2. Collected Data'!AE532/'2. Collected Data'!AD532,"")</f>
        <v>900</v>
      </c>
      <c r="O532" s="59">
        <f>IF('2. Collected Data'!AF532&gt;0,'2. Collected Data'!AG532/'2. Collected Data'!AF532,"")</f>
        <v>8300</v>
      </c>
      <c r="P532" s="59">
        <f>SUM('2. Collected Data'!AI532:AK532)/'2. Collected Data'!G532</f>
        <v>21.213855421686748</v>
      </c>
      <c r="Q532" s="46" t="str">
        <f>IF(MAX('2. Collected Data'!AI532:AK532)='2. Collected Data'!AI532,"NaCl",IF(MAX('2. Collected Data'!AJ532:AK532)='2. Collected Data'!AJ532,"CaCl2","MgCl2"))</f>
        <v>NaCl</v>
      </c>
      <c r="R532" s="59">
        <f>'2. Collected Data'!AL532/'2. Collected Data'!G532</f>
        <v>1.1285542168674698</v>
      </c>
      <c r="S532" s="59">
        <f>SUM('2. Collected Data'!AO532:AU532)/'2. Collected Data'!G532</f>
        <v>132.16409638554217</v>
      </c>
      <c r="T532" s="46" t="str">
        <f>IF(MAX('2. Collected Data'!AO532:AT532)='2. Collected Data'!AO532,"NaCl",IF(MAX('2. Collected Data'!AP532:AT532)='2. Collected Data'!AP532,"CaCl2",IF(MAX('2. Collected Data'!AQ532:AT532)='2. Collected Data'!AQ532,"MgCl2",IF(MAX('2. Collected Data'!AR532:AT532)='2. Collected Data'!AR532,"Potassium Acetate",IF('2. Collected Data'!AS532&gt;'2. Collected Data'!AT532,"Enhanced Brine","Ag Byproduct")))))</f>
        <v>MgCl2</v>
      </c>
      <c r="U532" s="65">
        <f>IF('2. Collected Data'!BC532&gt;0,'2. Collected Data'!BC532/'2. Collected Data'!$G532,"")</f>
        <v>1972.265421686747</v>
      </c>
      <c r="V532" s="65">
        <f>IF('2. Collected Data'!BD532&gt;0,'2. Collected Data'!BD532/'2. Collected Data'!$G532,"")</f>
        <v>1574.5757831325302</v>
      </c>
      <c r="W532" s="65">
        <f>IF('2. Collected Data'!BE532&gt;0,'2. Collected Data'!BE532/'2. Collected Data'!$G532,"")</f>
        <v>1363.6765060240964</v>
      </c>
      <c r="X532" s="65">
        <f>IF('2. Collected Data'!BF532&gt;0,'2. Collected Data'!BF532/'2. Collected Data'!$G532,"")</f>
        <v>5590.06265060241</v>
      </c>
      <c r="Y532" s="67">
        <f>IF(AND('2. Collected Data'!BB532&gt;0,'2. Collected Data'!BH532&gt;0),('2. Collected Data'!BH532-'2. Collected Data'!BB532)/'2. Collected Data'!BH532,"")</f>
        <v>-2.2222222222222313E-3</v>
      </c>
    </row>
    <row r="533" spans="1:25" s="47" customFormat="1" ht="11.25" customHeight="1" x14ac:dyDescent="0.15">
      <c r="A533" s="295" t="s">
        <v>353</v>
      </c>
      <c r="B533" s="146"/>
      <c r="C533" s="146"/>
      <c r="D533" s="146"/>
      <c r="E533" s="146"/>
      <c r="F533" s="146"/>
      <c r="G533" s="123">
        <f>'2. Collected Data'!G533*'2. Collected Data'!AA533</f>
        <v>4302.5</v>
      </c>
      <c r="H533" s="41">
        <f>'2. Collected Data'!I533/'3. Calculated Stats'!$G533*1000</f>
        <v>139.45380592678674</v>
      </c>
      <c r="I533" s="41">
        <f>'2. Collected Data'!J533/'3. Calculated Stats'!$G533*1000</f>
        <v>3.0214991284137129</v>
      </c>
      <c r="J533" s="41">
        <f>'2. Collected Data'!K533/'3. Calculated Stats'!$G533*1000</f>
        <v>4.8808832074375363</v>
      </c>
      <c r="K533" s="59">
        <f>('2. Collected Data'!Y533+'2. Collected Data'!Z533)/G533*1000</f>
        <v>181.52237071470077</v>
      </c>
      <c r="L533" s="66">
        <f>IF(SUM('2. Collected Data'!Y533:Z533)&gt;0,(ROUND('2. Collected Data'!Y533/SUM('2. Collected Data'!Y533:Z533),2)),"")</f>
        <v>0.97</v>
      </c>
      <c r="M533" s="66">
        <f>IF(SUM('2. Collected Data'!Y533:Z533)&gt;0,1-L533,"")</f>
        <v>3.0000000000000027E-2</v>
      </c>
      <c r="N533" s="59">
        <f>IF('2. Collected Data'!AD533&gt;0,'2. Collected Data'!AE533/'2. Collected Data'!AD533,"")</f>
        <v>4161.2903225806449</v>
      </c>
      <c r="O533" s="59">
        <f>IF('2. Collected Data'!AF533&gt;0,'2. Collected Data'!AG533/'2. Collected Data'!AF533,"")</f>
        <v>20779.220779220781</v>
      </c>
      <c r="P533" s="59">
        <f>SUM('2. Collected Data'!AI533:AK533)/'2. Collected Data'!G533</f>
        <v>12.535153980244043</v>
      </c>
      <c r="Q533" s="46" t="str">
        <f>IF(MAX('2. Collected Data'!AI533:AK533)='2. Collected Data'!AI533,"NaCl",IF(MAX('2. Collected Data'!AJ533:AK533)='2. Collected Data'!AJ533,"CaCl2","MgCl2"))</f>
        <v>NaCl</v>
      </c>
      <c r="R533" s="59">
        <f>'2. Collected Data'!AL533/'2. Collected Data'!G533</f>
        <v>1.0581057524694946</v>
      </c>
      <c r="S533" s="59">
        <f>SUM('2. Collected Data'!AO533:AU533)/'2. Collected Data'!G533</f>
        <v>161.48169668797212</v>
      </c>
      <c r="T533" s="46" t="str">
        <f>IF(MAX('2. Collected Data'!AO533:AT533)='2. Collected Data'!AO533,"NaCl",IF(MAX('2. Collected Data'!AP533:AT533)='2. Collected Data'!AP533,"CaCl2",IF(MAX('2. Collected Data'!AQ533:AT533)='2. Collected Data'!AQ533,"MgCl2",IF(MAX('2. Collected Data'!AR533:AT533)='2. Collected Data'!AR533,"Potassium Acetate",IF('2. Collected Data'!AS533&gt;'2. Collected Data'!AT533,"Enhanced Brine","Ag Byproduct")))))</f>
        <v>NaCl</v>
      </c>
      <c r="U533" s="65">
        <f>IF('2. Collected Data'!BC533&gt;0,'2. Collected Data'!BC533/'2. Collected Data'!$G533,"")</f>
        <v>1028.4718187100523</v>
      </c>
      <c r="V533" s="65">
        <f>IF('2. Collected Data'!BD533&gt;0,'2. Collected Data'!BD533/'2. Collected Data'!$G533,"")</f>
        <v>2266.1243463102846</v>
      </c>
      <c r="W533" s="65">
        <f>IF('2. Collected Data'!BE533&gt;0,'2. Collected Data'!BE533/'2. Collected Data'!$G533,"")</f>
        <v>830.91226031377107</v>
      </c>
      <c r="X533" s="65">
        <f>IF('2. Collected Data'!BF533&gt;0,'2. Collected Data'!BF533/'2. Collected Data'!$G533,"")</f>
        <v>4125.5084253341083</v>
      </c>
      <c r="Y533" s="67">
        <f>IF(AND('2. Collected Data'!BB533&gt;0,'2. Collected Data'!BH533&gt;0),('2. Collected Data'!BH533-'2. Collected Data'!BB533)/'2. Collected Data'!BH533,"")</f>
        <v>-2.6813880126183233E-3</v>
      </c>
    </row>
    <row r="534" spans="1:25" s="47" customFormat="1" ht="11.25" customHeight="1" x14ac:dyDescent="0.15">
      <c r="A534" s="292" t="s">
        <v>138</v>
      </c>
      <c r="B534" s="146"/>
      <c r="C534" s="146"/>
      <c r="D534" s="146"/>
      <c r="E534" s="146"/>
      <c r="F534" s="146"/>
      <c r="G534" s="123">
        <f>'2. Collected Data'!G534*'2. Collected Data'!AA534</f>
        <v>1389.24</v>
      </c>
      <c r="H534" s="41">
        <f>'2. Collected Data'!I534/'3. Calculated Stats'!$G534*1000</f>
        <v>287.20739397080422</v>
      </c>
      <c r="I534" s="41">
        <f>'2. Collected Data'!J534/'3. Calculated Stats'!$G534*1000</f>
        <v>0</v>
      </c>
      <c r="J534" s="41">
        <f>'2. Collected Data'!K534/'3. Calculated Stats'!$G534*1000</f>
        <v>0</v>
      </c>
      <c r="K534" s="59">
        <f>('2. Collected Data'!Y534+'2. Collected Data'!Z534)/G534*1000</f>
        <v>791.79983300221704</v>
      </c>
      <c r="L534" s="66">
        <f>IF(SUM('2. Collected Data'!Y534:Z534)&gt;0,(ROUND('2. Collected Data'!Y534/SUM('2. Collected Data'!Y534:Z534),2)),"")</f>
        <v>0.27</v>
      </c>
      <c r="M534" s="66">
        <f>IF(SUM('2. Collected Data'!Y534:Z534)&gt;0,1-L534,"")</f>
        <v>0.73</v>
      </c>
      <c r="N534" s="59">
        <f>IF('2. Collected Data'!AD534&gt;0,'2. Collected Data'!AE534/'2. Collected Data'!AD534,"")</f>
        <v>2528.7388059701493</v>
      </c>
      <c r="O534" s="59">
        <f>IF('2. Collected Data'!AF534&gt;0,'2. Collected Data'!AG534/'2. Collected Data'!AF534,"")</f>
        <v>7351.6260162601629</v>
      </c>
      <c r="P534" s="59">
        <f>SUM('2. Collected Data'!AI534:AK534)/'2. Collected Data'!G534</f>
        <v>25.436641616999221</v>
      </c>
      <c r="Q534" s="46" t="str">
        <f>IF(MAX('2. Collected Data'!AI534:AK534)='2. Collected Data'!AI534,"NaCl",IF(MAX('2. Collected Data'!AJ534:AK534)='2. Collected Data'!AJ534,"CaCl2","MgCl2"))</f>
        <v>NaCl</v>
      </c>
      <c r="R534" s="59">
        <f>'2. Collected Data'!AL534/'2. Collected Data'!G534</f>
        <v>0.76736201088364864</v>
      </c>
      <c r="S534" s="59">
        <f>SUM('2. Collected Data'!AO534:AU534)/'2. Collected Data'!G534</f>
        <v>115.48309147447526</v>
      </c>
      <c r="T534" s="46" t="str">
        <f>IF(MAX('2. Collected Data'!AO534:AT534)='2. Collected Data'!AO534,"NaCl",IF(MAX('2. Collected Data'!AP534:AT534)='2. Collected Data'!AP534,"CaCl2",IF(MAX('2. Collected Data'!AQ534:AT534)='2. Collected Data'!AQ534,"MgCl2",IF(MAX('2. Collected Data'!AR534:AT534)='2. Collected Data'!AR534,"Potassium Acetate",IF('2. Collected Data'!AS534&gt;'2. Collected Data'!AT534,"Enhanced Brine","Ag Byproduct")))))</f>
        <v>MgCl2</v>
      </c>
      <c r="U534" s="65">
        <f>IF('2. Collected Data'!BC534&gt;0,'2. Collected Data'!BC534/'2. Collected Data'!$G534,"")</f>
        <v>686.49489505053123</v>
      </c>
      <c r="V534" s="65">
        <f>IF('2. Collected Data'!BD534&gt;0,'2. Collected Data'!BD534/'2. Collected Data'!$G534,"")</f>
        <v>3564.48732314071</v>
      </c>
      <c r="W534" s="65">
        <f>IF('2. Collected Data'!BE534&gt;0,'2. Collected Data'!BE534/'2. Collected Data'!$G534,"")</f>
        <v>1389.1709898937547</v>
      </c>
      <c r="X534" s="65">
        <f>IF('2. Collected Data'!BF534&gt;0,'2. Collected Data'!BF534/'2. Collected Data'!$G534,"")</f>
        <v>5640.1532080849965</v>
      </c>
      <c r="Y534" s="67">
        <f>IF(AND('2. Collected Data'!BB534&gt;0,'2. Collected Data'!BH534&gt;0),('2. Collected Data'!BH534-'2. Collected Data'!BB534)/'2. Collected Data'!BH534,"")</f>
        <v>0</v>
      </c>
    </row>
    <row r="535" spans="1:25" s="47" customFormat="1" ht="11.25" customHeight="1" x14ac:dyDescent="0.15">
      <c r="A535" s="161" t="s">
        <v>139</v>
      </c>
      <c r="B535" s="146"/>
      <c r="C535" s="146"/>
      <c r="D535" s="146"/>
      <c r="E535" s="146"/>
      <c r="F535" s="146"/>
      <c r="G535" s="123">
        <f>'2. Collected Data'!G535*'2. Collected Data'!AA535</f>
        <v>7989.5</v>
      </c>
      <c r="H535" s="41">
        <f>'2. Collected Data'!I535/'3. Calculated Stats'!$G535*1000</f>
        <v>43.557168784029038</v>
      </c>
      <c r="I535" s="41">
        <f>'2. Collected Data'!J535/'3. Calculated Stats'!$G535*1000</f>
        <v>2.7536141185305714</v>
      </c>
      <c r="J535" s="41">
        <f>'2. Collected Data'!K535/'3. Calculated Stats'!$G535*1000</f>
        <v>1.2516427811502597</v>
      </c>
      <c r="K535" s="59">
        <f>('2. Collected Data'!Y535+'2. Collected Data'!Z535)/G535*1000</f>
        <v>62.45697477939796</v>
      </c>
      <c r="L535" s="66">
        <f>IF(SUM('2. Collected Data'!Y535:Z535)&gt;0,(ROUND('2. Collected Data'!Y535/SUM('2. Collected Data'!Y535:Z535),2)),"")</f>
        <v>0.72</v>
      </c>
      <c r="M535" s="66">
        <f>IF(SUM('2. Collected Data'!Y535:Z535)&gt;0,1-L535,"")</f>
        <v>0.28000000000000003</v>
      </c>
      <c r="N535" s="59">
        <f>IF('2. Collected Data'!AD535&gt;0,'2. Collected Data'!AE535/'2. Collected Data'!AD535,"")</f>
        <v>0</v>
      </c>
      <c r="O535" s="59" t="str">
        <f>IF('2. Collected Data'!AF535&gt;0,'2. Collected Data'!AG535/'2. Collected Data'!AF535,"")</f>
        <v/>
      </c>
      <c r="P535" s="59">
        <f>SUM('2. Collected Data'!AI535:AK535)/'2. Collected Data'!G535</f>
        <v>16.516177482946368</v>
      </c>
      <c r="Q535" s="46" t="str">
        <f>IF(MAX('2. Collected Data'!AI535:AK535)='2. Collected Data'!AI535,"NaCl",IF(MAX('2. Collected Data'!AJ535:AK535)='2. Collected Data'!AJ535,"CaCl2","MgCl2"))</f>
        <v>NaCl</v>
      </c>
      <c r="R535" s="59">
        <f>'2. Collected Data'!AL535/'2. Collected Data'!G535</f>
        <v>3.1003817510482508</v>
      </c>
      <c r="S535" s="59">
        <f>SUM('2. Collected Data'!AO535:AU535)/'2. Collected Data'!G535</f>
        <v>70.062269228362226</v>
      </c>
      <c r="T535" s="46" t="str">
        <f>IF(MAX('2. Collected Data'!AO535:AT535)='2. Collected Data'!AO535,"NaCl",IF(MAX('2. Collected Data'!AP535:AT535)='2. Collected Data'!AP535,"CaCl2",IF(MAX('2. Collected Data'!AQ535:AT535)='2. Collected Data'!AQ535,"MgCl2",IF(MAX('2. Collected Data'!AR535:AT535)='2. Collected Data'!AR535,"Potassium Acetate",IF('2. Collected Data'!AS535&gt;'2. Collected Data'!AT535,"Enhanced Brine","Ag Byproduct")))))</f>
        <v>NaCl</v>
      </c>
      <c r="U535" s="65" t="str">
        <f>IF('2. Collected Data'!BC535&gt;0,'2. Collected Data'!BC535/'2. Collected Data'!$G535,"")</f>
        <v/>
      </c>
      <c r="V535" s="65" t="str">
        <f>IF('2. Collected Data'!BD535&gt;0,'2. Collected Data'!BD535/'2. Collected Data'!$G535,"")</f>
        <v/>
      </c>
      <c r="W535" s="65" t="str">
        <f>IF('2. Collected Data'!BE535&gt;0,'2. Collected Data'!BE535/'2. Collected Data'!$G535,"")</f>
        <v/>
      </c>
      <c r="X535" s="65" t="str">
        <f>IF('2. Collected Data'!BF535&gt;0,'2. Collected Data'!BF535/'2. Collected Data'!$G535,"")</f>
        <v/>
      </c>
      <c r="Y535" s="67">
        <f>IF(AND('2. Collected Data'!BB535&gt;0,'2. Collected Data'!BH535&gt;0),('2. Collected Data'!BH535-'2. Collected Data'!BB535)/'2. Collected Data'!BH535,"")</f>
        <v>8.6364980774918707E-2</v>
      </c>
    </row>
    <row r="536" spans="1:25" s="47" customFormat="1" ht="11.25" customHeight="1" x14ac:dyDescent="0.15">
      <c r="A536" s="157" t="s">
        <v>140</v>
      </c>
      <c r="B536" s="146"/>
      <c r="C536" s="146"/>
      <c r="D536" s="146"/>
      <c r="E536" s="146"/>
      <c r="F536" s="146"/>
      <c r="G536" s="123">
        <f>'2. Collected Data'!G536*'2. Collected Data'!AA536</f>
        <v>30456</v>
      </c>
      <c r="H536" s="41">
        <f>'2. Collected Data'!I536/'3. Calculated Stats'!$G536*1000</f>
        <v>27.94194904123982</v>
      </c>
      <c r="I536" s="41">
        <f>'2. Collected Data'!J536/'3. Calculated Stats'!$G536*1000</f>
        <v>0.85369057000262671</v>
      </c>
      <c r="J536" s="41">
        <f>'2. Collected Data'!K536/'3. Calculated Stats'!$G536*1000</f>
        <v>5.1549776727081698</v>
      </c>
      <c r="K536" s="59">
        <f>('2. Collected Data'!Y536+'2. Collected Data'!Z536)/G536*1000</f>
        <v>59.528500131337012</v>
      </c>
      <c r="L536" s="66">
        <f>IF(SUM('2. Collected Data'!Y536:Z536)&gt;0,(ROUND('2. Collected Data'!Y536/SUM('2. Collected Data'!Y536:Z536),2)),"")</f>
        <v>0.92</v>
      </c>
      <c r="M536" s="66">
        <f>IF(SUM('2. Collected Data'!Y536:Z536)&gt;0,1-L536,"")</f>
        <v>7.999999999999996E-2</v>
      </c>
      <c r="N536" s="59">
        <f>IF('2. Collected Data'!AD536&gt;0,'2. Collected Data'!AE536/'2. Collected Data'!AD536,"")</f>
        <v>1735.1894736842105</v>
      </c>
      <c r="O536" s="59">
        <f>IF('2. Collected Data'!AF536&gt;0,'2. Collected Data'!AG536/'2. Collected Data'!AF536,"")</f>
        <v>7773.248407643312</v>
      </c>
      <c r="P536" s="59">
        <f>SUM('2. Collected Data'!AI536:AK536)/'2. Collected Data'!G536</f>
        <v>8.0938402941949033</v>
      </c>
      <c r="Q536" s="46" t="str">
        <f>IF(MAX('2. Collected Data'!AI536:AK536)='2. Collected Data'!AI536,"NaCl",IF(MAX('2. Collected Data'!AJ536:AK536)='2. Collected Data'!AJ536,"CaCl2","MgCl2"))</f>
        <v>NaCl</v>
      </c>
      <c r="R536" s="59">
        <f>'2. Collected Data'!AL536/'2. Collected Data'!G536</f>
        <v>1.2121749408983451</v>
      </c>
      <c r="S536" s="59">
        <f>SUM('2. Collected Data'!AO536:AU536)/'2. Collected Data'!G536</f>
        <v>189.74628972944575</v>
      </c>
      <c r="T536" s="46" t="str">
        <f>IF(MAX('2. Collected Data'!AO536:AT536)='2. Collected Data'!AO536,"NaCl",IF(MAX('2. Collected Data'!AP536:AT536)='2. Collected Data'!AP536,"CaCl2",IF(MAX('2. Collected Data'!AQ536:AT536)='2. Collected Data'!AQ536,"MgCl2",IF(MAX('2. Collected Data'!AR536:AT536)='2. Collected Data'!AR536,"Potassium Acetate",IF('2. Collected Data'!AS536&gt;'2. Collected Data'!AT536,"Enhanced Brine","Ag Byproduct")))))</f>
        <v>NaCl</v>
      </c>
      <c r="U536" s="65">
        <f>IF('2. Collected Data'!BC536&gt;0,'2. Collected Data'!BC536/'2. Collected Data'!$G536,"")</f>
        <v>1513.2082019963225</v>
      </c>
      <c r="V536" s="65">
        <f>IF('2. Collected Data'!BD536&gt;0,'2. Collected Data'!BD536/'2. Collected Data'!$G536,"")</f>
        <v>1845.4484830575257</v>
      </c>
      <c r="W536" s="65">
        <f>IF('2. Collected Data'!BE536&gt;0,'2. Collected Data'!BE536/'2. Collected Data'!$G536,"")</f>
        <v>998.03995928552661</v>
      </c>
      <c r="X536" s="65">
        <f>IF('2. Collected Data'!BF536&gt;0,'2. Collected Data'!BF536/'2. Collected Data'!$G536,"")</f>
        <v>4356.6966443393749</v>
      </c>
      <c r="Y536" s="67">
        <f>IF(AND('2. Collected Data'!BB536&gt;0,'2. Collected Data'!BH536&gt;0),('2. Collected Data'!BH536-'2. Collected Data'!BB536)/'2. Collected Data'!BH536,"")</f>
        <v>0.25860215053763436</v>
      </c>
    </row>
    <row r="537" spans="1:25" s="252" customFormat="1" ht="11.25" customHeight="1" x14ac:dyDescent="0.15">
      <c r="A537" s="158" t="s">
        <v>354</v>
      </c>
      <c r="B537" s="358"/>
      <c r="C537" s="358"/>
      <c r="D537" s="358"/>
      <c r="E537" s="358"/>
      <c r="F537" s="358"/>
      <c r="G537" s="359"/>
      <c r="H537" s="360"/>
      <c r="I537" s="360"/>
      <c r="J537" s="360"/>
      <c r="K537" s="361"/>
      <c r="L537" s="362"/>
      <c r="M537" s="362"/>
      <c r="N537" s="361"/>
      <c r="O537" s="361"/>
      <c r="P537" s="361"/>
      <c r="Q537" s="262"/>
      <c r="R537" s="361"/>
      <c r="S537" s="361"/>
      <c r="T537" s="262"/>
      <c r="U537" s="363"/>
      <c r="V537" s="363"/>
      <c r="W537" s="363"/>
      <c r="X537" s="363"/>
      <c r="Y537" s="364"/>
    </row>
    <row r="538" spans="1:25" s="47" customFormat="1" ht="11.25" customHeight="1" x14ac:dyDescent="0.15">
      <c r="A538" s="157" t="s">
        <v>141</v>
      </c>
      <c r="B538" s="146"/>
      <c r="C538" s="146"/>
      <c r="D538" s="146"/>
      <c r="E538" s="146"/>
      <c r="F538" s="146"/>
      <c r="G538" s="123">
        <f>'2. Collected Data'!G538*'2. Collected Data'!AA538</f>
        <v>77541</v>
      </c>
      <c r="H538" s="41">
        <f>'2. Collected Data'!I538/'3. Calculated Stats'!$G538*1000</f>
        <v>19.989424949381618</v>
      </c>
      <c r="I538" s="41">
        <f>'2. Collected Data'!J538/'3. Calculated Stats'!$G538*1000</f>
        <v>1.225158303349196</v>
      </c>
      <c r="J538" s="41">
        <f>'2. Collected Data'!K538/'3. Calculated Stats'!$G538*1000</f>
        <v>2.5792806386298859E-2</v>
      </c>
      <c r="K538" s="59">
        <f>('2. Collected Data'!Y538+'2. Collected Data'!Z538)/G538*1000</f>
        <v>39.462993771037254</v>
      </c>
      <c r="L538" s="66">
        <f>IF(SUM('2. Collected Data'!Y538:Z538)&gt;0,(ROUND('2. Collected Data'!Y538/SUM('2. Collected Data'!Y538:Z538),2)),"")</f>
        <v>0.87</v>
      </c>
      <c r="M538" s="66">
        <f>IF(SUM('2. Collected Data'!Y538:Z538)&gt;0,1-L538,"")</f>
        <v>0.13</v>
      </c>
      <c r="N538" s="59">
        <f>IF('2. Collected Data'!AD538&gt;0,'2. Collected Data'!AE538/'2. Collected Data'!AD538,"")</f>
        <v>2092</v>
      </c>
      <c r="O538" s="59">
        <f>IF('2. Collected Data'!AF538&gt;0,'2. Collected Data'!AG538/'2. Collected Data'!AF538,"")</f>
        <v>90909.090909090912</v>
      </c>
      <c r="P538" s="59">
        <f>SUM('2. Collected Data'!AI538:AK538)/'2. Collected Data'!G538</f>
        <v>2.3600417843463459</v>
      </c>
      <c r="Q538" s="46" t="str">
        <f>IF(MAX('2. Collected Data'!AI538:AK538)='2. Collected Data'!AI538,"NaCl",IF(MAX('2. Collected Data'!AJ538:AK538)='2. Collected Data'!AJ538,"CaCl2","MgCl2"))</f>
        <v>NaCl</v>
      </c>
      <c r="R538" s="59">
        <f>'2. Collected Data'!AL538/'2. Collected Data'!G538</f>
        <v>1.9860460917450122</v>
      </c>
      <c r="S538" s="59">
        <f>SUM('2. Collected Data'!AO538:AU538)/'2. Collected Data'!G538</f>
        <v>69.382649179143939</v>
      </c>
      <c r="T538" s="46" t="str">
        <f>IF(MAX('2. Collected Data'!AO538:AT538)='2. Collected Data'!AO538,"NaCl",IF(MAX('2. Collected Data'!AP538:AT538)='2. Collected Data'!AP538,"CaCl2",IF(MAX('2. Collected Data'!AQ538:AT538)='2. Collected Data'!AQ538,"MgCl2",IF(MAX('2. Collected Data'!AR538:AT538)='2. Collected Data'!AR538,"Potassium Acetate",IF('2. Collected Data'!AS538&gt;'2. Collected Data'!AT538,"Enhanced Brine","Ag Byproduct")))))</f>
        <v>NaCl</v>
      </c>
      <c r="U538" s="65">
        <f>IF('2. Collected Data'!BC538&gt;0,'2. Collected Data'!BC538/'2. Collected Data'!$G538,"")</f>
        <v>412.68490218078176</v>
      </c>
      <c r="V538" s="65">
        <f>IF('2. Collected Data'!BD538&gt;0,'2. Collected Data'!BD538/'2. Collected Data'!$G538,"")</f>
        <v>180.54964470409203</v>
      </c>
      <c r="W538" s="65">
        <f>IF('2. Collected Data'!BE538&gt;0,'2. Collected Data'!BE538/'2. Collected Data'!$G538,"")</f>
        <v>245.03166066983917</v>
      </c>
      <c r="X538" s="65">
        <f>IF('2. Collected Data'!BF538&gt;0,'2. Collected Data'!BF538/'2. Collected Data'!$G538,"")</f>
        <v>838.26620755471299</v>
      </c>
      <c r="Y538" s="67">
        <f>IF(AND('2. Collected Data'!BB538&gt;0,'2. Collected Data'!BH538&gt;0),('2. Collected Data'!BH538-'2. Collected Data'!BB538)/'2. Collected Data'!BH538,"")</f>
        <v>0.19444444444444445</v>
      </c>
    </row>
    <row r="539" spans="1:25" s="47" customFormat="1" ht="11.25" customHeight="1" x14ac:dyDescent="0.15">
      <c r="A539" s="157" t="s">
        <v>142</v>
      </c>
      <c r="B539" s="146"/>
      <c r="C539" s="146"/>
      <c r="D539" s="146"/>
      <c r="E539" s="146"/>
      <c r="F539" s="146"/>
      <c r="G539" s="123">
        <f>'2. Collected Data'!G539*'2. Collected Data'!AA539</f>
        <v>24750</v>
      </c>
      <c r="H539" s="41">
        <f>'2. Collected Data'!I539/'3. Calculated Stats'!$G539*1000</f>
        <v>24</v>
      </c>
      <c r="I539" s="41">
        <f>'2. Collected Data'!J539/'3. Calculated Stats'!$G539*1000</f>
        <v>2.7070707070707067</v>
      </c>
      <c r="J539" s="41">
        <f>'2. Collected Data'!K539/'3. Calculated Stats'!$G539*1000</f>
        <v>1.4141414141414141</v>
      </c>
      <c r="K539" s="59">
        <f>('2. Collected Data'!Y539+'2. Collected Data'!Z539)/G539*1000</f>
        <v>29.454545454545457</v>
      </c>
      <c r="L539" s="66">
        <f>IF(SUM('2. Collected Data'!Y539:Z539)&gt;0,(ROUND('2. Collected Data'!Y539/SUM('2. Collected Data'!Y539:Z539),2)),"")</f>
        <v>0.78</v>
      </c>
      <c r="M539" s="66">
        <f>IF(SUM('2. Collected Data'!Y539:Z539)&gt;0,1-L539,"")</f>
        <v>0.21999999999999997</v>
      </c>
      <c r="N539" s="59">
        <f>IF('2. Collected Data'!AD539&gt;0,'2. Collected Data'!AE539/'2. Collected Data'!AD539,"")</f>
        <v>279.16666666666669</v>
      </c>
      <c r="O539" s="59">
        <f>IF('2. Collected Data'!AF539&gt;0,'2. Collected Data'!AG539/'2. Collected Data'!AF539,"")</f>
        <v>10000</v>
      </c>
      <c r="P539" s="59">
        <f>SUM('2. Collected Data'!AI539:AK539)/'2. Collected Data'!G539</f>
        <v>1.1140000000000001</v>
      </c>
      <c r="Q539" s="46" t="str">
        <f>IF(MAX('2. Collected Data'!AI539:AK539)='2. Collected Data'!AI539,"NaCl",IF(MAX('2. Collected Data'!AJ539:AK539)='2. Collected Data'!AJ539,"CaCl2","MgCl2"))</f>
        <v>NaCl</v>
      </c>
      <c r="R539" s="59">
        <f>'2. Collected Data'!AL539/'2. Collected Data'!G539</f>
        <v>10.05688</v>
      </c>
      <c r="S539" s="59">
        <f>SUM('2. Collected Data'!AO539:AU539)/'2. Collected Data'!G539</f>
        <v>363.23464000000001</v>
      </c>
      <c r="T539" s="46" t="str">
        <f>IF(MAX('2. Collected Data'!AO539:AT539)='2. Collected Data'!AO539,"NaCl",IF(MAX('2. Collected Data'!AP539:AT539)='2. Collected Data'!AP539,"CaCl2",IF(MAX('2. Collected Data'!AQ539:AT539)='2. Collected Data'!AQ539,"MgCl2",IF(MAX('2. Collected Data'!AR539:AT539)='2. Collected Data'!AR539,"Potassium Acetate",IF('2. Collected Data'!AS539&gt;'2. Collected Data'!AT539,"Enhanced Brine","Ag Byproduct")))))</f>
        <v>NaCl</v>
      </c>
      <c r="U539" s="65">
        <f>IF('2. Collected Data'!BC539&gt;0,'2. Collected Data'!BC539/'2. Collected Data'!$G539,"")</f>
        <v>428.04192</v>
      </c>
      <c r="V539" s="65">
        <f>IF('2. Collected Data'!BD539&gt;0,'2. Collected Data'!BD539/'2. Collected Data'!$G539,"")</f>
        <v>260.06403999999998</v>
      </c>
      <c r="W539" s="65">
        <f>IF('2. Collected Data'!BE539&gt;0,'2. Collected Data'!BE539/'2. Collected Data'!$G539,"")</f>
        <v>445.79192</v>
      </c>
      <c r="X539" s="65">
        <f>IF('2. Collected Data'!BF539&gt;0,'2. Collected Data'!BF539/'2. Collected Data'!$G539,"")</f>
        <v>1133.89788</v>
      </c>
      <c r="Y539" s="67">
        <f>IF(AND('2. Collected Data'!BB539&gt;0,'2. Collected Data'!BH539&gt;0),('2. Collected Data'!BH539-'2. Collected Data'!BB539)/'2. Collected Data'!BH539,"")</f>
        <v>0</v>
      </c>
    </row>
    <row r="540" spans="1:25" s="47" customFormat="1" ht="11.25" customHeight="1" x14ac:dyDescent="0.15">
      <c r="A540" s="157" t="s">
        <v>64</v>
      </c>
      <c r="B540" s="146"/>
      <c r="C540" s="146"/>
      <c r="D540" s="146"/>
      <c r="E540" s="146"/>
      <c r="F540" s="146"/>
      <c r="G540" s="123">
        <f>'2. Collected Data'!G540*'2. Collected Data'!AA540</f>
        <v>21967.68</v>
      </c>
      <c r="H540" s="41">
        <f>'2. Collected Data'!I540/'3. Calculated Stats'!$G540*1000</f>
        <v>32.001558653439965</v>
      </c>
      <c r="I540" s="41">
        <f>'2. Collected Data'!J540/'3. Calculated Stats'!$G540*1000</f>
        <v>6.0998703549942457</v>
      </c>
      <c r="J540" s="41">
        <f>'2. Collected Data'!K540/'3. Calculated Stats'!$G540*1000</f>
        <v>2.002942504624976</v>
      </c>
      <c r="K540" s="59">
        <f>('2. Collected Data'!Y540+'2. Collected Data'!Z540)/G540*1000</f>
        <v>43.791606578391523</v>
      </c>
      <c r="L540" s="66">
        <f>IF(SUM('2. Collected Data'!Y540:Z540)&gt;0,(ROUND('2. Collected Data'!Y540/SUM('2. Collected Data'!Y540:Z540),2)),"")</f>
        <v>1</v>
      </c>
      <c r="M540" s="66">
        <f>IF(SUM('2. Collected Data'!Y540:Z540)&gt;0,1-L540,"")</f>
        <v>0</v>
      </c>
      <c r="N540" s="59">
        <f>IF('2. Collected Data'!AD540&gt;0,'2. Collected Data'!AE540/'2. Collected Data'!AD540,"")</f>
        <v>1516.4285714285713</v>
      </c>
      <c r="O540" s="59">
        <f>IF('2. Collected Data'!AF540&gt;0,'2. Collected Data'!AG540/'2. Collected Data'!AF540,"")</f>
        <v>94681.188118811886</v>
      </c>
      <c r="P540" s="59">
        <f>SUM('2. Collected Data'!AI540:AK540)/'2. Collected Data'!G540</f>
        <v>9.3104051042258451</v>
      </c>
      <c r="Q540" s="46" t="str">
        <f>IF(MAX('2. Collected Data'!AI540:AK540)='2. Collected Data'!AI540,"NaCl",IF(MAX('2. Collected Data'!AJ540:AK540)='2. Collected Data'!AJ540,"CaCl2","MgCl2"))</f>
        <v>NaCl</v>
      </c>
      <c r="R540" s="59">
        <f>'2. Collected Data'!AL540/'2. Collected Data'!G540</f>
        <v>0</v>
      </c>
      <c r="S540" s="59">
        <f>SUM('2. Collected Data'!AO540:AU540)/'2. Collected Data'!G540</f>
        <v>408.69663068653585</v>
      </c>
      <c r="T540" s="46" t="str">
        <f>IF(MAX('2. Collected Data'!AO540:AT540)='2. Collected Data'!AO540,"NaCl",IF(MAX('2. Collected Data'!AP540:AT540)='2. Collected Data'!AP540,"CaCl2",IF(MAX('2. Collected Data'!AQ540:AT540)='2. Collected Data'!AQ540,"MgCl2",IF(MAX('2. Collected Data'!AR540:AT540)='2. Collected Data'!AR540,"Potassium Acetate",IF('2. Collected Data'!AS540&gt;'2. Collected Data'!AT540,"Enhanced Brine","Ag Byproduct")))))</f>
        <v>NaCl</v>
      </c>
      <c r="U540" s="65">
        <f>IF('2. Collected Data'!BC540&gt;0,'2. Collected Data'!BC540/'2. Collected Data'!$G540,"")</f>
        <v>489.20596075689377</v>
      </c>
      <c r="V540" s="65">
        <f>IF('2. Collected Data'!BD540&gt;0,'2. Collected Data'!BD540/'2. Collected Data'!$G540,"")</f>
        <v>616.60853035004152</v>
      </c>
      <c r="W540" s="65">
        <f>IF('2. Collected Data'!BE540&gt;0,'2. Collected Data'!BE540/'2. Collected Data'!$G540,"")</f>
        <v>860.41262072280733</v>
      </c>
      <c r="X540" s="65">
        <f>IF('2. Collected Data'!BF540&gt;0,'2. Collected Data'!BF540/'2. Collected Data'!$G540,"")</f>
        <v>1966.2271118297426</v>
      </c>
      <c r="Y540" s="67">
        <f>IF(AND('2. Collected Data'!BB540&gt;0,'2. Collected Data'!BH540&gt;0),('2. Collected Data'!BH540-'2. Collected Data'!BB540)/'2. Collected Data'!BH540,"")</f>
        <v>0</v>
      </c>
    </row>
    <row r="541" spans="1:25" s="47" customFormat="1" ht="11.25" customHeight="1" x14ac:dyDescent="0.15">
      <c r="A541" s="240" t="s">
        <v>156</v>
      </c>
      <c r="B541" s="146"/>
      <c r="C541" s="146"/>
      <c r="D541" s="146"/>
      <c r="E541" s="146"/>
      <c r="F541" s="146"/>
      <c r="G541" s="123">
        <f>'2. Collected Data'!G541*'2. Collected Data'!AA541</f>
        <v>14083</v>
      </c>
      <c r="H541" s="41">
        <f>'2. Collected Data'!I541/'3. Calculated Stats'!$G541*1000</f>
        <v>22.793438897962083</v>
      </c>
      <c r="I541" s="41">
        <f>'2. Collected Data'!J541/'3. Calculated Stats'!$G541*1000</f>
        <v>3.5503798906482991</v>
      </c>
      <c r="J541" s="41">
        <f>'2. Collected Data'!K541/'3. Calculated Stats'!$G541*1000</f>
        <v>0.92309877156855791</v>
      </c>
      <c r="K541" s="59">
        <f>('2. Collected Data'!Y541+'2. Collected Data'!Z541)/G541*1000</f>
        <v>39.125186394944258</v>
      </c>
      <c r="L541" s="66">
        <f>IF(SUM('2. Collected Data'!Y541:Z541)&gt;0,(ROUND('2. Collected Data'!Y541/SUM('2. Collected Data'!Y541:Z541),2)),"")</f>
        <v>1</v>
      </c>
      <c r="M541" s="66">
        <f>IF(SUM('2. Collected Data'!Y541:Z541)&gt;0,1-L541,"")</f>
        <v>0</v>
      </c>
      <c r="N541" s="59" t="str">
        <f>IF('2. Collected Data'!AD541&gt;0,'2. Collected Data'!AE541/'2. Collected Data'!AD541,"")</f>
        <v/>
      </c>
      <c r="O541" s="59">
        <f>IF('2. Collected Data'!AF541&gt;0,'2. Collected Data'!AG541/'2. Collected Data'!AF541,"")</f>
        <v>33000</v>
      </c>
      <c r="P541" s="59">
        <f>SUM('2. Collected Data'!AI541:AK541)/'2. Collected Data'!G541</f>
        <v>0.13683164098558545</v>
      </c>
      <c r="Q541" s="46" t="str">
        <f>IF(MAX('2. Collected Data'!AI541:AK541)='2. Collected Data'!AI541,"NaCl",IF(MAX('2. Collected Data'!AJ541:AK541)='2. Collected Data'!AJ541,"CaCl2","MgCl2"))</f>
        <v>NaCl</v>
      </c>
      <c r="R541" s="59">
        <f>'2. Collected Data'!AL541/'2. Collected Data'!G541</f>
        <v>9.4800823688134628</v>
      </c>
      <c r="S541" s="59">
        <f>SUM('2. Collected Data'!AO541:AU541)/'2. Collected Data'!G541</f>
        <v>86.646169140097996</v>
      </c>
      <c r="T541" s="46" t="str">
        <f>IF(MAX('2. Collected Data'!AO541:AT541)='2. Collected Data'!AO541,"NaCl",IF(MAX('2. Collected Data'!AP541:AT541)='2. Collected Data'!AP541,"CaCl2",IF(MAX('2. Collected Data'!AQ541:AT541)='2. Collected Data'!AQ541,"MgCl2",IF(MAX('2. Collected Data'!AR541:AT541)='2. Collected Data'!AR541,"Potassium Acetate",IF('2. Collected Data'!AS541&gt;'2. Collected Data'!AT541,"Enhanced Brine","Ag Byproduct")))))</f>
        <v>NaCl</v>
      </c>
      <c r="U541" s="65">
        <f>IF('2. Collected Data'!BC541&gt;0,'2. Collected Data'!BC541/'2. Collected Data'!$G541,"")</f>
        <v>216.7771071504651</v>
      </c>
      <c r="V541" s="65">
        <f>IF('2. Collected Data'!BD541&gt;0,'2. Collected Data'!BD541/'2. Collected Data'!$G541,"")</f>
        <v>358.16452460413262</v>
      </c>
      <c r="W541" s="65">
        <f>IF('2. Collected Data'!BE541&gt;0,'2. Collected Data'!BE541/'2. Collected Data'!$G541,"")</f>
        <v>333.90840019882125</v>
      </c>
      <c r="X541" s="65">
        <f>IF('2. Collected Data'!BF541&gt;0,'2. Collected Data'!BF541/'2. Collected Data'!$G541,"")</f>
        <v>909.12234609103177</v>
      </c>
      <c r="Y541" s="67">
        <f>IF(AND('2. Collected Data'!BB541&gt;0,'2. Collected Data'!BH541&gt;0),('2. Collected Data'!BH541-'2. Collected Data'!BB541)/'2. Collected Data'!BH541,"")</f>
        <v>1.8518518518518517E-2</v>
      </c>
    </row>
    <row r="542" spans="1:25" s="47" customFormat="1" ht="11.25" customHeight="1" x14ac:dyDescent="0.15">
      <c r="A542" s="157" t="s">
        <v>334</v>
      </c>
      <c r="B542" s="146"/>
      <c r="C542" s="146"/>
      <c r="D542" s="146"/>
      <c r="E542" s="146"/>
      <c r="F542" s="146"/>
      <c r="G542" s="123">
        <f>'2. Collected Data'!G542*'2. Collected Data'!AA542</f>
        <v>4308.3600000000006</v>
      </c>
      <c r="H542" s="41">
        <f>'2. Collected Data'!I542/'3. Calculated Stats'!$G542*1000</f>
        <v>77.755804993083217</v>
      </c>
      <c r="I542" s="41">
        <f>'2. Collected Data'!J542/'3. Calculated Stats'!$G542*1000</f>
        <v>3.9458169697982526</v>
      </c>
      <c r="J542" s="41">
        <f>'2. Collected Data'!K542/'3. Calculated Stats'!$G542*1000</f>
        <v>0.46421376115273555</v>
      </c>
      <c r="K542" s="59">
        <f>('2. Collected Data'!Y542+'2. Collected Data'!Z542)/G542*1000</f>
        <v>161.31428200057559</v>
      </c>
      <c r="L542" s="66">
        <f>IF(SUM('2. Collected Data'!Y542:Z542)&gt;0,(ROUND('2. Collected Data'!Y542/SUM('2. Collected Data'!Y542:Z542),2)),"")</f>
        <v>1</v>
      </c>
      <c r="M542" s="66">
        <f>IF(SUM('2. Collected Data'!Y542:Z542)&gt;0,1-L542,"")</f>
        <v>0</v>
      </c>
      <c r="N542" s="59">
        <f>IF('2. Collected Data'!AD542&gt;0,'2. Collected Data'!AE542/'2. Collected Data'!AD542,"")</f>
        <v>1988.1308411214952</v>
      </c>
      <c r="O542" s="59">
        <f>IF('2. Collected Data'!AF542&gt;0,'2. Collected Data'!AG542/'2. Collected Data'!AF542,"")</f>
        <v>5272.727272727273</v>
      </c>
      <c r="P542" s="59">
        <f>SUM('2. Collected Data'!AI542:AK542)/'2. Collected Data'!G542</f>
        <v>25.597480247704464</v>
      </c>
      <c r="Q542" s="46" t="str">
        <f>IF(MAX('2. Collected Data'!AI542:AK542)='2. Collected Data'!AI542,"NaCl",IF(MAX('2. Collected Data'!AJ542:AK542)='2. Collected Data'!AJ542,"CaCl2","MgCl2"))</f>
        <v>NaCl</v>
      </c>
      <c r="R542" s="59">
        <f>'2. Collected Data'!AL542/'2. Collected Data'!G542</f>
        <v>2.0907537903053597</v>
      </c>
      <c r="S542" s="59">
        <f>SUM('2. Collected Data'!AO542:AU542)/'2. Collected Data'!G542</f>
        <v>4.9364723467862479</v>
      </c>
      <c r="T542" s="46" t="str">
        <f>IF(MAX('2. Collected Data'!AO542:AT542)='2. Collected Data'!AO542,"NaCl",IF(MAX('2. Collected Data'!AP542:AT542)='2. Collected Data'!AP542,"CaCl2",IF(MAX('2. Collected Data'!AQ542:AT542)='2. Collected Data'!AQ542,"MgCl2",IF(MAX('2. Collected Data'!AR542:AT542)='2. Collected Data'!AR542,"Potassium Acetate",IF('2. Collected Data'!AS542&gt;'2. Collected Data'!AT542,"Enhanced Brine","Ag Byproduct")))))</f>
        <v>MgCl2</v>
      </c>
      <c r="U542" s="65">
        <f>IF('2. Collected Data'!BC542&gt;0,'2. Collected Data'!BC542/'2. Collected Data'!$G542,"")</f>
        <v>1909.2415118513773</v>
      </c>
      <c r="V542" s="65">
        <f>IF('2. Collected Data'!BD542&gt;0,'2. Collected Data'!BD542/'2. Collected Data'!$G542,"")</f>
        <v>996.5866965620329</v>
      </c>
      <c r="W542" s="65">
        <f>IF('2. Collected Data'!BE542&gt;0,'2. Collected Data'!BE542/'2. Collected Data'!$G542,"")</f>
        <v>1856.6690155882982</v>
      </c>
      <c r="X542" s="65">
        <f>IF('2. Collected Data'!BF542&gt;0,'2. Collected Data'!BF542/'2. Collected Data'!$G542,"")</f>
        <v>6257.6071962417254</v>
      </c>
      <c r="Y542" s="67" t="str">
        <f>IF(AND('2. Collected Data'!BB542&gt;0,'2. Collected Data'!BH542&gt;0),('2. Collected Data'!BH542-'2. Collected Data'!BB542)/'2. Collected Data'!BH542,"")</f>
        <v/>
      </c>
    </row>
    <row r="543" spans="1:25" s="252" customFormat="1" ht="11.25" customHeight="1" x14ac:dyDescent="0.15">
      <c r="A543" s="158" t="s">
        <v>157</v>
      </c>
      <c r="B543" s="358"/>
      <c r="C543" s="358"/>
      <c r="D543" s="358"/>
      <c r="E543" s="358"/>
      <c r="F543" s="358"/>
      <c r="G543" s="359"/>
      <c r="H543" s="360"/>
      <c r="I543" s="360"/>
      <c r="J543" s="360"/>
      <c r="K543" s="361"/>
      <c r="L543" s="362"/>
      <c r="M543" s="362"/>
      <c r="N543" s="361"/>
      <c r="O543" s="361"/>
      <c r="P543" s="361"/>
      <c r="Q543" s="262"/>
      <c r="R543" s="361"/>
      <c r="S543" s="361"/>
      <c r="T543" s="262"/>
      <c r="U543" s="363"/>
      <c r="V543" s="363"/>
      <c r="W543" s="363"/>
      <c r="X543" s="363"/>
      <c r="Y543" s="364"/>
    </row>
    <row r="544" spans="1:25" s="252" customFormat="1" ht="11.25" customHeight="1" x14ac:dyDescent="0.15">
      <c r="A544" s="158" t="s">
        <v>355</v>
      </c>
      <c r="B544" s="358"/>
      <c r="C544" s="358"/>
      <c r="D544" s="358"/>
      <c r="E544" s="358"/>
      <c r="F544" s="358"/>
      <c r="G544" s="359"/>
      <c r="H544" s="360"/>
      <c r="I544" s="360"/>
      <c r="J544" s="360"/>
      <c r="K544" s="361"/>
      <c r="L544" s="362"/>
      <c r="M544" s="362"/>
      <c r="N544" s="361"/>
      <c r="O544" s="361"/>
      <c r="P544" s="361"/>
      <c r="Q544" s="262"/>
      <c r="R544" s="361"/>
      <c r="S544" s="361"/>
      <c r="T544" s="262"/>
      <c r="U544" s="363"/>
      <c r="V544" s="363"/>
      <c r="W544" s="363"/>
      <c r="X544" s="363"/>
      <c r="Y544" s="364"/>
    </row>
    <row r="545" spans="1:25" s="47" customFormat="1" ht="11.25" customHeight="1" x14ac:dyDescent="0.15">
      <c r="A545" s="157" t="s">
        <v>100</v>
      </c>
      <c r="B545" s="146"/>
      <c r="C545" s="146"/>
      <c r="D545" s="146"/>
      <c r="E545" s="146"/>
      <c r="F545" s="146"/>
      <c r="G545" s="123">
        <f>'2. Collected Data'!G545*'2. Collected Data'!AA545</f>
        <v>36180.53</v>
      </c>
      <c r="H545" s="41">
        <f>'2. Collected Data'!I545/'3. Calculated Stats'!$G545*1000</f>
        <v>40.905978989251956</v>
      </c>
      <c r="I545" s="41">
        <f>'2. Collected Data'!J545/'3. Calculated Stats'!$G545*1000</f>
        <v>0</v>
      </c>
      <c r="J545" s="41">
        <f>'2. Collected Data'!K545/'3. Calculated Stats'!$G545*1000</f>
        <v>1.0779278247167745</v>
      </c>
      <c r="K545" s="59">
        <f>('2. Collected Data'!Y545+'2. Collected Data'!Z545)/G545*1000</f>
        <v>108.92598864637971</v>
      </c>
      <c r="L545" s="66">
        <f>IF(SUM('2. Collected Data'!Y545:Z545)&gt;0,(ROUND('2. Collected Data'!Y545/SUM('2. Collected Data'!Y545:Z545),2)),"")</f>
        <v>0.91</v>
      </c>
      <c r="M545" s="66">
        <f>IF(SUM('2. Collected Data'!Y545:Z545)&gt;0,1-L545,"")</f>
        <v>8.9999999999999969E-2</v>
      </c>
      <c r="N545" s="59">
        <f>IF('2. Collected Data'!AD545&gt;0,'2. Collected Data'!AE545/'2. Collected Data'!AD545,"")</f>
        <v>1945.5252918287938</v>
      </c>
      <c r="O545" s="59" t="str">
        <f>IF('2. Collected Data'!AF545&gt;0,'2. Collected Data'!AG545/'2. Collected Data'!AF545,"")</f>
        <v/>
      </c>
      <c r="P545" s="59">
        <f>SUM('2. Collected Data'!AI545:AK545)/'2. Collected Data'!G545</f>
        <v>27.852515427496503</v>
      </c>
      <c r="Q545" s="46" t="str">
        <f>IF(MAX('2. Collected Data'!AI545:AK545)='2. Collected Data'!AI545,"NaCl",IF(MAX('2. Collected Data'!AJ545:AK545)='2. Collected Data'!AJ545,"CaCl2","MgCl2"))</f>
        <v>NaCl</v>
      </c>
      <c r="R545" s="59">
        <f>'2. Collected Data'!AL545/'2. Collected Data'!G545</f>
        <v>0.29265215296735564</v>
      </c>
      <c r="S545" s="59">
        <f>SUM('2. Collected Data'!AO545:AU545)/'2. Collected Data'!G545</f>
        <v>29.745176756669956</v>
      </c>
      <c r="T545" s="46" t="str">
        <f>IF(MAX('2. Collected Data'!AO545:AT545)='2. Collected Data'!AO545,"NaCl",IF(MAX('2. Collected Data'!AP545:AT545)='2. Collected Data'!AP545,"CaCl2",IF(MAX('2. Collected Data'!AQ545:AT545)='2. Collected Data'!AQ545,"MgCl2",IF(MAX('2. Collected Data'!AR545:AT545)='2. Collected Data'!AR545,"Potassium Acetate",IF('2. Collected Data'!AS545&gt;'2. Collected Data'!AT545,"Enhanced Brine","Ag Byproduct")))))</f>
        <v>NaCl</v>
      </c>
      <c r="U545" s="65" t="str">
        <f>IF('2. Collected Data'!BC545&gt;0,'2. Collected Data'!BC545/'2. Collected Data'!$G545,"")</f>
        <v/>
      </c>
      <c r="V545" s="65" t="str">
        <f>IF('2. Collected Data'!BD545&gt;0,'2. Collected Data'!BD545/'2. Collected Data'!$G545,"")</f>
        <v/>
      </c>
      <c r="W545" s="65" t="str">
        <f>IF('2. Collected Data'!BE545&gt;0,'2. Collected Data'!BE545/'2. Collected Data'!$G545,"")</f>
        <v/>
      </c>
      <c r="X545" s="65" t="str">
        <f>IF('2. Collected Data'!BF545&gt;0,'2. Collected Data'!BF545/'2. Collected Data'!$G545,"")</f>
        <v/>
      </c>
      <c r="Y545" s="67">
        <f>IF(AND('2. Collected Data'!BB545&gt;0,'2. Collected Data'!BH545&gt;0),('2. Collected Data'!BH545-'2. Collected Data'!BB545)/'2. Collected Data'!BH545,"")</f>
        <v>2.2014982418590397E-2</v>
      </c>
    </row>
    <row r="546" spans="1:25" s="252" customFormat="1" ht="11.25" customHeight="1" x14ac:dyDescent="0.15">
      <c r="A546" s="158" t="s">
        <v>356</v>
      </c>
      <c r="B546" s="358"/>
      <c r="C546" s="358"/>
      <c r="D546" s="358"/>
      <c r="E546" s="358"/>
      <c r="F546" s="358"/>
      <c r="G546" s="359"/>
      <c r="H546" s="360"/>
      <c r="I546" s="360"/>
      <c r="J546" s="360"/>
      <c r="K546" s="361"/>
      <c r="L546" s="362"/>
      <c r="M546" s="362"/>
      <c r="N546" s="361"/>
      <c r="O546" s="361"/>
      <c r="P546" s="361"/>
      <c r="Q546" s="262"/>
      <c r="R546" s="361"/>
      <c r="S546" s="361"/>
      <c r="T546" s="262"/>
      <c r="U546" s="363"/>
      <c r="V546" s="363"/>
      <c r="W546" s="363"/>
      <c r="X546" s="363"/>
      <c r="Y546" s="364"/>
    </row>
    <row r="547" spans="1:25" s="47" customFormat="1" ht="11.25" customHeight="1" x14ac:dyDescent="0.15">
      <c r="A547" s="157" t="s">
        <v>143</v>
      </c>
      <c r="B547" s="146"/>
      <c r="C547" s="146"/>
      <c r="D547" s="146"/>
      <c r="E547" s="146"/>
      <c r="F547" s="146"/>
      <c r="G547" s="123">
        <f>'2. Collected Data'!G547*'2. Collected Data'!AA547</f>
        <v>16910.88</v>
      </c>
      <c r="H547" s="41">
        <f>'2. Collected Data'!I547/'3. Calculated Stats'!$G547*1000</f>
        <v>20.815001939579727</v>
      </c>
      <c r="I547" s="41">
        <f>'2. Collected Data'!J547/'3. Calculated Stats'!$G547*1000</f>
        <v>1.1235370365114057</v>
      </c>
      <c r="J547" s="41">
        <f>'2. Collected Data'!K547/'3. Calculated Stats'!$G547*1000</f>
        <v>0.76873586708675123</v>
      </c>
      <c r="K547" s="59">
        <f>('2. Collected Data'!Y547+'2. Collected Data'!Z547)/G547*1000</f>
        <v>21.642871334903919</v>
      </c>
      <c r="L547" s="66">
        <f>IF(SUM('2. Collected Data'!Y547:Z547)&gt;0,(ROUND('2. Collected Data'!Y547/SUM('2. Collected Data'!Y547:Z547),2)),"")</f>
        <v>1</v>
      </c>
      <c r="M547" s="66">
        <f>IF(SUM('2. Collected Data'!Y547:Z547)&gt;0,1-L547,"")</f>
        <v>0</v>
      </c>
      <c r="N547" s="59">
        <f>IF('2. Collected Data'!AD547&gt;0,'2. Collected Data'!AE547/'2. Collected Data'!AD547,"")</f>
        <v>1405.2238805970148</v>
      </c>
      <c r="O547" s="59">
        <f>IF('2. Collected Data'!AF547&gt;0,'2. Collected Data'!AG547/'2. Collected Data'!AF547,"")</f>
        <v>21155.172413793105</v>
      </c>
      <c r="P547" s="59">
        <f>SUM('2. Collected Data'!AI547:AK547)/'2. Collected Data'!G547</f>
        <v>1.9520166898470097</v>
      </c>
      <c r="Q547" s="46" t="str">
        <f>IF(MAX('2. Collected Data'!AI547:AK547)='2. Collected Data'!AI547,"NaCl",IF(MAX('2. Collected Data'!AJ547:AK547)='2. Collected Data'!AJ547,"CaCl2","MgCl2"))</f>
        <v>NaCl</v>
      </c>
      <c r="R547" s="59">
        <f>'2. Collected Data'!AL547/'2. Collected Data'!G547</f>
        <v>0.70300185442744556</v>
      </c>
      <c r="S547" s="59">
        <f>SUM('2. Collected Data'!AO547:AU547)/'2. Collected Data'!G547</f>
        <v>141.49855122855817</v>
      </c>
      <c r="T547" s="46" t="str">
        <f>IF(MAX('2. Collected Data'!AO547:AT547)='2. Collected Data'!AO547,"NaCl",IF(MAX('2. Collected Data'!AP547:AT547)='2. Collected Data'!AP547,"CaCl2",IF(MAX('2. Collected Data'!AQ547:AT547)='2. Collected Data'!AQ547,"MgCl2",IF(MAX('2. Collected Data'!AR547:AT547)='2. Collected Data'!AR547,"Potassium Acetate",IF('2. Collected Data'!AS547&gt;'2. Collected Data'!AT547,"Enhanced Brine","Ag Byproduct")))))</f>
        <v>NaCl</v>
      </c>
      <c r="U547" s="65">
        <f>IF('2. Collected Data'!BC547&gt;0,'2. Collected Data'!BC547/'2. Collected Data'!$G547,"")</f>
        <v>649.07162726008346</v>
      </c>
      <c r="V547" s="65">
        <f>IF('2. Collected Data'!BD547&gt;0,'2. Collected Data'!BD547/'2. Collected Data'!$G547,"")</f>
        <v>532.11352573018075</v>
      </c>
      <c r="W547" s="65">
        <f>IF('2. Collected Data'!BE547&gt;0,'2. Collected Data'!BE547/'2. Collected Data'!$G547,"")</f>
        <v>210.20508808530366</v>
      </c>
      <c r="X547" s="65">
        <f>IF('2. Collected Data'!BF547&gt;0,'2. Collected Data'!BF547/'2. Collected Data'!$G547,"")</f>
        <v>1400.1039638386649</v>
      </c>
      <c r="Y547" s="67" t="str">
        <f>IF(AND('2. Collected Data'!BB547&gt;0,'2. Collected Data'!BH547&gt;0),('2. Collected Data'!BH547-'2. Collected Data'!BB547)/'2. Collected Data'!BH547,"")</f>
        <v/>
      </c>
    </row>
    <row r="548" spans="1:25" s="47" customFormat="1" ht="11.25" customHeight="1" x14ac:dyDescent="0.15">
      <c r="A548" s="157" t="s">
        <v>116</v>
      </c>
      <c r="B548" s="146"/>
      <c r="C548" s="146"/>
      <c r="D548" s="146"/>
      <c r="E548" s="146"/>
      <c r="F548" s="146"/>
      <c r="G548" s="123">
        <f>'2. Collected Data'!G548*'2. Collected Data'!AA548</f>
        <v>43461</v>
      </c>
      <c r="H548" s="41">
        <f>'2. Collected Data'!I548/'3. Calculated Stats'!$G548*1000</f>
        <v>37.320816364096544</v>
      </c>
      <c r="I548" s="41">
        <f>'2. Collected Data'!J548/'3. Calculated Stats'!$G548*1000</f>
        <v>0.98939278893720806</v>
      </c>
      <c r="J548" s="41">
        <f>'2. Collected Data'!K548/'3. Calculated Stats'!$G548*1000</f>
        <v>4.6018269252893394E-2</v>
      </c>
      <c r="K548" s="59">
        <f>('2. Collected Data'!Y548+'2. Collected Data'!Z548)/G548*1000</f>
        <v>75.515979843998068</v>
      </c>
      <c r="L548" s="66">
        <f>IF(SUM('2. Collected Data'!Y548:Z548)&gt;0,(ROUND('2. Collected Data'!Y548/SUM('2. Collected Data'!Y548:Z548),2)),"")</f>
        <v>0.84</v>
      </c>
      <c r="M548" s="66">
        <f>IF(SUM('2. Collected Data'!Y548:Z548)&gt;0,1-L548,"")</f>
        <v>0.16000000000000003</v>
      </c>
      <c r="N548" s="59">
        <f>IF('2. Collected Data'!AD548&gt;0,'2. Collected Data'!AE548/'2. Collected Data'!AD548,"")</f>
        <v>3536.3722943722942</v>
      </c>
      <c r="O548" s="59">
        <f>IF('2. Collected Data'!AF548&gt;0,'2. Collected Data'!AG548/'2. Collected Data'!AF548,"")</f>
        <v>32558.026737967914</v>
      </c>
      <c r="P548" s="59">
        <f>SUM('2. Collected Data'!AI548:AK548)/'2. Collected Data'!G548</f>
        <v>17.211292883274659</v>
      </c>
      <c r="Q548" s="46" t="str">
        <f>IF(MAX('2. Collected Data'!AI548:AK548)='2. Collected Data'!AI548,"NaCl",IF(MAX('2. Collected Data'!AJ548:AK548)='2. Collected Data'!AJ548,"CaCl2","MgCl2"))</f>
        <v>NaCl</v>
      </c>
      <c r="R548" s="59">
        <f>'2. Collected Data'!AL548/'2. Collected Data'!G548</f>
        <v>5.5774142334506796E-2</v>
      </c>
      <c r="S548" s="59">
        <f>SUM('2. Collected Data'!AO548:AU548)/'2. Collected Data'!G548</f>
        <v>296.89634384850785</v>
      </c>
      <c r="T548" s="46" t="str">
        <f>IF(MAX('2. Collected Data'!AO548:AT548)='2. Collected Data'!AO548,"NaCl",IF(MAX('2. Collected Data'!AP548:AT548)='2. Collected Data'!AP548,"CaCl2",IF(MAX('2. Collected Data'!AQ548:AT548)='2. Collected Data'!AQ548,"MgCl2",IF(MAX('2. Collected Data'!AR548:AT548)='2. Collected Data'!AR548,"Potassium Acetate",IF('2. Collected Data'!AS548&gt;'2. Collected Data'!AT548,"Enhanced Brine","Ag Byproduct")))))</f>
        <v>NaCl</v>
      </c>
      <c r="U548" s="65">
        <f>IF('2. Collected Data'!BC548&gt;0,'2. Collected Data'!BC548/'2. Collected Data'!$G548,"")</f>
        <v>889.41276086606388</v>
      </c>
      <c r="V548" s="65">
        <f>IF('2. Collected Data'!BD548&gt;0,'2. Collected Data'!BD548/'2. Collected Data'!$G548,"")</f>
        <v>772.71553806861323</v>
      </c>
      <c r="W548" s="65">
        <f>IF('2. Collected Data'!BE548&gt;0,'2. Collected Data'!BE548/'2. Collected Data'!$G548,"")</f>
        <v>1142.6634453878189</v>
      </c>
      <c r="X548" s="65">
        <f>IF('2. Collected Data'!BF548&gt;0,'2. Collected Data'!BF548/'2. Collected Data'!$G548,"")</f>
        <v>2806.5327995214102</v>
      </c>
      <c r="Y548" s="67">
        <f>IF(AND('2. Collected Data'!BB548&gt;0,'2. Collected Data'!BH548&gt;0),('2. Collected Data'!BH548-'2. Collected Data'!BB548)/'2. Collected Data'!BH548,"")</f>
        <v>0.13954692556634304</v>
      </c>
    </row>
    <row r="549" spans="1:25" s="252" customFormat="1" ht="11.25" customHeight="1" x14ac:dyDescent="0.15">
      <c r="A549" s="158" t="s">
        <v>357</v>
      </c>
      <c r="B549" s="358"/>
      <c r="C549" s="358"/>
      <c r="D549" s="358"/>
      <c r="E549" s="358"/>
      <c r="F549" s="358"/>
      <c r="G549" s="359"/>
      <c r="H549" s="360"/>
      <c r="I549" s="360"/>
      <c r="J549" s="360"/>
      <c r="K549" s="361"/>
      <c r="L549" s="362"/>
      <c r="M549" s="362"/>
      <c r="N549" s="361"/>
      <c r="O549" s="361"/>
      <c r="P549" s="361"/>
      <c r="Q549" s="262"/>
      <c r="R549" s="361"/>
      <c r="S549" s="361"/>
      <c r="T549" s="262"/>
      <c r="U549" s="363"/>
      <c r="V549" s="363"/>
      <c r="W549" s="363"/>
      <c r="X549" s="363"/>
      <c r="Y549" s="364"/>
    </row>
    <row r="550" spans="1:25" s="47" customFormat="1" ht="11.25" customHeight="1" x14ac:dyDescent="0.15">
      <c r="A550" s="157" t="s">
        <v>144</v>
      </c>
      <c r="B550" s="146"/>
      <c r="C550" s="146"/>
      <c r="D550" s="146"/>
      <c r="E550" s="146"/>
      <c r="F550" s="146"/>
      <c r="G550" s="123">
        <f>'2. Collected Data'!G550*'2. Collected Data'!AA550</f>
        <v>19090</v>
      </c>
      <c r="H550" s="41">
        <f>'2. Collected Data'!I550/'3. Calculated Stats'!$G550*1000</f>
        <v>24.934520691461497</v>
      </c>
      <c r="I550" s="41">
        <f>'2. Collected Data'!J550/'3. Calculated Stats'!$G550*1000</f>
        <v>3.0906233630172868</v>
      </c>
      <c r="J550" s="41">
        <f>'2. Collected Data'!K550/'3. Calculated Stats'!$G550*1000</f>
        <v>1.676270298585647</v>
      </c>
      <c r="K550" s="59">
        <f>('2. Collected Data'!Y550+'2. Collected Data'!Z550)/G550*1000</f>
        <v>54.216867469879517</v>
      </c>
      <c r="L550" s="66">
        <f>IF(SUM('2. Collected Data'!Y550:Z550)&gt;0,(ROUND('2. Collected Data'!Y550/SUM('2. Collected Data'!Y550:Z550),2)),"")</f>
        <v>0.92</v>
      </c>
      <c r="M550" s="66">
        <f>IF(SUM('2. Collected Data'!Y550:Z550)&gt;0,1-L550,"")</f>
        <v>7.999999999999996E-2</v>
      </c>
      <c r="N550" s="59">
        <f>IF('2. Collected Data'!AD550&gt;0,'2. Collected Data'!AE550/'2. Collected Data'!AD550,"")</f>
        <v>875</v>
      </c>
      <c r="O550" s="59">
        <f>IF('2. Collected Data'!AF550&gt;0,'2. Collected Data'!AG550/'2. Collected Data'!AF550,"")</f>
        <v>19238.888888888891</v>
      </c>
      <c r="P550" s="59">
        <f>SUM('2. Collected Data'!AI550:AK550)/'2. Collected Data'!G550</f>
        <v>0.28810895756940808</v>
      </c>
      <c r="Q550" s="46" t="str">
        <f>IF(MAX('2. Collected Data'!AI550:AK550)='2. Collected Data'!AI550,"NaCl",IF(MAX('2. Collected Data'!AJ550:AK550)='2. Collected Data'!AJ550,"CaCl2","MgCl2"))</f>
        <v>NaCl</v>
      </c>
      <c r="R550" s="59">
        <f>'2. Collected Data'!AL550/'2. Collected Data'!G550</f>
        <v>22.524882137244632</v>
      </c>
      <c r="S550" s="59">
        <f>SUM('2. Collected Data'!AO550:AU550)/'2. Collected Data'!G550</f>
        <v>235.7255107386066</v>
      </c>
      <c r="T550" s="46" t="str">
        <f>IF(MAX('2. Collected Data'!AO550:AT550)='2. Collected Data'!AO550,"NaCl",IF(MAX('2. Collected Data'!AP550:AT550)='2. Collected Data'!AP550,"CaCl2",IF(MAX('2. Collected Data'!AQ550:AT550)='2. Collected Data'!AQ550,"MgCl2",IF(MAX('2. Collected Data'!AR550:AT550)='2. Collected Data'!AR550,"Potassium Acetate",IF('2. Collected Data'!AS550&gt;'2. Collected Data'!AT550,"Enhanced Brine","Ag Byproduct")))))</f>
        <v>MgCl2</v>
      </c>
      <c r="U550" s="65">
        <f>IF('2. Collected Data'!BC550&gt;0,'2. Collected Data'!BC550/'2. Collected Data'!$G550,"")</f>
        <v>827.90377160817184</v>
      </c>
      <c r="V550" s="65">
        <f>IF('2. Collected Data'!BD550&gt;0,'2. Collected Data'!BD550/'2. Collected Data'!$G550,"")</f>
        <v>752.59544264012573</v>
      </c>
      <c r="W550" s="65">
        <f>IF('2. Collected Data'!BE550&gt;0,'2. Collected Data'!BE550/'2. Collected Data'!$G550,"")</f>
        <v>588.35421686746986</v>
      </c>
      <c r="X550" s="65">
        <f>IF('2. Collected Data'!BF550&gt;0,'2. Collected Data'!BF550/'2. Collected Data'!$G550,"")</f>
        <v>2168.8534834992142</v>
      </c>
      <c r="Y550" s="67">
        <f>IF(AND('2. Collected Data'!BB550&gt;0,'2. Collected Data'!BH550&gt;0),('2. Collected Data'!BH550-'2. Collected Data'!BB550)/'2. Collected Data'!BH550,"")</f>
        <v>0</v>
      </c>
    </row>
    <row r="551" spans="1:25" s="47" customFormat="1" ht="11.25" customHeight="1" x14ac:dyDescent="0.15">
      <c r="A551" s="157" t="s">
        <v>145</v>
      </c>
      <c r="B551" s="146"/>
      <c r="C551" s="146"/>
      <c r="D551" s="146"/>
      <c r="E551" s="146"/>
      <c r="F551" s="146"/>
      <c r="G551" s="123">
        <f>'2. Collected Data'!G551*'2. Collected Data'!AA551</f>
        <v>86400</v>
      </c>
      <c r="H551" s="41">
        <f>'2. Collected Data'!I551/'3. Calculated Stats'!$G551*1000</f>
        <v>26.087962962962962</v>
      </c>
      <c r="I551" s="41">
        <f>'2. Collected Data'!J551/'3. Calculated Stats'!$G551*1000</f>
        <v>1.4930555555555556</v>
      </c>
      <c r="J551" s="41">
        <f>'2. Collected Data'!K551/'3. Calculated Stats'!$G551*1000</f>
        <v>0.5439814814814814</v>
      </c>
      <c r="K551" s="59">
        <f>('2. Collected Data'!Y551+'2. Collected Data'!Z551)/G551*1000</f>
        <v>51.863425925925924</v>
      </c>
      <c r="L551" s="66">
        <f>IF(SUM('2. Collected Data'!Y551:Z551)&gt;0,(ROUND('2. Collected Data'!Y551/SUM('2. Collected Data'!Y551:Z551),2)),"")</f>
        <v>0.87</v>
      </c>
      <c r="M551" s="66">
        <f>IF(SUM('2. Collected Data'!Y551:Z551)&gt;0,1-L551,"")</f>
        <v>0.13</v>
      </c>
      <c r="N551" s="59">
        <f>IF('2. Collected Data'!AD551&gt;0,'2. Collected Data'!AE551/'2. Collected Data'!AD551,"")</f>
        <v>1917.2259507829979</v>
      </c>
      <c r="O551" s="59">
        <f>IF('2. Collected Data'!AF551&gt;0,'2. Collected Data'!AG551/'2. Collected Data'!AF551,"")</f>
        <v>46153.846153846156</v>
      </c>
      <c r="P551" s="59">
        <f>SUM('2. Collected Data'!AI551:AK551)/'2. Collected Data'!G551</f>
        <v>9.6041666666666661</v>
      </c>
      <c r="Q551" s="46" t="str">
        <f>IF(MAX('2. Collected Data'!AI551:AK551)='2. Collected Data'!AI551,"NaCl",IF(MAX('2. Collected Data'!AJ551:AK551)='2. Collected Data'!AJ551,"CaCl2","MgCl2"))</f>
        <v>NaCl</v>
      </c>
      <c r="R551" s="59">
        <f>'2. Collected Data'!AL551/'2. Collected Data'!G551</f>
        <v>6.260416666666667</v>
      </c>
      <c r="S551" s="59">
        <f>SUM('2. Collected Data'!AO551:AU551)/'2. Collected Data'!G551</f>
        <v>120.83333333333333</v>
      </c>
      <c r="T551" s="46" t="str">
        <f>IF(MAX('2. Collected Data'!AO551:AT551)='2. Collected Data'!AO551,"NaCl",IF(MAX('2. Collected Data'!AP551:AT551)='2. Collected Data'!AP551,"CaCl2",IF(MAX('2. Collected Data'!AQ551:AT551)='2. Collected Data'!AQ551,"MgCl2",IF(MAX('2. Collected Data'!AR551:AT551)='2. Collected Data'!AR551,"Potassium Acetate",IF('2. Collected Data'!AS551&gt;'2. Collected Data'!AT551,"Enhanced Brine","Ag Byproduct")))))</f>
        <v>NaCl</v>
      </c>
      <c r="U551" s="65">
        <f>IF('2. Collected Data'!BC551&gt;0,'2. Collected Data'!BC551/'2. Collected Data'!$G551,"")</f>
        <v>1302.0833333333333</v>
      </c>
      <c r="V551" s="65">
        <f>IF('2. Collected Data'!BD551&gt;0,'2. Collected Data'!BD551/'2. Collected Data'!$G551,"")</f>
        <v>708.33333333333337</v>
      </c>
      <c r="W551" s="65">
        <f>IF('2. Collected Data'!BE551&gt;0,'2. Collected Data'!BE551/'2. Collected Data'!$G551,"")</f>
        <v>760.41666666666663</v>
      </c>
      <c r="X551" s="65">
        <f>IF('2. Collected Data'!BF551&gt;0,'2. Collected Data'!BF551/'2. Collected Data'!$G551,"")</f>
        <v>3104.1666666666665</v>
      </c>
      <c r="Y551" s="67" t="str">
        <f>IF(AND('2. Collected Data'!BB551&gt;0,'2. Collected Data'!BH551&gt;0),('2. Collected Data'!BH551-'2. Collected Data'!BB551)/'2. Collected Data'!BH551,"")</f>
        <v/>
      </c>
    </row>
    <row r="552" spans="1:25" s="47" customFormat="1" ht="11.25" customHeight="1" x14ac:dyDescent="0.15">
      <c r="A552" s="240" t="s">
        <v>322</v>
      </c>
      <c r="B552" s="146"/>
      <c r="C552" s="146"/>
      <c r="D552" s="146"/>
      <c r="E552" s="146"/>
      <c r="F552" s="146"/>
      <c r="G552" s="123">
        <f>'2. Collected Data'!G552*'2. Collected Data'!AA552</f>
        <v>3185</v>
      </c>
      <c r="H552" s="41">
        <f>'2. Collected Data'!I552/'3. Calculated Stats'!$G552*1000</f>
        <v>45.525902668759812</v>
      </c>
      <c r="I552" s="41">
        <f>'2. Collected Data'!J552/'3. Calculated Stats'!$G552*1000</f>
        <v>0</v>
      </c>
      <c r="J552" s="41">
        <f>'2. Collected Data'!K552/'3. Calculated Stats'!$G552*1000</f>
        <v>1.5698587127158556</v>
      </c>
      <c r="K552" s="59">
        <f>('2. Collected Data'!Y552+'2. Collected Data'!Z552)/G552*1000</f>
        <v>70.64364207221351</v>
      </c>
      <c r="L552" s="66">
        <f>IF(SUM('2. Collected Data'!Y552:Z552)&gt;0,(ROUND('2. Collected Data'!Y552/SUM('2. Collected Data'!Y552:Z552),2)),"")</f>
        <v>1</v>
      </c>
      <c r="M552" s="66">
        <f>IF(SUM('2. Collected Data'!Y552:Z552)&gt;0,1-L552,"")</f>
        <v>0</v>
      </c>
      <c r="N552" s="59">
        <f>IF('2. Collected Data'!AD552&gt;0,'2. Collected Data'!AE552/'2. Collected Data'!AD552,"")</f>
        <v>2875</v>
      </c>
      <c r="O552" s="59">
        <f>IF('2. Collected Data'!AF552&gt;0,'2. Collected Data'!AG552/'2. Collected Data'!AF552,"")</f>
        <v>12000</v>
      </c>
      <c r="P552" s="59">
        <f>SUM('2. Collected Data'!AI552:AK552)/'2. Collected Data'!G552</f>
        <v>36.263736263736263</v>
      </c>
      <c r="Q552" s="46" t="str">
        <f>IF(MAX('2. Collected Data'!AI552:AK552)='2. Collected Data'!AI552,"NaCl",IF(MAX('2. Collected Data'!AJ552:AK552)='2. Collected Data'!AJ552,"CaCl2","MgCl2"))</f>
        <v>NaCl</v>
      </c>
      <c r="R552" s="59">
        <f>'2. Collected Data'!AL552/'2. Collected Data'!G552</f>
        <v>3.704866562009419</v>
      </c>
      <c r="S552" s="59">
        <f>SUM('2. Collected Data'!AO552:AU552)/'2. Collected Data'!G552</f>
        <v>13.029827315541601</v>
      </c>
      <c r="T552" s="46" t="str">
        <f>IF(MAX('2. Collected Data'!AO552:AT552)='2. Collected Data'!AO552,"NaCl",IF(MAX('2. Collected Data'!AP552:AT552)='2. Collected Data'!AP552,"CaCl2",IF(MAX('2. Collected Data'!AQ552:AT552)='2. Collected Data'!AQ552,"MgCl2",IF(MAX('2. Collected Data'!AR552:AT552)='2. Collected Data'!AR552,"Potassium Acetate",IF('2. Collected Data'!AS552&gt;'2. Collected Data'!AT552,"Enhanced Brine","Ag Byproduct")))))</f>
        <v>CaCl2</v>
      </c>
      <c r="U552" s="65">
        <f>IF('2. Collected Data'!BC552&gt;0,'2. Collected Data'!BC552/'2. Collected Data'!$G552,"")</f>
        <v>376.76609105180535</v>
      </c>
      <c r="V552" s="65">
        <f>IF('2. Collected Data'!BD552&gt;0,'2. Collected Data'!BD552/'2. Collected Data'!$G552,"")</f>
        <v>1255.8869701726844</v>
      </c>
      <c r="W552" s="65">
        <f>IF('2. Collected Data'!BE552&gt;0,'2. Collected Data'!BE552/'2. Collected Data'!$G552,"")</f>
        <v>1978.0219780219779</v>
      </c>
      <c r="X552" s="65">
        <f>IF('2. Collected Data'!BF552&gt;0,'2. Collected Data'!BF552/'2. Collected Data'!$G552,"")</f>
        <v>3642.072213500785</v>
      </c>
      <c r="Y552" s="67">
        <f>IF(AND('2. Collected Data'!BB552&gt;0,'2. Collected Data'!BH552&gt;0),('2. Collected Data'!BH552-'2. Collected Data'!BB552)/'2. Collected Data'!BH552,"")</f>
        <v>0</v>
      </c>
    </row>
    <row r="553" spans="1:25" s="252" customFormat="1" ht="11.25" customHeight="1" x14ac:dyDescent="0.15">
      <c r="A553" s="253" t="s">
        <v>70</v>
      </c>
      <c r="B553" s="358"/>
      <c r="C553" s="358"/>
      <c r="D553" s="358"/>
      <c r="E553" s="358"/>
      <c r="F553" s="358"/>
      <c r="G553" s="359"/>
      <c r="H553" s="360"/>
      <c r="I553" s="360"/>
      <c r="J553" s="360"/>
      <c r="K553" s="361"/>
      <c r="L553" s="362"/>
      <c r="M553" s="362"/>
      <c r="N553" s="361"/>
      <c r="O553" s="361"/>
      <c r="P553" s="361"/>
      <c r="Q553" s="262"/>
      <c r="R553" s="361"/>
      <c r="S553" s="361"/>
      <c r="T553" s="262"/>
      <c r="U553" s="363"/>
      <c r="V553" s="363"/>
      <c r="W553" s="363"/>
      <c r="X553" s="363"/>
      <c r="Y553" s="364"/>
    </row>
    <row r="554" spans="1:25" s="47" customFormat="1" ht="11.25" customHeight="1" x14ac:dyDescent="0.15">
      <c r="A554" s="157" t="s">
        <v>146</v>
      </c>
      <c r="B554" s="146"/>
      <c r="C554" s="146"/>
      <c r="D554" s="146"/>
      <c r="E554" s="146"/>
      <c r="F554" s="146"/>
      <c r="G554" s="123">
        <f>'2. Collected Data'!G554*'2. Collected Data'!AA554</f>
        <v>17729.66</v>
      </c>
      <c r="H554" s="41">
        <f>'2. Collected Data'!I554/'3. Calculated Stats'!$G554*1000</f>
        <v>26.791263904665968</v>
      </c>
      <c r="I554" s="41">
        <f>'2. Collected Data'!J554/'3. Calculated Stats'!$G554*1000</f>
        <v>1.4664691821501372</v>
      </c>
      <c r="J554" s="41">
        <f>'2. Collected Data'!K554/'3. Calculated Stats'!$G554*1000</f>
        <v>3.8917835987830562</v>
      </c>
      <c r="K554" s="59">
        <f>('2. Collected Data'!Y554+'2. Collected Data'!Z554)/G554*1000</f>
        <v>22.279051036511696</v>
      </c>
      <c r="L554" s="66">
        <f>IF(SUM('2. Collected Data'!Y554:Z554)&gt;0,(ROUND('2. Collected Data'!Y554/SUM('2. Collected Data'!Y554:Z554),2)),"")</f>
        <v>0.85</v>
      </c>
      <c r="M554" s="66">
        <f>IF(SUM('2. Collected Data'!Y554:Z554)&gt;0,1-L554,"")</f>
        <v>0.15000000000000002</v>
      </c>
      <c r="N554" s="59">
        <f>IF('2. Collected Data'!AD554&gt;0,'2. Collected Data'!AE554/'2. Collected Data'!AD554,"")</f>
        <v>1440</v>
      </c>
      <c r="O554" s="59">
        <f>IF('2. Collected Data'!AF554&gt;0,'2. Collected Data'!AG554/'2. Collected Data'!AF554,"")</f>
        <v>14817.692307692309</v>
      </c>
      <c r="P554" s="59">
        <f>SUM('2. Collected Data'!AI554:AK554)/'2. Collected Data'!G554</f>
        <v>3.0896706423022211</v>
      </c>
      <c r="Q554" s="46" t="str">
        <f>IF(MAX('2. Collected Data'!AI554:AK554)='2. Collected Data'!AI554,"NaCl",IF(MAX('2. Collected Data'!AJ554:AK554)='2. Collected Data'!AJ554,"CaCl2","MgCl2"))</f>
        <v>NaCl</v>
      </c>
      <c r="R554" s="59">
        <f>'2. Collected Data'!AL554/'2. Collected Data'!G554</f>
        <v>0.48473574789364265</v>
      </c>
      <c r="S554" s="59">
        <f>SUM('2. Collected Data'!AO554:AU554)/'2. Collected Data'!G554</f>
        <v>103.38434183171026</v>
      </c>
      <c r="T554" s="46" t="str">
        <f>IF(MAX('2. Collected Data'!AO554:AT554)='2. Collected Data'!AO554,"NaCl",IF(MAX('2. Collected Data'!AP554:AT554)='2. Collected Data'!AP554,"CaCl2",IF(MAX('2. Collected Data'!AQ554:AT554)='2. Collected Data'!AQ554,"MgCl2",IF(MAX('2. Collected Data'!AR554:AT554)='2. Collected Data'!AR554,"Potassium Acetate",IF('2. Collected Data'!AS554&gt;'2. Collected Data'!AT554,"Enhanced Brine","Ag Byproduct")))))</f>
        <v>NaCl</v>
      </c>
      <c r="U554" s="65">
        <f>IF('2. Collected Data'!BC554&gt;0,'2. Collected Data'!BC554/'2. Collected Data'!$G554,"")</f>
        <v>325.97144107670425</v>
      </c>
      <c r="V554" s="65">
        <f>IF('2. Collected Data'!BD554&gt;0,'2. Collected Data'!BD554/'2. Collected Data'!$G554,"")</f>
        <v>739.27869569974837</v>
      </c>
      <c r="W554" s="65">
        <f>IF('2. Collected Data'!BE554&gt;0,'2. Collected Data'!BE554/'2. Collected Data'!$G554,"")</f>
        <v>249.597652916074</v>
      </c>
      <c r="X554" s="65">
        <f>IF('2. Collected Data'!BF554&gt;0,'2. Collected Data'!BF554/'2. Collected Data'!$G554,"")</f>
        <v>1314.8477935222672</v>
      </c>
      <c r="Y554" s="67">
        <f>IF(AND('2. Collected Data'!BB554&gt;0,'2. Collected Data'!BH554&gt;0),('2. Collected Data'!BH554-'2. Collected Data'!BB554)/'2. Collected Data'!BH554,"")</f>
        <v>0.1508462104488596</v>
      </c>
    </row>
    <row r="555" spans="1:25" s="252" customFormat="1" ht="11.25" customHeight="1" x14ac:dyDescent="0.15">
      <c r="A555" s="253" t="s">
        <v>158</v>
      </c>
      <c r="B555" s="358"/>
      <c r="C555" s="358"/>
      <c r="D555" s="358"/>
      <c r="E555" s="358"/>
      <c r="F555" s="358"/>
      <c r="G555" s="359"/>
      <c r="H555" s="360"/>
      <c r="I555" s="360"/>
      <c r="J555" s="360"/>
      <c r="K555" s="361"/>
      <c r="L555" s="362"/>
      <c r="M555" s="362"/>
      <c r="N555" s="361"/>
      <c r="O555" s="361"/>
      <c r="P555" s="361"/>
      <c r="Q555" s="262"/>
      <c r="R555" s="361"/>
      <c r="S555" s="361"/>
      <c r="T555" s="262"/>
      <c r="U555" s="363"/>
      <c r="V555" s="363"/>
      <c r="W555" s="363"/>
      <c r="X555" s="363"/>
      <c r="Y555" s="364"/>
    </row>
    <row r="556" spans="1:25" s="47" customFormat="1" ht="11.25" customHeight="1" x14ac:dyDescent="0.15">
      <c r="A556" s="157" t="s">
        <v>358</v>
      </c>
      <c r="B556" s="146"/>
      <c r="C556" s="146"/>
      <c r="D556" s="146"/>
      <c r="E556" s="146"/>
      <c r="F556" s="146"/>
      <c r="G556" s="123">
        <f>'2. Collected Data'!G556*'2. Collected Data'!AA556</f>
        <v>186712.05</v>
      </c>
      <c r="H556" s="41">
        <f>'2. Collected Data'!I556/'3. Calculated Stats'!$G556*1000</f>
        <v>3.4812964669393329</v>
      </c>
      <c r="I556" s="41">
        <f>'2. Collected Data'!J556/'3. Calculated Stats'!$G556*1000</f>
        <v>2.3030115088983276</v>
      </c>
      <c r="J556" s="41">
        <f>'2. Collected Data'!K556/'3. Calculated Stats'!$G556*1000</f>
        <v>4.2846725746945639E-2</v>
      </c>
      <c r="K556" s="59">
        <f>('2. Collected Data'!Y556+'2. Collected Data'!Z556)/G556*1000</f>
        <v>29.473191473180226</v>
      </c>
      <c r="L556" s="66">
        <f>IF(SUM('2. Collected Data'!Y556:Z556)&gt;0,(ROUND('2. Collected Data'!Y556/SUM('2. Collected Data'!Y556:Z556),2)),"")</f>
        <v>1</v>
      </c>
      <c r="M556" s="66">
        <f>IF(SUM('2. Collected Data'!Y556:Z556)&gt;0,1-L556,"")</f>
        <v>0</v>
      </c>
      <c r="N556" s="59">
        <f>IF('2. Collected Data'!AD556&gt;0,'2. Collected Data'!AE556/'2. Collected Data'!AD556,"")</f>
        <v>287.39884393063585</v>
      </c>
      <c r="O556" s="59">
        <f>IF('2. Collected Data'!AF556&gt;0,'2. Collected Data'!AG556/'2. Collected Data'!AF556,"")</f>
        <v>15180</v>
      </c>
      <c r="P556" s="59">
        <f>SUM('2. Collected Data'!AI556:AK556)/'2. Collected Data'!G556</f>
        <v>6.4562249731605431E-2</v>
      </c>
      <c r="Q556" s="46" t="str">
        <f>IF(MAX('2. Collected Data'!AI556:AK556)='2. Collected Data'!AI556,"NaCl",IF(MAX('2. Collected Data'!AJ556:AK556)='2. Collected Data'!AJ556,"CaCl2","MgCl2"))</f>
        <v>NaCl</v>
      </c>
      <c r="R556" s="59">
        <f>'2. Collected Data'!AL556/'2. Collected Data'!G556</f>
        <v>4.3248413800823247E-2</v>
      </c>
      <c r="S556" s="59">
        <f>SUM('2. Collected Data'!AO556:AU556)/'2. Collected Data'!G556</f>
        <v>32.224062399829045</v>
      </c>
      <c r="T556" s="46" t="str">
        <f>IF(MAX('2. Collected Data'!AO556:AT556)='2. Collected Data'!AO556,"NaCl",IF(MAX('2. Collected Data'!AP556:AT556)='2. Collected Data'!AP556,"CaCl2",IF(MAX('2. Collected Data'!AQ556:AT556)='2. Collected Data'!AQ556,"MgCl2",IF(MAX('2. Collected Data'!AR556:AT556)='2. Collected Data'!AR556,"Potassium Acetate",IF('2. Collected Data'!AS556&gt;'2. Collected Data'!AT556,"Enhanced Brine","Ag Byproduct")))))</f>
        <v>NaCl</v>
      </c>
      <c r="U556" s="65">
        <f>IF('2. Collected Data'!BC556&gt;0,'2. Collected Data'!BC556/'2. Collected Data'!$G556,"")</f>
        <v>23.17012399574639</v>
      </c>
      <c r="V556" s="65">
        <f>IF('2. Collected Data'!BD556&gt;0,'2. Collected Data'!BD556/'2. Collected Data'!$G556,"")</f>
        <v>15.629223716412518</v>
      </c>
      <c r="W556" s="65">
        <f>IF('2. Collected Data'!BE556&gt;0,'2. Collected Data'!BE556/'2. Collected Data'!$G556,"")</f>
        <v>18.076595484865599</v>
      </c>
      <c r="X556" s="65">
        <f>IF('2. Collected Data'!BF556&gt;0,'2. Collected Data'!BF556/'2. Collected Data'!$G556,"")</f>
        <v>64.93755946656897</v>
      </c>
      <c r="Y556" s="67">
        <f>IF(AND('2. Collected Data'!BB556&gt;0,'2. Collected Data'!BH556&gt;0),('2. Collected Data'!BH556-'2. Collected Data'!BB556)/'2. Collected Data'!BH556,"")</f>
        <v>5.9752454118651245E-2</v>
      </c>
    </row>
    <row r="557" spans="1:25" s="47" customFormat="1" ht="11.25" customHeight="1" x14ac:dyDescent="0.15">
      <c r="A557" s="157" t="s">
        <v>359</v>
      </c>
      <c r="B557" s="146"/>
      <c r="C557" s="146"/>
      <c r="D557" s="146"/>
      <c r="E557" s="146"/>
      <c r="F557" s="146"/>
      <c r="G557" s="123">
        <f>'2. Collected Data'!G557*'2. Collected Data'!AA557</f>
        <v>24300</v>
      </c>
      <c r="H557" s="41">
        <f>'2. Collected Data'!I557/'3. Calculated Stats'!$G557*1000</f>
        <v>22.63374485596708</v>
      </c>
      <c r="I557" s="41">
        <f>'2. Collected Data'!J557/'3. Calculated Stats'!$G557*1000</f>
        <v>1.5637860082304527</v>
      </c>
      <c r="J557" s="41">
        <f>'2. Collected Data'!K557/'3. Calculated Stats'!$G557*1000</f>
        <v>0.45267489711934156</v>
      </c>
      <c r="K557" s="59">
        <f>('2. Collected Data'!Y557+'2. Collected Data'!Z557)/G557*1000</f>
        <v>29.670781893004115</v>
      </c>
      <c r="L557" s="66">
        <f>IF(SUM('2. Collected Data'!Y557:Z557)&gt;0,(ROUND('2. Collected Data'!Y557/SUM('2. Collected Data'!Y557:Z557),2)),"")</f>
        <v>0.89</v>
      </c>
      <c r="M557" s="66">
        <f>IF(SUM('2. Collected Data'!Y557:Z557)&gt;0,1-L557,"")</f>
        <v>0.10999999999999999</v>
      </c>
      <c r="N557" s="59">
        <f>IF('2. Collected Data'!AD557&gt;0,'2. Collected Data'!AE557/'2. Collected Data'!AD557,"")</f>
        <v>1687.5</v>
      </c>
      <c r="O557" s="59">
        <f>IF('2. Collected Data'!AF557&gt;0,'2. Collected Data'!AG557/'2. Collected Data'!AF557,"")</f>
        <v>15000</v>
      </c>
      <c r="P557" s="59">
        <f>SUM('2. Collected Data'!AI557:AK557)/'2. Collected Data'!G557</f>
        <v>8.2674897119341555</v>
      </c>
      <c r="Q557" s="46" t="str">
        <f>IF(MAX('2. Collected Data'!AI557:AK557)='2. Collected Data'!AI557,"NaCl",IF(MAX('2. Collected Data'!AJ557:AK557)='2. Collected Data'!AJ557,"CaCl2","MgCl2"))</f>
        <v>NaCl</v>
      </c>
      <c r="R557" s="59">
        <f>'2. Collected Data'!AL557/'2. Collected Data'!G557</f>
        <v>1.0740740740740742</v>
      </c>
      <c r="S557" s="59">
        <f>SUM('2. Collected Data'!AO557:AU557)/'2. Collected Data'!G557</f>
        <v>13.028271604938272</v>
      </c>
      <c r="T557" s="46" t="str">
        <f>IF(MAX('2. Collected Data'!AO557:AT557)='2. Collected Data'!AO557,"NaCl",IF(MAX('2. Collected Data'!AP557:AT557)='2. Collected Data'!AP557,"CaCl2",IF(MAX('2. Collected Data'!AQ557:AT557)='2. Collected Data'!AQ557,"MgCl2",IF(MAX('2. Collected Data'!AR557:AT557)='2. Collected Data'!AR557,"Potassium Acetate",IF('2. Collected Data'!AS557&gt;'2. Collected Data'!AT557,"Enhanced Brine","Ag Byproduct")))))</f>
        <v>MgCl2</v>
      </c>
      <c r="U557" s="65">
        <f>IF('2. Collected Data'!BC557&gt;0,'2. Collected Data'!BC557/'2. Collected Data'!$G557,"")</f>
        <v>395.9501646090535</v>
      </c>
      <c r="V557" s="65">
        <f>IF('2. Collected Data'!BD557&gt;0,'2. Collected Data'!BD557/'2. Collected Data'!$G557,"")</f>
        <v>354.89111111111112</v>
      </c>
      <c r="W557" s="65">
        <f>IF('2. Collected Data'!BE557&gt;0,'2. Collected Data'!BE557/'2. Collected Data'!$G557,"")</f>
        <v>379.14633744855968</v>
      </c>
      <c r="X557" s="65">
        <f>IF('2. Collected Data'!BF557&gt;0,'2. Collected Data'!BF557/'2. Collected Data'!$G557,"")</f>
        <v>1129.9876131687242</v>
      </c>
      <c r="Y557" s="67">
        <f>IF(AND('2. Collected Data'!BB557&gt;0,'2. Collected Data'!BH557&gt;0),('2. Collected Data'!BH557-'2. Collected Data'!BB557)/'2. Collected Data'!BH557,"")</f>
        <v>-2.0294117647058758E-2</v>
      </c>
    </row>
    <row r="558" spans="1:25" s="47" customFormat="1" ht="11.25" customHeight="1" x14ac:dyDescent="0.15">
      <c r="A558" s="157" t="s">
        <v>147</v>
      </c>
      <c r="B558" s="146"/>
      <c r="C558" s="146"/>
      <c r="D558" s="146"/>
      <c r="E558" s="146"/>
      <c r="F558" s="146"/>
      <c r="G558" s="123">
        <f>'2. Collected Data'!G558*'2. Collected Data'!AA558</f>
        <v>6445.89</v>
      </c>
      <c r="H558" s="41">
        <f>'2. Collected Data'!I558/'3. Calculated Stats'!$G558*1000</f>
        <v>42.662844075837469</v>
      </c>
      <c r="I558" s="41">
        <f>'2. Collected Data'!J558/'3. Calculated Stats'!$G558*1000</f>
        <v>1.2411009185698172</v>
      </c>
      <c r="J558" s="41">
        <f>'2. Collected Data'!K558/'3. Calculated Stats'!$G558*1000</f>
        <v>0</v>
      </c>
      <c r="K558" s="59">
        <f>('2. Collected Data'!Y558+'2. Collected Data'!Z558)/G558*1000</f>
        <v>54.298165187429504</v>
      </c>
      <c r="L558" s="66">
        <f>IF(SUM('2. Collected Data'!Y558:Z558)&gt;0,(ROUND('2. Collected Data'!Y558/SUM('2. Collected Data'!Y558:Z558),2)),"")</f>
        <v>0.86</v>
      </c>
      <c r="M558" s="66">
        <f>IF(SUM('2. Collected Data'!Y558:Z558)&gt;0,1-L558,"")</f>
        <v>0.14000000000000001</v>
      </c>
      <c r="N558" s="59">
        <f>IF('2. Collected Data'!AD558&gt;0,'2. Collected Data'!AE558/'2. Collected Data'!AD558,"")</f>
        <v>2000</v>
      </c>
      <c r="O558" s="59">
        <f>IF('2. Collected Data'!AF558&gt;0,'2. Collected Data'!AG558/'2. Collected Data'!AF558,"")</f>
        <v>2857.1428571428573</v>
      </c>
      <c r="P558" s="59">
        <f>SUM('2. Collected Data'!AI558:AK558)/'2. Collected Data'!G558</f>
        <v>32.100138227614806</v>
      </c>
      <c r="Q558" s="46" t="str">
        <f>IF(MAX('2. Collected Data'!AI558:AK558)='2. Collected Data'!AI558,"NaCl",IF(MAX('2. Collected Data'!AJ558:AK558)='2. Collected Data'!AJ558,"CaCl2","MgCl2"))</f>
        <v>NaCl</v>
      </c>
      <c r="R558" s="59">
        <f>'2. Collected Data'!AL558/'2. Collected Data'!G558</f>
        <v>1.0532944248195362</v>
      </c>
      <c r="S558" s="59">
        <f>SUM('2. Collected Data'!AO558:AU558)/'2. Collected Data'!G558</f>
        <v>477.82552603286746</v>
      </c>
      <c r="T558" s="46" t="str">
        <f>IF(MAX('2. Collected Data'!AO558:AT558)='2. Collected Data'!AO558,"NaCl",IF(MAX('2. Collected Data'!AP558:AT558)='2. Collected Data'!AP558,"CaCl2",IF(MAX('2. Collected Data'!AQ558:AT558)='2. Collected Data'!AQ558,"MgCl2",IF(MAX('2. Collected Data'!AR558:AT558)='2. Collected Data'!AR558,"Potassium Acetate",IF('2. Collected Data'!AS558&gt;'2. Collected Data'!AT558,"Enhanced Brine","Ag Byproduct")))))</f>
        <v>NaCl</v>
      </c>
      <c r="U558" s="65">
        <f>IF('2. Collected Data'!BC558&gt;0,'2. Collected Data'!BC558/'2. Collected Data'!$G558,"")</f>
        <v>1878.9367224696666</v>
      </c>
      <c r="V558" s="65">
        <f>IF('2. Collected Data'!BD558&gt;0,'2. Collected Data'!BD558/'2. Collected Data'!$G558,"")</f>
        <v>2790.8107817539549</v>
      </c>
      <c r="W558" s="65">
        <f>IF('2. Collected Data'!BE558&gt;0,'2. Collected Data'!BE558/'2. Collected Data'!$G558,"")</f>
        <v>2615.7475042236215</v>
      </c>
      <c r="X558" s="65">
        <f>IF('2. Collected Data'!BF558&gt;0,'2. Collected Data'!BF558/'2. Collected Data'!$G558,"")</f>
        <v>7285.495008447243</v>
      </c>
      <c r="Y558" s="67">
        <f>IF(AND('2. Collected Data'!BB558&gt;0,'2. Collected Data'!BH558&gt;0),('2. Collected Data'!BH558-'2. Collected Data'!BB558)/'2. Collected Data'!BH558,"")</f>
        <v>2.295625557964451E-3</v>
      </c>
    </row>
    <row r="559" spans="1:25" s="252" customFormat="1" ht="11.25" customHeight="1" x14ac:dyDescent="0.15">
      <c r="A559" s="253" t="s">
        <v>360</v>
      </c>
      <c r="B559" s="358"/>
      <c r="C559" s="358"/>
      <c r="D559" s="358"/>
      <c r="E559" s="358"/>
      <c r="F559" s="358"/>
      <c r="G559" s="359"/>
      <c r="H559" s="360"/>
      <c r="I559" s="360"/>
      <c r="J559" s="360"/>
      <c r="K559" s="361"/>
      <c r="L559" s="362"/>
      <c r="M559" s="362"/>
      <c r="N559" s="361"/>
      <c r="O559" s="361"/>
      <c r="P559" s="361"/>
      <c r="Q559" s="262"/>
      <c r="R559" s="361"/>
      <c r="S559" s="361"/>
      <c r="T559" s="262"/>
      <c r="U559" s="363"/>
      <c r="V559" s="363"/>
      <c r="W559" s="363"/>
      <c r="X559" s="363"/>
      <c r="Y559" s="364"/>
    </row>
    <row r="560" spans="1:25" s="47" customFormat="1" ht="11.25" customHeight="1" x14ac:dyDescent="0.15">
      <c r="A560" s="157" t="s">
        <v>148</v>
      </c>
      <c r="B560" s="146"/>
      <c r="C560" s="146"/>
      <c r="D560" s="146"/>
      <c r="E560" s="146"/>
      <c r="F560" s="146"/>
      <c r="G560" s="123">
        <f>'2. Collected Data'!G560*'2. Collected Data'!AA560</f>
        <v>18900</v>
      </c>
      <c r="H560" s="41">
        <f>'2. Collected Data'!I560/'3. Calculated Stats'!$G560*1000</f>
        <v>26.455026455026452</v>
      </c>
      <c r="I560" s="41">
        <f>'2. Collected Data'!J560/'3. Calculated Stats'!$G560*1000</f>
        <v>1.8518518518518519</v>
      </c>
      <c r="J560" s="41">
        <f>'2. Collected Data'!K560/'3. Calculated Stats'!$G560*1000</f>
        <v>1.0582010582010584</v>
      </c>
      <c r="K560" s="59">
        <f>('2. Collected Data'!Y560+'2. Collected Data'!Z560)/G560*1000</f>
        <v>67.513227513227505</v>
      </c>
      <c r="L560" s="66">
        <f>IF(SUM('2. Collected Data'!Y560:Z560)&gt;0,(ROUND('2. Collected Data'!Y560/SUM('2. Collected Data'!Y560:Z560),2)),"")</f>
        <v>0.87</v>
      </c>
      <c r="M560" s="66">
        <f>IF(SUM('2. Collected Data'!Y560:Z560)&gt;0,1-L560,"")</f>
        <v>0.13</v>
      </c>
      <c r="N560" s="59">
        <f>IF('2. Collected Data'!AD560&gt;0,'2. Collected Data'!AE560/'2. Collected Data'!AD560,"")</f>
        <v>650.71428571428567</v>
      </c>
      <c r="O560" s="59">
        <f>IF('2. Collected Data'!AF560&gt;0,'2. Collected Data'!AG560/'2. Collected Data'!AF560,"")</f>
        <v>14629.92125984252</v>
      </c>
      <c r="P560" s="59">
        <f>SUM('2. Collected Data'!AI560:AK560)/'2. Collected Data'!G560</f>
        <v>4.3058201058201062</v>
      </c>
      <c r="Q560" s="46" t="str">
        <f>IF(MAX('2. Collected Data'!AI560:AK560)='2. Collected Data'!AI560,"NaCl",IF(MAX('2. Collected Data'!AJ560:AK560)='2. Collected Data'!AJ560,"CaCl2","MgCl2"))</f>
        <v>NaCl</v>
      </c>
      <c r="R560" s="59">
        <f>'2. Collected Data'!AL560/'2. Collected Data'!G560</f>
        <v>1.6359788359788361</v>
      </c>
      <c r="S560" s="59">
        <f>SUM('2. Collected Data'!AO560:AU560)/'2. Collected Data'!G560</f>
        <v>125.14698412698412</v>
      </c>
      <c r="T560" s="46" t="str">
        <f>IF(MAX('2. Collected Data'!AO560:AT560)='2. Collected Data'!AO560,"NaCl",IF(MAX('2. Collected Data'!AP560:AT560)='2. Collected Data'!AP560,"CaCl2",IF(MAX('2. Collected Data'!AQ560:AT560)='2. Collected Data'!AQ560,"MgCl2",IF(MAX('2. Collected Data'!AR560:AT560)='2. Collected Data'!AR560,"Potassium Acetate",IF('2. Collected Data'!AS560&gt;'2. Collected Data'!AT560,"Enhanced Brine","Ag Byproduct")))))</f>
        <v>MgCl2</v>
      </c>
      <c r="U560" s="65">
        <f>IF('2. Collected Data'!BC560&gt;0,'2. Collected Data'!BC560/'2. Collected Data'!$G560,"")</f>
        <v>1166.6137566137565</v>
      </c>
      <c r="V560" s="65">
        <f>IF('2. Collected Data'!BD560&gt;0,'2. Collected Data'!BD560/'2. Collected Data'!$G560,"")</f>
        <v>624.44444444444446</v>
      </c>
      <c r="W560" s="65">
        <f>IF('2. Collected Data'!BE560&gt;0,'2. Collected Data'!BE560/'2. Collected Data'!$G560,"")</f>
        <v>831.26984126984132</v>
      </c>
      <c r="X560" s="65">
        <f>IF('2. Collected Data'!BF560&gt;0,'2. Collected Data'!BF560/'2. Collected Data'!$G560,"")</f>
        <v>2770.899470899471</v>
      </c>
      <c r="Y560" s="67">
        <f>IF(AND('2. Collected Data'!BB560&gt;0,'2. Collected Data'!BH560&gt;0),('2. Collected Data'!BH560-'2. Collected Data'!BB560)/'2. Collected Data'!BH560,"")</f>
        <v>5.185185185185185E-2</v>
      </c>
    </row>
    <row r="561" spans="1:51" s="47" customFormat="1" ht="11.25" customHeight="1" x14ac:dyDescent="0.15">
      <c r="A561" s="157" t="s">
        <v>149</v>
      </c>
      <c r="B561" s="146"/>
      <c r="C561" s="146"/>
      <c r="D561" s="146"/>
      <c r="E561" s="146"/>
      <c r="F561" s="146"/>
      <c r="G561" s="123">
        <f>'2. Collected Data'!G561*'2. Collected Data'!AA561</f>
        <v>75000</v>
      </c>
      <c r="H561" s="41">
        <f>'2. Collected Data'!I561/'3. Calculated Stats'!$G561*1000</f>
        <v>14.813333333333333</v>
      </c>
      <c r="I561" s="41">
        <f>'2. Collected Data'!J561/'3. Calculated Stats'!$G561*1000</f>
        <v>2.9466666666666668</v>
      </c>
      <c r="J561" s="41">
        <f>'2. Collected Data'!K561/'3. Calculated Stats'!$G561*1000</f>
        <v>0.38666666666666666</v>
      </c>
      <c r="K561" s="59">
        <f>('2. Collected Data'!Y561+'2. Collected Data'!Z561)/G561*1000</f>
        <v>62</v>
      </c>
      <c r="L561" s="66">
        <f>IF(SUM('2. Collected Data'!Y561:Z561)&gt;0,(ROUND('2. Collected Data'!Y561/SUM('2. Collected Data'!Y561:Z561),2)),"")</f>
        <v>0.97</v>
      </c>
      <c r="M561" s="66">
        <f>IF(SUM('2. Collected Data'!Y561:Z561)&gt;0,1-L561,"")</f>
        <v>3.0000000000000027E-2</v>
      </c>
      <c r="N561" s="59">
        <f>IF('2. Collected Data'!AD561&gt;0,'2. Collected Data'!AE561/'2. Collected Data'!AD561,"")</f>
        <v>1120.253164556962</v>
      </c>
      <c r="O561" s="59">
        <f>IF('2. Collected Data'!AF561&gt;0,'2. Collected Data'!AG561/'2. Collected Data'!AF561,"")</f>
        <v>8666.6666666666661</v>
      </c>
      <c r="P561" s="59">
        <f>SUM('2. Collected Data'!AI561:AK561)/'2. Collected Data'!G561</f>
        <v>2.8357866666666665</v>
      </c>
      <c r="Q561" s="46" t="str">
        <f>IF(MAX('2. Collected Data'!AI561:AK561)='2. Collected Data'!AI561,"NaCl",IF(MAX('2. Collected Data'!AJ561:AK561)='2. Collected Data'!AJ561,"CaCl2","MgCl2"))</f>
        <v>NaCl</v>
      </c>
      <c r="R561" s="59">
        <f>'2. Collected Data'!AL561/'2. Collected Data'!G561</f>
        <v>0.96981333333333331</v>
      </c>
      <c r="S561" s="59">
        <f>SUM('2. Collected Data'!AO561:AU561)/'2. Collected Data'!G561</f>
        <v>17.885213333333333</v>
      </c>
      <c r="T561" s="46" t="str">
        <f>IF(MAX('2. Collected Data'!AO561:AT561)='2. Collected Data'!AO561,"NaCl",IF(MAX('2. Collected Data'!AP561:AT561)='2. Collected Data'!AP561,"CaCl2",IF(MAX('2. Collected Data'!AQ561:AT561)='2. Collected Data'!AQ561,"MgCl2",IF(MAX('2. Collected Data'!AR561:AT561)='2. Collected Data'!AR561,"Potassium Acetate",IF('2. Collected Data'!AS561&gt;'2. Collected Data'!AT561,"Enhanced Brine","Ag Byproduct")))))</f>
        <v>NaCl</v>
      </c>
      <c r="U561" s="65">
        <f>IF('2. Collected Data'!BC561&gt;0,'2. Collected Data'!BC561/'2. Collected Data'!$G561,"")</f>
        <v>293.83947999999998</v>
      </c>
      <c r="V561" s="65">
        <f>IF('2. Collected Data'!BD561&gt;0,'2. Collected Data'!BD561/'2. Collected Data'!$G561,"")</f>
        <v>82.110560000000007</v>
      </c>
      <c r="W561" s="65">
        <f>IF('2. Collected Data'!BE561&gt;0,'2. Collected Data'!BE561/'2. Collected Data'!$G561,"")</f>
        <v>248.16046666666668</v>
      </c>
      <c r="X561" s="65">
        <f>IF('2. Collected Data'!BF561&gt;0,'2. Collected Data'!BF561/'2. Collected Data'!$G561,"")</f>
        <v>624.11050666666665</v>
      </c>
      <c r="Y561" s="67" t="str">
        <f>IF(AND('2. Collected Data'!BB561&gt;0,'2. Collected Data'!BH561&gt;0),('2. Collected Data'!BH561-'2. Collected Data'!BB561)/'2. Collected Data'!BH561,"")</f>
        <v/>
      </c>
    </row>
    <row r="562" spans="1:51" s="47" customFormat="1" ht="11.25" customHeight="1" x14ac:dyDescent="0.15">
      <c r="A562" s="157" t="s">
        <v>75</v>
      </c>
      <c r="B562" s="146"/>
      <c r="C562" s="146"/>
      <c r="D562" s="146"/>
      <c r="E562" s="146"/>
      <c r="F562" s="146"/>
      <c r="G562" s="123">
        <f>'2. Collected Data'!G562*'2. Collected Data'!AA562</f>
        <v>0</v>
      </c>
      <c r="H562" s="41"/>
      <c r="I562" s="41"/>
      <c r="J562" s="41"/>
      <c r="K562" s="59"/>
      <c r="L562" s="66" t="str">
        <f>IF(SUM('2. Collected Data'!Y562:Z562)&gt;0,(ROUND('2. Collected Data'!Y562/SUM('2. Collected Data'!Y562:Z562),2)),"")</f>
        <v/>
      </c>
      <c r="M562" s="66" t="str">
        <f>IF(SUM('2. Collected Data'!Y562:Z562)&gt;0,1-L562,"")</f>
        <v/>
      </c>
      <c r="N562" s="59">
        <f>IF('2. Collected Data'!AD562&gt;0,'2. Collected Data'!AE562/'2. Collected Data'!AD562,"")</f>
        <v>2062.4250000000002</v>
      </c>
      <c r="O562" s="59">
        <f>IF('2. Collected Data'!AF562&gt;0,'2. Collected Data'!AG562/'2. Collected Data'!AF562,"")</f>
        <v>5085.7022471910113</v>
      </c>
      <c r="P562" s="59">
        <f>SUM('2. Collected Data'!AI562:AK562)/'2. Collected Data'!G562</f>
        <v>15.917093230574567</v>
      </c>
      <c r="Q562" s="46" t="str">
        <f>IF(MAX('2. Collected Data'!AI562:AK562)='2. Collected Data'!AI562,"NaCl",IF(MAX('2. Collected Data'!AJ562:AK562)='2. Collected Data'!AJ562,"CaCl2","MgCl2"))</f>
        <v>NaCl</v>
      </c>
      <c r="R562" s="59">
        <f>'2. Collected Data'!AL562/'2. Collected Data'!G562</f>
        <v>0.8462356933341002</v>
      </c>
      <c r="S562" s="59">
        <f>SUM('2. Collected Data'!AO562:AU562)/'2. Collected Data'!G562</f>
        <v>270.23661356185659</v>
      </c>
      <c r="T562" s="46" t="str">
        <f>IF(MAX('2. Collected Data'!AO562:AT562)='2. Collected Data'!AO562,"NaCl",IF(MAX('2. Collected Data'!AP562:AT562)='2. Collected Data'!AP562,"CaCl2",IF(MAX('2. Collected Data'!AQ562:AT562)='2. Collected Data'!AQ562,"MgCl2",IF(MAX('2. Collected Data'!AR562:AT562)='2. Collected Data'!AR562,"Potassium Acetate",IF('2. Collected Data'!AS562&gt;'2. Collected Data'!AT562,"Enhanced Brine","Ag Byproduct")))))</f>
        <v>NaCl</v>
      </c>
      <c r="U562" s="65">
        <f>IF('2. Collected Data'!BC562&gt;0,'2. Collected Data'!BC562/'2. Collected Data'!$G562,"")</f>
        <v>899.63941450509003</v>
      </c>
      <c r="V562" s="65">
        <f>IF('2. Collected Data'!BD562&gt;0,'2. Collected Data'!BD562/'2. Collected Data'!$G562,"")</f>
        <v>1043.9629608328062</v>
      </c>
      <c r="W562" s="65">
        <f>IF('2. Collected Data'!BE562&gt;0,'2. Collected Data'!BE562/'2. Collected Data'!$G562,"")</f>
        <v>1268.0349398976246</v>
      </c>
      <c r="X562" s="65">
        <f>IF('2. Collected Data'!BF562&gt;0,'2. Collected Data'!BF562/'2. Collected Data'!$G562,"")</f>
        <v>3211.6373152355209</v>
      </c>
      <c r="Y562" s="67">
        <f>IF(AND('2. Collected Data'!BB562&gt;0,'2. Collected Data'!BH562&gt;0),('2. Collected Data'!BH562-'2. Collected Data'!BB562)/'2. Collected Data'!BH562,"")</f>
        <v>5.013567644398495E-2</v>
      </c>
    </row>
    <row r="563" spans="1:51" s="47" customFormat="1" ht="11.25" customHeight="1" x14ac:dyDescent="0.15">
      <c r="A563" s="240" t="s">
        <v>361</v>
      </c>
      <c r="B563" s="146"/>
      <c r="C563" s="146"/>
      <c r="D563" s="146"/>
      <c r="E563" s="146"/>
      <c r="F563" s="146"/>
      <c r="G563" s="123">
        <f>'2. Collected Data'!G563*'2. Collected Data'!AA563</f>
        <v>15606</v>
      </c>
      <c r="H563" s="41">
        <f>'2. Collected Data'!I563/'3. Calculated Stats'!$G563*1000</f>
        <v>25.182622068435219</v>
      </c>
      <c r="I563" s="41">
        <f>'2. Collected Data'!J563/'3. Calculated Stats'!$G563*1000</f>
        <v>0.96116878123798544</v>
      </c>
      <c r="J563" s="41">
        <f>'2. Collected Data'!K563/'3. Calculated Stats'!$G563*1000</f>
        <v>0.44854543124439317</v>
      </c>
      <c r="K563" s="59">
        <f>('2. Collected Data'!Y563+'2. Collected Data'!Z563)/G563*1000</f>
        <v>66.705113417916181</v>
      </c>
      <c r="L563" s="66">
        <f>IF(SUM('2. Collected Data'!Y563:Z563)&gt;0,(ROUND('2. Collected Data'!Y563/SUM('2. Collected Data'!Y563:Z563),2)),"")</f>
        <v>0.56000000000000005</v>
      </c>
      <c r="M563" s="66">
        <f>IF(SUM('2. Collected Data'!Y563:Z563)&gt;0,1-L563,"")</f>
        <v>0.43999999999999995</v>
      </c>
      <c r="N563" s="59">
        <f>IF('2. Collected Data'!AD563&gt;0,'2. Collected Data'!AE563/'2. Collected Data'!AD563,"")</f>
        <v>96</v>
      </c>
      <c r="O563" s="59">
        <f>IF('2. Collected Data'!AF563&gt;0,'2. Collected Data'!AG563/'2. Collected Data'!AF563,"")</f>
        <v>1000</v>
      </c>
      <c r="P563" s="59">
        <f>SUM('2. Collected Data'!AI563:AK563)/'2. Collected Data'!G563</f>
        <v>0.33634499551454566</v>
      </c>
      <c r="Q563" s="46" t="str">
        <f>IF(MAX('2. Collected Data'!AI563:AK563)='2. Collected Data'!AI563,"NaCl",IF(MAX('2. Collected Data'!AJ563:AK563)='2. Collected Data'!AJ563,"CaCl2","MgCl2"))</f>
        <v>NaCl</v>
      </c>
      <c r="R563" s="59">
        <f>'2. Collected Data'!AL563/'2. Collected Data'!G563</f>
        <v>16.644880174291938</v>
      </c>
      <c r="S563" s="59">
        <f>SUM('2. Collected Data'!AO563:AU563)/'2. Collected Data'!G563</f>
        <v>143.06087402281173</v>
      </c>
      <c r="T563" s="46" t="str">
        <f>IF(MAX('2. Collected Data'!AO563:AT563)='2. Collected Data'!AO563,"NaCl",IF(MAX('2. Collected Data'!AP563:AT563)='2. Collected Data'!AP563,"CaCl2",IF(MAX('2. Collected Data'!AQ563:AT563)='2. Collected Data'!AQ563,"MgCl2",IF(MAX('2. Collected Data'!AR563:AT563)='2. Collected Data'!AR563,"Potassium Acetate",IF('2. Collected Data'!AS563&gt;'2. Collected Data'!AT563,"Enhanced Brine","Ag Byproduct")))))</f>
        <v>NaCl</v>
      </c>
      <c r="U563" s="65">
        <f>IF('2. Collected Data'!BC563&gt;0,'2. Collected Data'!BC563/'2. Collected Data'!$G563,"")</f>
        <v>571.28700499807769</v>
      </c>
      <c r="V563" s="65">
        <f>IF('2. Collected Data'!BD563&gt;0,'2. Collected Data'!BD563/'2. Collected Data'!$G563,"")</f>
        <v>571.49468153274381</v>
      </c>
      <c r="W563" s="65">
        <f>IF('2. Collected Data'!BE563&gt;0,'2. Collected Data'!BE563/'2. Collected Data'!$G563,"")</f>
        <v>615.9562988594131</v>
      </c>
      <c r="X563" s="65">
        <f>IF('2. Collected Data'!BF563&gt;0,'2. Collected Data'!BF563/'2. Collected Data'!$G563,"")</f>
        <v>1773.3357682942458</v>
      </c>
      <c r="Y563" s="67" t="str">
        <f>IF(AND('2. Collected Data'!BB563&gt;0,'2. Collected Data'!BH563&gt;0),('2. Collected Data'!BH563-'2. Collected Data'!BB563)/'2. Collected Data'!BH563,"")</f>
        <v/>
      </c>
    </row>
    <row r="564" spans="1:51" s="47" customFormat="1" ht="11.25" customHeight="1" x14ac:dyDescent="0.15">
      <c r="A564" s="55"/>
      <c r="B564" s="53"/>
      <c r="C564" s="303"/>
      <c r="D564" s="303"/>
      <c r="E564" s="303"/>
      <c r="F564" s="303"/>
      <c r="G564" s="121"/>
      <c r="H564" s="56"/>
      <c r="I564" s="57"/>
      <c r="J564" s="57"/>
      <c r="K564" s="58"/>
      <c r="L564" s="58"/>
      <c r="M564" s="58"/>
      <c r="N564" s="58"/>
      <c r="O564" s="58"/>
      <c r="P564" s="58"/>
      <c r="Q564" s="77"/>
      <c r="R564" s="58"/>
      <c r="S564" s="58"/>
      <c r="T564" s="58"/>
      <c r="U564" s="58"/>
      <c r="V564" s="58"/>
      <c r="W564" s="58"/>
      <c r="X564" s="58"/>
      <c r="Y564" s="58"/>
    </row>
    <row r="565" spans="1:51" s="26" customFormat="1" ht="12.75" x14ac:dyDescent="0.2">
      <c r="A565" s="30"/>
      <c r="G565" s="25"/>
      <c r="H565" s="28"/>
      <c r="I565" s="25"/>
      <c r="J565" s="25"/>
      <c r="K565" s="25"/>
      <c r="L565" s="25"/>
      <c r="M565" s="25"/>
      <c r="N565" s="25"/>
      <c r="O565" s="25"/>
      <c r="P565" s="25"/>
      <c r="Q565" s="25"/>
      <c r="R565" s="25"/>
      <c r="S565" s="25"/>
      <c r="T565" s="25"/>
      <c r="U565" s="25"/>
      <c r="V565" s="25"/>
      <c r="W565" s="25"/>
      <c r="X565" s="25"/>
      <c r="Y565" s="25"/>
      <c r="AY565" s="74"/>
    </row>
    <row r="566" spans="1:51" s="26" customFormat="1" ht="12.75" hidden="1" x14ac:dyDescent="0.2">
      <c r="A566" s="30"/>
      <c r="G566" s="25"/>
      <c r="H566" s="28"/>
      <c r="I566" s="25"/>
      <c r="J566" s="25"/>
      <c r="K566" s="25"/>
      <c r="L566" s="25"/>
      <c r="M566" s="25"/>
      <c r="N566" s="25"/>
      <c r="O566" s="25"/>
      <c r="P566" s="25"/>
      <c r="Q566" s="25"/>
      <c r="R566" s="25"/>
      <c r="S566" s="25"/>
      <c r="T566" s="25"/>
      <c r="U566" s="25"/>
      <c r="V566" s="25"/>
      <c r="W566" s="25"/>
      <c r="X566" s="25"/>
      <c r="Y566" s="25"/>
      <c r="AY566" s="74"/>
    </row>
    <row r="567" spans="1:51" s="26" customFormat="1" ht="12.75" hidden="1" x14ac:dyDescent="0.2">
      <c r="A567" s="30"/>
      <c r="G567" s="25"/>
      <c r="H567" s="28"/>
      <c r="I567" s="25"/>
      <c r="J567" s="25"/>
      <c r="K567" s="25"/>
      <c r="L567" s="25"/>
      <c r="M567" s="25"/>
      <c r="N567" s="25"/>
      <c r="O567" s="25"/>
      <c r="P567" s="25"/>
      <c r="Q567" s="25"/>
      <c r="R567" s="25"/>
      <c r="S567" s="25"/>
      <c r="T567" s="25"/>
      <c r="U567" s="25"/>
      <c r="V567" s="25"/>
      <c r="W567" s="25"/>
      <c r="X567" s="25"/>
      <c r="Y567" s="25"/>
      <c r="AY567" s="74"/>
    </row>
    <row r="568" spans="1:51" s="26" customFormat="1" ht="12.75" hidden="1" x14ac:dyDescent="0.2">
      <c r="A568" s="30"/>
      <c r="G568" s="25"/>
      <c r="H568" s="28"/>
      <c r="I568" s="25"/>
      <c r="J568" s="25"/>
      <c r="K568" s="25"/>
      <c r="L568" s="25"/>
      <c r="M568" s="25"/>
      <c r="N568" s="25"/>
      <c r="O568" s="25"/>
      <c r="P568" s="25"/>
      <c r="Q568" s="25"/>
      <c r="R568" s="25"/>
      <c r="S568" s="25"/>
      <c r="T568" s="25"/>
      <c r="U568" s="25"/>
      <c r="V568" s="25"/>
      <c r="W568" s="25"/>
      <c r="X568" s="25"/>
      <c r="Y568" s="25"/>
      <c r="AY568" s="74"/>
    </row>
    <row r="569" spans="1:51" s="26" customFormat="1" ht="12.75" hidden="1" x14ac:dyDescent="0.2">
      <c r="A569" s="30"/>
      <c r="G569" s="25"/>
      <c r="H569" s="28"/>
      <c r="I569" s="25"/>
      <c r="J569" s="25"/>
      <c r="K569" s="25"/>
      <c r="L569" s="25"/>
      <c r="M569" s="25"/>
      <c r="N569" s="25"/>
      <c r="O569" s="25"/>
      <c r="P569" s="25"/>
      <c r="Q569" s="25"/>
      <c r="R569" s="25"/>
      <c r="S569" s="25"/>
      <c r="T569" s="25"/>
      <c r="U569" s="25"/>
      <c r="V569" s="25"/>
      <c r="W569" s="25"/>
      <c r="X569" s="25"/>
      <c r="Y569" s="25"/>
      <c r="AY569" s="74"/>
    </row>
    <row r="570" spans="1:51" s="26" customFormat="1" ht="12.75" hidden="1" x14ac:dyDescent="0.2">
      <c r="A570" s="30"/>
      <c r="G570" s="25"/>
      <c r="H570" s="28"/>
      <c r="I570" s="25"/>
      <c r="J570" s="25"/>
      <c r="K570" s="25"/>
      <c r="L570" s="25"/>
      <c r="M570" s="25"/>
      <c r="N570" s="25"/>
      <c r="O570" s="25"/>
      <c r="P570" s="25"/>
      <c r="Q570" s="25"/>
      <c r="R570" s="25"/>
      <c r="S570" s="25"/>
      <c r="T570" s="25"/>
      <c r="U570" s="25"/>
      <c r="V570" s="25"/>
      <c r="W570" s="25"/>
      <c r="X570" s="25"/>
      <c r="Y570" s="25"/>
      <c r="AY570" s="74"/>
    </row>
    <row r="571" spans="1:51" s="26" customFormat="1" ht="12.75" hidden="1" x14ac:dyDescent="0.2">
      <c r="A571" s="30"/>
      <c r="G571" s="25"/>
      <c r="H571" s="28"/>
      <c r="I571" s="25"/>
      <c r="J571" s="25"/>
      <c r="K571" s="25"/>
      <c r="L571" s="25"/>
      <c r="M571" s="25"/>
      <c r="N571" s="25"/>
      <c r="O571" s="25"/>
      <c r="P571" s="25"/>
      <c r="Q571" s="25"/>
      <c r="R571" s="25"/>
      <c r="S571" s="25"/>
      <c r="T571" s="25"/>
      <c r="U571" s="25"/>
      <c r="V571" s="25"/>
      <c r="W571" s="25"/>
      <c r="X571" s="25"/>
      <c r="Y571" s="25"/>
      <c r="AY571" s="74"/>
    </row>
    <row r="572" spans="1:51" s="26" customFormat="1" ht="12.75" hidden="1" x14ac:dyDescent="0.2">
      <c r="A572" s="30"/>
      <c r="G572" s="25"/>
      <c r="H572" s="28"/>
      <c r="I572" s="25"/>
      <c r="J572" s="25"/>
      <c r="K572" s="25"/>
      <c r="L572" s="25"/>
      <c r="M572" s="25"/>
      <c r="N572" s="25"/>
      <c r="O572" s="25"/>
      <c r="P572" s="25"/>
      <c r="Q572" s="25"/>
      <c r="R572" s="25"/>
      <c r="S572" s="25"/>
      <c r="T572" s="25"/>
      <c r="U572" s="25"/>
      <c r="V572" s="25"/>
      <c r="W572" s="25"/>
      <c r="X572" s="25"/>
      <c r="Y572" s="25"/>
      <c r="AY572" s="74"/>
    </row>
    <row r="573" spans="1:51" s="26" customFormat="1" ht="12.75" hidden="1" x14ac:dyDescent="0.2">
      <c r="A573" s="30"/>
      <c r="G573" s="25"/>
      <c r="H573" s="28"/>
      <c r="I573" s="25"/>
      <c r="J573" s="25"/>
      <c r="K573" s="25"/>
      <c r="L573" s="25"/>
      <c r="M573" s="25"/>
      <c r="N573" s="25"/>
      <c r="O573" s="25"/>
      <c r="P573" s="25"/>
      <c r="Q573" s="25"/>
      <c r="R573" s="25"/>
      <c r="S573" s="25"/>
      <c r="T573" s="25"/>
      <c r="U573" s="25"/>
      <c r="V573" s="25"/>
      <c r="W573" s="25"/>
      <c r="X573" s="25"/>
      <c r="Y573" s="25"/>
      <c r="AY573" s="74"/>
    </row>
    <row r="574" spans="1:51" s="26" customFormat="1" ht="12.75" hidden="1" x14ac:dyDescent="0.2">
      <c r="A574" s="30"/>
      <c r="G574" s="25"/>
      <c r="H574" s="28"/>
      <c r="I574" s="25"/>
      <c r="J574" s="25"/>
      <c r="K574" s="25"/>
      <c r="L574" s="25"/>
      <c r="M574" s="25"/>
      <c r="N574" s="25"/>
      <c r="O574" s="25"/>
      <c r="P574" s="25"/>
      <c r="Q574" s="25"/>
      <c r="R574" s="25"/>
      <c r="S574" s="25"/>
      <c r="T574" s="25"/>
      <c r="U574" s="25"/>
      <c r="V574" s="25"/>
      <c r="W574" s="25"/>
      <c r="X574" s="25"/>
      <c r="Y574" s="25"/>
      <c r="AY574" s="74"/>
    </row>
    <row r="575" spans="1:51" s="26" customFormat="1" ht="12.75" hidden="1" x14ac:dyDescent="0.2">
      <c r="A575" s="30"/>
      <c r="G575" s="25"/>
      <c r="H575" s="28"/>
      <c r="I575" s="25"/>
      <c r="J575" s="25"/>
      <c r="K575" s="25"/>
      <c r="L575" s="25"/>
      <c r="M575" s="25"/>
      <c r="N575" s="25"/>
      <c r="O575" s="25"/>
      <c r="P575" s="25"/>
      <c r="Q575" s="25"/>
      <c r="R575" s="25"/>
      <c r="S575" s="25"/>
      <c r="T575" s="25"/>
      <c r="U575" s="25"/>
      <c r="V575" s="25"/>
      <c r="W575" s="25"/>
      <c r="X575" s="25"/>
      <c r="Y575" s="25"/>
      <c r="AY575" s="74"/>
    </row>
    <row r="576" spans="1:51" s="26" customFormat="1" ht="12.75" hidden="1" x14ac:dyDescent="0.2">
      <c r="A576" s="30"/>
      <c r="G576" s="25"/>
      <c r="H576" s="28"/>
      <c r="I576" s="25"/>
      <c r="J576" s="25"/>
      <c r="K576" s="25"/>
      <c r="L576" s="25"/>
      <c r="M576" s="25"/>
      <c r="N576" s="25"/>
      <c r="O576" s="25"/>
      <c r="P576" s="25"/>
      <c r="Q576" s="25"/>
      <c r="R576" s="25"/>
      <c r="S576" s="25"/>
      <c r="T576" s="25"/>
      <c r="U576" s="25"/>
      <c r="V576" s="25"/>
      <c r="W576" s="25"/>
      <c r="X576" s="25"/>
      <c r="Y576" s="25"/>
      <c r="AY576" s="74"/>
    </row>
    <row r="577" spans="1:51" s="26" customFormat="1" ht="12.75" hidden="1" x14ac:dyDescent="0.2">
      <c r="A577" s="30"/>
      <c r="G577" s="25"/>
      <c r="H577" s="28"/>
      <c r="I577" s="25"/>
      <c r="J577" s="25"/>
      <c r="K577" s="25"/>
      <c r="L577" s="25"/>
      <c r="M577" s="25"/>
      <c r="N577" s="25"/>
      <c r="O577" s="25"/>
      <c r="P577" s="25"/>
      <c r="Q577" s="25"/>
      <c r="R577" s="25"/>
      <c r="S577" s="25"/>
      <c r="T577" s="25"/>
      <c r="U577" s="25"/>
      <c r="V577" s="25"/>
      <c r="W577" s="25"/>
      <c r="X577" s="25"/>
      <c r="Y577" s="25"/>
      <c r="AY577" s="74"/>
    </row>
    <row r="578" spans="1:51" s="26" customFormat="1" ht="12.75" hidden="1" x14ac:dyDescent="0.2">
      <c r="A578" s="30"/>
      <c r="G578" s="25"/>
      <c r="H578" s="28"/>
      <c r="I578" s="25"/>
      <c r="J578" s="25"/>
      <c r="K578" s="25"/>
      <c r="L578" s="25"/>
      <c r="M578" s="25"/>
      <c r="N578" s="25"/>
      <c r="O578" s="25"/>
      <c r="P578" s="25"/>
      <c r="Q578" s="25"/>
      <c r="R578" s="25"/>
      <c r="S578" s="25"/>
      <c r="T578" s="25"/>
      <c r="U578" s="25"/>
      <c r="V578" s="25"/>
      <c r="W578" s="25"/>
      <c r="X578" s="25"/>
      <c r="Y578" s="25"/>
      <c r="AY578" s="74"/>
    </row>
    <row r="579" spans="1:51" s="26" customFormat="1" ht="12.75" hidden="1" x14ac:dyDescent="0.2">
      <c r="A579" s="30"/>
      <c r="G579" s="25"/>
      <c r="H579" s="28"/>
      <c r="I579" s="25"/>
      <c r="J579" s="25"/>
      <c r="K579" s="25"/>
      <c r="L579" s="25"/>
      <c r="M579" s="25"/>
      <c r="N579" s="25"/>
      <c r="O579" s="25"/>
      <c r="P579" s="25"/>
      <c r="Q579" s="25"/>
      <c r="R579" s="25"/>
      <c r="S579" s="25"/>
      <c r="T579" s="25"/>
      <c r="U579" s="25"/>
      <c r="V579" s="25"/>
      <c r="W579" s="25"/>
      <c r="X579" s="25"/>
      <c r="Y579" s="25"/>
      <c r="AY579" s="74"/>
    </row>
    <row r="580" spans="1:51" s="26" customFormat="1" ht="12.75" hidden="1" x14ac:dyDescent="0.2">
      <c r="A580" s="30"/>
      <c r="G580" s="25"/>
      <c r="H580" s="28"/>
      <c r="I580" s="25"/>
      <c r="J580" s="25"/>
      <c r="K580" s="25"/>
      <c r="L580" s="25"/>
      <c r="M580" s="25"/>
      <c r="N580" s="25"/>
      <c r="O580" s="25"/>
      <c r="P580" s="25"/>
      <c r="Q580" s="25"/>
      <c r="R580" s="25"/>
      <c r="S580" s="25"/>
      <c r="T580" s="25"/>
      <c r="U580" s="25"/>
      <c r="V580" s="25"/>
      <c r="W580" s="25"/>
      <c r="X580" s="25"/>
      <c r="Y580" s="25"/>
      <c r="AY580" s="74"/>
    </row>
    <row r="581" spans="1:51" s="26" customFormat="1" ht="12.75" hidden="1" x14ac:dyDescent="0.2">
      <c r="A581" s="30"/>
      <c r="G581" s="25"/>
      <c r="H581" s="28"/>
      <c r="I581" s="25"/>
      <c r="J581" s="25"/>
      <c r="K581" s="25"/>
      <c r="L581" s="25"/>
      <c r="M581" s="25"/>
      <c r="N581" s="25"/>
      <c r="O581" s="25"/>
      <c r="P581" s="25"/>
      <c r="Q581" s="25"/>
      <c r="R581" s="25"/>
      <c r="S581" s="25"/>
      <c r="T581" s="25"/>
      <c r="U581" s="25"/>
      <c r="V581" s="25"/>
      <c r="W581" s="25"/>
      <c r="X581" s="25"/>
      <c r="Y581" s="25"/>
      <c r="AY581" s="74"/>
    </row>
    <row r="582" spans="1:51" s="26" customFormat="1" ht="12.75" hidden="1" x14ac:dyDescent="0.2">
      <c r="A582" s="30"/>
      <c r="G582" s="25"/>
      <c r="H582" s="28"/>
      <c r="I582" s="25"/>
      <c r="J582" s="25"/>
      <c r="K582" s="25"/>
      <c r="L582" s="25"/>
      <c r="M582" s="25"/>
      <c r="N582" s="25"/>
      <c r="O582" s="25"/>
      <c r="P582" s="25"/>
      <c r="Q582" s="25"/>
      <c r="R582" s="25"/>
      <c r="S582" s="25"/>
      <c r="T582" s="25"/>
      <c r="U582" s="25"/>
      <c r="V582" s="25"/>
      <c r="W582" s="25"/>
      <c r="X582" s="25"/>
      <c r="Y582" s="25"/>
      <c r="AY582" s="74"/>
    </row>
    <row r="583" spans="1:51" s="26" customFormat="1" ht="12.75" hidden="1" x14ac:dyDescent="0.2">
      <c r="A583" s="30"/>
      <c r="G583" s="25"/>
      <c r="H583" s="28"/>
      <c r="I583" s="25"/>
      <c r="J583" s="25"/>
      <c r="K583" s="25"/>
      <c r="L583" s="25"/>
      <c r="M583" s="25"/>
      <c r="N583" s="25"/>
      <c r="O583" s="25"/>
      <c r="P583" s="25"/>
      <c r="Q583" s="25"/>
      <c r="R583" s="25"/>
      <c r="S583" s="25"/>
      <c r="T583" s="25"/>
      <c r="U583" s="25"/>
      <c r="V583" s="25"/>
      <c r="W583" s="25"/>
      <c r="X583" s="25"/>
      <c r="Y583" s="25"/>
      <c r="AY583" s="74"/>
    </row>
    <row r="584" spans="1:51" s="26" customFormat="1" ht="12.75" hidden="1" x14ac:dyDescent="0.2">
      <c r="A584" s="30"/>
      <c r="G584" s="25"/>
      <c r="H584" s="28"/>
      <c r="I584" s="25"/>
      <c r="J584" s="25"/>
      <c r="K584" s="25"/>
      <c r="L584" s="25"/>
      <c r="M584" s="25"/>
      <c r="N584" s="25"/>
      <c r="O584" s="25"/>
      <c r="P584" s="25"/>
      <c r="Q584" s="25"/>
      <c r="R584" s="25"/>
      <c r="S584" s="25"/>
      <c r="T584" s="25"/>
      <c r="U584" s="25"/>
      <c r="V584" s="25"/>
      <c r="W584" s="25"/>
      <c r="X584" s="25"/>
      <c r="Y584" s="25"/>
      <c r="AY584" s="74"/>
    </row>
    <row r="585" spans="1:51" s="26" customFormat="1" ht="12.75" hidden="1" x14ac:dyDescent="0.2">
      <c r="A585" s="30"/>
      <c r="G585" s="25"/>
      <c r="H585" s="28"/>
      <c r="I585" s="25"/>
      <c r="J585" s="25"/>
      <c r="K585" s="25"/>
      <c r="L585" s="25"/>
      <c r="M585" s="25"/>
      <c r="N585" s="25"/>
      <c r="O585" s="25"/>
      <c r="P585" s="25"/>
      <c r="Q585" s="25"/>
      <c r="R585" s="25"/>
      <c r="S585" s="25"/>
      <c r="T585" s="25"/>
      <c r="U585" s="25"/>
      <c r="V585" s="25"/>
      <c r="W585" s="25"/>
      <c r="X585" s="25"/>
      <c r="Y585" s="25"/>
      <c r="AY585" s="74"/>
    </row>
    <row r="586" spans="1:51" s="26" customFormat="1" ht="12.75" hidden="1" x14ac:dyDescent="0.2">
      <c r="A586" s="30"/>
      <c r="G586" s="25"/>
      <c r="H586" s="28"/>
      <c r="I586" s="25"/>
      <c r="J586" s="25"/>
      <c r="K586" s="25"/>
      <c r="L586" s="25"/>
      <c r="M586" s="25"/>
      <c r="N586" s="25"/>
      <c r="O586" s="25"/>
      <c r="P586" s="25"/>
      <c r="Q586" s="25"/>
      <c r="R586" s="25"/>
      <c r="S586" s="25"/>
      <c r="T586" s="25"/>
      <c r="U586" s="25"/>
      <c r="V586" s="25"/>
      <c r="W586" s="25"/>
      <c r="X586" s="25"/>
      <c r="Y586" s="25"/>
      <c r="AY586" s="74"/>
    </row>
    <row r="587" spans="1:51" s="26" customFormat="1" ht="12.75" hidden="1" x14ac:dyDescent="0.2">
      <c r="A587" s="30"/>
      <c r="G587" s="25"/>
      <c r="H587" s="28"/>
      <c r="I587" s="25"/>
      <c r="J587" s="25"/>
      <c r="K587" s="25"/>
      <c r="L587" s="25"/>
      <c r="M587" s="25"/>
      <c r="N587" s="25"/>
      <c r="O587" s="25"/>
      <c r="P587" s="25"/>
      <c r="Q587" s="25"/>
      <c r="R587" s="25"/>
      <c r="S587" s="25"/>
      <c r="T587" s="25"/>
      <c r="U587" s="25"/>
      <c r="V587" s="25"/>
      <c r="W587" s="25"/>
      <c r="X587" s="25"/>
      <c r="Y587" s="25"/>
      <c r="AY587" s="74"/>
    </row>
    <row r="588" spans="1:51" s="26" customFormat="1" ht="12.75" hidden="1" x14ac:dyDescent="0.2">
      <c r="A588" s="30"/>
      <c r="G588" s="25"/>
      <c r="H588" s="28"/>
      <c r="I588" s="25"/>
      <c r="J588" s="25"/>
      <c r="K588" s="25"/>
      <c r="L588" s="25"/>
      <c r="M588" s="25"/>
      <c r="N588" s="25"/>
      <c r="O588" s="25"/>
      <c r="P588" s="25"/>
      <c r="Q588" s="25"/>
      <c r="R588" s="25"/>
      <c r="S588" s="25"/>
      <c r="T588" s="25"/>
      <c r="U588" s="25"/>
      <c r="V588" s="25"/>
      <c r="W588" s="25"/>
      <c r="X588" s="25"/>
      <c r="Y588" s="25"/>
      <c r="AY588" s="74"/>
    </row>
    <row r="589" spans="1:51" s="26" customFormat="1" ht="12.75" hidden="1" x14ac:dyDescent="0.2">
      <c r="A589" s="30"/>
      <c r="G589" s="25"/>
      <c r="H589" s="28"/>
      <c r="I589" s="25"/>
      <c r="J589" s="25"/>
      <c r="K589" s="25"/>
      <c r="L589" s="25"/>
      <c r="M589" s="25"/>
      <c r="N589" s="25"/>
      <c r="O589" s="25"/>
      <c r="P589" s="25"/>
      <c r="Q589" s="25"/>
      <c r="R589" s="25"/>
      <c r="S589" s="25"/>
      <c r="T589" s="25"/>
      <c r="U589" s="25"/>
      <c r="V589" s="25"/>
      <c r="W589" s="25"/>
      <c r="X589" s="25"/>
      <c r="Y589" s="25"/>
      <c r="AY589" s="74"/>
    </row>
    <row r="590" spans="1:51" s="26" customFormat="1" ht="12.75" hidden="1" x14ac:dyDescent="0.2">
      <c r="A590" s="30"/>
      <c r="G590" s="25"/>
      <c r="H590" s="28"/>
      <c r="I590" s="25"/>
      <c r="J590" s="25"/>
      <c r="K590" s="25"/>
      <c r="L590" s="25"/>
      <c r="M590" s="25"/>
      <c r="N590" s="25"/>
      <c r="O590" s="25"/>
      <c r="P590" s="25"/>
      <c r="Q590" s="25"/>
      <c r="R590" s="25"/>
      <c r="S590" s="25"/>
      <c r="T590" s="25"/>
      <c r="U590" s="25"/>
      <c r="V590" s="25"/>
      <c r="W590" s="25"/>
      <c r="X590" s="25"/>
      <c r="Y590" s="25"/>
      <c r="AY590" s="74"/>
    </row>
    <row r="591" spans="1:51" s="26" customFormat="1" ht="12.75" hidden="1" x14ac:dyDescent="0.2">
      <c r="A591" s="30"/>
      <c r="G591" s="25"/>
      <c r="H591" s="28"/>
      <c r="I591" s="25"/>
      <c r="J591" s="25"/>
      <c r="K591" s="25"/>
      <c r="L591" s="25"/>
      <c r="M591" s="25"/>
      <c r="N591" s="25"/>
      <c r="O591" s="25"/>
      <c r="P591" s="25"/>
      <c r="Q591" s="25"/>
      <c r="R591" s="25"/>
      <c r="S591" s="25"/>
      <c r="T591" s="25"/>
      <c r="U591" s="25"/>
      <c r="V591" s="25"/>
      <c r="W591" s="25"/>
      <c r="X591" s="25"/>
      <c r="Y591" s="25"/>
      <c r="AY591" s="74"/>
    </row>
    <row r="592" spans="1:51" s="26" customFormat="1" ht="12.75" hidden="1" x14ac:dyDescent="0.2">
      <c r="A592" s="30"/>
      <c r="G592" s="25"/>
      <c r="H592" s="28"/>
      <c r="I592" s="25"/>
      <c r="J592" s="25"/>
      <c r="K592" s="25"/>
      <c r="L592" s="25"/>
      <c r="M592" s="25"/>
      <c r="N592" s="25"/>
      <c r="O592" s="25"/>
      <c r="P592" s="25"/>
      <c r="Q592" s="25"/>
      <c r="R592" s="25"/>
      <c r="S592" s="25"/>
      <c r="T592" s="25"/>
      <c r="U592" s="25"/>
      <c r="V592" s="25"/>
      <c r="W592" s="25"/>
      <c r="X592" s="25"/>
      <c r="Y592" s="25"/>
      <c r="AY592" s="74"/>
    </row>
    <row r="593" spans="1:51" s="26" customFormat="1" ht="12.75" hidden="1" x14ac:dyDescent="0.2">
      <c r="A593" s="30"/>
      <c r="G593" s="25"/>
      <c r="H593" s="28"/>
      <c r="I593" s="25"/>
      <c r="J593" s="25"/>
      <c r="K593" s="25"/>
      <c r="L593" s="25"/>
      <c r="M593" s="25"/>
      <c r="N593" s="25"/>
      <c r="O593" s="25"/>
      <c r="P593" s="25"/>
      <c r="Q593" s="25"/>
      <c r="R593" s="25"/>
      <c r="S593" s="25"/>
      <c r="T593" s="25"/>
      <c r="U593" s="25"/>
      <c r="V593" s="25"/>
      <c r="W593" s="25"/>
      <c r="X593" s="25"/>
      <c r="Y593" s="25"/>
      <c r="AY593" s="74"/>
    </row>
    <row r="594" spans="1:51" s="26" customFormat="1" ht="12.75" hidden="1" x14ac:dyDescent="0.2">
      <c r="A594" s="30"/>
      <c r="G594" s="25"/>
      <c r="H594" s="28"/>
      <c r="I594" s="25"/>
      <c r="J594" s="25"/>
      <c r="K594" s="25"/>
      <c r="L594" s="25"/>
      <c r="M594" s="25"/>
      <c r="N594" s="25"/>
      <c r="O594" s="25"/>
      <c r="P594" s="25"/>
      <c r="Q594" s="25"/>
      <c r="R594" s="25"/>
      <c r="S594" s="25"/>
      <c r="T594" s="25"/>
      <c r="U594" s="25"/>
      <c r="V594" s="25"/>
      <c r="W594" s="25"/>
      <c r="X594" s="25"/>
      <c r="Y594" s="25"/>
      <c r="AY594" s="74"/>
    </row>
    <row r="595" spans="1:51" s="26" customFormat="1" ht="12.75" hidden="1" x14ac:dyDescent="0.2">
      <c r="A595" s="30"/>
      <c r="G595" s="25"/>
      <c r="H595" s="28"/>
      <c r="I595" s="25"/>
      <c r="J595" s="25"/>
      <c r="K595" s="25"/>
      <c r="L595" s="25"/>
      <c r="M595" s="25"/>
      <c r="N595" s="25"/>
      <c r="O595" s="25"/>
      <c r="P595" s="25"/>
      <c r="Q595" s="25"/>
      <c r="R595" s="25"/>
      <c r="S595" s="25"/>
      <c r="T595" s="25"/>
      <c r="U595" s="25"/>
      <c r="V595" s="25"/>
      <c r="W595" s="25"/>
      <c r="X595" s="25"/>
      <c r="Y595" s="25"/>
      <c r="AY595" s="74"/>
    </row>
    <row r="596" spans="1:51" s="26" customFormat="1" ht="12.75" hidden="1" x14ac:dyDescent="0.2">
      <c r="A596" s="30"/>
      <c r="G596" s="25"/>
      <c r="H596" s="28"/>
      <c r="I596" s="25"/>
      <c r="J596" s="25"/>
      <c r="K596" s="25"/>
      <c r="L596" s="25"/>
      <c r="M596" s="25"/>
      <c r="N596" s="25"/>
      <c r="O596" s="25"/>
      <c r="P596" s="25"/>
      <c r="Q596" s="25"/>
      <c r="R596" s="25"/>
      <c r="S596" s="25"/>
      <c r="T596" s="25"/>
      <c r="U596" s="25"/>
      <c r="V596" s="25"/>
      <c r="W596" s="25"/>
      <c r="X596" s="25"/>
      <c r="Y596" s="25"/>
      <c r="AY596" s="74"/>
    </row>
    <row r="597" spans="1:51" s="26" customFormat="1" ht="12.75" hidden="1" x14ac:dyDescent="0.2">
      <c r="A597" s="30"/>
      <c r="G597" s="25"/>
      <c r="H597" s="28"/>
      <c r="I597" s="25"/>
      <c r="J597" s="25"/>
      <c r="K597" s="25"/>
      <c r="L597" s="25"/>
      <c r="M597" s="25"/>
      <c r="N597" s="25"/>
      <c r="O597" s="25"/>
      <c r="P597" s="25"/>
      <c r="Q597" s="25"/>
      <c r="R597" s="25"/>
      <c r="S597" s="25"/>
      <c r="T597" s="25"/>
      <c r="U597" s="25"/>
      <c r="V597" s="25"/>
      <c r="W597" s="25"/>
      <c r="X597" s="25"/>
      <c r="Y597" s="25"/>
      <c r="AY597" s="74"/>
    </row>
    <row r="598" spans="1:51" s="26" customFormat="1" ht="12.75" hidden="1" x14ac:dyDescent="0.2">
      <c r="A598" s="30"/>
      <c r="G598" s="25"/>
      <c r="H598" s="28"/>
      <c r="I598" s="25"/>
      <c r="J598" s="25"/>
      <c r="K598" s="25"/>
      <c r="L598" s="25"/>
      <c r="M598" s="25"/>
      <c r="N598" s="25"/>
      <c r="O598" s="25"/>
      <c r="P598" s="25"/>
      <c r="Q598" s="25"/>
      <c r="R598" s="25"/>
      <c r="S598" s="25"/>
      <c r="T598" s="25"/>
      <c r="U598" s="25"/>
      <c r="V598" s="25"/>
      <c r="W598" s="25"/>
      <c r="X598" s="25"/>
      <c r="Y598" s="25"/>
      <c r="AY598" s="74"/>
    </row>
    <row r="599" spans="1:51" s="26" customFormat="1" ht="12.75" hidden="1" x14ac:dyDescent="0.2">
      <c r="A599" s="30"/>
      <c r="G599" s="25"/>
      <c r="H599" s="28"/>
      <c r="I599" s="25"/>
      <c r="J599" s="25"/>
      <c r="K599" s="25"/>
      <c r="L599" s="25"/>
      <c r="M599" s="25"/>
      <c r="N599" s="25"/>
      <c r="O599" s="25"/>
      <c r="P599" s="25"/>
      <c r="Q599" s="25"/>
      <c r="R599" s="25"/>
      <c r="S599" s="25"/>
      <c r="T599" s="25"/>
      <c r="U599" s="25"/>
      <c r="V599" s="25"/>
      <c r="W599" s="25"/>
      <c r="X599" s="25"/>
      <c r="Y599" s="25"/>
      <c r="AY599" s="74"/>
    </row>
    <row r="600" spans="1:51" s="26" customFormat="1" ht="12.75" hidden="1" x14ac:dyDescent="0.2">
      <c r="A600" s="30"/>
      <c r="G600" s="25"/>
      <c r="H600" s="28"/>
      <c r="I600" s="25"/>
      <c r="J600" s="25"/>
      <c r="K600" s="25"/>
      <c r="L600" s="25"/>
      <c r="M600" s="25"/>
      <c r="N600" s="25"/>
      <c r="O600" s="25"/>
      <c r="P600" s="25"/>
      <c r="Q600" s="25"/>
      <c r="R600" s="25"/>
      <c r="S600" s="25"/>
      <c r="T600" s="25"/>
      <c r="U600" s="25"/>
      <c r="V600" s="25"/>
      <c r="W600" s="25"/>
      <c r="X600" s="25"/>
      <c r="Y600" s="25"/>
      <c r="AY600" s="74"/>
    </row>
    <row r="601" spans="1:51" s="26" customFormat="1" ht="12.75" hidden="1" x14ac:dyDescent="0.2">
      <c r="A601" s="30"/>
      <c r="G601" s="25"/>
      <c r="H601" s="28"/>
      <c r="I601" s="25"/>
      <c r="J601" s="25"/>
      <c r="K601" s="25"/>
      <c r="L601" s="25"/>
      <c r="M601" s="25"/>
      <c r="N601" s="25"/>
      <c r="O601" s="25"/>
      <c r="P601" s="25"/>
      <c r="Q601" s="25"/>
      <c r="R601" s="25"/>
      <c r="S601" s="25"/>
      <c r="T601" s="25"/>
      <c r="U601" s="25"/>
      <c r="V601" s="25"/>
      <c r="W601" s="25"/>
      <c r="X601" s="25"/>
      <c r="Y601" s="25"/>
      <c r="AY601" s="74"/>
    </row>
    <row r="602" spans="1:51" s="26" customFormat="1" ht="12.75" hidden="1" x14ac:dyDescent="0.2">
      <c r="A602" s="30"/>
      <c r="G602" s="25"/>
      <c r="H602" s="28"/>
      <c r="I602" s="25"/>
      <c r="J602" s="25"/>
      <c r="K602" s="25"/>
      <c r="L602" s="25"/>
      <c r="M602" s="25"/>
      <c r="N602" s="25"/>
      <c r="O602" s="25"/>
      <c r="P602" s="25"/>
      <c r="Q602" s="25"/>
      <c r="R602" s="25"/>
      <c r="S602" s="25"/>
      <c r="T602" s="25"/>
      <c r="U602" s="25"/>
      <c r="V602" s="25"/>
      <c r="W602" s="25"/>
      <c r="X602" s="25"/>
      <c r="Y602" s="25"/>
      <c r="AY602" s="74"/>
    </row>
    <row r="603" spans="1:51" s="26" customFormat="1" ht="12.75" hidden="1" x14ac:dyDescent="0.2">
      <c r="A603" s="30"/>
      <c r="G603" s="25"/>
      <c r="H603" s="28"/>
      <c r="I603" s="25"/>
      <c r="J603" s="25"/>
      <c r="K603" s="25"/>
      <c r="L603" s="25"/>
      <c r="M603" s="25"/>
      <c r="N603" s="25"/>
      <c r="O603" s="25"/>
      <c r="P603" s="25"/>
      <c r="Q603" s="25"/>
      <c r="R603" s="25"/>
      <c r="S603" s="25"/>
      <c r="T603" s="25"/>
      <c r="U603" s="25"/>
      <c r="V603" s="25"/>
      <c r="W603" s="25"/>
      <c r="X603" s="25"/>
      <c r="Y603" s="25"/>
      <c r="AY603" s="74"/>
    </row>
    <row r="604" spans="1:51" s="26" customFormat="1" ht="12.75" hidden="1" x14ac:dyDescent="0.2">
      <c r="A604" s="30"/>
      <c r="G604" s="25"/>
      <c r="H604" s="28"/>
      <c r="I604" s="25"/>
      <c r="J604" s="25"/>
      <c r="K604" s="25"/>
      <c r="L604" s="25"/>
      <c r="M604" s="25"/>
      <c r="N604" s="25"/>
      <c r="O604" s="25"/>
      <c r="P604" s="25"/>
      <c r="Q604" s="25"/>
      <c r="R604" s="25"/>
      <c r="S604" s="25"/>
      <c r="T604" s="25"/>
      <c r="U604" s="25"/>
      <c r="V604" s="25"/>
      <c r="W604" s="25"/>
      <c r="X604" s="25"/>
      <c r="Y604" s="25"/>
      <c r="AY604" s="74"/>
    </row>
    <row r="605" spans="1:51" s="26" customFormat="1" ht="12.75" hidden="1" x14ac:dyDescent="0.2">
      <c r="A605" s="30"/>
      <c r="G605" s="25"/>
      <c r="H605" s="28"/>
      <c r="I605" s="25"/>
      <c r="J605" s="25"/>
      <c r="K605" s="25"/>
      <c r="L605" s="25"/>
      <c r="M605" s="25"/>
      <c r="N605" s="25"/>
      <c r="O605" s="25"/>
      <c r="P605" s="25"/>
      <c r="Q605" s="25"/>
      <c r="R605" s="25"/>
      <c r="S605" s="25"/>
      <c r="T605" s="25"/>
      <c r="U605" s="25"/>
      <c r="V605" s="25"/>
      <c r="W605" s="25"/>
      <c r="X605" s="25"/>
      <c r="Y605" s="25"/>
      <c r="AY605" s="74"/>
    </row>
    <row r="606" spans="1:51" s="26" customFormat="1" ht="12.75" hidden="1" x14ac:dyDescent="0.2">
      <c r="A606" s="30"/>
      <c r="G606" s="25"/>
      <c r="H606" s="28"/>
      <c r="I606" s="25"/>
      <c r="J606" s="25"/>
      <c r="K606" s="25"/>
      <c r="L606" s="25"/>
      <c r="M606" s="25"/>
      <c r="N606" s="25"/>
      <c r="O606" s="25"/>
      <c r="P606" s="25"/>
      <c r="Q606" s="25"/>
      <c r="R606" s="25"/>
      <c r="S606" s="25"/>
      <c r="T606" s="25"/>
      <c r="U606" s="25"/>
      <c r="V606" s="25"/>
      <c r="W606" s="25"/>
      <c r="X606" s="25"/>
      <c r="Y606" s="25"/>
      <c r="AY606" s="74"/>
    </row>
    <row r="607" spans="1:51" s="26" customFormat="1" ht="12.75" hidden="1" x14ac:dyDescent="0.2">
      <c r="A607" s="30"/>
      <c r="G607" s="25"/>
      <c r="H607" s="28"/>
      <c r="I607" s="25"/>
      <c r="J607" s="25"/>
      <c r="K607" s="25"/>
      <c r="L607" s="25"/>
      <c r="M607" s="25"/>
      <c r="N607" s="25"/>
      <c r="O607" s="25"/>
      <c r="P607" s="25"/>
      <c r="Q607" s="25"/>
      <c r="R607" s="25"/>
      <c r="S607" s="25"/>
      <c r="T607" s="25"/>
      <c r="U607" s="25"/>
      <c r="V607" s="25"/>
      <c r="W607" s="25"/>
      <c r="X607" s="25"/>
      <c r="Y607" s="25"/>
      <c r="AY607" s="74"/>
    </row>
    <row r="608" spans="1:51" s="26" customFormat="1" ht="12.75" x14ac:dyDescent="0.2">
      <c r="A608" s="30"/>
      <c r="G608" s="25"/>
      <c r="H608" s="28"/>
      <c r="I608" s="25"/>
      <c r="J608" s="25"/>
      <c r="K608" s="25"/>
      <c r="L608" s="25"/>
      <c r="M608" s="25"/>
      <c r="N608" s="25"/>
      <c r="O608" s="25"/>
      <c r="P608" s="25"/>
      <c r="Q608" s="25"/>
      <c r="R608" s="25"/>
      <c r="S608" s="25"/>
      <c r="T608" s="25"/>
      <c r="U608" s="25"/>
      <c r="V608" s="25"/>
      <c r="W608" s="25"/>
      <c r="X608" s="25"/>
      <c r="Y608" s="25"/>
      <c r="AY608" s="74"/>
    </row>
    <row r="609" spans="1:25" s="32" customFormat="1" ht="69" customHeight="1" x14ac:dyDescent="0.25">
      <c r="A609" s="145" t="s">
        <v>2106</v>
      </c>
      <c r="B609" s="87" t="s">
        <v>245</v>
      </c>
      <c r="C609" s="87"/>
      <c r="D609" s="87"/>
      <c r="E609" s="87"/>
      <c r="F609" s="87"/>
      <c r="G609" s="122" t="s">
        <v>419</v>
      </c>
      <c r="H609" s="438" t="s">
        <v>420</v>
      </c>
      <c r="I609" s="440"/>
      <c r="J609" s="462"/>
      <c r="K609" s="107" t="s">
        <v>421</v>
      </c>
      <c r="L609" s="463" t="s">
        <v>314</v>
      </c>
      <c r="M609" s="464"/>
      <c r="N609" s="463" t="s">
        <v>308</v>
      </c>
      <c r="O609" s="464"/>
      <c r="P609" s="463" t="s">
        <v>422</v>
      </c>
      <c r="Q609" s="465"/>
      <c r="R609" s="465"/>
      <c r="S609" s="465"/>
      <c r="T609" s="464"/>
      <c r="U609" s="463" t="s">
        <v>423</v>
      </c>
      <c r="V609" s="465"/>
      <c r="W609" s="465"/>
      <c r="X609" s="464"/>
      <c r="Y609" s="107" t="s">
        <v>321</v>
      </c>
    </row>
    <row r="610" spans="1:25" s="33" customFormat="1" ht="52.5" x14ac:dyDescent="0.25">
      <c r="A610" s="149" t="s">
        <v>236</v>
      </c>
      <c r="B610" s="96" t="s">
        <v>151</v>
      </c>
      <c r="C610" s="302"/>
      <c r="D610" s="302"/>
      <c r="E610" s="302"/>
      <c r="F610" s="302"/>
      <c r="G610" s="98" t="s">
        <v>418</v>
      </c>
      <c r="H610" s="98" t="s">
        <v>300</v>
      </c>
      <c r="I610" s="98" t="s">
        <v>301</v>
      </c>
      <c r="J610" s="98" t="s">
        <v>302</v>
      </c>
      <c r="K610" s="108" t="s">
        <v>303</v>
      </c>
      <c r="L610" s="108" t="s">
        <v>312</v>
      </c>
      <c r="M610" s="108" t="s">
        <v>315</v>
      </c>
      <c r="N610" s="108" t="s">
        <v>307</v>
      </c>
      <c r="O610" s="108" t="s">
        <v>309</v>
      </c>
      <c r="P610" s="108" t="s">
        <v>340</v>
      </c>
      <c r="Q610" s="108" t="s">
        <v>330</v>
      </c>
      <c r="R610" s="108" t="s">
        <v>122</v>
      </c>
      <c r="S610" s="108" t="s">
        <v>333</v>
      </c>
      <c r="T610" s="108" t="s">
        <v>332</v>
      </c>
      <c r="U610" s="108" t="s">
        <v>316</v>
      </c>
      <c r="V610" s="108" t="s">
        <v>317</v>
      </c>
      <c r="W610" s="108" t="s">
        <v>318</v>
      </c>
      <c r="X610" s="108" t="s">
        <v>319</v>
      </c>
      <c r="Y610" s="108" t="s">
        <v>320</v>
      </c>
    </row>
    <row r="611" spans="1:25" s="34" customFormat="1" ht="12.75" x14ac:dyDescent="0.25">
      <c r="A611" s="150"/>
      <c r="B611" s="105" t="s">
        <v>126</v>
      </c>
      <c r="C611" s="105"/>
      <c r="D611" s="105"/>
      <c r="E611" s="105"/>
      <c r="F611" s="105"/>
      <c r="G611" s="106" t="s">
        <v>127</v>
      </c>
      <c r="H611" s="106" t="s">
        <v>304</v>
      </c>
      <c r="I611" s="106" t="s">
        <v>304</v>
      </c>
      <c r="J611" s="106" t="s">
        <v>304</v>
      </c>
      <c r="K611" s="106" t="s">
        <v>304</v>
      </c>
      <c r="L611" s="106" t="s">
        <v>313</v>
      </c>
      <c r="M611" s="106" t="s">
        <v>313</v>
      </c>
      <c r="N611" s="106" t="s">
        <v>305</v>
      </c>
      <c r="O611" s="106" t="s">
        <v>306</v>
      </c>
      <c r="P611" s="106" t="s">
        <v>310</v>
      </c>
      <c r="Q611" s="106" t="s">
        <v>329</v>
      </c>
      <c r="R611" s="106" t="s">
        <v>310</v>
      </c>
      <c r="S611" s="106" t="s">
        <v>311</v>
      </c>
      <c r="T611" s="106" t="s">
        <v>331</v>
      </c>
      <c r="U611" s="106" t="s">
        <v>152</v>
      </c>
      <c r="V611" s="106" t="s">
        <v>152</v>
      </c>
      <c r="W611" s="106" t="s">
        <v>152</v>
      </c>
      <c r="X611" s="106" t="s">
        <v>152</v>
      </c>
      <c r="Y611" s="106" t="s">
        <v>252</v>
      </c>
    </row>
    <row r="612" spans="1:25" s="26" customFormat="1" ht="11.25" customHeight="1" x14ac:dyDescent="0.2">
      <c r="A612" s="52"/>
      <c r="B612" s="36"/>
      <c r="C612" s="36"/>
      <c r="D612" s="36"/>
      <c r="E612" s="36"/>
      <c r="F612" s="36"/>
      <c r="G612" s="120"/>
      <c r="H612" s="35"/>
      <c r="I612" s="22"/>
      <c r="J612" s="22"/>
      <c r="K612" s="54"/>
      <c r="L612" s="54"/>
      <c r="M612" s="54"/>
      <c r="N612" s="54"/>
      <c r="O612" s="54"/>
      <c r="P612" s="54"/>
      <c r="Q612" s="76"/>
      <c r="R612" s="54"/>
      <c r="S612" s="54"/>
      <c r="T612" s="54"/>
      <c r="U612" s="54"/>
      <c r="V612" s="54"/>
      <c r="W612" s="54"/>
      <c r="X612" s="54"/>
      <c r="Y612" s="54"/>
    </row>
    <row r="613" spans="1:25" s="47" customFormat="1" ht="11.25" customHeight="1" x14ac:dyDescent="0.15">
      <c r="A613" s="292" t="s">
        <v>346</v>
      </c>
      <c r="B613" s="42"/>
      <c r="C613" s="42"/>
      <c r="D613" s="42"/>
      <c r="E613" s="42"/>
      <c r="F613" s="42"/>
      <c r="G613" s="123">
        <f>'2. Collected Data'!G613*'2. Collected Data'!AA613</f>
        <v>29273</v>
      </c>
      <c r="H613" s="41">
        <f>'2. Collected Data'!I613/'3. Calculated Stats'!$G613*1000</f>
        <v>3.5869231032009021</v>
      </c>
      <c r="I613" s="41">
        <f>'2. Collected Data'!J613/'3. Calculated Stats'!$G613*1000</f>
        <v>1.1273186895774263</v>
      </c>
      <c r="J613" s="41">
        <f>'2. Collected Data'!K613/'3. Calculated Stats'!$G613*1000</f>
        <v>0</v>
      </c>
      <c r="K613" s="59">
        <f>('2. Collected Data'!Y613+'2. Collected Data'!Z613)/G613*1000</f>
        <v>27.841355515321286</v>
      </c>
      <c r="L613" s="66">
        <f>IF(SUM('2. Collected Data'!Y613:Z613)&gt;0,(ROUND('2. Collected Data'!Y613/SUM('2. Collected Data'!Y613:Z613),2)),"")</f>
        <v>1</v>
      </c>
      <c r="M613" s="66">
        <f>IF(SUM('2. Collected Data'!Y613:Z613)&gt;0,1-L613,"")</f>
        <v>0</v>
      </c>
      <c r="N613" s="59">
        <f>IF('2. Collected Data'!AD613&gt;0,'2. Collected Data'!AE613/'2. Collected Data'!AD613,"")</f>
        <v>666.66666666666663</v>
      </c>
      <c r="O613" s="59">
        <f>IF('2. Collected Data'!AF613&gt;0,'2. Collected Data'!AG613/'2. Collected Data'!AF613,"")</f>
        <v>32273.91304347826</v>
      </c>
      <c r="P613" s="59">
        <f>SUM('2. Collected Data'!AI613:AK613)/'2. Collected Data'!G613</f>
        <v>0.89707238752433982</v>
      </c>
      <c r="Q613" s="46" t="str">
        <f>IF(MAX('2. Collected Data'!AI613:AK613)='2. Collected Data'!AI613,"NaCl",IF(MAX('2. Collected Data'!AJ613:AK613)='2. Collected Data'!AJ613,"CaCl2","MgCl2"))</f>
        <v>CaCl2</v>
      </c>
      <c r="R613" s="59">
        <f>'2. Collected Data'!AL613/'2. Collected Data'!G613</f>
        <v>1.8788644826290439E-2</v>
      </c>
      <c r="S613" s="59">
        <f>SUM('2. Collected Data'!AO613:AU613)/'2. Collected Data'!G613</f>
        <v>13.100809619786151</v>
      </c>
      <c r="T613" s="46" t="str">
        <f>IF(MAX('2. Collected Data'!AO613:AT613)='2. Collected Data'!AO613,"NaCl",IF(MAX('2. Collected Data'!AP613:AT613)='2. Collected Data'!AP613,"CaCl2",IF(MAX('2. Collected Data'!AQ613:AT613)='2. Collected Data'!AQ613,"MgCl2",IF(MAX('2. Collected Data'!AR613:AT613)='2. Collected Data'!AR613,"Potassium Acetate",IF('2. Collected Data'!AS613&gt;'2. Collected Data'!AT613,"Enhanced Brine","Ag Byproduct")))))</f>
        <v>NaCl</v>
      </c>
      <c r="U613" s="65">
        <f>IF('2. Collected Data'!BC613&gt;0,'2. Collected Data'!BC613/'2. Collected Data'!$G613,"")</f>
        <v>59.589860964028283</v>
      </c>
      <c r="V613" s="65">
        <f>IF('2. Collected Data'!BD613&gt;0,'2. Collected Data'!BD613/'2. Collected Data'!$G613,"")</f>
        <v>32.058928022409731</v>
      </c>
      <c r="W613" s="65">
        <f>IF('2. Collected Data'!BE613&gt;0,'2. Collected Data'!BE613/'2. Collected Data'!$G613,"")</f>
        <v>41.120452293922725</v>
      </c>
      <c r="X613" s="65">
        <f>IF('2. Collected Data'!BF613&gt;0,'2. Collected Data'!BF613/'2. Collected Data'!$G613,"")</f>
        <v>136.97981074710484</v>
      </c>
      <c r="Y613" s="67" t="str">
        <f>IF(AND('2. Collected Data'!BB613&gt;0,'2. Collected Data'!BH613&gt;0),('2. Collected Data'!BH613-'2. Collected Data'!BB613)/'2. Collected Data'!BH613,"")</f>
        <v/>
      </c>
    </row>
    <row r="614" spans="1:25" s="47" customFormat="1" ht="11.25" customHeight="1" x14ac:dyDescent="0.15">
      <c r="A614" s="292" t="s">
        <v>345</v>
      </c>
      <c r="B614" s="42"/>
      <c r="C614" s="42"/>
      <c r="D614" s="42"/>
      <c r="E614" s="42"/>
      <c r="F614" s="42"/>
      <c r="G614" s="123">
        <f>'2. Collected Data'!G614*'2. Collected Data'!AA614</f>
        <v>11766</v>
      </c>
      <c r="H614" s="41">
        <f>'2. Collected Data'!I614/'3. Calculated Stats'!$G614*1000</f>
        <v>25.412204657487678</v>
      </c>
      <c r="I614" s="41">
        <f>'2. Collected Data'!J614/'3. Calculated Stats'!$G614*1000</f>
        <v>23.9673635900051</v>
      </c>
      <c r="J614" s="41">
        <f>'2. Collected Data'!K614/'3. Calculated Stats'!$G614*1000</f>
        <v>7.0542240353561105</v>
      </c>
      <c r="K614" s="59">
        <f>('2. Collected Data'!Y614+'2. Collected Data'!Z614)/G614*1000</f>
        <v>50.144484106748259</v>
      </c>
      <c r="L614" s="66">
        <f>IF(SUM('2. Collected Data'!Y614:Z614)&gt;0,(ROUND('2. Collected Data'!Y614/SUM('2. Collected Data'!Y614:Z614),2)),"")</f>
        <v>0.93</v>
      </c>
      <c r="M614" s="66">
        <f>IF(SUM('2. Collected Data'!Y614:Z614)&gt;0,1-L614,"")</f>
        <v>6.9999999999999951E-2</v>
      </c>
      <c r="N614" s="59">
        <f>IF('2. Collected Data'!AD614&gt;0,'2. Collected Data'!AE614/'2. Collected Data'!AD614,"")</f>
        <v>600</v>
      </c>
      <c r="O614" s="59">
        <f>IF('2. Collected Data'!AF614&gt;0,'2. Collected Data'!AG614/'2. Collected Data'!AF614,"")</f>
        <v>13437.5</v>
      </c>
      <c r="P614" s="59">
        <f>SUM('2. Collected Data'!AI614:AK614)/'2. Collected Data'!G614</f>
        <v>0.52719700832908378</v>
      </c>
      <c r="Q614" s="46" t="str">
        <f>IF(MAX('2. Collected Data'!AI614:AK614)='2. Collected Data'!AI614,"NaCl",IF(MAX('2. Collected Data'!AJ614:AK614)='2. Collected Data'!AJ614,"CaCl2","MgCl2"))</f>
        <v>NaCl</v>
      </c>
      <c r="R614" s="59">
        <f>'2. Collected Data'!AL614/'2. Collected Data'!G614</f>
        <v>9.7314295427502966</v>
      </c>
      <c r="S614" s="59">
        <f>SUM('2. Collected Data'!AO614:AU614)/'2. Collected Data'!G614</f>
        <v>103.6036036036036</v>
      </c>
      <c r="T614" s="46" t="str">
        <f>IF(MAX('2. Collected Data'!AO614:AT614)='2. Collected Data'!AO614,"NaCl",IF(MAX('2. Collected Data'!AP614:AT614)='2. Collected Data'!AP614,"CaCl2",IF(MAX('2. Collected Data'!AQ614:AT614)='2. Collected Data'!AQ614,"MgCl2",IF(MAX('2. Collected Data'!AR614:AT614)='2. Collected Data'!AR614,"Potassium Acetate",IF('2. Collected Data'!AS614&gt;'2. Collected Data'!AT614,"Enhanced Brine","Ag Byproduct")))))</f>
        <v>NaCl</v>
      </c>
      <c r="U614" s="65" t="str">
        <f>IF('2. Collected Data'!BC614&gt;0,'2. Collected Data'!BC614/'2. Collected Data'!$G614,"")</f>
        <v/>
      </c>
      <c r="V614" s="65" t="str">
        <f>IF('2. Collected Data'!BD614&gt;0,'2. Collected Data'!BD614/'2. Collected Data'!$G614,"")</f>
        <v/>
      </c>
      <c r="W614" s="65">
        <f>IF('2. Collected Data'!BE614&gt;0,'2. Collected Data'!BE614/'2. Collected Data'!$G614,"")</f>
        <v>228.2068672446031</v>
      </c>
      <c r="X614" s="65" t="str">
        <f>IF('2. Collected Data'!BF614&gt;0,'2. Collected Data'!BF614/'2. Collected Data'!$G614,"")</f>
        <v/>
      </c>
      <c r="Y614" s="67" t="str">
        <f>IF(AND('2. Collected Data'!BB614&gt;0,'2. Collected Data'!BH614&gt;0),('2. Collected Data'!BH614-'2. Collected Data'!BB614)/'2. Collected Data'!BH614,"")</f>
        <v/>
      </c>
    </row>
    <row r="615" spans="1:25" s="47" customFormat="1" ht="11.25" customHeight="1" x14ac:dyDescent="0.15">
      <c r="A615" s="292" t="s">
        <v>153</v>
      </c>
      <c r="B615" s="42"/>
      <c r="C615" s="42"/>
      <c r="D615" s="42"/>
      <c r="E615" s="42"/>
      <c r="F615" s="42"/>
      <c r="G615" s="123">
        <f>'2. Collected Data'!G615*'2. Collected Data'!AA615</f>
        <v>14000</v>
      </c>
      <c r="H615" s="41">
        <f>'2. Collected Data'!I615/'3. Calculated Stats'!$G615*1000</f>
        <v>13.785714285714286</v>
      </c>
      <c r="I615" s="41">
        <f>'2. Collected Data'!J615/'3. Calculated Stats'!$G615*1000</f>
        <v>0.42857142857142855</v>
      </c>
      <c r="J615" s="41">
        <f>'2. Collected Data'!K615/'3. Calculated Stats'!$G615*1000</f>
        <v>0.14285714285714288</v>
      </c>
      <c r="K615" s="59">
        <f>('2. Collected Data'!Y615+'2. Collected Data'!Z615)/G615*1000</f>
        <v>39.142857142857146</v>
      </c>
      <c r="L615" s="66">
        <f>IF(SUM('2. Collected Data'!Y615:Z615)&gt;0,(ROUND('2. Collected Data'!Y615/SUM('2. Collected Data'!Y615:Z615),2)),"")</f>
        <v>1</v>
      </c>
      <c r="M615" s="66">
        <f>IF(SUM('2. Collected Data'!Y615:Z615)&gt;0,1-L615,"")</f>
        <v>0</v>
      </c>
      <c r="N615" s="59">
        <f>IF('2. Collected Data'!AD615&gt;0,'2. Collected Data'!AE615/'2. Collected Data'!AD615,"")</f>
        <v>1957.3170731707316</v>
      </c>
      <c r="O615" s="59">
        <f>IF('2. Collected Data'!AF615&gt;0,'2. Collected Data'!AG615/'2. Collected Data'!AF615,"")</f>
        <v>10567.567567567568</v>
      </c>
      <c r="P615" s="59">
        <f>SUM('2. Collected Data'!AI615:AK615)/'2. Collected Data'!G615</f>
        <v>1.3577142857142857</v>
      </c>
      <c r="Q615" s="46" t="str">
        <f>IF(MAX('2. Collected Data'!AI615:AK615)='2. Collected Data'!AI615,"NaCl",IF(MAX('2. Collected Data'!AJ615:AK615)='2. Collected Data'!AJ615,"CaCl2","MgCl2"))</f>
        <v>NaCl</v>
      </c>
      <c r="R615" s="59">
        <f>'2. Collected Data'!AL615/'2. Collected Data'!G615</f>
        <v>1.9285714285714286E-3</v>
      </c>
      <c r="S615" s="59">
        <f>SUM('2. Collected Data'!AO615:AU615)/'2. Collected Data'!G615</f>
        <v>14.211142857142857</v>
      </c>
      <c r="T615" s="46" t="str">
        <f>IF(MAX('2. Collected Data'!AO615:AT615)='2. Collected Data'!AO615,"NaCl",IF(MAX('2. Collected Data'!AP615:AT615)='2. Collected Data'!AP615,"CaCl2",IF(MAX('2. Collected Data'!AQ615:AT615)='2. Collected Data'!AQ615,"MgCl2",IF(MAX('2. Collected Data'!AR615:AT615)='2. Collected Data'!AR615,"Potassium Acetate",IF('2. Collected Data'!AS615&gt;'2. Collected Data'!AT615,"Enhanced Brine","Ag Byproduct")))))</f>
        <v>NaCl</v>
      </c>
      <c r="U615" s="65">
        <f>IF('2. Collected Data'!BC615&gt;0,'2. Collected Data'!BC615/'2. Collected Data'!$G615,"")</f>
        <v>73.609928571428568</v>
      </c>
      <c r="V615" s="65">
        <f>IF('2. Collected Data'!BD615&gt;0,'2. Collected Data'!BD615/'2. Collected Data'!$G615,"")</f>
        <v>122.90835714285714</v>
      </c>
      <c r="W615" s="65">
        <f>IF('2. Collected Data'!BE615&gt;0,'2. Collected Data'!BE615/'2. Collected Data'!$G615,"")</f>
        <v>101.47464285714285</v>
      </c>
      <c r="X615" s="65">
        <f>IF('2. Collected Data'!BF615&gt;0,'2. Collected Data'!BF615/'2. Collected Data'!$G615,"")</f>
        <v>297.99299999999999</v>
      </c>
      <c r="Y615" s="67">
        <f>IF(AND('2. Collected Data'!BB615&gt;0,'2. Collected Data'!BH615&gt;0),('2. Collected Data'!BH615-'2. Collected Data'!BB615)/'2. Collected Data'!BH615,"")</f>
        <v>0</v>
      </c>
    </row>
    <row r="616" spans="1:25" s="47" customFormat="1" ht="11.25" customHeight="1" x14ac:dyDescent="0.15">
      <c r="A616" s="293" t="s">
        <v>154</v>
      </c>
      <c r="B616" s="42"/>
      <c r="C616" s="42"/>
      <c r="D616" s="42"/>
      <c r="E616" s="42"/>
      <c r="F616" s="42"/>
      <c r="G616" s="123"/>
      <c r="H616" s="41"/>
      <c r="I616" s="41"/>
      <c r="J616" s="41"/>
      <c r="K616" s="59"/>
      <c r="L616" s="66"/>
      <c r="M616" s="66"/>
      <c r="N616" s="59"/>
      <c r="O616" s="59"/>
      <c r="P616" s="59"/>
      <c r="Q616" s="46"/>
      <c r="R616" s="59"/>
      <c r="S616" s="59"/>
      <c r="T616" s="46"/>
      <c r="U616" s="65"/>
      <c r="V616" s="65"/>
      <c r="W616" s="65"/>
      <c r="X616" s="65"/>
      <c r="Y616" s="67"/>
    </row>
    <row r="617" spans="1:25" s="47" customFormat="1" ht="11.25" customHeight="1" x14ac:dyDescent="0.15">
      <c r="A617" s="292" t="s">
        <v>131</v>
      </c>
      <c r="B617" s="42"/>
      <c r="C617" s="42"/>
      <c r="D617" s="42"/>
      <c r="E617" s="42"/>
      <c r="F617" s="42"/>
      <c r="G617" s="123">
        <f>'2. Collected Data'!G617*'2. Collected Data'!AA617</f>
        <v>50679</v>
      </c>
      <c r="H617" s="41">
        <f>'2. Collected Data'!I617/'3. Calculated Stats'!$G617*1000</f>
        <v>21.330334063418775</v>
      </c>
      <c r="I617" s="41">
        <f>'2. Collected Data'!J617/'3. Calculated Stats'!$G617*1000</f>
        <v>3.8082835099350816</v>
      </c>
      <c r="J617" s="41">
        <f>'2. Collected Data'!K617/'3. Calculated Stats'!$G617*1000</f>
        <v>1.5193669961917164</v>
      </c>
      <c r="K617" s="59">
        <f>('2. Collected Data'!Y617+'2. Collected Data'!Z617)/G617*1000</f>
        <v>130.50770536119495</v>
      </c>
      <c r="L617" s="66">
        <f>IF(SUM('2. Collected Data'!Y617:Z617)&gt;0,(ROUND('2. Collected Data'!Y617/SUM('2. Collected Data'!Y617:Z617),2)),"")</f>
        <v>0.91</v>
      </c>
      <c r="M617" s="66">
        <f>IF(SUM('2. Collected Data'!Y617:Z617)&gt;0,1-L617,"")</f>
        <v>8.9999999999999969E-2</v>
      </c>
      <c r="N617" s="59">
        <f>IF('2. Collected Data'!AD617&gt;0,'2. Collected Data'!AE617/'2. Collected Data'!AD617,"")</f>
        <v>50</v>
      </c>
      <c r="O617" s="59">
        <f>IF('2. Collected Data'!AF617&gt;0,'2. Collected Data'!AG617/'2. Collected Data'!AF617,"")</f>
        <v>5000</v>
      </c>
      <c r="P617" s="59">
        <f>SUM('2. Collected Data'!AI617:AK617)/'2. Collected Data'!G617</f>
        <v>0.69062136190532564</v>
      </c>
      <c r="Q617" s="46" t="str">
        <f>IF(MAX('2. Collected Data'!AI617:AK617)='2. Collected Data'!AI617,"NaCl",IF(MAX('2. Collected Data'!AJ617:AK617)='2. Collected Data'!AJ617,"CaCl2","MgCl2"))</f>
        <v>NaCl</v>
      </c>
      <c r="R617" s="59">
        <f>'2. Collected Data'!AL617/'2. Collected Data'!G617</f>
        <v>2.2099883580970423</v>
      </c>
      <c r="S617" s="59">
        <f>SUM('2. Collected Data'!AO617:AU617)/'2. Collected Data'!G617</f>
        <v>26.638252530633991</v>
      </c>
      <c r="T617" s="46" t="str">
        <f>IF(MAX('2. Collected Data'!AO617:AT617)='2. Collected Data'!AO617,"NaCl",IF(MAX('2. Collected Data'!AP617:AT617)='2. Collected Data'!AP617,"CaCl2",IF(MAX('2. Collected Data'!AQ617:AT617)='2. Collected Data'!AQ617,"MgCl2",IF(MAX('2. Collected Data'!AR617:AT617)='2. Collected Data'!AR617,"Potassium Acetate",IF('2. Collected Data'!AS617&gt;'2. Collected Data'!AT617,"Enhanced Brine","Ag Byproduct")))))</f>
        <v>NaCl</v>
      </c>
      <c r="U617" s="65">
        <f>IF('2. Collected Data'!BC617&gt;0,'2. Collected Data'!BC617/'2. Collected Data'!$G617,"")</f>
        <v>972.70658458138485</v>
      </c>
      <c r="V617" s="65">
        <f>IF('2. Collected Data'!BD617&gt;0,'2. Collected Data'!BD617/'2. Collected Data'!$G617,"")</f>
        <v>164.81187474101699</v>
      </c>
      <c r="W617" s="65">
        <f>IF('2. Collected Data'!BE617&gt;0,'2. Collected Data'!BE617/'2. Collected Data'!$G617,"")</f>
        <v>123.11598492472227</v>
      </c>
      <c r="X617" s="65">
        <f>IF('2. Collected Data'!BF617&gt;0,'2. Collected Data'!BF617/'2. Collected Data'!$G617,"")</f>
        <v>658.54774166814661</v>
      </c>
      <c r="Y617" s="67" t="str">
        <f>IF(AND('2. Collected Data'!BB617&gt;0,'2. Collected Data'!BH617&gt;0),('2. Collected Data'!BH617-'2. Collected Data'!BB617)/'2. Collected Data'!BH617,"")</f>
        <v/>
      </c>
    </row>
    <row r="618" spans="1:25" s="47" customFormat="1" ht="11.25" customHeight="1" x14ac:dyDescent="0.15">
      <c r="A618" s="292" t="s">
        <v>132</v>
      </c>
      <c r="B618" s="42"/>
      <c r="C618" s="42"/>
      <c r="D618" s="42"/>
      <c r="E618" s="42"/>
      <c r="F618" s="42"/>
      <c r="G618" s="123">
        <f>'2. Collected Data'!G618*'2. Collected Data'!AA618</f>
        <v>22540</v>
      </c>
      <c r="H618" s="41">
        <f>'2. Collected Data'!I618/'3. Calculated Stats'!$G618*1000</f>
        <v>36.246672582076314</v>
      </c>
      <c r="I618" s="41">
        <f>'2. Collected Data'!J618/'3. Calculated Stats'!$G618*1000</f>
        <v>3.9485359361135761</v>
      </c>
      <c r="J618" s="41">
        <f>'2. Collected Data'!K618/'3. Calculated Stats'!$G618*1000</f>
        <v>1.7746228926353151</v>
      </c>
      <c r="K618" s="59">
        <f>('2. Collected Data'!Y618+'2. Collected Data'!Z618)/G618*1000</f>
        <v>67.213842058562548</v>
      </c>
      <c r="L618" s="66">
        <f>IF(SUM('2. Collected Data'!Y618:Z618)&gt;0,(ROUND('2. Collected Data'!Y618/SUM('2. Collected Data'!Y618:Z618),2)),"")</f>
        <v>0.91</v>
      </c>
      <c r="M618" s="66">
        <f>IF(SUM('2. Collected Data'!Y618:Z618)&gt;0,1-L618,"")</f>
        <v>8.9999999999999969E-2</v>
      </c>
      <c r="N618" s="59">
        <f>IF('2. Collected Data'!AD618&gt;0,'2. Collected Data'!AE618/'2. Collected Data'!AD618,"")</f>
        <v>1076.9230769230769</v>
      </c>
      <c r="O618" s="59">
        <f>IF('2. Collected Data'!AF618&gt;0,'2. Collected Data'!AG618/'2. Collected Data'!AF618,"")</f>
        <v>14150.943396226416</v>
      </c>
      <c r="P618" s="59">
        <f>SUM('2. Collected Data'!AI618:AK618)/'2. Collected Data'!G618</f>
        <v>7.5323043478260869</v>
      </c>
      <c r="Q618" s="46" t="str">
        <f>IF(MAX('2. Collected Data'!AI618:AK618)='2. Collected Data'!AI618,"NaCl",IF(MAX('2. Collected Data'!AJ618:AK618)='2. Collected Data'!AJ618,"CaCl2","MgCl2"))</f>
        <v>NaCl</v>
      </c>
      <c r="R618" s="59">
        <f>'2. Collected Data'!AL618/'2. Collected Data'!G618</f>
        <v>1.4695652173913044E-2</v>
      </c>
      <c r="S618" s="59">
        <f>SUM('2. Collected Data'!AO618:AU618)/'2. Collected Data'!G618</f>
        <v>498.73243478260872</v>
      </c>
      <c r="T618" s="46" t="str">
        <f>IF(MAX('2. Collected Data'!AO618:AT618)='2. Collected Data'!AO618,"NaCl",IF(MAX('2. Collected Data'!AP618:AT618)='2. Collected Data'!AP618,"CaCl2",IF(MAX('2. Collected Data'!AQ618:AT618)='2. Collected Data'!AQ618,"MgCl2",IF(MAX('2. Collected Data'!AR618:AT618)='2. Collected Data'!AR618,"Potassium Acetate",IF('2. Collected Data'!AS618&gt;'2. Collected Data'!AT618,"Enhanced Brine","Ag Byproduct")))))</f>
        <v>MgCl2</v>
      </c>
      <c r="U618" s="65">
        <f>IF('2. Collected Data'!BC618&gt;0,'2. Collected Data'!BC618/'2. Collected Data'!$G618,"")</f>
        <v>672.4957391304348</v>
      </c>
      <c r="V618" s="65">
        <f>IF('2. Collected Data'!BD618&gt;0,'2. Collected Data'!BD618/'2. Collected Data'!$G618,"")</f>
        <v>492.15230434782609</v>
      </c>
      <c r="W618" s="65">
        <f>IF('2. Collected Data'!BE618&gt;0,'2. Collected Data'!BE618/'2. Collected Data'!$G618,"")</f>
        <v>1569.5518260869565</v>
      </c>
      <c r="X618" s="65">
        <f>IF('2. Collected Data'!BF618&gt;0,'2. Collected Data'!BF618/'2. Collected Data'!$G618,"")</f>
        <v>2734.1999130434783</v>
      </c>
      <c r="Y618" s="67">
        <f>IF(AND('2. Collected Data'!BB618&gt;0,'2. Collected Data'!BH618&gt;0),('2. Collected Data'!BH618-'2. Collected Data'!BB618)/'2. Collected Data'!BH618,"")</f>
        <v>-8.9994410285075432E-2</v>
      </c>
    </row>
    <row r="619" spans="1:25" s="47" customFormat="1" ht="11.25" customHeight="1" x14ac:dyDescent="0.15">
      <c r="A619" s="292" t="s">
        <v>133</v>
      </c>
      <c r="B619" s="42"/>
      <c r="C619" s="42"/>
      <c r="D619" s="42"/>
      <c r="E619" s="42"/>
      <c r="F619" s="42"/>
      <c r="G619" s="123">
        <f>'2. Collected Data'!G619*'2. Collected Data'!AA619</f>
        <v>10870</v>
      </c>
      <c r="H619" s="41">
        <f>'2. Collected Data'!I619/'3. Calculated Stats'!$G619*1000</f>
        <v>58.32566697332107</v>
      </c>
      <c r="I619" s="41">
        <f>'2. Collected Data'!J619/'3. Calculated Stats'!$G619*1000</f>
        <v>0.18399264029438822</v>
      </c>
      <c r="J619" s="41">
        <f>'2. Collected Data'!K619/'3. Calculated Stats'!$G619*1000</f>
        <v>1.5639374425022998</v>
      </c>
      <c r="K619" s="59">
        <f>('2. Collected Data'!Y619+'2. Collected Data'!Z619)/G619*1000</f>
        <v>117.75528978840846</v>
      </c>
      <c r="L619" s="66">
        <f>IF(SUM('2. Collected Data'!Y619:Z619)&gt;0,(ROUND('2. Collected Data'!Y619/SUM('2. Collected Data'!Y619:Z619),2)),"")</f>
        <v>1</v>
      </c>
      <c r="M619" s="66">
        <f>IF(SUM('2. Collected Data'!Y619:Z619)&gt;0,1-L619,"")</f>
        <v>0</v>
      </c>
      <c r="N619" s="59">
        <f>IF('2. Collected Data'!AD619&gt;0,'2. Collected Data'!AE619/'2. Collected Data'!AD619,"")</f>
        <v>1515.1515151515152</v>
      </c>
      <c r="O619" s="59">
        <f>IF('2. Collected Data'!AF619&gt;0,'2. Collected Data'!AG619/'2. Collected Data'!AF619,"")</f>
        <v>6761.363636363636</v>
      </c>
      <c r="P619" s="59">
        <f>SUM('2. Collected Data'!AI619:AK619)/'2. Collected Data'!G619</f>
        <v>20.372585096596136</v>
      </c>
      <c r="Q619" s="46" t="str">
        <f>IF(MAX('2. Collected Data'!AI619:AK619)='2. Collected Data'!AI619,"NaCl",IF(MAX('2. Collected Data'!AJ619:AK619)='2. Collected Data'!AJ619,"CaCl2","MgCl2"))</f>
        <v>NaCl</v>
      </c>
      <c r="R619" s="59">
        <f>'2. Collected Data'!AL619/'2. Collected Data'!G619</f>
        <v>0</v>
      </c>
      <c r="S619" s="59">
        <f>SUM('2. Collected Data'!AO619:AU619)/'2. Collected Data'!G619</f>
        <v>141.12695492180313</v>
      </c>
      <c r="T619" s="46" t="str">
        <f>IF(MAX('2. Collected Data'!AO619:AT619)='2. Collected Data'!AO619,"NaCl",IF(MAX('2. Collected Data'!AP619:AT619)='2. Collected Data'!AP619,"CaCl2",IF(MAX('2. Collected Data'!AQ619:AT619)='2. Collected Data'!AQ619,"MgCl2",IF(MAX('2. Collected Data'!AR619:AT619)='2. Collected Data'!AR619,"Potassium Acetate",IF('2. Collected Data'!AS619&gt;'2. Collected Data'!AT619,"Enhanced Brine","Ag Byproduct")))))</f>
        <v>MgCl2</v>
      </c>
      <c r="U619" s="65">
        <f>IF('2. Collected Data'!BC619&gt;0,'2. Collected Data'!BC619/'2. Collected Data'!$G619,"")</f>
        <v>2104.1214351425942</v>
      </c>
      <c r="V619" s="65">
        <f>IF('2. Collected Data'!BD619&gt;0,'2. Collected Data'!BD619/'2. Collected Data'!$G619,"")</f>
        <v>229.18123275068999</v>
      </c>
      <c r="W619" s="65">
        <f>IF('2. Collected Data'!BE619&gt;0,'2. Collected Data'!BE619/'2. Collected Data'!$G619,"")</f>
        <v>1282.9806807727691</v>
      </c>
      <c r="X619" s="65">
        <f>IF('2. Collected Data'!BF619&gt;0,'2. Collected Data'!BF619/'2. Collected Data'!$G619,"")</f>
        <v>3616.2833486660534</v>
      </c>
      <c r="Y619" s="67">
        <f>IF(AND('2. Collected Data'!BB619&gt;0,'2. Collected Data'!BH619&gt;0),('2. Collected Data'!BH619-'2. Collected Data'!BB619)/'2. Collected Data'!BH619,"")</f>
        <v>0</v>
      </c>
    </row>
    <row r="620" spans="1:25" s="47" customFormat="1" ht="11.25" customHeight="1" x14ac:dyDescent="0.15">
      <c r="A620" s="292" t="s">
        <v>134</v>
      </c>
      <c r="B620" s="42"/>
      <c r="C620" s="42"/>
      <c r="D620" s="42"/>
      <c r="E620" s="42"/>
      <c r="F620" s="42"/>
      <c r="G620" s="123">
        <f>'2. Collected Data'!G620*'2. Collected Data'!AA620</f>
        <v>13472</v>
      </c>
      <c r="H620" s="41">
        <f>'2. Collected Data'!I620/'3. Calculated Stats'!$G620*1000</f>
        <v>25.682897862232778</v>
      </c>
      <c r="I620" s="41">
        <f>'2. Collected Data'!J620/'3. Calculated Stats'!$G620*1000</f>
        <v>0.8165083135391924</v>
      </c>
      <c r="J620" s="41">
        <f>'2. Collected Data'!K620/'3. Calculated Stats'!$G620*1000</f>
        <v>0</v>
      </c>
      <c r="K620" s="59">
        <f>('2. Collected Data'!Y620+'2. Collected Data'!Z620)/G620*1000</f>
        <v>0</v>
      </c>
      <c r="L620" s="66" t="str">
        <f>IF(SUM('2. Collected Data'!Y620:Z620)&gt;0,(ROUND('2. Collected Data'!Y620/SUM('2. Collected Data'!Y620:Z620),2)),"")</f>
        <v/>
      </c>
      <c r="M620" s="66" t="str">
        <f>IF(SUM('2. Collected Data'!Y620:Z620)&gt;0,1-L620,"")</f>
        <v/>
      </c>
      <c r="N620" s="59">
        <f>IF('2. Collected Data'!AD620&gt;0,'2. Collected Data'!AE620/'2. Collected Data'!AD620,"")</f>
        <v>2300</v>
      </c>
      <c r="O620" s="59">
        <f>IF('2. Collected Data'!AF620&gt;0,'2. Collected Data'!AG620/'2. Collected Data'!AF620,"")</f>
        <v>23000</v>
      </c>
      <c r="P620" s="59">
        <f>SUM('2. Collected Data'!AI620:AK620)/'2. Collected Data'!G620</f>
        <v>8.0166270783847988</v>
      </c>
      <c r="Q620" s="46" t="str">
        <f>IF(MAX('2. Collected Data'!AI620:AK620)='2. Collected Data'!AI620,"NaCl",IF(MAX('2. Collected Data'!AJ620:AK620)='2. Collected Data'!AJ620,"CaCl2","MgCl2"))</f>
        <v>NaCl</v>
      </c>
      <c r="R620" s="59">
        <f>'2. Collected Data'!AL620/'2. Collected Data'!G620</f>
        <v>0</v>
      </c>
      <c r="S620" s="59">
        <f>SUM('2. Collected Data'!AO620:AU620)/'2. Collected Data'!G620</f>
        <v>188.46496437054631</v>
      </c>
      <c r="T620" s="46" t="str">
        <f>IF(MAX('2. Collected Data'!AO620:AT620)='2. Collected Data'!AO620,"NaCl",IF(MAX('2. Collected Data'!AP620:AT620)='2. Collected Data'!AP620,"CaCl2",IF(MAX('2. Collected Data'!AQ620:AT620)='2. Collected Data'!AQ620,"MgCl2",IF(MAX('2. Collected Data'!AR620:AT620)='2. Collected Data'!AR620,"Potassium Acetate",IF('2. Collected Data'!AS620&gt;'2. Collected Data'!AT620,"Enhanced Brine","Ag Byproduct")))))</f>
        <v>NaCl</v>
      </c>
      <c r="U620" s="65">
        <f>IF('2. Collected Data'!BC620&gt;0,'2. Collected Data'!BC620/'2. Collected Data'!$G620,"")</f>
        <v>337.41478622327793</v>
      </c>
      <c r="V620" s="65">
        <f>IF('2. Collected Data'!BD620&gt;0,'2. Collected Data'!BD620/'2. Collected Data'!$G620,"")</f>
        <v>396.58098277909738</v>
      </c>
      <c r="W620" s="65">
        <f>IF('2. Collected Data'!BE620&gt;0,'2. Collected Data'!BE620/'2. Collected Data'!$G620,"")</f>
        <v>276.05270190023754</v>
      </c>
      <c r="X620" s="65">
        <f>IF('2. Collected Data'!BF620&gt;0,'2. Collected Data'!BF620/'2. Collected Data'!$G620,"")</f>
        <v>1074.1419239904988</v>
      </c>
      <c r="Y620" s="67">
        <f>IF(AND('2. Collected Data'!BB620&gt;0,'2. Collected Data'!BH620&gt;0),('2. Collected Data'!BH620-'2. Collected Data'!BB620)/'2. Collected Data'!BH620,"")</f>
        <v>0</v>
      </c>
    </row>
    <row r="621" spans="1:25" s="47" customFormat="1" ht="11.25" customHeight="1" x14ac:dyDescent="0.15">
      <c r="A621" s="293" t="s">
        <v>347</v>
      </c>
      <c r="B621" s="42"/>
      <c r="C621" s="42"/>
      <c r="D621" s="42"/>
      <c r="E621" s="42"/>
      <c r="F621" s="42"/>
      <c r="G621" s="123"/>
      <c r="H621" s="41"/>
      <c r="I621" s="41"/>
      <c r="J621" s="41"/>
      <c r="K621" s="59"/>
      <c r="L621" s="66"/>
      <c r="M621" s="66"/>
      <c r="N621" s="59"/>
      <c r="O621" s="59"/>
      <c r="P621" s="59"/>
      <c r="Q621" s="46"/>
      <c r="R621" s="59"/>
      <c r="S621" s="59"/>
      <c r="T621" s="46"/>
      <c r="U621" s="65"/>
      <c r="V621" s="65"/>
      <c r="W621" s="65"/>
      <c r="X621" s="65"/>
      <c r="Y621" s="67"/>
    </row>
    <row r="622" spans="1:25" s="47" customFormat="1" ht="11.25" customHeight="1" x14ac:dyDescent="0.15">
      <c r="A622" s="293" t="s">
        <v>348</v>
      </c>
      <c r="B622" s="42"/>
      <c r="C622" s="42"/>
      <c r="D622" s="42"/>
      <c r="E622" s="42"/>
      <c r="F622" s="42"/>
      <c r="G622" s="123"/>
      <c r="H622" s="41"/>
      <c r="I622" s="41"/>
      <c r="J622" s="41"/>
      <c r="K622" s="59"/>
      <c r="L622" s="66"/>
      <c r="M622" s="66"/>
      <c r="N622" s="59"/>
      <c r="O622" s="59"/>
      <c r="P622" s="59"/>
      <c r="Q622" s="46"/>
      <c r="R622" s="59"/>
      <c r="S622" s="59"/>
      <c r="T622" s="46"/>
      <c r="U622" s="65"/>
      <c r="V622" s="65"/>
      <c r="W622" s="65"/>
      <c r="X622" s="65"/>
      <c r="Y622" s="67"/>
    </row>
    <row r="623" spans="1:25" s="47" customFormat="1" ht="11.25" customHeight="1" x14ac:dyDescent="0.15">
      <c r="A623" s="295" t="s">
        <v>349</v>
      </c>
      <c r="B623" s="42"/>
      <c r="C623" s="42"/>
      <c r="D623" s="42"/>
      <c r="E623" s="42"/>
      <c r="F623" s="42"/>
      <c r="G623" s="123">
        <f>'2. Collected Data'!G623*'2. Collected Data'!AA623</f>
        <v>39919</v>
      </c>
      <c r="H623" s="41">
        <f>'2. Collected Data'!I623/'3. Calculated Stats'!$G623*1000</f>
        <v>9.6695809013251832</v>
      </c>
      <c r="I623" s="41">
        <f>'2. Collected Data'!J623/'3. Calculated Stats'!$G623*1000</f>
        <v>2.3297176782985547</v>
      </c>
      <c r="J623" s="41">
        <f>'2. Collected Data'!K623/'3. Calculated Stats'!$G623*1000</f>
        <v>0</v>
      </c>
      <c r="K623" s="59">
        <f>('2. Collected Data'!Y623+'2. Collected Data'!Z623)/G623*1000</f>
        <v>48.548310328415042</v>
      </c>
      <c r="L623" s="66">
        <f>IF(SUM('2. Collected Data'!Y623:Z623)&gt;0,(ROUND('2. Collected Data'!Y623/SUM('2. Collected Data'!Y623:Z623),2)),"")</f>
        <v>1</v>
      </c>
      <c r="M623" s="66">
        <f>IF(SUM('2. Collected Data'!Y623:Z623)&gt;0,1-L623,"")</f>
        <v>0</v>
      </c>
      <c r="N623" s="59">
        <f>IF('2. Collected Data'!AD623&gt;0,'2. Collected Data'!AE623/'2. Collected Data'!AD623,"")</f>
        <v>436.50793650793651</v>
      </c>
      <c r="O623" s="59">
        <f>IF('2. Collected Data'!AF623&gt;0,'2. Collected Data'!AG623/'2. Collected Data'!AF623,"")</f>
        <v>7638.8888888888887</v>
      </c>
      <c r="P623" s="59">
        <f>SUM('2. Collected Data'!AI623:AK623)/'2. Collected Data'!G623</f>
        <v>0.52263333249830912</v>
      </c>
      <c r="Q623" s="46" t="str">
        <f>IF(MAX('2. Collected Data'!AI623:AK623)='2. Collected Data'!AI623,"NaCl",IF(MAX('2. Collected Data'!AJ623:AK623)='2. Collected Data'!AJ623,"CaCl2","MgCl2"))</f>
        <v>NaCl</v>
      </c>
      <c r="R623" s="59">
        <f>'2. Collected Data'!AL623/'2. Collected Data'!G623</f>
        <v>1.5030436634184223</v>
      </c>
      <c r="S623" s="59">
        <f>SUM('2. Collected Data'!AO623:AU623)/'2. Collected Data'!G623</f>
        <v>20.040582178912299</v>
      </c>
      <c r="T623" s="46" t="str">
        <f>IF(MAX('2. Collected Data'!AO623:AT623)='2. Collected Data'!AO623,"NaCl",IF(MAX('2. Collected Data'!AP623:AT623)='2. Collected Data'!AP623,"CaCl2",IF(MAX('2. Collected Data'!AQ623:AT623)='2. Collected Data'!AQ623,"MgCl2",IF(MAX('2. Collected Data'!AR623:AT623)='2. Collected Data'!AR623,"Potassium Acetate",IF('2. Collected Data'!AS623&gt;'2. Collected Data'!AT623,"Enhanced Brine","Ag Byproduct")))))</f>
        <v>NaCl</v>
      </c>
      <c r="U623" s="65">
        <f>IF('2. Collected Data'!BC623&gt;0,'2. Collected Data'!BC623/'2. Collected Data'!$G623,"")</f>
        <v>72.566371903103786</v>
      </c>
      <c r="V623" s="65">
        <f>IF('2. Collected Data'!BD623&gt;0,'2. Collected Data'!BD623/'2. Collected Data'!$G623,"")</f>
        <v>71.595430747263208</v>
      </c>
      <c r="W623" s="65">
        <f>IF('2. Collected Data'!BE623&gt;0,'2. Collected Data'!BE623/'2. Collected Data'!$G623,"")</f>
        <v>70.513214258874214</v>
      </c>
      <c r="X623" s="65">
        <f>IF('2. Collected Data'!BF623&gt;0,'2. Collected Data'!BF623/'2. Collected Data'!$G623,"")</f>
        <v>214.67504195996895</v>
      </c>
      <c r="Y623" s="67" t="str">
        <f>IF(AND('2. Collected Data'!BB623&gt;0,'2. Collected Data'!BH623&gt;0),('2. Collected Data'!BH623-'2. Collected Data'!BB623)/'2. Collected Data'!BH623,"")</f>
        <v/>
      </c>
    </row>
    <row r="624" spans="1:25" s="47" customFormat="1" ht="11.25" customHeight="1" x14ac:dyDescent="0.15">
      <c r="A624" s="293" t="s">
        <v>350</v>
      </c>
      <c r="B624" s="42"/>
      <c r="C624" s="42"/>
      <c r="D624" s="42"/>
      <c r="E624" s="42"/>
      <c r="F624" s="42"/>
      <c r="G624" s="123"/>
      <c r="H624" s="41"/>
      <c r="I624" s="41"/>
      <c r="J624" s="41"/>
      <c r="K624" s="59"/>
      <c r="L624" s="66"/>
      <c r="M624" s="66"/>
      <c r="N624" s="59"/>
      <c r="O624" s="59"/>
      <c r="P624" s="59"/>
      <c r="Q624" s="46"/>
      <c r="R624" s="59"/>
      <c r="S624" s="59"/>
      <c r="T624" s="46"/>
      <c r="U624" s="65"/>
      <c r="V624" s="65"/>
      <c r="W624" s="65"/>
      <c r="X624" s="65"/>
      <c r="Y624" s="67"/>
    </row>
    <row r="625" spans="1:25" s="47" customFormat="1" ht="11.25" customHeight="1" x14ac:dyDescent="0.15">
      <c r="A625" s="295" t="s">
        <v>351</v>
      </c>
      <c r="B625" s="42"/>
      <c r="C625" s="42"/>
      <c r="D625" s="42"/>
      <c r="E625" s="42"/>
      <c r="F625" s="42"/>
      <c r="G625" s="123">
        <f>'2. Collected Data'!G625*'2. Collected Data'!AA625</f>
        <v>12320</v>
      </c>
      <c r="H625" s="41">
        <f>'2. Collected Data'!I625/'3. Calculated Stats'!$G625*1000</f>
        <v>32.873376623376622</v>
      </c>
      <c r="I625" s="41">
        <f>'2. Collected Data'!J625/'3. Calculated Stats'!$G625*1000</f>
        <v>2.8409090909090908</v>
      </c>
      <c r="J625" s="41">
        <f>'2. Collected Data'!K625/'3. Calculated Stats'!$G625*1000</f>
        <v>1.8668831168831168</v>
      </c>
      <c r="K625" s="59">
        <f>('2. Collected Data'!Y625+'2. Collected Data'!Z625)/G625*1000</f>
        <v>40.259740259740262</v>
      </c>
      <c r="L625" s="66">
        <f>IF(SUM('2. Collected Data'!Y625:Z625)&gt;0,(ROUND('2. Collected Data'!Y625/SUM('2. Collected Data'!Y625:Z625),2)),"")</f>
        <v>0.98</v>
      </c>
      <c r="M625" s="66">
        <f>IF(SUM('2. Collected Data'!Y625:Z625)&gt;0,1-L625,"")</f>
        <v>2.0000000000000018E-2</v>
      </c>
      <c r="N625" s="59">
        <f>IF('2. Collected Data'!AD625&gt;0,'2. Collected Data'!AE625/'2. Collected Data'!AD625,"")</f>
        <v>1550.3875968992247</v>
      </c>
      <c r="O625" s="59">
        <f>IF('2. Collected Data'!AF625&gt;0,'2. Collected Data'!AG625/'2. Collected Data'!AF625,"")</f>
        <v>15000</v>
      </c>
      <c r="P625" s="59">
        <f>SUM('2. Collected Data'!AI625:AK625)/'2. Collected Data'!G625</f>
        <v>9.4827922077922082</v>
      </c>
      <c r="Q625" s="46" t="str">
        <f>IF(MAX('2. Collected Data'!AI625:AK625)='2. Collected Data'!AI625,"NaCl",IF(MAX('2. Collected Data'!AJ625:AK625)='2. Collected Data'!AJ625,"CaCl2","MgCl2"))</f>
        <v>NaCl</v>
      </c>
      <c r="R625" s="59">
        <f>'2. Collected Data'!AL625/'2. Collected Data'!G625</f>
        <v>0.17702922077922079</v>
      </c>
      <c r="S625" s="59">
        <f>SUM('2. Collected Data'!AO625:AU625)/'2. Collected Data'!G625</f>
        <v>758.59139610389616</v>
      </c>
      <c r="T625" s="46" t="str">
        <f>IF(MAX('2. Collected Data'!AO625:AT625)='2. Collected Data'!AO625,"NaCl",IF(MAX('2. Collected Data'!AP625:AT625)='2. Collected Data'!AP625,"CaCl2",IF(MAX('2. Collected Data'!AQ625:AT625)='2. Collected Data'!AQ625,"MgCl2",IF(MAX('2. Collected Data'!AR625:AT625)='2. Collected Data'!AR625,"Potassium Acetate",IF('2. Collected Data'!AS625&gt;'2. Collected Data'!AT625,"Enhanced Brine","Ag Byproduct")))))</f>
        <v>NaCl</v>
      </c>
      <c r="U625" s="65">
        <f>IF('2. Collected Data'!BC625&gt;0,'2. Collected Data'!BC625/'2. Collected Data'!$G625,"")</f>
        <v>291.49293831168831</v>
      </c>
      <c r="V625" s="65">
        <f>IF('2. Collected Data'!BD625&gt;0,'2. Collected Data'!BD625/'2. Collected Data'!$G625,"")</f>
        <v>564.00592532467533</v>
      </c>
      <c r="W625" s="65">
        <f>IF('2. Collected Data'!BE625&gt;0,'2. Collected Data'!BE625/'2. Collected Data'!$G625,"")</f>
        <v>892.3</v>
      </c>
      <c r="X625" s="65">
        <f>IF('2. Collected Data'!BF625&gt;0,'2. Collected Data'!BF625/'2. Collected Data'!$G625,"")</f>
        <v>1747.7988636363636</v>
      </c>
      <c r="Y625" s="67">
        <f>IF(AND('2. Collected Data'!BB625&gt;0,'2. Collected Data'!BH625&gt;0),('2. Collected Data'!BH625-'2. Collected Data'!BB625)/'2. Collected Data'!BH625,"")</f>
        <v>4.3026954629164581E-2</v>
      </c>
    </row>
    <row r="626" spans="1:25" s="47" customFormat="1" ht="11.25" customHeight="1" x14ac:dyDescent="0.15">
      <c r="A626" s="324" t="s">
        <v>135</v>
      </c>
      <c r="B626" s="42"/>
      <c r="C626" s="42"/>
      <c r="D626" s="42"/>
      <c r="E626" s="42"/>
      <c r="F626" s="42"/>
      <c r="G626" s="123"/>
      <c r="H626" s="41"/>
      <c r="I626" s="41"/>
      <c r="J626" s="41"/>
      <c r="K626" s="59"/>
      <c r="L626" s="66"/>
      <c r="M626" s="66"/>
      <c r="N626" s="59"/>
      <c r="O626" s="59"/>
      <c r="P626" s="59"/>
      <c r="Q626" s="46"/>
      <c r="R626" s="59"/>
      <c r="S626" s="59"/>
      <c r="T626" s="46"/>
      <c r="U626" s="65"/>
      <c r="V626" s="65"/>
      <c r="W626" s="65"/>
      <c r="X626" s="65"/>
      <c r="Y626" s="67"/>
    </row>
    <row r="627" spans="1:25" s="47" customFormat="1" ht="11.25" customHeight="1" x14ac:dyDescent="0.15">
      <c r="A627" s="293" t="s">
        <v>155</v>
      </c>
      <c r="B627" s="42"/>
      <c r="C627" s="42"/>
      <c r="D627" s="42"/>
      <c r="E627" s="42"/>
      <c r="F627" s="42"/>
      <c r="G627" s="123"/>
      <c r="H627" s="41"/>
      <c r="I627" s="41"/>
      <c r="J627" s="41"/>
      <c r="K627" s="59"/>
      <c r="L627" s="66"/>
      <c r="M627" s="66"/>
      <c r="N627" s="59"/>
      <c r="O627" s="59"/>
      <c r="P627" s="59"/>
      <c r="Q627" s="46"/>
      <c r="R627" s="59"/>
      <c r="S627" s="59"/>
      <c r="T627" s="46"/>
      <c r="U627" s="65"/>
      <c r="V627" s="65"/>
      <c r="W627" s="65"/>
      <c r="X627" s="65"/>
      <c r="Y627" s="67"/>
    </row>
    <row r="628" spans="1:25" s="47" customFormat="1" ht="11.25" customHeight="1" x14ac:dyDescent="0.15">
      <c r="A628" s="292" t="s">
        <v>136</v>
      </c>
      <c r="B628" s="42"/>
      <c r="C628" s="42"/>
      <c r="D628" s="42"/>
      <c r="E628" s="42"/>
      <c r="F628" s="42"/>
      <c r="G628" s="123">
        <f>'2. Collected Data'!G628*'2. Collected Data'!AA628</f>
        <v>24237.18</v>
      </c>
      <c r="H628" s="41">
        <f>'2. Collected Data'!I628/'3. Calculated Stats'!$G628*1000</f>
        <v>37.215550653995223</v>
      </c>
      <c r="I628" s="41">
        <f>'2. Collected Data'!J628/'3. Calculated Stats'!$G628*1000</f>
        <v>1.8153927148290354</v>
      </c>
      <c r="J628" s="41">
        <f>'2. Collected Data'!K628/'3. Calculated Stats'!$G628*1000</f>
        <v>0.45384817870725885</v>
      </c>
      <c r="K628" s="59">
        <f>('2. Collected Data'!Y628+'2. Collected Data'!Z628)/G628*1000</f>
        <v>65.519173435193366</v>
      </c>
      <c r="L628" s="66">
        <f>IF(SUM('2. Collected Data'!Y628:Z628)&gt;0,(ROUND('2. Collected Data'!Y628/SUM('2. Collected Data'!Y628:Z628),2)),"")</f>
        <v>0.65</v>
      </c>
      <c r="M628" s="66">
        <f>IF(SUM('2. Collected Data'!Y628:Z628)&gt;0,1-L628,"")</f>
        <v>0.35</v>
      </c>
      <c r="N628" s="59">
        <f>IF('2. Collected Data'!AD628&gt;0,'2. Collected Data'!AE628/'2. Collected Data'!AD628,"")</f>
        <v>1922.4137931034484</v>
      </c>
      <c r="O628" s="59">
        <f>IF('2. Collected Data'!AF628&gt;0,'2. Collected Data'!AG628/'2. Collected Data'!AF628,"")</f>
        <v>28217.821782178216</v>
      </c>
      <c r="P628" s="59">
        <f>SUM('2. Collected Data'!AI628:AK628)/'2. Collected Data'!G628</f>
        <v>7.2399722244914635</v>
      </c>
      <c r="Q628" s="46" t="str">
        <f>IF(MAX('2. Collected Data'!AI628:AK628)='2. Collected Data'!AI628,"NaCl",IF(MAX('2. Collected Data'!AJ628:AK628)='2. Collected Data'!AJ628,"CaCl2","MgCl2"))</f>
        <v>NaCl</v>
      </c>
      <c r="R628" s="59">
        <f>'2. Collected Data'!AL628/'2. Collected Data'!G628</f>
        <v>1.7158728862021078</v>
      </c>
      <c r="S628" s="59">
        <f>SUM('2. Collected Data'!AO628:AU628)/'2. Collected Data'!G628</f>
        <v>1324.1966342619066</v>
      </c>
      <c r="T628" s="46" t="str">
        <f>IF(MAX('2. Collected Data'!AO628:AT628)='2. Collected Data'!AO628,"NaCl",IF(MAX('2. Collected Data'!AP628:AT628)='2. Collected Data'!AP628,"CaCl2",IF(MAX('2. Collected Data'!AQ628:AT628)='2. Collected Data'!AQ628,"MgCl2",IF(MAX('2. Collected Data'!AR628:AT628)='2. Collected Data'!AR628,"Potassium Acetate",IF('2. Collected Data'!AS628&gt;'2. Collected Data'!AT628,"Enhanced Brine","Ag Byproduct")))))</f>
        <v>NaCl</v>
      </c>
      <c r="U628" s="65">
        <f>IF('2. Collected Data'!BC628&gt;0,'2. Collected Data'!BC628/'2. Collected Data'!$G628,"")</f>
        <v>551.42553712931954</v>
      </c>
      <c r="V628" s="65">
        <f>IF('2. Collected Data'!BD628&gt;0,'2. Collected Data'!BD628/'2. Collected Data'!$G628,"")</f>
        <v>245.07801650191979</v>
      </c>
      <c r="W628" s="65">
        <f>IF('2. Collected Data'!BE628&gt;0,'2. Collected Data'!BE628/'2. Collected Data'!$G628,"")</f>
        <v>616.77967486316481</v>
      </c>
      <c r="X628" s="65">
        <f>IF('2. Collected Data'!BF628&gt;0,'2. Collected Data'!BF628/'2. Collected Data'!$G628,"")</f>
        <v>1413.2832284944041</v>
      </c>
      <c r="Y628" s="67">
        <f>IF(AND('2. Collected Data'!BB628&gt;0,'2. Collected Data'!BH628&gt;0),('2. Collected Data'!BH628-'2. Collected Data'!BB628)/'2. Collected Data'!BH628,"")</f>
        <v>5.5142231947483605E-2</v>
      </c>
    </row>
    <row r="629" spans="1:25" s="47" customFormat="1" ht="11.25" customHeight="1" x14ac:dyDescent="0.15">
      <c r="A629" s="292" t="s">
        <v>109</v>
      </c>
      <c r="B629" s="42"/>
      <c r="C629" s="42"/>
      <c r="D629" s="42"/>
      <c r="E629" s="42"/>
      <c r="F629" s="42"/>
      <c r="G629" s="123">
        <f>'2. Collected Data'!G629*'2. Collected Data'!AA629</f>
        <v>25300</v>
      </c>
      <c r="H629" s="41">
        <f>'2. Collected Data'!I629/'3. Calculated Stats'!$G629*1000</f>
        <v>23.359683794466402</v>
      </c>
      <c r="I629" s="41">
        <f>'2. Collected Data'!J629/'3. Calculated Stats'!$G629*1000</f>
        <v>4.308300395256917</v>
      </c>
      <c r="J629" s="41">
        <f>'2. Collected Data'!K629/'3. Calculated Stats'!$G629*1000</f>
        <v>0.15810276679841898</v>
      </c>
      <c r="K629" s="59">
        <f>('2. Collected Data'!Y629+'2. Collected Data'!Z629)/G629*1000</f>
        <v>47.826086956521742</v>
      </c>
      <c r="L629" s="66">
        <f>IF(SUM('2. Collected Data'!Y629:Z629)&gt;0,(ROUND('2. Collected Data'!Y629/SUM('2. Collected Data'!Y629:Z629),2)),"")</f>
        <v>0.99</v>
      </c>
      <c r="M629" s="66">
        <f>IF(SUM('2. Collected Data'!Y629:Z629)&gt;0,1-L629,"")</f>
        <v>1.0000000000000009E-2</v>
      </c>
      <c r="N629" s="59">
        <f>IF('2. Collected Data'!AD629&gt;0,'2. Collected Data'!AE629/'2. Collected Data'!AD629,"")</f>
        <v>125</v>
      </c>
      <c r="O629" s="59">
        <f>IF('2. Collected Data'!AF629&gt;0,'2. Collected Data'!AG629/'2. Collected Data'!AF629,"")</f>
        <v>15000</v>
      </c>
      <c r="P629" s="59">
        <f>SUM('2. Collected Data'!AI629:AK629)/'2. Collected Data'!G629</f>
        <v>3.7944664031620552</v>
      </c>
      <c r="Q629" s="46" t="str">
        <f>IF(MAX('2. Collected Data'!AI629:AK629)='2. Collected Data'!AI629,"NaCl",IF(MAX('2. Collected Data'!AJ629:AK629)='2. Collected Data'!AJ629,"CaCl2","MgCl2"))</f>
        <v>NaCl</v>
      </c>
      <c r="R629" s="59">
        <f>'2. Collected Data'!AL629/'2. Collected Data'!G629</f>
        <v>0.83003952569169959</v>
      </c>
      <c r="S629" s="59">
        <f>SUM('2. Collected Data'!AO629:AU629)/'2. Collected Data'!G629</f>
        <v>155.88932806324109</v>
      </c>
      <c r="T629" s="46" t="str">
        <f>IF(MAX('2. Collected Data'!AO629:AT629)='2. Collected Data'!AO629,"NaCl",IF(MAX('2. Collected Data'!AP629:AT629)='2. Collected Data'!AP629,"CaCl2",IF(MAX('2. Collected Data'!AQ629:AT629)='2. Collected Data'!AQ629,"MgCl2",IF(MAX('2. Collected Data'!AR629:AT629)='2. Collected Data'!AR629,"Potassium Acetate",IF('2. Collected Data'!AS629&gt;'2. Collected Data'!AT629,"Enhanced Brine","Ag Byproduct")))))</f>
        <v>NaCl</v>
      </c>
      <c r="U629" s="65">
        <f>IF('2. Collected Data'!BC629&gt;0,'2. Collected Data'!BC629/'2. Collected Data'!$G629,"")</f>
        <v>214.901185770751</v>
      </c>
      <c r="V629" s="65">
        <f>IF('2. Collected Data'!BD629&gt;0,'2. Collected Data'!BD629/'2. Collected Data'!$G629,"")</f>
        <v>174.901185770751</v>
      </c>
      <c r="W629" s="65">
        <f>IF('2. Collected Data'!BE629&gt;0,'2. Collected Data'!BE629/'2. Collected Data'!$G629,"")</f>
        <v>185.81027667984191</v>
      </c>
      <c r="X629" s="65">
        <f>IF('2. Collected Data'!BF629&gt;0,'2. Collected Data'!BF629/'2. Collected Data'!$G629,"")</f>
        <v>576.0474308300395</v>
      </c>
      <c r="Y629" s="67" t="str">
        <f>IF(AND('2. Collected Data'!BB629&gt;0,'2. Collected Data'!BH629&gt;0),('2. Collected Data'!BH629-'2. Collected Data'!BB629)/'2. Collected Data'!BH629,"")</f>
        <v/>
      </c>
    </row>
    <row r="630" spans="1:25" s="47" customFormat="1" ht="11.25" customHeight="1" x14ac:dyDescent="0.15">
      <c r="A630" s="292" t="s">
        <v>352</v>
      </c>
      <c r="B630" s="42"/>
      <c r="C630" s="42"/>
      <c r="D630" s="42"/>
      <c r="E630" s="42"/>
      <c r="F630" s="42"/>
      <c r="G630" s="123">
        <f>'2. Collected Data'!G630*'2. Collected Data'!AA630</f>
        <v>57150</v>
      </c>
      <c r="H630" s="41">
        <f>'2. Collected Data'!I630/'3. Calculated Stats'!$G630*1000</f>
        <v>17.235345581802274</v>
      </c>
      <c r="I630" s="41">
        <f>'2. Collected Data'!J630/'3. Calculated Stats'!$G630*1000</f>
        <v>0.26246719160104987</v>
      </c>
      <c r="J630" s="41">
        <f>'2. Collected Data'!K630/'3. Calculated Stats'!$G630*1000</f>
        <v>0</v>
      </c>
      <c r="K630" s="59">
        <f>('2. Collected Data'!Y630+'2. Collected Data'!Z630)/G630*1000</f>
        <v>50.043744531933505</v>
      </c>
      <c r="L630" s="66">
        <f>IF(SUM('2. Collected Data'!Y630:Z630)&gt;0,(ROUND('2. Collected Data'!Y630/SUM('2. Collected Data'!Y630:Z630),2)),"")</f>
        <v>0.7</v>
      </c>
      <c r="M630" s="66">
        <f>IF(SUM('2. Collected Data'!Y630:Z630)&gt;0,1-L630,"")</f>
        <v>0.30000000000000004</v>
      </c>
      <c r="N630" s="59">
        <f>IF('2. Collected Data'!AD630&gt;0,'2. Collected Data'!AE630/'2. Collected Data'!AD630,"")</f>
        <v>2642.8571428571427</v>
      </c>
      <c r="O630" s="59">
        <f>IF('2. Collected Data'!AF630&gt;0,'2. Collected Data'!AG630/'2. Collected Data'!AF630,"")</f>
        <v>16129.032258064517</v>
      </c>
      <c r="P630" s="59">
        <f>SUM('2. Collected Data'!AI630:AK630)/'2. Collected Data'!G630</f>
        <v>3.795275590551181</v>
      </c>
      <c r="Q630" s="46" t="str">
        <f>IF(MAX('2. Collected Data'!AI630:AK630)='2. Collected Data'!AI630,"NaCl",IF(MAX('2. Collected Data'!AJ630:AK630)='2. Collected Data'!AJ630,"CaCl2","MgCl2"))</f>
        <v>NaCl</v>
      </c>
      <c r="R630" s="59">
        <f>'2. Collected Data'!AL630/'2. Collected Data'!G630</f>
        <v>0</v>
      </c>
      <c r="S630" s="59">
        <f>SUM('2. Collected Data'!AO630:AU630)/'2. Collected Data'!G630</f>
        <v>23.54015748031496</v>
      </c>
      <c r="T630" s="46" t="str">
        <f>IF(MAX('2. Collected Data'!AO630:AT630)='2. Collected Data'!AO630,"NaCl",IF(MAX('2. Collected Data'!AP630:AT630)='2. Collected Data'!AP630,"CaCl2",IF(MAX('2. Collected Data'!AQ630:AT630)='2. Collected Data'!AQ630,"MgCl2",IF(MAX('2. Collected Data'!AR630:AT630)='2. Collected Data'!AR630,"Potassium Acetate",IF('2. Collected Data'!AS630&gt;'2. Collected Data'!AT630,"Enhanced Brine","Ag Byproduct")))))</f>
        <v>CaCl2</v>
      </c>
      <c r="U630" s="65">
        <f>IF('2. Collected Data'!BC630&gt;0,'2. Collected Data'!BC630/'2. Collected Data'!$G630,"")</f>
        <v>217.3228346456693</v>
      </c>
      <c r="V630" s="65">
        <f>IF('2. Collected Data'!BD630&gt;0,'2. Collected Data'!BD630/'2. Collected Data'!$G630,"")</f>
        <v>316.53543307086613</v>
      </c>
      <c r="W630" s="65">
        <f>IF('2. Collected Data'!BE630&gt;0,'2. Collected Data'!BE630/'2. Collected Data'!$G630,"")</f>
        <v>338.58267716535431</v>
      </c>
      <c r="X630" s="65">
        <f>IF('2. Collected Data'!BF630&gt;0,'2. Collected Data'!BF630/'2. Collected Data'!$G630,"")</f>
        <v>881.88976377952758</v>
      </c>
      <c r="Y630" s="67">
        <f>IF(AND('2. Collected Data'!BB630&gt;0,'2. Collected Data'!BH630&gt;0),('2. Collected Data'!BH630-'2. Collected Data'!BB630)/'2. Collected Data'!BH630,"")</f>
        <v>0.25609756097560976</v>
      </c>
    </row>
    <row r="631" spans="1:25" s="47" customFormat="1" ht="11.25" customHeight="1" x14ac:dyDescent="0.15">
      <c r="A631" s="293" t="s">
        <v>53</v>
      </c>
      <c r="B631" s="42"/>
      <c r="C631" s="42"/>
      <c r="D631" s="42"/>
      <c r="E631" s="42"/>
      <c r="F631" s="42"/>
      <c r="G631" s="123"/>
      <c r="H631" s="41"/>
      <c r="I631" s="41"/>
      <c r="J631" s="41"/>
      <c r="K631" s="59"/>
      <c r="L631" s="66"/>
      <c r="M631" s="66"/>
      <c r="N631" s="59"/>
      <c r="O631" s="59"/>
      <c r="P631" s="59"/>
      <c r="Q631" s="46"/>
      <c r="R631" s="59"/>
      <c r="S631" s="59"/>
      <c r="T631" s="46"/>
      <c r="U631" s="65"/>
      <c r="V631" s="65"/>
      <c r="W631" s="65"/>
      <c r="X631" s="65"/>
      <c r="Y631" s="67"/>
    </row>
    <row r="632" spans="1:25" s="47" customFormat="1" ht="11.25" customHeight="1" x14ac:dyDescent="0.15">
      <c r="A632" s="161" t="s">
        <v>137</v>
      </c>
      <c r="B632" s="42"/>
      <c r="C632" s="42"/>
      <c r="D632" s="42"/>
      <c r="E632" s="42"/>
      <c r="F632" s="42"/>
      <c r="G632" s="123">
        <f>'2. Collected Data'!G632*'2. Collected Data'!AA632</f>
        <v>7719</v>
      </c>
      <c r="H632" s="41">
        <f>'2. Collected Data'!I632/'3. Calculated Stats'!$G632*1000</f>
        <v>51.820183961653065</v>
      </c>
      <c r="I632" s="41">
        <f>'2. Collected Data'!J632/'3. Calculated Stats'!$G632*1000</f>
        <v>2.8501101178909187</v>
      </c>
      <c r="J632" s="41">
        <f>'2. Collected Data'!K632/'3. Calculated Stats'!$G632*1000</f>
        <v>1.554605518849592</v>
      </c>
      <c r="K632" s="59">
        <f>('2. Collected Data'!Y632+'2. Collected Data'!Z632)/G632*1000</f>
        <v>126.31169840652933</v>
      </c>
      <c r="L632" s="66">
        <f>IF(SUM('2. Collected Data'!Y632:Z632)&gt;0,(ROUND('2. Collected Data'!Y632/SUM('2. Collected Data'!Y632:Z632),2)),"")</f>
        <v>1</v>
      </c>
      <c r="M632" s="66">
        <f>IF(SUM('2. Collected Data'!Y632:Z632)&gt;0,1-L632,"")</f>
        <v>0</v>
      </c>
      <c r="N632" s="59">
        <f>IF('2. Collected Data'!AD632&gt;0,'2. Collected Data'!AE632/'2. Collected Data'!AD632,"")</f>
        <v>900</v>
      </c>
      <c r="O632" s="59">
        <f>IF('2. Collected Data'!AF632&gt;0,'2. Collected Data'!AG632/'2. Collected Data'!AF632,"")</f>
        <v>8250</v>
      </c>
      <c r="P632" s="59">
        <f>SUM('2. Collected Data'!AI632:AK632)/'2. Collected Data'!G632</f>
        <v>19.805301204819276</v>
      </c>
      <c r="Q632" s="46" t="str">
        <f>IF(MAX('2. Collected Data'!AI632:AK632)='2. Collected Data'!AI632,"NaCl",IF(MAX('2. Collected Data'!AJ632:AK632)='2. Collected Data'!AJ632,"CaCl2","MgCl2"))</f>
        <v>NaCl</v>
      </c>
      <c r="R632" s="59">
        <f>'2. Collected Data'!AL632/'2. Collected Data'!G632</f>
        <v>1.4206024096385541</v>
      </c>
      <c r="S632" s="59">
        <f>SUM('2. Collected Data'!AO632:AU632)/'2. Collected Data'!G632</f>
        <v>150.1810843373494</v>
      </c>
      <c r="T632" s="46" t="str">
        <f>IF(MAX('2. Collected Data'!AO632:AT632)='2. Collected Data'!AO632,"NaCl",IF(MAX('2. Collected Data'!AP632:AT632)='2. Collected Data'!AP632,"CaCl2",IF(MAX('2. Collected Data'!AQ632:AT632)='2. Collected Data'!AQ632,"MgCl2",IF(MAX('2. Collected Data'!AR632:AT632)='2. Collected Data'!AR632,"Potassium Acetate",IF('2. Collected Data'!AS632&gt;'2. Collected Data'!AT632,"Enhanced Brine","Ag Byproduct")))))</f>
        <v>MgCl2</v>
      </c>
      <c r="U632" s="65">
        <f>IF('2. Collected Data'!BC632&gt;0,'2. Collected Data'!BC632/'2. Collected Data'!$G632,"")</f>
        <v>1824.3373493975903</v>
      </c>
      <c r="V632" s="65">
        <f>IF('2. Collected Data'!BD632&gt;0,'2. Collected Data'!BD632/'2. Collected Data'!$G632,"")</f>
        <v>1860.8433734939758</v>
      </c>
      <c r="W632" s="65">
        <f>IF('2. Collected Data'!BE632&gt;0,'2. Collected Data'!BE632/'2. Collected Data'!$G632,"")</f>
        <v>1665.0602409638554</v>
      </c>
      <c r="X632" s="65">
        <f>IF('2. Collected Data'!BF632&gt;0,'2. Collected Data'!BF632/'2. Collected Data'!$G632,"")</f>
        <v>5350.2409638554218</v>
      </c>
      <c r="Y632" s="67">
        <f>IF(AND('2. Collected Data'!BB632&gt;0,'2. Collected Data'!BH632&gt;0),('2. Collected Data'!BH632-'2. Collected Data'!BB632)/'2. Collected Data'!BH632,"")</f>
        <v>-9.181540440585316E-2</v>
      </c>
    </row>
    <row r="633" spans="1:25" s="47" customFormat="1" ht="11.25" customHeight="1" x14ac:dyDescent="0.15">
      <c r="A633" s="295" t="s">
        <v>353</v>
      </c>
      <c r="B633" s="42"/>
      <c r="C633" s="42"/>
      <c r="D633" s="42"/>
      <c r="E633" s="42"/>
      <c r="F633" s="42"/>
      <c r="G633" s="123">
        <f>'2. Collected Data'!G633*'2. Collected Data'!AA633</f>
        <v>4457.18</v>
      </c>
      <c r="H633" s="41">
        <f>'2. Collected Data'!I633/'3. Calculated Stats'!$G633*1000</f>
        <v>159.51790145338532</v>
      </c>
      <c r="I633" s="41">
        <f>'2. Collected Data'!J633/'3. Calculated Stats'!$G633*1000</f>
        <v>3.8140707801793958</v>
      </c>
      <c r="J633" s="41">
        <f>'2. Collected Data'!K633/'3. Calculated Stats'!$G633*1000</f>
        <v>0.4487142094328701</v>
      </c>
      <c r="K633" s="59">
        <f>('2. Collected Data'!Y633+'2. Collected Data'!Z633)/G633*1000</f>
        <v>181.72925482031238</v>
      </c>
      <c r="L633" s="66">
        <f>IF(SUM('2. Collected Data'!Y633:Z633)&gt;0,(ROUND('2. Collected Data'!Y633/SUM('2. Collected Data'!Y633:Z633),2)),"")</f>
        <v>0.95</v>
      </c>
      <c r="M633" s="66">
        <f>IF(SUM('2. Collected Data'!Y633:Z633)&gt;0,1-L633,"")</f>
        <v>5.0000000000000044E-2</v>
      </c>
      <c r="N633" s="59">
        <f>IF('2. Collected Data'!AD633&gt;0,'2. Collected Data'!AE633/'2. Collected Data'!AD633,"")</f>
        <v>4210.5263157894733</v>
      </c>
      <c r="O633" s="59">
        <f>IF('2. Collected Data'!AF633&gt;0,'2. Collected Data'!AG633/'2. Collected Data'!AF633,"")</f>
        <v>18250</v>
      </c>
      <c r="P633" s="59">
        <f>SUM('2. Collected Data'!AI633:AK633)/'2. Collected Data'!G633</f>
        <v>10.784401796651695</v>
      </c>
      <c r="Q633" s="46" t="str">
        <f>IF(MAX('2. Collected Data'!AI633:AK633)='2. Collected Data'!AI633,"NaCl",IF(MAX('2. Collected Data'!AJ633:AK633)='2. Collected Data'!AJ633,"CaCl2","MgCl2"))</f>
        <v>NaCl</v>
      </c>
      <c r="R633" s="59">
        <f>'2. Collected Data'!AL633/'2. Collected Data'!G633</f>
        <v>1.1400571661902819</v>
      </c>
      <c r="S633" s="59">
        <f>SUM('2. Collected Data'!AO633:AU633)/'2. Collected Data'!G633</f>
        <v>176.04094965875285</v>
      </c>
      <c r="T633" s="46" t="str">
        <f>IF(MAX('2. Collected Data'!AO633:AT633)='2. Collected Data'!AO633,"NaCl",IF(MAX('2. Collected Data'!AP633:AT633)='2. Collected Data'!AP633,"CaCl2",IF(MAX('2. Collected Data'!AQ633:AT633)='2. Collected Data'!AQ633,"MgCl2",IF(MAX('2. Collected Data'!AR633:AT633)='2. Collected Data'!AR633,"Potassium Acetate",IF('2. Collected Data'!AS633&gt;'2. Collected Data'!AT633,"Enhanced Brine","Ag Byproduct")))))</f>
        <v>NaCl</v>
      </c>
      <c r="U633" s="65">
        <f>IF('2. Collected Data'!BC633&gt;0,'2. Collected Data'!BC633/'2. Collected Data'!$G633,"")</f>
        <v>1522.4873126057282</v>
      </c>
      <c r="V633" s="65">
        <f>IF('2. Collected Data'!BD633&gt;0,'2. Collected Data'!BD633/'2. Collected Data'!$G633,"")</f>
        <v>2677.477687685936</v>
      </c>
      <c r="W633" s="65">
        <f>IF('2. Collected Data'!BE633&gt;0,'2. Collected Data'!BE633/'2. Collected Data'!$G633,"")</f>
        <v>857.49285422621483</v>
      </c>
      <c r="X633" s="65">
        <f>IF('2. Collected Data'!BF633&gt;0,'2. Collected Data'!BF633/'2. Collected Data'!$G633,"")</f>
        <v>5057.4578545178792</v>
      </c>
      <c r="Y633" s="67">
        <f>IF(AND('2. Collected Data'!BB633&gt;0,'2. Collected Data'!BH633&gt;0),('2. Collected Data'!BH633-'2. Collected Data'!BB633)/'2. Collected Data'!BH633,"")</f>
        <v>-1.9947637451690663E-3</v>
      </c>
    </row>
    <row r="634" spans="1:25" s="47" customFormat="1" ht="11.25" customHeight="1" x14ac:dyDescent="0.15">
      <c r="A634" s="292" t="s">
        <v>138</v>
      </c>
      <c r="B634" s="42"/>
      <c r="C634" s="42"/>
      <c r="D634" s="42"/>
      <c r="E634" s="42"/>
      <c r="F634" s="42"/>
      <c r="G634" s="123">
        <f>'2. Collected Data'!G634*'2. Collected Data'!AA634</f>
        <v>1080.5200000000002</v>
      </c>
      <c r="H634" s="41">
        <f>'2. Collected Data'!I634/'3. Calculated Stats'!$G634*1000</f>
        <v>0</v>
      </c>
      <c r="I634" s="41">
        <f>'2. Collected Data'!J634/'3. Calculated Stats'!$G634*1000</f>
        <v>0</v>
      </c>
      <c r="J634" s="41">
        <f>'2. Collected Data'!K634/'3. Calculated Stats'!$G634*1000</f>
        <v>0</v>
      </c>
      <c r="K634" s="59">
        <f>('2. Collected Data'!Y634+'2. Collected Data'!Z634)/G634*1000</f>
        <v>740.38425943064431</v>
      </c>
      <c r="L634" s="66">
        <f>IF(SUM('2. Collected Data'!Y634:Z634)&gt;0,(ROUND('2. Collected Data'!Y634/SUM('2. Collected Data'!Y634:Z634),2)),"")</f>
        <v>0.5</v>
      </c>
      <c r="M634" s="66">
        <f>IF(SUM('2. Collected Data'!Y634:Z634)&gt;0,1-L634,"")</f>
        <v>0.5</v>
      </c>
      <c r="N634" s="59">
        <f>IF('2. Collected Data'!AD634&gt;0,'2. Collected Data'!AE634/'2. Collected Data'!AD634,"")</f>
        <v>2510.6382978723404</v>
      </c>
      <c r="O634" s="59">
        <f>IF('2. Collected Data'!AF634&gt;0,'2. Collected Data'!AG634/'2. Collected Data'!AF634,"")</f>
        <v>8281.25</v>
      </c>
      <c r="P634" s="59">
        <f>SUM('2. Collected Data'!AI634:AK634)/'2. Collected Data'!G634</f>
        <v>29.533881834672194</v>
      </c>
      <c r="Q634" s="46" t="str">
        <f>IF(MAX('2. Collected Data'!AI634:AK634)='2. Collected Data'!AI634,"NaCl",IF(MAX('2. Collected Data'!AJ634:AK634)='2. Collected Data'!AJ634,"CaCl2","MgCl2"))</f>
        <v>NaCl</v>
      </c>
      <c r="R634" s="59">
        <f>'2. Collected Data'!AL634/'2. Collected Data'!G634</f>
        <v>1.1337133972531743</v>
      </c>
      <c r="S634" s="59">
        <f>SUM('2. Collected Data'!AO634:AU634)/'2. Collected Data'!G634</f>
        <v>114.80953614926146</v>
      </c>
      <c r="T634" s="46" t="str">
        <f>IF(MAX('2. Collected Data'!AO634:AT634)='2. Collected Data'!AO634,"NaCl",IF(MAX('2. Collected Data'!AP634:AT634)='2. Collected Data'!AP634,"CaCl2",IF(MAX('2. Collected Data'!AQ634:AT634)='2. Collected Data'!AQ634,"MgCl2",IF(MAX('2. Collected Data'!AR634:AT634)='2. Collected Data'!AR634,"Potassium Acetate",IF('2. Collected Data'!AS634&gt;'2. Collected Data'!AT634,"Enhanced Brine","Ag Byproduct")))))</f>
        <v>MgCl2</v>
      </c>
      <c r="U634" s="65">
        <f>IF('2. Collected Data'!BC634&gt;0,'2. Collected Data'!BC634/'2. Collected Data'!$G634,"")</f>
        <v>797.96093547551175</v>
      </c>
      <c r="V634" s="65">
        <f>IF('2. Collected Data'!BD634&gt;0,'2. Collected Data'!BD634/'2. Collected Data'!$G634,"")</f>
        <v>4719.2820678932367</v>
      </c>
      <c r="W634" s="65">
        <f>IF('2. Collected Data'!BE634&gt;0,'2. Collected Data'!BE634/'2. Collected Data'!$G634,"")</f>
        <v>2032.2622441046904</v>
      </c>
      <c r="X634" s="65">
        <f>IF('2. Collected Data'!BF634&gt;0,'2. Collected Data'!BF634/'2. Collected Data'!$G634,"")</f>
        <v>7536.9942342575796</v>
      </c>
      <c r="Y634" s="67">
        <f>IF(AND('2. Collected Data'!BB634&gt;0,'2. Collected Data'!BH634&gt;0),('2. Collected Data'!BH634-'2. Collected Data'!BB634)/'2. Collected Data'!BH634,"")</f>
        <v>-0.3007804682809686</v>
      </c>
    </row>
    <row r="635" spans="1:25" s="47" customFormat="1" ht="11.25" customHeight="1" x14ac:dyDescent="0.15">
      <c r="A635" s="161" t="s">
        <v>139</v>
      </c>
      <c r="B635" s="42"/>
      <c r="C635" s="42"/>
      <c r="D635" s="42"/>
      <c r="E635" s="42"/>
      <c r="F635" s="42"/>
      <c r="G635" s="123">
        <f>'2. Collected Data'!G635*'2. Collected Data'!AA635</f>
        <v>8011.25</v>
      </c>
      <c r="H635" s="41">
        <f>'2. Collected Data'!I635/'3. Calculated Stats'!$G635*1000</f>
        <v>41.816195974410981</v>
      </c>
      <c r="I635" s="41">
        <f>'2. Collected Data'!J635/'3. Calculated Stats'!$G635*1000</f>
        <v>2.7461382430956469</v>
      </c>
      <c r="J635" s="41">
        <f>'2. Collected Data'!K635/'3. Calculated Stats'!$G635*1000</f>
        <v>0.12482446559525669</v>
      </c>
      <c r="K635" s="59">
        <f>('2. Collected Data'!Y635+'2. Collected Data'!Z635)/G635*1000</f>
        <v>62.287408332033074</v>
      </c>
      <c r="L635" s="66">
        <f>IF(SUM('2. Collected Data'!Y635:Z635)&gt;0,(ROUND('2. Collected Data'!Y635/SUM('2. Collected Data'!Y635:Z635),2)),"")</f>
        <v>0.72</v>
      </c>
      <c r="M635" s="66">
        <f>IF(SUM('2. Collected Data'!Y635:Z635)&gt;0,1-L635,"")</f>
        <v>0.28000000000000003</v>
      </c>
      <c r="N635" s="59">
        <f>IF('2. Collected Data'!AD635&gt;0,'2. Collected Data'!AE635/'2. Collected Data'!AD635,"")</f>
        <v>0</v>
      </c>
      <c r="O635" s="59" t="str">
        <f>IF('2. Collected Data'!AF635&gt;0,'2. Collected Data'!AG635/'2. Collected Data'!AF635,"")</f>
        <v/>
      </c>
      <c r="P635" s="59">
        <f>SUM('2. Collected Data'!AI635:AK635)/'2. Collected Data'!G635</f>
        <v>19.31792791387112</v>
      </c>
      <c r="Q635" s="46" t="str">
        <f>IF(MAX('2. Collected Data'!AI635:AK635)='2. Collected Data'!AI635,"NaCl",IF(MAX('2. Collected Data'!AJ635:AK635)='2. Collected Data'!AJ635,"CaCl2","MgCl2"))</f>
        <v>NaCl</v>
      </c>
      <c r="R635" s="59">
        <f>'2. Collected Data'!AL635/'2. Collected Data'!G635</f>
        <v>3.4382899048213451</v>
      </c>
      <c r="S635" s="59">
        <f>SUM('2. Collected Data'!AO635:AU635)/'2. Collected Data'!G635</f>
        <v>73.699204244031833</v>
      </c>
      <c r="T635" s="46" t="str">
        <f>IF(MAX('2. Collected Data'!AO635:AT635)='2. Collected Data'!AO635,"NaCl",IF(MAX('2. Collected Data'!AP635:AT635)='2. Collected Data'!AP635,"CaCl2",IF(MAX('2. Collected Data'!AQ635:AT635)='2. Collected Data'!AQ635,"MgCl2",IF(MAX('2. Collected Data'!AR635:AT635)='2. Collected Data'!AR635,"Potassium Acetate",IF('2. Collected Data'!AS635&gt;'2. Collected Data'!AT635,"Enhanced Brine","Ag Byproduct")))))</f>
        <v>NaCl</v>
      </c>
      <c r="U635" s="65" t="str">
        <f>IF('2. Collected Data'!BC635&gt;0,'2. Collected Data'!BC635/'2. Collected Data'!$G635,"")</f>
        <v/>
      </c>
      <c r="V635" s="65" t="str">
        <f>IF('2. Collected Data'!BD635&gt;0,'2. Collected Data'!BD635/'2. Collected Data'!$G635,"")</f>
        <v/>
      </c>
      <c r="W635" s="65" t="str">
        <f>IF('2. Collected Data'!BE635&gt;0,'2. Collected Data'!BE635/'2. Collected Data'!$G635,"")</f>
        <v/>
      </c>
      <c r="X635" s="65" t="str">
        <f>IF('2. Collected Data'!BF635&gt;0,'2. Collected Data'!BF635/'2. Collected Data'!$G635,"")</f>
        <v/>
      </c>
      <c r="Y635" s="67">
        <f>IF(AND('2. Collected Data'!BB635&gt;0,'2. Collected Data'!BH635&gt;0),('2. Collected Data'!BH635-'2. Collected Data'!BB635)/'2. Collected Data'!BH635,"")</f>
        <v>0.35642602784072519</v>
      </c>
    </row>
    <row r="636" spans="1:25" s="47" customFormat="1" ht="11.25" customHeight="1" x14ac:dyDescent="0.15">
      <c r="A636" s="157" t="s">
        <v>140</v>
      </c>
      <c r="B636" s="42"/>
      <c r="C636" s="42"/>
      <c r="D636" s="42"/>
      <c r="E636" s="42"/>
      <c r="F636" s="42"/>
      <c r="G636" s="123">
        <f>'2. Collected Data'!G636*'2. Collected Data'!AA636</f>
        <v>30585</v>
      </c>
      <c r="H636" s="41">
        <f>'2. Collected Data'!I636/'3. Calculated Stats'!$G636*1000</f>
        <v>27.46444335458558</v>
      </c>
      <c r="I636" s="41">
        <f>'2. Collected Data'!J636/'3. Calculated Stats'!$G636*1000</f>
        <v>0</v>
      </c>
      <c r="J636" s="41">
        <f>'2. Collected Data'!K636/'3. Calculated Stats'!$G636*1000</f>
        <v>0</v>
      </c>
      <c r="K636" s="59">
        <f>('2. Collected Data'!Y636+'2. Collected Data'!Z636)/G636*1000</f>
        <v>59.277423573647219</v>
      </c>
      <c r="L636" s="66">
        <f>IF(SUM('2. Collected Data'!Y636:Z636)&gt;0,(ROUND('2. Collected Data'!Y636/SUM('2. Collected Data'!Y636:Z636),2)),"")</f>
        <v>1</v>
      </c>
      <c r="M636" s="66">
        <f>IF(SUM('2. Collected Data'!Y636:Z636)&gt;0,1-L636,"")</f>
        <v>0</v>
      </c>
      <c r="N636" s="59" t="str">
        <f>IF('2. Collected Data'!AD636&gt;0,'2. Collected Data'!AE636/'2. Collected Data'!AD636,"")</f>
        <v/>
      </c>
      <c r="O636" s="59" t="str">
        <f>IF('2. Collected Data'!AF636&gt;0,'2. Collected Data'!AG636/'2. Collected Data'!AF636,"")</f>
        <v/>
      </c>
      <c r="P636" s="59">
        <f>SUM('2. Collected Data'!AI636:AK636)/'2. Collected Data'!G636</f>
        <v>14.438711786823607</v>
      </c>
      <c r="Q636" s="46" t="str">
        <f>IF(MAX('2. Collected Data'!AI636:AK636)='2. Collected Data'!AI636,"NaCl",IF(MAX('2. Collected Data'!AJ636:AK636)='2. Collected Data'!AJ636,"CaCl2","MgCl2"))</f>
        <v>NaCl</v>
      </c>
      <c r="R636" s="59">
        <f>'2. Collected Data'!AL636/'2. Collected Data'!G636</f>
        <v>1.2754291319274154</v>
      </c>
      <c r="S636" s="59">
        <f>SUM('2. Collected Data'!AO636:AU636)/'2. Collected Data'!G636</f>
        <v>141.35249305214975</v>
      </c>
      <c r="T636" s="46" t="str">
        <f>IF(MAX('2. Collected Data'!AO636:AT636)='2. Collected Data'!AO636,"NaCl",IF(MAX('2. Collected Data'!AP636:AT636)='2. Collected Data'!AP636,"CaCl2",IF(MAX('2. Collected Data'!AQ636:AT636)='2. Collected Data'!AQ636,"MgCl2",IF(MAX('2. Collected Data'!AR636:AT636)='2. Collected Data'!AR636,"Potassium Acetate",IF('2. Collected Data'!AS636&gt;'2. Collected Data'!AT636,"Enhanced Brine","Ag Byproduct")))))</f>
        <v>NaCl</v>
      </c>
      <c r="U636" s="65">
        <f>IF('2. Collected Data'!BC636&gt;0,'2. Collected Data'!BC636/'2. Collected Data'!$G636,"")</f>
        <v>21.541866928232793</v>
      </c>
      <c r="V636" s="65">
        <f>IF('2. Collected Data'!BD636&gt;0,'2. Collected Data'!BD636/'2. Collected Data'!$G636,"")</f>
        <v>1540.6244891286578</v>
      </c>
      <c r="W636" s="65">
        <f>IF('2. Collected Data'!BE636&gt;0,'2. Collected Data'!BE636/'2. Collected Data'!$G636,"")</f>
        <v>1135.1969919895373</v>
      </c>
      <c r="X636" s="65">
        <f>IF('2. Collected Data'!BF636&gt;0,'2. Collected Data'!BF636/'2. Collected Data'!$G636,"")</f>
        <v>4054.2749713912049</v>
      </c>
      <c r="Y636" s="67">
        <f>IF(AND('2. Collected Data'!BB636&gt;0,'2. Collected Data'!BH636&gt;0),('2. Collected Data'!BH636-'2. Collected Data'!BB636)/'2. Collected Data'!BH636,"")</f>
        <v>0.12214512864989895</v>
      </c>
    </row>
    <row r="637" spans="1:25" s="47" customFormat="1" ht="11.25" customHeight="1" x14ac:dyDescent="0.15">
      <c r="A637" s="158" t="s">
        <v>354</v>
      </c>
      <c r="B637" s="42"/>
      <c r="C637" s="42"/>
      <c r="D637" s="42"/>
      <c r="E637" s="42"/>
      <c r="F637" s="42"/>
      <c r="G637" s="123"/>
      <c r="H637" s="41"/>
      <c r="I637" s="41"/>
      <c r="J637" s="41"/>
      <c r="K637" s="59"/>
      <c r="L637" s="66"/>
      <c r="M637" s="66"/>
      <c r="N637" s="59"/>
      <c r="O637" s="59"/>
      <c r="P637" s="59"/>
      <c r="Q637" s="46"/>
      <c r="R637" s="59"/>
      <c r="S637" s="59"/>
      <c r="T637" s="46"/>
      <c r="U637" s="65"/>
      <c r="V637" s="65"/>
      <c r="W637" s="65"/>
      <c r="X637" s="65"/>
      <c r="Y637" s="67"/>
    </row>
    <row r="638" spans="1:25" s="47" customFormat="1" ht="11.25" customHeight="1" x14ac:dyDescent="0.15">
      <c r="A638" s="157" t="s">
        <v>141</v>
      </c>
      <c r="B638" s="42"/>
      <c r="C638" s="42"/>
      <c r="D638" s="42"/>
      <c r="E638" s="42"/>
      <c r="F638" s="42"/>
      <c r="G638" s="123">
        <f>'2. Collected Data'!G638*'2. Collected Data'!AA638</f>
        <v>77570</v>
      </c>
      <c r="H638" s="41">
        <f>'2. Collected Data'!I638/'3. Calculated Stats'!$G638*1000</f>
        <v>19.337372695629753</v>
      </c>
      <c r="I638" s="41">
        <f>'2. Collected Data'!J638/'3. Calculated Stats'!$G638*1000</f>
        <v>0.28361479953590307</v>
      </c>
      <c r="J638" s="41">
        <f>'2. Collected Data'!K638/'3. Calculated Stats'!$G638*1000</f>
        <v>2.5783163594173004E-2</v>
      </c>
      <c r="K638" s="59">
        <f>('2. Collected Data'!Y638+'2. Collected Data'!Z638)/G638*1000</f>
        <v>38.57161273688282</v>
      </c>
      <c r="L638" s="66">
        <f>IF(SUM('2. Collected Data'!Y638:Z638)&gt;0,(ROUND('2. Collected Data'!Y638/SUM('2. Collected Data'!Y638:Z638),2)),"")</f>
        <v>0.81</v>
      </c>
      <c r="M638" s="66">
        <f>IF(SUM('2. Collected Data'!Y638:Z638)&gt;0,1-L638,"")</f>
        <v>0.18999999999999995</v>
      </c>
      <c r="N638" s="59">
        <f>IF('2. Collected Data'!AD638&gt;0,'2. Collected Data'!AE638/'2. Collected Data'!AD638,"")</f>
        <v>1466.6666666666667</v>
      </c>
      <c r="O638" s="59">
        <f>IF('2. Collected Data'!AF638&gt;0,'2. Collected Data'!AG638/'2. Collected Data'!AF638,"")</f>
        <v>90909.090909090912</v>
      </c>
      <c r="P638" s="59">
        <f>SUM('2. Collected Data'!AI638:AK638)/'2. Collected Data'!G638</f>
        <v>1.8692793605775428</v>
      </c>
      <c r="Q638" s="46" t="str">
        <f>IF(MAX('2. Collected Data'!AI638:AK638)='2. Collected Data'!AI638,"NaCl",IF(MAX('2. Collected Data'!AJ638:AK638)='2. Collected Data'!AJ638,"CaCl2","MgCl2"))</f>
        <v>NaCl</v>
      </c>
      <c r="R638" s="59">
        <f>'2. Collected Data'!AL638/'2. Collected Data'!G638</f>
        <v>1.1473507799406988</v>
      </c>
      <c r="S638" s="59">
        <f>SUM('2. Collected Data'!AO638:AU638)/'2. Collected Data'!G638</f>
        <v>58.966095139873666</v>
      </c>
      <c r="T638" s="46" t="str">
        <f>IF(MAX('2. Collected Data'!AO638:AT638)='2. Collected Data'!AO638,"NaCl",IF(MAX('2. Collected Data'!AP638:AT638)='2. Collected Data'!AP638,"CaCl2",IF(MAX('2. Collected Data'!AQ638:AT638)='2. Collected Data'!AQ638,"MgCl2",IF(MAX('2. Collected Data'!AR638:AT638)='2. Collected Data'!AR638,"Potassium Acetate",IF('2. Collected Data'!AS638&gt;'2. Collected Data'!AT638,"Enhanced Brine","Ag Byproduct")))))</f>
        <v>NaCl</v>
      </c>
      <c r="U638" s="65">
        <f>IF('2. Collected Data'!BC638&gt;0,'2. Collected Data'!BC638/'2. Collected Data'!$G638,"")</f>
        <v>226.3632847750419</v>
      </c>
      <c r="V638" s="65">
        <f>IF('2. Collected Data'!BD638&gt;0,'2. Collected Data'!BD638/'2. Collected Data'!$G638,"")</f>
        <v>112.71109965192728</v>
      </c>
      <c r="W638" s="65">
        <f>IF('2. Collected Data'!BE638&gt;0,'2. Collected Data'!BE638/'2. Collected Data'!$G638,"")</f>
        <v>194.43083666365862</v>
      </c>
      <c r="X638" s="65">
        <f>IF('2. Collected Data'!BF638&gt;0,'2. Collected Data'!BF638/'2. Collected Data'!$G638,"")</f>
        <v>533.50522109062786</v>
      </c>
      <c r="Y638" s="67">
        <f>IF(AND('2. Collected Data'!BB638&gt;0,'2. Collected Data'!BH638&gt;0),('2. Collected Data'!BH638-'2. Collected Data'!BB638)/'2. Collected Data'!BH638,"")</f>
        <v>7.1428571428571425E-2</v>
      </c>
    </row>
    <row r="639" spans="1:25" s="47" customFormat="1" ht="11.25" customHeight="1" x14ac:dyDescent="0.15">
      <c r="A639" s="157" t="s">
        <v>142</v>
      </c>
      <c r="B639" s="42"/>
      <c r="C639" s="42"/>
      <c r="D639" s="42"/>
      <c r="E639" s="42"/>
      <c r="F639" s="42"/>
      <c r="G639" s="123">
        <f>'2. Collected Data'!G639*'2. Collected Data'!AA639</f>
        <v>24750</v>
      </c>
      <c r="H639" s="41">
        <f>'2. Collected Data'!I639/'3. Calculated Stats'!$G639*1000</f>
        <v>23.030303030303031</v>
      </c>
      <c r="I639" s="41">
        <f>'2. Collected Data'!J639/'3. Calculated Stats'!$G639*1000</f>
        <v>2.4242424242424243</v>
      </c>
      <c r="J639" s="41">
        <f>'2. Collected Data'!K639/'3. Calculated Stats'!$G639*1000</f>
        <v>1.4545454545454544</v>
      </c>
      <c r="K639" s="59">
        <f>('2. Collected Data'!Y639+'2. Collected Data'!Z639)/G639*1000</f>
        <v>28.606060606060606</v>
      </c>
      <c r="L639" s="66">
        <f>IF(SUM('2. Collected Data'!Y639:Z639)&gt;0,(ROUND('2. Collected Data'!Y639/SUM('2. Collected Data'!Y639:Z639),2)),"")</f>
        <v>0.8</v>
      </c>
      <c r="M639" s="66">
        <f>IF(SUM('2. Collected Data'!Y639:Z639)&gt;0,1-L639,"")</f>
        <v>0.19999999999999996</v>
      </c>
      <c r="N639" s="59">
        <f>IF('2. Collected Data'!AD639&gt;0,'2. Collected Data'!AE639/'2. Collected Data'!AD639,"")</f>
        <v>279.16666666666669</v>
      </c>
      <c r="O639" s="59">
        <f>IF('2. Collected Data'!AF639&gt;0,'2. Collected Data'!AG639/'2. Collected Data'!AF639,"")</f>
        <v>10000</v>
      </c>
      <c r="P639" s="59">
        <f>SUM('2. Collected Data'!AI639:AK639)/'2. Collected Data'!G639</f>
        <v>7.4319999999999997E-2</v>
      </c>
      <c r="Q639" s="46" t="str">
        <f>IF(MAX('2. Collected Data'!AI639:AK639)='2. Collected Data'!AI639,"NaCl",IF(MAX('2. Collected Data'!AJ639:AK639)='2. Collected Data'!AJ639,"CaCl2","MgCl2"))</f>
        <v>NaCl</v>
      </c>
      <c r="R639" s="59">
        <f>'2. Collected Data'!AL639/'2. Collected Data'!G639</f>
        <v>11.311999999999999</v>
      </c>
      <c r="S639" s="59">
        <f>SUM('2. Collected Data'!AO639:AU639)/'2. Collected Data'!G639</f>
        <v>407.11540000000002</v>
      </c>
      <c r="T639" s="46" t="str">
        <f>IF(MAX('2. Collected Data'!AO639:AT639)='2. Collected Data'!AO639,"NaCl",IF(MAX('2. Collected Data'!AP639:AT639)='2. Collected Data'!AP639,"CaCl2",IF(MAX('2. Collected Data'!AQ639:AT639)='2. Collected Data'!AQ639,"MgCl2",IF(MAX('2. Collected Data'!AR639:AT639)='2. Collected Data'!AR639,"Potassium Acetate",IF('2. Collected Data'!AS639&gt;'2. Collected Data'!AT639,"Enhanced Brine","Ag Byproduct")))))</f>
        <v>NaCl</v>
      </c>
      <c r="U639" s="65">
        <f>IF('2. Collected Data'!BC639&gt;0,'2. Collected Data'!BC639/'2. Collected Data'!$G639,"")</f>
        <v>497.53068000000002</v>
      </c>
      <c r="V639" s="65">
        <f>IF('2. Collected Data'!BD639&gt;0,'2. Collected Data'!BD639/'2. Collected Data'!$G639,"")</f>
        <v>288.64756</v>
      </c>
      <c r="W639" s="65">
        <f>IF('2. Collected Data'!BE639&gt;0,'2. Collected Data'!BE639/'2. Collected Data'!$G639,"")</f>
        <v>466.33139999999997</v>
      </c>
      <c r="X639" s="65">
        <f>IF('2. Collected Data'!BF639&gt;0,'2. Collected Data'!BF639/'2. Collected Data'!$G639,"")</f>
        <v>1254.7394400000001</v>
      </c>
      <c r="Y639" s="67">
        <f>IF(AND('2. Collected Data'!BB639&gt;0,'2. Collected Data'!BH639&gt;0),('2. Collected Data'!BH639-'2. Collected Data'!BB639)/'2. Collected Data'!BH639,"")</f>
        <v>0</v>
      </c>
    </row>
    <row r="640" spans="1:25" s="47" customFormat="1" ht="11.25" customHeight="1" x14ac:dyDescent="0.15">
      <c r="A640" s="157" t="s">
        <v>64</v>
      </c>
      <c r="B640" s="42"/>
      <c r="C640" s="42"/>
      <c r="D640" s="42"/>
      <c r="E640" s="42"/>
      <c r="F640" s="42"/>
      <c r="G640" s="123">
        <f>'2. Collected Data'!G640*'2. Collected Data'!AA640</f>
        <v>22241.279999999999</v>
      </c>
      <c r="H640" s="41">
        <f>'2. Collected Data'!I640/'3. Calculated Stats'!$G640*1000</f>
        <v>31.338124424493554</v>
      </c>
      <c r="I640" s="41">
        <f>'2. Collected Data'!J640/'3. Calculated Stats'!$G640*1000</f>
        <v>5.8899487799263355</v>
      </c>
      <c r="J640" s="41">
        <f>'2. Collected Data'!K640/'3. Calculated Stats'!$G640*1000</f>
        <v>1.168997467771639</v>
      </c>
      <c r="K640" s="59">
        <f>('2. Collected Data'!Y640+'2. Collected Data'!Z640)/G640*1000</f>
        <v>44.871518186003684</v>
      </c>
      <c r="L640" s="66">
        <f>IF(SUM('2. Collected Data'!Y640:Z640)&gt;0,(ROUND('2. Collected Data'!Y640/SUM('2. Collected Data'!Y640:Z640),2)),"")</f>
        <v>0</v>
      </c>
      <c r="M640" s="66">
        <f>IF(SUM('2. Collected Data'!Y640:Z640)&gt;0,1-L640,"")</f>
        <v>1</v>
      </c>
      <c r="N640" s="59">
        <f>IF('2. Collected Data'!AD640&gt;0,'2. Collected Data'!AE640/'2. Collected Data'!AD640,"")</f>
        <v>1537.295081967213</v>
      </c>
      <c r="O640" s="59">
        <f>IF('2. Collected Data'!AF640&gt;0,'2. Collected Data'!AG640/'2. Collected Data'!AF640,"")</f>
        <v>74806.122448979586</v>
      </c>
      <c r="P640" s="59">
        <f>SUM('2. Collected Data'!AI640:AK640)/'2. Collected Data'!G640</f>
        <v>4.5204160911602207</v>
      </c>
      <c r="Q640" s="46" t="str">
        <f>IF(MAX('2. Collected Data'!AI640:AK640)='2. Collected Data'!AI640,"NaCl",IF(MAX('2. Collected Data'!AJ640:AK640)='2. Collected Data'!AJ640,"CaCl2","MgCl2"))</f>
        <v>NaCl</v>
      </c>
      <c r="R640" s="59">
        <f>'2. Collected Data'!AL640/'2. Collected Data'!G640</f>
        <v>0</v>
      </c>
      <c r="S640" s="59">
        <f>SUM('2. Collected Data'!AO640:AU640)/'2. Collected Data'!G640</f>
        <v>66.701873273480658</v>
      </c>
      <c r="T640" s="46" t="str">
        <f>IF(MAX('2. Collected Data'!AO640:AT640)='2. Collected Data'!AO640,"NaCl",IF(MAX('2. Collected Data'!AP640:AT640)='2. Collected Data'!AP640,"CaCl2",IF(MAX('2. Collected Data'!AQ640:AT640)='2. Collected Data'!AQ640,"MgCl2",IF(MAX('2. Collected Data'!AR640:AT640)='2. Collected Data'!AR640,"Potassium Acetate",IF('2. Collected Data'!AS640&gt;'2. Collected Data'!AT640,"Enhanced Brine","Ag Byproduct")))))</f>
        <v>MgCl2</v>
      </c>
      <c r="U640" s="65">
        <f>IF('2. Collected Data'!BC640&gt;0,'2. Collected Data'!BC640/'2. Collected Data'!$G640,"")</f>
        <v>214.87176277624309</v>
      </c>
      <c r="V640" s="65">
        <f>IF('2. Collected Data'!BD640&gt;0,'2. Collected Data'!BD640/'2. Collected Data'!$G640,"")</f>
        <v>572.93301104972375</v>
      </c>
      <c r="W640" s="65">
        <f>IF('2. Collected Data'!BE640&gt;0,'2. Collected Data'!BE640/'2. Collected Data'!$G640,"")</f>
        <v>494.04955110497235</v>
      </c>
      <c r="X640" s="65">
        <f>IF('2. Collected Data'!BF640&gt;0,'2. Collected Data'!BF640/'2. Collected Data'!$G640,"")</f>
        <v>1281.8543680939226</v>
      </c>
      <c r="Y640" s="67">
        <f>IF(AND('2. Collected Data'!BB640&gt;0,'2. Collected Data'!BH640&gt;0),('2. Collected Data'!BH640-'2. Collected Data'!BB640)/'2. Collected Data'!BH640,"")</f>
        <v>0</v>
      </c>
    </row>
    <row r="641" spans="1:25" s="47" customFormat="1" ht="11.25" customHeight="1" x14ac:dyDescent="0.15">
      <c r="A641" s="158" t="s">
        <v>156</v>
      </c>
      <c r="B641" s="42"/>
      <c r="C641" s="42"/>
      <c r="D641" s="42"/>
      <c r="E641" s="42"/>
      <c r="F641" s="42"/>
      <c r="G641" s="123"/>
      <c r="H641" s="41"/>
      <c r="I641" s="41"/>
      <c r="J641" s="41"/>
      <c r="K641" s="59"/>
      <c r="L641" s="66"/>
      <c r="M641" s="66"/>
      <c r="N641" s="59"/>
      <c r="O641" s="59"/>
      <c r="P641" s="59"/>
      <c r="Q641" s="46"/>
      <c r="R641" s="59"/>
      <c r="S641" s="59"/>
      <c r="T641" s="46"/>
      <c r="U641" s="65"/>
      <c r="V641" s="65"/>
      <c r="W641" s="65"/>
      <c r="X641" s="65"/>
      <c r="Y641" s="67"/>
    </row>
    <row r="642" spans="1:25" s="47" customFormat="1" ht="11.25" customHeight="1" x14ac:dyDescent="0.15">
      <c r="A642" s="157" t="s">
        <v>334</v>
      </c>
      <c r="B642" s="42"/>
      <c r="C642" s="42"/>
      <c r="D642" s="42"/>
      <c r="E642" s="42"/>
      <c r="F642" s="42"/>
      <c r="G642" s="123">
        <f>'2. Collected Data'!G642*'2. Collected Data'!AA642</f>
        <v>4308.3600000000006</v>
      </c>
      <c r="H642" s="41">
        <f>'2. Collected Data'!I642/'3. Calculated Stats'!$G642*1000</f>
        <v>82.397942604610563</v>
      </c>
      <c r="I642" s="41">
        <f>'2. Collected Data'!J642/'3. Calculated Stats'!$G642*1000</f>
        <v>5.1063513726800913</v>
      </c>
      <c r="J642" s="41">
        <f>'2. Collected Data'!K642/'3. Calculated Stats'!$G642*1000</f>
        <v>0.46421376115273555</v>
      </c>
      <c r="K642" s="59">
        <f>('2. Collected Data'!Y642+'2. Collected Data'!Z642)/G642*1000</f>
        <v>154.1189687027082</v>
      </c>
      <c r="L642" s="66">
        <f>IF(SUM('2. Collected Data'!Y642:Z642)&gt;0,(ROUND('2. Collected Data'!Y642/SUM('2. Collected Data'!Y642:Z642),2)),"")</f>
        <v>1</v>
      </c>
      <c r="M642" s="66">
        <f>IF(SUM('2. Collected Data'!Y642:Z642)&gt;0,1-L642,"")</f>
        <v>0</v>
      </c>
      <c r="N642" s="59">
        <f>IF('2. Collected Data'!AD642&gt;0,'2. Collected Data'!AE642/'2. Collected Data'!AD642,"")</f>
        <v>1959.1588785046729</v>
      </c>
      <c r="O642" s="59">
        <f>IF('2. Collected Data'!AF642&gt;0,'2. Collected Data'!AG642/'2. Collected Data'!AF642,"")</f>
        <v>5272.727272727273</v>
      </c>
      <c r="P642" s="59">
        <f>SUM('2. Collected Data'!AI642:AK642)/'2. Collected Data'!G642</f>
        <v>24.691116805466581</v>
      </c>
      <c r="Q642" s="46" t="str">
        <f>IF(MAX('2. Collected Data'!AI642:AK642)='2. Collected Data'!AI642,"NaCl",IF(MAX('2. Collected Data'!AJ642:AK642)='2. Collected Data'!AJ642,"CaCl2","MgCl2"))</f>
        <v>NaCl</v>
      </c>
      <c r="R642" s="59">
        <f>'2. Collected Data'!AL642/'2. Collected Data'!G642</f>
        <v>3.4875080076873797</v>
      </c>
      <c r="S642" s="59">
        <f>SUM('2. Collected Data'!AO642:AU642)/'2. Collected Data'!G642</f>
        <v>41.214072175955586</v>
      </c>
      <c r="T642" s="46" t="str">
        <f>IF(MAX('2. Collected Data'!AO642:AT642)='2. Collected Data'!AO642,"NaCl",IF(MAX('2. Collected Data'!AP642:AT642)='2. Collected Data'!AP642,"CaCl2",IF(MAX('2. Collected Data'!AQ642:AT642)='2. Collected Data'!AQ642,"MgCl2",IF(MAX('2. Collected Data'!AR642:AT642)='2. Collected Data'!AR642,"Potassium Acetate",IF('2. Collected Data'!AS642&gt;'2. Collected Data'!AT642,"Enhanced Brine","Ag Byproduct")))))</f>
        <v>NaCl</v>
      </c>
      <c r="U642" s="65">
        <f>IF('2. Collected Data'!BC642&gt;0,'2. Collected Data'!BC642/'2. Collected Data'!$G642,"")</f>
        <v>1768.1617552850737</v>
      </c>
      <c r="V642" s="65">
        <f>IF('2. Collected Data'!BD642&gt;0,'2. Collected Data'!BD642/'2. Collected Data'!$G642,"")</f>
        <v>468.23959000640616</v>
      </c>
      <c r="W642" s="65">
        <f>IF('2. Collected Data'!BE642&gt;0,'2. Collected Data'!BE642/'2. Collected Data'!$G642,"")</f>
        <v>1768.1617552850737</v>
      </c>
      <c r="X642" s="65">
        <f>IF('2. Collected Data'!BF642&gt;0,'2. Collected Data'!BF642/'2. Collected Data'!$G642,"")</f>
        <v>6135.256352765321</v>
      </c>
      <c r="Y642" s="67">
        <f>IF(AND('2. Collected Data'!BB642&gt;0,'2. Collected Data'!BH642&gt;0),('2. Collected Data'!BH642-'2. Collected Data'!BB642)/'2. Collected Data'!BH642,"")</f>
        <v>-4.88440813488615E-2</v>
      </c>
    </row>
    <row r="643" spans="1:25" s="47" customFormat="1" ht="11.25" customHeight="1" x14ac:dyDescent="0.15">
      <c r="A643" s="158" t="s">
        <v>157</v>
      </c>
      <c r="B643" s="42"/>
      <c r="C643" s="42"/>
      <c r="D643" s="42"/>
      <c r="E643" s="42"/>
      <c r="F643" s="42"/>
      <c r="G643" s="123"/>
      <c r="H643" s="41"/>
      <c r="I643" s="41"/>
      <c r="J643" s="41"/>
      <c r="K643" s="59"/>
      <c r="L643" s="66"/>
      <c r="M643" s="66"/>
      <c r="N643" s="59"/>
      <c r="O643" s="59"/>
      <c r="P643" s="59"/>
      <c r="Q643" s="46"/>
      <c r="R643" s="59"/>
      <c r="S643" s="59"/>
      <c r="T643" s="46"/>
      <c r="U643" s="65"/>
      <c r="V643" s="65"/>
      <c r="W643" s="65"/>
      <c r="X643" s="65"/>
      <c r="Y643" s="67"/>
    </row>
    <row r="644" spans="1:25" s="47" customFormat="1" ht="11.25" customHeight="1" x14ac:dyDescent="0.15">
      <c r="A644" s="240" t="s">
        <v>355</v>
      </c>
      <c r="B644" s="42"/>
      <c r="C644" s="42"/>
      <c r="D644" s="42"/>
      <c r="E644" s="42"/>
      <c r="F644" s="42"/>
      <c r="G644" s="123">
        <f>'2. Collected Data'!G644*'2. Collected Data'!AA644</f>
        <v>30942</v>
      </c>
      <c r="H644" s="41">
        <f>'2. Collected Data'!I644/'3. Calculated Stats'!$G644*1000</f>
        <v>13.896968521750372</v>
      </c>
      <c r="I644" s="41">
        <f>'2. Collected Data'!J644/'3. Calculated Stats'!$G644*1000</f>
        <v>3.7489496477280073</v>
      </c>
      <c r="J644" s="41">
        <f>'2. Collected Data'!K644/'3. Calculated Stats'!$G644*1000</f>
        <v>6.463706289186219E-2</v>
      </c>
      <c r="K644" s="59">
        <f>('2. Collected Data'!Y644+'2. Collected Data'!Z644)/G644*1000</f>
        <v>27.535388791933293</v>
      </c>
      <c r="L644" s="66">
        <f>IF(SUM('2. Collected Data'!Y644:Z644)&gt;0,(ROUND('2. Collected Data'!Y644/SUM('2. Collected Data'!Y644:Z644),2)),"")</f>
        <v>1</v>
      </c>
      <c r="M644" s="66">
        <f>IF(SUM('2. Collected Data'!Y644:Z644)&gt;0,1-L644,"")</f>
        <v>0</v>
      </c>
      <c r="N644" s="59">
        <f>IF('2. Collected Data'!AD644&gt;0,'2. Collected Data'!AE644/'2. Collected Data'!AD644,"")</f>
        <v>0</v>
      </c>
      <c r="O644" s="59" t="str">
        <f>IF('2. Collected Data'!AF644&gt;0,'2. Collected Data'!AG644/'2. Collected Data'!AF644,"")</f>
        <v/>
      </c>
      <c r="P644" s="59">
        <f>SUM('2. Collected Data'!AI644:AK644)/'2. Collected Data'!G644</f>
        <v>0</v>
      </c>
      <c r="Q644" s="46" t="str">
        <f>IF(MAX('2. Collected Data'!AI644:AK644)='2. Collected Data'!AI644,"NaCl",IF(MAX('2. Collected Data'!AJ644:AK644)='2. Collected Data'!AJ644,"CaCl2","MgCl2"))</f>
        <v>NaCl</v>
      </c>
      <c r="R644" s="59">
        <f>'2. Collected Data'!AL644/'2. Collected Data'!G644</f>
        <v>0</v>
      </c>
      <c r="S644" s="59">
        <f>SUM('2. Collected Data'!AO644:AU644)/'2. Collected Data'!G644</f>
        <v>0</v>
      </c>
      <c r="T644" s="46" t="str">
        <f>IF(MAX('2. Collected Data'!AO644:AT644)='2. Collected Data'!AO644,"NaCl",IF(MAX('2. Collected Data'!AP644:AT644)='2. Collected Data'!AP644,"CaCl2",IF(MAX('2. Collected Data'!AQ644:AT644)='2. Collected Data'!AQ644,"MgCl2",IF(MAX('2. Collected Data'!AR644:AT644)='2. Collected Data'!AR644,"Potassium Acetate",IF('2. Collected Data'!AS644&gt;'2. Collected Data'!AT644,"Enhanced Brine","Ag Byproduct")))))</f>
        <v>CaCl2</v>
      </c>
      <c r="U644" s="65" t="str">
        <f>IF('2. Collected Data'!BC644&gt;0,'2. Collected Data'!BC644/'2. Collected Data'!$G644,"")</f>
        <v/>
      </c>
      <c r="V644" s="65" t="str">
        <f>IF('2. Collected Data'!BD644&gt;0,'2. Collected Data'!BD644/'2. Collected Data'!$G644,"")</f>
        <v/>
      </c>
      <c r="W644" s="65" t="str">
        <f>IF('2. Collected Data'!BE644&gt;0,'2. Collected Data'!BE644/'2. Collected Data'!$G644,"")</f>
        <v/>
      </c>
      <c r="X644" s="65">
        <f>IF('2. Collected Data'!BF644&gt;0,'2. Collected Data'!BF644/'2. Collected Data'!$G644,"")</f>
        <v>177.75192295262104</v>
      </c>
      <c r="Y644" s="67">
        <f>IF(AND('2. Collected Data'!BB644&gt;0,'2. Collected Data'!BH644&gt;0),('2. Collected Data'!BH644-'2. Collected Data'!BB644)/'2. Collected Data'!BH644,"")</f>
        <v>6.25E-2</v>
      </c>
    </row>
    <row r="645" spans="1:25" s="47" customFormat="1" ht="11.25" customHeight="1" x14ac:dyDescent="0.15">
      <c r="A645" s="157" t="s">
        <v>100</v>
      </c>
      <c r="B645" s="42"/>
      <c r="C645" s="42"/>
      <c r="D645" s="42"/>
      <c r="E645" s="42"/>
      <c r="F645" s="42"/>
      <c r="G645" s="123">
        <f>'2. Collected Data'!G645*'2. Collected Data'!AA645</f>
        <v>36911.759999999995</v>
      </c>
      <c r="H645" s="41">
        <f>'2. Collected Data'!I645/'3. Calculated Stats'!$G645*1000</f>
        <v>39.933072820152717</v>
      </c>
      <c r="I645" s="41">
        <f>'2. Collected Data'!J645/'3. Calculated Stats'!$G645*1000</f>
        <v>0</v>
      </c>
      <c r="J645" s="41">
        <f>'2. Collected Data'!K645/'3. Calculated Stats'!$G645*1000</f>
        <v>1.1107571137220227</v>
      </c>
      <c r="K645" s="59">
        <f>('2. Collected Data'!Y645+'2. Collected Data'!Z645)/G645*1000</f>
        <v>106.76814110191442</v>
      </c>
      <c r="L645" s="66">
        <f>IF(SUM('2. Collected Data'!Y645:Z645)&gt;0,(ROUND('2. Collected Data'!Y645/SUM('2. Collected Data'!Y645:Z645),2)),"")</f>
        <v>0.91</v>
      </c>
      <c r="M645" s="66">
        <f>IF(SUM('2. Collected Data'!Y645:Z645)&gt;0,1-L645,"")</f>
        <v>8.9999999999999969E-2</v>
      </c>
      <c r="N645" s="59">
        <f>IF('2. Collected Data'!AD645&gt;0,'2. Collected Data'!AE645/'2. Collected Data'!AD645,"")</f>
        <v>1945.5252918287938</v>
      </c>
      <c r="O645" s="59">
        <f>IF('2. Collected Data'!AF645&gt;0,'2. Collected Data'!AG645/'2. Collected Data'!AF645,"")</f>
        <v>0</v>
      </c>
      <c r="P645" s="59">
        <f>SUM('2. Collected Data'!AI645:AK645)/'2. Collected Data'!G645</f>
        <v>28.782155063860408</v>
      </c>
      <c r="Q645" s="46" t="str">
        <f>IF(MAX('2. Collected Data'!AI645:AK645)='2. Collected Data'!AI645,"NaCl",IF(MAX('2. Collected Data'!AJ645:AK645)='2. Collected Data'!AJ645,"CaCl2","MgCl2"))</f>
        <v>NaCl</v>
      </c>
      <c r="R645" s="59">
        <f>'2. Collected Data'!AL645/'2. Collected Data'!G645</f>
        <v>0.40913383702104694</v>
      </c>
      <c r="S645" s="59">
        <f>SUM('2. Collected Data'!AO645:AU645)/'2. Collected Data'!G645</f>
        <v>25.08005036877136</v>
      </c>
      <c r="T645" s="46" t="str">
        <f>IF(MAX('2. Collected Data'!AO645:AT645)='2. Collected Data'!AO645,"NaCl",IF(MAX('2. Collected Data'!AP645:AT645)='2. Collected Data'!AP645,"CaCl2",IF(MAX('2. Collected Data'!AQ645:AT645)='2. Collected Data'!AQ645,"MgCl2",IF(MAX('2. Collected Data'!AR645:AT645)='2. Collected Data'!AR645,"Potassium Acetate",IF('2. Collected Data'!AS645&gt;'2. Collected Data'!AT645,"Enhanced Brine","Ag Byproduct")))))</f>
        <v>NaCl</v>
      </c>
      <c r="U645" s="65" t="str">
        <f>IF('2. Collected Data'!BC645&gt;0,'2. Collected Data'!BC645/'2. Collected Data'!$G645,"")</f>
        <v/>
      </c>
      <c r="V645" s="65" t="str">
        <f>IF('2. Collected Data'!BD645&gt;0,'2. Collected Data'!BD645/'2. Collected Data'!$G645,"")</f>
        <v/>
      </c>
      <c r="W645" s="65" t="str">
        <f>IF('2. Collected Data'!BE645&gt;0,'2. Collected Data'!BE645/'2. Collected Data'!$G645,"")</f>
        <v/>
      </c>
      <c r="X645" s="65" t="str">
        <f>IF('2. Collected Data'!BF645&gt;0,'2. Collected Data'!BF645/'2. Collected Data'!$G645,"")</f>
        <v/>
      </c>
      <c r="Y645" s="67">
        <f>IF(AND('2. Collected Data'!BB645&gt;0,'2. Collected Data'!BH645&gt;0),('2. Collected Data'!BH645-'2. Collected Data'!BB645)/'2. Collected Data'!BH645,"")</f>
        <v>5.5494763170236001E-2</v>
      </c>
    </row>
    <row r="646" spans="1:25" s="47" customFormat="1" ht="11.25" customHeight="1" x14ac:dyDescent="0.15">
      <c r="A646" s="158" t="s">
        <v>356</v>
      </c>
      <c r="B646" s="42"/>
      <c r="C646" s="42"/>
      <c r="D646" s="42"/>
      <c r="E646" s="42"/>
      <c r="F646" s="42"/>
      <c r="G646" s="123"/>
      <c r="H646" s="41"/>
      <c r="I646" s="41"/>
      <c r="J646" s="41"/>
      <c r="K646" s="59"/>
      <c r="L646" s="66"/>
      <c r="M646" s="66"/>
      <c r="N646" s="59"/>
      <c r="O646" s="59"/>
      <c r="P646" s="59"/>
      <c r="Q646" s="46"/>
      <c r="R646" s="59"/>
      <c r="S646" s="59"/>
      <c r="T646" s="46"/>
      <c r="U646" s="65"/>
      <c r="V646" s="65"/>
      <c r="W646" s="65"/>
      <c r="X646" s="65"/>
      <c r="Y646" s="67"/>
    </row>
    <row r="647" spans="1:25" s="47" customFormat="1" ht="11.25" customHeight="1" x14ac:dyDescent="0.15">
      <c r="A647" s="157" t="s">
        <v>143</v>
      </c>
      <c r="B647" s="42"/>
      <c r="C647" s="42"/>
      <c r="D647" s="42"/>
      <c r="E647" s="42"/>
      <c r="F647" s="42"/>
      <c r="G647" s="123">
        <f>'2. Collected Data'!G647*'2. Collected Data'!AA647</f>
        <v>16910.88</v>
      </c>
      <c r="H647" s="41">
        <f>'2. Collected Data'!I647/'3. Calculated Stats'!$G647*1000</f>
        <v>20.933268996054608</v>
      </c>
      <c r="I647" s="41">
        <f>'2. Collected Data'!J647/'3. Calculated Stats'!$G647*1000</f>
        <v>1.2418040929862904</v>
      </c>
      <c r="J647" s="41">
        <f>'2. Collected Data'!K647/'3. Calculated Stats'!$G647*1000</f>
        <v>0.88700292356163601</v>
      </c>
      <c r="K647" s="59">
        <f>('2. Collected Data'!Y647+'2. Collected Data'!Z647)/G647*1000</f>
        <v>21.642871334903919</v>
      </c>
      <c r="L647" s="66">
        <f>IF(SUM('2. Collected Data'!Y647:Z647)&gt;0,(ROUND('2. Collected Data'!Y647/SUM('2. Collected Data'!Y647:Z647),2)),"")</f>
        <v>1</v>
      </c>
      <c r="M647" s="66">
        <f>IF(SUM('2. Collected Data'!Y647:Z647)&gt;0,1-L647,"")</f>
        <v>0</v>
      </c>
      <c r="N647" s="59">
        <f>IF('2. Collected Data'!AD647&gt;0,'2. Collected Data'!AE647/'2. Collected Data'!AD647,"")</f>
        <v>1405.2238805970148</v>
      </c>
      <c r="O647" s="59">
        <f>IF('2. Collected Data'!AF647&gt;0,'2. Collected Data'!AG647/'2. Collected Data'!AF647,"")</f>
        <v>20914.772727272728</v>
      </c>
      <c r="P647" s="59">
        <f>SUM('2. Collected Data'!AI647:AK647)/'2. Collected Data'!G647</f>
        <v>2.5420143718127028</v>
      </c>
      <c r="Q647" s="46" t="str">
        <f>IF(MAX('2. Collected Data'!AI647:AK647)='2. Collected Data'!AI647,"NaCl",IF(MAX('2. Collected Data'!AJ647:AK647)='2. Collected Data'!AJ647,"CaCl2","MgCl2"))</f>
        <v>NaCl</v>
      </c>
      <c r="R647" s="59">
        <f>'2. Collected Data'!AL647/'2. Collected Data'!G647</f>
        <v>1.1843416782568381</v>
      </c>
      <c r="S647" s="59">
        <f>SUM('2. Collected Data'!AO647:AU647)/'2. Collected Data'!G647</f>
        <v>187.3336230876217</v>
      </c>
      <c r="T647" s="46" t="str">
        <f>IF(MAX('2. Collected Data'!AO647:AT647)='2. Collected Data'!AO647,"NaCl",IF(MAX('2. Collected Data'!AP647:AT647)='2. Collected Data'!AP647,"CaCl2",IF(MAX('2. Collected Data'!AQ647:AT647)='2. Collected Data'!AQ647,"MgCl2",IF(MAX('2. Collected Data'!AR647:AT647)='2. Collected Data'!AR647,"Potassium Acetate",IF('2. Collected Data'!AS647&gt;'2. Collected Data'!AT647,"Enhanced Brine","Ag Byproduct")))))</f>
        <v>NaCl</v>
      </c>
      <c r="U647" s="65">
        <f>IF('2. Collected Data'!BC647&gt;0,'2. Collected Data'!BC647/'2. Collected Data'!$G647,"")</f>
        <v>592.93949930458973</v>
      </c>
      <c r="V647" s="65">
        <f>IF('2. Collected Data'!BD647&gt;0,'2. Collected Data'!BD647/'2. Collected Data'!$G647,"")</f>
        <v>519.48678720445059</v>
      </c>
      <c r="W647" s="65">
        <f>IF('2. Collected Data'!BE647&gt;0,'2. Collected Data'!BE647/'2. Collected Data'!$G647,"")</f>
        <v>289.46088317107092</v>
      </c>
      <c r="X647" s="65">
        <f>IF('2. Collected Data'!BF647&gt;0,'2. Collected Data'!BF647/'2. Collected Data'!$G647,"")</f>
        <v>1359.9816875289755</v>
      </c>
      <c r="Y647" s="67">
        <f>IF(AND('2. Collected Data'!BB647&gt;0,'2. Collected Data'!BH647&gt;0),('2. Collected Data'!BH647-'2. Collected Data'!BB647)/'2. Collected Data'!BH647,"")</f>
        <v>4.3575550582970239E-2</v>
      </c>
    </row>
    <row r="648" spans="1:25" s="47" customFormat="1" ht="11.25" customHeight="1" x14ac:dyDescent="0.15">
      <c r="A648" s="157" t="s">
        <v>116</v>
      </c>
      <c r="B648" s="42"/>
      <c r="C648" s="42"/>
      <c r="D648" s="42"/>
      <c r="E648" s="42"/>
      <c r="F648" s="42"/>
      <c r="G648" s="123">
        <f>'2. Collected Data'!G648*'2. Collected Data'!AA648</f>
        <v>38107.519999999997</v>
      </c>
      <c r="H648" s="41">
        <f>'2. Collected Data'!I648/'3. Calculated Stats'!$G648*1000</f>
        <v>42.590018977881535</v>
      </c>
      <c r="I648" s="41">
        <f>'2. Collected Data'!J648/'3. Calculated Stats'!$G648*1000</f>
        <v>1.0759031288312648</v>
      </c>
      <c r="J648" s="41">
        <f>'2. Collected Data'!K648/'3. Calculated Stats'!$G648*1000</f>
        <v>0.23617385754832643</v>
      </c>
      <c r="K648" s="59">
        <f>('2. Collected Data'!Y648+'2. Collected Data'!Z648)/G648*1000</f>
        <v>80.692734662344861</v>
      </c>
      <c r="L648" s="66">
        <f>IF(SUM('2. Collected Data'!Y648:Z648)&gt;0,(ROUND('2. Collected Data'!Y648/SUM('2. Collected Data'!Y648:Z648),2)),"")</f>
        <v>0.87</v>
      </c>
      <c r="M648" s="66">
        <f>IF(SUM('2. Collected Data'!Y648:Z648)&gt;0,1-L648,"")</f>
        <v>0.13</v>
      </c>
      <c r="N648" s="59">
        <f>IF('2. Collected Data'!AD648&gt;0,'2. Collected Data'!AE648/'2. Collected Data'!AD648,"")</f>
        <v>3364.7056277056276</v>
      </c>
      <c r="O648" s="59">
        <f>IF('2. Collected Data'!AF648&gt;0,'2. Collected Data'!AG648/'2. Collected Data'!AF648,"")</f>
        <v>16647</v>
      </c>
      <c r="P648" s="59">
        <f>SUM('2. Collected Data'!AI648:AK648)/'2. Collected Data'!G648</f>
        <v>22.056461296877888</v>
      </c>
      <c r="Q648" s="46" t="str">
        <f>IF(MAX('2. Collected Data'!AI648:AK648)='2. Collected Data'!AI648,"NaCl",IF(MAX('2. Collected Data'!AJ648:AK648)='2. Collected Data'!AJ648,"CaCl2","MgCl2"))</f>
        <v>NaCl</v>
      </c>
      <c r="R648" s="59">
        <f>'2. Collected Data'!AL648/'2. Collected Data'!G648</f>
        <v>8.4056900055422129E-2</v>
      </c>
      <c r="S648" s="59">
        <f>SUM('2. Collected Data'!AO648:AU648)/'2. Collected Data'!G648</f>
        <v>300.48053297616849</v>
      </c>
      <c r="T648" s="46" t="str">
        <f>IF(MAX('2. Collected Data'!AO648:AT648)='2. Collected Data'!AO648,"NaCl",IF(MAX('2. Collected Data'!AP648:AT648)='2. Collected Data'!AP648,"CaCl2",IF(MAX('2. Collected Data'!AQ648:AT648)='2. Collected Data'!AQ648,"MgCl2",IF(MAX('2. Collected Data'!AR648:AT648)='2. Collected Data'!AR648,"Potassium Acetate",IF('2. Collected Data'!AS648&gt;'2. Collected Data'!AT648,"Enhanced Brine","Ag Byproduct")))))</f>
        <v>NaCl</v>
      </c>
      <c r="U648" s="65">
        <f>IF('2. Collected Data'!BC648&gt;0,'2. Collected Data'!BC648/'2. Collected Data'!$G648,"")</f>
        <v>630.42675041566599</v>
      </c>
      <c r="V648" s="65">
        <f>IF('2. Collected Data'!BD648&gt;0,'2. Collected Data'!BD648/'2. Collected Data'!$G648,"")</f>
        <v>882.13559948272678</v>
      </c>
      <c r="W648" s="65">
        <f>IF('2. Collected Data'!BE648&gt;0,'2. Collected Data'!BE648/'2. Collected Data'!$G648,"")</f>
        <v>1150.0092370219841</v>
      </c>
      <c r="X648" s="65">
        <f>IF('2. Collected Data'!BF648&gt;0,'2. Collected Data'!BF648/'2. Collected Data'!$G648,"")</f>
        <v>2668.6557130980973</v>
      </c>
      <c r="Y648" s="67">
        <f>IF(AND('2. Collected Data'!BB648&gt;0,'2. Collected Data'!BH648&gt;0),('2. Collected Data'!BH648-'2. Collected Data'!BB648)/'2. Collected Data'!BH648,"")</f>
        <v>0.39822476305100046</v>
      </c>
    </row>
    <row r="649" spans="1:25" s="47" customFormat="1" ht="11.25" customHeight="1" x14ac:dyDescent="0.15">
      <c r="A649" s="158" t="s">
        <v>357</v>
      </c>
      <c r="B649" s="42"/>
      <c r="C649" s="42"/>
      <c r="D649" s="42"/>
      <c r="E649" s="42"/>
      <c r="F649" s="42"/>
      <c r="G649" s="123"/>
      <c r="H649" s="41"/>
      <c r="I649" s="41"/>
      <c r="J649" s="41"/>
      <c r="K649" s="59"/>
      <c r="L649" s="66"/>
      <c r="M649" s="66"/>
      <c r="N649" s="59"/>
      <c r="O649" s="59"/>
      <c r="P649" s="59"/>
      <c r="Q649" s="46"/>
      <c r="R649" s="59"/>
      <c r="S649" s="59"/>
      <c r="T649" s="46"/>
      <c r="U649" s="65"/>
      <c r="V649" s="65"/>
      <c r="W649" s="65"/>
      <c r="X649" s="65"/>
      <c r="Y649" s="67"/>
    </row>
    <row r="650" spans="1:25" s="47" customFormat="1" ht="11.25" customHeight="1" x14ac:dyDescent="0.15">
      <c r="A650" s="157" t="s">
        <v>144</v>
      </c>
      <c r="B650" s="42"/>
      <c r="C650" s="42"/>
      <c r="D650" s="42"/>
      <c r="E650" s="42"/>
      <c r="F650" s="42"/>
      <c r="G650" s="123">
        <f>'2. Collected Data'!G650*'2. Collected Data'!AA650</f>
        <v>19090</v>
      </c>
      <c r="H650" s="41">
        <f>'2. Collected Data'!I650/'3. Calculated Stats'!$G650*1000</f>
        <v>26.715557883708751</v>
      </c>
      <c r="I650" s="41">
        <f>'2. Collected Data'!J650/'3. Calculated Stats'!$G650*1000</f>
        <v>3.0906233630172868</v>
      </c>
      <c r="J650" s="41">
        <f>'2. Collected Data'!K650/'3. Calculated Stats'!$G650*1000</f>
        <v>1.5191199580932426</v>
      </c>
      <c r="K650" s="59">
        <f>('2. Collected Data'!Y650+'2. Collected Data'!Z650)/G650*1000</f>
        <v>54.216867469879517</v>
      </c>
      <c r="L650" s="66">
        <f>IF(SUM('2. Collected Data'!Y650:Z650)&gt;0,(ROUND('2. Collected Data'!Y650/SUM('2. Collected Data'!Y650:Z650),2)),"")</f>
        <v>0.92</v>
      </c>
      <c r="M650" s="66">
        <f>IF(SUM('2. Collected Data'!Y650:Z650)&gt;0,1-L650,"")</f>
        <v>7.999999999999996E-2</v>
      </c>
      <c r="N650" s="59">
        <f>IF('2. Collected Data'!AD650&gt;0,'2. Collected Data'!AE650/'2. Collected Data'!AD650,"")</f>
        <v>1511.1111111111111</v>
      </c>
      <c r="O650" s="59">
        <f>IF('2. Collected Data'!AF650&gt;0,'2. Collected Data'!AG650/'2. Collected Data'!AF650,"")</f>
        <v>19273.584905660377</v>
      </c>
      <c r="P650" s="59">
        <f>SUM('2. Collected Data'!AI650:AK650)/'2. Collected Data'!G650</f>
        <v>0.23876375065479308</v>
      </c>
      <c r="Q650" s="46" t="str">
        <f>IF(MAX('2. Collected Data'!AI650:AK650)='2. Collected Data'!AI650,"NaCl",IF(MAX('2. Collected Data'!AJ650:AK650)='2. Collected Data'!AJ650,"CaCl2","MgCl2"))</f>
        <v>NaCl</v>
      </c>
      <c r="R650" s="59">
        <f>'2. Collected Data'!AL650/'2. Collected Data'!G650</f>
        <v>0</v>
      </c>
      <c r="S650" s="59">
        <f>SUM('2. Collected Data'!AO650:AU650)/'2. Collected Data'!G650</f>
        <v>398.11419591409117</v>
      </c>
      <c r="T650" s="46" t="str">
        <f>IF(MAX('2. Collected Data'!AO650:AT650)='2. Collected Data'!AO650,"NaCl",IF(MAX('2. Collected Data'!AP650:AT650)='2. Collected Data'!AP650,"CaCl2",IF(MAX('2. Collected Data'!AQ650:AT650)='2. Collected Data'!AQ650,"MgCl2",IF(MAX('2. Collected Data'!AR650:AT650)='2. Collected Data'!AR650,"Potassium Acetate",IF('2. Collected Data'!AS650&gt;'2. Collected Data'!AT650,"Enhanced Brine","Ag Byproduct")))))</f>
        <v>MgCl2</v>
      </c>
      <c r="U650" s="65">
        <f>IF('2. Collected Data'!BC650&gt;0,'2. Collected Data'!BC650/'2. Collected Data'!$G650,"")</f>
        <v>689.3517548454688</v>
      </c>
      <c r="V650" s="65">
        <f>IF('2. Collected Data'!BD650&gt;0,'2. Collected Data'!BD650/'2. Collected Data'!$G650,"")</f>
        <v>222.31136720796229</v>
      </c>
      <c r="W650" s="65">
        <f>IF('2. Collected Data'!BE650&gt;0,'2. Collected Data'!BE650/'2. Collected Data'!$G650,"")</f>
        <v>418.39423782084862</v>
      </c>
      <c r="X650" s="65">
        <f>IF('2. Collected Data'!BF650&gt;0,'2. Collected Data'!BF650/'2. Collected Data'!$G650,"")</f>
        <v>1330.0573598742797</v>
      </c>
      <c r="Y650" s="67">
        <f>IF(AND('2. Collected Data'!BB650&gt;0,'2. Collected Data'!BH650&gt;0),('2. Collected Data'!BH650-'2. Collected Data'!BB650)/'2. Collected Data'!BH650,"")</f>
        <v>0</v>
      </c>
    </row>
    <row r="651" spans="1:25" s="47" customFormat="1" ht="11.25" customHeight="1" x14ac:dyDescent="0.15">
      <c r="A651" s="157" t="s">
        <v>145</v>
      </c>
      <c r="B651" s="42"/>
      <c r="C651" s="42"/>
      <c r="D651" s="42"/>
      <c r="E651" s="42"/>
      <c r="F651" s="42"/>
      <c r="G651" s="123">
        <f>'2. Collected Data'!G651*'2. Collected Data'!AA651</f>
        <v>92160</v>
      </c>
      <c r="H651" s="41">
        <f>'2. Collected Data'!I651/'3. Calculated Stats'!$G651*1000</f>
        <v>24.956597222222225</v>
      </c>
      <c r="I651" s="41">
        <f>'2. Collected Data'!J651/'3. Calculated Stats'!$G651*1000</f>
        <v>1.3888888888888888</v>
      </c>
      <c r="J651" s="41">
        <f>'2. Collected Data'!K651/'3. Calculated Stats'!$G651*1000</f>
        <v>0.50998263888888895</v>
      </c>
      <c r="K651" s="59">
        <f>('2. Collected Data'!Y651+'2. Collected Data'!Z651)/G651*1000</f>
        <v>48.567708333333336</v>
      </c>
      <c r="L651" s="66">
        <f>IF(SUM('2. Collected Data'!Y651:Z651)&gt;0,(ROUND('2. Collected Data'!Y651/SUM('2. Collected Data'!Y651:Z651),2)),"")</f>
        <v>0.86</v>
      </c>
      <c r="M651" s="66">
        <f>IF(SUM('2. Collected Data'!Y651:Z651)&gt;0,1-L651,"")</f>
        <v>0.14000000000000001</v>
      </c>
      <c r="N651" s="59">
        <f>IF('2. Collected Data'!AD651&gt;0,'2. Collected Data'!AE651/'2. Collected Data'!AD651,"")</f>
        <v>1861.8120805369128</v>
      </c>
      <c r="O651" s="59">
        <f>IF('2. Collected Data'!AF651&gt;0,'2. Collected Data'!AG651/'2. Collected Data'!AF651,"")</f>
        <v>50793.650793650791</v>
      </c>
      <c r="P651" s="59">
        <f>SUM('2. Collected Data'!AI651:AK651)/'2. Collected Data'!G651</f>
        <v>10.416666666666666</v>
      </c>
      <c r="Q651" s="46" t="str">
        <f>IF(MAX('2. Collected Data'!AI651:AK651)='2. Collected Data'!AI651,"NaCl",IF(MAX('2. Collected Data'!AJ651:AK651)='2. Collected Data'!AJ651,"CaCl2","MgCl2"))</f>
        <v>NaCl</v>
      </c>
      <c r="R651" s="59">
        <f>'2. Collected Data'!AL651/'2. Collected Data'!G651</f>
        <v>6.5625</v>
      </c>
      <c r="S651" s="59">
        <f>SUM('2. Collected Data'!AO651:AU651)/'2. Collected Data'!G651</f>
        <v>122.91666666666667</v>
      </c>
      <c r="T651" s="46" t="str">
        <f>IF(MAX('2. Collected Data'!AO651:AT651)='2. Collected Data'!AO651,"NaCl",IF(MAX('2. Collected Data'!AP651:AT651)='2. Collected Data'!AP651,"CaCl2",IF(MAX('2. Collected Data'!AQ651:AT651)='2. Collected Data'!AQ651,"MgCl2",IF(MAX('2. Collected Data'!AR651:AT651)='2. Collected Data'!AR651,"Potassium Acetate",IF('2. Collected Data'!AS651&gt;'2. Collected Data'!AT651,"Enhanced Brine","Ag Byproduct")))))</f>
        <v>NaCl</v>
      </c>
      <c r="U651" s="65">
        <f>IF('2. Collected Data'!BC651&gt;0,'2. Collected Data'!BC651/'2. Collected Data'!$G651,"")</f>
        <v>1333.3333333333333</v>
      </c>
      <c r="V651" s="65">
        <f>IF('2. Collected Data'!BD651&gt;0,'2. Collected Data'!BD651/'2. Collected Data'!$G651,"")</f>
        <v>718.75</v>
      </c>
      <c r="W651" s="65">
        <f>IF('2. Collected Data'!BE651&gt;0,'2. Collected Data'!BE651/'2. Collected Data'!$G651,"")</f>
        <v>802.08333333333337</v>
      </c>
      <c r="X651" s="65">
        <f>IF('2. Collected Data'!BF651&gt;0,'2. Collected Data'!BF651/'2. Collected Data'!$G651,"")</f>
        <v>3156.25</v>
      </c>
      <c r="Y651" s="67">
        <f>IF(AND('2. Collected Data'!BB651&gt;0,'2. Collected Data'!BH651&gt;0),('2. Collected Data'!BH651-'2. Collected Data'!BB651)/'2. Collected Data'!BH651,"")</f>
        <v>7.3356079404466562E-2</v>
      </c>
    </row>
    <row r="652" spans="1:25" s="47" customFormat="1" ht="11.25" customHeight="1" x14ac:dyDescent="0.15">
      <c r="A652" s="240" t="s">
        <v>322</v>
      </c>
      <c r="B652" s="42"/>
      <c r="C652" s="42"/>
      <c r="D652" s="42"/>
      <c r="E652" s="42"/>
      <c r="F652" s="42"/>
      <c r="G652" s="123">
        <f>'2. Collected Data'!G652*'2. Collected Data'!AA652</f>
        <v>3185</v>
      </c>
      <c r="H652" s="41">
        <f>'2. Collected Data'!I652/'3. Calculated Stats'!$G652*1000</f>
        <v>42.3861852433281</v>
      </c>
      <c r="I652" s="41">
        <f>'2. Collected Data'!J652/'3. Calculated Stats'!$G652*1000</f>
        <v>0</v>
      </c>
      <c r="J652" s="41">
        <f>'2. Collected Data'!K652/'3. Calculated Stats'!$G652*1000</f>
        <v>1.5698587127158556</v>
      </c>
      <c r="K652" s="59">
        <f>('2. Collected Data'!Y652+'2. Collected Data'!Z652)/G652*1000</f>
        <v>72.213500784929352</v>
      </c>
      <c r="L652" s="66">
        <f>IF(SUM('2. Collected Data'!Y652:Z652)&gt;0,(ROUND('2. Collected Data'!Y652/SUM('2. Collected Data'!Y652:Z652),2)),"")</f>
        <v>1</v>
      </c>
      <c r="M652" s="66">
        <f>IF(SUM('2. Collected Data'!Y652:Z652)&gt;0,1-L652,"")</f>
        <v>0</v>
      </c>
      <c r="N652" s="59">
        <f>IF('2. Collected Data'!AD652&gt;0,'2. Collected Data'!AE652/'2. Collected Data'!AD652,"")</f>
        <v>2500</v>
      </c>
      <c r="O652" s="59">
        <f>IF('2. Collected Data'!AF652&gt;0,'2. Collected Data'!AG652/'2. Collected Data'!AF652,"")</f>
        <v>5333.333333333333</v>
      </c>
      <c r="P652" s="59">
        <f>SUM('2. Collected Data'!AI652:AK652)/'2. Collected Data'!G652</f>
        <v>48.35164835164835</v>
      </c>
      <c r="Q652" s="46" t="str">
        <f>IF(MAX('2. Collected Data'!AI652:AK652)='2. Collected Data'!AI652,"NaCl",IF(MAX('2. Collected Data'!AJ652:AK652)='2. Collected Data'!AJ652,"CaCl2","MgCl2"))</f>
        <v>NaCl</v>
      </c>
      <c r="R652" s="59">
        <f>'2. Collected Data'!AL652/'2. Collected Data'!G652</f>
        <v>5.0235478806907379</v>
      </c>
      <c r="S652" s="59">
        <f>SUM('2. Collected Data'!AO652:AU652)/'2. Collected Data'!G652</f>
        <v>4.6467817896389327</v>
      </c>
      <c r="T652" s="46" t="str">
        <f>IF(MAX('2. Collected Data'!AO652:AT652)='2. Collected Data'!AO652,"NaCl",IF(MAX('2. Collected Data'!AP652:AT652)='2. Collected Data'!AP652,"CaCl2",IF(MAX('2. Collected Data'!AQ652:AT652)='2. Collected Data'!AQ652,"MgCl2",IF(MAX('2. Collected Data'!AR652:AT652)='2. Collected Data'!AR652,"Potassium Acetate",IF('2. Collected Data'!AS652&gt;'2. Collected Data'!AT652,"Enhanced Brine","Ag Byproduct")))))</f>
        <v>NaCl</v>
      </c>
      <c r="U652" s="65">
        <f>IF('2. Collected Data'!BC652&gt;0,'2. Collected Data'!BC652/'2. Collected Data'!$G652,"")</f>
        <v>555.72998430141286</v>
      </c>
      <c r="V652" s="65">
        <f>IF('2. Collected Data'!BD652&gt;0,'2. Collected Data'!BD652/'2. Collected Data'!$G652,"")</f>
        <v>1883.8304552590266</v>
      </c>
      <c r="W652" s="65">
        <f>IF('2. Collected Data'!BE652&gt;0,'2. Collected Data'!BE652/'2. Collected Data'!$G652,"")</f>
        <v>3045.52590266876</v>
      </c>
      <c r="X652" s="65">
        <f>IF('2. Collected Data'!BF652&gt;0,'2. Collected Data'!BF652/'2. Collected Data'!$G652,"")</f>
        <v>5494.5054945054944</v>
      </c>
      <c r="Y652" s="67">
        <f>IF(AND('2. Collected Data'!BB652&gt;0,'2. Collected Data'!BH652&gt;0),('2. Collected Data'!BH652-'2. Collected Data'!BB652)/'2. Collected Data'!BH652,"")</f>
        <v>-2.2727272727272728E-2</v>
      </c>
    </row>
    <row r="653" spans="1:25" s="47" customFormat="1" ht="11.25" customHeight="1" x14ac:dyDescent="0.15">
      <c r="A653" s="253" t="s">
        <v>70</v>
      </c>
      <c r="B653" s="42"/>
      <c r="C653" s="42"/>
      <c r="D653" s="42"/>
      <c r="E653" s="42"/>
      <c r="F653" s="42"/>
      <c r="G653" s="123"/>
      <c r="H653" s="41"/>
      <c r="I653" s="41"/>
      <c r="J653" s="41"/>
      <c r="K653" s="59"/>
      <c r="L653" s="66"/>
      <c r="M653" s="66"/>
      <c r="N653" s="59"/>
      <c r="O653" s="59"/>
      <c r="P653" s="59"/>
      <c r="Q653" s="46"/>
      <c r="R653" s="59"/>
      <c r="S653" s="59"/>
      <c r="T653" s="46"/>
      <c r="U653" s="65"/>
      <c r="V653" s="65"/>
      <c r="W653" s="65"/>
      <c r="X653" s="65"/>
      <c r="Y653" s="67"/>
    </row>
    <row r="654" spans="1:25" s="47" customFormat="1" ht="11.25" customHeight="1" x14ac:dyDescent="0.15">
      <c r="A654" s="157" t="s">
        <v>146</v>
      </c>
      <c r="B654" s="42"/>
      <c r="C654" s="42"/>
      <c r="D654" s="42"/>
      <c r="E654" s="42"/>
      <c r="F654" s="42"/>
      <c r="G654" s="123">
        <f>'2. Collected Data'!G654*'2. Collected Data'!AA654</f>
        <v>18239.759999999998</v>
      </c>
      <c r="H654" s="41">
        <f>'2. Collected Data'!I654/'3. Calculated Stats'!$G654*1000</f>
        <v>26.48061158699457</v>
      </c>
      <c r="I654" s="41">
        <f>'2. Collected Data'!J654/'3. Calculated Stats'!$G654*1000</f>
        <v>1.2609815041425985</v>
      </c>
      <c r="J654" s="41">
        <f>'2. Collected Data'!K654/'3. Calculated Stats'!$G654*1000</f>
        <v>0.7675539590433208</v>
      </c>
      <c r="K654" s="59">
        <f>('2. Collected Data'!Y654+'2. Collected Data'!Z654)/G654*1000</f>
        <v>21.655986701579408</v>
      </c>
      <c r="L654" s="66">
        <f>IF(SUM('2. Collected Data'!Y654:Z654)&gt;0,(ROUND('2. Collected Data'!Y654/SUM('2. Collected Data'!Y654:Z654),2)),"")</f>
        <v>0.85</v>
      </c>
      <c r="M654" s="66">
        <f>IF(SUM('2. Collected Data'!Y654:Z654)&gt;0,1-L654,"")</f>
        <v>0.15000000000000002</v>
      </c>
      <c r="N654" s="59">
        <f>IF('2. Collected Data'!AD654&gt;0,'2. Collected Data'!AE654/'2. Collected Data'!AD654,"")</f>
        <v>1300</v>
      </c>
      <c r="O654" s="59">
        <f>IF('2. Collected Data'!AF654&gt;0,'2. Collected Data'!AG654/'2. Collected Data'!AF654,"")</f>
        <v>6919.0298507462685</v>
      </c>
      <c r="P654" s="59">
        <f>SUM('2. Collected Data'!AI654:AK654)/'2. Collected Data'!G654</f>
        <v>3.4148936170212765</v>
      </c>
      <c r="Q654" s="46" t="str">
        <f>IF(MAX('2. Collected Data'!AI654:AK654)='2. Collected Data'!AI654,"NaCl",IF(MAX('2. Collected Data'!AJ654:AK654)='2. Collected Data'!AJ654,"CaCl2","MgCl2"))</f>
        <v>NaCl</v>
      </c>
      <c r="R654" s="59">
        <f>'2. Collected Data'!AL654/'2. Collected Data'!G654</f>
        <v>0.39898989898989901</v>
      </c>
      <c r="S654" s="59">
        <f>SUM('2. Collected Data'!AO654:AU654)/'2. Collected Data'!G654</f>
        <v>107.02987320008597</v>
      </c>
      <c r="T654" s="46" t="str">
        <f>IF(MAX('2. Collected Data'!AO654:AT654)='2. Collected Data'!AO654,"NaCl",IF(MAX('2. Collected Data'!AP654:AT654)='2. Collected Data'!AP654,"CaCl2",IF(MAX('2. Collected Data'!AQ654:AT654)='2. Collected Data'!AQ654,"MgCl2",IF(MAX('2. Collected Data'!AR654:AT654)='2. Collected Data'!AR654,"Potassium Acetate",IF('2. Collected Data'!AS654&gt;'2. Collected Data'!AT654,"Enhanced Brine","Ag Byproduct")))))</f>
        <v>NaCl</v>
      </c>
      <c r="U654" s="65">
        <f>IF('2. Collected Data'!BC654&gt;0,'2. Collected Data'!BC654/'2. Collected Data'!$G654,"")</f>
        <v>211.68989737803568</v>
      </c>
      <c r="V654" s="65">
        <f>IF('2. Collected Data'!BD654&gt;0,'2. Collected Data'!BD654/'2. Collected Data'!$G654,"")</f>
        <v>517.8777525252525</v>
      </c>
      <c r="W654" s="65">
        <f>IF('2. Collected Data'!BE654&gt;0,'2. Collected Data'!BE654/'2. Collected Data'!$G654,"")</f>
        <v>328.74657264130667</v>
      </c>
      <c r="X654" s="65">
        <f>IF('2. Collected Data'!BF654&gt;0,'2. Collected Data'!BF654/'2. Collected Data'!$G654,"")</f>
        <v>1033.0971416290565</v>
      </c>
      <c r="Y654" s="67">
        <f>IF(AND('2. Collected Data'!BB654&gt;0,'2. Collected Data'!BH654&gt;0),('2. Collected Data'!BH654-'2. Collected Data'!BB654)/'2. Collected Data'!BH654,"")</f>
        <v>5.3571428571428568E-2</v>
      </c>
    </row>
    <row r="655" spans="1:25" s="47" customFormat="1" ht="11.25" customHeight="1" x14ac:dyDescent="0.15">
      <c r="A655" s="253" t="s">
        <v>158</v>
      </c>
      <c r="B655" s="42"/>
      <c r="C655" s="42"/>
      <c r="D655" s="42"/>
      <c r="E655" s="42"/>
      <c r="F655" s="42"/>
      <c r="G655" s="123"/>
      <c r="H655" s="41"/>
      <c r="I655" s="41"/>
      <c r="J655" s="41"/>
      <c r="K655" s="59"/>
      <c r="L655" s="66"/>
      <c r="M655" s="66"/>
      <c r="N655" s="59"/>
      <c r="O655" s="59"/>
      <c r="P655" s="59"/>
      <c r="Q655" s="46"/>
      <c r="R655" s="59"/>
      <c r="S655" s="59"/>
      <c r="T655" s="46"/>
      <c r="U655" s="65"/>
      <c r="V655" s="65"/>
      <c r="W655" s="65"/>
      <c r="X655" s="65"/>
      <c r="Y655" s="67"/>
    </row>
    <row r="656" spans="1:25" s="47" customFormat="1" ht="11.25" customHeight="1" x14ac:dyDescent="0.15">
      <c r="A656" s="157" t="s">
        <v>358</v>
      </c>
      <c r="B656" s="42"/>
      <c r="C656" s="42"/>
      <c r="D656" s="42"/>
      <c r="E656" s="42"/>
      <c r="F656" s="42"/>
      <c r="G656" s="123">
        <f>'2. Collected Data'!G656*'2. Collected Data'!AA656</f>
        <v>180602.88</v>
      </c>
      <c r="H656" s="41">
        <f>'2. Collected Data'!I656/'3. Calculated Stats'!$G656*1000</f>
        <v>3.4606314140726879</v>
      </c>
      <c r="I656" s="41">
        <f>'2. Collected Data'!J656/'3. Calculated Stats'!$G656*1000</f>
        <v>2.1705080229063896</v>
      </c>
      <c r="J656" s="41">
        <f>'2. Collected Data'!K656/'3. Calculated Stats'!$G656*1000</f>
        <v>2.2148041050065206E-2</v>
      </c>
      <c r="K656" s="59">
        <f>('2. Collected Data'!Y656+'2. Collected Data'!Z656)/G656*1000</f>
        <v>0</v>
      </c>
      <c r="L656" s="66" t="str">
        <f>IF(SUM('2. Collected Data'!Y656:Z656)&gt;0,(ROUND('2. Collected Data'!Y656/SUM('2. Collected Data'!Y656:Z656),2)),"")</f>
        <v/>
      </c>
      <c r="M656" s="66" t="str">
        <f>IF(SUM('2. Collected Data'!Y656:Z656)&gt;0,1-L656,"")</f>
        <v/>
      </c>
      <c r="N656" s="59">
        <f>IF('2. Collected Data'!AD656&gt;0,'2. Collected Data'!AE656/'2. Collected Data'!AD656,"")</f>
        <v>0</v>
      </c>
      <c r="O656" s="59">
        <f>IF('2. Collected Data'!AF656&gt;0,'2. Collected Data'!AG656/'2. Collected Data'!AF656,"")</f>
        <v>7619.0476190476193</v>
      </c>
      <c r="P656" s="59">
        <f>SUM('2. Collected Data'!AI656:AK656)/'2. Collected Data'!G656</f>
        <v>0.11816422861030787</v>
      </c>
      <c r="Q656" s="46" t="str">
        <f>IF(MAX('2. Collected Data'!AI656:AK656)='2. Collected Data'!AI656,"NaCl",IF(MAX('2. Collected Data'!AJ656:AK656)='2. Collected Data'!AJ656,"CaCl2","MgCl2"))</f>
        <v>NaCl</v>
      </c>
      <c r="R656" s="59">
        <f>'2. Collected Data'!AL656/'2. Collected Data'!G656</f>
        <v>0</v>
      </c>
      <c r="S656" s="59">
        <f>SUM('2. Collected Data'!AO656:AU656)/'2. Collected Data'!G656</f>
        <v>30.912219340023814</v>
      </c>
      <c r="T656" s="46" t="str">
        <f>IF(MAX('2. Collected Data'!AO656:AT656)='2. Collected Data'!AO656,"NaCl",IF(MAX('2. Collected Data'!AP656:AT656)='2. Collected Data'!AP656,"CaCl2",IF(MAX('2. Collected Data'!AQ656:AT656)='2. Collected Data'!AQ656,"MgCl2",IF(MAX('2. Collected Data'!AR656:AT656)='2. Collected Data'!AR656,"Potassium Acetate",IF('2. Collected Data'!AS656&gt;'2. Collected Data'!AT656,"Enhanced Brine","Ag Byproduct")))))</f>
        <v>NaCl</v>
      </c>
      <c r="U656" s="65">
        <f>IF('2. Collected Data'!BC656&gt;0,'2. Collected Data'!BC656/'2. Collected Data'!$G656,"")</f>
        <v>32.929284742303118</v>
      </c>
      <c r="V656" s="65">
        <f>IF('2. Collected Data'!BD656&gt;0,'2. Collected Data'!BD656/'2. Collected Data'!$G656,"")</f>
        <v>17.605103121279129</v>
      </c>
      <c r="W656" s="65">
        <f>IF('2. Collected Data'!BE656&gt;0,'2. Collected Data'!BE656/'2. Collected Data'!$G656,"")</f>
        <v>30.500290334240518</v>
      </c>
      <c r="X656" s="65">
        <f>IF('2. Collected Data'!BF656&gt;0,'2. Collected Data'!BF656/'2. Collected Data'!$G656,"")</f>
        <v>91.166488082582077</v>
      </c>
      <c r="Y656" s="67">
        <f>IF(AND('2. Collected Data'!BB656&gt;0,'2. Collected Data'!BH656&gt;0),('2. Collected Data'!BH656-'2. Collected Data'!BB656)/'2. Collected Data'!BH656,"")</f>
        <v>8.5154639175257785E-2</v>
      </c>
    </row>
    <row r="657" spans="1:51" s="47" customFormat="1" ht="11.25" customHeight="1" x14ac:dyDescent="0.15">
      <c r="A657" s="157" t="s">
        <v>359</v>
      </c>
      <c r="B657" s="42"/>
      <c r="C657" s="42"/>
      <c r="D657" s="42"/>
      <c r="E657" s="42"/>
      <c r="F657" s="42"/>
      <c r="G657" s="123">
        <f>'2. Collected Data'!G657*'2. Collected Data'!AA657</f>
        <v>24500</v>
      </c>
      <c r="H657" s="41">
        <f>'2. Collected Data'!I657/'3. Calculated Stats'!$G657*1000</f>
        <v>21.836734693877553</v>
      </c>
      <c r="I657" s="41">
        <f>'2. Collected Data'!J657/'3. Calculated Stats'!$G657*1000</f>
        <v>1.4693877551020407</v>
      </c>
      <c r="J657" s="41">
        <f>'2. Collected Data'!K657/'3. Calculated Stats'!$G657*1000</f>
        <v>0.16326530612244897</v>
      </c>
      <c r="K657" s="59">
        <f>('2. Collected Data'!Y657+'2. Collected Data'!Z657)/G657*1000</f>
        <v>29.428571428571431</v>
      </c>
      <c r="L657" s="66">
        <f>IF(SUM('2. Collected Data'!Y657:Z657)&gt;0,(ROUND('2. Collected Data'!Y657/SUM('2. Collected Data'!Y657:Z657),2)),"")</f>
        <v>0.89</v>
      </c>
      <c r="M657" s="66">
        <f>IF(SUM('2. Collected Data'!Y657:Z657)&gt;0,1-L657,"")</f>
        <v>0.10999999999999999</v>
      </c>
      <c r="N657" s="59">
        <f>IF('2. Collected Data'!AD657&gt;0,'2. Collected Data'!AE657/'2. Collected Data'!AD657,"")</f>
        <v>1687.5</v>
      </c>
      <c r="O657" s="59">
        <f>IF('2. Collected Data'!AF657&gt;0,'2. Collected Data'!AG657/'2. Collected Data'!AF657,"")</f>
        <v>15000</v>
      </c>
      <c r="P657" s="59">
        <f>SUM('2. Collected Data'!AI657:AK657)/'2. Collected Data'!G657</f>
        <v>10.616530612244897</v>
      </c>
      <c r="Q657" s="46" t="str">
        <f>IF(MAX('2. Collected Data'!AI657:AK657)='2. Collected Data'!AI657,"NaCl",IF(MAX('2. Collected Data'!AJ657:AK657)='2. Collected Data'!AJ657,"CaCl2","MgCl2"))</f>
        <v>NaCl</v>
      </c>
      <c r="R657" s="59">
        <f>'2. Collected Data'!AL657/'2. Collected Data'!G657</f>
        <v>1.0755510204081633</v>
      </c>
      <c r="S657" s="59">
        <f>SUM('2. Collected Data'!AO657:AU657)/'2. Collected Data'!G657</f>
        <v>11.513346938775511</v>
      </c>
      <c r="T657" s="46" t="str">
        <f>IF(MAX('2. Collected Data'!AO657:AT657)='2. Collected Data'!AO657,"NaCl",IF(MAX('2. Collected Data'!AP657:AT657)='2. Collected Data'!AP657,"CaCl2",IF(MAX('2. Collected Data'!AQ657:AT657)='2. Collected Data'!AQ657,"MgCl2",IF(MAX('2. Collected Data'!AR657:AT657)='2. Collected Data'!AR657,"Potassium Acetate",IF('2. Collected Data'!AS657&gt;'2. Collected Data'!AT657,"Enhanced Brine","Ag Byproduct")))))</f>
        <v>MgCl2</v>
      </c>
      <c r="U657" s="65">
        <f>IF('2. Collected Data'!BC657&gt;0,'2. Collected Data'!BC657/'2. Collected Data'!$G657,"")</f>
        <v>396.46551020408162</v>
      </c>
      <c r="V657" s="65">
        <f>IF('2. Collected Data'!BD657&gt;0,'2. Collected Data'!BD657/'2. Collected Data'!$G657,"")</f>
        <v>344.72212244897958</v>
      </c>
      <c r="W657" s="65">
        <f>IF('2. Collected Data'!BE657&gt;0,'2. Collected Data'!BE657/'2. Collected Data'!$G657,"")</f>
        <v>386.03559183673468</v>
      </c>
      <c r="X657" s="65">
        <f>IF('2. Collected Data'!BF657&gt;0,'2. Collected Data'!BF657/'2. Collected Data'!$G657,"")</f>
        <v>1127.2232244897959</v>
      </c>
      <c r="Y657" s="67" t="str">
        <f>IF(AND('2. Collected Data'!BB657&gt;0,'2. Collected Data'!BH657&gt;0),('2. Collected Data'!BH657-'2. Collected Data'!BB657)/'2. Collected Data'!BH657,"")</f>
        <v/>
      </c>
    </row>
    <row r="658" spans="1:51" s="47" customFormat="1" ht="11.25" customHeight="1" x14ac:dyDescent="0.15">
      <c r="A658" s="157" t="s">
        <v>147</v>
      </c>
      <c r="B658" s="42"/>
      <c r="C658" s="42"/>
      <c r="D658" s="42"/>
      <c r="E658" s="42"/>
      <c r="F658" s="42"/>
      <c r="G658" s="123">
        <f>'2. Collected Data'!G658*'2. Collected Data'!AA658</f>
        <v>6445.89</v>
      </c>
      <c r="H658" s="41">
        <f>'2. Collected Data'!I658/'3. Calculated Stats'!$G658*1000</f>
        <v>42.662844075837469</v>
      </c>
      <c r="I658" s="41">
        <f>'2. Collected Data'!J658/'3. Calculated Stats'!$G658*1000</f>
        <v>1.2411009185698172</v>
      </c>
      <c r="J658" s="41">
        <f>'2. Collected Data'!K658/'3. Calculated Stats'!$G658*1000</f>
        <v>0</v>
      </c>
      <c r="K658" s="59">
        <f>('2. Collected Data'!Y658+'2. Collected Data'!Z658)/G658*1000</f>
        <v>54.298165187429504</v>
      </c>
      <c r="L658" s="66">
        <f>IF(SUM('2. Collected Data'!Y658:Z658)&gt;0,(ROUND('2. Collected Data'!Y658/SUM('2. Collected Data'!Y658:Z658),2)),"")</f>
        <v>0.86</v>
      </c>
      <c r="M658" s="66">
        <f>IF(SUM('2. Collected Data'!Y658:Z658)&gt;0,1-L658,"")</f>
        <v>0.14000000000000001</v>
      </c>
      <c r="N658" s="59">
        <f>IF('2. Collected Data'!AD658&gt;0,'2. Collected Data'!AE658/'2. Collected Data'!AD658,"")</f>
        <v>2000</v>
      </c>
      <c r="O658" s="59">
        <f>IF('2. Collected Data'!AF658&gt;0,'2. Collected Data'!AG658/'2. Collected Data'!AF658,"")</f>
        <v>2857.1428571428573</v>
      </c>
      <c r="P658" s="59">
        <f>SUM('2. Collected Data'!AI658:AK658)/'2. Collected Data'!G658</f>
        <v>26.626478267547228</v>
      </c>
      <c r="Q658" s="46" t="str">
        <f>IF(MAX('2. Collected Data'!AI658:AK658)='2. Collected Data'!AI658,"NaCl",IF(MAX('2. Collected Data'!AJ658:AK658)='2. Collected Data'!AJ658,"CaCl2","MgCl2"))</f>
        <v>NaCl</v>
      </c>
      <c r="R658" s="59">
        <f>'2. Collected Data'!AL658/'2. Collected Data'!G658</f>
        <v>1.3154661342343725</v>
      </c>
      <c r="S658" s="59">
        <f>SUM('2. Collected Data'!AO658:AU658)/'2. Collected Data'!G658</f>
        <v>438.33113193057903</v>
      </c>
      <c r="T658" s="46" t="str">
        <f>IF(MAX('2. Collected Data'!AO658:AT658)='2. Collected Data'!AO658,"NaCl",IF(MAX('2. Collected Data'!AP658:AT658)='2. Collected Data'!AP658,"CaCl2",IF(MAX('2. Collected Data'!AQ658:AT658)='2. Collected Data'!AQ658,"MgCl2",IF(MAX('2. Collected Data'!AR658:AT658)='2. Collected Data'!AR658,"Potassium Acetate",IF('2. Collected Data'!AS658&gt;'2. Collected Data'!AT658,"Enhanced Brine","Ag Byproduct")))))</f>
        <v>NaCl</v>
      </c>
      <c r="U658" s="65">
        <f>IF('2. Collected Data'!BC658&gt;0,'2. Collected Data'!BC658/'2. Collected Data'!$G658,"")</f>
        <v>1738.7779142988788</v>
      </c>
      <c r="V658" s="65">
        <f>IF('2. Collected Data'!BD658&gt;0,'2. Collected Data'!BD658/'2. Collected Data'!$G658,"")</f>
        <v>2366.3951773921058</v>
      </c>
      <c r="W658" s="65">
        <f>IF('2. Collected Data'!BE658&gt;0,'2. Collected Data'!BE658/'2. Collected Data'!$G658,"")</f>
        <v>2122.4592228536321</v>
      </c>
      <c r="X658" s="65">
        <f>IF('2. Collected Data'!BF658&gt;0,'2. Collected Data'!BF658/'2. Collected Data'!$G658,"")</f>
        <v>6227.6323145446167</v>
      </c>
      <c r="Y658" s="67">
        <f>IF(AND('2. Collected Data'!BB658&gt;0,'2. Collected Data'!BH658&gt;0),('2. Collected Data'!BH658-'2. Collected Data'!BB658)/'2. Collected Data'!BH658,"")</f>
        <v>0.12105330435894156</v>
      </c>
    </row>
    <row r="659" spans="1:51" s="47" customFormat="1" ht="11.25" customHeight="1" x14ac:dyDescent="0.15">
      <c r="A659" s="253" t="s">
        <v>360</v>
      </c>
      <c r="B659" s="42"/>
      <c r="C659" s="42"/>
      <c r="D659" s="42"/>
      <c r="E659" s="42"/>
      <c r="F659" s="42"/>
      <c r="G659" s="123"/>
      <c r="H659" s="41"/>
      <c r="I659" s="41"/>
      <c r="J659" s="41"/>
      <c r="K659" s="59"/>
      <c r="L659" s="66"/>
      <c r="M659" s="66"/>
      <c r="N659" s="59"/>
      <c r="O659" s="59"/>
      <c r="P659" s="59"/>
      <c r="Q659" s="46"/>
      <c r="R659" s="59"/>
      <c r="S659" s="59"/>
      <c r="T659" s="46"/>
      <c r="U659" s="65"/>
      <c r="V659" s="65"/>
      <c r="W659" s="65"/>
      <c r="X659" s="65"/>
      <c r="Y659" s="67"/>
    </row>
    <row r="660" spans="1:51" s="47" customFormat="1" ht="11.25" customHeight="1" x14ac:dyDescent="0.15">
      <c r="A660" s="157" t="s">
        <v>148</v>
      </c>
      <c r="B660" s="42"/>
      <c r="C660" s="42"/>
      <c r="D660" s="42"/>
      <c r="E660" s="42"/>
      <c r="F660" s="42"/>
      <c r="G660" s="123">
        <f>'2. Collected Data'!G660*'2. Collected Data'!AA660</f>
        <v>18900</v>
      </c>
      <c r="H660" s="41">
        <f>'2. Collected Data'!I660/'3. Calculated Stats'!$G660*1000</f>
        <v>26.455026455026452</v>
      </c>
      <c r="I660" s="41">
        <f>'2. Collected Data'!J660/'3. Calculated Stats'!$G660*1000</f>
        <v>1.8518518518518519</v>
      </c>
      <c r="J660" s="41">
        <f>'2. Collected Data'!K660/'3. Calculated Stats'!$G660*1000</f>
        <v>1.0582010582010584</v>
      </c>
      <c r="K660" s="59">
        <f>('2. Collected Data'!Y660+'2. Collected Data'!Z660)/G660*1000</f>
        <v>67.513227513227505</v>
      </c>
      <c r="L660" s="66">
        <f>IF(SUM('2. Collected Data'!Y660:Z660)&gt;0,(ROUND('2. Collected Data'!Y660/SUM('2. Collected Data'!Y660:Z660),2)),"")</f>
        <v>0.87</v>
      </c>
      <c r="M660" s="66">
        <f>IF(SUM('2. Collected Data'!Y660:Z660)&gt;0,1-L660,"")</f>
        <v>0.13</v>
      </c>
      <c r="N660" s="59">
        <f>IF('2. Collected Data'!AD660&gt;0,'2. Collected Data'!AE660/'2. Collected Data'!AD660,"")</f>
        <v>653.23741007194246</v>
      </c>
      <c r="O660" s="59">
        <f>IF('2. Collected Data'!AF660&gt;0,'2. Collected Data'!AG660/'2. Collected Data'!AF660,"")</f>
        <v>14629.92125984252</v>
      </c>
      <c r="P660" s="59">
        <f>SUM('2. Collected Data'!AI660:AK660)/'2. Collected Data'!G660</f>
        <v>3.64021164021164</v>
      </c>
      <c r="Q660" s="46" t="str">
        <f>IF(MAX('2. Collected Data'!AI660:AK660)='2. Collected Data'!AI660,"NaCl",IF(MAX('2. Collected Data'!AJ660:AK660)='2. Collected Data'!AJ660,"CaCl2","MgCl2"))</f>
        <v>NaCl</v>
      </c>
      <c r="R660" s="59">
        <f>'2. Collected Data'!AL660/'2. Collected Data'!G660</f>
        <v>0</v>
      </c>
      <c r="S660" s="59">
        <f>SUM('2. Collected Data'!AO660:AU660)/'2. Collected Data'!G660</f>
        <v>92.423280423280417</v>
      </c>
      <c r="T660" s="46" t="str">
        <f>IF(MAX('2. Collected Data'!AO660:AT660)='2. Collected Data'!AO660,"NaCl",IF(MAX('2. Collected Data'!AP660:AT660)='2. Collected Data'!AP660,"CaCl2",IF(MAX('2. Collected Data'!AQ660:AT660)='2. Collected Data'!AQ660,"MgCl2",IF(MAX('2. Collected Data'!AR660:AT660)='2. Collected Data'!AR660,"Potassium Acetate",IF('2. Collected Data'!AS660&gt;'2. Collected Data'!AT660,"Enhanced Brine","Ag Byproduct")))))</f>
        <v>CaCl2</v>
      </c>
      <c r="U660" s="65">
        <f>IF('2. Collected Data'!BC660&gt;0,'2. Collected Data'!BC660/'2. Collected Data'!$G660,"")</f>
        <v>1037.037037037037</v>
      </c>
      <c r="V660" s="65">
        <f>IF('2. Collected Data'!BD660&gt;0,'2. Collected Data'!BD660/'2. Collected Data'!$G660,"")</f>
        <v>708.99470899470896</v>
      </c>
      <c r="W660" s="65">
        <f>IF('2. Collected Data'!BE660&gt;0,'2. Collected Data'!BE660/'2. Collected Data'!$G660,"")</f>
        <v>724.86772486772486</v>
      </c>
      <c r="X660" s="65">
        <f>IF('2. Collected Data'!BF660&gt;0,'2. Collected Data'!BF660/'2. Collected Data'!$G660,"")</f>
        <v>2576.7195767195767</v>
      </c>
      <c r="Y660" s="67">
        <f>IF(AND('2. Collected Data'!BB660&gt;0,'2. Collected Data'!BH660&gt;0),('2. Collected Data'!BH660-'2. Collected Data'!BB660)/'2. Collected Data'!BH660,"")</f>
        <v>0</v>
      </c>
    </row>
    <row r="661" spans="1:51" s="47" customFormat="1" ht="11.25" customHeight="1" x14ac:dyDescent="0.15">
      <c r="A661" s="157" t="s">
        <v>149</v>
      </c>
      <c r="B661" s="42"/>
      <c r="C661" s="42"/>
      <c r="D661" s="42"/>
      <c r="E661" s="42"/>
      <c r="F661" s="42"/>
      <c r="G661" s="123">
        <f>'2. Collected Data'!G661*'2. Collected Data'!AA661</f>
        <v>75000</v>
      </c>
      <c r="H661" s="41">
        <f>'2. Collected Data'!I661/'3. Calculated Stats'!$G661*1000</f>
        <v>19.52</v>
      </c>
      <c r="I661" s="41">
        <f>'2. Collected Data'!J661/'3. Calculated Stats'!$G661*1000</f>
        <v>2.9066666666666667</v>
      </c>
      <c r="J661" s="41">
        <f>'2. Collected Data'!K661/'3. Calculated Stats'!$G661*1000</f>
        <v>0.38666666666666666</v>
      </c>
      <c r="K661" s="59">
        <f>('2. Collected Data'!Y661+'2. Collected Data'!Z661)/G661*1000</f>
        <v>62</v>
      </c>
      <c r="L661" s="66">
        <f>IF(SUM('2. Collected Data'!Y661:Z661)&gt;0,(ROUND('2. Collected Data'!Y661/SUM('2. Collected Data'!Y661:Z661),2)),"")</f>
        <v>0.97</v>
      </c>
      <c r="M661" s="66">
        <f>IF(SUM('2. Collected Data'!Y661:Z661)&gt;0,1-L661,"")</f>
        <v>3.0000000000000027E-2</v>
      </c>
      <c r="N661" s="59">
        <f>IF('2. Collected Data'!AD661&gt;0,'2. Collected Data'!AE661/'2. Collected Data'!AD661,"")</f>
        <v>1120.253164556962</v>
      </c>
      <c r="O661" s="59">
        <f>IF('2. Collected Data'!AF661&gt;0,'2. Collected Data'!AG661/'2. Collected Data'!AF661,"")</f>
        <v>8666.6666666666661</v>
      </c>
      <c r="P661" s="59">
        <f>SUM('2. Collected Data'!AI661:AK661)/'2. Collected Data'!G661</f>
        <v>3.7512266666666667</v>
      </c>
      <c r="Q661" s="46" t="str">
        <f>IF(MAX('2. Collected Data'!AI661:AK661)='2. Collected Data'!AI661,"NaCl",IF(MAX('2. Collected Data'!AJ661:AK661)='2. Collected Data'!AJ661,"CaCl2","MgCl2"))</f>
        <v>NaCl</v>
      </c>
      <c r="R661" s="59">
        <f>'2. Collected Data'!AL661/'2. Collected Data'!G661</f>
        <v>1.08728</v>
      </c>
      <c r="S661" s="59">
        <f>SUM('2. Collected Data'!AO661:AU661)/'2. Collected Data'!G661</f>
        <v>14.575346666666666</v>
      </c>
      <c r="T661" s="46" t="str">
        <f>IF(MAX('2. Collected Data'!AO661:AT661)='2. Collected Data'!AO661,"NaCl",IF(MAX('2. Collected Data'!AP661:AT661)='2. Collected Data'!AP661,"CaCl2",IF(MAX('2. Collected Data'!AQ661:AT661)='2. Collected Data'!AQ661,"MgCl2",IF(MAX('2. Collected Data'!AR661:AT661)='2. Collected Data'!AR661,"Potassium Acetate",IF('2. Collected Data'!AS661&gt;'2. Collected Data'!AT661,"Enhanced Brine","Ag Byproduct")))))</f>
        <v>NaCl</v>
      </c>
      <c r="U661" s="65">
        <f>IF('2. Collected Data'!BC661&gt;0,'2. Collected Data'!BC661/'2. Collected Data'!$G661,"")</f>
        <v>324.81720000000001</v>
      </c>
      <c r="V661" s="65">
        <f>IF('2. Collected Data'!BD661&gt;0,'2. Collected Data'!BD661/'2. Collected Data'!$G661,"")</f>
        <v>96.670973333333336</v>
      </c>
      <c r="W661" s="65">
        <f>IF('2. Collected Data'!BE661&gt;0,'2. Collected Data'!BE661/'2. Collected Data'!$G661,"")</f>
        <v>324.81720000000001</v>
      </c>
      <c r="X661" s="65">
        <f>IF('2. Collected Data'!BF661&gt;0,'2. Collected Data'!BF661/'2. Collected Data'!$G661,"")</f>
        <v>741.73757333333333</v>
      </c>
      <c r="Y661" s="67">
        <f>IF(AND('2. Collected Data'!BB661&gt;0,'2. Collected Data'!BH661&gt;0),('2. Collected Data'!BH661-'2. Collected Data'!BB661)/'2. Collected Data'!BH661,"")</f>
        <v>0.26124802170472533</v>
      </c>
    </row>
    <row r="662" spans="1:51" s="47" customFormat="1" ht="11.25" customHeight="1" x14ac:dyDescent="0.15">
      <c r="A662" s="157" t="s">
        <v>75</v>
      </c>
      <c r="B662" s="42"/>
      <c r="C662" s="42"/>
      <c r="D662" s="42"/>
      <c r="E662" s="42"/>
      <c r="F662" s="42"/>
      <c r="G662" s="123">
        <f>'2. Collected Data'!G662*'2. Collected Data'!AA662</f>
        <v>0</v>
      </c>
      <c r="H662" s="41"/>
      <c r="I662" s="41"/>
      <c r="J662" s="41"/>
      <c r="K662" s="59"/>
      <c r="L662" s="66" t="str">
        <f>IF(SUM('2. Collected Data'!Y662:Z662)&gt;0,(ROUND('2. Collected Data'!Y662/SUM('2. Collected Data'!Y662:Z662),2)),"")</f>
        <v/>
      </c>
      <c r="M662" s="66" t="str">
        <f>IF(SUM('2. Collected Data'!Y662:Z662)&gt;0,1-L662,"")</f>
        <v/>
      </c>
      <c r="N662" s="59">
        <f>IF('2. Collected Data'!AD662&gt;0,'2. Collected Data'!AE662/'2. Collected Data'!AD662,"")</f>
        <v>2027.8661710037175</v>
      </c>
      <c r="O662" s="59">
        <f>IF('2. Collected Data'!AF662&gt;0,'2. Collected Data'!AG662/'2. Collected Data'!AF662,"")</f>
        <v>3703.0709677419354</v>
      </c>
      <c r="P662" s="59">
        <f>SUM('2. Collected Data'!AI662:AK662)/'2. Collected Data'!G662</f>
        <v>16.370494261491434</v>
      </c>
      <c r="Q662" s="46" t="str">
        <f>IF(MAX('2. Collected Data'!AI662:AK662)='2. Collected Data'!AI662,"NaCl",IF(MAX('2. Collected Data'!AJ662:AK662)='2. Collected Data'!AJ662,"CaCl2","MgCl2"))</f>
        <v>NaCl</v>
      </c>
      <c r="R662" s="59">
        <f>'2. Collected Data'!AL662/'2. Collected Data'!G662</f>
        <v>0.57543687640579044</v>
      </c>
      <c r="S662" s="59">
        <f>SUM('2. Collected Data'!AO662:AU662)/'2. Collected Data'!G662</f>
        <v>186.88122152373262</v>
      </c>
      <c r="T662" s="46" t="str">
        <f>IF(MAX('2. Collected Data'!AO662:AT662)='2. Collected Data'!AO662,"NaCl",IF(MAX('2. Collected Data'!AP662:AT662)='2. Collected Data'!AP662,"CaCl2",IF(MAX('2. Collected Data'!AQ662:AT662)='2. Collected Data'!AQ662,"MgCl2",IF(MAX('2. Collected Data'!AR662:AT662)='2. Collected Data'!AR662,"Potassium Acetate",IF('2. Collected Data'!AS662&gt;'2. Collected Data'!AT662,"Enhanced Brine","Ag Byproduct")))))</f>
        <v>NaCl</v>
      </c>
      <c r="U662" s="65">
        <f>IF('2. Collected Data'!BC662&gt;0,'2. Collected Data'!BC662/'2. Collected Data'!$G662,"")</f>
        <v>774.78683891804599</v>
      </c>
      <c r="V662" s="65">
        <f>IF('2. Collected Data'!BD662&gt;0,'2. Collected Data'!BD662/'2. Collected Data'!$G662,"")</f>
        <v>842.51929176999829</v>
      </c>
      <c r="W662" s="65">
        <f>IF('2. Collected Data'!BE662&gt;0,'2. Collected Data'!BE662/'2. Collected Data'!$G662,"")</f>
        <v>1203.8221639079532</v>
      </c>
      <c r="X662" s="65">
        <f>IF('2. Collected Data'!BF662&gt;0,'2. Collected Data'!BF662/'2. Collected Data'!$G662,"")</f>
        <v>2821.1282945959974</v>
      </c>
      <c r="Y662" s="67">
        <f>IF(AND('2. Collected Data'!BB662&gt;0,'2. Collected Data'!BH662&gt;0),('2. Collected Data'!BH662-'2. Collected Data'!BB662)/'2. Collected Data'!BH662,"")</f>
        <v>8.0397224867365127E-2</v>
      </c>
    </row>
    <row r="663" spans="1:51" s="47" customFormat="1" ht="11.25" customHeight="1" x14ac:dyDescent="0.15">
      <c r="A663" s="158" t="s">
        <v>361</v>
      </c>
      <c r="B663" s="42"/>
      <c r="C663" s="42"/>
      <c r="D663" s="42"/>
      <c r="E663" s="42"/>
      <c r="F663" s="42"/>
      <c r="G663" s="123"/>
      <c r="H663" s="41"/>
      <c r="I663" s="41"/>
      <c r="J663" s="41"/>
      <c r="K663" s="59"/>
      <c r="L663" s="66"/>
      <c r="M663" s="66"/>
      <c r="N663" s="59"/>
      <c r="O663" s="59"/>
      <c r="P663" s="59"/>
      <c r="Q663" s="46"/>
      <c r="R663" s="59"/>
      <c r="S663" s="59"/>
      <c r="T663" s="46"/>
      <c r="U663" s="65"/>
      <c r="V663" s="65"/>
      <c r="W663" s="65"/>
      <c r="X663" s="65"/>
      <c r="Y663" s="67"/>
    </row>
    <row r="664" spans="1:51" s="47" customFormat="1" ht="11.25" customHeight="1" x14ac:dyDescent="0.15">
      <c r="A664" s="55"/>
      <c r="B664" s="53"/>
      <c r="C664" s="303"/>
      <c r="D664" s="303"/>
      <c r="E664" s="303"/>
      <c r="F664" s="303"/>
      <c r="G664" s="121"/>
      <c r="H664" s="56"/>
      <c r="I664" s="57"/>
      <c r="J664" s="57"/>
      <c r="K664" s="58"/>
      <c r="L664" s="58"/>
      <c r="M664" s="58"/>
      <c r="N664" s="58"/>
      <c r="O664" s="58"/>
      <c r="P664" s="58"/>
      <c r="Q664" s="77"/>
      <c r="R664" s="58"/>
      <c r="S664" s="58"/>
      <c r="T664" s="58"/>
      <c r="U664" s="58"/>
      <c r="V664" s="58"/>
      <c r="W664" s="58"/>
      <c r="X664" s="58"/>
      <c r="Y664" s="58"/>
    </row>
    <row r="665" spans="1:51" s="26" customFormat="1" ht="12.75" x14ac:dyDescent="0.2">
      <c r="A665" s="30"/>
      <c r="G665" s="25"/>
      <c r="H665" s="28"/>
      <c r="I665" s="25"/>
      <c r="J665" s="25"/>
      <c r="K665" s="25"/>
      <c r="L665" s="25"/>
      <c r="M665" s="25"/>
      <c r="N665" s="25"/>
      <c r="O665" s="25"/>
      <c r="P665" s="25"/>
      <c r="Q665" s="25"/>
      <c r="R665" s="25"/>
      <c r="S665" s="25"/>
      <c r="T665" s="25"/>
      <c r="U665" s="25"/>
      <c r="V665" s="25"/>
      <c r="W665" s="25"/>
      <c r="X665" s="25"/>
      <c r="Y665" s="25"/>
      <c r="AY665" s="74"/>
    </row>
    <row r="666" spans="1:51" s="26" customFormat="1" ht="12.75" hidden="1" x14ac:dyDescent="0.2">
      <c r="A666" s="30"/>
      <c r="G666" s="25"/>
      <c r="H666" s="28"/>
      <c r="I666" s="25"/>
      <c r="J666" s="25"/>
      <c r="K666" s="25"/>
      <c r="L666" s="25"/>
      <c r="M666" s="25"/>
      <c r="N666" s="25"/>
      <c r="O666" s="25"/>
      <c r="P666" s="25"/>
      <c r="Q666" s="25"/>
      <c r="R666" s="25"/>
      <c r="S666" s="25"/>
      <c r="T666" s="25"/>
      <c r="U666" s="25"/>
      <c r="V666" s="25"/>
      <c r="W666" s="25"/>
      <c r="X666" s="25"/>
      <c r="Y666" s="25"/>
      <c r="AY666" s="74"/>
    </row>
    <row r="667" spans="1:51" s="26" customFormat="1" ht="12.75" hidden="1" x14ac:dyDescent="0.2">
      <c r="A667" s="30"/>
      <c r="G667" s="25"/>
      <c r="H667" s="28"/>
      <c r="I667" s="25"/>
      <c r="J667" s="25"/>
      <c r="K667" s="25"/>
      <c r="L667" s="25"/>
      <c r="M667" s="25"/>
      <c r="N667" s="25"/>
      <c r="O667" s="25"/>
      <c r="P667" s="25"/>
      <c r="Q667" s="25"/>
      <c r="R667" s="25"/>
      <c r="S667" s="25"/>
      <c r="T667" s="25"/>
      <c r="U667" s="25"/>
      <c r="V667" s="25"/>
      <c r="W667" s="25"/>
      <c r="X667" s="25"/>
      <c r="Y667" s="25"/>
      <c r="AY667" s="74"/>
    </row>
    <row r="668" spans="1:51" s="26" customFormat="1" ht="12.75" hidden="1" x14ac:dyDescent="0.2">
      <c r="A668" s="30"/>
      <c r="G668" s="25"/>
      <c r="H668" s="28"/>
      <c r="I668" s="25"/>
      <c r="J668" s="25"/>
      <c r="K668" s="25"/>
      <c r="L668" s="25"/>
      <c r="M668" s="25"/>
      <c r="N668" s="25"/>
      <c r="O668" s="25"/>
      <c r="P668" s="25"/>
      <c r="Q668" s="25"/>
      <c r="R668" s="25"/>
      <c r="S668" s="25"/>
      <c r="T668" s="25"/>
      <c r="U668" s="25"/>
      <c r="V668" s="25"/>
      <c r="W668" s="25"/>
      <c r="X668" s="25"/>
      <c r="Y668" s="25"/>
      <c r="AY668" s="74"/>
    </row>
    <row r="669" spans="1:51" s="26" customFormat="1" ht="12.75" hidden="1" x14ac:dyDescent="0.2">
      <c r="A669" s="30"/>
      <c r="G669" s="25"/>
      <c r="H669" s="28"/>
      <c r="I669" s="25"/>
      <c r="J669" s="25"/>
      <c r="K669" s="25"/>
      <c r="L669" s="25"/>
      <c r="M669" s="25"/>
      <c r="N669" s="25"/>
      <c r="O669" s="25"/>
      <c r="P669" s="25"/>
      <c r="Q669" s="25"/>
      <c r="R669" s="25"/>
      <c r="S669" s="25"/>
      <c r="T669" s="25"/>
      <c r="U669" s="25"/>
      <c r="V669" s="25"/>
      <c r="W669" s="25"/>
      <c r="X669" s="25"/>
      <c r="Y669" s="25"/>
      <c r="AY669" s="74"/>
    </row>
    <row r="670" spans="1:51" s="26" customFormat="1" ht="12.75" hidden="1" x14ac:dyDescent="0.2">
      <c r="A670" s="30"/>
      <c r="G670" s="25"/>
      <c r="H670" s="28"/>
      <c r="I670" s="25"/>
      <c r="J670" s="25"/>
      <c r="K670" s="25"/>
      <c r="L670" s="25"/>
      <c r="M670" s="25"/>
      <c r="N670" s="25"/>
      <c r="O670" s="25"/>
      <c r="P670" s="25"/>
      <c r="Q670" s="25"/>
      <c r="R670" s="25"/>
      <c r="S670" s="25"/>
      <c r="T670" s="25"/>
      <c r="U670" s="25"/>
      <c r="V670" s="25"/>
      <c r="W670" s="25"/>
      <c r="X670" s="25"/>
      <c r="Y670" s="25"/>
      <c r="AY670" s="74"/>
    </row>
    <row r="671" spans="1:51" s="26" customFormat="1" ht="12.75" hidden="1" x14ac:dyDescent="0.2">
      <c r="A671" s="30"/>
      <c r="G671" s="25"/>
      <c r="H671" s="28"/>
      <c r="I671" s="25"/>
      <c r="J671" s="25"/>
      <c r="K671" s="25"/>
      <c r="L671" s="25"/>
      <c r="M671" s="25"/>
      <c r="N671" s="25"/>
      <c r="O671" s="25"/>
      <c r="P671" s="25"/>
      <c r="Q671" s="25"/>
      <c r="R671" s="25"/>
      <c r="S671" s="25"/>
      <c r="T671" s="25"/>
      <c r="U671" s="25"/>
      <c r="V671" s="25"/>
      <c r="W671" s="25"/>
      <c r="X671" s="25"/>
      <c r="Y671" s="25"/>
      <c r="AY671" s="74"/>
    </row>
    <row r="672" spans="1:51" s="26" customFormat="1" ht="12.75" hidden="1" x14ac:dyDescent="0.2">
      <c r="A672" s="30"/>
      <c r="G672" s="25"/>
      <c r="H672" s="28"/>
      <c r="I672" s="25"/>
      <c r="J672" s="25"/>
      <c r="K672" s="25"/>
      <c r="L672" s="25"/>
      <c r="M672" s="25"/>
      <c r="N672" s="25"/>
      <c r="O672" s="25"/>
      <c r="P672" s="25"/>
      <c r="Q672" s="25"/>
      <c r="R672" s="25"/>
      <c r="S672" s="25"/>
      <c r="T672" s="25"/>
      <c r="U672" s="25"/>
      <c r="V672" s="25"/>
      <c r="W672" s="25"/>
      <c r="X672" s="25"/>
      <c r="Y672" s="25"/>
      <c r="AY672" s="74"/>
    </row>
    <row r="673" spans="1:51" s="26" customFormat="1" ht="12.75" hidden="1" x14ac:dyDescent="0.2">
      <c r="A673" s="30"/>
      <c r="G673" s="25"/>
      <c r="H673" s="28"/>
      <c r="I673" s="25"/>
      <c r="J673" s="25"/>
      <c r="K673" s="25"/>
      <c r="L673" s="25"/>
      <c r="M673" s="25"/>
      <c r="N673" s="25"/>
      <c r="O673" s="25"/>
      <c r="P673" s="25"/>
      <c r="Q673" s="25"/>
      <c r="R673" s="25"/>
      <c r="S673" s="25"/>
      <c r="T673" s="25"/>
      <c r="U673" s="25"/>
      <c r="V673" s="25"/>
      <c r="W673" s="25"/>
      <c r="X673" s="25"/>
      <c r="Y673" s="25"/>
      <c r="AY673" s="74"/>
    </row>
    <row r="674" spans="1:51" s="26" customFormat="1" ht="12.75" hidden="1" x14ac:dyDescent="0.2">
      <c r="A674" s="30"/>
      <c r="G674" s="25"/>
      <c r="H674" s="28"/>
      <c r="I674" s="25"/>
      <c r="J674" s="25"/>
      <c r="K674" s="25"/>
      <c r="L674" s="25"/>
      <c r="M674" s="25"/>
      <c r="N674" s="25"/>
      <c r="O674" s="25"/>
      <c r="P674" s="25"/>
      <c r="Q674" s="25"/>
      <c r="R674" s="25"/>
      <c r="S674" s="25"/>
      <c r="T674" s="25"/>
      <c r="U674" s="25"/>
      <c r="V674" s="25"/>
      <c r="W674" s="25"/>
      <c r="X674" s="25"/>
      <c r="Y674" s="25"/>
      <c r="AY674" s="74"/>
    </row>
    <row r="675" spans="1:51" s="26" customFormat="1" ht="12.75" hidden="1" x14ac:dyDescent="0.2">
      <c r="A675" s="30"/>
      <c r="G675" s="25"/>
      <c r="H675" s="28"/>
      <c r="I675" s="25"/>
      <c r="J675" s="25"/>
      <c r="K675" s="25"/>
      <c r="L675" s="25"/>
      <c r="M675" s="25"/>
      <c r="N675" s="25"/>
      <c r="O675" s="25"/>
      <c r="P675" s="25"/>
      <c r="Q675" s="25"/>
      <c r="R675" s="25"/>
      <c r="S675" s="25"/>
      <c r="T675" s="25"/>
      <c r="U675" s="25"/>
      <c r="V675" s="25"/>
      <c r="W675" s="25"/>
      <c r="X675" s="25"/>
      <c r="Y675" s="25"/>
      <c r="AY675" s="74"/>
    </row>
    <row r="676" spans="1:51" s="26" customFormat="1" ht="12.75" hidden="1" x14ac:dyDescent="0.2">
      <c r="A676" s="30"/>
      <c r="G676" s="25"/>
      <c r="H676" s="28"/>
      <c r="I676" s="25"/>
      <c r="J676" s="25"/>
      <c r="K676" s="25"/>
      <c r="L676" s="25"/>
      <c r="M676" s="25"/>
      <c r="N676" s="25"/>
      <c r="O676" s="25"/>
      <c r="P676" s="25"/>
      <c r="Q676" s="25"/>
      <c r="R676" s="25"/>
      <c r="S676" s="25"/>
      <c r="T676" s="25"/>
      <c r="U676" s="25"/>
      <c r="V676" s="25"/>
      <c r="W676" s="25"/>
      <c r="X676" s="25"/>
      <c r="Y676" s="25"/>
      <c r="AY676" s="74"/>
    </row>
    <row r="677" spans="1:51" s="26" customFormat="1" ht="12.75" hidden="1" x14ac:dyDescent="0.2">
      <c r="A677" s="30"/>
      <c r="G677" s="25"/>
      <c r="H677" s="28"/>
      <c r="I677" s="25"/>
      <c r="J677" s="25"/>
      <c r="K677" s="25"/>
      <c r="L677" s="25"/>
      <c r="M677" s="25"/>
      <c r="N677" s="25"/>
      <c r="O677" s="25"/>
      <c r="P677" s="25"/>
      <c r="Q677" s="25"/>
      <c r="R677" s="25"/>
      <c r="S677" s="25"/>
      <c r="T677" s="25"/>
      <c r="U677" s="25"/>
      <c r="V677" s="25"/>
      <c r="W677" s="25"/>
      <c r="X677" s="25"/>
      <c r="Y677" s="25"/>
      <c r="AY677" s="74"/>
    </row>
    <row r="678" spans="1:51" s="26" customFormat="1" ht="12.75" hidden="1" x14ac:dyDescent="0.2">
      <c r="A678" s="30"/>
      <c r="G678" s="25"/>
      <c r="H678" s="28"/>
      <c r="I678" s="25"/>
      <c r="J678" s="25"/>
      <c r="K678" s="25"/>
      <c r="L678" s="25"/>
      <c r="M678" s="25"/>
      <c r="N678" s="25"/>
      <c r="O678" s="25"/>
      <c r="P678" s="25"/>
      <c r="Q678" s="25"/>
      <c r="R678" s="25"/>
      <c r="S678" s="25"/>
      <c r="T678" s="25"/>
      <c r="U678" s="25"/>
      <c r="V678" s="25"/>
      <c r="W678" s="25"/>
      <c r="X678" s="25"/>
      <c r="Y678" s="25"/>
      <c r="AY678" s="74"/>
    </row>
    <row r="679" spans="1:51" s="26" customFormat="1" ht="12.75" hidden="1" x14ac:dyDescent="0.2">
      <c r="A679" s="30"/>
      <c r="G679" s="25"/>
      <c r="H679" s="28"/>
      <c r="I679" s="25"/>
      <c r="J679" s="25"/>
      <c r="K679" s="25"/>
      <c r="L679" s="25"/>
      <c r="M679" s="25"/>
      <c r="N679" s="25"/>
      <c r="O679" s="25"/>
      <c r="P679" s="25"/>
      <c r="Q679" s="25"/>
      <c r="R679" s="25"/>
      <c r="S679" s="25"/>
      <c r="T679" s="25"/>
      <c r="U679" s="25"/>
      <c r="V679" s="25"/>
      <c r="W679" s="25"/>
      <c r="X679" s="25"/>
      <c r="Y679" s="25"/>
      <c r="AY679" s="74"/>
    </row>
    <row r="680" spans="1:51" s="26" customFormat="1" ht="12.75" hidden="1" x14ac:dyDescent="0.2">
      <c r="A680" s="30"/>
      <c r="G680" s="25"/>
      <c r="H680" s="28"/>
      <c r="I680" s="25"/>
      <c r="J680" s="25"/>
      <c r="K680" s="25"/>
      <c r="L680" s="25"/>
      <c r="M680" s="25"/>
      <c r="N680" s="25"/>
      <c r="O680" s="25"/>
      <c r="P680" s="25"/>
      <c r="Q680" s="25"/>
      <c r="R680" s="25"/>
      <c r="S680" s="25"/>
      <c r="T680" s="25"/>
      <c r="U680" s="25"/>
      <c r="V680" s="25"/>
      <c r="W680" s="25"/>
      <c r="X680" s="25"/>
      <c r="Y680" s="25"/>
      <c r="AY680" s="74"/>
    </row>
    <row r="681" spans="1:51" s="26" customFormat="1" ht="12.75" hidden="1" x14ac:dyDescent="0.2">
      <c r="A681" s="30"/>
      <c r="G681" s="25"/>
      <c r="H681" s="28"/>
      <c r="I681" s="25"/>
      <c r="J681" s="25"/>
      <c r="K681" s="25"/>
      <c r="L681" s="25"/>
      <c r="M681" s="25"/>
      <c r="N681" s="25"/>
      <c r="O681" s="25"/>
      <c r="P681" s="25"/>
      <c r="Q681" s="25"/>
      <c r="R681" s="25"/>
      <c r="S681" s="25"/>
      <c r="T681" s="25"/>
      <c r="U681" s="25"/>
      <c r="V681" s="25"/>
      <c r="W681" s="25"/>
      <c r="X681" s="25"/>
      <c r="Y681" s="25"/>
      <c r="AY681" s="74"/>
    </row>
    <row r="682" spans="1:51" s="26" customFormat="1" ht="12.75" hidden="1" x14ac:dyDescent="0.2">
      <c r="A682" s="30"/>
      <c r="G682" s="25"/>
      <c r="H682" s="28"/>
      <c r="I682" s="25"/>
      <c r="J682" s="25"/>
      <c r="K682" s="25"/>
      <c r="L682" s="25"/>
      <c r="M682" s="25"/>
      <c r="N682" s="25"/>
      <c r="O682" s="25"/>
      <c r="P682" s="25"/>
      <c r="Q682" s="25"/>
      <c r="R682" s="25"/>
      <c r="S682" s="25"/>
      <c r="T682" s="25"/>
      <c r="U682" s="25"/>
      <c r="V682" s="25"/>
      <c r="W682" s="25"/>
      <c r="X682" s="25"/>
      <c r="Y682" s="25"/>
      <c r="AY682" s="74"/>
    </row>
    <row r="683" spans="1:51" s="26" customFormat="1" ht="12.75" hidden="1" x14ac:dyDescent="0.2">
      <c r="A683" s="30"/>
      <c r="G683" s="25"/>
      <c r="H683" s="28"/>
      <c r="I683" s="25"/>
      <c r="J683" s="25"/>
      <c r="K683" s="25"/>
      <c r="L683" s="25"/>
      <c r="M683" s="25"/>
      <c r="N683" s="25"/>
      <c r="O683" s="25"/>
      <c r="P683" s="25"/>
      <c r="Q683" s="25"/>
      <c r="R683" s="25"/>
      <c r="S683" s="25"/>
      <c r="T683" s="25"/>
      <c r="U683" s="25"/>
      <c r="V683" s="25"/>
      <c r="W683" s="25"/>
      <c r="X683" s="25"/>
      <c r="Y683" s="25"/>
      <c r="AY683" s="74"/>
    </row>
    <row r="684" spans="1:51" s="26" customFormat="1" ht="12.75" hidden="1" x14ac:dyDescent="0.2">
      <c r="A684" s="30"/>
      <c r="G684" s="25"/>
      <c r="H684" s="28"/>
      <c r="I684" s="25"/>
      <c r="J684" s="25"/>
      <c r="K684" s="25"/>
      <c r="L684" s="25"/>
      <c r="M684" s="25"/>
      <c r="N684" s="25"/>
      <c r="O684" s="25"/>
      <c r="P684" s="25"/>
      <c r="Q684" s="25"/>
      <c r="R684" s="25"/>
      <c r="S684" s="25"/>
      <c r="T684" s="25"/>
      <c r="U684" s="25"/>
      <c r="V684" s="25"/>
      <c r="W684" s="25"/>
      <c r="X684" s="25"/>
      <c r="Y684" s="25"/>
      <c r="AY684" s="74"/>
    </row>
    <row r="685" spans="1:51" s="26" customFormat="1" ht="12.75" hidden="1" x14ac:dyDescent="0.2">
      <c r="A685" s="30"/>
      <c r="G685" s="25"/>
      <c r="H685" s="28"/>
      <c r="I685" s="25"/>
      <c r="J685" s="25"/>
      <c r="K685" s="25"/>
      <c r="L685" s="25"/>
      <c r="M685" s="25"/>
      <c r="N685" s="25"/>
      <c r="O685" s="25"/>
      <c r="P685" s="25"/>
      <c r="Q685" s="25"/>
      <c r="R685" s="25"/>
      <c r="S685" s="25"/>
      <c r="T685" s="25"/>
      <c r="U685" s="25"/>
      <c r="V685" s="25"/>
      <c r="W685" s="25"/>
      <c r="X685" s="25"/>
      <c r="Y685" s="25"/>
      <c r="AY685" s="74"/>
    </row>
    <row r="686" spans="1:51" s="26" customFormat="1" ht="12.75" hidden="1" x14ac:dyDescent="0.2">
      <c r="A686" s="30"/>
      <c r="G686" s="25"/>
      <c r="H686" s="28"/>
      <c r="I686" s="25"/>
      <c r="J686" s="25"/>
      <c r="K686" s="25"/>
      <c r="L686" s="25"/>
      <c r="M686" s="25"/>
      <c r="N686" s="25"/>
      <c r="O686" s="25"/>
      <c r="P686" s="25"/>
      <c r="Q686" s="25"/>
      <c r="R686" s="25"/>
      <c r="S686" s="25"/>
      <c r="T686" s="25"/>
      <c r="U686" s="25"/>
      <c r="V686" s="25"/>
      <c r="W686" s="25"/>
      <c r="X686" s="25"/>
      <c r="Y686" s="25"/>
      <c r="AY686" s="74"/>
    </row>
    <row r="687" spans="1:51" s="26" customFormat="1" ht="12.75" hidden="1" x14ac:dyDescent="0.2">
      <c r="A687" s="30"/>
      <c r="G687" s="25"/>
      <c r="H687" s="28"/>
      <c r="I687" s="25"/>
      <c r="J687" s="25"/>
      <c r="K687" s="25"/>
      <c r="L687" s="25"/>
      <c r="M687" s="25"/>
      <c r="N687" s="25"/>
      <c r="O687" s="25"/>
      <c r="P687" s="25"/>
      <c r="Q687" s="25"/>
      <c r="R687" s="25"/>
      <c r="S687" s="25"/>
      <c r="T687" s="25"/>
      <c r="U687" s="25"/>
      <c r="V687" s="25"/>
      <c r="W687" s="25"/>
      <c r="X687" s="25"/>
      <c r="Y687" s="25"/>
      <c r="AY687" s="74"/>
    </row>
    <row r="688" spans="1:51" s="26" customFormat="1" ht="12.75" hidden="1" x14ac:dyDescent="0.2">
      <c r="A688" s="30"/>
      <c r="G688" s="25"/>
      <c r="H688" s="28"/>
      <c r="I688" s="25"/>
      <c r="J688" s="25"/>
      <c r="K688" s="25"/>
      <c r="L688" s="25"/>
      <c r="M688" s="25"/>
      <c r="N688" s="25"/>
      <c r="O688" s="25"/>
      <c r="P688" s="25"/>
      <c r="Q688" s="25"/>
      <c r="R688" s="25"/>
      <c r="S688" s="25"/>
      <c r="T688" s="25"/>
      <c r="U688" s="25"/>
      <c r="V688" s="25"/>
      <c r="W688" s="25"/>
      <c r="X688" s="25"/>
      <c r="Y688" s="25"/>
      <c r="AY688" s="74"/>
    </row>
    <row r="689" spans="1:51" s="26" customFormat="1" ht="12.75" hidden="1" x14ac:dyDescent="0.2">
      <c r="A689" s="30"/>
      <c r="G689" s="25"/>
      <c r="H689" s="28"/>
      <c r="I689" s="25"/>
      <c r="J689" s="25"/>
      <c r="K689" s="25"/>
      <c r="L689" s="25"/>
      <c r="M689" s="25"/>
      <c r="N689" s="25"/>
      <c r="O689" s="25"/>
      <c r="P689" s="25"/>
      <c r="Q689" s="25"/>
      <c r="R689" s="25"/>
      <c r="S689" s="25"/>
      <c r="T689" s="25"/>
      <c r="U689" s="25"/>
      <c r="V689" s="25"/>
      <c r="W689" s="25"/>
      <c r="X689" s="25"/>
      <c r="Y689" s="25"/>
      <c r="AY689" s="74"/>
    </row>
    <row r="690" spans="1:51" s="26" customFormat="1" ht="12.75" hidden="1" x14ac:dyDescent="0.2">
      <c r="A690" s="30"/>
      <c r="G690" s="25"/>
      <c r="H690" s="28"/>
      <c r="I690" s="25"/>
      <c r="J690" s="25"/>
      <c r="K690" s="25"/>
      <c r="L690" s="25"/>
      <c r="M690" s="25"/>
      <c r="N690" s="25"/>
      <c r="O690" s="25"/>
      <c r="P690" s="25"/>
      <c r="Q690" s="25"/>
      <c r="R690" s="25"/>
      <c r="S690" s="25"/>
      <c r="T690" s="25"/>
      <c r="U690" s="25"/>
      <c r="V690" s="25"/>
      <c r="W690" s="25"/>
      <c r="X690" s="25"/>
      <c r="Y690" s="25"/>
      <c r="AY690" s="74"/>
    </row>
    <row r="691" spans="1:51" s="26" customFormat="1" ht="12.75" hidden="1" x14ac:dyDescent="0.2">
      <c r="A691" s="30"/>
      <c r="G691" s="25"/>
      <c r="H691" s="28"/>
      <c r="I691" s="25"/>
      <c r="J691" s="25"/>
      <c r="K691" s="25"/>
      <c r="L691" s="25"/>
      <c r="M691" s="25"/>
      <c r="N691" s="25"/>
      <c r="O691" s="25"/>
      <c r="P691" s="25"/>
      <c r="Q691" s="25"/>
      <c r="R691" s="25"/>
      <c r="S691" s="25"/>
      <c r="T691" s="25"/>
      <c r="U691" s="25"/>
      <c r="V691" s="25"/>
      <c r="W691" s="25"/>
      <c r="X691" s="25"/>
      <c r="Y691" s="25"/>
      <c r="AY691" s="74"/>
    </row>
    <row r="692" spans="1:51" s="26" customFormat="1" ht="12.75" hidden="1" x14ac:dyDescent="0.2">
      <c r="A692" s="30"/>
      <c r="G692" s="25"/>
      <c r="H692" s="28"/>
      <c r="I692" s="25"/>
      <c r="J692" s="25"/>
      <c r="K692" s="25"/>
      <c r="L692" s="25"/>
      <c r="M692" s="25"/>
      <c r="N692" s="25"/>
      <c r="O692" s="25"/>
      <c r="P692" s="25"/>
      <c r="Q692" s="25"/>
      <c r="R692" s="25"/>
      <c r="S692" s="25"/>
      <c r="T692" s="25"/>
      <c r="U692" s="25"/>
      <c r="V692" s="25"/>
      <c r="W692" s="25"/>
      <c r="X692" s="25"/>
      <c r="Y692" s="25"/>
      <c r="AY692" s="74"/>
    </row>
    <row r="693" spans="1:51" s="26" customFormat="1" ht="12.75" hidden="1" x14ac:dyDescent="0.2">
      <c r="A693" s="30"/>
      <c r="G693" s="25"/>
      <c r="H693" s="28"/>
      <c r="I693" s="25"/>
      <c r="J693" s="25"/>
      <c r="K693" s="25"/>
      <c r="L693" s="25"/>
      <c r="M693" s="25"/>
      <c r="N693" s="25"/>
      <c r="O693" s="25"/>
      <c r="P693" s="25"/>
      <c r="Q693" s="25"/>
      <c r="R693" s="25"/>
      <c r="S693" s="25"/>
      <c r="T693" s="25"/>
      <c r="U693" s="25"/>
      <c r="V693" s="25"/>
      <c r="W693" s="25"/>
      <c r="X693" s="25"/>
      <c r="Y693" s="25"/>
      <c r="AY693" s="74"/>
    </row>
    <row r="694" spans="1:51" s="26" customFormat="1" ht="12.75" hidden="1" x14ac:dyDescent="0.2">
      <c r="A694" s="30"/>
      <c r="G694" s="25"/>
      <c r="H694" s="28"/>
      <c r="I694" s="25"/>
      <c r="J694" s="25"/>
      <c r="K694" s="25"/>
      <c r="L694" s="25"/>
      <c r="M694" s="25"/>
      <c r="N694" s="25"/>
      <c r="O694" s="25"/>
      <c r="P694" s="25"/>
      <c r="Q694" s="25"/>
      <c r="R694" s="25"/>
      <c r="S694" s="25"/>
      <c r="T694" s="25"/>
      <c r="U694" s="25"/>
      <c r="V694" s="25"/>
      <c r="W694" s="25"/>
      <c r="X694" s="25"/>
      <c r="Y694" s="25"/>
      <c r="AY694" s="74"/>
    </row>
    <row r="695" spans="1:51" s="26" customFormat="1" ht="12.75" hidden="1" x14ac:dyDescent="0.2">
      <c r="A695" s="30"/>
      <c r="G695" s="25"/>
      <c r="H695" s="28"/>
      <c r="I695" s="25"/>
      <c r="J695" s="25"/>
      <c r="K695" s="25"/>
      <c r="L695" s="25"/>
      <c r="M695" s="25"/>
      <c r="N695" s="25"/>
      <c r="O695" s="25"/>
      <c r="P695" s="25"/>
      <c r="Q695" s="25"/>
      <c r="R695" s="25"/>
      <c r="S695" s="25"/>
      <c r="T695" s="25"/>
      <c r="U695" s="25"/>
      <c r="V695" s="25"/>
      <c r="W695" s="25"/>
      <c r="X695" s="25"/>
      <c r="Y695" s="25"/>
      <c r="AY695" s="74"/>
    </row>
    <row r="696" spans="1:51" s="26" customFormat="1" ht="12.75" hidden="1" x14ac:dyDescent="0.2">
      <c r="A696" s="30"/>
      <c r="G696" s="25"/>
      <c r="H696" s="28"/>
      <c r="I696" s="25"/>
      <c r="J696" s="25"/>
      <c r="K696" s="25"/>
      <c r="L696" s="25"/>
      <c r="M696" s="25"/>
      <c r="N696" s="25"/>
      <c r="O696" s="25"/>
      <c r="P696" s="25"/>
      <c r="Q696" s="25"/>
      <c r="R696" s="25"/>
      <c r="S696" s="25"/>
      <c r="T696" s="25"/>
      <c r="U696" s="25"/>
      <c r="V696" s="25"/>
      <c r="W696" s="25"/>
      <c r="X696" s="25"/>
      <c r="Y696" s="25"/>
      <c r="AY696" s="74"/>
    </row>
    <row r="697" spans="1:51" s="26" customFormat="1" ht="12.75" hidden="1" x14ac:dyDescent="0.2">
      <c r="A697" s="30"/>
      <c r="G697" s="25"/>
      <c r="H697" s="28"/>
      <c r="I697" s="25"/>
      <c r="J697" s="25"/>
      <c r="K697" s="25"/>
      <c r="L697" s="25"/>
      <c r="M697" s="25"/>
      <c r="N697" s="25"/>
      <c r="O697" s="25"/>
      <c r="P697" s="25"/>
      <c r="Q697" s="25"/>
      <c r="R697" s="25"/>
      <c r="S697" s="25"/>
      <c r="T697" s="25"/>
      <c r="U697" s="25"/>
      <c r="V697" s="25"/>
      <c r="W697" s="25"/>
      <c r="X697" s="25"/>
      <c r="Y697" s="25"/>
      <c r="AY697" s="74"/>
    </row>
    <row r="698" spans="1:51" s="26" customFormat="1" ht="12.75" hidden="1" x14ac:dyDescent="0.2">
      <c r="A698" s="30"/>
      <c r="G698" s="25"/>
      <c r="H698" s="28"/>
      <c r="I698" s="25"/>
      <c r="J698" s="25"/>
      <c r="K698" s="25"/>
      <c r="L698" s="25"/>
      <c r="M698" s="25"/>
      <c r="N698" s="25"/>
      <c r="O698" s="25"/>
      <c r="P698" s="25"/>
      <c r="Q698" s="25"/>
      <c r="R698" s="25"/>
      <c r="S698" s="25"/>
      <c r="T698" s="25"/>
      <c r="U698" s="25"/>
      <c r="V698" s="25"/>
      <c r="W698" s="25"/>
      <c r="X698" s="25"/>
      <c r="Y698" s="25"/>
      <c r="AY698" s="74"/>
    </row>
    <row r="699" spans="1:51" s="26" customFormat="1" ht="12.75" hidden="1" x14ac:dyDescent="0.2">
      <c r="A699" s="30"/>
      <c r="G699" s="25"/>
      <c r="H699" s="28"/>
      <c r="I699" s="25"/>
      <c r="J699" s="25"/>
      <c r="K699" s="25"/>
      <c r="L699" s="25"/>
      <c r="M699" s="25"/>
      <c r="N699" s="25"/>
      <c r="O699" s="25"/>
      <c r="P699" s="25"/>
      <c r="Q699" s="25"/>
      <c r="R699" s="25"/>
      <c r="S699" s="25"/>
      <c r="T699" s="25"/>
      <c r="U699" s="25"/>
      <c r="V699" s="25"/>
      <c r="W699" s="25"/>
      <c r="X699" s="25"/>
      <c r="Y699" s="25"/>
      <c r="AY699" s="74"/>
    </row>
    <row r="700" spans="1:51" s="26" customFormat="1" ht="12.75" hidden="1" x14ac:dyDescent="0.2">
      <c r="A700" s="30"/>
      <c r="G700" s="25"/>
      <c r="H700" s="28"/>
      <c r="I700" s="25"/>
      <c r="J700" s="25"/>
      <c r="K700" s="25"/>
      <c r="L700" s="25"/>
      <c r="M700" s="25"/>
      <c r="N700" s="25"/>
      <c r="O700" s="25"/>
      <c r="P700" s="25"/>
      <c r="Q700" s="25"/>
      <c r="R700" s="25"/>
      <c r="S700" s="25"/>
      <c r="T700" s="25"/>
      <c r="U700" s="25"/>
      <c r="V700" s="25"/>
      <c r="W700" s="25"/>
      <c r="X700" s="25"/>
      <c r="Y700" s="25"/>
      <c r="AY700" s="74"/>
    </row>
    <row r="701" spans="1:51" s="26" customFormat="1" ht="12.75" hidden="1" x14ac:dyDescent="0.2">
      <c r="A701" s="30"/>
      <c r="G701" s="25"/>
      <c r="H701" s="28"/>
      <c r="I701" s="25"/>
      <c r="J701" s="25"/>
      <c r="K701" s="25"/>
      <c r="L701" s="25"/>
      <c r="M701" s="25"/>
      <c r="N701" s="25"/>
      <c r="O701" s="25"/>
      <c r="P701" s="25"/>
      <c r="Q701" s="25"/>
      <c r="R701" s="25"/>
      <c r="S701" s="25"/>
      <c r="T701" s="25"/>
      <c r="U701" s="25"/>
      <c r="V701" s="25"/>
      <c r="W701" s="25"/>
      <c r="X701" s="25"/>
      <c r="Y701" s="25"/>
      <c r="AY701" s="74"/>
    </row>
    <row r="702" spans="1:51" s="26" customFormat="1" ht="12.75" hidden="1" x14ac:dyDescent="0.2">
      <c r="A702" s="30"/>
      <c r="G702" s="25"/>
      <c r="H702" s="28"/>
      <c r="I702" s="25"/>
      <c r="J702" s="25"/>
      <c r="K702" s="25"/>
      <c r="L702" s="25"/>
      <c r="M702" s="25"/>
      <c r="N702" s="25"/>
      <c r="O702" s="25"/>
      <c r="P702" s="25"/>
      <c r="Q702" s="25"/>
      <c r="R702" s="25"/>
      <c r="S702" s="25"/>
      <c r="T702" s="25"/>
      <c r="U702" s="25"/>
      <c r="V702" s="25"/>
      <c r="W702" s="25"/>
      <c r="X702" s="25"/>
      <c r="Y702" s="25"/>
      <c r="AY702" s="74"/>
    </row>
    <row r="703" spans="1:51" s="26" customFormat="1" ht="12.75" hidden="1" x14ac:dyDescent="0.2">
      <c r="A703" s="30"/>
      <c r="G703" s="25"/>
      <c r="H703" s="28"/>
      <c r="I703" s="25"/>
      <c r="J703" s="25"/>
      <c r="K703" s="25"/>
      <c r="L703" s="25"/>
      <c r="M703" s="25"/>
      <c r="N703" s="25"/>
      <c r="O703" s="25"/>
      <c r="P703" s="25"/>
      <c r="Q703" s="25"/>
      <c r="R703" s="25"/>
      <c r="S703" s="25"/>
      <c r="T703" s="25"/>
      <c r="U703" s="25"/>
      <c r="V703" s="25"/>
      <c r="W703" s="25"/>
      <c r="X703" s="25"/>
      <c r="Y703" s="25"/>
      <c r="AY703" s="74"/>
    </row>
    <row r="704" spans="1:51" s="26" customFormat="1" ht="12.75" hidden="1" x14ac:dyDescent="0.2">
      <c r="A704" s="30"/>
      <c r="G704" s="25"/>
      <c r="H704" s="28"/>
      <c r="I704" s="25"/>
      <c r="J704" s="25"/>
      <c r="K704" s="25"/>
      <c r="L704" s="25"/>
      <c r="M704" s="25"/>
      <c r="N704" s="25"/>
      <c r="O704" s="25"/>
      <c r="P704" s="25"/>
      <c r="Q704" s="25"/>
      <c r="R704" s="25"/>
      <c r="S704" s="25"/>
      <c r="T704" s="25"/>
      <c r="U704" s="25"/>
      <c r="V704" s="25"/>
      <c r="W704" s="25"/>
      <c r="X704" s="25"/>
      <c r="Y704" s="25"/>
      <c r="AY704" s="74"/>
    </row>
    <row r="705" spans="1:51" s="26" customFormat="1" ht="12.75" hidden="1" x14ac:dyDescent="0.2">
      <c r="A705" s="30"/>
      <c r="G705" s="25"/>
      <c r="H705" s="28"/>
      <c r="I705" s="25"/>
      <c r="J705" s="25"/>
      <c r="K705" s="25"/>
      <c r="L705" s="25"/>
      <c r="M705" s="25"/>
      <c r="N705" s="25"/>
      <c r="O705" s="25"/>
      <c r="P705" s="25"/>
      <c r="Q705" s="25"/>
      <c r="R705" s="25"/>
      <c r="S705" s="25"/>
      <c r="T705" s="25"/>
      <c r="U705" s="25"/>
      <c r="V705" s="25"/>
      <c r="W705" s="25"/>
      <c r="X705" s="25"/>
      <c r="Y705" s="25"/>
      <c r="AY705" s="74"/>
    </row>
    <row r="706" spans="1:51" s="26" customFormat="1" ht="12.75" hidden="1" x14ac:dyDescent="0.2">
      <c r="A706" s="30"/>
      <c r="G706" s="25"/>
      <c r="H706" s="28"/>
      <c r="I706" s="25"/>
      <c r="J706" s="25"/>
      <c r="K706" s="25"/>
      <c r="L706" s="25"/>
      <c r="M706" s="25"/>
      <c r="N706" s="25"/>
      <c r="O706" s="25"/>
      <c r="P706" s="25"/>
      <c r="Q706" s="25"/>
      <c r="R706" s="25"/>
      <c r="S706" s="25"/>
      <c r="T706" s="25"/>
      <c r="U706" s="25"/>
      <c r="V706" s="25"/>
      <c r="W706" s="25"/>
      <c r="X706" s="25"/>
      <c r="Y706" s="25"/>
      <c r="AY706" s="74"/>
    </row>
    <row r="707" spans="1:51" s="26" customFormat="1" ht="12.75" hidden="1" x14ac:dyDescent="0.2">
      <c r="A707" s="30"/>
      <c r="G707" s="25"/>
      <c r="H707" s="28"/>
      <c r="I707" s="25"/>
      <c r="J707" s="25"/>
      <c r="K707" s="25"/>
      <c r="L707" s="25"/>
      <c r="M707" s="25"/>
      <c r="N707" s="25"/>
      <c r="O707" s="25"/>
      <c r="P707" s="25"/>
      <c r="Q707" s="25"/>
      <c r="R707" s="25"/>
      <c r="S707" s="25"/>
      <c r="T707" s="25"/>
      <c r="U707" s="25"/>
      <c r="V707" s="25"/>
      <c r="W707" s="25"/>
      <c r="X707" s="25"/>
      <c r="Y707" s="25"/>
      <c r="AY707" s="74"/>
    </row>
    <row r="708" spans="1:51" s="26" customFormat="1" ht="12.75" x14ac:dyDescent="0.2">
      <c r="A708" s="30"/>
      <c r="G708" s="25"/>
      <c r="H708" s="28"/>
      <c r="I708" s="25"/>
      <c r="J708" s="25"/>
      <c r="K708" s="25"/>
      <c r="L708" s="25"/>
      <c r="M708" s="25"/>
      <c r="N708" s="25"/>
      <c r="O708" s="25"/>
      <c r="P708" s="25"/>
      <c r="Q708" s="25"/>
      <c r="R708" s="25"/>
      <c r="S708" s="25"/>
      <c r="T708" s="25"/>
      <c r="U708" s="25"/>
      <c r="V708" s="25"/>
      <c r="W708" s="25"/>
      <c r="X708" s="25"/>
      <c r="Y708" s="25"/>
      <c r="AY708" s="74"/>
    </row>
    <row r="709" spans="1:51" s="32" customFormat="1" ht="69" customHeight="1" x14ac:dyDescent="0.25">
      <c r="A709" s="145" t="s">
        <v>2105</v>
      </c>
      <c r="B709" s="87" t="s">
        <v>245</v>
      </c>
      <c r="C709" s="87"/>
      <c r="D709" s="87"/>
      <c r="E709" s="87"/>
      <c r="F709" s="87"/>
      <c r="G709" s="122" t="s">
        <v>419</v>
      </c>
      <c r="H709" s="438" t="s">
        <v>420</v>
      </c>
      <c r="I709" s="440"/>
      <c r="J709" s="462"/>
      <c r="K709" s="107" t="s">
        <v>421</v>
      </c>
      <c r="L709" s="463" t="s">
        <v>314</v>
      </c>
      <c r="M709" s="464"/>
      <c r="N709" s="463" t="s">
        <v>308</v>
      </c>
      <c r="O709" s="464"/>
      <c r="P709" s="463" t="s">
        <v>422</v>
      </c>
      <c r="Q709" s="465"/>
      <c r="R709" s="465"/>
      <c r="S709" s="465"/>
      <c r="T709" s="464"/>
      <c r="U709" s="463" t="s">
        <v>423</v>
      </c>
      <c r="V709" s="465"/>
      <c r="W709" s="465"/>
      <c r="X709" s="464"/>
      <c r="Y709" s="107" t="s">
        <v>321</v>
      </c>
    </row>
    <row r="710" spans="1:51" s="33" customFormat="1" ht="52.5" x14ac:dyDescent="0.25">
      <c r="A710" s="149" t="s">
        <v>236</v>
      </c>
      <c r="B710" s="96" t="s">
        <v>151</v>
      </c>
      <c r="C710" s="302"/>
      <c r="D710" s="302"/>
      <c r="E710" s="302"/>
      <c r="F710" s="302"/>
      <c r="G710" s="98" t="s">
        <v>418</v>
      </c>
      <c r="H710" s="98" t="s">
        <v>300</v>
      </c>
      <c r="I710" s="98" t="s">
        <v>301</v>
      </c>
      <c r="J710" s="98" t="s">
        <v>302</v>
      </c>
      <c r="K710" s="108" t="s">
        <v>303</v>
      </c>
      <c r="L710" s="108" t="s">
        <v>312</v>
      </c>
      <c r="M710" s="108" t="s">
        <v>315</v>
      </c>
      <c r="N710" s="108" t="s">
        <v>307</v>
      </c>
      <c r="O710" s="108" t="s">
        <v>309</v>
      </c>
      <c r="P710" s="108" t="s">
        <v>340</v>
      </c>
      <c r="Q710" s="108" t="s">
        <v>330</v>
      </c>
      <c r="R710" s="108" t="s">
        <v>122</v>
      </c>
      <c r="S710" s="108" t="s">
        <v>333</v>
      </c>
      <c r="T710" s="108" t="s">
        <v>332</v>
      </c>
      <c r="U710" s="108" t="s">
        <v>316</v>
      </c>
      <c r="V710" s="108" t="s">
        <v>317</v>
      </c>
      <c r="W710" s="108" t="s">
        <v>318</v>
      </c>
      <c r="X710" s="108" t="s">
        <v>319</v>
      </c>
      <c r="Y710" s="108" t="s">
        <v>320</v>
      </c>
    </row>
    <row r="711" spans="1:51" s="34" customFormat="1" ht="12.75" x14ac:dyDescent="0.25">
      <c r="A711" s="150"/>
      <c r="B711" s="105" t="s">
        <v>126</v>
      </c>
      <c r="C711" s="105"/>
      <c r="D711" s="105"/>
      <c r="E711" s="105"/>
      <c r="F711" s="105"/>
      <c r="G711" s="106" t="s">
        <v>127</v>
      </c>
      <c r="H711" s="106" t="s">
        <v>304</v>
      </c>
      <c r="I711" s="106" t="s">
        <v>304</v>
      </c>
      <c r="J711" s="106" t="s">
        <v>304</v>
      </c>
      <c r="K711" s="106" t="s">
        <v>304</v>
      </c>
      <c r="L711" s="106" t="s">
        <v>313</v>
      </c>
      <c r="M711" s="106" t="s">
        <v>313</v>
      </c>
      <c r="N711" s="106" t="s">
        <v>305</v>
      </c>
      <c r="O711" s="106" t="s">
        <v>306</v>
      </c>
      <c r="P711" s="106" t="s">
        <v>310</v>
      </c>
      <c r="Q711" s="106" t="s">
        <v>329</v>
      </c>
      <c r="R711" s="106" t="s">
        <v>310</v>
      </c>
      <c r="S711" s="106" t="s">
        <v>311</v>
      </c>
      <c r="T711" s="106" t="s">
        <v>331</v>
      </c>
      <c r="U711" s="106" t="s">
        <v>152</v>
      </c>
      <c r="V711" s="106" t="s">
        <v>152</v>
      </c>
      <c r="W711" s="106" t="s">
        <v>152</v>
      </c>
      <c r="X711" s="106" t="s">
        <v>152</v>
      </c>
      <c r="Y711" s="106" t="s">
        <v>252</v>
      </c>
    </row>
    <row r="712" spans="1:51" s="26" customFormat="1" ht="11.25" customHeight="1" x14ac:dyDescent="0.2">
      <c r="A712" s="52"/>
      <c r="B712" s="36"/>
      <c r="C712" s="36"/>
      <c r="D712" s="36"/>
      <c r="E712" s="36"/>
      <c r="F712" s="36"/>
      <c r="G712" s="120"/>
      <c r="H712" s="35"/>
      <c r="I712" s="22"/>
      <c r="J712" s="22"/>
      <c r="K712" s="54"/>
      <c r="L712" s="54"/>
      <c r="M712" s="54"/>
      <c r="N712" s="54"/>
      <c r="O712" s="54"/>
      <c r="P712" s="54"/>
      <c r="Q712" s="76"/>
      <c r="R712" s="54"/>
      <c r="S712" s="54"/>
      <c r="T712" s="54"/>
      <c r="U712" s="54"/>
      <c r="V712" s="54"/>
      <c r="W712" s="54"/>
      <c r="X712" s="54"/>
      <c r="Y712" s="54"/>
    </row>
    <row r="713" spans="1:51" s="47" customFormat="1" ht="11.25" customHeight="1" x14ac:dyDescent="0.15">
      <c r="A713" s="292" t="s">
        <v>346</v>
      </c>
      <c r="B713" s="42"/>
      <c r="C713" s="42"/>
      <c r="D713" s="42"/>
      <c r="E713" s="42"/>
      <c r="F713" s="42"/>
      <c r="G713" s="123">
        <f>'2. Collected Data'!G713*'2. Collected Data'!AA713</f>
        <v>29273</v>
      </c>
      <c r="H713" s="41">
        <f>'2. Collected Data'!I713/'3. Calculated Stats'!$G713*1000</f>
        <v>3.4844395859665904</v>
      </c>
      <c r="I713" s="41">
        <f>'2. Collected Data'!J713/'3. Calculated Stats'!$G713*1000</f>
        <v>1.1614798619888635</v>
      </c>
      <c r="J713" s="41">
        <f>'2. Collected Data'!K713/'3. Calculated Stats'!$G713*1000</f>
        <v>0</v>
      </c>
      <c r="K713" s="59">
        <f>('2. Collected Data'!Y713+'2. Collected Data'!Z713)/G713*1000</f>
        <v>28.182967239435659</v>
      </c>
      <c r="L713" s="66">
        <f>IF(SUM('2. Collected Data'!Y713:Z713)&gt;0,(ROUND('2. Collected Data'!Y713/SUM('2. Collected Data'!Y713:Z713),2)),"")</f>
        <v>1</v>
      </c>
      <c r="M713" s="66">
        <f>IF(SUM('2. Collected Data'!Y713:Z713)&gt;0,1-L713,"")</f>
        <v>0</v>
      </c>
      <c r="N713" s="59">
        <f>IF('2. Collected Data'!AD713&gt;0,'2. Collected Data'!AE713/'2. Collected Data'!AD713,"")</f>
        <v>703.84615384615381</v>
      </c>
      <c r="O713" s="59">
        <f>IF('2. Collected Data'!AF713&gt;0,'2. Collected Data'!AG713/'2. Collected Data'!AF713,"")</f>
        <v>32273.91304347826</v>
      </c>
      <c r="P713" s="59">
        <f>SUM('2. Collected Data'!AI713:AK713)/'2. Collected Data'!G713</f>
        <v>0.8620571858026167</v>
      </c>
      <c r="Q713" s="46" t="str">
        <f>IF(MAX('2. Collected Data'!AI713:AK713)='2. Collected Data'!AI713,"NaCl",IF(MAX('2. Collected Data'!AJ713:AK713)='2. Collected Data'!AJ713,"CaCl2","MgCl2"))</f>
        <v>CaCl2</v>
      </c>
      <c r="R713" s="59">
        <f>'2. Collected Data'!AL713/'2. Collected Data'!G713</f>
        <v>1.9950124688279301E-2</v>
      </c>
      <c r="S713" s="59">
        <f>SUM('2. Collected Data'!AO713:AU713)/'2. Collected Data'!G713</f>
        <v>9.585283366925152</v>
      </c>
      <c r="T713" s="46" t="str">
        <f>IF(MAX('2. Collected Data'!AO713:AT713)='2. Collected Data'!AO713,"NaCl",IF(MAX('2. Collected Data'!AP713:AT713)='2. Collected Data'!AP713,"CaCl2",IF(MAX('2. Collected Data'!AQ713:AT713)='2. Collected Data'!AQ713,"MgCl2",IF(MAX('2. Collected Data'!AR713:AT713)='2. Collected Data'!AR713,"Potassium Acetate",IF('2. Collected Data'!AS713&gt;'2. Collected Data'!AT713,"Enhanced Brine","Ag Byproduct")))))</f>
        <v>NaCl</v>
      </c>
      <c r="U713" s="65">
        <f>IF('2. Collected Data'!BC713&gt;0,'2. Collected Data'!BC713/'2. Collected Data'!$G713,"")</f>
        <v>50.131657158473679</v>
      </c>
      <c r="V713" s="65">
        <f>IF('2. Collected Data'!BD713&gt;0,'2. Collected Data'!BD713/'2. Collected Data'!$G713,"")</f>
        <v>10.322618112253613</v>
      </c>
      <c r="W713" s="65">
        <f>IF('2. Collected Data'!BE713&gt;0,'2. Collected Data'!BE713/'2. Collected Data'!$G713,"")</f>
        <v>19.795511221945137</v>
      </c>
      <c r="X713" s="65">
        <f>IF('2. Collected Data'!BF713&gt;0,'2. Collected Data'!BF713/'2. Collected Data'!$G713,"")</f>
        <v>80.249786492672428</v>
      </c>
      <c r="Y713" s="67">
        <f>IF(AND('2. Collected Data'!BB713&gt;0,'2. Collected Data'!BH713&gt;0),('2. Collected Data'!BH713-'2. Collected Data'!BB713)/'2. Collected Data'!BH713,"")</f>
        <v>-0.12637778712663031</v>
      </c>
    </row>
    <row r="714" spans="1:51" s="47" customFormat="1" ht="11.25" customHeight="1" x14ac:dyDescent="0.15">
      <c r="A714" s="292" t="s">
        <v>345</v>
      </c>
      <c r="B714" s="42"/>
      <c r="C714" s="42"/>
      <c r="D714" s="42"/>
      <c r="E714" s="42"/>
      <c r="F714" s="42"/>
      <c r="G714" s="123">
        <f>'2. Collected Data'!G714*'2. Collected Data'!AA714</f>
        <v>11766</v>
      </c>
      <c r="H714" s="41">
        <f>'2. Collected Data'!I714/'3. Calculated Stats'!$G714*1000</f>
        <v>23.712391636919939</v>
      </c>
      <c r="I714" s="41">
        <f>'2. Collected Data'!J714/'3. Calculated Stats'!$G714*1000</f>
        <v>25.497195308516062</v>
      </c>
      <c r="J714" s="41">
        <f>'2. Collected Data'!K714/'3. Calculated Stats'!$G714*1000</f>
        <v>7.3091959884412718</v>
      </c>
      <c r="K714" s="59">
        <f>('2. Collected Data'!Y714+'2. Collected Data'!Z714)/G714*1000</f>
        <v>17.67805541390447</v>
      </c>
      <c r="L714" s="66">
        <f>IF(SUM('2. Collected Data'!Y714:Z714)&gt;0,(ROUND('2. Collected Data'!Y714/SUM('2. Collected Data'!Y714:Z714),2)),"")</f>
        <v>0.93</v>
      </c>
      <c r="M714" s="66">
        <f>IF(SUM('2. Collected Data'!Y714:Z714)&gt;0,1-L714,"")</f>
        <v>6.9999999999999951E-2</v>
      </c>
      <c r="N714" s="59">
        <f>IF('2. Collected Data'!AD714&gt;0,'2. Collected Data'!AE714/'2. Collected Data'!AD714,"")</f>
        <v>629.57142857142856</v>
      </c>
      <c r="O714" s="59">
        <f>IF('2. Collected Data'!AF714&gt;0,'2. Collected Data'!AG714/'2. Collected Data'!AF714,"")</f>
        <v>14111.111111111111</v>
      </c>
      <c r="P714" s="59">
        <f>SUM('2. Collected Data'!AI714:AK714)/'2. Collected Data'!G714</f>
        <v>0</v>
      </c>
      <c r="Q714" s="46" t="str">
        <f>IF(MAX('2. Collected Data'!AI714:AK714)='2. Collected Data'!AI714,"NaCl",IF(MAX('2. Collected Data'!AJ714:AK714)='2. Collected Data'!AJ714,"CaCl2","MgCl2"))</f>
        <v>NaCl</v>
      </c>
      <c r="R714" s="59">
        <f>'2. Collected Data'!AL714/'2. Collected Data'!G714</f>
        <v>0</v>
      </c>
      <c r="S714" s="59">
        <f>SUM('2. Collected Data'!AO714:AU714)/'2. Collected Data'!G714</f>
        <v>0</v>
      </c>
      <c r="T714" s="46" t="str">
        <f>IF(MAX('2. Collected Data'!AO714:AT714)='2. Collected Data'!AO714,"NaCl",IF(MAX('2. Collected Data'!AP714:AT714)='2. Collected Data'!AP714,"CaCl2",IF(MAX('2. Collected Data'!AQ714:AT714)='2. Collected Data'!AQ714,"MgCl2",IF(MAX('2. Collected Data'!AR714:AT714)='2. Collected Data'!AR714,"Potassium Acetate",IF('2. Collected Data'!AS714&gt;'2. Collected Data'!AT714,"Enhanced Brine","Ag Byproduct")))))</f>
        <v>NaCl</v>
      </c>
      <c r="U714" s="65" t="str">
        <f>IF('2. Collected Data'!BC714&gt;0,'2. Collected Data'!BC714/'2. Collected Data'!$G714,"")</f>
        <v/>
      </c>
      <c r="V714" s="65" t="str">
        <f>IF('2. Collected Data'!BD714&gt;0,'2. Collected Data'!BD714/'2. Collected Data'!$G714,"")</f>
        <v/>
      </c>
      <c r="W714" s="65" t="str">
        <f>IF('2. Collected Data'!BE714&gt;0,'2. Collected Data'!BE714/'2. Collected Data'!$G714,"")</f>
        <v/>
      </c>
      <c r="X714" s="65" t="str">
        <f>IF('2. Collected Data'!BF714&gt;0,'2. Collected Data'!BF714/'2. Collected Data'!$G714,"")</f>
        <v/>
      </c>
      <c r="Y714" s="67">
        <f>IF(AND('2. Collected Data'!BB714&gt;0,'2. Collected Data'!BH714&gt;0),('2. Collected Data'!BH714-'2. Collected Data'!BB714)/'2. Collected Data'!BH714,"")</f>
        <v>0</v>
      </c>
    </row>
    <row r="715" spans="1:51" s="47" customFormat="1" ht="11.25" customHeight="1" x14ac:dyDescent="0.15">
      <c r="A715" s="292" t="s">
        <v>153</v>
      </c>
      <c r="B715" s="42"/>
      <c r="C715" s="42"/>
      <c r="D715" s="42"/>
      <c r="E715" s="42"/>
      <c r="F715" s="42"/>
      <c r="G715" s="123">
        <f>'2. Collected Data'!G715*'2. Collected Data'!AA715</f>
        <v>14000</v>
      </c>
      <c r="H715" s="41">
        <f>'2. Collected Data'!I715/'3. Calculated Stats'!$G715*1000</f>
        <v>13.928571428571429</v>
      </c>
      <c r="I715" s="41">
        <f>'2. Collected Data'!J715/'3. Calculated Stats'!$G715*1000</f>
        <v>0.5</v>
      </c>
      <c r="J715" s="41">
        <f>'2. Collected Data'!K715/'3. Calculated Stats'!$G715*1000</f>
        <v>0.21428571428571427</v>
      </c>
      <c r="K715" s="59">
        <f>('2. Collected Data'!Y715+'2. Collected Data'!Z715)/G715*1000</f>
        <v>28.214285714285712</v>
      </c>
      <c r="L715" s="66">
        <f>IF(SUM('2. Collected Data'!Y715:Z715)&gt;0,(ROUND('2. Collected Data'!Y715/SUM('2. Collected Data'!Y715:Z715),2)),"")</f>
        <v>1</v>
      </c>
      <c r="M715" s="66">
        <f>IF(SUM('2. Collected Data'!Y715:Z715)&gt;0,1-L715,"")</f>
        <v>0</v>
      </c>
      <c r="N715" s="59">
        <f>IF('2. Collected Data'!AD715&gt;0,'2. Collected Data'!AE715/'2. Collected Data'!AD715,"")</f>
        <v>2468.75</v>
      </c>
      <c r="O715" s="59">
        <f>IF('2. Collected Data'!AF715&gt;0,'2. Collected Data'!AG715/'2. Collected Data'!AF715,"")</f>
        <v>11205.882352941177</v>
      </c>
      <c r="P715" s="59">
        <f>SUM('2. Collected Data'!AI715:AK715)/'2. Collected Data'!G715</f>
        <v>3.5003571428571427</v>
      </c>
      <c r="Q715" s="46" t="str">
        <f>IF(MAX('2. Collected Data'!AI715:AK715)='2. Collected Data'!AI715,"NaCl",IF(MAX('2. Collected Data'!AJ715:AK715)='2. Collected Data'!AJ715,"CaCl2","MgCl2"))</f>
        <v>NaCl</v>
      </c>
      <c r="R715" s="59">
        <f>'2. Collected Data'!AL715/'2. Collected Data'!G715</f>
        <v>1.4285714285714286E-3</v>
      </c>
      <c r="S715" s="59">
        <f>SUM('2. Collected Data'!AO715:AU715)/'2. Collected Data'!G715</f>
        <v>28.714285714285715</v>
      </c>
      <c r="T715" s="46" t="str">
        <f>IF(MAX('2. Collected Data'!AO715:AT715)='2. Collected Data'!AO715,"NaCl",IF(MAX('2. Collected Data'!AP715:AT715)='2. Collected Data'!AP715,"CaCl2",IF(MAX('2. Collected Data'!AQ715:AT715)='2. Collected Data'!AQ715,"MgCl2",IF(MAX('2. Collected Data'!AR715:AT715)='2. Collected Data'!AR715,"Potassium Acetate",IF('2. Collected Data'!AS715&gt;'2. Collected Data'!AT715,"Enhanced Brine","Ag Byproduct")))))</f>
        <v>NaCl</v>
      </c>
      <c r="U715" s="65">
        <f>IF('2. Collected Data'!BC715&gt;0,'2. Collected Data'!BC715/'2. Collected Data'!$G715,"")</f>
        <v>178.57142857142858</v>
      </c>
      <c r="V715" s="65">
        <f>IF('2. Collected Data'!BD715&gt;0,'2. Collected Data'!BD715/'2. Collected Data'!$G715,"")</f>
        <v>225.5</v>
      </c>
      <c r="W715" s="65">
        <f>IF('2. Collected Data'!BE715&gt;0,'2. Collected Data'!BE715/'2. Collected Data'!$G715,"")</f>
        <v>215.85714285714286</v>
      </c>
      <c r="X715" s="65">
        <f>IF('2. Collected Data'!BF715&gt;0,'2. Collected Data'!BF715/'2. Collected Data'!$G715,"")</f>
        <v>619.92857142857144</v>
      </c>
      <c r="Y715" s="67">
        <f>IF(AND('2. Collected Data'!BB715&gt;0,'2. Collected Data'!BH715&gt;0),('2. Collected Data'!BH715-'2. Collected Data'!BB715)/'2. Collected Data'!BH715,"")</f>
        <v>0</v>
      </c>
    </row>
    <row r="716" spans="1:51" s="47" customFormat="1" ht="11.25" customHeight="1" x14ac:dyDescent="0.15">
      <c r="A716" s="293" t="s">
        <v>154</v>
      </c>
      <c r="B716" s="42"/>
      <c r="C716" s="42"/>
      <c r="D716" s="42"/>
      <c r="E716" s="42"/>
      <c r="F716" s="42"/>
      <c r="G716" s="123"/>
      <c r="H716" s="41"/>
      <c r="I716" s="41"/>
      <c r="J716" s="41"/>
      <c r="K716" s="59"/>
      <c r="L716" s="66"/>
      <c r="M716" s="66"/>
      <c r="N716" s="59"/>
      <c r="O716" s="59"/>
      <c r="P716" s="59"/>
      <c r="Q716" s="46"/>
      <c r="R716" s="59"/>
      <c r="S716" s="59"/>
      <c r="T716" s="46"/>
      <c r="U716" s="65"/>
      <c r="V716" s="65"/>
      <c r="W716" s="65"/>
      <c r="X716" s="65"/>
      <c r="Y716" s="67"/>
    </row>
    <row r="717" spans="1:51" s="47" customFormat="1" ht="11.25" customHeight="1" x14ac:dyDescent="0.15">
      <c r="A717" s="292" t="s">
        <v>131</v>
      </c>
      <c r="B717" s="42"/>
      <c r="C717" s="42"/>
      <c r="D717" s="42"/>
      <c r="E717" s="42"/>
      <c r="F717" s="42"/>
      <c r="G717" s="123">
        <f>'2. Collected Data'!G717*'2. Collected Data'!AA717</f>
        <v>9060</v>
      </c>
      <c r="H717" s="41">
        <f>'2. Collected Data'!I717/'3. Calculated Stats'!$G717*1000</f>
        <v>113.13465783664459</v>
      </c>
      <c r="I717" s="41">
        <f>'2. Collected Data'!J717/'3. Calculated Stats'!$G717*1000</f>
        <v>21.302428256070638</v>
      </c>
      <c r="J717" s="41">
        <f>'2. Collected Data'!K717/'3. Calculated Stats'!$G717*1000</f>
        <v>8.4988962472406175</v>
      </c>
      <c r="K717" s="59">
        <f>('2. Collected Data'!Y717+'2. Collected Data'!Z717)/G717*1000</f>
        <v>280.90507726269317</v>
      </c>
      <c r="L717" s="66">
        <f>IF(SUM('2. Collected Data'!Y717:Z717)&gt;0,(ROUND('2. Collected Data'!Y717/SUM('2. Collected Data'!Y717:Z717),2)),"")</f>
        <v>0.76</v>
      </c>
      <c r="M717" s="66">
        <f>IF(SUM('2. Collected Data'!Y717:Z717)&gt;0,1-L717,"")</f>
        <v>0.24</v>
      </c>
      <c r="N717" s="59">
        <f>IF('2. Collected Data'!AD717&gt;0,'2. Collected Data'!AE717/'2. Collected Data'!AD717,"")</f>
        <v>40</v>
      </c>
      <c r="O717" s="59">
        <f>IF('2. Collected Data'!AF717&gt;0,'2. Collected Data'!AG717/'2. Collected Data'!AF717,"")</f>
        <v>5000</v>
      </c>
      <c r="P717" s="59">
        <f>SUM('2. Collected Data'!AI717:AK717)/'2. Collected Data'!G717</f>
        <v>4.4963576158940395</v>
      </c>
      <c r="Q717" s="46" t="str">
        <f>IF(MAX('2. Collected Data'!AI717:AK717)='2. Collected Data'!AI717,"NaCl",IF(MAX('2. Collected Data'!AJ717:AK717)='2. Collected Data'!AJ717,"CaCl2","MgCl2"))</f>
        <v>NaCl</v>
      </c>
      <c r="R717" s="59">
        <f>'2. Collected Data'!AL717/'2. Collected Data'!G717</f>
        <v>12.353421633554085</v>
      </c>
      <c r="S717" s="59">
        <f>SUM('2. Collected Data'!AO717:AU717)/'2. Collected Data'!G717</f>
        <v>93.297571743929353</v>
      </c>
      <c r="T717" s="46" t="str">
        <f>IF(MAX('2. Collected Data'!AO717:AT717)='2. Collected Data'!AO717,"NaCl",IF(MAX('2. Collected Data'!AP717:AT717)='2. Collected Data'!AP717,"CaCl2",IF(MAX('2. Collected Data'!AQ717:AT717)='2. Collected Data'!AQ717,"MgCl2",IF(MAX('2. Collected Data'!AR717:AT717)='2. Collected Data'!AR717,"Potassium Acetate",IF('2. Collected Data'!AS717&gt;'2. Collected Data'!AT717,"Enhanced Brine","Ag Byproduct")))))</f>
        <v>NaCl</v>
      </c>
      <c r="U717" s="65">
        <f>IF('2. Collected Data'!BC717&gt;0,'2. Collected Data'!BC717/'2. Collected Data'!$G717,"")</f>
        <v>5441.0371964679907</v>
      </c>
      <c r="V717" s="65">
        <f>IF('2. Collected Data'!BD717&gt;0,'2. Collected Data'!BD717/'2. Collected Data'!$G717,"")</f>
        <v>921.90960264900662</v>
      </c>
      <c r="W717" s="65">
        <f>IF('2. Collected Data'!BE717&gt;0,'2. Collected Data'!BE717/'2. Collected Data'!$G717,"")</f>
        <v>688.67494481236201</v>
      </c>
      <c r="X717" s="65">
        <f>IF('2. Collected Data'!BF717&gt;0,'2. Collected Data'!BF717/'2. Collected Data'!$G717,"")</f>
        <v>7051.6217439293596</v>
      </c>
      <c r="Y717" s="67" t="str">
        <f>IF(AND('2. Collected Data'!BB717&gt;0,'2. Collected Data'!BH717&gt;0),('2. Collected Data'!BH717-'2. Collected Data'!BB717)/'2. Collected Data'!BH717,"")</f>
        <v/>
      </c>
    </row>
    <row r="718" spans="1:51" s="47" customFormat="1" ht="11.25" customHeight="1" x14ac:dyDescent="0.15">
      <c r="A718" s="292" t="s">
        <v>132</v>
      </c>
      <c r="B718" s="42"/>
      <c r="C718" s="42"/>
      <c r="D718" s="42"/>
      <c r="E718" s="42"/>
      <c r="F718" s="42"/>
      <c r="G718" s="123">
        <f>'2. Collected Data'!G718*'2. Collected Data'!AA718</f>
        <v>22540</v>
      </c>
      <c r="H718" s="41">
        <f>'2. Collected Data'!I718/'3. Calculated Stats'!$G718*1000</f>
        <v>39.574090505767522</v>
      </c>
      <c r="I718" s="41">
        <f>'2. Collected Data'!J718/'3. Calculated Stats'!$G718*1000</f>
        <v>4.0372670807453419</v>
      </c>
      <c r="J718" s="41">
        <f>'2. Collected Data'!K718/'3. Calculated Stats'!$G718*1000</f>
        <v>1.8633540372670807</v>
      </c>
      <c r="K718" s="59">
        <f>('2. Collected Data'!Y718+'2. Collected Data'!Z718)/G718*1000</f>
        <v>88.952972493345158</v>
      </c>
      <c r="L718" s="66">
        <f>IF(SUM('2. Collected Data'!Y718:Z718)&gt;0,(ROUND('2. Collected Data'!Y718/SUM('2. Collected Data'!Y718:Z718),2)),"")</f>
        <v>0.93</v>
      </c>
      <c r="M718" s="66">
        <f>IF(SUM('2. Collected Data'!Y718:Z718)&gt;0,1-L718,"")</f>
        <v>6.9999999999999951E-2</v>
      </c>
      <c r="N718" s="59">
        <f>IF('2. Collected Data'!AD718&gt;0,'2. Collected Data'!AE718/'2. Collected Data'!AD718,"")</f>
        <v>1046.6494845360826</v>
      </c>
      <c r="O718" s="59">
        <f>IF('2. Collected Data'!AF718&gt;0,'2. Collected Data'!AG718/'2. Collected Data'!AF718,"")</f>
        <v>13980.419659735349</v>
      </c>
      <c r="P718" s="59">
        <f>SUM('2. Collected Data'!AI718:AK718)/'2. Collected Data'!G718</f>
        <v>9.0266956521739132</v>
      </c>
      <c r="Q718" s="46" t="str">
        <f>IF(MAX('2. Collected Data'!AI718:AK718)='2. Collected Data'!AI718,"NaCl",IF(MAX('2. Collected Data'!AJ718:AK718)='2. Collected Data'!AJ718,"CaCl2","MgCl2"))</f>
        <v>NaCl</v>
      </c>
      <c r="R718" s="59">
        <f>'2. Collected Data'!AL718/'2. Collected Data'!G718</f>
        <v>5.1565217391304347E-2</v>
      </c>
      <c r="S718" s="59">
        <f>SUM('2. Collected Data'!AO718:AU718)/'2. Collected Data'!G718</f>
        <v>536.7197826086956</v>
      </c>
      <c r="T718" s="46" t="str">
        <f>IF(MAX('2. Collected Data'!AO718:AT718)='2. Collected Data'!AO718,"NaCl",IF(MAX('2. Collected Data'!AP718:AT718)='2. Collected Data'!AP718,"CaCl2",IF(MAX('2. Collected Data'!AQ718:AT718)='2. Collected Data'!AQ718,"MgCl2",IF(MAX('2. Collected Data'!AR718:AT718)='2. Collected Data'!AR718,"Potassium Acetate",IF('2. Collected Data'!AS718&gt;'2. Collected Data'!AT718,"Enhanced Brine","Ag Byproduct")))))</f>
        <v>NaCl</v>
      </c>
      <c r="U718" s="65">
        <f>IF('2. Collected Data'!BC718&gt;0,'2. Collected Data'!BC718/'2. Collected Data'!$G718,"")</f>
        <v>821.48783260869561</v>
      </c>
      <c r="V718" s="65">
        <f>IF('2. Collected Data'!BD718&gt;0,'2. Collected Data'!BD718/'2. Collected Data'!$G718,"")</f>
        <v>667.19922130434782</v>
      </c>
      <c r="W718" s="65">
        <f>IF('2. Collected Data'!BE718&gt;0,'2. Collected Data'!BE718/'2. Collected Data'!$G718,"")</f>
        <v>994.48619347826082</v>
      </c>
      <c r="X718" s="65">
        <f>IF('2. Collected Data'!BF718&gt;0,'2. Collected Data'!BF718/'2. Collected Data'!$G718,"")</f>
        <v>2519.8692843478261</v>
      </c>
      <c r="Y718" s="67">
        <f>IF(AND('2. Collected Data'!BB718&gt;0,'2. Collected Data'!BH718&gt;0),('2. Collected Data'!BH718-'2. Collected Data'!BB718)/'2. Collected Data'!BH718,"")</f>
        <v>0.44772908366533865</v>
      </c>
    </row>
    <row r="719" spans="1:51" s="47" customFormat="1" ht="11.25" customHeight="1" x14ac:dyDescent="0.15">
      <c r="A719" s="292" t="s">
        <v>133</v>
      </c>
      <c r="B719" s="42"/>
      <c r="C719" s="42"/>
      <c r="D719" s="42"/>
      <c r="E719" s="42"/>
      <c r="F719" s="42"/>
      <c r="G719" s="123">
        <f>'2. Collected Data'!G719*'2. Collected Data'!AA719</f>
        <v>10870</v>
      </c>
      <c r="H719" s="41">
        <f>'2. Collected Data'!I719/'3. Calculated Stats'!$G719*1000</f>
        <v>58.32566697332107</v>
      </c>
      <c r="I719" s="41">
        <f>'2. Collected Data'!J719/'3. Calculated Stats'!$G719*1000</f>
        <v>0.18399264029438822</v>
      </c>
      <c r="J719" s="41">
        <f>'2. Collected Data'!K719/'3. Calculated Stats'!$G719*1000</f>
        <v>1.3799448022079117</v>
      </c>
      <c r="K719" s="59">
        <f>('2. Collected Data'!Y719+'2. Collected Data'!Z719)/G719*1000</f>
        <v>132.9346826126955</v>
      </c>
      <c r="L719" s="66">
        <f>IF(SUM('2. Collected Data'!Y719:Z719)&gt;0,(ROUND('2. Collected Data'!Y719/SUM('2. Collected Data'!Y719:Z719),2)),"")</f>
        <v>1</v>
      </c>
      <c r="M719" s="66">
        <f>IF(SUM('2. Collected Data'!Y719:Z719)&gt;0,1-L719,"")</f>
        <v>0</v>
      </c>
      <c r="N719" s="59">
        <f>IF('2. Collected Data'!AD719&gt;0,'2. Collected Data'!AE719/'2. Collected Data'!AD719,"")</f>
        <v>1515.1515151515152</v>
      </c>
      <c r="O719" s="59">
        <f>IF('2. Collected Data'!AF719&gt;0,'2. Collected Data'!AG719/'2. Collected Data'!AF719,"")</f>
        <v>6761.363636363636</v>
      </c>
      <c r="P719" s="59">
        <f>SUM('2. Collected Data'!AI719:AK719)/'2. Collected Data'!G719</f>
        <v>17.351425942962283</v>
      </c>
      <c r="Q719" s="46" t="str">
        <f>IF(MAX('2. Collected Data'!AI719:AK719)='2. Collected Data'!AI719,"NaCl",IF(MAX('2. Collected Data'!AJ719:AK719)='2. Collected Data'!AJ719,"CaCl2","MgCl2"))</f>
        <v>NaCl</v>
      </c>
      <c r="R719" s="59">
        <f>'2. Collected Data'!AL719/'2. Collected Data'!G719</f>
        <v>0</v>
      </c>
      <c r="S719" s="59">
        <f>SUM('2. Collected Data'!AO719:AU719)/'2. Collected Data'!G719</f>
        <v>147.76172953081877</v>
      </c>
      <c r="T719" s="46" t="str">
        <f>IF(MAX('2. Collected Data'!AO719:AT719)='2. Collected Data'!AO719,"NaCl",IF(MAX('2. Collected Data'!AP719:AT719)='2. Collected Data'!AP719,"CaCl2",IF(MAX('2. Collected Data'!AQ719:AT719)='2. Collected Data'!AQ719,"MgCl2",IF(MAX('2. Collected Data'!AR719:AT719)='2. Collected Data'!AR719,"Potassium Acetate",IF('2. Collected Data'!AS719&gt;'2. Collected Data'!AT719,"Enhanced Brine","Ag Byproduct")))))</f>
        <v>MgCl2</v>
      </c>
      <c r="U719" s="65">
        <f>IF('2. Collected Data'!BC719&gt;0,'2. Collected Data'!BC719/'2. Collected Data'!$G719,"")</f>
        <v>1749.9540018399264</v>
      </c>
      <c r="V719" s="65">
        <f>IF('2. Collected Data'!BD719&gt;0,'2. Collected Data'!BD719/'2. Collected Data'!$G719,"")</f>
        <v>224.82980680772769</v>
      </c>
      <c r="W719" s="65">
        <f>IF('2. Collected Data'!BE719&gt;0,'2. Collected Data'!BE719/'2. Collected Data'!$G719,"")</f>
        <v>1294.6642134314627</v>
      </c>
      <c r="X719" s="65">
        <f>IF('2. Collected Data'!BF719&gt;0,'2. Collected Data'!BF719/'2. Collected Data'!$G719,"")</f>
        <v>3341.3063477460901</v>
      </c>
      <c r="Y719" s="67" t="str">
        <f>IF(AND('2. Collected Data'!BB719&gt;0,'2. Collected Data'!BH719&gt;0),('2. Collected Data'!BH719-'2. Collected Data'!BB719)/'2. Collected Data'!BH719,"")</f>
        <v/>
      </c>
    </row>
    <row r="720" spans="1:51" s="47" customFormat="1" ht="11.25" customHeight="1" x14ac:dyDescent="0.15">
      <c r="A720" s="292" t="s">
        <v>134</v>
      </c>
      <c r="B720" s="42"/>
      <c r="C720" s="42"/>
      <c r="D720" s="42"/>
      <c r="E720" s="42"/>
      <c r="F720" s="42"/>
      <c r="G720" s="123">
        <f>'2. Collected Data'!G720*'2. Collected Data'!AA720</f>
        <v>13472</v>
      </c>
      <c r="H720" s="41">
        <f>'2. Collected Data'!I720/'3. Calculated Stats'!$G720*1000</f>
        <v>25.75712589073634</v>
      </c>
      <c r="I720" s="41">
        <f>'2. Collected Data'!J720/'3. Calculated Stats'!$G720*1000</f>
        <v>0.8165083135391924</v>
      </c>
      <c r="J720" s="41">
        <f>'2. Collected Data'!K720/'3. Calculated Stats'!$G720*1000</f>
        <v>0</v>
      </c>
      <c r="K720" s="59">
        <f>('2. Collected Data'!Y720+'2. Collected Data'!Z720)/G720*1000</f>
        <v>24.421021377672211</v>
      </c>
      <c r="L720" s="66">
        <f>IF(SUM('2. Collected Data'!Y720:Z720)&gt;0,(ROUND('2. Collected Data'!Y720/SUM('2. Collected Data'!Y720:Z720),2)),"")</f>
        <v>0.87</v>
      </c>
      <c r="M720" s="66">
        <f>IF(SUM('2. Collected Data'!Y720:Z720)&gt;0,1-L720,"")</f>
        <v>0.13</v>
      </c>
      <c r="N720" s="59">
        <f>IF('2. Collected Data'!AD720&gt;0,'2. Collected Data'!AE720/'2. Collected Data'!AD720,"")</f>
        <v>2476.1904761904761</v>
      </c>
      <c r="O720" s="59">
        <f>IF('2. Collected Data'!AF720&gt;0,'2. Collected Data'!AG720/'2. Collected Data'!AF720,"")</f>
        <v>19692.857142857141</v>
      </c>
      <c r="P720" s="59">
        <f>SUM('2. Collected Data'!AI720:AK720)/'2. Collected Data'!G720</f>
        <v>1.6129750593824228</v>
      </c>
      <c r="Q720" s="46" t="str">
        <f>IF(MAX('2. Collected Data'!AI720:AK720)='2. Collected Data'!AI720,"NaCl",IF(MAX('2. Collected Data'!AJ720:AK720)='2. Collected Data'!AJ720,"CaCl2","MgCl2"))</f>
        <v>NaCl</v>
      </c>
      <c r="R720" s="59">
        <f>'2. Collected Data'!AL720/'2. Collected Data'!G720</f>
        <v>0</v>
      </c>
      <c r="S720" s="59">
        <f>SUM('2. Collected Data'!AO720:AU720)/'2. Collected Data'!G720</f>
        <v>23.752969121140143</v>
      </c>
      <c r="T720" s="46" t="str">
        <f>IF(MAX('2. Collected Data'!AO720:AT720)='2. Collected Data'!AO720,"NaCl",IF(MAX('2. Collected Data'!AP720:AT720)='2. Collected Data'!AP720,"CaCl2",IF(MAX('2. Collected Data'!AQ720:AT720)='2. Collected Data'!AQ720,"MgCl2",IF(MAX('2. Collected Data'!AR720:AT720)='2. Collected Data'!AR720,"Potassium Acetate",IF('2. Collected Data'!AS720&gt;'2. Collected Data'!AT720,"Enhanced Brine","Ag Byproduct")))))</f>
        <v>NaCl</v>
      </c>
      <c r="U720" s="65">
        <f>IF('2. Collected Data'!BC720&gt;0,'2. Collected Data'!BC720/'2. Collected Data'!$G720,"")</f>
        <v>137.61876484560571</v>
      </c>
      <c r="V720" s="65">
        <f>IF('2. Collected Data'!BD720&gt;0,'2. Collected Data'!BD720/'2. Collected Data'!$G720,"")</f>
        <v>192.99287410926365</v>
      </c>
      <c r="W720" s="65">
        <f>IF('2. Collected Data'!BE720&gt;0,'2. Collected Data'!BE720/'2. Collected Data'!$G720,"")</f>
        <v>174.21318289786223</v>
      </c>
      <c r="X720" s="65">
        <f>IF('2. Collected Data'!BF720&gt;0,'2. Collected Data'!BF720/'2. Collected Data'!$G720,"")</f>
        <v>391.47862232779096</v>
      </c>
      <c r="Y720" s="67">
        <f>IF(AND('2. Collected Data'!BB720&gt;0,'2. Collected Data'!BH720&gt;0),('2. Collected Data'!BH720-'2. Collected Data'!BB720)/'2. Collected Data'!BH720,"")</f>
        <v>0</v>
      </c>
    </row>
    <row r="721" spans="1:25" s="47" customFormat="1" ht="11.25" customHeight="1" x14ac:dyDescent="0.15">
      <c r="A721" s="293" t="s">
        <v>347</v>
      </c>
      <c r="B721" s="42"/>
      <c r="C721" s="42"/>
      <c r="D721" s="42"/>
      <c r="E721" s="42"/>
      <c r="F721" s="42"/>
      <c r="G721" s="123"/>
      <c r="H721" s="41"/>
      <c r="I721" s="41"/>
      <c r="J721" s="41"/>
      <c r="K721" s="59"/>
      <c r="L721" s="66"/>
      <c r="M721" s="66"/>
      <c r="N721" s="59"/>
      <c r="O721" s="59"/>
      <c r="P721" s="59"/>
      <c r="Q721" s="46"/>
      <c r="R721" s="59"/>
      <c r="S721" s="59"/>
      <c r="T721" s="46"/>
      <c r="U721" s="65"/>
      <c r="V721" s="65"/>
      <c r="W721" s="65"/>
      <c r="X721" s="65"/>
      <c r="Y721" s="67"/>
    </row>
    <row r="722" spans="1:25" s="47" customFormat="1" ht="11.25" customHeight="1" x14ac:dyDescent="0.15">
      <c r="A722" s="293" t="s">
        <v>348</v>
      </c>
      <c r="B722" s="42"/>
      <c r="C722" s="42"/>
      <c r="D722" s="42"/>
      <c r="E722" s="42"/>
      <c r="F722" s="42"/>
      <c r="G722" s="123"/>
      <c r="H722" s="41"/>
      <c r="I722" s="41"/>
      <c r="J722" s="41"/>
      <c r="K722" s="59"/>
      <c r="L722" s="66"/>
      <c r="M722" s="66"/>
      <c r="N722" s="59"/>
      <c r="O722" s="59"/>
      <c r="P722" s="59"/>
      <c r="Q722" s="46"/>
      <c r="R722" s="59"/>
      <c r="S722" s="59"/>
      <c r="T722" s="46"/>
      <c r="U722" s="65"/>
      <c r="V722" s="65"/>
      <c r="W722" s="65"/>
      <c r="X722" s="65"/>
      <c r="Y722" s="67"/>
    </row>
    <row r="723" spans="1:25" s="47" customFormat="1" ht="11.25" customHeight="1" x14ac:dyDescent="0.15">
      <c r="A723" s="293" t="s">
        <v>349</v>
      </c>
      <c r="B723" s="42"/>
      <c r="C723" s="42"/>
      <c r="D723" s="42"/>
      <c r="E723" s="42"/>
      <c r="F723" s="42"/>
      <c r="G723" s="123"/>
      <c r="H723" s="41"/>
      <c r="I723" s="41"/>
      <c r="J723" s="41"/>
      <c r="K723" s="59"/>
      <c r="L723" s="66"/>
      <c r="M723" s="66"/>
      <c r="N723" s="59"/>
      <c r="O723" s="59"/>
      <c r="P723" s="59"/>
      <c r="Q723" s="46"/>
      <c r="R723" s="59"/>
      <c r="S723" s="59"/>
      <c r="T723" s="46"/>
      <c r="U723" s="65"/>
      <c r="V723" s="65"/>
      <c r="W723" s="65"/>
      <c r="X723" s="65"/>
      <c r="Y723" s="67"/>
    </row>
    <row r="724" spans="1:25" s="47" customFormat="1" ht="11.25" customHeight="1" x14ac:dyDescent="0.15">
      <c r="A724" s="293" t="s">
        <v>350</v>
      </c>
      <c r="B724" s="42"/>
      <c r="C724" s="42"/>
      <c r="D724" s="42"/>
      <c r="E724" s="42"/>
      <c r="F724" s="42"/>
      <c r="G724" s="123"/>
      <c r="H724" s="41"/>
      <c r="I724" s="41"/>
      <c r="J724" s="41"/>
      <c r="K724" s="59"/>
      <c r="L724" s="66"/>
      <c r="M724" s="66"/>
      <c r="N724" s="59"/>
      <c r="O724" s="59"/>
      <c r="P724" s="59"/>
      <c r="Q724" s="46"/>
      <c r="R724" s="59"/>
      <c r="S724" s="59"/>
      <c r="T724" s="46"/>
      <c r="U724" s="65"/>
      <c r="V724" s="65"/>
      <c r="W724" s="65"/>
      <c r="X724" s="65"/>
      <c r="Y724" s="67"/>
    </row>
    <row r="725" spans="1:25" s="47" customFormat="1" ht="11.25" customHeight="1" x14ac:dyDescent="0.15">
      <c r="A725" s="295" t="s">
        <v>351</v>
      </c>
      <c r="B725" s="42"/>
      <c r="C725" s="42"/>
      <c r="D725" s="42"/>
      <c r="E725" s="42"/>
      <c r="F725" s="42"/>
      <c r="G725" s="123">
        <f>'2. Collected Data'!G725*'2. Collected Data'!AA725</f>
        <v>12320</v>
      </c>
      <c r="H725" s="41">
        <f>'2. Collected Data'!I725/'3. Calculated Stats'!$G725*1000</f>
        <v>33.198051948051948</v>
      </c>
      <c r="I725" s="41">
        <f>'2. Collected Data'!J725/'3. Calculated Stats'!$G725*1000</f>
        <v>3.1655844155844157</v>
      </c>
      <c r="J725" s="41">
        <f>'2. Collected Data'!K725/'3. Calculated Stats'!$G725*1000</f>
        <v>1.7857142857142856</v>
      </c>
      <c r="K725" s="59">
        <f>('2. Collected Data'!Y725+'2. Collected Data'!Z725)/G725*1000</f>
        <v>37.256493506493506</v>
      </c>
      <c r="L725" s="66">
        <f>IF(SUM('2. Collected Data'!Y725:Z725)&gt;0,(ROUND('2. Collected Data'!Y725/SUM('2. Collected Data'!Y725:Z725),2)),"")</f>
        <v>0.99</v>
      </c>
      <c r="M725" s="66">
        <f>IF(SUM('2. Collected Data'!Y725:Z725)&gt;0,1-L725,"")</f>
        <v>1.0000000000000009E-2</v>
      </c>
      <c r="N725" s="59">
        <f>IF('2. Collected Data'!AD725&gt;0,'2. Collected Data'!AE725/'2. Collected Data'!AD725,"")</f>
        <v>0</v>
      </c>
      <c r="O725" s="59">
        <f>IF('2. Collected Data'!AF725&gt;0,'2. Collected Data'!AG725/'2. Collected Data'!AF725,"")</f>
        <v>0</v>
      </c>
      <c r="P725" s="59">
        <f>SUM('2. Collected Data'!AI725:AK725)/'2. Collected Data'!G725</f>
        <v>9.0478084415584412</v>
      </c>
      <c r="Q725" s="46" t="str">
        <f>IF(MAX('2. Collected Data'!AI725:AK725)='2. Collected Data'!AI725,"NaCl",IF(MAX('2. Collected Data'!AJ725:AK725)='2. Collected Data'!AJ725,"CaCl2","MgCl2"))</f>
        <v>NaCl</v>
      </c>
      <c r="R725" s="59">
        <f>'2. Collected Data'!AL725/'2. Collected Data'!G725</f>
        <v>2.2566558441558442</v>
      </c>
      <c r="S725" s="59">
        <f>SUM('2. Collected Data'!AO725:AU725)/'2. Collected Data'!G725</f>
        <v>1323.4376623376622</v>
      </c>
      <c r="T725" s="46" t="str">
        <f>IF(MAX('2. Collected Data'!AO725:AT725)='2. Collected Data'!AO725,"NaCl",IF(MAX('2. Collected Data'!AP725:AT725)='2. Collected Data'!AP725,"CaCl2",IF(MAX('2. Collected Data'!AQ725:AT725)='2. Collected Data'!AQ725,"MgCl2",IF(MAX('2. Collected Data'!AR725:AT725)='2. Collected Data'!AR725,"Potassium Acetate",IF('2. Collected Data'!AS725&gt;'2. Collected Data'!AT725,"Enhanced Brine","Ag Byproduct")))))</f>
        <v>NaCl</v>
      </c>
      <c r="U725" s="65" t="str">
        <f>IF('2. Collected Data'!BC725&gt;0,'2. Collected Data'!BC725/'2. Collected Data'!$G725,"")</f>
        <v/>
      </c>
      <c r="V725" s="65" t="str">
        <f>IF('2. Collected Data'!BD725&gt;0,'2. Collected Data'!BD725/'2. Collected Data'!$G725,"")</f>
        <v/>
      </c>
      <c r="W725" s="65" t="str">
        <f>IF('2. Collected Data'!BE725&gt;0,'2. Collected Data'!BE725/'2. Collected Data'!$G725,"")</f>
        <v/>
      </c>
      <c r="X725" s="65" t="str">
        <f>IF('2. Collected Data'!BF725&gt;0,'2. Collected Data'!BF725/'2. Collected Data'!$G725,"")</f>
        <v/>
      </c>
      <c r="Y725" s="67">
        <f>IF(AND('2. Collected Data'!BB725&gt;0,'2. Collected Data'!BH725&gt;0),('2. Collected Data'!BH725-'2. Collected Data'!BB725)/'2. Collected Data'!BH725,"")</f>
        <v>0</v>
      </c>
    </row>
    <row r="726" spans="1:25" s="47" customFormat="1" ht="11.25" customHeight="1" x14ac:dyDescent="0.15">
      <c r="A726" s="292" t="s">
        <v>135</v>
      </c>
      <c r="B726" s="42"/>
      <c r="C726" s="42"/>
      <c r="D726" s="42"/>
      <c r="E726" s="42"/>
      <c r="F726" s="42"/>
      <c r="G726" s="123">
        <f>'2. Collected Data'!G726*'2. Collected Data'!AA726</f>
        <v>37571.82</v>
      </c>
      <c r="H726" s="41">
        <f>'2. Collected Data'!I726/'3. Calculated Stats'!$G726*1000</f>
        <v>46.497614435499798</v>
      </c>
      <c r="I726" s="41">
        <f>'2. Collected Data'!J726/'3. Calculated Stats'!$G726*1000</f>
        <v>2.4752593832292393</v>
      </c>
      <c r="J726" s="41">
        <f>'2. Collected Data'!K726/'3. Calculated Stats'!$G726*1000</f>
        <v>0.21292553834230016</v>
      </c>
      <c r="K726" s="59">
        <f>('2. Collected Data'!Y726+'2. Collected Data'!Z726)/G726*1000</f>
        <v>102.73657225015982</v>
      </c>
      <c r="L726" s="66">
        <f>IF(SUM('2. Collected Data'!Y726:Z726)&gt;0,(ROUND('2. Collected Data'!Y726/SUM('2. Collected Data'!Y726:Z726),2)),"")</f>
        <v>0.42</v>
      </c>
      <c r="M726" s="66">
        <f>IF(SUM('2. Collected Data'!Y726:Z726)&gt;0,1-L726,"")</f>
        <v>0.58000000000000007</v>
      </c>
      <c r="N726" s="59">
        <f>IF('2. Collected Data'!AD726&gt;0,'2. Collected Data'!AE726/'2. Collected Data'!AD726,"")</f>
        <v>2553.1914893617022</v>
      </c>
      <c r="O726" s="59">
        <f>IF('2. Collected Data'!AF726&gt;0,'2. Collected Data'!AG726/'2. Collected Data'!AF726,"")</f>
        <v>2040.8163265306123</v>
      </c>
      <c r="P726" s="59">
        <f>SUM('2. Collected Data'!AI726:AK726)/'2. Collected Data'!G726</f>
        <v>7.6094104570925767</v>
      </c>
      <c r="Q726" s="46" t="str">
        <f>IF(MAX('2. Collected Data'!AI726:AK726)='2. Collected Data'!AI726,"NaCl",IF(MAX('2. Collected Data'!AJ726:AK726)='2. Collected Data'!AJ726,"CaCl2","MgCl2"))</f>
        <v>NaCl</v>
      </c>
      <c r="R726" s="59">
        <f>'2. Collected Data'!AL726/'2. Collected Data'!G726</f>
        <v>2.3387208817672395E-2</v>
      </c>
      <c r="S726" s="59">
        <f>SUM('2. Collected Data'!AO726:AU726)/'2. Collected Data'!G726</f>
        <v>37.100240818783867</v>
      </c>
      <c r="T726" s="46" t="str">
        <f>IF(MAX('2. Collected Data'!AO726:AT726)='2. Collected Data'!AO726,"NaCl",IF(MAX('2. Collected Data'!AP726:AT726)='2. Collected Data'!AP726,"CaCl2",IF(MAX('2. Collected Data'!AQ726:AT726)='2. Collected Data'!AQ726,"MgCl2",IF(MAX('2. Collected Data'!AR726:AT726)='2. Collected Data'!AR726,"Potassium Acetate",IF('2. Collected Data'!AS726&gt;'2. Collected Data'!AT726,"Enhanced Brine","Ag Byproduct")))))</f>
        <v>NaCl</v>
      </c>
      <c r="U726" s="65">
        <f>IF('2. Collected Data'!BC726&gt;0,'2. Collected Data'!BC726/'2. Collected Data'!$G726,"")</f>
        <v>352.89214097161118</v>
      </c>
      <c r="V726" s="65">
        <f>IF('2. Collected Data'!BD726&gt;0,'2. Collected Data'!BD726/'2. Collected Data'!$G726,"")</f>
        <v>305.95563377020329</v>
      </c>
      <c r="W726" s="65">
        <f>IF('2. Collected Data'!BE726&gt;0,'2. Collected Data'!BE726/'2. Collected Data'!$G726,"")</f>
        <v>460.54276848978833</v>
      </c>
      <c r="X726" s="65">
        <f>IF('2. Collected Data'!BF726&gt;0,'2. Collected Data'!BF726/'2. Collected Data'!$G726,"")</f>
        <v>1119.3905432316028</v>
      </c>
      <c r="Y726" s="67">
        <f>IF(AND('2. Collected Data'!BB726&gt;0,'2. Collected Data'!BH726&gt;0),('2. Collected Data'!BH726-'2. Collected Data'!BB726)/'2. Collected Data'!BH726,"")</f>
        <v>-0.32653061224489793</v>
      </c>
    </row>
    <row r="727" spans="1:25" s="47" customFormat="1" ht="11.25" customHeight="1" x14ac:dyDescent="0.15">
      <c r="A727" s="295" t="s">
        <v>155</v>
      </c>
      <c r="B727" s="42"/>
      <c r="C727" s="42"/>
      <c r="D727" s="42"/>
      <c r="E727" s="42"/>
      <c r="F727" s="42"/>
      <c r="G727" s="123">
        <f>'2. Collected Data'!G727*'2. Collected Data'!AA727</f>
        <v>26507</v>
      </c>
      <c r="H727" s="41">
        <f>'2. Collected Data'!I727/'3. Calculated Stats'!$G727*1000</f>
        <v>40.743954427132451</v>
      </c>
      <c r="I727" s="41">
        <f>'2. Collected Data'!J727/'3. Calculated Stats'!$G727*1000</f>
        <v>0.67906590711887427</v>
      </c>
      <c r="J727" s="41">
        <f>'2. Collected Data'!K727/'3. Calculated Stats'!$G727*1000</f>
        <v>0</v>
      </c>
      <c r="K727" s="59">
        <f>('2. Collected Data'!Y727+'2. Collected Data'!Z727)/G727*1000</f>
        <v>69.52880371222696</v>
      </c>
      <c r="L727" s="66">
        <f>IF(SUM('2. Collected Data'!Y727:Z727)&gt;0,(ROUND('2. Collected Data'!Y727/SUM('2. Collected Data'!Y727:Z727),2)),"")</f>
        <v>0.92</v>
      </c>
      <c r="M727" s="66">
        <f>IF(SUM('2. Collected Data'!Y727:Z727)&gt;0,1-L727,"")</f>
        <v>7.999999999999996E-2</v>
      </c>
      <c r="N727" s="59">
        <f>IF('2. Collected Data'!AD727&gt;0,'2. Collected Data'!AE727/'2. Collected Data'!AD727,"")</f>
        <v>3064.4406779661017</v>
      </c>
      <c r="O727" s="59">
        <f>IF('2. Collected Data'!AF727&gt;0,'2. Collected Data'!AG727/'2. Collected Data'!AF727,"")</f>
        <v>14016.055555555555</v>
      </c>
      <c r="P727" s="59">
        <f>SUM('2. Collected Data'!AI727:AK727)/'2. Collected Data'!G727</f>
        <v>7.007733806164409</v>
      </c>
      <c r="Q727" s="46" t="str">
        <f>IF(MAX('2. Collected Data'!AI727:AK727)='2. Collected Data'!AI727,"NaCl",IF(MAX('2. Collected Data'!AJ727:AK727)='2. Collected Data'!AJ727,"CaCl2","MgCl2"))</f>
        <v>NaCl</v>
      </c>
      <c r="R727" s="59">
        <f>'2. Collected Data'!AL727/'2. Collected Data'!G727</f>
        <v>0</v>
      </c>
      <c r="S727" s="59">
        <f>SUM('2. Collected Data'!AO727:AU727)/'2. Collected Data'!G727</f>
        <v>310.27547440298787</v>
      </c>
      <c r="T727" s="46" t="str">
        <f>IF(MAX('2. Collected Data'!AO727:AT727)='2. Collected Data'!AO727,"NaCl",IF(MAX('2. Collected Data'!AP727:AT727)='2. Collected Data'!AP727,"CaCl2",IF(MAX('2. Collected Data'!AQ727:AT727)='2. Collected Data'!AQ727,"MgCl2",IF(MAX('2. Collected Data'!AR727:AT727)='2. Collected Data'!AR727,"Potassium Acetate",IF('2. Collected Data'!AS727&gt;'2. Collected Data'!AT727,"Enhanced Brine","Ag Byproduct")))))</f>
        <v>NaCl</v>
      </c>
      <c r="U727" s="65">
        <f>IF('2. Collected Data'!BC727&gt;0,'2. Collected Data'!BC727/'2. Collected Data'!$G727,"")</f>
        <v>104.98317425585694</v>
      </c>
      <c r="V727" s="65">
        <f>IF('2. Collected Data'!BD727&gt;0,'2. Collected Data'!BD727/'2. Collected Data'!$G727,"")</f>
        <v>259.34709284339982</v>
      </c>
      <c r="W727" s="65">
        <f>IF('2. Collected Data'!BE727&gt;0,'2. Collected Data'!BE727/'2. Collected Data'!$G727,"")</f>
        <v>516.90809974723663</v>
      </c>
      <c r="X727" s="65">
        <f>IF('2. Collected Data'!BF727&gt;0,'2. Collected Data'!BF727/'2. Collected Data'!$G727,"")</f>
        <v>881.23836684649336</v>
      </c>
      <c r="Y727" s="67">
        <f>IF(AND('2. Collected Data'!BB727&gt;0,'2. Collected Data'!BH727&gt;0),('2. Collected Data'!BH727-'2. Collected Data'!BB727)/'2. Collected Data'!BH727,"")</f>
        <v>-0.10902842861605755</v>
      </c>
    </row>
    <row r="728" spans="1:25" s="47" customFormat="1" ht="11.25" customHeight="1" x14ac:dyDescent="0.15">
      <c r="A728" s="292" t="s">
        <v>136</v>
      </c>
      <c r="B728" s="42"/>
      <c r="C728" s="42"/>
      <c r="D728" s="42"/>
      <c r="E728" s="42"/>
      <c r="F728" s="42"/>
      <c r="G728" s="123">
        <f>'2. Collected Data'!G728*'2. Collected Data'!AA728</f>
        <v>24000.57</v>
      </c>
      <c r="H728" s="41">
        <f>'2. Collected Data'!I728/'3. Calculated Stats'!$G728*1000</f>
        <v>37.582440750365514</v>
      </c>
      <c r="I728" s="41">
        <f>'2. Collected Data'!J728/'3. Calculated Stats'!$G728*1000</f>
        <v>1.8749554698075921</v>
      </c>
      <c r="J728" s="41">
        <f>'2. Collected Data'!K728/'3. Calculated Stats'!$G728*1000</f>
        <v>0.45832244817518919</v>
      </c>
      <c r="K728" s="59">
        <f>('2. Collected Data'!Y728+'2. Collected Data'!Z728)/G728*1000</f>
        <v>58.998598783278901</v>
      </c>
      <c r="L728" s="66">
        <f>IF(SUM('2. Collected Data'!Y728:Z728)&gt;0,(ROUND('2. Collected Data'!Y728/SUM('2. Collected Data'!Y728:Z728),2)),"")</f>
        <v>0.64</v>
      </c>
      <c r="M728" s="66">
        <f>IF(SUM('2. Collected Data'!Y728:Z728)&gt;0,1-L728,"")</f>
        <v>0.36</v>
      </c>
      <c r="N728" s="59">
        <f>IF('2. Collected Data'!AD728&gt;0,'2. Collected Data'!AE728/'2. Collected Data'!AD728,"")</f>
        <v>1913.7931034482758</v>
      </c>
      <c r="O728" s="59">
        <f>IF('2. Collected Data'!AF728&gt;0,'2. Collected Data'!AG728/'2. Collected Data'!AF728,"")</f>
        <v>27941.176470588234</v>
      </c>
      <c r="P728" s="59">
        <f>SUM('2. Collected Data'!AI728:AK728)/'2. Collected Data'!G728</f>
        <v>5.0495813224435917</v>
      </c>
      <c r="Q728" s="46" t="str">
        <f>IF(MAX('2. Collected Data'!AI728:AK728)='2. Collected Data'!AI728,"NaCl",IF(MAX('2. Collected Data'!AJ728:AK728)='2. Collected Data'!AJ728,"CaCl2","MgCl2"))</f>
        <v>NaCl</v>
      </c>
      <c r="R728" s="59">
        <f>'2. Collected Data'!AL728/'2. Collected Data'!G728</f>
        <v>0.46240151796394835</v>
      </c>
      <c r="S728" s="59">
        <f>SUM('2. Collected Data'!AO728:AU728)/'2. Collected Data'!G728</f>
        <v>900.02969929464177</v>
      </c>
      <c r="T728" s="46" t="str">
        <f>IF(MAX('2. Collected Data'!AO728:AT728)='2. Collected Data'!AO728,"NaCl",IF(MAX('2. Collected Data'!AP728:AT728)='2. Collected Data'!AP728,"CaCl2",IF(MAX('2. Collected Data'!AQ728:AT728)='2. Collected Data'!AQ728,"MgCl2",IF(MAX('2. Collected Data'!AR728:AT728)='2. Collected Data'!AR728,"Potassium Acetate",IF('2. Collected Data'!AS728&gt;'2. Collected Data'!AT728,"Enhanced Brine","Ag Byproduct")))))</f>
        <v>NaCl</v>
      </c>
      <c r="U728" s="65">
        <f>IF('2. Collected Data'!BC728&gt;0,'2. Collected Data'!BC728/'2. Collected Data'!$G728,"")</f>
        <v>449.50121684609991</v>
      </c>
      <c r="V728" s="65">
        <f>IF('2. Collected Data'!BD728&gt;0,'2. Collected Data'!BD728/'2. Collected Data'!$G728,"")</f>
        <v>202.77638906075981</v>
      </c>
      <c r="W728" s="65">
        <f>IF('2. Collected Data'!BE728&gt;0,'2. Collected Data'!BE728/'2. Collected Data'!$G728,"")</f>
        <v>433.83541640886028</v>
      </c>
      <c r="X728" s="65">
        <f>IF('2. Collected Data'!BF728&gt;0,'2. Collected Data'!BF728/'2. Collected Data'!$G728,"")</f>
        <v>1086.1130223157199</v>
      </c>
      <c r="Y728" s="67">
        <f>IF(AND('2. Collected Data'!BB728&gt;0,'2. Collected Data'!BH728&gt;0),('2. Collected Data'!BH728-'2. Collected Data'!BB728)/'2. Collected Data'!BH728,"")</f>
        <v>-4.4619422572178491E-2</v>
      </c>
    </row>
    <row r="729" spans="1:25" s="47" customFormat="1" ht="11.25" customHeight="1" x14ac:dyDescent="0.15">
      <c r="A729" s="292" t="s">
        <v>109</v>
      </c>
      <c r="B729" s="42"/>
      <c r="C729" s="42"/>
      <c r="D729" s="42"/>
      <c r="E729" s="42"/>
      <c r="F729" s="42"/>
      <c r="G729" s="123">
        <f>'2. Collected Data'!G729*'2. Collected Data'!AA729</f>
        <v>25300</v>
      </c>
      <c r="H729" s="41">
        <f>'2. Collected Data'!I729/'3. Calculated Stats'!$G729*1000</f>
        <v>23.359683794466402</v>
      </c>
      <c r="I729" s="41">
        <f>'2. Collected Data'!J729/'3. Calculated Stats'!$G729*1000</f>
        <v>4.4664031620553359</v>
      </c>
      <c r="J729" s="41">
        <f>'2. Collected Data'!K729/'3. Calculated Stats'!$G729*1000</f>
        <v>0.15810276679841898</v>
      </c>
      <c r="K729" s="59">
        <f>('2. Collected Data'!Y729+'2. Collected Data'!Z729)/G729*1000</f>
        <v>47.826086956521742</v>
      </c>
      <c r="L729" s="66">
        <f>IF(SUM('2. Collected Data'!Y729:Z729)&gt;0,(ROUND('2. Collected Data'!Y729/SUM('2. Collected Data'!Y729:Z729),2)),"")</f>
        <v>0.99</v>
      </c>
      <c r="M729" s="66">
        <f>IF(SUM('2. Collected Data'!Y729:Z729)&gt;0,1-L729,"")</f>
        <v>1.0000000000000009E-2</v>
      </c>
      <c r="N729" s="59">
        <f>IF('2. Collected Data'!AD729&gt;0,'2. Collected Data'!AE729/'2. Collected Data'!AD729,"")</f>
        <v>1250</v>
      </c>
      <c r="O729" s="59">
        <f>IF('2. Collected Data'!AF729&gt;0,'2. Collected Data'!AG729/'2. Collected Data'!AF729,"")</f>
        <v>15000</v>
      </c>
      <c r="P729" s="59">
        <f>SUM('2. Collected Data'!AI729:AK729)/'2. Collected Data'!G729</f>
        <v>2.0948616600790513</v>
      </c>
      <c r="Q729" s="46" t="str">
        <f>IF(MAX('2. Collected Data'!AI729:AK729)='2. Collected Data'!AI729,"NaCl",IF(MAX('2. Collected Data'!AJ729:AK729)='2. Collected Data'!AJ729,"CaCl2","MgCl2"))</f>
        <v>NaCl</v>
      </c>
      <c r="R729" s="59">
        <f>'2. Collected Data'!AL729/'2. Collected Data'!G729</f>
        <v>0.6324110671936759</v>
      </c>
      <c r="S729" s="59">
        <f>SUM('2. Collected Data'!AO729:AU729)/'2. Collected Data'!G729</f>
        <v>140.23715415019763</v>
      </c>
      <c r="T729" s="46" t="str">
        <f>IF(MAX('2. Collected Data'!AO729:AT729)='2. Collected Data'!AO729,"NaCl",IF(MAX('2. Collected Data'!AP729:AT729)='2. Collected Data'!AP729,"CaCl2",IF(MAX('2. Collected Data'!AQ729:AT729)='2. Collected Data'!AQ729,"MgCl2",IF(MAX('2. Collected Data'!AR729:AT729)='2. Collected Data'!AR729,"Potassium Acetate",IF('2. Collected Data'!AS729&gt;'2. Collected Data'!AT729,"Enhanced Brine","Ag Byproduct")))))</f>
        <v>NaCl</v>
      </c>
      <c r="U729" s="65">
        <f>IF('2. Collected Data'!BC729&gt;0,'2. Collected Data'!BC729/'2. Collected Data'!$G729,"")</f>
        <v>161.07897233201581</v>
      </c>
      <c r="V729" s="65">
        <f>IF('2. Collected Data'!BD729&gt;0,'2. Collected Data'!BD729/'2. Collected Data'!$G729,"")</f>
        <v>130.59359683794466</v>
      </c>
      <c r="W729" s="65">
        <f>IF('2. Collected Data'!BE729&gt;0,'2. Collected Data'!BE729/'2. Collected Data'!$G729,"")</f>
        <v>108.65221343873517</v>
      </c>
      <c r="X729" s="65">
        <f>IF('2. Collected Data'!BF729&gt;0,'2. Collected Data'!BF729/'2. Collected Data'!$G729,"")</f>
        <v>404.99260869565217</v>
      </c>
      <c r="Y729" s="67">
        <f>IF(AND('2. Collected Data'!BB729&gt;0,'2. Collected Data'!BH729&gt;0),('2. Collected Data'!BH729-'2. Collected Data'!BB729)/'2. Collected Data'!BH729,"")</f>
        <v>-9.3028624192059123E-2</v>
      </c>
    </row>
    <row r="730" spans="1:25" s="47" customFormat="1" ht="11.25" customHeight="1" x14ac:dyDescent="0.15">
      <c r="A730" s="292" t="s">
        <v>352</v>
      </c>
      <c r="B730" s="42"/>
      <c r="C730" s="42"/>
      <c r="D730" s="42"/>
      <c r="E730" s="42"/>
      <c r="F730" s="42"/>
      <c r="G730" s="123">
        <f>'2. Collected Data'!G730*'2. Collected Data'!AA730</f>
        <v>59400</v>
      </c>
      <c r="H730" s="41">
        <f>'2. Collected Data'!I730/'3. Calculated Stats'!$G730*1000</f>
        <v>16.498316498316498</v>
      </c>
      <c r="I730" s="41">
        <f>'2. Collected Data'!J730/'3. Calculated Stats'!$G730*1000</f>
        <v>0.25252525252525254</v>
      </c>
      <c r="J730" s="41">
        <f>'2. Collected Data'!K730/'3. Calculated Stats'!$G730*1000</f>
        <v>0</v>
      </c>
      <c r="K730" s="59">
        <f>('2. Collected Data'!Y730+'2. Collected Data'!Z730)/G730*1000</f>
        <v>36.195286195286194</v>
      </c>
      <c r="L730" s="66">
        <f>IF(SUM('2. Collected Data'!Y730:Z730)&gt;0,(ROUND('2. Collected Data'!Y730/SUM('2. Collected Data'!Y730:Z730),2)),"")</f>
        <v>0.93</v>
      </c>
      <c r="M730" s="66">
        <f>IF(SUM('2. Collected Data'!Y730:Z730)&gt;0,1-L730,"")</f>
        <v>6.9999999999999951E-2</v>
      </c>
      <c r="N730" s="59">
        <f>IF('2. Collected Data'!AD730&gt;0,'2. Collected Data'!AE730/'2. Collected Data'!AD730,"")</f>
        <v>2512</v>
      </c>
      <c r="O730" s="59">
        <f>IF('2. Collected Data'!AF730&gt;0,'2. Collected Data'!AG730/'2. Collected Data'!AF730,"")</f>
        <v>16000</v>
      </c>
      <c r="P730" s="59">
        <f>SUM('2. Collected Data'!AI730:AK730)/'2. Collected Data'!G730</f>
        <v>1.0731666666666666</v>
      </c>
      <c r="Q730" s="46" t="str">
        <f>IF(MAX('2. Collected Data'!AI730:AK730)='2. Collected Data'!AI730,"NaCl",IF(MAX('2. Collected Data'!AJ730:AK730)='2. Collected Data'!AJ730,"CaCl2","MgCl2"))</f>
        <v>NaCl</v>
      </c>
      <c r="R730" s="59">
        <f>'2. Collected Data'!AL730/'2. Collected Data'!G730</f>
        <v>0</v>
      </c>
      <c r="S730" s="59">
        <f>SUM('2. Collected Data'!AO730:AU730)/'2. Collected Data'!G730</f>
        <v>21.268249999999998</v>
      </c>
      <c r="T730" s="46" t="str">
        <f>IF(MAX('2. Collected Data'!AO730:AT730)='2. Collected Data'!AO730,"NaCl",IF(MAX('2. Collected Data'!AP730:AT730)='2. Collected Data'!AP730,"CaCl2",IF(MAX('2. Collected Data'!AQ730:AT730)='2. Collected Data'!AQ730,"MgCl2",IF(MAX('2. Collected Data'!AR730:AT730)='2. Collected Data'!AR730,"Potassium Acetate",IF('2. Collected Data'!AS730&gt;'2. Collected Data'!AT730,"Enhanced Brine","Ag Byproduct")))))</f>
        <v>NaCl</v>
      </c>
      <c r="U730" s="65">
        <f>IF('2. Collected Data'!BC730&gt;0,'2. Collected Data'!BC730/'2. Collected Data'!$G730,"")</f>
        <v>118.38766666666666</v>
      </c>
      <c r="V730" s="65">
        <f>IF('2. Collected Data'!BD730&gt;0,'2. Collected Data'!BD730/'2. Collected Data'!$G730,"")</f>
        <v>230.57716666666667</v>
      </c>
      <c r="W730" s="65">
        <f>IF('2. Collected Data'!BE730&gt;0,'2. Collected Data'!BE730/'2. Collected Data'!$G730,"")</f>
        <v>118.69816666666667</v>
      </c>
      <c r="X730" s="65">
        <f>IF('2. Collected Data'!BF730&gt;0,'2. Collected Data'!BF730/'2. Collected Data'!$G730,"")</f>
        <v>476.17599999999999</v>
      </c>
      <c r="Y730" s="67">
        <f>IF(AND('2. Collected Data'!BB730&gt;0,'2. Collected Data'!BH730&gt;0),('2. Collected Data'!BH730-'2. Collected Data'!BB730)/'2. Collected Data'!BH730,"")</f>
        <v>-0.32786885245901637</v>
      </c>
    </row>
    <row r="731" spans="1:25" s="47" customFormat="1" ht="11.25" customHeight="1" x14ac:dyDescent="0.15">
      <c r="A731" s="293" t="s">
        <v>53</v>
      </c>
      <c r="B731" s="42"/>
      <c r="C731" s="42"/>
      <c r="D731" s="42"/>
      <c r="E731" s="42"/>
      <c r="F731" s="42"/>
      <c r="G731" s="123"/>
      <c r="H731" s="41"/>
      <c r="I731" s="41"/>
      <c r="J731" s="41"/>
      <c r="K731" s="59"/>
      <c r="L731" s="66"/>
      <c r="M731" s="66"/>
      <c r="N731" s="59"/>
      <c r="O731" s="59"/>
      <c r="P731" s="59"/>
      <c r="Q731" s="46"/>
      <c r="R731" s="59"/>
      <c r="S731" s="59"/>
      <c r="T731" s="46"/>
      <c r="U731" s="65"/>
      <c r="V731" s="65"/>
      <c r="W731" s="65"/>
      <c r="X731" s="65"/>
      <c r="Y731" s="67"/>
    </row>
    <row r="732" spans="1:25" s="47" customFormat="1" ht="11.25" customHeight="1" x14ac:dyDescent="0.15">
      <c r="A732" s="161" t="s">
        <v>137</v>
      </c>
      <c r="B732" s="42"/>
      <c r="C732" s="42"/>
      <c r="D732" s="42"/>
      <c r="E732" s="42"/>
      <c r="F732" s="42"/>
      <c r="G732" s="123">
        <f>'2. Collected Data'!G732*'2. Collected Data'!AA732</f>
        <v>7802</v>
      </c>
      <c r="H732" s="41">
        <f>'2. Collected Data'!I732/'3. Calculated Stats'!$G732*1000</f>
        <v>51.268905408869522</v>
      </c>
      <c r="I732" s="41">
        <f>'2. Collected Data'!J732/'3. Calculated Stats'!$G732*1000</f>
        <v>2.8197897974878239</v>
      </c>
      <c r="J732" s="41">
        <f>'2. Collected Data'!K732/'3. Calculated Stats'!$G732*1000</f>
        <v>1.5380671622660858</v>
      </c>
      <c r="K732" s="59">
        <f>('2. Collected Data'!Y732+'2. Collected Data'!Z732)/G732*1000</f>
        <v>124.96795693411946</v>
      </c>
      <c r="L732" s="66">
        <f>IF(SUM('2. Collected Data'!Y732:Z732)&gt;0,(ROUND('2. Collected Data'!Y732/SUM('2. Collected Data'!Y732:Z732),2)),"")</f>
        <v>1</v>
      </c>
      <c r="M732" s="66">
        <f>IF(SUM('2. Collected Data'!Y732:Z732)&gt;0,1-L732,"")</f>
        <v>0</v>
      </c>
      <c r="N732" s="59">
        <f>IF('2. Collected Data'!AD732&gt;0,'2. Collected Data'!AE732/'2. Collected Data'!AD732,"")</f>
        <v>900</v>
      </c>
      <c r="O732" s="59">
        <f>IF('2. Collected Data'!AF732&gt;0,'2. Collected Data'!AG732/'2. Collected Data'!AF732,"")</f>
        <v>8250</v>
      </c>
      <c r="P732" s="59">
        <f>SUM('2. Collected Data'!AI732:AK732)/'2. Collected Data'!G732</f>
        <v>17.13156626506024</v>
      </c>
      <c r="Q732" s="46" t="str">
        <f>IF(MAX('2. Collected Data'!AI732:AK732)='2. Collected Data'!AI732,"NaCl",IF(MAX('2. Collected Data'!AJ732:AK732)='2. Collected Data'!AJ732,"CaCl2","MgCl2"))</f>
        <v>NaCl</v>
      </c>
      <c r="R732" s="59">
        <f>'2. Collected Data'!AL732/'2. Collected Data'!G732</f>
        <v>2.1527710843373495</v>
      </c>
      <c r="S732" s="59">
        <f>SUM('2. Collected Data'!AO732:AU732)/'2. Collected Data'!G732</f>
        <v>144.27638554216867</v>
      </c>
      <c r="T732" s="46" t="str">
        <f>IF(MAX('2. Collected Data'!AO732:AT732)='2. Collected Data'!AO732,"NaCl",IF(MAX('2. Collected Data'!AP732:AT732)='2. Collected Data'!AP732,"CaCl2",IF(MAX('2. Collected Data'!AQ732:AT732)='2. Collected Data'!AQ732,"MgCl2",IF(MAX('2. Collected Data'!AR732:AT732)='2. Collected Data'!AR732,"Potassium Acetate",IF('2. Collected Data'!AS732&gt;'2. Collected Data'!AT732,"Enhanced Brine","Ag Byproduct")))))</f>
        <v>NaCl</v>
      </c>
      <c r="U732" s="65">
        <f>IF('2. Collected Data'!BC732&gt;0,'2. Collected Data'!BC732/'2. Collected Data'!$G732,"")</f>
        <v>1151.1598795180723</v>
      </c>
      <c r="V732" s="65">
        <f>IF('2. Collected Data'!BD732&gt;0,'2. Collected Data'!BD732/'2. Collected Data'!$G732,"")</f>
        <v>1182.5646987951807</v>
      </c>
      <c r="W732" s="65">
        <f>IF('2. Collected Data'!BE732&gt;0,'2. Collected Data'!BE732/'2. Collected Data'!$G732,"")</f>
        <v>1295.0259036144578</v>
      </c>
      <c r="X732" s="65">
        <f>IF('2. Collected Data'!BF732&gt;0,'2. Collected Data'!BF732/'2. Collected Data'!$G732,"")</f>
        <v>3881.7626506024098</v>
      </c>
      <c r="Y732" s="67">
        <f>IF(AND('2. Collected Data'!BB732&gt;0,'2. Collected Data'!BH732&gt;0),('2. Collected Data'!BH732-'2. Collected Data'!BB732)/'2. Collected Data'!BH732,"")</f>
        <v>-2.1502209131075017E-2</v>
      </c>
    </row>
    <row r="733" spans="1:25" s="47" customFormat="1" ht="11.25" customHeight="1" x14ac:dyDescent="0.15">
      <c r="A733" s="295" t="s">
        <v>353</v>
      </c>
      <c r="B733" s="42"/>
      <c r="C733" s="42"/>
      <c r="D733" s="42"/>
      <c r="E733" s="42"/>
      <c r="F733" s="42"/>
      <c r="G733" s="123">
        <f>'2. Collected Data'!G733*'2. Collected Data'!AA733</f>
        <v>4111.68</v>
      </c>
      <c r="H733" s="41">
        <f>'2. Collected Data'!I733/'3. Calculated Stats'!$G733*1000</f>
        <v>156.87018445015175</v>
      </c>
      <c r="I733" s="41">
        <f>'2. Collected Data'!J733/'3. Calculated Stats'!$G733*1000</f>
        <v>4.1345630010117516</v>
      </c>
      <c r="J733" s="41">
        <f>'2. Collected Data'!K733/'3. Calculated Stats'!$G733*1000</f>
        <v>0.48641917658961786</v>
      </c>
      <c r="K733" s="59">
        <f>('2. Collected Data'!Y733+'2. Collected Data'!Z733)/G733*1000</f>
        <v>192.86520351778347</v>
      </c>
      <c r="L733" s="66">
        <f>IF(SUM('2. Collected Data'!Y733:Z733)&gt;0,(ROUND('2. Collected Data'!Y733/SUM('2. Collected Data'!Y733:Z733),2)),"")</f>
        <v>0.97</v>
      </c>
      <c r="M733" s="66">
        <f>IF(SUM('2. Collected Data'!Y733:Z733)&gt;0,1-L733,"")</f>
        <v>3.0000000000000027E-2</v>
      </c>
      <c r="N733" s="59">
        <f>IF('2. Collected Data'!AD733&gt;0,'2. Collected Data'!AE733/'2. Collected Data'!AD733,"")</f>
        <v>4042.5531914893618</v>
      </c>
      <c r="O733" s="59">
        <f>IF('2. Collected Data'!AF733&gt;0,'2. Collected Data'!AG733/'2. Collected Data'!AF733,"")</f>
        <v>17500</v>
      </c>
      <c r="P733" s="59">
        <f>SUM('2. Collected Data'!AI733:AK733)/'2. Collected Data'!G733</f>
        <v>5.3405323371468594</v>
      </c>
      <c r="Q733" s="46" t="str">
        <f>IF(MAX('2. Collected Data'!AI733:AK733)='2. Collected Data'!AI733,"NaCl",IF(MAX('2. Collected Data'!AJ733:AK733)='2. Collected Data'!AJ733,"CaCl2","MgCl2"))</f>
        <v>NaCl</v>
      </c>
      <c r="R733" s="59">
        <f>'2. Collected Data'!AL733/'2. Collected Data'!G733</f>
        <v>0.88763717020779831</v>
      </c>
      <c r="S733" s="59">
        <f>SUM('2. Collected Data'!AO733:AU733)/'2. Collected Data'!G733</f>
        <v>68.283854774690639</v>
      </c>
      <c r="T733" s="46" t="str">
        <f>IF(MAX('2. Collected Data'!AO733:AT733)='2. Collected Data'!AO733,"NaCl",IF(MAX('2. Collected Data'!AP733:AT733)='2. Collected Data'!AP733,"CaCl2",IF(MAX('2. Collected Data'!AQ733:AT733)='2. Collected Data'!AQ733,"MgCl2",IF(MAX('2. Collected Data'!AR733:AT733)='2. Collected Data'!AR733,"Potassium Acetate",IF('2. Collected Data'!AS733&gt;'2. Collected Data'!AT733,"Enhanced Brine","Ag Byproduct")))))</f>
        <v>NaCl</v>
      </c>
      <c r="U733" s="65">
        <f>IF('2. Collected Data'!BC733&gt;0,'2. Collected Data'!BC733/'2. Collected Data'!$G733,"")</f>
        <v>1070.4031053000233</v>
      </c>
      <c r="V733" s="65">
        <f>IF('2. Collected Data'!BD733&gt;0,'2. Collected Data'!BD733/'2. Collected Data'!$G733,"")</f>
        <v>301.97980387578798</v>
      </c>
      <c r="W733" s="65">
        <f>IF('2. Collected Data'!BE733&gt;0,'2. Collected Data'!BE733/'2. Collected Data'!$G733,"")</f>
        <v>411.15695773990194</v>
      </c>
      <c r="X733" s="65">
        <f>IF('2. Collected Data'!BF733&gt;0,'2. Collected Data'!BF733/'2. Collected Data'!$G733,"")</f>
        <v>3135.8020079383609</v>
      </c>
      <c r="Y733" s="67">
        <f>IF(AND('2. Collected Data'!BB733&gt;0,'2. Collected Data'!BH733&gt;0),('2. Collected Data'!BH733-'2. Collected Data'!BB733)/'2. Collected Data'!BH733,"")</f>
        <v>0</v>
      </c>
    </row>
    <row r="734" spans="1:25" s="47" customFormat="1" ht="11.25" customHeight="1" x14ac:dyDescent="0.15">
      <c r="A734" s="292" t="s">
        <v>138</v>
      </c>
      <c r="B734" s="42"/>
      <c r="C734" s="42"/>
      <c r="D734" s="42"/>
      <c r="E734" s="42"/>
      <c r="F734" s="42"/>
      <c r="G734" s="123">
        <f>'2. Collected Data'!G734*'2. Collected Data'!AA734</f>
        <v>3040</v>
      </c>
      <c r="H734" s="41">
        <f>'2. Collected Data'!I734/'3. Calculated Stats'!$G734*1000</f>
        <v>131.57894736842104</v>
      </c>
      <c r="I734" s="41">
        <f>'2. Collected Data'!J734/'3. Calculated Stats'!$G734*1000</f>
        <v>0</v>
      </c>
      <c r="J734" s="41">
        <f>'2. Collected Data'!K734/'3. Calculated Stats'!$G734*1000</f>
        <v>1.9736842105263159</v>
      </c>
      <c r="K734" s="59">
        <f>('2. Collected Data'!Y734+'2. Collected Data'!Z734)/G734*1000</f>
        <v>263.15789473684208</v>
      </c>
      <c r="L734" s="66">
        <f>IF(SUM('2. Collected Data'!Y734:Z734)&gt;0,(ROUND('2. Collected Data'!Y734/SUM('2. Collected Data'!Y734:Z734),2)),"")</f>
        <v>0.38</v>
      </c>
      <c r="M734" s="66">
        <f>IF(SUM('2. Collected Data'!Y734:Z734)&gt;0,1-L734,"")</f>
        <v>0.62</v>
      </c>
      <c r="N734" s="59">
        <f>IF('2. Collected Data'!AD734&gt;0,'2. Collected Data'!AE734/'2. Collected Data'!AD734,"")</f>
        <v>2483.6601307189544</v>
      </c>
      <c r="O734" s="59">
        <f>IF('2. Collected Data'!AF734&gt;0,'2. Collected Data'!AG734/'2. Collected Data'!AF734,"")</f>
        <v>7479.6747967479678</v>
      </c>
      <c r="P734" s="59">
        <f>SUM('2. Collected Data'!AI734:AK734)/'2. Collected Data'!G734</f>
        <v>32.2704375</v>
      </c>
      <c r="Q734" s="46" t="str">
        <f>IF(MAX('2. Collected Data'!AI734:AK734)='2. Collected Data'!AI734,"NaCl",IF(MAX('2. Collected Data'!AJ734:AK734)='2. Collected Data'!AJ734,"CaCl2","MgCl2"))</f>
        <v>NaCl</v>
      </c>
      <c r="R734" s="59">
        <f>'2. Collected Data'!AL734/'2. Collected Data'!G734</f>
        <v>0.97737499999999999</v>
      </c>
      <c r="S734" s="59">
        <f>SUM('2. Collected Data'!AO734:AU734)/'2. Collected Data'!G734</f>
        <v>208.75</v>
      </c>
      <c r="T734" s="46" t="str">
        <f>IF(MAX('2. Collected Data'!AO734:AT734)='2. Collected Data'!AO734,"NaCl",IF(MAX('2. Collected Data'!AP734:AT734)='2. Collected Data'!AP734,"CaCl2",IF(MAX('2. Collected Data'!AQ734:AT734)='2. Collected Data'!AQ734,"MgCl2",IF(MAX('2. Collected Data'!AR734:AT734)='2. Collected Data'!AR734,"Potassium Acetate",IF('2. Collected Data'!AS734&gt;'2. Collected Data'!AT734,"Enhanced Brine","Ag Byproduct")))))</f>
        <v>MgCl2</v>
      </c>
      <c r="U734" s="65">
        <f>IF('2. Collected Data'!BC734&gt;0,'2. Collected Data'!BC734/'2. Collected Data'!$G734,"")</f>
        <v>838.75</v>
      </c>
      <c r="V734" s="65">
        <f>IF('2. Collected Data'!BD734&gt;0,'2. Collected Data'!BD734/'2. Collected Data'!$G734,"")</f>
        <v>5119.125</v>
      </c>
      <c r="W734" s="65">
        <f>IF('2. Collected Data'!BE734&gt;0,'2. Collected Data'!BE734/'2. Collected Data'!$G734,"")</f>
        <v>2344.375</v>
      </c>
      <c r="X734" s="65">
        <f>IF('2. Collected Data'!BF734&gt;0,'2. Collected Data'!BF734/'2. Collected Data'!$G734,"")</f>
        <v>8302.3222499999993</v>
      </c>
      <c r="Y734" s="67">
        <f>IF(AND('2. Collected Data'!BB734&gt;0,'2. Collected Data'!BH734&gt;0),('2. Collected Data'!BH734-'2. Collected Data'!BB734)/'2. Collected Data'!BH734,"")</f>
        <v>-2.9411764705882353E-2</v>
      </c>
    </row>
    <row r="735" spans="1:25" s="47" customFormat="1" ht="11.25" customHeight="1" x14ac:dyDescent="0.15">
      <c r="A735" s="161" t="s">
        <v>139</v>
      </c>
      <c r="B735" s="42"/>
      <c r="C735" s="42"/>
      <c r="D735" s="42"/>
      <c r="E735" s="42"/>
      <c r="F735" s="42"/>
      <c r="G735" s="123">
        <f>'2. Collected Data'!G735*'2. Collected Data'!AA735</f>
        <v>7690.7999999999993</v>
      </c>
      <c r="H735" s="41">
        <f>'2. Collected Data'!I735/'3. Calculated Stats'!$G735*1000</f>
        <v>42.128257138399128</v>
      </c>
      <c r="I735" s="41">
        <f>'2. Collected Data'!J735/'3. Calculated Stats'!$G735*1000</f>
        <v>2.8605606698912989</v>
      </c>
      <c r="J735" s="41">
        <f>'2. Collected Data'!K735/'3. Calculated Stats'!$G735*1000</f>
        <v>1.3002548499505904</v>
      </c>
      <c r="K735" s="59">
        <f>('2. Collected Data'!Y735+'2. Collected Data'!Z735)/G735*1000</f>
        <v>61.632079887657987</v>
      </c>
      <c r="L735" s="66">
        <f>IF(SUM('2. Collected Data'!Y735:Z735)&gt;0,(ROUND('2. Collected Data'!Y735/SUM('2. Collected Data'!Y735:Z735),2)),"")</f>
        <v>0.71</v>
      </c>
      <c r="M735" s="66">
        <f>IF(SUM('2. Collected Data'!Y735:Z735)&gt;0,1-L735,"")</f>
        <v>0.29000000000000004</v>
      </c>
      <c r="N735" s="59" t="str">
        <f>IF('2. Collected Data'!AD735&gt;0,'2. Collected Data'!AE735/'2. Collected Data'!AD735,"")</f>
        <v/>
      </c>
      <c r="O735" s="59" t="str">
        <f>IF('2. Collected Data'!AF735&gt;0,'2. Collected Data'!AG735/'2. Collected Data'!AF735,"")</f>
        <v/>
      </c>
      <c r="P735" s="59">
        <f>SUM('2. Collected Data'!AI735:AK735)/'2. Collected Data'!G735</f>
        <v>13.466000936183493</v>
      </c>
      <c r="Q735" s="46" t="str">
        <f>IF(MAX('2. Collected Data'!AI735:AK735)='2. Collected Data'!AI735,"NaCl",IF(MAX('2. Collected Data'!AJ735:AK735)='2. Collected Data'!AJ735,"CaCl2","MgCl2"))</f>
        <v>NaCl</v>
      </c>
      <c r="R735" s="59">
        <f>'2. Collected Data'!AL735/'2. Collected Data'!G735</f>
        <v>2.748603526291153</v>
      </c>
      <c r="S735" s="59">
        <f>SUM('2. Collected Data'!AO735:AU735)/'2. Collected Data'!G735</f>
        <v>51.765049149633327</v>
      </c>
      <c r="T735" s="46" t="str">
        <f>IF(MAX('2. Collected Data'!AO735:AT735)='2. Collected Data'!AO735,"NaCl",IF(MAX('2. Collected Data'!AP735:AT735)='2. Collected Data'!AP735,"CaCl2",IF(MAX('2. Collected Data'!AQ735:AT735)='2. Collected Data'!AQ735,"MgCl2",IF(MAX('2. Collected Data'!AR735:AT735)='2. Collected Data'!AR735,"Potassium Acetate",IF('2. Collected Data'!AS735&gt;'2. Collected Data'!AT735,"Enhanced Brine","Ag Byproduct")))))</f>
        <v>NaCl</v>
      </c>
      <c r="U735" s="65" t="str">
        <f>IF('2. Collected Data'!BC735&gt;0,'2. Collected Data'!BC735/'2. Collected Data'!$G735,"")</f>
        <v/>
      </c>
      <c r="V735" s="65" t="str">
        <f>IF('2. Collected Data'!BD735&gt;0,'2. Collected Data'!BD735/'2. Collected Data'!$G735,"")</f>
        <v/>
      </c>
      <c r="W735" s="65" t="str">
        <f>IF('2. Collected Data'!BE735&gt;0,'2. Collected Data'!BE735/'2. Collected Data'!$G735,"")</f>
        <v/>
      </c>
      <c r="X735" s="65">
        <f>IF('2. Collected Data'!BF735&gt;0,'2. Collected Data'!BF735/'2. Collected Data'!$G735,"")</f>
        <v>2808.5504758932752</v>
      </c>
      <c r="Y735" s="67">
        <f>IF(AND('2. Collected Data'!BB735&gt;0,'2. Collected Data'!BH735&gt;0),('2. Collected Data'!BH735-'2. Collected Data'!BB735)/'2. Collected Data'!BH735,"")</f>
        <v>-0.22359154929577468</v>
      </c>
    </row>
    <row r="736" spans="1:25" s="47" customFormat="1" ht="11.25" customHeight="1" x14ac:dyDescent="0.15">
      <c r="A736" s="157" t="s">
        <v>140</v>
      </c>
      <c r="B736" s="42"/>
      <c r="C736" s="42"/>
      <c r="D736" s="42"/>
      <c r="E736" s="42"/>
      <c r="F736" s="42"/>
      <c r="G736" s="123">
        <f>'2. Collected Data'!G736*'2. Collected Data'!AA736</f>
        <v>30517</v>
      </c>
      <c r="H736" s="41">
        <f>'2. Collected Data'!I736/'3. Calculated Stats'!$G736*1000</f>
        <v>27.623947308057804</v>
      </c>
      <c r="I736" s="41">
        <f>'2. Collected Data'!J736/'3. Calculated Stats'!$G736*1000</f>
        <v>0</v>
      </c>
      <c r="J736" s="41">
        <f>'2. Collected Data'!K736/'3. Calculated Stats'!$G736*1000</f>
        <v>0</v>
      </c>
      <c r="K736" s="59">
        <f>('2. Collected Data'!Y736+'2. Collected Data'!Z736)/G736*1000</f>
        <v>0</v>
      </c>
      <c r="L736" s="66" t="str">
        <f>IF(SUM('2. Collected Data'!Y736:Z736)&gt;0,(ROUND('2. Collected Data'!Y736/SUM('2. Collected Data'!Y736:Z736),2)),"")</f>
        <v/>
      </c>
      <c r="M736" s="66" t="str">
        <f>IF(SUM('2. Collected Data'!Y736:Z736)&gt;0,1-L736,"")</f>
        <v/>
      </c>
      <c r="N736" s="59">
        <f>IF('2. Collected Data'!AD736&gt;0,'2. Collected Data'!AE736/'2. Collected Data'!AD736,"")</f>
        <v>0</v>
      </c>
      <c r="O736" s="59" t="str">
        <f>IF('2. Collected Data'!AF736&gt;0,'2. Collected Data'!AG736/'2. Collected Data'!AF736,"")</f>
        <v/>
      </c>
      <c r="P736" s="59">
        <f>SUM('2. Collected Data'!AI736:AK736)/'2. Collected Data'!G736</f>
        <v>14.864206835534292</v>
      </c>
      <c r="Q736" s="46" t="str">
        <f>IF(MAX('2. Collected Data'!AI736:AK736)='2. Collected Data'!AI736,"NaCl",IF(MAX('2. Collected Data'!AJ736:AK736)='2. Collected Data'!AJ736,"CaCl2","MgCl2"))</f>
        <v>CaCl2</v>
      </c>
      <c r="R736" s="59">
        <f>'2. Collected Data'!AL736/'2. Collected Data'!G736</f>
        <v>1.5006717567257595</v>
      </c>
      <c r="S736" s="59">
        <f>SUM('2. Collected Data'!AO736:AU736)/'2. Collected Data'!G736</f>
        <v>0.43811645967821217</v>
      </c>
      <c r="T736" s="46" t="str">
        <f>IF(MAX('2. Collected Data'!AO736:AT736)='2. Collected Data'!AO736,"NaCl",IF(MAX('2. Collected Data'!AP736:AT736)='2. Collected Data'!AP736,"CaCl2",IF(MAX('2. Collected Data'!AQ736:AT736)='2. Collected Data'!AQ736,"MgCl2",IF(MAX('2. Collected Data'!AR736:AT736)='2. Collected Data'!AR736,"Potassium Acetate",IF('2. Collected Data'!AS736&gt;'2. Collected Data'!AT736,"Enhanced Brine","Ag Byproduct")))))</f>
        <v>NaCl</v>
      </c>
      <c r="U736" s="65">
        <f>IF('2. Collected Data'!BC736&gt;0,'2. Collected Data'!BC736/'2. Collected Data'!$G736,"")</f>
        <v>1026.280433856539</v>
      </c>
      <c r="V736" s="65">
        <f>IF('2. Collected Data'!BD736&gt;0,'2. Collected Data'!BD736/'2. Collected Data'!$G736,"")</f>
        <v>1171.7731100697972</v>
      </c>
      <c r="W736" s="65">
        <f>IF('2. Collected Data'!BE736&gt;0,'2. Collected Data'!BE736/'2. Collected Data'!$G736,"")</f>
        <v>981.58403512796144</v>
      </c>
      <c r="X736" s="65" t="str">
        <f>IF('2. Collected Data'!BF736&gt;0,'2. Collected Data'!BF736/'2. Collected Data'!$G736,"")</f>
        <v/>
      </c>
      <c r="Y736" s="67">
        <f>IF(AND('2. Collected Data'!BB736&gt;0,'2. Collected Data'!BH736&gt;0),('2. Collected Data'!BH736-'2. Collected Data'!BB736)/'2. Collected Data'!BH736,"")</f>
        <v>-0.24798287502058308</v>
      </c>
    </row>
    <row r="737" spans="1:25" s="47" customFormat="1" ht="11.25" customHeight="1" x14ac:dyDescent="0.15">
      <c r="A737" s="240" t="s">
        <v>354</v>
      </c>
      <c r="B737" s="42"/>
      <c r="C737" s="42"/>
      <c r="D737" s="42"/>
      <c r="E737" s="42"/>
      <c r="F737" s="42"/>
      <c r="G737" s="123">
        <f>'2. Collected Data'!G737*'2. Collected Data'!AA737</f>
        <v>3904</v>
      </c>
      <c r="H737" s="41">
        <f>'2. Collected Data'!I737/'3. Calculated Stats'!$G737*1000</f>
        <v>0</v>
      </c>
      <c r="I737" s="41">
        <f>'2. Collected Data'!J737/'3. Calculated Stats'!$G737*1000</f>
        <v>1.5368852459016393</v>
      </c>
      <c r="J737" s="41">
        <f>'2. Collected Data'!K737/'3. Calculated Stats'!$G737*1000</f>
        <v>0</v>
      </c>
      <c r="K737" s="59">
        <f>('2. Collected Data'!Y737+'2. Collected Data'!Z737)/G737*1000</f>
        <v>38.165983606557376</v>
      </c>
      <c r="L737" s="66">
        <f>IF(SUM('2. Collected Data'!Y737:Z737)&gt;0,(ROUND('2. Collected Data'!Y737/SUM('2. Collected Data'!Y737:Z737),2)),"")</f>
        <v>1</v>
      </c>
      <c r="M737" s="66">
        <f>IF(SUM('2. Collected Data'!Y737:Z737)&gt;0,1-L737,"")</f>
        <v>0</v>
      </c>
      <c r="N737" s="59" t="str">
        <f>IF('2. Collected Data'!AD737&gt;0,'2. Collected Data'!AE737/'2. Collected Data'!AD737,"")</f>
        <v/>
      </c>
      <c r="O737" s="59">
        <f>IF('2. Collected Data'!AF737&gt;0,'2. Collected Data'!AG737/'2. Collected Data'!AF737,"")</f>
        <v>2923.0769230769229</v>
      </c>
      <c r="P737" s="59">
        <f>SUM('2. Collected Data'!AI737:AK737)/'2. Collected Data'!G737</f>
        <v>4.6106557377049179E-3</v>
      </c>
      <c r="Q737" s="46" t="str">
        <f>IF(MAX('2. Collected Data'!AI737:AK737)='2. Collected Data'!AI737,"NaCl",IF(MAX('2. Collected Data'!AJ737:AK737)='2. Collected Data'!AJ737,"CaCl2","MgCl2"))</f>
        <v>NaCl</v>
      </c>
      <c r="R737" s="59">
        <f>'2. Collected Data'!AL737/'2. Collected Data'!G737</f>
        <v>0</v>
      </c>
      <c r="S737" s="59">
        <f>SUM('2. Collected Data'!AO737:AU737)/'2. Collected Data'!G737</f>
        <v>1.6905737704918034</v>
      </c>
      <c r="T737" s="46" t="str">
        <f>IF(MAX('2. Collected Data'!AO737:AT737)='2. Collected Data'!AO737,"NaCl",IF(MAX('2. Collected Data'!AP737:AT737)='2. Collected Data'!AP737,"CaCl2",IF(MAX('2. Collected Data'!AQ737:AT737)='2. Collected Data'!AQ737,"MgCl2",IF(MAX('2. Collected Data'!AR737:AT737)='2. Collected Data'!AR737,"Potassium Acetate",IF('2. Collected Data'!AS737&gt;'2. Collected Data'!AT737,"Enhanced Brine","Ag Byproduct")))))</f>
        <v>CaCl2</v>
      </c>
      <c r="U737" s="65">
        <f>IF('2. Collected Data'!BC737&gt;0,'2. Collected Data'!BC737/'2. Collected Data'!$G737,"")</f>
        <v>24.590163934426229</v>
      </c>
      <c r="V737" s="65">
        <f>IF('2. Collected Data'!BD737&gt;0,'2. Collected Data'!BD737/'2. Collected Data'!$G737,"")</f>
        <v>10.245901639344263</v>
      </c>
      <c r="W737" s="65">
        <f>IF('2. Collected Data'!BE737&gt;0,'2. Collected Data'!BE737/'2. Collected Data'!$G737,"")</f>
        <v>12.295081967213115</v>
      </c>
      <c r="X737" s="65">
        <f>IF('2. Collected Data'!BF737&gt;0,'2. Collected Data'!BF737/'2. Collected Data'!$G737,"")</f>
        <v>47.131147540983605</v>
      </c>
      <c r="Y737" s="67" t="str">
        <f>IF(AND('2. Collected Data'!BB737&gt;0,'2. Collected Data'!BH737&gt;0),('2. Collected Data'!BH737-'2. Collected Data'!BB737)/'2. Collected Data'!BH737,"")</f>
        <v/>
      </c>
    </row>
    <row r="738" spans="1:25" s="47" customFormat="1" ht="11.25" customHeight="1" x14ac:dyDescent="0.15">
      <c r="A738" s="157" t="s">
        <v>141</v>
      </c>
      <c r="B738" s="42"/>
      <c r="C738" s="42"/>
      <c r="D738" s="42"/>
      <c r="E738" s="42"/>
      <c r="F738" s="42"/>
      <c r="G738" s="123">
        <f>'2. Collected Data'!G738*'2. Collected Data'!AA738</f>
        <v>77000</v>
      </c>
      <c r="H738" s="41">
        <f>'2. Collected Data'!I738/'3. Calculated Stats'!$G738*1000</f>
        <v>19.974025974025974</v>
      </c>
      <c r="I738" s="41">
        <f>'2. Collected Data'!J738/'3. Calculated Stats'!$G738*1000</f>
        <v>1.4155844155844155</v>
      </c>
      <c r="J738" s="41">
        <f>'2. Collected Data'!K738/'3. Calculated Stats'!$G738*1000</f>
        <v>2.5974025974025976E-2</v>
      </c>
      <c r="K738" s="59">
        <f>('2. Collected Data'!Y738+'2. Collected Data'!Z738)/G738*1000</f>
        <v>39.129870129870135</v>
      </c>
      <c r="L738" s="66">
        <f>IF(SUM('2. Collected Data'!Y738:Z738)&gt;0,(ROUND('2. Collected Data'!Y738/SUM('2. Collected Data'!Y738:Z738),2)),"")</f>
        <v>0.82</v>
      </c>
      <c r="M738" s="66">
        <f>IF(SUM('2. Collected Data'!Y738:Z738)&gt;0,1-L738,"")</f>
        <v>0.18000000000000005</v>
      </c>
      <c r="N738" s="59">
        <f>IF('2. Collected Data'!AD738&gt;0,'2. Collected Data'!AE738/'2. Collected Data'!AD738,"")</f>
        <v>1472.2222222222222</v>
      </c>
      <c r="O738" s="59">
        <f>IF('2. Collected Data'!AF738&gt;0,'2. Collected Data'!AG738/'2. Collected Data'!AF738,"")</f>
        <v>16184.971098265896</v>
      </c>
      <c r="P738" s="59">
        <f>SUM('2. Collected Data'!AI738:AK738)/'2. Collected Data'!G738</f>
        <v>0.91298701298701301</v>
      </c>
      <c r="Q738" s="46" t="str">
        <f>IF(MAX('2. Collected Data'!AI738:AK738)='2. Collected Data'!AI738,"NaCl",IF(MAX('2. Collected Data'!AJ738:AK738)='2. Collected Data'!AJ738,"CaCl2","MgCl2"))</f>
        <v>NaCl</v>
      </c>
      <c r="R738" s="59">
        <f>'2. Collected Data'!AL738/'2. Collected Data'!G738</f>
        <v>0.4935064935064935</v>
      </c>
      <c r="S738" s="59">
        <f>SUM('2. Collected Data'!AO738:AU738)/'2. Collected Data'!G738</f>
        <v>20</v>
      </c>
      <c r="T738" s="46" t="str">
        <f>IF(MAX('2. Collected Data'!AO738:AT738)='2. Collected Data'!AO738,"NaCl",IF(MAX('2. Collected Data'!AP738:AT738)='2. Collected Data'!AP738,"CaCl2",IF(MAX('2. Collected Data'!AQ738:AT738)='2. Collected Data'!AQ738,"MgCl2",IF(MAX('2. Collected Data'!AR738:AT738)='2. Collected Data'!AR738,"Potassium Acetate",IF('2. Collected Data'!AS738&gt;'2. Collected Data'!AT738,"Enhanced Brine","Ag Byproduct")))))</f>
        <v>NaCl</v>
      </c>
      <c r="U738" s="65">
        <f>IF('2. Collected Data'!BC738&gt;0,'2. Collected Data'!BC738/'2. Collected Data'!$G738,"")</f>
        <v>142.85714285714286</v>
      </c>
      <c r="V738" s="65">
        <f>IF('2. Collected Data'!BD738&gt;0,'2. Collected Data'!BD738/'2. Collected Data'!$G738,"")</f>
        <v>72.727272727272734</v>
      </c>
      <c r="W738" s="65">
        <f>IF('2. Collected Data'!BE738&gt;0,'2. Collected Data'!BE738/'2. Collected Data'!$G738,"")</f>
        <v>149.35064935064935</v>
      </c>
      <c r="X738" s="65">
        <f>IF('2. Collected Data'!BF738&gt;0,'2. Collected Data'!BF738/'2. Collected Data'!$G738,"")</f>
        <v>368.18181818181819</v>
      </c>
      <c r="Y738" s="67">
        <f>IF(AND('2. Collected Data'!BB738&gt;0,'2. Collected Data'!BH738&gt;0),('2. Collected Data'!BH738-'2. Collected Data'!BB738)/'2. Collected Data'!BH738,"")</f>
        <v>-2.4988844265952589E-2</v>
      </c>
    </row>
    <row r="739" spans="1:25" s="47" customFormat="1" ht="11.25" customHeight="1" x14ac:dyDescent="0.15">
      <c r="A739" s="157" t="s">
        <v>142</v>
      </c>
      <c r="B739" s="42"/>
      <c r="C739" s="42"/>
      <c r="D739" s="42"/>
      <c r="E739" s="42"/>
      <c r="F739" s="42"/>
      <c r="G739" s="123">
        <f>'2. Collected Data'!G739*'2. Collected Data'!AA739</f>
        <v>24750</v>
      </c>
      <c r="H739" s="41">
        <f>'2. Collected Data'!I739/'3. Calculated Stats'!$G739*1000</f>
        <v>23.030303030303031</v>
      </c>
      <c r="I739" s="41">
        <f>'2. Collected Data'!J739/'3. Calculated Stats'!$G739*1000</f>
        <v>2.4242424242424243</v>
      </c>
      <c r="J739" s="41">
        <f>'2. Collected Data'!K739/'3. Calculated Stats'!$G739*1000</f>
        <v>1.4545454545454544</v>
      </c>
      <c r="K739" s="59">
        <f>('2. Collected Data'!Y739+'2. Collected Data'!Z739)/G739*1000</f>
        <v>28.606060606060606</v>
      </c>
      <c r="L739" s="66">
        <f>IF(SUM('2. Collected Data'!Y739:Z739)&gt;0,(ROUND('2. Collected Data'!Y739/SUM('2. Collected Data'!Y739:Z739),2)),"")</f>
        <v>0.8</v>
      </c>
      <c r="M739" s="66">
        <f>IF(SUM('2. Collected Data'!Y739:Z739)&gt;0,1-L739,"")</f>
        <v>0.19999999999999996</v>
      </c>
      <c r="N739" s="59">
        <f>IF('2. Collected Data'!AD739&gt;0,'2. Collected Data'!AE739/'2. Collected Data'!AD739,"")</f>
        <v>279.16666666666669</v>
      </c>
      <c r="O739" s="59">
        <f>IF('2. Collected Data'!AF739&gt;0,'2. Collected Data'!AG739/'2. Collected Data'!AF739,"")</f>
        <v>10000</v>
      </c>
      <c r="P739" s="59">
        <f>SUM('2. Collected Data'!AI739:AK739)/'2. Collected Data'!G739</f>
        <v>5.5559999999999998E-2</v>
      </c>
      <c r="Q739" s="46" t="str">
        <f>IF(MAX('2. Collected Data'!AI739:AK739)='2. Collected Data'!AI739,"NaCl",IF(MAX('2. Collected Data'!AJ739:AK739)='2. Collected Data'!AJ739,"CaCl2","MgCl2"))</f>
        <v>NaCl</v>
      </c>
      <c r="R739" s="59">
        <f>'2. Collected Data'!AL739/'2. Collected Data'!G739</f>
        <v>10.23484</v>
      </c>
      <c r="S739" s="59">
        <f>SUM('2. Collected Data'!AO739:AU739)/'2. Collected Data'!G739</f>
        <v>367.50803999999999</v>
      </c>
      <c r="T739" s="46" t="str">
        <f>IF(MAX('2. Collected Data'!AO739:AT739)='2. Collected Data'!AO739,"NaCl",IF(MAX('2. Collected Data'!AP739:AT739)='2. Collected Data'!AP739,"CaCl2",IF(MAX('2. Collected Data'!AQ739:AT739)='2. Collected Data'!AQ739,"MgCl2",IF(MAX('2. Collected Data'!AR739:AT739)='2. Collected Data'!AR739,"Potassium Acetate",IF('2. Collected Data'!AS739&gt;'2. Collected Data'!AT739,"Enhanced Brine","Ag Byproduct")))))</f>
        <v>NaCl</v>
      </c>
      <c r="U739" s="65">
        <f>IF('2. Collected Data'!BC739&gt;0,'2. Collected Data'!BC739/'2. Collected Data'!$G739,"")</f>
        <v>379.06096000000002</v>
      </c>
      <c r="V739" s="65">
        <f>IF('2. Collected Data'!BD739&gt;0,'2. Collected Data'!BD739/'2. Collected Data'!$G739,"")</f>
        <v>247.86076</v>
      </c>
      <c r="W739" s="65">
        <f>IF('2. Collected Data'!BE739&gt;0,'2. Collected Data'!BE739/'2. Collected Data'!$G739,"")</f>
        <v>405.20211999999998</v>
      </c>
      <c r="X739" s="65">
        <f>IF('2. Collected Data'!BF739&gt;0,'2. Collected Data'!BF739/'2. Collected Data'!$G739,"")</f>
        <v>1036.66192</v>
      </c>
      <c r="Y739" s="67">
        <f>IF(AND('2. Collected Data'!BB739&gt;0,'2. Collected Data'!BH739&gt;0),('2. Collected Data'!BH739-'2. Collected Data'!BB739)/'2. Collected Data'!BH739,"")</f>
        <v>0</v>
      </c>
    </row>
    <row r="740" spans="1:25" s="47" customFormat="1" ht="11.25" customHeight="1" x14ac:dyDescent="0.15">
      <c r="A740" s="157" t="s">
        <v>64</v>
      </c>
      <c r="B740" s="42"/>
      <c r="C740" s="42"/>
      <c r="D740" s="42"/>
      <c r="E740" s="42"/>
      <c r="F740" s="42"/>
      <c r="G740" s="123">
        <f>'2. Collected Data'!G740*'2. Collected Data'!AA740</f>
        <v>22241.279999999999</v>
      </c>
      <c r="H740" s="41">
        <f>'2. Collected Data'!I740/'3. Calculated Stats'!$G740*1000</f>
        <v>27.42647905156538</v>
      </c>
      <c r="I740" s="41">
        <f>'2. Collected Data'!J740/'3. Calculated Stats'!$G740*1000</f>
        <v>5.8449873388581954</v>
      </c>
      <c r="J740" s="41">
        <f>'2. Collected Data'!K740/'3. Calculated Stats'!$G740*1000</f>
        <v>1.1240360267034992</v>
      </c>
      <c r="K740" s="59">
        <f>('2. Collected Data'!Y740+'2. Collected Data'!Z740)/G740*1000</f>
        <v>44.871518186003684</v>
      </c>
      <c r="L740" s="66">
        <f>IF(SUM('2. Collected Data'!Y740:Z740)&gt;0,(ROUND('2. Collected Data'!Y740/SUM('2. Collected Data'!Y740:Z740),2)),"")</f>
        <v>1</v>
      </c>
      <c r="M740" s="66">
        <f>IF(SUM('2. Collected Data'!Y740:Z740)&gt;0,1-L740,"")</f>
        <v>0</v>
      </c>
      <c r="N740" s="59">
        <f>IF('2. Collected Data'!AD740&gt;0,'2. Collected Data'!AE740/'2. Collected Data'!AD740,"")</f>
        <v>1402.6</v>
      </c>
      <c r="O740" s="59">
        <f>IF('2. Collected Data'!AF740&gt;0,'2. Collected Data'!AG740/'2. Collected Data'!AF740,"")</f>
        <v>75567.010309278354</v>
      </c>
      <c r="P740" s="59">
        <f>SUM('2. Collected Data'!AI740:AK740)/'2. Collected Data'!G740</f>
        <v>0</v>
      </c>
      <c r="Q740" s="46" t="str">
        <f>IF(MAX('2. Collected Data'!AI740:AK740)='2. Collected Data'!AI740,"NaCl",IF(MAX('2. Collected Data'!AJ740:AK740)='2. Collected Data'!AJ740,"CaCl2","MgCl2"))</f>
        <v>NaCl</v>
      </c>
      <c r="R740" s="59">
        <f>'2. Collected Data'!AL740/'2. Collected Data'!G740</f>
        <v>0</v>
      </c>
      <c r="S740" s="59">
        <f>SUM('2. Collected Data'!AO740:AU740)/'2. Collected Data'!G740</f>
        <v>0</v>
      </c>
      <c r="T740" s="46" t="str">
        <f>IF(MAX('2. Collected Data'!AO740:AT740)='2. Collected Data'!AO740,"NaCl",IF(MAX('2. Collected Data'!AP740:AT740)='2. Collected Data'!AP740,"CaCl2",IF(MAX('2. Collected Data'!AQ740:AT740)='2. Collected Data'!AQ740,"MgCl2",IF(MAX('2. Collected Data'!AR740:AT740)='2. Collected Data'!AR740,"Potassium Acetate",IF('2. Collected Data'!AS740&gt;'2. Collected Data'!AT740,"Enhanced Brine","Ag Byproduct")))))</f>
        <v>CaCl2</v>
      </c>
      <c r="U740" s="65">
        <f>IF('2. Collected Data'!BC740&gt;0,'2. Collected Data'!BC740/'2. Collected Data'!$G740,"")</f>
        <v>131.07203901933701</v>
      </c>
      <c r="V740" s="65">
        <f>IF('2. Collected Data'!BD740&gt;0,'2. Collected Data'!BD740/'2. Collected Data'!$G740,"")</f>
        <v>289.50133805248618</v>
      </c>
      <c r="W740" s="65">
        <f>IF('2. Collected Data'!BE740&gt;0,'2. Collected Data'!BE740/'2. Collected Data'!$G740,"")</f>
        <v>516.96900897790056</v>
      </c>
      <c r="X740" s="65">
        <f>IF('2. Collected Data'!BF740&gt;0,'2. Collected Data'!BF740/'2. Collected Data'!$G740,"")</f>
        <v>937.54238604972375</v>
      </c>
      <c r="Y740" s="67">
        <f>IF(AND('2. Collected Data'!BB740&gt;0,'2. Collected Data'!BH740&gt;0),('2. Collected Data'!BH740-'2. Collected Data'!BB740)/'2. Collected Data'!BH740,"")</f>
        <v>-0.13277414075286403</v>
      </c>
    </row>
    <row r="741" spans="1:25" s="47" customFormat="1" ht="11.25" customHeight="1" x14ac:dyDescent="0.15">
      <c r="A741" s="158" t="s">
        <v>156</v>
      </c>
      <c r="B741" s="42"/>
      <c r="C741" s="42"/>
      <c r="D741" s="42"/>
      <c r="E741" s="42"/>
      <c r="F741" s="42"/>
      <c r="G741" s="123"/>
      <c r="H741" s="41"/>
      <c r="I741" s="41"/>
      <c r="J741" s="41"/>
      <c r="K741" s="59"/>
      <c r="L741" s="66"/>
      <c r="M741" s="66"/>
      <c r="N741" s="59"/>
      <c r="O741" s="59"/>
      <c r="P741" s="59"/>
      <c r="Q741" s="46"/>
      <c r="R741" s="59"/>
      <c r="S741" s="59"/>
      <c r="T741" s="46"/>
      <c r="U741" s="65"/>
      <c r="V741" s="65"/>
      <c r="W741" s="65"/>
      <c r="X741" s="65"/>
      <c r="Y741" s="67"/>
    </row>
    <row r="742" spans="1:25" s="47" customFormat="1" ht="11.25" customHeight="1" x14ac:dyDescent="0.15">
      <c r="A742" s="157" t="s">
        <v>334</v>
      </c>
      <c r="B742" s="42"/>
      <c r="C742" s="42"/>
      <c r="D742" s="42"/>
      <c r="E742" s="42"/>
      <c r="F742" s="42"/>
      <c r="G742" s="123">
        <f>'2. Collected Data'!G742*'2. Collected Data'!AA742</f>
        <v>4308.3600000000006</v>
      </c>
      <c r="H742" s="41">
        <f>'2. Collected Data'!I742/'3. Calculated Stats'!$G742*1000</f>
        <v>77.755804993083217</v>
      </c>
      <c r="I742" s="41">
        <f>'2. Collected Data'!J742/'3. Calculated Stats'!$G742*1000</f>
        <v>5.1063513726800913</v>
      </c>
      <c r="J742" s="41">
        <f>'2. Collected Data'!K742/'3. Calculated Stats'!$G742*1000</f>
        <v>0.46421376115273555</v>
      </c>
      <c r="K742" s="59">
        <f>('2. Collected Data'!Y742+'2. Collected Data'!Z742)/G742*1000</f>
        <v>154.1189687027082</v>
      </c>
      <c r="L742" s="66">
        <f>IF(SUM('2. Collected Data'!Y742:Z742)&gt;0,(ROUND('2. Collected Data'!Y742/SUM('2. Collected Data'!Y742:Z742),2)),"")</f>
        <v>1</v>
      </c>
      <c r="M742" s="66">
        <f>IF(SUM('2. Collected Data'!Y742:Z742)&gt;0,1-L742,"")</f>
        <v>0</v>
      </c>
      <c r="N742" s="59">
        <f>IF('2. Collected Data'!AD742&gt;0,'2. Collected Data'!AE742/'2. Collected Data'!AD742,"")</f>
        <v>1959.1588785046729</v>
      </c>
      <c r="O742" s="59">
        <f>IF('2. Collected Data'!AF742&gt;0,'2. Collected Data'!AG742/'2. Collected Data'!AF742,"")</f>
        <v>5272.727272727273</v>
      </c>
      <c r="P742" s="59">
        <f>SUM('2. Collected Data'!AI742:AK742)/'2. Collected Data'!G742</f>
        <v>24.159726670937435</v>
      </c>
      <c r="Q742" s="46" t="str">
        <f>IF(MAX('2. Collected Data'!AI742:AK742)='2. Collected Data'!AI742,"NaCl",IF(MAX('2. Collected Data'!AJ742:AK742)='2. Collected Data'!AJ742,"CaCl2","MgCl2"))</f>
        <v>NaCl</v>
      </c>
      <c r="R742" s="59">
        <f>'2. Collected Data'!AL742/'2. Collected Data'!G742</f>
        <v>2.0998291693358957</v>
      </c>
      <c r="S742" s="59">
        <f>SUM('2. Collected Data'!AO742:AU742)/'2. Collected Data'!G742</f>
        <v>9.2921204356181928</v>
      </c>
      <c r="T742" s="46" t="str">
        <f>IF(MAX('2. Collected Data'!AO742:AT742)='2. Collected Data'!AO742,"NaCl",IF(MAX('2. Collected Data'!AP742:AT742)='2. Collected Data'!AP742,"CaCl2",IF(MAX('2. Collected Data'!AQ742:AT742)='2. Collected Data'!AQ742,"MgCl2",IF(MAX('2. Collected Data'!AR742:AT742)='2. Collected Data'!AR742,"Potassium Acetate",IF('2. Collected Data'!AS742&gt;'2. Collected Data'!AT742,"Enhanced Brine","Ag Byproduct")))))</f>
        <v>MgCl2</v>
      </c>
      <c r="U742" s="65">
        <f>IF('2. Collected Data'!BC742&gt;0,'2. Collected Data'!BC742/'2. Collected Data'!$G742,"")</f>
        <v>2273.1233183856502</v>
      </c>
      <c r="V742" s="65">
        <f>IF('2. Collected Data'!BD742&gt;0,'2. Collected Data'!BD742/'2. Collected Data'!$G742,"")</f>
        <v>1892.983664317745</v>
      </c>
      <c r="W742" s="65">
        <f>IF('2. Collected Data'!BE742&gt;0,'2. Collected Data'!BE742/'2. Collected Data'!$G742,"")</f>
        <v>1844.9593209481102</v>
      </c>
      <c r="X742" s="65">
        <f>IF('2. Collected Data'!BF742&gt;0,'2. Collected Data'!BF742/'2. Collected Data'!$G742,"")</f>
        <v>6111.2139654067905</v>
      </c>
      <c r="Y742" s="67">
        <f>IF(AND('2. Collected Data'!BB742&gt;0,'2. Collected Data'!BH742&gt;0),('2. Collected Data'!BH742-'2. Collected Data'!BB742)/'2. Collected Data'!BH742,"")</f>
        <v>-1.2098110705999284E-2</v>
      </c>
    </row>
    <row r="743" spans="1:25" s="47" customFormat="1" ht="11.25" customHeight="1" x14ac:dyDescent="0.15">
      <c r="A743" s="158" t="s">
        <v>157</v>
      </c>
      <c r="B743" s="42"/>
      <c r="C743" s="42"/>
      <c r="D743" s="42"/>
      <c r="E743" s="42"/>
      <c r="F743" s="42"/>
      <c r="G743" s="123"/>
      <c r="H743" s="41"/>
      <c r="I743" s="41"/>
      <c r="J743" s="41"/>
      <c r="K743" s="59"/>
      <c r="L743" s="66"/>
      <c r="M743" s="66"/>
      <c r="N743" s="59"/>
      <c r="O743" s="59"/>
      <c r="P743" s="59"/>
      <c r="Q743" s="46"/>
      <c r="R743" s="59"/>
      <c r="S743" s="59"/>
      <c r="T743" s="46"/>
      <c r="U743" s="65"/>
      <c r="V743" s="65"/>
      <c r="W743" s="65"/>
      <c r="X743" s="65"/>
      <c r="Y743" s="67"/>
    </row>
    <row r="744" spans="1:25" s="47" customFormat="1" ht="11.25" customHeight="1" x14ac:dyDescent="0.15">
      <c r="A744" s="158" t="s">
        <v>355</v>
      </c>
      <c r="B744" s="42"/>
      <c r="C744" s="42"/>
      <c r="D744" s="42"/>
      <c r="E744" s="42"/>
      <c r="F744" s="42"/>
      <c r="G744" s="123"/>
      <c r="H744" s="41"/>
      <c r="I744" s="41"/>
      <c r="J744" s="41"/>
      <c r="K744" s="59"/>
      <c r="L744" s="66"/>
      <c r="M744" s="66"/>
      <c r="N744" s="59"/>
      <c r="O744" s="59"/>
      <c r="P744" s="59"/>
      <c r="Q744" s="46"/>
      <c r="R744" s="59"/>
      <c r="S744" s="59"/>
      <c r="T744" s="46"/>
      <c r="U744" s="65"/>
      <c r="V744" s="65"/>
      <c r="W744" s="65"/>
      <c r="X744" s="65"/>
      <c r="Y744" s="67"/>
    </row>
    <row r="745" spans="1:25" s="47" customFormat="1" ht="11.25" customHeight="1" x14ac:dyDescent="0.15">
      <c r="A745" s="157" t="s">
        <v>100</v>
      </c>
      <c r="B745" s="42"/>
      <c r="C745" s="42"/>
      <c r="D745" s="42"/>
      <c r="E745" s="42"/>
      <c r="F745" s="42"/>
      <c r="G745" s="123">
        <f>'2. Collected Data'!G745*'2. Collected Data'!AA745</f>
        <v>36721.439999999995</v>
      </c>
      <c r="H745" s="41">
        <f>'2. Collected Data'!I745/'3. Calculated Stats'!$G745*1000</f>
        <v>40.003877843570407</v>
      </c>
      <c r="I745" s="41">
        <f>'2. Collected Data'!J745/'3. Calculated Stats'!$G745*1000</f>
        <v>0.54464095089952902</v>
      </c>
      <c r="J745" s="41">
        <f>'2. Collected Data'!K745/'3. Calculated Stats'!$G745*1000</f>
        <v>1.1165139493440346</v>
      </c>
      <c r="K745" s="59">
        <f>('2. Collected Data'!Y745+'2. Collected Data'!Z745)/G745*1000</f>
        <v>0</v>
      </c>
      <c r="L745" s="66" t="str">
        <f>IF(SUM('2. Collected Data'!Y745:Z745)&gt;0,(ROUND('2. Collected Data'!Y745/SUM('2. Collected Data'!Y745:Z745),2)),"")</f>
        <v/>
      </c>
      <c r="M745" s="66" t="str">
        <f>IF(SUM('2. Collected Data'!Y745:Z745)&gt;0,1-L745,"")</f>
        <v/>
      </c>
      <c r="N745" s="59">
        <f>IF('2. Collected Data'!AD745&gt;0,'2. Collected Data'!AE745/'2. Collected Data'!AD745,"")</f>
        <v>1953.125</v>
      </c>
      <c r="O745" s="59">
        <f>IF('2. Collected Data'!AF745&gt;0,'2. Collected Data'!AG745/'2. Collected Data'!AF745,"")</f>
        <v>3906.25</v>
      </c>
      <c r="P745" s="59">
        <f>SUM('2. Collected Data'!AI745:AK745)/'2. Collected Data'!G745</f>
        <v>24.933662732180437</v>
      </c>
      <c r="Q745" s="46" t="str">
        <f>IF(MAX('2. Collected Data'!AI745:AK745)='2. Collected Data'!AI745,"NaCl",IF(MAX('2. Collected Data'!AJ745:AK745)='2. Collected Data'!AJ745,"CaCl2","MgCl2"))</f>
        <v>NaCl</v>
      </c>
      <c r="R745" s="59">
        <f>'2. Collected Data'!AL745/'2. Collected Data'!G745</f>
        <v>0.11380272669045659</v>
      </c>
      <c r="S745" s="59">
        <f>SUM('2. Collected Data'!AO745:AU745)/'2. Collected Data'!G745</f>
        <v>35.162640680757619</v>
      </c>
      <c r="T745" s="46" t="str">
        <f>IF(MAX('2. Collected Data'!AO745:AT745)='2. Collected Data'!AO745,"NaCl",IF(MAX('2. Collected Data'!AP745:AT745)='2. Collected Data'!AP745,"CaCl2",IF(MAX('2. Collected Data'!AQ745:AT745)='2. Collected Data'!AQ745,"MgCl2",IF(MAX('2. Collected Data'!AR745:AT745)='2. Collected Data'!AR745,"Potassium Acetate",IF('2. Collected Data'!AS745&gt;'2. Collected Data'!AT745,"Enhanced Brine","Ag Byproduct")))))</f>
        <v>NaCl</v>
      </c>
      <c r="U745" s="65">
        <f>IF('2. Collected Data'!BC745&gt;0,'2. Collected Data'!BC745/'2. Collected Data'!$G745,"")</f>
        <v>5192.6068258761097</v>
      </c>
      <c r="V745" s="65">
        <f>IF('2. Collected Data'!BD745&gt;0,'2. Collected Data'!BD745/'2. Collected Data'!$G745,"")</f>
        <v>1075.1212370756703</v>
      </c>
      <c r="W745" s="65">
        <f>IF('2. Collected Data'!BE745&gt;0,'2. Collected Data'!BE745/'2. Collected Data'!$G745,"")</f>
        <v>1372.4951962668131</v>
      </c>
      <c r="X745" s="65">
        <f>IF('2. Collected Data'!BF745&gt;0,'2. Collected Data'!BF745/'2. Collected Data'!$G745,"")</f>
        <v>8715.3444962942631</v>
      </c>
      <c r="Y745" s="67">
        <f>IF(AND('2. Collected Data'!BB745&gt;0,'2. Collected Data'!BH745&gt;0),('2. Collected Data'!BH745-'2. Collected Data'!BB745)/'2. Collected Data'!BH745,"")</f>
        <v>-1.4492753623188354E-2</v>
      </c>
    </row>
    <row r="746" spans="1:25" s="47" customFormat="1" ht="11.25" customHeight="1" x14ac:dyDescent="0.15">
      <c r="A746" s="158" t="s">
        <v>356</v>
      </c>
      <c r="B746" s="42"/>
      <c r="C746" s="42"/>
      <c r="D746" s="42"/>
      <c r="E746" s="42"/>
      <c r="F746" s="42"/>
      <c r="G746" s="123"/>
      <c r="H746" s="41"/>
      <c r="I746" s="41"/>
      <c r="J746" s="41"/>
      <c r="K746" s="59"/>
      <c r="L746" s="66"/>
      <c r="M746" s="66"/>
      <c r="N746" s="59"/>
      <c r="O746" s="59"/>
      <c r="P746" s="59"/>
      <c r="Q746" s="46"/>
      <c r="R746" s="59"/>
      <c r="S746" s="59"/>
      <c r="T746" s="46"/>
      <c r="U746" s="65"/>
      <c r="V746" s="65"/>
      <c r="W746" s="65"/>
      <c r="X746" s="65"/>
      <c r="Y746" s="67"/>
    </row>
    <row r="747" spans="1:25" s="47" customFormat="1" ht="11.25" customHeight="1" x14ac:dyDescent="0.15">
      <c r="A747" s="157" t="s">
        <v>143</v>
      </c>
      <c r="B747" s="42"/>
      <c r="C747" s="42"/>
      <c r="D747" s="42"/>
      <c r="E747" s="42"/>
      <c r="F747" s="42"/>
      <c r="G747" s="123">
        <f>'2. Collected Data'!G747*'2. Collected Data'!AA747</f>
        <v>16909.900000000001</v>
      </c>
      <c r="H747" s="41">
        <f>'2. Collected Data'!I747/'3. Calculated Stats'!$G747*1000</f>
        <v>20.993619122525857</v>
      </c>
      <c r="I747" s="41">
        <f>'2. Collected Data'!J747/'3. Calculated Stats'!$G747*1000</f>
        <v>1.1827391054944143</v>
      </c>
      <c r="J747" s="41">
        <f>'2. Collected Data'!K747/'3. Calculated Stats'!$G747*1000</f>
        <v>0.88705432912081073</v>
      </c>
      <c r="K747" s="59">
        <f>('2. Collected Data'!Y747+'2. Collected Data'!Z747)/G747*1000</f>
        <v>20.875345211976416</v>
      </c>
      <c r="L747" s="66">
        <f>IF(SUM('2. Collected Data'!Y747:Z747)&gt;0,(ROUND('2. Collected Data'!Y747/SUM('2. Collected Data'!Y747:Z747),2)),"")</f>
        <v>1</v>
      </c>
      <c r="M747" s="66">
        <f>IF(SUM('2. Collected Data'!Y747:Z747)&gt;0,1-L747,"")</f>
        <v>0</v>
      </c>
      <c r="N747" s="59">
        <f>IF('2. Collected Data'!AD747&gt;0,'2. Collected Data'!AE747/'2. Collected Data'!AD747,"")</f>
        <v>1324.6376811594203</v>
      </c>
      <c r="O747" s="59">
        <f>IF('2. Collected Data'!AF747&gt;0,'2. Collected Data'!AG747/'2. Collected Data'!AF747,"")</f>
        <v>21910.714285714286</v>
      </c>
      <c r="P747" s="59">
        <f>SUM('2. Collected Data'!AI747:AK747)/'2. Collected Data'!G747</f>
        <v>1.8558099101709649</v>
      </c>
      <c r="Q747" s="46" t="str">
        <f>IF(MAX('2. Collected Data'!AI747:AK747)='2. Collected Data'!AI747,"NaCl",IF(MAX('2. Collected Data'!AJ747:AK747)='2. Collected Data'!AJ747,"CaCl2","MgCl2"))</f>
        <v>NaCl</v>
      </c>
      <c r="R747" s="59">
        <f>'2. Collected Data'!AL747/'2. Collected Data'!G747</f>
        <v>1.3876557519559547</v>
      </c>
      <c r="S747" s="59">
        <f>SUM('2. Collected Data'!AO747:AU747)/'2. Collected Data'!G747</f>
        <v>92.381106925528826</v>
      </c>
      <c r="T747" s="46" t="str">
        <f>IF(MAX('2. Collected Data'!AO747:AT747)='2. Collected Data'!AO747,"NaCl",IF(MAX('2. Collected Data'!AP747:AT747)='2. Collected Data'!AP747,"CaCl2",IF(MAX('2. Collected Data'!AQ747:AT747)='2. Collected Data'!AQ747,"MgCl2",IF(MAX('2. Collected Data'!AR747:AT747)='2. Collected Data'!AR747,"Potassium Acetate",IF('2. Collected Data'!AS747&gt;'2. Collected Data'!AT747,"Enhanced Brine","Ag Byproduct")))))</f>
        <v>NaCl</v>
      </c>
      <c r="U747" s="65">
        <f>IF('2. Collected Data'!BC747&gt;0,'2. Collected Data'!BC747/'2. Collected Data'!$G747,"")</f>
        <v>620.25586786438714</v>
      </c>
      <c r="V747" s="65">
        <f>IF('2. Collected Data'!BD747&gt;0,'2. Collected Data'!BD747/'2. Collected Data'!$G747,"")</f>
        <v>259.75844682700665</v>
      </c>
      <c r="W747" s="65">
        <f>IF('2. Collected Data'!BE747&gt;0,'2. Collected Data'!BE747/'2. Collected Data'!$G747,"")</f>
        <v>215.19368299043757</v>
      </c>
      <c r="X747" s="65">
        <f>IF('2. Collected Data'!BF747&gt;0,'2. Collected Data'!BF747/'2. Collected Data'!$G747,"")</f>
        <v>1405.7488843813387</v>
      </c>
      <c r="Y747" s="67">
        <f>IF(AND('2. Collected Data'!BB747&gt;0,'2. Collected Data'!BH747&gt;0),('2. Collected Data'!BH747-'2. Collected Data'!BB747)/'2. Collected Data'!BH747,"")</f>
        <v>-6.6658437229970618E-3</v>
      </c>
    </row>
    <row r="748" spans="1:25" s="47" customFormat="1" ht="11.25" customHeight="1" x14ac:dyDescent="0.15">
      <c r="A748" s="157" t="s">
        <v>116</v>
      </c>
      <c r="B748" s="42"/>
      <c r="C748" s="42"/>
      <c r="D748" s="42"/>
      <c r="E748" s="42"/>
      <c r="F748" s="42"/>
      <c r="G748" s="123">
        <f>'2. Collected Data'!G748*'2. Collected Data'!AA748</f>
        <v>42437.919999999998</v>
      </c>
      <c r="H748" s="41">
        <f>'2. Collected Data'!I748/'3. Calculated Stats'!$G748*1000</f>
        <v>40.011386043425318</v>
      </c>
      <c r="I748" s="41">
        <f>'2. Collected Data'!J748/'3. Calculated Stats'!$G748*1000</f>
        <v>1.1075000848297938</v>
      </c>
      <c r="J748" s="41">
        <f>'2. Collected Data'!K748/'3. Calculated Stats'!$G748*1000</f>
        <v>0.11781915796061636</v>
      </c>
      <c r="K748" s="59">
        <f>('2. Collected Data'!Y748+'2. Collected Data'!Z748)/G748*1000</f>
        <v>72.576601303739679</v>
      </c>
      <c r="L748" s="66">
        <f>IF(SUM('2. Collected Data'!Y748:Z748)&gt;0,(ROUND('2. Collected Data'!Y748/SUM('2. Collected Data'!Y748:Z748),2)),"")</f>
        <v>0.87</v>
      </c>
      <c r="M748" s="66">
        <f>IF(SUM('2. Collected Data'!Y748:Z748)&gt;0,1-L748,"")</f>
        <v>0.13</v>
      </c>
      <c r="N748" s="59">
        <f>IF('2. Collected Data'!AD748&gt;0,'2. Collected Data'!AE748/'2. Collected Data'!AD748,"")</f>
        <v>3283.8427947598252</v>
      </c>
      <c r="O748" s="59">
        <f>IF('2. Collected Data'!AF748&gt;0,'2. Collected Data'!AG748/'2. Collected Data'!AF748,"")</f>
        <v>16647</v>
      </c>
      <c r="P748" s="59">
        <f>SUM('2. Collected Data'!AI748:AK748)/'2. Collected Data'!G748</f>
        <v>13.752193792721227</v>
      </c>
      <c r="Q748" s="46" t="str">
        <f>IF(MAX('2. Collected Data'!AI748:AK748)='2. Collected Data'!AI748,"NaCl",IF(MAX('2. Collected Data'!AJ748:AK748)='2. Collected Data'!AJ748,"CaCl2","MgCl2"))</f>
        <v>NaCl</v>
      </c>
      <c r="R748" s="59">
        <f>'2. Collected Data'!AL748/'2. Collected Data'!G748</f>
        <v>2.5401810456308887E-2</v>
      </c>
      <c r="S748" s="59">
        <f>SUM('2. Collected Data'!AO748:AU748)/'2. Collected Data'!G748</f>
        <v>255.2845926473305</v>
      </c>
      <c r="T748" s="46" t="str">
        <f>IF(MAX('2. Collected Data'!AO748:AT748)='2. Collected Data'!AO748,"NaCl",IF(MAX('2. Collected Data'!AP748:AT748)='2. Collected Data'!AP748,"CaCl2",IF(MAX('2. Collected Data'!AQ748:AT748)='2. Collected Data'!AQ748,"MgCl2",IF(MAX('2. Collected Data'!AR748:AT748)='2. Collected Data'!AR748,"Potassium Acetate",IF('2. Collected Data'!AS748&gt;'2. Collected Data'!AT748,"Enhanced Brine","Ag Byproduct")))))</f>
        <v>NaCl</v>
      </c>
      <c r="U748" s="65">
        <f>IF('2. Collected Data'!BC748&gt;0,'2. Collected Data'!BC748/'2. Collected Data'!$G748,"")</f>
        <v>410.44707186403105</v>
      </c>
      <c r="V748" s="65">
        <f>IF('2. Collected Data'!BD748&gt;0,'2. Collected Data'!BD748/'2. Collected Data'!$G748,"")</f>
        <v>483.78902641788289</v>
      </c>
      <c r="W748" s="65">
        <f>IF('2. Collected Data'!BE748&gt;0,'2. Collected Data'!BE748/'2. Collected Data'!$G748,"")</f>
        <v>868.88047293552563</v>
      </c>
      <c r="X748" s="65">
        <f>IF('2. Collected Data'!BF748&gt;0,'2. Collected Data'!BF748/'2. Collected Data'!$G748,"")</f>
        <v>1766.8806576759653</v>
      </c>
      <c r="Y748" s="67">
        <f>IF(AND('2. Collected Data'!BB748&gt;0,'2. Collected Data'!BH748&gt;0),('2. Collected Data'!BH748-'2. Collected Data'!BB748)/'2. Collected Data'!BH748,"")</f>
        <v>-7.4750000000000053E-2</v>
      </c>
    </row>
    <row r="749" spans="1:25" s="47" customFormat="1" ht="11.25" customHeight="1" x14ac:dyDescent="0.15">
      <c r="A749" s="158" t="s">
        <v>357</v>
      </c>
      <c r="B749" s="42"/>
      <c r="C749" s="42"/>
      <c r="D749" s="42"/>
      <c r="E749" s="42"/>
      <c r="F749" s="42"/>
      <c r="G749" s="123"/>
      <c r="H749" s="41"/>
      <c r="I749" s="41"/>
      <c r="J749" s="41"/>
      <c r="K749" s="59"/>
      <c r="L749" s="66"/>
      <c r="M749" s="66"/>
      <c r="N749" s="59"/>
      <c r="O749" s="59"/>
      <c r="P749" s="59"/>
      <c r="Q749" s="46"/>
      <c r="R749" s="59"/>
      <c r="S749" s="59"/>
      <c r="T749" s="46"/>
      <c r="U749" s="65"/>
      <c r="V749" s="65"/>
      <c r="W749" s="65"/>
      <c r="X749" s="65"/>
      <c r="Y749" s="67"/>
    </row>
    <row r="750" spans="1:25" s="47" customFormat="1" ht="11.25" customHeight="1" x14ac:dyDescent="0.15">
      <c r="A750" s="157" t="s">
        <v>144</v>
      </c>
      <c r="B750" s="42"/>
      <c r="C750" s="42"/>
      <c r="D750" s="42"/>
      <c r="E750" s="42"/>
      <c r="F750" s="42"/>
      <c r="G750" s="123">
        <f>'2. Collected Data'!G750*'2. Collected Data'!AA750</f>
        <v>19090</v>
      </c>
      <c r="H750" s="41">
        <f>'2. Collected Data'!I750/'3. Calculated Stats'!$G750*1000</f>
        <v>27.187008905185959</v>
      </c>
      <c r="I750" s="41">
        <f>'2. Collected Data'!J750/'3. Calculated Stats'!$G750*1000</f>
        <v>3.5620743844944998</v>
      </c>
      <c r="J750" s="41">
        <f>'2. Collected Data'!K750/'3. Calculated Stats'!$G750*1000</f>
        <v>1.5191199580932426</v>
      </c>
      <c r="K750" s="59">
        <f>('2. Collected Data'!Y750+'2. Collected Data'!Z750)/G750*1000</f>
        <v>54.216867469879517</v>
      </c>
      <c r="L750" s="66">
        <f>IF(SUM('2. Collected Data'!Y750:Z750)&gt;0,(ROUND('2. Collected Data'!Y750/SUM('2. Collected Data'!Y750:Z750),2)),"")</f>
        <v>0.92</v>
      </c>
      <c r="M750" s="66">
        <f>IF(SUM('2. Collected Data'!Y750:Z750)&gt;0,1-L750,"")</f>
        <v>7.999999999999996E-2</v>
      </c>
      <c r="N750" s="59">
        <f>IF('2. Collected Data'!AD750&gt;0,'2. Collected Data'!AE750/'2. Collected Data'!AD750,"")</f>
        <v>333.33333333333331</v>
      </c>
      <c r="O750" s="59">
        <f>IF('2. Collected Data'!AF750&gt;0,'2. Collected Data'!AG750/'2. Collected Data'!AF750,"")</f>
        <v>19351.428571428572</v>
      </c>
      <c r="P750" s="59">
        <f>SUM('2. Collected Data'!AI750:AK750)/'2. Collected Data'!G750</f>
        <v>6.380303823991619E-2</v>
      </c>
      <c r="Q750" s="46" t="str">
        <f>IF(MAX('2. Collected Data'!AI750:AK750)='2. Collected Data'!AI750,"NaCl",IF(MAX('2. Collected Data'!AJ750:AK750)='2. Collected Data'!AJ750,"CaCl2","MgCl2"))</f>
        <v>NaCl</v>
      </c>
      <c r="R750" s="59">
        <f>'2. Collected Data'!AL750/'2. Collected Data'!G750</f>
        <v>22.747145102147723</v>
      </c>
      <c r="S750" s="59">
        <f>SUM('2. Collected Data'!AO750:AU750)/'2. Collected Data'!G750</f>
        <v>282.87061288632793</v>
      </c>
      <c r="T750" s="46" t="str">
        <f>IF(MAX('2. Collected Data'!AO750:AT750)='2. Collected Data'!AO750,"NaCl",IF(MAX('2. Collected Data'!AP750:AT750)='2. Collected Data'!AP750,"CaCl2",IF(MAX('2. Collected Data'!AQ750:AT750)='2. Collected Data'!AQ750,"MgCl2",IF(MAX('2. Collected Data'!AR750:AT750)='2. Collected Data'!AR750,"Potassium Acetate",IF('2. Collected Data'!AS750&gt;'2. Collected Data'!AT750,"Enhanced Brine","Ag Byproduct")))))</f>
        <v>MgCl2</v>
      </c>
      <c r="U750" s="65">
        <f>IF('2. Collected Data'!BC750&gt;0,'2. Collected Data'!BC750/'2. Collected Data'!$G750,"")</f>
        <v>1003.3224201152436</v>
      </c>
      <c r="V750" s="65">
        <f>IF('2. Collected Data'!BD750&gt;0,'2. Collected Data'!BD750/'2. Collected Data'!$G750,"")</f>
        <v>926.14374017810371</v>
      </c>
      <c r="W750" s="65">
        <f>IF('2. Collected Data'!BE750&gt;0,'2. Collected Data'!BE750/'2. Collected Data'!$G750,"")</f>
        <v>559.62257726558403</v>
      </c>
      <c r="X750" s="65">
        <f>IF('2. Collected Data'!BF750&gt;0,'2. Collected Data'!BF750/'2. Collected Data'!$G750,"")</f>
        <v>2489.0887375589314</v>
      </c>
      <c r="Y750" s="67">
        <f>IF(AND('2. Collected Data'!BB750&gt;0,'2. Collected Data'!BH750&gt;0),('2. Collected Data'!BH750-'2. Collected Data'!BB750)/'2. Collected Data'!BH750,"")</f>
        <v>-8.1081081081081086E-2</v>
      </c>
    </row>
    <row r="751" spans="1:25" s="47" customFormat="1" ht="11.25" customHeight="1" x14ac:dyDescent="0.15">
      <c r="A751" s="157" t="s">
        <v>145</v>
      </c>
      <c r="B751" s="42"/>
      <c r="C751" s="42"/>
      <c r="D751" s="42"/>
      <c r="E751" s="42"/>
      <c r="F751" s="42"/>
      <c r="G751" s="123"/>
      <c r="H751" s="41"/>
      <c r="I751" s="41"/>
      <c r="J751" s="41"/>
      <c r="K751" s="59"/>
      <c r="L751" s="66">
        <f>IF(SUM('2. Collected Data'!Y751:Z751)&gt;0,(ROUND('2. Collected Data'!Y751/SUM('2. Collected Data'!Y751:Z751),2)),"")</f>
        <v>0.88</v>
      </c>
      <c r="M751" s="66">
        <f>IF(SUM('2. Collected Data'!Y751:Z751)&gt;0,1-L751,"")</f>
        <v>0.12</v>
      </c>
      <c r="N751" s="59">
        <f>IF('2. Collected Data'!AD751&gt;0,'2. Collected Data'!AE751/'2. Collected Data'!AD751,"")</f>
        <v>1833.6980306345733</v>
      </c>
      <c r="O751" s="59">
        <f>IF('2. Collected Data'!AF751&gt;0,'2. Collected Data'!AG751/'2. Collected Data'!AF751,"")</f>
        <v>51967.741935483871</v>
      </c>
      <c r="P751" s="59"/>
      <c r="Q751" s="46" t="str">
        <f>IF(MAX('2. Collected Data'!AI751:AK751)='2. Collected Data'!AI751,"NaCl",IF(MAX('2. Collected Data'!AJ751:AK751)='2. Collected Data'!AJ751,"CaCl2","MgCl2"))</f>
        <v>NaCl</v>
      </c>
      <c r="R751" s="59"/>
      <c r="S751" s="59"/>
      <c r="T751" s="46" t="str">
        <f>IF(MAX('2. Collected Data'!AO751:AT751)='2. Collected Data'!AO751,"NaCl",IF(MAX('2. Collected Data'!AP751:AT751)='2. Collected Data'!AP751,"CaCl2",IF(MAX('2. Collected Data'!AQ751:AT751)='2. Collected Data'!AQ751,"MgCl2",IF(MAX('2. Collected Data'!AR751:AT751)='2. Collected Data'!AR751,"Potassium Acetate",IF('2. Collected Data'!AS751&gt;'2. Collected Data'!AT751,"Enhanced Brine","Ag Byproduct")))))</f>
        <v>NaCl</v>
      </c>
      <c r="U751" s="65"/>
      <c r="V751" s="65"/>
      <c r="W751" s="65"/>
      <c r="X751" s="65"/>
      <c r="Y751" s="67">
        <f>IF(AND('2. Collected Data'!BB751&gt;0,'2. Collected Data'!BH751&gt;0),('2. Collected Data'!BH751-'2. Collected Data'!BB751)/'2. Collected Data'!BH751,"")</f>
        <v>-3.3590863285186908E-3</v>
      </c>
    </row>
    <row r="752" spans="1:25" s="47" customFormat="1" ht="11.25" customHeight="1" x14ac:dyDescent="0.15">
      <c r="A752" s="158" t="s">
        <v>322</v>
      </c>
      <c r="B752" s="42"/>
      <c r="C752" s="42"/>
      <c r="D752" s="42"/>
      <c r="E752" s="42"/>
      <c r="F752" s="42"/>
      <c r="G752" s="123"/>
      <c r="H752" s="41"/>
      <c r="I752" s="41"/>
      <c r="J752" s="41"/>
      <c r="K752" s="59"/>
      <c r="L752" s="66"/>
      <c r="M752" s="66"/>
      <c r="N752" s="59"/>
      <c r="O752" s="59"/>
      <c r="P752" s="59"/>
      <c r="Q752" s="46"/>
      <c r="R752" s="59"/>
      <c r="S752" s="59"/>
      <c r="T752" s="46"/>
      <c r="U752" s="65"/>
      <c r="V752" s="65"/>
      <c r="W752" s="65"/>
      <c r="X752" s="65"/>
      <c r="Y752" s="67"/>
    </row>
    <row r="753" spans="1:51" s="47" customFormat="1" ht="11.25" customHeight="1" x14ac:dyDescent="0.15">
      <c r="A753" s="157" t="s">
        <v>70</v>
      </c>
      <c r="B753" s="42"/>
      <c r="C753" s="42"/>
      <c r="D753" s="42"/>
      <c r="E753" s="42"/>
      <c r="F753" s="42"/>
      <c r="G753" s="123">
        <f>'2. Collected Data'!G753*'2. Collected Data'!AA753</f>
        <v>86068.099999999991</v>
      </c>
      <c r="H753" s="41">
        <f>'2. Collected Data'!I753/'3. Calculated Stats'!$G753*1000</f>
        <v>6.4948569795313249</v>
      </c>
      <c r="I753" s="41">
        <f>'2. Collected Data'!J753/'3. Calculated Stats'!$G753*1000</f>
        <v>1.3012951372227344</v>
      </c>
      <c r="J753" s="41">
        <f>'2. Collected Data'!K753/'3. Calculated Stats'!$G753*1000</f>
        <v>0</v>
      </c>
      <c r="K753" s="59">
        <f>('2. Collected Data'!Y753+'2. Collected Data'!Z753)/G753*1000</f>
        <v>37.179861063506692</v>
      </c>
      <c r="L753" s="66">
        <f>IF(SUM('2. Collected Data'!Y753:Z753)&gt;0,(ROUND('2. Collected Data'!Y753/SUM('2. Collected Data'!Y753:Z753),2)),"")</f>
        <v>1</v>
      </c>
      <c r="M753" s="66">
        <f>IF(SUM('2. Collected Data'!Y753:Z753)&gt;0,1-L753,"")</f>
        <v>0</v>
      </c>
      <c r="N753" s="59">
        <f>IF('2. Collected Data'!AD753&gt;0,'2. Collected Data'!AE753/'2. Collected Data'!AD753,"")</f>
        <v>730.76923076923072</v>
      </c>
      <c r="O753" s="59">
        <f>IF('2. Collected Data'!AF753&gt;0,'2. Collected Data'!AG753/'2. Collected Data'!AF753,"")</f>
        <v>3520</v>
      </c>
      <c r="P753" s="59">
        <f>SUM('2. Collected Data'!AI753:AK753)/'2. Collected Data'!G753</f>
        <v>0.12243095874081106</v>
      </c>
      <c r="Q753" s="46" t="str">
        <f>IF(MAX('2. Collected Data'!AI753:AK753)='2. Collected Data'!AI753,"NaCl",IF(MAX('2. Collected Data'!AJ753:AK753)='2. Collected Data'!AJ753,"CaCl2","MgCl2"))</f>
        <v>NaCl</v>
      </c>
      <c r="R753" s="59">
        <f>'2. Collected Data'!AL753/'2. Collected Data'!G753</f>
        <v>2.9393584847347623E-2</v>
      </c>
      <c r="S753" s="59">
        <f>SUM('2. Collected Data'!AO753:AU753)/'2. Collected Data'!G753</f>
        <v>12.040210600675511</v>
      </c>
      <c r="T753" s="46" t="str">
        <f>IF(MAX('2. Collected Data'!AO753:AT753)='2. Collected Data'!AO753,"NaCl",IF(MAX('2. Collected Data'!AP753:AT753)='2. Collected Data'!AP753,"CaCl2",IF(MAX('2. Collected Data'!AQ753:AT753)='2. Collected Data'!AQ753,"MgCl2",IF(MAX('2. Collected Data'!AR753:AT753)='2. Collected Data'!AR753,"Potassium Acetate",IF('2. Collected Data'!AS753&gt;'2. Collected Data'!AT753,"Enhanced Brine","Ag Byproduct")))))</f>
        <v>NaCl</v>
      </c>
      <c r="U753" s="65">
        <f>IF('2. Collected Data'!BC753&gt;0,'2. Collected Data'!BC753/'2. Collected Data'!$G753,"")</f>
        <v>10.219066646062826</v>
      </c>
      <c r="V753" s="65">
        <f>IF('2. Collected Data'!BD753&gt;0,'2. Collected Data'!BD753/'2. Collected Data'!$G753,"")</f>
        <v>4.1513499194242698</v>
      </c>
      <c r="W753" s="65">
        <f>IF('2. Collected Data'!BE753&gt;0,'2. Collected Data'!BE753/'2. Collected Data'!$G753,"")</f>
        <v>13.616658204375373</v>
      </c>
      <c r="X753" s="65">
        <f>IF('2. Collected Data'!BF753&gt;0,'2. Collected Data'!BF753/'2. Collected Data'!$G753,"")</f>
        <v>27.98707476986247</v>
      </c>
      <c r="Y753" s="67">
        <f>IF(AND('2. Collected Data'!BB753&gt;0,'2. Collected Data'!BH753&gt;0),('2. Collected Data'!BH753-'2. Collected Data'!BB753)/'2. Collected Data'!BH753,"")</f>
        <v>0</v>
      </c>
    </row>
    <row r="754" spans="1:51" s="47" customFormat="1" ht="11.25" customHeight="1" x14ac:dyDescent="0.15">
      <c r="A754" s="157" t="s">
        <v>146</v>
      </c>
      <c r="B754" s="42"/>
      <c r="C754" s="42"/>
      <c r="D754" s="42"/>
      <c r="E754" s="42"/>
      <c r="F754" s="42"/>
      <c r="G754" s="123">
        <f>'2. Collected Data'!G754*'2. Collected Data'!AA754</f>
        <v>17729.66</v>
      </c>
      <c r="H754" s="41">
        <f>'2. Collected Data'!I754/'3. Calculated Stats'!$G754*1000</f>
        <v>25.494002705071615</v>
      </c>
      <c r="I754" s="41">
        <f>'2. Collected Data'!J754/'3. Calculated Stats'!$G754*1000</f>
        <v>1.4664691821501372</v>
      </c>
      <c r="J754" s="41">
        <f>'2. Collected Data'!K754/'3. Calculated Stats'!$G754*1000</f>
        <v>3.6661729553753428</v>
      </c>
      <c r="K754" s="59">
        <f>('2. Collected Data'!Y754+'2. Collected Data'!Z754)/G754*1000</f>
        <v>22.279051036511696</v>
      </c>
      <c r="L754" s="66">
        <f>IF(SUM('2. Collected Data'!Y754:Z754)&gt;0,(ROUND('2. Collected Data'!Y754/SUM('2. Collected Data'!Y754:Z754),2)),"")</f>
        <v>0.85</v>
      </c>
      <c r="M754" s="66">
        <f>IF(SUM('2. Collected Data'!Y754:Z754)&gt;0,1-L754,"")</f>
        <v>0.15000000000000002</v>
      </c>
      <c r="N754" s="59">
        <f>IF('2. Collected Data'!AD754&gt;0,'2. Collected Data'!AE754/'2. Collected Data'!AD754,"")</f>
        <v>1300</v>
      </c>
      <c r="O754" s="59">
        <f>IF('2. Collected Data'!AF754&gt;0,'2. Collected Data'!AG754/'2. Collected Data'!AF754,"")</f>
        <v>6919.0298507462685</v>
      </c>
      <c r="P754" s="59">
        <f>SUM('2. Collected Data'!AI754:AK754)/'2. Collected Data'!G754</f>
        <v>2.7048911259437576</v>
      </c>
      <c r="Q754" s="46" t="str">
        <f>IF(MAX('2. Collected Data'!AI754:AK754)='2. Collected Data'!AI754,"NaCl",IF(MAX('2. Collected Data'!AJ754:AK754)='2. Collected Data'!AJ754,"CaCl2","MgCl2"))</f>
        <v>NaCl</v>
      </c>
      <c r="R754" s="59">
        <f>'2. Collected Data'!AL754/'2. Collected Data'!G754</f>
        <v>0.32519969362074624</v>
      </c>
      <c r="S754" s="59">
        <f>SUM('2. Collected Data'!AO754:AU754)/'2. Collected Data'!G754</f>
        <v>90.876791771528616</v>
      </c>
      <c r="T754" s="46" t="str">
        <f>IF(MAX('2. Collected Data'!AO754:AT754)='2. Collected Data'!AO754,"NaCl",IF(MAX('2. Collected Data'!AP754:AT754)='2. Collected Data'!AP754,"CaCl2",IF(MAX('2. Collected Data'!AQ754:AT754)='2. Collected Data'!AQ754,"MgCl2",IF(MAX('2. Collected Data'!AR754:AT754)='2. Collected Data'!AR754,"Potassium Acetate",IF('2. Collected Data'!AS754&gt;'2. Collected Data'!AT754,"Enhanced Brine","Ag Byproduct")))))</f>
        <v>NaCl</v>
      </c>
      <c r="U754" s="65">
        <f>IF('2. Collected Data'!BC754&gt;0,'2. Collected Data'!BC754/'2. Collected Data'!$G754,"")</f>
        <v>118.6644353868038</v>
      </c>
      <c r="V754" s="65">
        <f>IF('2. Collected Data'!BD754&gt;0,'2. Collected Data'!BD754/'2. Collected Data'!$G754,"")</f>
        <v>401.66911040595249</v>
      </c>
      <c r="W754" s="65">
        <f>IF('2. Collected Data'!BE754&gt;0,'2. Collected Data'!BE754/'2. Collected Data'!$G754,"")</f>
        <v>242.84784987416566</v>
      </c>
      <c r="X754" s="65">
        <f>IF('2. Collected Data'!BF754&gt;0,'2. Collected Data'!BF754/'2. Collected Data'!$G754,"")</f>
        <v>1084.7645792756318</v>
      </c>
      <c r="Y754" s="67">
        <f>IF(AND('2. Collected Data'!BB754&gt;0,'2. Collected Data'!BH754&gt;0),('2. Collected Data'!BH754-'2. Collected Data'!BB754)/'2. Collected Data'!BH754,"")</f>
        <v>-6.0205805559821864E-2</v>
      </c>
    </row>
    <row r="755" spans="1:51" s="47" customFormat="1" ht="11.25" customHeight="1" x14ac:dyDescent="0.15">
      <c r="A755" s="253" t="s">
        <v>158</v>
      </c>
      <c r="B755" s="42"/>
      <c r="C755" s="42"/>
      <c r="D755" s="42"/>
      <c r="E755" s="42"/>
      <c r="F755" s="42"/>
      <c r="G755" s="123"/>
      <c r="H755" s="41"/>
      <c r="I755" s="41"/>
      <c r="J755" s="41"/>
      <c r="K755" s="59"/>
      <c r="L755" s="66"/>
      <c r="M755" s="66"/>
      <c r="N755" s="59"/>
      <c r="O755" s="59"/>
      <c r="P755" s="59"/>
      <c r="Q755" s="46"/>
      <c r="R755" s="59"/>
      <c r="S755" s="59"/>
      <c r="T755" s="46"/>
      <c r="U755" s="65"/>
      <c r="V755" s="65"/>
      <c r="W755" s="65"/>
      <c r="X755" s="65"/>
      <c r="Y755" s="67"/>
    </row>
    <row r="756" spans="1:51" s="47" customFormat="1" ht="11.25" customHeight="1" x14ac:dyDescent="0.15">
      <c r="A756" s="157" t="s">
        <v>358</v>
      </c>
      <c r="B756" s="42"/>
      <c r="C756" s="42"/>
      <c r="D756" s="42"/>
      <c r="E756" s="42"/>
      <c r="F756" s="42"/>
      <c r="G756" s="123"/>
      <c r="H756" s="41"/>
      <c r="I756" s="41"/>
      <c r="J756" s="41"/>
      <c r="K756" s="59"/>
      <c r="L756" s="66" t="str">
        <f>IF(SUM('2. Collected Data'!Y756:Z756)&gt;0,(ROUND('2. Collected Data'!Y756/SUM('2. Collected Data'!Y756:Z756),2)),"")</f>
        <v/>
      </c>
      <c r="M756" s="66" t="str">
        <f>IF(SUM('2. Collected Data'!Y756:Z756)&gt;0,1-L756,"")</f>
        <v/>
      </c>
      <c r="N756" s="59">
        <f>IF('2. Collected Data'!AD756&gt;0,'2. Collected Data'!AE756/'2. Collected Data'!AD756,"")</f>
        <v>0</v>
      </c>
      <c r="O756" s="59">
        <f>IF('2. Collected Data'!AF756&gt;0,'2. Collected Data'!AG756/'2. Collected Data'!AF756,"")</f>
        <v>7797.9797979797977</v>
      </c>
      <c r="P756" s="59"/>
      <c r="Q756" s="46" t="str">
        <f>IF(MAX('2. Collected Data'!AI756:AK756)='2. Collected Data'!AI756,"NaCl",IF(MAX('2. Collected Data'!AJ756:AK756)='2. Collected Data'!AJ756,"CaCl2","MgCl2"))</f>
        <v>NaCl</v>
      </c>
      <c r="R756" s="59"/>
      <c r="S756" s="59"/>
      <c r="T756" s="46" t="str">
        <f>IF(MAX('2. Collected Data'!AO756:AT756)='2. Collected Data'!AO756,"NaCl",IF(MAX('2. Collected Data'!AP756:AT756)='2. Collected Data'!AP756,"CaCl2",IF(MAX('2. Collected Data'!AQ756:AT756)='2. Collected Data'!AQ756,"MgCl2",IF(MAX('2. Collected Data'!AR756:AT756)='2. Collected Data'!AR756,"Potassium Acetate",IF('2. Collected Data'!AS756&gt;'2. Collected Data'!AT756,"Enhanced Brine","Ag Byproduct")))))</f>
        <v>NaCl</v>
      </c>
      <c r="U756" s="65" t="str">
        <f>IF('2. Collected Data'!BC756&gt;0,'2. Collected Data'!BC756/'2. Collected Data'!$G756,"")</f>
        <v/>
      </c>
      <c r="V756" s="65" t="str">
        <f>IF('2. Collected Data'!BD756&gt;0,'2. Collected Data'!BD756/'2. Collected Data'!$G756,"")</f>
        <v/>
      </c>
      <c r="W756" s="65" t="str">
        <f>IF('2. Collected Data'!BE756&gt;0,'2. Collected Data'!BE756/'2. Collected Data'!$G756,"")</f>
        <v/>
      </c>
      <c r="X756" s="65" t="str">
        <f>IF('2. Collected Data'!BF756&gt;0,'2. Collected Data'!BF756/'2. Collected Data'!$G756,"")</f>
        <v/>
      </c>
      <c r="Y756" s="67" t="str">
        <f>IF(AND('2. Collected Data'!BB756&gt;0,'2. Collected Data'!BH756&gt;0),('2. Collected Data'!BH756-'2. Collected Data'!BB756)/'2. Collected Data'!BH756,"")</f>
        <v/>
      </c>
    </row>
    <row r="757" spans="1:51" s="47" customFormat="1" ht="11.25" customHeight="1" x14ac:dyDescent="0.15">
      <c r="A757" s="157" t="s">
        <v>359</v>
      </c>
      <c r="B757" s="42"/>
      <c r="C757" s="42"/>
      <c r="D757" s="42"/>
      <c r="E757" s="42"/>
      <c r="F757" s="42"/>
      <c r="G757" s="123">
        <f>'2. Collected Data'!G757*'2. Collected Data'!AA757</f>
        <v>16000</v>
      </c>
      <c r="H757" s="41">
        <f>'2. Collected Data'!I757/'3. Calculated Stats'!$G757*1000</f>
        <v>31.5625</v>
      </c>
      <c r="I757" s="41">
        <f>'2. Collected Data'!J757/'3. Calculated Stats'!$G757*1000</f>
        <v>3.1875</v>
      </c>
      <c r="J757" s="41">
        <f>'2. Collected Data'!K757/'3. Calculated Stats'!$G757*1000</f>
        <v>1.125</v>
      </c>
      <c r="K757" s="59">
        <f>('2. Collected Data'!Y757+'2. Collected Data'!Z757)/G757*1000</f>
        <v>45.0625</v>
      </c>
      <c r="L757" s="66">
        <f>IF(SUM('2. Collected Data'!Y757:Z757)&gt;0,(ROUND('2. Collected Data'!Y757/SUM('2. Collected Data'!Y757:Z757),2)),"")</f>
        <v>0.89</v>
      </c>
      <c r="M757" s="66">
        <f>IF(SUM('2. Collected Data'!Y757:Z757)&gt;0,1-L757,"")</f>
        <v>0.10999999999999999</v>
      </c>
      <c r="N757" s="59">
        <f>IF('2. Collected Data'!AD757&gt;0,'2. Collected Data'!AE757/'2. Collected Data'!AD757,"")</f>
        <v>1687.5</v>
      </c>
      <c r="O757" s="59">
        <f>IF('2. Collected Data'!AF757&gt;0,'2. Collected Data'!AG757/'2. Collected Data'!AF757,"")</f>
        <v>15000</v>
      </c>
      <c r="P757" s="59">
        <f>SUM('2. Collected Data'!AI757:AK757)/'2. Collected Data'!G757</f>
        <v>17.5806875</v>
      </c>
      <c r="Q757" s="46" t="str">
        <f>IF(MAX('2. Collected Data'!AI757:AK757)='2. Collected Data'!AI757,"NaCl",IF(MAX('2. Collected Data'!AJ757:AK757)='2. Collected Data'!AJ757,"CaCl2","MgCl2"))</f>
        <v>NaCl</v>
      </c>
      <c r="R757" s="59">
        <f>'2. Collected Data'!AL757/'2. Collected Data'!G757</f>
        <v>1.790875</v>
      </c>
      <c r="S757" s="59">
        <f>SUM('2. Collected Data'!AO757:AU757)/'2. Collected Data'!G757</f>
        <v>17.57525</v>
      </c>
      <c r="T757" s="46" t="str">
        <f>IF(MAX('2. Collected Data'!AO757:AT757)='2. Collected Data'!AO757,"NaCl",IF(MAX('2. Collected Data'!AP757:AT757)='2. Collected Data'!AP757,"CaCl2",IF(MAX('2. Collected Data'!AQ757:AT757)='2. Collected Data'!AQ757,"MgCl2",IF(MAX('2. Collected Data'!AR757:AT757)='2. Collected Data'!AR757,"Potassium Acetate",IF('2. Collected Data'!AS757&gt;'2. Collected Data'!AT757,"Enhanced Brine","Ag Byproduct")))))</f>
        <v>MgCl2</v>
      </c>
      <c r="U757" s="65">
        <f>IF('2. Collected Data'!BC757&gt;0,'2. Collected Data'!BC757/'2. Collected Data'!$G757,"")</f>
        <v>622.41875000000005</v>
      </c>
      <c r="V757" s="65">
        <f>IF('2. Collected Data'!BD757&gt;0,'2. Collected Data'!BD757/'2. Collected Data'!$G757,"")</f>
        <v>552.78399999999999</v>
      </c>
      <c r="W757" s="65">
        <f>IF('2. Collected Data'!BE757&gt;0,'2. Collected Data'!BE757/'2. Collected Data'!$G757,"")</f>
        <v>630.61800000000005</v>
      </c>
      <c r="X757" s="65">
        <f>IF('2. Collected Data'!BF757&gt;0,'2. Collected Data'!BF757/'2. Collected Data'!$G757,"")</f>
        <v>1805.7176875</v>
      </c>
      <c r="Y757" s="67">
        <f>IF(AND('2. Collected Data'!BB757&gt;0,'2. Collected Data'!BH757&gt;0),('2. Collected Data'!BH757-'2. Collected Data'!BB757)/'2. Collected Data'!BH757,"")</f>
        <v>0</v>
      </c>
    </row>
    <row r="758" spans="1:51" s="47" customFormat="1" ht="11.25" customHeight="1" x14ac:dyDescent="0.15">
      <c r="A758" s="157" t="s">
        <v>147</v>
      </c>
      <c r="B758" s="42"/>
      <c r="C758" s="42"/>
      <c r="D758" s="42"/>
      <c r="E758" s="42"/>
      <c r="F758" s="42"/>
      <c r="G758" s="123">
        <f>'2. Collected Data'!G758*'2. Collected Data'!AA758</f>
        <v>6445.89</v>
      </c>
      <c r="H758" s="41">
        <f>'2. Collected Data'!I758/'3. Calculated Stats'!$G758*1000</f>
        <v>42.662844075837469</v>
      </c>
      <c r="I758" s="41">
        <f>'2. Collected Data'!J758/'3. Calculated Stats'!$G758*1000</f>
        <v>1.2411009185698172</v>
      </c>
      <c r="J758" s="41">
        <f>'2. Collected Data'!K758/'3. Calculated Stats'!$G758*1000</f>
        <v>0</v>
      </c>
      <c r="K758" s="59">
        <f>('2. Collected Data'!Y758+'2. Collected Data'!Z758)/G758*1000</f>
        <v>50.419724816898828</v>
      </c>
      <c r="L758" s="66">
        <f>IF(SUM('2. Collected Data'!Y758:Z758)&gt;0,(ROUND('2. Collected Data'!Y758/SUM('2. Collected Data'!Y758:Z758),2)),"")</f>
        <v>0.92</v>
      </c>
      <c r="M758" s="66">
        <f>IF(SUM('2. Collected Data'!Y758:Z758)&gt;0,1-L758,"")</f>
        <v>7.999999999999996E-2</v>
      </c>
      <c r="N758" s="59">
        <f>IF('2. Collected Data'!AD758&gt;0,'2. Collected Data'!AE758/'2. Collected Data'!AD758,"")</f>
        <v>2000</v>
      </c>
      <c r="O758" s="59">
        <f>IF('2. Collected Data'!AF758&gt;0,'2. Collected Data'!AG758/'2. Collected Data'!AF758,"")</f>
        <v>2857.1428571428573</v>
      </c>
      <c r="P758" s="59">
        <f>SUM('2. Collected Data'!AI758:AK758)/'2. Collected Data'!G758</f>
        <v>19.564122254645984</v>
      </c>
      <c r="Q758" s="46" t="str">
        <f>IF(MAX('2. Collected Data'!AI758:AK758)='2. Collected Data'!AI758,"NaCl",IF(MAX('2. Collected Data'!AJ758:AK758)='2. Collected Data'!AJ758,"CaCl2","MgCl2"))</f>
        <v>NaCl</v>
      </c>
      <c r="R758" s="59">
        <f>'2. Collected Data'!AL758/'2. Collected Data'!G758</f>
        <v>0.93103977883581635</v>
      </c>
      <c r="S758" s="59">
        <f>SUM('2. Collected Data'!AO758:AU758)/'2. Collected Data'!G758</f>
        <v>435.21256335432344</v>
      </c>
      <c r="T758" s="46" t="str">
        <f>IF(MAX('2. Collected Data'!AO758:AT758)='2. Collected Data'!AO758,"NaCl",IF(MAX('2. Collected Data'!AP758:AT758)='2. Collected Data'!AP758,"CaCl2",IF(MAX('2. Collected Data'!AQ758:AT758)='2. Collected Data'!AQ758,"MgCl2",IF(MAX('2. Collected Data'!AR758:AT758)='2. Collected Data'!AR758,"Potassium Acetate",IF('2. Collected Data'!AS758&gt;'2. Collected Data'!AT758,"Enhanced Brine","Ag Byproduct")))))</f>
        <v>NaCl</v>
      </c>
      <c r="U758" s="65">
        <f>IF('2. Collected Data'!BC758&gt;0,'2. Collected Data'!BC758/'2. Collected Data'!$G758,"")</f>
        <v>1620.731377668561</v>
      </c>
      <c r="V758" s="65">
        <f>IF('2. Collected Data'!BD758&gt;0,'2. Collected Data'!BD758/'2. Collected Data'!$G758,"")</f>
        <v>2279.0351712486563</v>
      </c>
      <c r="W758" s="65">
        <f>IF('2. Collected Data'!BE758&gt;0,'2. Collected Data'!BE758/'2. Collected Data'!$G758,"")</f>
        <v>1688.9824911687913</v>
      </c>
      <c r="X758" s="65">
        <f>IF('2. Collected Data'!BF758&gt;0,'2. Collected Data'!BF758/'2. Collected Data'!$G758,"")</f>
        <v>5588.7505759483947</v>
      </c>
      <c r="Y758" s="67">
        <f>IF(AND('2. Collected Data'!BB758&gt;0,'2. Collected Data'!BH758&gt;0),('2. Collected Data'!BH758-'2. Collected Data'!BB758)/'2. Collected Data'!BH758,"")</f>
        <v>-0.13885647607934651</v>
      </c>
    </row>
    <row r="759" spans="1:51" s="47" customFormat="1" ht="11.25" customHeight="1" x14ac:dyDescent="0.15">
      <c r="A759" s="157" t="s">
        <v>360</v>
      </c>
      <c r="B759" s="42"/>
      <c r="C759" s="42"/>
      <c r="D759" s="42"/>
      <c r="E759" s="42"/>
      <c r="F759" s="42"/>
      <c r="G759" s="123">
        <f>'2. Collected Data'!G759*'2. Collected Data'!AA759</f>
        <v>123821.09999999999</v>
      </c>
      <c r="H759" s="41">
        <f>'2. Collected Data'!I759/'3. Calculated Stats'!$G759*1000</f>
        <v>11.347015977083068</v>
      </c>
      <c r="I759" s="41">
        <f>'2. Collected Data'!J759/'3. Calculated Stats'!$G759*1000</f>
        <v>2.1482606760883241</v>
      </c>
      <c r="J759" s="41">
        <f>'2. Collected Data'!K759/'3. Calculated Stats'!$G759*1000</f>
        <v>0.36342755798486692</v>
      </c>
      <c r="K759" s="59">
        <f>('2. Collected Data'!Y759+'2. Collected Data'!Z759)/G759*1000</f>
        <v>27.426666375924622</v>
      </c>
      <c r="L759" s="66">
        <f>IF(SUM('2. Collected Data'!Y759:Z759)&gt;0,(ROUND('2. Collected Data'!Y759/SUM('2. Collected Data'!Y759:Z759),2)),"")</f>
        <v>0.98</v>
      </c>
      <c r="M759" s="66">
        <f>IF(SUM('2. Collected Data'!Y759:Z759)&gt;0,1-L759,"")</f>
        <v>2.0000000000000018E-2</v>
      </c>
      <c r="N759" s="59">
        <f>IF('2. Collected Data'!AD759&gt;0,'2. Collected Data'!AE759/'2. Collected Data'!AD759,"")</f>
        <v>1848.8905109489051</v>
      </c>
      <c r="O759" s="59">
        <f>IF('2. Collected Data'!AF759&gt;0,'2. Collected Data'!AG759/'2. Collected Data'!AF759,"")</f>
        <v>11551.643243243243</v>
      </c>
      <c r="P759" s="59">
        <f>SUM('2. Collected Data'!AI759:AK759)/'2. Collected Data'!G759</f>
        <v>2.1775537448787001</v>
      </c>
      <c r="Q759" s="46" t="str">
        <f>IF(MAX('2. Collected Data'!AI759:AK759)='2. Collected Data'!AI759,"NaCl",IF(MAX('2. Collected Data'!AJ759:AK759)='2. Collected Data'!AJ759,"CaCl2","MgCl2"))</f>
        <v>NaCl</v>
      </c>
      <c r="R759" s="59">
        <f>'2. Collected Data'!AL759/'2. Collected Data'!G759</f>
        <v>0.50042197977566016</v>
      </c>
      <c r="S759" s="59">
        <f>SUM('2. Collected Data'!AO759:AU759)/'2. Collected Data'!G759</f>
        <v>22.103431079194095</v>
      </c>
      <c r="T759" s="46" t="str">
        <f>IF(MAX('2. Collected Data'!AO759:AT759)='2. Collected Data'!AO759,"NaCl",IF(MAX('2. Collected Data'!AP759:AT759)='2. Collected Data'!AP759,"CaCl2",IF(MAX('2. Collected Data'!AQ759:AT759)='2. Collected Data'!AQ759,"MgCl2",IF(MAX('2. Collected Data'!AR759:AT759)='2. Collected Data'!AR759,"Potassium Acetate",IF('2. Collected Data'!AS759&gt;'2. Collected Data'!AT759,"Enhanced Brine","Ag Byproduct")))))</f>
        <v>NaCl</v>
      </c>
      <c r="U759" s="65">
        <f>IF('2. Collected Data'!BC759&gt;0,'2. Collected Data'!BC759/'2. Collected Data'!$G759,"")</f>
        <v>166.54697785757031</v>
      </c>
      <c r="V759" s="65">
        <f>IF('2. Collected Data'!BD759&gt;0,'2. Collected Data'!BD759/'2. Collected Data'!$G759,"")</f>
        <v>741.05059153892194</v>
      </c>
      <c r="W759" s="65">
        <f>IF('2. Collected Data'!BE759&gt;0,'2. Collected Data'!BE759/'2. Collected Data'!$G759,"")</f>
        <v>220.09748500053706</v>
      </c>
      <c r="X759" s="65">
        <f>IF('2. Collected Data'!BF759&gt;0,'2. Collected Data'!BF759/'2. Collected Data'!$G759,"")</f>
        <v>1127.6950543970293</v>
      </c>
      <c r="Y759" s="67" t="str">
        <f>IF(AND('2. Collected Data'!BB759&gt;0,'2. Collected Data'!BH759&gt;0),('2. Collected Data'!BH759-'2. Collected Data'!BB759)/'2. Collected Data'!BH759,"")</f>
        <v/>
      </c>
    </row>
    <row r="760" spans="1:51" s="47" customFormat="1" ht="11.25" customHeight="1" x14ac:dyDescent="0.15">
      <c r="A760" s="157" t="s">
        <v>148</v>
      </c>
      <c r="B760" s="42"/>
      <c r="C760" s="42"/>
      <c r="D760" s="42"/>
      <c r="E760" s="42"/>
      <c r="F760" s="42"/>
      <c r="G760" s="123">
        <f>'2. Collected Data'!G760*'2. Collected Data'!AA760</f>
        <v>18900</v>
      </c>
      <c r="H760" s="41">
        <f>'2. Collected Data'!I760/'3. Calculated Stats'!$G760*1000</f>
        <v>26.455026455026452</v>
      </c>
      <c r="I760" s="41">
        <f>'2. Collected Data'!J760/'3. Calculated Stats'!$G760*1000</f>
        <v>1.8518518518518519</v>
      </c>
      <c r="J760" s="41">
        <f>'2. Collected Data'!K760/'3. Calculated Stats'!$G760*1000</f>
        <v>1.0582010582010584</v>
      </c>
      <c r="K760" s="59">
        <f>('2. Collected Data'!Y760+'2. Collected Data'!Z760)/G760*1000</f>
        <v>67.513227513227505</v>
      </c>
      <c r="L760" s="66">
        <f>IF(SUM('2. Collected Data'!Y760:Z760)&gt;0,(ROUND('2. Collected Data'!Y760/SUM('2. Collected Data'!Y760:Z760),2)),"")</f>
        <v>0.87</v>
      </c>
      <c r="M760" s="66">
        <f>IF(SUM('2. Collected Data'!Y760:Z760)&gt;0,1-L760,"")</f>
        <v>0.13</v>
      </c>
      <c r="N760" s="59">
        <f>IF('2. Collected Data'!AD760&gt;0,'2. Collected Data'!AE760/'2. Collected Data'!AD760,"")</f>
        <v>388.48920863309354</v>
      </c>
      <c r="O760" s="59">
        <f>IF('2. Collected Data'!AF760&gt;0,'2. Collected Data'!AG760/'2. Collected Data'!AF760,"")</f>
        <v>8661.4173228346463</v>
      </c>
      <c r="P760" s="59">
        <f>SUM('2. Collected Data'!AI760:AK760)/'2. Collected Data'!G760</f>
        <v>5.924338624338624</v>
      </c>
      <c r="Q760" s="46" t="str">
        <f>IF(MAX('2. Collected Data'!AI760:AK760)='2. Collected Data'!AI760,"NaCl",IF(MAX('2. Collected Data'!AJ760:AK760)='2. Collected Data'!AJ760,"CaCl2","MgCl2"))</f>
        <v>NaCl</v>
      </c>
      <c r="R760" s="59">
        <f>'2. Collected Data'!AL760/'2. Collected Data'!G760</f>
        <v>2.0437566137566137</v>
      </c>
      <c r="S760" s="59">
        <f>SUM('2. Collected Data'!AO760:AU760)/'2. Collected Data'!G760</f>
        <v>134.33349206349206</v>
      </c>
      <c r="T760" s="46" t="str">
        <f>IF(MAX('2. Collected Data'!AO760:AT760)='2. Collected Data'!AO760,"NaCl",IF(MAX('2. Collected Data'!AP760:AT760)='2. Collected Data'!AP760,"CaCl2",IF(MAX('2. Collected Data'!AQ760:AT760)='2. Collected Data'!AQ760,"MgCl2",IF(MAX('2. Collected Data'!AR760:AT760)='2. Collected Data'!AR760,"Potassium Acetate",IF('2. Collected Data'!AS760&gt;'2. Collected Data'!AT760,"Enhanced Brine","Ag Byproduct")))))</f>
        <v>NaCl</v>
      </c>
      <c r="U760" s="65">
        <f>IF('2. Collected Data'!BC760&gt;0,'2. Collected Data'!BC760/'2. Collected Data'!$G760,"")</f>
        <v>1066.9096825396825</v>
      </c>
      <c r="V760" s="65">
        <f>IF('2. Collected Data'!BD760&gt;0,'2. Collected Data'!BD760/'2. Collected Data'!$G760,"")</f>
        <v>582.76264550264546</v>
      </c>
      <c r="W760" s="65">
        <f>IF('2. Collected Data'!BE760&gt;0,'2. Collected Data'!BE760/'2. Collected Data'!$G760,"")</f>
        <v>950.95084656084657</v>
      </c>
      <c r="X760" s="65">
        <f>IF('2. Collected Data'!BF760&gt;0,'2. Collected Data'!BF760/'2. Collected Data'!$G760,"")</f>
        <v>2626.4924867724867</v>
      </c>
      <c r="Y760" s="67">
        <f>IF(AND('2. Collected Data'!BB760&gt;0,'2. Collected Data'!BH760&gt;0),('2. Collected Data'!BH760-'2. Collected Data'!BB760)/'2. Collected Data'!BH760,"")</f>
        <v>1.5267175572519083E-2</v>
      </c>
    </row>
    <row r="761" spans="1:51" s="47" customFormat="1" ht="11.25" customHeight="1" x14ac:dyDescent="0.15">
      <c r="A761" s="157" t="s">
        <v>149</v>
      </c>
      <c r="B761" s="42"/>
      <c r="C761" s="42"/>
      <c r="D761" s="42"/>
      <c r="E761" s="42"/>
      <c r="F761" s="42"/>
      <c r="G761" s="123">
        <f>'2. Collected Data'!G761*'2. Collected Data'!AA761</f>
        <v>75000</v>
      </c>
      <c r="H761" s="41">
        <f>'2. Collected Data'!I761/'3. Calculated Stats'!$G761*1000</f>
        <v>18.28</v>
      </c>
      <c r="I761" s="41">
        <f>'2. Collected Data'!J761/'3. Calculated Stats'!$G761*1000</f>
        <v>3.28</v>
      </c>
      <c r="J761" s="41">
        <f>'2. Collected Data'!K761/'3. Calculated Stats'!$G761*1000</f>
        <v>0.38666666666666666</v>
      </c>
      <c r="K761" s="59">
        <f>('2. Collected Data'!Y761+'2. Collected Data'!Z761)/G761*1000</f>
        <v>61.666666666666671</v>
      </c>
      <c r="L761" s="66">
        <f>IF(SUM('2. Collected Data'!Y761:Z761)&gt;0,(ROUND('2. Collected Data'!Y761/SUM('2. Collected Data'!Y761:Z761),2)),"")</f>
        <v>0.97</v>
      </c>
      <c r="M761" s="66">
        <f>IF(SUM('2. Collected Data'!Y761:Z761)&gt;0,1-L761,"")</f>
        <v>3.0000000000000027E-2</v>
      </c>
      <c r="N761" s="59">
        <f>IF('2. Collected Data'!AD761&gt;0,'2. Collected Data'!AE761/'2. Collected Data'!AD761,"")</f>
        <v>1120.253164556962</v>
      </c>
      <c r="O761" s="59">
        <f>IF('2. Collected Data'!AF761&gt;0,'2. Collected Data'!AG761/'2. Collected Data'!AF761,"")</f>
        <v>8666.6666666666661</v>
      </c>
      <c r="P761" s="59">
        <f>SUM('2. Collected Data'!AI761:AK761)/'2. Collected Data'!G761</f>
        <v>2.08568</v>
      </c>
      <c r="Q761" s="46" t="str">
        <f>IF(MAX('2. Collected Data'!AI761:AK761)='2. Collected Data'!AI761,"NaCl",IF(MAX('2. Collected Data'!AJ761:AK761)='2. Collected Data'!AJ761,"CaCl2","MgCl2"))</f>
        <v>NaCl</v>
      </c>
      <c r="R761" s="59">
        <f>'2. Collected Data'!AL761/'2. Collected Data'!G761</f>
        <v>2.5923600000000002</v>
      </c>
      <c r="S761" s="59">
        <f>SUM('2. Collected Data'!AO761:AU761)/'2. Collected Data'!G761</f>
        <v>8.8892533333333326</v>
      </c>
      <c r="T761" s="46" t="str">
        <f>IF(MAX('2. Collected Data'!AO761:AT761)='2. Collected Data'!AO761,"NaCl",IF(MAX('2. Collected Data'!AP761:AT761)='2. Collected Data'!AP761,"CaCl2",IF(MAX('2. Collected Data'!AQ761:AT761)='2. Collected Data'!AQ761,"MgCl2",IF(MAX('2. Collected Data'!AR761:AT761)='2. Collected Data'!AR761,"Potassium Acetate",IF('2. Collected Data'!AS761&gt;'2. Collected Data'!AT761,"Enhanced Brine","Ag Byproduct")))))</f>
        <v>NaCl</v>
      </c>
      <c r="U761" s="65" t="str">
        <f>IF('2. Collected Data'!BC761&gt;0,'2. Collected Data'!BC761/'2. Collected Data'!$G761,"")</f>
        <v/>
      </c>
      <c r="V761" s="65" t="str">
        <f>IF('2. Collected Data'!BD761&gt;0,'2. Collected Data'!BD761/'2. Collected Data'!$G761,"")</f>
        <v/>
      </c>
      <c r="W761" s="65" t="str">
        <f>IF('2. Collected Data'!BE761&gt;0,'2. Collected Data'!BE761/'2. Collected Data'!$G761,"")</f>
        <v/>
      </c>
      <c r="X761" s="65">
        <f>IF('2. Collected Data'!BF761&gt;0,'2. Collected Data'!BF761/'2. Collected Data'!$G761,"")</f>
        <v>273.39501333333334</v>
      </c>
      <c r="Y761" s="67" t="str">
        <f>IF(AND('2. Collected Data'!BB761&gt;0,'2. Collected Data'!BH761&gt;0),('2. Collected Data'!BH761-'2. Collected Data'!BB761)/'2. Collected Data'!BH761,"")</f>
        <v/>
      </c>
    </row>
    <row r="762" spans="1:51" s="47" customFormat="1" ht="11.25" customHeight="1" x14ac:dyDescent="0.15">
      <c r="A762" s="157" t="s">
        <v>75</v>
      </c>
      <c r="B762" s="42"/>
      <c r="C762" s="42"/>
      <c r="D762" s="42"/>
      <c r="E762" s="42"/>
      <c r="F762" s="42"/>
      <c r="G762" s="123">
        <f>'2. Collected Data'!G762*'2. Collected Data'!AA762</f>
        <v>0</v>
      </c>
      <c r="H762" s="41"/>
      <c r="I762" s="41"/>
      <c r="J762" s="41"/>
      <c r="K762" s="59"/>
      <c r="L762" s="66" t="str">
        <f>IF(SUM('2. Collected Data'!Y762:Z762)&gt;0,(ROUND('2. Collected Data'!Y762/SUM('2. Collected Data'!Y762:Z762),2)),"")</f>
        <v/>
      </c>
      <c r="M762" s="66" t="str">
        <f>IF(SUM('2. Collected Data'!Y762:Z762)&gt;0,1-L762,"")</f>
        <v/>
      </c>
      <c r="N762" s="59">
        <f>IF('2. Collected Data'!AD762&gt;0,'2. Collected Data'!AE762/'2. Collected Data'!AD762,"")</f>
        <v>1994.5780141843973</v>
      </c>
      <c r="O762" s="59">
        <f>IF('2. Collected Data'!AF762&gt;0,'2. Collected Data'!AG762/'2. Collected Data'!AF762,"")</f>
        <v>11973.353790613719</v>
      </c>
      <c r="P762" s="59">
        <f>SUM('2. Collected Data'!AI762:AK762)/'2. Collected Data'!G762</f>
        <v>15.173045261546461</v>
      </c>
      <c r="Q762" s="46" t="str">
        <f>IF(MAX('2. Collected Data'!AI762:AK762)='2. Collected Data'!AI762,"NaCl",IF(MAX('2. Collected Data'!AJ762:AK762)='2. Collected Data'!AJ762,"CaCl2","MgCl2"))</f>
        <v>NaCl</v>
      </c>
      <c r="R762" s="59">
        <f>'2. Collected Data'!AL762/'2. Collected Data'!G762</f>
        <v>0.4178677681176165</v>
      </c>
      <c r="S762" s="59">
        <f>SUM('2. Collected Data'!AO762:AU762)/'2. Collected Data'!G762</f>
        <v>137.61895959099968</v>
      </c>
      <c r="T762" s="46" t="str">
        <f>IF(MAX('2. Collected Data'!AO762:AT762)='2. Collected Data'!AO762,"NaCl",IF(MAX('2. Collected Data'!AP762:AT762)='2. Collected Data'!AP762,"CaCl2",IF(MAX('2. Collected Data'!AQ762:AT762)='2. Collected Data'!AQ762,"MgCl2",IF(MAX('2. Collected Data'!AR762:AT762)='2. Collected Data'!AR762,"Potassium Acetate",IF('2. Collected Data'!AS762&gt;'2. Collected Data'!AT762,"Enhanced Brine","Ag Byproduct")))))</f>
        <v>NaCl</v>
      </c>
      <c r="U762" s="65">
        <f>IF('2. Collected Data'!BC762&gt;0,'2. Collected Data'!BC762/'2. Collected Data'!$G762,"")</f>
        <v>670.88428988186365</v>
      </c>
      <c r="V762" s="65">
        <f>IF('2. Collected Data'!BD762&gt;0,'2. Collected Data'!BD762/'2. Collected Data'!$G762,"")</f>
        <v>719.61254729788277</v>
      </c>
      <c r="W762" s="65">
        <f>IF('2. Collected Data'!BE762&gt;0,'2. Collected Data'!BE762/'2. Collected Data'!$G762,"")</f>
        <v>1146.5960544178388</v>
      </c>
      <c r="X762" s="65">
        <f>IF('2. Collected Data'!BF762&gt;0,'2. Collected Data'!BF762/'2. Collected Data'!$G762,"")</f>
        <v>2537.0928915975851</v>
      </c>
      <c r="Y762" s="67">
        <f>IF(AND('2. Collected Data'!BB762&gt;0,'2. Collected Data'!BH762&gt;0),('2. Collected Data'!BH762-'2. Collected Data'!BB762)/'2. Collected Data'!BH762,"")</f>
        <v>-1.6863905325443795E-2</v>
      </c>
    </row>
    <row r="763" spans="1:51" s="47" customFormat="1" ht="11.25" customHeight="1" x14ac:dyDescent="0.15">
      <c r="A763" s="158" t="s">
        <v>361</v>
      </c>
      <c r="B763" s="42"/>
      <c r="C763" s="42"/>
      <c r="D763" s="42"/>
      <c r="E763" s="42"/>
      <c r="F763" s="42"/>
      <c r="G763" s="123"/>
      <c r="H763" s="41"/>
      <c r="I763" s="41"/>
      <c r="J763" s="41"/>
      <c r="K763" s="59"/>
      <c r="L763" s="66"/>
      <c r="M763" s="66"/>
      <c r="N763" s="59"/>
      <c r="O763" s="59"/>
      <c r="P763" s="59"/>
      <c r="Q763" s="46"/>
      <c r="R763" s="59"/>
      <c r="S763" s="59"/>
      <c r="T763" s="46"/>
      <c r="U763" s="65"/>
      <c r="V763" s="65"/>
      <c r="W763" s="65"/>
      <c r="X763" s="65"/>
      <c r="Y763" s="67"/>
    </row>
    <row r="764" spans="1:51" s="47" customFormat="1" ht="11.25" customHeight="1" x14ac:dyDescent="0.15">
      <c r="A764" s="55"/>
      <c r="B764" s="53"/>
      <c r="C764" s="303"/>
      <c r="D764" s="303"/>
      <c r="E764" s="303"/>
      <c r="F764" s="303"/>
      <c r="G764" s="121"/>
      <c r="H764" s="56"/>
      <c r="I764" s="57"/>
      <c r="J764" s="57"/>
      <c r="K764" s="58"/>
      <c r="L764" s="58"/>
      <c r="M764" s="58"/>
      <c r="N764" s="58"/>
      <c r="O764" s="58"/>
      <c r="P764" s="58"/>
      <c r="Q764" s="77"/>
      <c r="R764" s="58"/>
      <c r="S764" s="58"/>
      <c r="T764" s="58"/>
      <c r="U764" s="58"/>
      <c r="V764" s="58"/>
      <c r="W764" s="58"/>
      <c r="X764" s="58"/>
      <c r="Y764" s="58"/>
    </row>
    <row r="766" spans="1:51" s="26" customFormat="1" ht="12.75" hidden="1" x14ac:dyDescent="0.2">
      <c r="A766" s="30"/>
      <c r="G766" s="25"/>
      <c r="H766" s="28"/>
      <c r="I766" s="25"/>
      <c r="J766" s="25"/>
      <c r="K766" s="25"/>
      <c r="L766" s="25"/>
      <c r="M766" s="25"/>
      <c r="N766" s="25"/>
      <c r="O766" s="25"/>
      <c r="P766" s="25"/>
      <c r="Q766" s="25"/>
      <c r="R766" s="25"/>
      <c r="S766" s="25"/>
      <c r="T766" s="25"/>
      <c r="U766" s="25"/>
      <c r="V766" s="25"/>
      <c r="W766" s="25"/>
      <c r="X766" s="25"/>
      <c r="Y766" s="25"/>
      <c r="AY766" s="74"/>
    </row>
    <row r="767" spans="1:51" s="26" customFormat="1" ht="12.75" hidden="1" x14ac:dyDescent="0.2">
      <c r="A767" s="30"/>
      <c r="G767" s="25"/>
      <c r="H767" s="28"/>
      <c r="I767" s="25"/>
      <c r="J767" s="25"/>
      <c r="K767" s="25"/>
      <c r="L767" s="25"/>
      <c r="M767" s="25"/>
      <c r="N767" s="25"/>
      <c r="O767" s="25"/>
      <c r="P767" s="25"/>
      <c r="Q767" s="25"/>
      <c r="R767" s="25"/>
      <c r="S767" s="25"/>
      <c r="T767" s="25"/>
      <c r="U767" s="25"/>
      <c r="V767" s="25"/>
      <c r="W767" s="25"/>
      <c r="X767" s="25"/>
      <c r="Y767" s="25"/>
      <c r="AY767" s="74"/>
    </row>
    <row r="768" spans="1:51" s="26" customFormat="1" ht="12.75" hidden="1" x14ac:dyDescent="0.2">
      <c r="A768" s="30"/>
      <c r="G768" s="25"/>
      <c r="H768" s="28"/>
      <c r="I768" s="25"/>
      <c r="J768" s="25"/>
      <c r="K768" s="25"/>
      <c r="L768" s="25"/>
      <c r="M768" s="25"/>
      <c r="N768" s="25"/>
      <c r="O768" s="25"/>
      <c r="P768" s="25"/>
      <c r="Q768" s="25"/>
      <c r="R768" s="25"/>
      <c r="S768" s="25"/>
      <c r="T768" s="25"/>
      <c r="U768" s="25"/>
      <c r="V768" s="25"/>
      <c r="W768" s="25"/>
      <c r="X768" s="25"/>
      <c r="Y768" s="25"/>
      <c r="AY768" s="74"/>
    </row>
    <row r="769" spans="1:51" s="26" customFormat="1" ht="12.75" hidden="1" x14ac:dyDescent="0.2">
      <c r="A769" s="30"/>
      <c r="G769" s="25"/>
      <c r="H769" s="28"/>
      <c r="I769" s="25"/>
      <c r="J769" s="25"/>
      <c r="K769" s="25"/>
      <c r="L769" s="25"/>
      <c r="M769" s="25"/>
      <c r="N769" s="25"/>
      <c r="O769" s="25"/>
      <c r="P769" s="25"/>
      <c r="Q769" s="25"/>
      <c r="R769" s="25"/>
      <c r="S769" s="25"/>
      <c r="T769" s="25"/>
      <c r="U769" s="25"/>
      <c r="V769" s="25"/>
      <c r="W769" s="25"/>
      <c r="X769" s="25"/>
      <c r="Y769" s="25"/>
      <c r="AY769" s="74"/>
    </row>
    <row r="770" spans="1:51" s="26" customFormat="1" ht="12.75" hidden="1" x14ac:dyDescent="0.2">
      <c r="A770" s="30"/>
      <c r="G770" s="25"/>
      <c r="H770" s="28"/>
      <c r="I770" s="25"/>
      <c r="J770" s="25"/>
      <c r="K770" s="25"/>
      <c r="L770" s="25"/>
      <c r="M770" s="25"/>
      <c r="N770" s="25"/>
      <c r="O770" s="25"/>
      <c r="P770" s="25"/>
      <c r="Q770" s="25"/>
      <c r="R770" s="25"/>
      <c r="S770" s="25"/>
      <c r="T770" s="25"/>
      <c r="U770" s="25"/>
      <c r="V770" s="25"/>
      <c r="W770" s="25"/>
      <c r="X770" s="25"/>
      <c r="Y770" s="25"/>
      <c r="AY770" s="74"/>
    </row>
    <row r="771" spans="1:51" s="26" customFormat="1" ht="12.75" hidden="1" x14ac:dyDescent="0.2">
      <c r="A771" s="30"/>
      <c r="G771" s="25"/>
      <c r="H771" s="28"/>
      <c r="I771" s="25"/>
      <c r="J771" s="25"/>
      <c r="K771" s="25"/>
      <c r="L771" s="25"/>
      <c r="M771" s="25"/>
      <c r="N771" s="25"/>
      <c r="O771" s="25"/>
      <c r="P771" s="25"/>
      <c r="Q771" s="25"/>
      <c r="R771" s="25"/>
      <c r="S771" s="25"/>
      <c r="T771" s="25"/>
      <c r="U771" s="25"/>
      <c r="V771" s="25"/>
      <c r="W771" s="25"/>
      <c r="X771" s="25"/>
      <c r="Y771" s="25"/>
      <c r="AY771" s="74"/>
    </row>
    <row r="772" spans="1:51" s="26" customFormat="1" ht="12.75" hidden="1" x14ac:dyDescent="0.2">
      <c r="A772" s="30"/>
      <c r="G772" s="25"/>
      <c r="H772" s="28"/>
      <c r="I772" s="25"/>
      <c r="J772" s="25"/>
      <c r="K772" s="25"/>
      <c r="L772" s="25"/>
      <c r="M772" s="25"/>
      <c r="N772" s="25"/>
      <c r="O772" s="25"/>
      <c r="P772" s="25"/>
      <c r="Q772" s="25"/>
      <c r="R772" s="25"/>
      <c r="S772" s="25"/>
      <c r="T772" s="25"/>
      <c r="U772" s="25"/>
      <c r="V772" s="25"/>
      <c r="W772" s="25"/>
      <c r="X772" s="25"/>
      <c r="Y772" s="25"/>
      <c r="AY772" s="74"/>
    </row>
    <row r="773" spans="1:51" s="26" customFormat="1" ht="12.75" hidden="1" x14ac:dyDescent="0.2">
      <c r="A773" s="30"/>
      <c r="G773" s="25"/>
      <c r="H773" s="28"/>
      <c r="I773" s="25"/>
      <c r="J773" s="25"/>
      <c r="K773" s="25"/>
      <c r="L773" s="25"/>
      <c r="M773" s="25"/>
      <c r="N773" s="25"/>
      <c r="O773" s="25"/>
      <c r="P773" s="25"/>
      <c r="Q773" s="25"/>
      <c r="R773" s="25"/>
      <c r="S773" s="25"/>
      <c r="T773" s="25"/>
      <c r="U773" s="25"/>
      <c r="V773" s="25"/>
      <c r="W773" s="25"/>
      <c r="X773" s="25"/>
      <c r="Y773" s="25"/>
      <c r="AY773" s="74"/>
    </row>
    <row r="774" spans="1:51" s="26" customFormat="1" ht="12.75" hidden="1" x14ac:dyDescent="0.2">
      <c r="A774" s="30"/>
      <c r="G774" s="25"/>
      <c r="H774" s="28"/>
      <c r="I774" s="25"/>
      <c r="J774" s="25"/>
      <c r="K774" s="25"/>
      <c r="L774" s="25"/>
      <c r="M774" s="25"/>
      <c r="N774" s="25"/>
      <c r="O774" s="25"/>
      <c r="P774" s="25"/>
      <c r="Q774" s="25"/>
      <c r="R774" s="25"/>
      <c r="S774" s="25"/>
      <c r="T774" s="25"/>
      <c r="U774" s="25"/>
      <c r="V774" s="25"/>
      <c r="W774" s="25"/>
      <c r="X774" s="25"/>
      <c r="Y774" s="25"/>
      <c r="AY774" s="74"/>
    </row>
    <row r="775" spans="1:51" s="26" customFormat="1" ht="12.75" hidden="1" x14ac:dyDescent="0.2">
      <c r="A775" s="30"/>
      <c r="G775" s="25"/>
      <c r="H775" s="28"/>
      <c r="I775" s="25"/>
      <c r="J775" s="25"/>
      <c r="K775" s="25"/>
      <c r="L775" s="25"/>
      <c r="M775" s="25"/>
      <c r="N775" s="25"/>
      <c r="O775" s="25"/>
      <c r="P775" s="25"/>
      <c r="Q775" s="25"/>
      <c r="R775" s="25"/>
      <c r="S775" s="25"/>
      <c r="T775" s="25"/>
      <c r="U775" s="25"/>
      <c r="V775" s="25"/>
      <c r="W775" s="25"/>
      <c r="X775" s="25"/>
      <c r="Y775" s="25"/>
      <c r="AY775" s="74"/>
    </row>
    <row r="776" spans="1:51" s="26" customFormat="1" ht="12.75" hidden="1" x14ac:dyDescent="0.2">
      <c r="A776" s="30"/>
      <c r="G776" s="25"/>
      <c r="H776" s="28"/>
      <c r="I776" s="25"/>
      <c r="J776" s="25"/>
      <c r="K776" s="25"/>
      <c r="L776" s="25"/>
      <c r="M776" s="25"/>
      <c r="N776" s="25"/>
      <c r="O776" s="25"/>
      <c r="P776" s="25"/>
      <c r="Q776" s="25"/>
      <c r="R776" s="25"/>
      <c r="S776" s="25"/>
      <c r="T776" s="25"/>
      <c r="U776" s="25"/>
      <c r="V776" s="25"/>
      <c r="W776" s="25"/>
      <c r="X776" s="25"/>
      <c r="Y776" s="25"/>
      <c r="AY776" s="74"/>
    </row>
    <row r="777" spans="1:51" s="26" customFormat="1" ht="12.75" hidden="1" x14ac:dyDescent="0.2">
      <c r="A777" s="30"/>
      <c r="G777" s="25"/>
      <c r="H777" s="28"/>
      <c r="I777" s="25"/>
      <c r="J777" s="25"/>
      <c r="K777" s="25"/>
      <c r="L777" s="25"/>
      <c r="M777" s="25"/>
      <c r="N777" s="25"/>
      <c r="O777" s="25"/>
      <c r="P777" s="25"/>
      <c r="Q777" s="25"/>
      <c r="R777" s="25"/>
      <c r="S777" s="25"/>
      <c r="T777" s="25"/>
      <c r="U777" s="25"/>
      <c r="V777" s="25"/>
      <c r="W777" s="25"/>
      <c r="X777" s="25"/>
      <c r="Y777" s="25"/>
      <c r="AY777" s="74"/>
    </row>
    <row r="778" spans="1:51" s="26" customFormat="1" ht="12.75" hidden="1" x14ac:dyDescent="0.2">
      <c r="A778" s="30"/>
      <c r="G778" s="25"/>
      <c r="H778" s="28"/>
      <c r="I778" s="25"/>
      <c r="J778" s="25"/>
      <c r="K778" s="25"/>
      <c r="L778" s="25"/>
      <c r="M778" s="25"/>
      <c r="N778" s="25"/>
      <c r="O778" s="25"/>
      <c r="P778" s="25"/>
      <c r="Q778" s="25"/>
      <c r="R778" s="25"/>
      <c r="S778" s="25"/>
      <c r="T778" s="25"/>
      <c r="U778" s="25"/>
      <c r="V778" s="25"/>
      <c r="W778" s="25"/>
      <c r="X778" s="25"/>
      <c r="Y778" s="25"/>
      <c r="AY778" s="74"/>
    </row>
    <row r="779" spans="1:51" s="26" customFormat="1" ht="12.75" hidden="1" x14ac:dyDescent="0.2">
      <c r="A779" s="30"/>
      <c r="G779" s="25"/>
      <c r="H779" s="28"/>
      <c r="I779" s="25"/>
      <c r="J779" s="25"/>
      <c r="K779" s="25"/>
      <c r="L779" s="25"/>
      <c r="M779" s="25"/>
      <c r="N779" s="25"/>
      <c r="O779" s="25"/>
      <c r="P779" s="25"/>
      <c r="Q779" s="25"/>
      <c r="R779" s="25"/>
      <c r="S779" s="25"/>
      <c r="T779" s="25"/>
      <c r="U779" s="25"/>
      <c r="V779" s="25"/>
      <c r="W779" s="25"/>
      <c r="X779" s="25"/>
      <c r="Y779" s="25"/>
      <c r="AY779" s="74"/>
    </row>
    <row r="780" spans="1:51" s="26" customFormat="1" ht="12.75" hidden="1" x14ac:dyDescent="0.2">
      <c r="A780" s="30"/>
      <c r="G780" s="25"/>
      <c r="H780" s="28"/>
      <c r="I780" s="25"/>
      <c r="J780" s="25"/>
      <c r="K780" s="25"/>
      <c r="L780" s="25"/>
      <c r="M780" s="25"/>
      <c r="N780" s="25"/>
      <c r="O780" s="25"/>
      <c r="P780" s="25"/>
      <c r="Q780" s="25"/>
      <c r="R780" s="25"/>
      <c r="S780" s="25"/>
      <c r="T780" s="25"/>
      <c r="U780" s="25"/>
      <c r="V780" s="25"/>
      <c r="W780" s="25"/>
      <c r="X780" s="25"/>
      <c r="Y780" s="25"/>
      <c r="AY780" s="74"/>
    </row>
    <row r="781" spans="1:51" s="26" customFormat="1" ht="12.75" hidden="1" x14ac:dyDescent="0.2">
      <c r="A781" s="30"/>
      <c r="G781" s="25"/>
      <c r="H781" s="28"/>
      <c r="I781" s="25"/>
      <c r="J781" s="25"/>
      <c r="K781" s="25"/>
      <c r="L781" s="25"/>
      <c r="M781" s="25"/>
      <c r="N781" s="25"/>
      <c r="O781" s="25"/>
      <c r="P781" s="25"/>
      <c r="Q781" s="25"/>
      <c r="R781" s="25"/>
      <c r="S781" s="25"/>
      <c r="T781" s="25"/>
      <c r="U781" s="25"/>
      <c r="V781" s="25"/>
      <c r="W781" s="25"/>
      <c r="X781" s="25"/>
      <c r="Y781" s="25"/>
      <c r="AY781" s="74"/>
    </row>
    <row r="782" spans="1:51" s="26" customFormat="1" ht="12.75" hidden="1" x14ac:dyDescent="0.2">
      <c r="A782" s="30"/>
      <c r="G782" s="25"/>
      <c r="H782" s="28"/>
      <c r="I782" s="25"/>
      <c r="J782" s="25"/>
      <c r="K782" s="25"/>
      <c r="L782" s="25"/>
      <c r="M782" s="25"/>
      <c r="N782" s="25"/>
      <c r="O782" s="25"/>
      <c r="P782" s="25"/>
      <c r="Q782" s="25"/>
      <c r="R782" s="25"/>
      <c r="S782" s="25"/>
      <c r="T782" s="25"/>
      <c r="U782" s="25"/>
      <c r="V782" s="25"/>
      <c r="W782" s="25"/>
      <c r="X782" s="25"/>
      <c r="Y782" s="25"/>
      <c r="AY782" s="74"/>
    </row>
    <row r="783" spans="1:51" s="26" customFormat="1" ht="12.75" hidden="1" x14ac:dyDescent="0.2">
      <c r="A783" s="30"/>
      <c r="G783" s="25"/>
      <c r="H783" s="28"/>
      <c r="I783" s="25"/>
      <c r="J783" s="25"/>
      <c r="K783" s="25"/>
      <c r="L783" s="25"/>
      <c r="M783" s="25"/>
      <c r="N783" s="25"/>
      <c r="O783" s="25"/>
      <c r="P783" s="25"/>
      <c r="Q783" s="25"/>
      <c r="R783" s="25"/>
      <c r="S783" s="25"/>
      <c r="T783" s="25"/>
      <c r="U783" s="25"/>
      <c r="V783" s="25"/>
      <c r="W783" s="25"/>
      <c r="X783" s="25"/>
      <c r="Y783" s="25"/>
      <c r="AY783" s="74"/>
    </row>
    <row r="784" spans="1:51" s="26" customFormat="1" ht="12.75" hidden="1" x14ac:dyDescent="0.2">
      <c r="A784" s="30"/>
      <c r="G784" s="25"/>
      <c r="H784" s="28"/>
      <c r="I784" s="25"/>
      <c r="J784" s="25"/>
      <c r="K784" s="25"/>
      <c r="L784" s="25"/>
      <c r="M784" s="25"/>
      <c r="N784" s="25"/>
      <c r="O784" s="25"/>
      <c r="P784" s="25"/>
      <c r="Q784" s="25"/>
      <c r="R784" s="25"/>
      <c r="S784" s="25"/>
      <c r="T784" s="25"/>
      <c r="U784" s="25"/>
      <c r="V784" s="25"/>
      <c r="W784" s="25"/>
      <c r="X784" s="25"/>
      <c r="Y784" s="25"/>
      <c r="AY784" s="74"/>
    </row>
    <row r="785" spans="1:51" s="26" customFormat="1" ht="12.75" hidden="1" x14ac:dyDescent="0.2">
      <c r="A785" s="30"/>
      <c r="G785" s="25"/>
      <c r="H785" s="28"/>
      <c r="I785" s="25"/>
      <c r="J785" s="25"/>
      <c r="K785" s="25"/>
      <c r="L785" s="25"/>
      <c r="M785" s="25"/>
      <c r="N785" s="25"/>
      <c r="O785" s="25"/>
      <c r="P785" s="25"/>
      <c r="Q785" s="25"/>
      <c r="R785" s="25"/>
      <c r="S785" s="25"/>
      <c r="T785" s="25"/>
      <c r="U785" s="25"/>
      <c r="V785" s="25"/>
      <c r="W785" s="25"/>
      <c r="X785" s="25"/>
      <c r="Y785" s="25"/>
      <c r="AY785" s="74"/>
    </row>
    <row r="786" spans="1:51" s="26" customFormat="1" ht="12.75" hidden="1" x14ac:dyDescent="0.2">
      <c r="A786" s="30"/>
      <c r="G786" s="25"/>
      <c r="H786" s="28"/>
      <c r="I786" s="25"/>
      <c r="J786" s="25"/>
      <c r="K786" s="25"/>
      <c r="L786" s="25"/>
      <c r="M786" s="25"/>
      <c r="N786" s="25"/>
      <c r="O786" s="25"/>
      <c r="P786" s="25"/>
      <c r="Q786" s="25"/>
      <c r="R786" s="25"/>
      <c r="S786" s="25"/>
      <c r="T786" s="25"/>
      <c r="U786" s="25"/>
      <c r="V786" s="25"/>
      <c r="W786" s="25"/>
      <c r="X786" s="25"/>
      <c r="Y786" s="25"/>
      <c r="AY786" s="74"/>
    </row>
    <row r="787" spans="1:51" s="26" customFormat="1" ht="12.75" hidden="1" x14ac:dyDescent="0.2">
      <c r="A787" s="30"/>
      <c r="G787" s="25"/>
      <c r="H787" s="28"/>
      <c r="I787" s="25"/>
      <c r="J787" s="25"/>
      <c r="K787" s="25"/>
      <c r="L787" s="25"/>
      <c r="M787" s="25"/>
      <c r="N787" s="25"/>
      <c r="O787" s="25"/>
      <c r="P787" s="25"/>
      <c r="Q787" s="25"/>
      <c r="R787" s="25"/>
      <c r="S787" s="25"/>
      <c r="T787" s="25"/>
      <c r="U787" s="25"/>
      <c r="V787" s="25"/>
      <c r="W787" s="25"/>
      <c r="X787" s="25"/>
      <c r="Y787" s="25"/>
      <c r="AY787" s="74"/>
    </row>
    <row r="788" spans="1:51" s="26" customFormat="1" ht="12.75" hidden="1" x14ac:dyDescent="0.2">
      <c r="A788" s="30"/>
      <c r="G788" s="25"/>
      <c r="H788" s="28"/>
      <c r="I788" s="25"/>
      <c r="J788" s="25"/>
      <c r="K788" s="25"/>
      <c r="L788" s="25"/>
      <c r="M788" s="25"/>
      <c r="N788" s="25"/>
      <c r="O788" s="25"/>
      <c r="P788" s="25"/>
      <c r="Q788" s="25"/>
      <c r="R788" s="25"/>
      <c r="S788" s="25"/>
      <c r="T788" s="25"/>
      <c r="U788" s="25"/>
      <c r="V788" s="25"/>
      <c r="W788" s="25"/>
      <c r="X788" s="25"/>
      <c r="Y788" s="25"/>
      <c r="AY788" s="74"/>
    </row>
    <row r="789" spans="1:51" s="26" customFormat="1" ht="12.75" hidden="1" x14ac:dyDescent="0.2">
      <c r="A789" s="30"/>
      <c r="G789" s="25"/>
      <c r="H789" s="28"/>
      <c r="I789" s="25"/>
      <c r="J789" s="25"/>
      <c r="K789" s="25"/>
      <c r="L789" s="25"/>
      <c r="M789" s="25"/>
      <c r="N789" s="25"/>
      <c r="O789" s="25"/>
      <c r="P789" s="25"/>
      <c r="Q789" s="25"/>
      <c r="R789" s="25"/>
      <c r="S789" s="25"/>
      <c r="T789" s="25"/>
      <c r="U789" s="25"/>
      <c r="V789" s="25"/>
      <c r="W789" s="25"/>
      <c r="X789" s="25"/>
      <c r="Y789" s="25"/>
      <c r="AY789" s="74"/>
    </row>
    <row r="790" spans="1:51" s="26" customFormat="1" ht="12.75" hidden="1" x14ac:dyDescent="0.2">
      <c r="A790" s="30"/>
      <c r="G790" s="25"/>
      <c r="H790" s="28"/>
      <c r="I790" s="25"/>
      <c r="J790" s="25"/>
      <c r="K790" s="25"/>
      <c r="L790" s="25"/>
      <c r="M790" s="25"/>
      <c r="N790" s="25"/>
      <c r="O790" s="25"/>
      <c r="P790" s="25"/>
      <c r="Q790" s="25"/>
      <c r="R790" s="25"/>
      <c r="S790" s="25"/>
      <c r="T790" s="25"/>
      <c r="U790" s="25"/>
      <c r="V790" s="25"/>
      <c r="W790" s="25"/>
      <c r="X790" s="25"/>
      <c r="Y790" s="25"/>
      <c r="AY790" s="74"/>
    </row>
    <row r="791" spans="1:51" s="26" customFormat="1" ht="12.75" hidden="1" x14ac:dyDescent="0.2">
      <c r="A791" s="30"/>
      <c r="G791" s="25"/>
      <c r="H791" s="28"/>
      <c r="I791" s="25"/>
      <c r="J791" s="25"/>
      <c r="K791" s="25"/>
      <c r="L791" s="25"/>
      <c r="M791" s="25"/>
      <c r="N791" s="25"/>
      <c r="O791" s="25"/>
      <c r="P791" s="25"/>
      <c r="Q791" s="25"/>
      <c r="R791" s="25"/>
      <c r="S791" s="25"/>
      <c r="T791" s="25"/>
      <c r="U791" s="25"/>
      <c r="V791" s="25"/>
      <c r="W791" s="25"/>
      <c r="X791" s="25"/>
      <c r="Y791" s="25"/>
      <c r="AY791" s="74"/>
    </row>
    <row r="792" spans="1:51" s="26" customFormat="1" ht="12.75" hidden="1" x14ac:dyDescent="0.2">
      <c r="A792" s="30"/>
      <c r="G792" s="25"/>
      <c r="H792" s="28"/>
      <c r="I792" s="25"/>
      <c r="J792" s="25"/>
      <c r="K792" s="25"/>
      <c r="L792" s="25"/>
      <c r="M792" s="25"/>
      <c r="N792" s="25"/>
      <c r="O792" s="25"/>
      <c r="P792" s="25"/>
      <c r="Q792" s="25"/>
      <c r="R792" s="25"/>
      <c r="S792" s="25"/>
      <c r="T792" s="25"/>
      <c r="U792" s="25"/>
      <c r="V792" s="25"/>
      <c r="W792" s="25"/>
      <c r="X792" s="25"/>
      <c r="Y792" s="25"/>
      <c r="AY792" s="74"/>
    </row>
    <row r="793" spans="1:51" s="26" customFormat="1" ht="12.75" hidden="1" x14ac:dyDescent="0.2">
      <c r="A793" s="30"/>
      <c r="G793" s="25"/>
      <c r="H793" s="28"/>
      <c r="I793" s="25"/>
      <c r="J793" s="25"/>
      <c r="K793" s="25"/>
      <c r="L793" s="25"/>
      <c r="M793" s="25"/>
      <c r="N793" s="25"/>
      <c r="O793" s="25"/>
      <c r="P793" s="25"/>
      <c r="Q793" s="25"/>
      <c r="R793" s="25"/>
      <c r="S793" s="25"/>
      <c r="T793" s="25"/>
      <c r="U793" s="25"/>
      <c r="V793" s="25"/>
      <c r="W793" s="25"/>
      <c r="X793" s="25"/>
      <c r="Y793" s="25"/>
      <c r="AY793" s="74"/>
    </row>
    <row r="794" spans="1:51" s="26" customFormat="1" ht="12.75" hidden="1" x14ac:dyDescent="0.2">
      <c r="A794" s="30"/>
      <c r="G794" s="25"/>
      <c r="H794" s="28"/>
      <c r="I794" s="25"/>
      <c r="J794" s="25"/>
      <c r="K794" s="25"/>
      <c r="L794" s="25"/>
      <c r="M794" s="25"/>
      <c r="N794" s="25"/>
      <c r="O794" s="25"/>
      <c r="P794" s="25"/>
      <c r="Q794" s="25"/>
      <c r="R794" s="25"/>
      <c r="S794" s="25"/>
      <c r="T794" s="25"/>
      <c r="U794" s="25"/>
      <c r="V794" s="25"/>
      <c r="W794" s="25"/>
      <c r="X794" s="25"/>
      <c r="Y794" s="25"/>
      <c r="AY794" s="74"/>
    </row>
    <row r="795" spans="1:51" s="26" customFormat="1" ht="12.75" hidden="1" x14ac:dyDescent="0.2">
      <c r="A795" s="30"/>
      <c r="G795" s="25"/>
      <c r="H795" s="28"/>
      <c r="I795" s="25"/>
      <c r="J795" s="25"/>
      <c r="K795" s="25"/>
      <c r="L795" s="25"/>
      <c r="M795" s="25"/>
      <c r="N795" s="25"/>
      <c r="O795" s="25"/>
      <c r="P795" s="25"/>
      <c r="Q795" s="25"/>
      <c r="R795" s="25"/>
      <c r="S795" s="25"/>
      <c r="T795" s="25"/>
      <c r="U795" s="25"/>
      <c r="V795" s="25"/>
      <c r="W795" s="25"/>
      <c r="X795" s="25"/>
      <c r="Y795" s="25"/>
      <c r="AY795" s="74"/>
    </row>
    <row r="796" spans="1:51" s="26" customFormat="1" ht="12.75" hidden="1" x14ac:dyDescent="0.2">
      <c r="A796" s="30"/>
      <c r="G796" s="25"/>
      <c r="H796" s="28"/>
      <c r="I796" s="25"/>
      <c r="J796" s="25"/>
      <c r="K796" s="25"/>
      <c r="L796" s="25"/>
      <c r="M796" s="25"/>
      <c r="N796" s="25"/>
      <c r="O796" s="25"/>
      <c r="P796" s="25"/>
      <c r="Q796" s="25"/>
      <c r="R796" s="25"/>
      <c r="S796" s="25"/>
      <c r="T796" s="25"/>
      <c r="U796" s="25"/>
      <c r="V796" s="25"/>
      <c r="W796" s="25"/>
      <c r="X796" s="25"/>
      <c r="Y796" s="25"/>
      <c r="AY796" s="74"/>
    </row>
    <row r="797" spans="1:51" s="26" customFormat="1" ht="12.75" hidden="1" x14ac:dyDescent="0.2">
      <c r="A797" s="30"/>
      <c r="G797" s="25"/>
      <c r="H797" s="28"/>
      <c r="I797" s="25"/>
      <c r="J797" s="25"/>
      <c r="K797" s="25"/>
      <c r="L797" s="25"/>
      <c r="M797" s="25"/>
      <c r="N797" s="25"/>
      <c r="O797" s="25"/>
      <c r="P797" s="25"/>
      <c r="Q797" s="25"/>
      <c r="R797" s="25"/>
      <c r="S797" s="25"/>
      <c r="T797" s="25"/>
      <c r="U797" s="25"/>
      <c r="V797" s="25"/>
      <c r="W797" s="25"/>
      <c r="X797" s="25"/>
      <c r="Y797" s="25"/>
      <c r="AY797" s="74"/>
    </row>
    <row r="798" spans="1:51" s="26" customFormat="1" ht="12.75" hidden="1" x14ac:dyDescent="0.2">
      <c r="A798" s="30"/>
      <c r="G798" s="25"/>
      <c r="H798" s="28"/>
      <c r="I798" s="25"/>
      <c r="J798" s="25"/>
      <c r="K798" s="25"/>
      <c r="L798" s="25"/>
      <c r="M798" s="25"/>
      <c r="N798" s="25"/>
      <c r="O798" s="25"/>
      <c r="P798" s="25"/>
      <c r="Q798" s="25"/>
      <c r="R798" s="25"/>
      <c r="S798" s="25"/>
      <c r="T798" s="25"/>
      <c r="U798" s="25"/>
      <c r="V798" s="25"/>
      <c r="W798" s="25"/>
      <c r="X798" s="25"/>
      <c r="Y798" s="25"/>
      <c r="AY798" s="74"/>
    </row>
    <row r="799" spans="1:51" s="26" customFormat="1" ht="12.75" hidden="1" x14ac:dyDescent="0.2">
      <c r="A799" s="30"/>
      <c r="G799" s="25"/>
      <c r="H799" s="28"/>
      <c r="I799" s="25"/>
      <c r="J799" s="25"/>
      <c r="K799" s="25"/>
      <c r="L799" s="25"/>
      <c r="M799" s="25"/>
      <c r="N799" s="25"/>
      <c r="O799" s="25"/>
      <c r="P799" s="25"/>
      <c r="Q799" s="25"/>
      <c r="R799" s="25"/>
      <c r="S799" s="25"/>
      <c r="T799" s="25"/>
      <c r="U799" s="25"/>
      <c r="V799" s="25"/>
      <c r="W799" s="25"/>
      <c r="X799" s="25"/>
      <c r="Y799" s="25"/>
      <c r="AY799" s="74"/>
    </row>
    <row r="800" spans="1:51" s="26" customFormat="1" ht="12.75" hidden="1" x14ac:dyDescent="0.2">
      <c r="A800" s="30"/>
      <c r="G800" s="25"/>
      <c r="H800" s="28"/>
      <c r="I800" s="25"/>
      <c r="J800" s="25"/>
      <c r="K800" s="25"/>
      <c r="L800" s="25"/>
      <c r="M800" s="25"/>
      <c r="N800" s="25"/>
      <c r="O800" s="25"/>
      <c r="P800" s="25"/>
      <c r="Q800" s="25"/>
      <c r="R800" s="25"/>
      <c r="S800" s="25"/>
      <c r="T800" s="25"/>
      <c r="U800" s="25"/>
      <c r="V800" s="25"/>
      <c r="W800" s="25"/>
      <c r="X800" s="25"/>
      <c r="Y800" s="25"/>
      <c r="AY800" s="74"/>
    </row>
    <row r="801" spans="1:51" s="26" customFormat="1" ht="12.75" hidden="1" x14ac:dyDescent="0.2">
      <c r="A801" s="30"/>
      <c r="G801" s="25"/>
      <c r="H801" s="28"/>
      <c r="I801" s="25"/>
      <c r="J801" s="25"/>
      <c r="K801" s="25"/>
      <c r="L801" s="25"/>
      <c r="M801" s="25"/>
      <c r="N801" s="25"/>
      <c r="O801" s="25"/>
      <c r="P801" s="25"/>
      <c r="Q801" s="25"/>
      <c r="R801" s="25"/>
      <c r="S801" s="25"/>
      <c r="T801" s="25"/>
      <c r="U801" s="25"/>
      <c r="V801" s="25"/>
      <c r="W801" s="25"/>
      <c r="X801" s="25"/>
      <c r="Y801" s="25"/>
      <c r="AY801" s="74"/>
    </row>
    <row r="802" spans="1:51" s="26" customFormat="1" ht="12.75" hidden="1" x14ac:dyDescent="0.2">
      <c r="A802" s="30"/>
      <c r="G802" s="25"/>
      <c r="H802" s="28"/>
      <c r="I802" s="25"/>
      <c r="J802" s="25"/>
      <c r="K802" s="25"/>
      <c r="L802" s="25"/>
      <c r="M802" s="25"/>
      <c r="N802" s="25"/>
      <c r="O802" s="25"/>
      <c r="P802" s="25"/>
      <c r="Q802" s="25"/>
      <c r="R802" s="25"/>
      <c r="S802" s="25"/>
      <c r="T802" s="25"/>
      <c r="U802" s="25"/>
      <c r="V802" s="25"/>
      <c r="W802" s="25"/>
      <c r="X802" s="25"/>
      <c r="Y802" s="25"/>
      <c r="AY802" s="74"/>
    </row>
    <row r="803" spans="1:51" s="26" customFormat="1" ht="12.75" hidden="1" x14ac:dyDescent="0.2">
      <c r="A803" s="30"/>
      <c r="G803" s="25"/>
      <c r="H803" s="28"/>
      <c r="I803" s="25"/>
      <c r="J803" s="25"/>
      <c r="K803" s="25"/>
      <c r="L803" s="25"/>
      <c r="M803" s="25"/>
      <c r="N803" s="25"/>
      <c r="O803" s="25"/>
      <c r="P803" s="25"/>
      <c r="Q803" s="25"/>
      <c r="R803" s="25"/>
      <c r="S803" s="25"/>
      <c r="T803" s="25"/>
      <c r="U803" s="25"/>
      <c r="V803" s="25"/>
      <c r="W803" s="25"/>
      <c r="X803" s="25"/>
      <c r="Y803" s="25"/>
      <c r="AY803" s="74"/>
    </row>
    <row r="804" spans="1:51" s="26" customFormat="1" ht="12.75" hidden="1" x14ac:dyDescent="0.2">
      <c r="A804" s="30"/>
      <c r="G804" s="25"/>
      <c r="H804" s="28"/>
      <c r="I804" s="25"/>
      <c r="J804" s="25"/>
      <c r="K804" s="25"/>
      <c r="L804" s="25"/>
      <c r="M804" s="25"/>
      <c r="N804" s="25"/>
      <c r="O804" s="25"/>
      <c r="P804" s="25"/>
      <c r="Q804" s="25"/>
      <c r="R804" s="25"/>
      <c r="S804" s="25"/>
      <c r="T804" s="25"/>
      <c r="U804" s="25"/>
      <c r="V804" s="25"/>
      <c r="W804" s="25"/>
      <c r="X804" s="25"/>
      <c r="Y804" s="25"/>
      <c r="AY804" s="74"/>
    </row>
    <row r="805" spans="1:51" s="26" customFormat="1" ht="12.75" hidden="1" x14ac:dyDescent="0.2">
      <c r="A805" s="30"/>
      <c r="G805" s="25"/>
      <c r="H805" s="28"/>
      <c r="I805" s="25"/>
      <c r="J805" s="25"/>
      <c r="K805" s="25"/>
      <c r="L805" s="25"/>
      <c r="M805" s="25"/>
      <c r="N805" s="25"/>
      <c r="O805" s="25"/>
      <c r="P805" s="25"/>
      <c r="Q805" s="25"/>
      <c r="R805" s="25"/>
      <c r="S805" s="25"/>
      <c r="T805" s="25"/>
      <c r="U805" s="25"/>
      <c r="V805" s="25"/>
      <c r="W805" s="25"/>
      <c r="X805" s="25"/>
      <c r="Y805" s="25"/>
      <c r="AY805" s="74"/>
    </row>
    <row r="806" spans="1:51" s="26" customFormat="1" ht="12.75" hidden="1" x14ac:dyDescent="0.2">
      <c r="A806" s="30"/>
      <c r="G806" s="25"/>
      <c r="H806" s="28"/>
      <c r="I806" s="25"/>
      <c r="J806" s="25"/>
      <c r="K806" s="25"/>
      <c r="L806" s="25"/>
      <c r="M806" s="25"/>
      <c r="N806" s="25"/>
      <c r="O806" s="25"/>
      <c r="P806" s="25"/>
      <c r="Q806" s="25"/>
      <c r="R806" s="25"/>
      <c r="S806" s="25"/>
      <c r="T806" s="25"/>
      <c r="U806" s="25"/>
      <c r="V806" s="25"/>
      <c r="W806" s="25"/>
      <c r="X806" s="25"/>
      <c r="Y806" s="25"/>
      <c r="AY806" s="74"/>
    </row>
    <row r="807" spans="1:51" s="26" customFormat="1" ht="12.75" hidden="1" x14ac:dyDescent="0.2">
      <c r="A807" s="30"/>
      <c r="G807" s="25"/>
      <c r="H807" s="28"/>
      <c r="I807" s="25"/>
      <c r="J807" s="25"/>
      <c r="K807" s="25"/>
      <c r="L807" s="25"/>
      <c r="M807" s="25"/>
      <c r="N807" s="25"/>
      <c r="O807" s="25"/>
      <c r="P807" s="25"/>
      <c r="Q807" s="25"/>
      <c r="R807" s="25"/>
      <c r="S807" s="25"/>
      <c r="T807" s="25"/>
      <c r="U807" s="25"/>
      <c r="V807" s="25"/>
      <c r="W807" s="25"/>
      <c r="X807" s="25"/>
      <c r="Y807" s="25"/>
      <c r="AY807" s="74"/>
    </row>
    <row r="808" spans="1:51" ht="15" customHeight="1" x14ac:dyDescent="0.2">
      <c r="A808" s="21" t="s">
        <v>150</v>
      </c>
    </row>
    <row r="809" spans="1:51" s="32" customFormat="1" ht="69" customHeight="1" x14ac:dyDescent="0.25">
      <c r="A809" s="145" t="s">
        <v>645</v>
      </c>
      <c r="B809" s="87" t="s">
        <v>245</v>
      </c>
      <c r="C809" s="87"/>
      <c r="D809" s="87"/>
      <c r="E809" s="87"/>
      <c r="F809" s="87"/>
      <c r="G809" s="122" t="s">
        <v>419</v>
      </c>
      <c r="H809" s="438" t="s">
        <v>420</v>
      </c>
      <c r="I809" s="440"/>
      <c r="J809" s="462"/>
      <c r="K809" s="107" t="s">
        <v>421</v>
      </c>
      <c r="L809" s="463" t="s">
        <v>314</v>
      </c>
      <c r="M809" s="464"/>
      <c r="N809" s="463" t="s">
        <v>308</v>
      </c>
      <c r="O809" s="464"/>
      <c r="P809" s="463" t="s">
        <v>422</v>
      </c>
      <c r="Q809" s="465"/>
      <c r="R809" s="465"/>
      <c r="S809" s="465"/>
      <c r="T809" s="464"/>
      <c r="U809" s="463" t="s">
        <v>423</v>
      </c>
      <c r="V809" s="465"/>
      <c r="W809" s="465"/>
      <c r="X809" s="464"/>
      <c r="Y809" s="107" t="s">
        <v>321</v>
      </c>
    </row>
    <row r="810" spans="1:51" s="33" customFormat="1" ht="52.5" x14ac:dyDescent="0.25">
      <c r="A810" s="149" t="s">
        <v>236</v>
      </c>
      <c r="B810" s="96" t="s">
        <v>151</v>
      </c>
      <c r="C810" s="302"/>
      <c r="D810" s="302"/>
      <c r="E810" s="302"/>
      <c r="F810" s="302"/>
      <c r="G810" s="98" t="s">
        <v>418</v>
      </c>
      <c r="H810" s="98" t="s">
        <v>300</v>
      </c>
      <c r="I810" s="98" t="s">
        <v>301</v>
      </c>
      <c r="J810" s="98" t="s">
        <v>302</v>
      </c>
      <c r="K810" s="108" t="s">
        <v>303</v>
      </c>
      <c r="L810" s="108" t="s">
        <v>312</v>
      </c>
      <c r="M810" s="108" t="s">
        <v>315</v>
      </c>
      <c r="N810" s="108" t="s">
        <v>307</v>
      </c>
      <c r="O810" s="108" t="s">
        <v>309</v>
      </c>
      <c r="P810" s="108" t="s">
        <v>340</v>
      </c>
      <c r="Q810" s="108" t="s">
        <v>330</v>
      </c>
      <c r="R810" s="108" t="s">
        <v>122</v>
      </c>
      <c r="S810" s="108" t="s">
        <v>333</v>
      </c>
      <c r="T810" s="108" t="s">
        <v>332</v>
      </c>
      <c r="U810" s="108" t="s">
        <v>316</v>
      </c>
      <c r="V810" s="108" t="s">
        <v>317</v>
      </c>
      <c r="W810" s="108" t="s">
        <v>318</v>
      </c>
      <c r="X810" s="108" t="s">
        <v>319</v>
      </c>
      <c r="Y810" s="108" t="s">
        <v>320</v>
      </c>
    </row>
    <row r="811" spans="1:51" s="34" customFormat="1" ht="12.75" x14ac:dyDescent="0.25">
      <c r="A811" s="150"/>
      <c r="B811" s="105" t="s">
        <v>126</v>
      </c>
      <c r="C811" s="105"/>
      <c r="D811" s="105"/>
      <c r="E811" s="105"/>
      <c r="F811" s="105"/>
      <c r="G811" s="106" t="s">
        <v>127</v>
      </c>
      <c r="H811" s="106" t="s">
        <v>304</v>
      </c>
      <c r="I811" s="106" t="s">
        <v>304</v>
      </c>
      <c r="J811" s="106" t="s">
        <v>304</v>
      </c>
      <c r="K811" s="106" t="s">
        <v>304</v>
      </c>
      <c r="L811" s="106" t="s">
        <v>313</v>
      </c>
      <c r="M811" s="106" t="s">
        <v>313</v>
      </c>
      <c r="N811" s="106" t="s">
        <v>305</v>
      </c>
      <c r="O811" s="106" t="s">
        <v>306</v>
      </c>
      <c r="P811" s="106" t="s">
        <v>310</v>
      </c>
      <c r="Q811" s="106" t="s">
        <v>329</v>
      </c>
      <c r="R811" s="106" t="s">
        <v>310</v>
      </c>
      <c r="S811" s="106" t="s">
        <v>311</v>
      </c>
      <c r="T811" s="106" t="s">
        <v>331</v>
      </c>
      <c r="U811" s="106" t="s">
        <v>152</v>
      </c>
      <c r="V811" s="106" t="s">
        <v>152</v>
      </c>
      <c r="W811" s="106" t="s">
        <v>152</v>
      </c>
      <c r="X811" s="106" t="s">
        <v>152</v>
      </c>
      <c r="Y811" s="106" t="s">
        <v>252</v>
      </c>
    </row>
    <row r="812" spans="1:51" s="26" customFormat="1" ht="11.25" customHeight="1" x14ac:dyDescent="0.2">
      <c r="A812" s="52"/>
      <c r="B812" s="36"/>
      <c r="C812" s="36"/>
      <c r="D812" s="36"/>
      <c r="E812" s="36"/>
      <c r="F812" s="36"/>
      <c r="G812" s="120"/>
      <c r="H812" s="35"/>
      <c r="I812" s="22"/>
      <c r="J812" s="22"/>
      <c r="K812" s="54"/>
      <c r="L812" s="54"/>
      <c r="M812" s="54"/>
      <c r="N812" s="54"/>
      <c r="O812" s="54"/>
      <c r="P812" s="54"/>
      <c r="Q812" s="76"/>
      <c r="R812" s="54"/>
      <c r="S812" s="54"/>
      <c r="T812" s="54"/>
      <c r="U812" s="54"/>
      <c r="V812" s="54"/>
      <c r="W812" s="54"/>
      <c r="X812" s="54"/>
      <c r="Y812" s="54"/>
    </row>
    <row r="813" spans="1:51" s="47" customFormat="1" ht="11.25" customHeight="1" x14ac:dyDescent="0.15">
      <c r="A813" s="159" t="s">
        <v>346</v>
      </c>
      <c r="B813" s="42"/>
      <c r="C813" s="42"/>
      <c r="D813" s="42"/>
      <c r="E813" s="42"/>
      <c r="F813" s="42"/>
      <c r="G813" s="123">
        <f>'2. Collected Data'!G813*'2. Collected Data'!AA813</f>
        <v>29273</v>
      </c>
      <c r="H813" s="41">
        <f>'2. Collected Data'!I813/'3. Calculated Stats'!$G813*1000</f>
        <v>1.4689304136917978</v>
      </c>
      <c r="I813" s="41">
        <f>'2. Collected Data'!J813/'3. Calculated Stats'!$G813*1000</f>
        <v>0.30745055170293445</v>
      </c>
      <c r="J813" s="41">
        <f>'2. Collected Data'!K813/'3. Calculated Stats'!$G813*1000</f>
        <v>0</v>
      </c>
      <c r="K813" s="59">
        <f>('2. Collected Data'!Y813+'2. Collected Data'!Z813)/G813*1000</f>
        <v>11.956410344003006</v>
      </c>
      <c r="L813" s="66">
        <f>IF(SUM('2. Collected Data'!Y813:Z813)&gt;0,(ROUND('2. Collected Data'!Y813/SUM('2. Collected Data'!Y813:Z813),2)),"")</f>
        <v>1</v>
      </c>
      <c r="M813" s="66">
        <f>IF(SUM('2. Collected Data'!Y813:Z813)&gt;0,1-L813,"")</f>
        <v>0</v>
      </c>
      <c r="N813" s="59" t="str">
        <f>IF('2. Collected Data'!AD813&gt;0,'2. Collected Data'!AE813/'2. Collected Data'!AD813,"")</f>
        <v/>
      </c>
      <c r="O813" s="59">
        <f>IF('2. Collected Data'!AF813&gt;0,'2. Collected Data'!AG813/'2. Collected Data'!AF813,"")</f>
        <v>1739.1428571428571</v>
      </c>
      <c r="P813" s="59">
        <f>SUM('2. Collected Data'!AI813:AK813)/'2. Collected Data'!G813</f>
        <v>0</v>
      </c>
      <c r="Q813" s="46" t="str">
        <f>IF(MAX('2. Collected Data'!AI813:AK813)='2. Collected Data'!AI813,"NaCl",IF(MAX('2. Collected Data'!AJ813:AK813)='2. Collected Data'!AJ813,"CaCl2","MgCl2"))</f>
        <v>NaCl</v>
      </c>
      <c r="R813" s="59">
        <f>'2. Collected Data'!AL813/'2. Collected Data'!G813</f>
        <v>7.9458887029002834E-2</v>
      </c>
      <c r="S813" s="59">
        <f>SUM('2. Collected Data'!AO813:AU813)/'2. Collected Data'!G813</f>
        <v>0.76097427663717421</v>
      </c>
      <c r="T813" s="46" t="str">
        <f>IF(MAX('2. Collected Data'!AO813:AT813)='2. Collected Data'!AO813,"NaCl",IF(MAX('2. Collected Data'!AP813:AT813)='2. Collected Data'!AP813,"CaCl2",IF(MAX('2. Collected Data'!AQ813:AT813)='2. Collected Data'!AQ813,"MgCl2",IF(MAX('2. Collected Data'!AR813:AT813)='2. Collected Data'!AR813,"Potassium Acetate",IF('2. Collected Data'!AS813&gt;'2. Collected Data'!AT813,"Enhanced Brine","Ag Byproduct")))))</f>
        <v>CaCl2</v>
      </c>
      <c r="U813" s="65" t="str">
        <f>IF('2. Collected Data'!BC813&gt;0,'2. Collected Data'!BC813/'2. Collected Data'!$G813,"")</f>
        <v/>
      </c>
      <c r="V813" s="65" t="str">
        <f>IF('2. Collected Data'!BD813&gt;0,'2. Collected Data'!BD813/'2. Collected Data'!$G813,"")</f>
        <v/>
      </c>
      <c r="W813" s="65" t="str">
        <f>IF('2. Collected Data'!BE813&gt;0,'2. Collected Data'!BE813/'2. Collected Data'!$G813,"")</f>
        <v/>
      </c>
      <c r="X813" s="65" t="str">
        <f>IF('2. Collected Data'!BF813&gt;0,'2. Collected Data'!BF813/'2. Collected Data'!$G813,"")</f>
        <v/>
      </c>
      <c r="Y813" s="67" t="str">
        <f>IF(AND('2. Collected Data'!BB813&gt;0,'2. Collected Data'!BH813&gt;0),('2. Collected Data'!BH813-'2. Collected Data'!BB813)/'2. Collected Data'!BH813,"")</f>
        <v/>
      </c>
    </row>
    <row r="814" spans="1:51" s="47" customFormat="1" ht="11.25" customHeight="1" x14ac:dyDescent="0.15">
      <c r="A814" s="159" t="s">
        <v>345</v>
      </c>
      <c r="B814" s="42"/>
      <c r="C814" s="42"/>
      <c r="D814" s="42"/>
      <c r="E814" s="42"/>
      <c r="F814" s="42"/>
      <c r="G814" s="123">
        <f>'2. Collected Data'!G814*'2. Collected Data'!AA814</f>
        <v>15000</v>
      </c>
      <c r="H814" s="41">
        <f>'2. Collected Data'!I814/'3. Calculated Stats'!$G814*1000</f>
        <v>18.599999999999998</v>
      </c>
      <c r="I814" s="41">
        <f>'2. Collected Data'!J814/'3. Calculated Stats'!$G814*1000</f>
        <v>20</v>
      </c>
      <c r="J814" s="41">
        <f>'2. Collected Data'!K814/'3. Calculated Stats'!$G814*1000</f>
        <v>5.7333333333333334</v>
      </c>
      <c r="K814" s="59">
        <f>('2. Collected Data'!Y814+'2. Collected Data'!Z814)/G814*1000</f>
        <v>13.933333333333334</v>
      </c>
      <c r="L814" s="66">
        <f>IF(SUM('2. Collected Data'!Y814:Z814)&gt;0,(ROUND('2. Collected Data'!Y814/SUM('2. Collected Data'!Y814:Z814),2)),"")</f>
        <v>0.93</v>
      </c>
      <c r="M814" s="66">
        <f>IF(SUM('2. Collected Data'!Y814:Z814)&gt;0,1-L814,"")</f>
        <v>6.9999999999999951E-2</v>
      </c>
      <c r="N814" s="59">
        <f>IF('2. Collected Data'!AD814&gt;0,'2. Collected Data'!AE814/'2. Collected Data'!AD814,"")</f>
        <v>629.64285714285711</v>
      </c>
      <c r="O814" s="59">
        <f>IF('2. Collected Data'!AF814&gt;0,'2. Collected Data'!AG814/'2. Collected Data'!AF814,"")</f>
        <v>14111.111111111111</v>
      </c>
      <c r="P814" s="59">
        <f>SUM('2. Collected Data'!AI814:AK814)/'2. Collected Data'!G814</f>
        <v>0</v>
      </c>
      <c r="Q814" s="46" t="str">
        <f>IF(MAX('2. Collected Data'!AI814:AK814)='2. Collected Data'!AI814,"NaCl",IF(MAX('2. Collected Data'!AJ814:AK814)='2. Collected Data'!AJ814,"CaCl2","MgCl2"))</f>
        <v>NaCl</v>
      </c>
      <c r="R814" s="59">
        <f>'2. Collected Data'!AL814/'2. Collected Data'!G814</f>
        <v>0</v>
      </c>
      <c r="S814" s="59">
        <f>SUM('2. Collected Data'!AO814:AU814)/'2. Collected Data'!G814</f>
        <v>0</v>
      </c>
      <c r="T814" s="46" t="str">
        <f>IF(MAX('2. Collected Data'!AO814:AT814)='2. Collected Data'!AO814,"NaCl",IF(MAX('2. Collected Data'!AP814:AT814)='2. Collected Data'!AP814,"CaCl2",IF(MAX('2. Collected Data'!AQ814:AT814)='2. Collected Data'!AQ814,"MgCl2",IF(MAX('2. Collected Data'!AR814:AT814)='2. Collected Data'!AR814,"Potassium Acetate",IF('2. Collected Data'!AS814&gt;'2. Collected Data'!AT814,"Enhanced Brine","Ag Byproduct")))))</f>
        <v>NaCl</v>
      </c>
      <c r="U814" s="65" t="str">
        <f>IF('2. Collected Data'!BC814&gt;0,'2. Collected Data'!BC814/'2. Collected Data'!$G814,"")</f>
        <v/>
      </c>
      <c r="V814" s="65" t="str">
        <f>IF('2. Collected Data'!BD814&gt;0,'2. Collected Data'!BD814/'2. Collected Data'!$G814,"")</f>
        <v/>
      </c>
      <c r="W814" s="65" t="str">
        <f>IF('2. Collected Data'!BE814&gt;0,'2. Collected Data'!BE814/'2. Collected Data'!$G814,"")</f>
        <v/>
      </c>
      <c r="X814" s="65" t="str">
        <f>IF('2. Collected Data'!BF814&gt;0,'2. Collected Data'!BF814/'2. Collected Data'!$G814,"")</f>
        <v/>
      </c>
      <c r="Y814" s="67">
        <f>IF(AND('2. Collected Data'!BB814&gt;0,'2. Collected Data'!BH814&gt;0),('2. Collected Data'!BH814-'2. Collected Data'!BB814)/'2. Collected Data'!BH814,"")</f>
        <v>0</v>
      </c>
    </row>
    <row r="815" spans="1:51" s="47" customFormat="1" ht="11.25" customHeight="1" x14ac:dyDescent="0.15">
      <c r="A815" s="159" t="s">
        <v>153</v>
      </c>
      <c r="B815" s="42"/>
      <c r="C815" s="42"/>
      <c r="D815" s="42"/>
      <c r="E815" s="42"/>
      <c r="F815" s="42"/>
      <c r="G815" s="123">
        <f>'2. Collected Data'!G815*'2. Collected Data'!AA815</f>
        <v>14000</v>
      </c>
      <c r="H815" s="41">
        <f>'2. Collected Data'!I815/'3. Calculated Stats'!$G815*1000</f>
        <v>14.071428571428571</v>
      </c>
      <c r="I815" s="41">
        <f>'2. Collected Data'!J815/'3. Calculated Stats'!$G815*1000</f>
        <v>0.57142857142857151</v>
      </c>
      <c r="J815" s="41">
        <f>'2. Collected Data'!K815/'3. Calculated Stats'!$G815*1000</f>
        <v>0.14285714285714288</v>
      </c>
      <c r="K815" s="59">
        <f>('2. Collected Data'!Y815+'2. Collected Data'!Z815)/G815*1000</f>
        <v>31.928571428571431</v>
      </c>
      <c r="L815" s="66">
        <f>IF(SUM('2. Collected Data'!Y815:Z815)&gt;0,(ROUND('2. Collected Data'!Y815/SUM('2. Collected Data'!Y815:Z815),2)),"")</f>
        <v>1</v>
      </c>
      <c r="M815" s="66">
        <f>IF(SUM('2. Collected Data'!Y815:Z815)&gt;0,1-L815,"")</f>
        <v>0</v>
      </c>
      <c r="N815" s="59">
        <f>IF('2. Collected Data'!AD815&gt;0,'2. Collected Data'!AE815/'2. Collected Data'!AD815,"")</f>
        <v>2.5</v>
      </c>
      <c r="O815" s="59">
        <f>IF('2. Collected Data'!AF815&gt;0,'2. Collected Data'!AG815/'2. Collected Data'!AF815,"")</f>
        <v>11281.25</v>
      </c>
      <c r="P815" s="59">
        <f>SUM('2. Collected Data'!AI815:AK815)/'2. Collected Data'!G815</f>
        <v>2.0714285714285713E-3</v>
      </c>
      <c r="Q815" s="46" t="str">
        <f>IF(MAX('2. Collected Data'!AI815:AK815)='2. Collected Data'!AI815,"NaCl",IF(MAX('2. Collected Data'!AJ815:AK815)='2. Collected Data'!AJ815,"CaCl2","MgCl2"))</f>
        <v>NaCl</v>
      </c>
      <c r="R815" s="59">
        <f>'2. Collected Data'!AL815/'2. Collected Data'!G815</f>
        <v>1.2142857142857142E-3</v>
      </c>
      <c r="S815" s="59">
        <f>SUM('2. Collected Data'!AO815:AU815)/'2. Collected Data'!G815</f>
        <v>13.857142857142858</v>
      </c>
      <c r="T815" s="46" t="str">
        <f>IF(MAX('2. Collected Data'!AO815:AT815)='2. Collected Data'!AO815,"NaCl",IF(MAX('2. Collected Data'!AP815:AT815)='2. Collected Data'!AP815,"CaCl2",IF(MAX('2. Collected Data'!AQ815:AT815)='2. Collected Data'!AQ815,"MgCl2",IF(MAX('2. Collected Data'!AR815:AT815)='2. Collected Data'!AR815,"Potassium Acetate",IF('2. Collected Data'!AS815&gt;'2. Collected Data'!AT815,"Enhanced Brine","Ag Byproduct")))))</f>
        <v>MgCl2</v>
      </c>
      <c r="U815" s="65">
        <f>IF('2. Collected Data'!BC815&gt;0,'2. Collected Data'!BC815/'2. Collected Data'!$G815,"")</f>
        <v>178.57142857142858</v>
      </c>
      <c r="V815" s="65">
        <f>IF('2. Collected Data'!BD815&gt;0,'2. Collected Data'!BD815/'2. Collected Data'!$G815,"")</f>
        <v>200</v>
      </c>
      <c r="W815" s="65">
        <f>IF('2. Collected Data'!BE815&gt;0,'2. Collected Data'!BE815/'2. Collected Data'!$G815,"")</f>
        <v>200</v>
      </c>
      <c r="X815" s="65">
        <f>IF('2. Collected Data'!BF815&gt;0,'2. Collected Data'!BF815/'2. Collected Data'!$G815,"")</f>
        <v>557.14285714285711</v>
      </c>
      <c r="Y815" s="67">
        <f>IF(AND('2. Collected Data'!BB815&gt;0,'2. Collected Data'!BH815&gt;0),('2. Collected Data'!BH815-'2. Collected Data'!BB815)/'2. Collected Data'!BH815,"")</f>
        <v>0</v>
      </c>
    </row>
    <row r="816" spans="1:51" s="47" customFormat="1" ht="11.25" customHeight="1" x14ac:dyDescent="0.15">
      <c r="A816" s="160" t="s">
        <v>154</v>
      </c>
      <c r="B816" s="42"/>
      <c r="C816" s="42"/>
      <c r="D816" s="42"/>
      <c r="E816" s="42"/>
      <c r="F816" s="42"/>
      <c r="G816" s="123"/>
      <c r="H816" s="41"/>
      <c r="I816" s="41"/>
      <c r="J816" s="41"/>
      <c r="K816" s="59"/>
      <c r="L816" s="66"/>
      <c r="M816" s="66"/>
      <c r="N816" s="59"/>
      <c r="O816" s="59"/>
      <c r="P816" s="59"/>
      <c r="Q816" s="46"/>
      <c r="R816" s="59"/>
      <c r="S816" s="59"/>
      <c r="T816" s="46"/>
      <c r="U816" s="65"/>
      <c r="V816" s="65"/>
      <c r="W816" s="65"/>
      <c r="X816" s="65"/>
      <c r="Y816" s="67"/>
    </row>
    <row r="817" spans="1:25" s="47" customFormat="1" ht="11.25" customHeight="1" x14ac:dyDescent="0.15">
      <c r="A817" s="159" t="s">
        <v>131</v>
      </c>
      <c r="B817" s="42"/>
      <c r="C817" s="42"/>
      <c r="D817" s="42"/>
      <c r="E817" s="42"/>
      <c r="F817" s="42"/>
      <c r="G817" s="123"/>
      <c r="H817" s="41"/>
      <c r="I817" s="41"/>
      <c r="J817" s="41"/>
      <c r="K817" s="59"/>
      <c r="L817" s="66"/>
      <c r="M817" s="66"/>
      <c r="N817" s="59"/>
      <c r="O817" s="59"/>
      <c r="P817" s="59"/>
      <c r="Q817" s="46"/>
      <c r="R817" s="59"/>
      <c r="S817" s="59"/>
      <c r="T817" s="46"/>
      <c r="U817" s="65"/>
      <c r="V817" s="65"/>
      <c r="W817" s="65"/>
      <c r="X817" s="65"/>
      <c r="Y817" s="67"/>
    </row>
    <row r="818" spans="1:25" s="47" customFormat="1" ht="11.25" customHeight="1" x14ac:dyDescent="0.15">
      <c r="A818" s="159" t="s">
        <v>132</v>
      </c>
      <c r="B818" s="42"/>
      <c r="C818" s="42"/>
      <c r="D818" s="42"/>
      <c r="E818" s="42"/>
      <c r="F818" s="42"/>
      <c r="G818" s="123">
        <f>'2. Collected Data'!G818*'2. Collected Data'!AA818</f>
        <v>22540</v>
      </c>
      <c r="H818" s="41">
        <f>'2. Collected Data'!I818/'3. Calculated Stats'!$G818*1000</f>
        <v>38.952972493345165</v>
      </c>
      <c r="I818" s="41">
        <f>'2. Collected Data'!J818/'3. Calculated Stats'!$G818*1000</f>
        <v>3.9929015084294583</v>
      </c>
      <c r="J818" s="41">
        <f>'2. Collected Data'!K818/'3. Calculated Stats'!$G818*1000</f>
        <v>1.5971606033717836</v>
      </c>
      <c r="K818" s="59">
        <f>('2. Collected Data'!Y818+'2. Collected Data'!Z818)/G818*1000</f>
        <v>88.952972493345158</v>
      </c>
      <c r="L818" s="66">
        <f>IF(SUM('2. Collected Data'!Y818:Z818)&gt;0,(ROUND('2. Collected Data'!Y818/SUM('2. Collected Data'!Y818:Z818),2)),"")</f>
        <v>0.93</v>
      </c>
      <c r="M818" s="66">
        <f>IF(SUM('2. Collected Data'!Y818:Z818)&gt;0,1-L818,"")</f>
        <v>6.9999999999999951E-2</v>
      </c>
      <c r="N818" s="59">
        <f>IF('2. Collected Data'!AD818&gt;0,'2. Collected Data'!AE818/'2. Collected Data'!AD818,"")</f>
        <v>1091.7475728155339</v>
      </c>
      <c r="O818" s="59">
        <f>IF('2. Collected Data'!AF818&gt;0,'2. Collected Data'!AG818/'2. Collected Data'!AF818,"")</f>
        <v>43940.970059880237</v>
      </c>
      <c r="P818" s="59">
        <f>SUM('2. Collected Data'!AI818:AK818)/'2. Collected Data'!G818</f>
        <v>9.7471304347826084</v>
      </c>
      <c r="Q818" s="46" t="str">
        <f>IF(MAX('2. Collected Data'!AI818:AK818)='2. Collected Data'!AI818,"NaCl",IF(MAX('2. Collected Data'!AJ818:AK818)='2. Collected Data'!AJ818,"CaCl2","MgCl2"))</f>
        <v>NaCl</v>
      </c>
      <c r="R818" s="59">
        <f>'2. Collected Data'!AL818/'2. Collected Data'!G818</f>
        <v>4.0608695652173912E-2</v>
      </c>
      <c r="S818" s="59">
        <f>SUM('2. Collected Data'!AO818:AU818)/'2. Collected Data'!G818</f>
        <v>585.44547826086955</v>
      </c>
      <c r="T818" s="46" t="str">
        <f>IF(MAX('2. Collected Data'!AO818:AT818)='2. Collected Data'!AO818,"NaCl",IF(MAX('2. Collected Data'!AP818:AT818)='2. Collected Data'!AP818,"CaCl2",IF(MAX('2. Collected Data'!AQ818:AT818)='2. Collected Data'!AQ818,"MgCl2",IF(MAX('2. Collected Data'!AR818:AT818)='2. Collected Data'!AR818,"Potassium Acetate",IF('2. Collected Data'!AS818&gt;'2. Collected Data'!AT818,"Enhanced Brine","Ag Byproduct")))))</f>
        <v>MgCl2</v>
      </c>
      <c r="U818" s="65">
        <f>IF('2. Collected Data'!BC818&gt;0,'2. Collected Data'!BC818/'2. Collected Data'!$G818,"")</f>
        <v>909.01665217391303</v>
      </c>
      <c r="V818" s="65">
        <f>IF('2. Collected Data'!BD818&gt;0,'2. Collected Data'!BD818/'2. Collected Data'!$G818,"")</f>
        <v>677.57869565217391</v>
      </c>
      <c r="W818" s="65">
        <f>IF('2. Collected Data'!BE818&gt;0,'2. Collected Data'!BE818/'2. Collected Data'!$G818,"")</f>
        <v>1072.2170434782608</v>
      </c>
      <c r="X818" s="65">
        <f>IF('2. Collected Data'!BF818&gt;0,'2. Collected Data'!BF818/'2. Collected Data'!$G818,"")</f>
        <v>2715.5882608695651</v>
      </c>
      <c r="Y818" s="67">
        <f>IF(AND('2. Collected Data'!BB818&gt;0,'2. Collected Data'!BH818&gt;0),('2. Collected Data'!BH818-'2. Collected Data'!BB818)/'2. Collected Data'!BH818,"")</f>
        <v>0.28399999999999997</v>
      </c>
    </row>
    <row r="819" spans="1:25" s="47" customFormat="1" ht="11.25" customHeight="1" x14ac:dyDescent="0.15">
      <c r="A819" s="159" t="s">
        <v>133</v>
      </c>
      <c r="B819" s="42"/>
      <c r="C819" s="42"/>
      <c r="D819" s="42"/>
      <c r="E819" s="42"/>
      <c r="F819" s="42"/>
      <c r="G819" s="123">
        <f>'2. Collected Data'!G819*'2. Collected Data'!AA819</f>
        <v>10870</v>
      </c>
      <c r="H819" s="41">
        <f>'2. Collected Data'!I819/'3. Calculated Stats'!$G819*1000</f>
        <v>58.32566697332107</v>
      </c>
      <c r="I819" s="41">
        <f>'2. Collected Data'!J819/'3. Calculated Stats'!$G819*1000</f>
        <v>0.18399264029438822</v>
      </c>
      <c r="J819" s="41">
        <f>'2. Collected Data'!K819/'3. Calculated Stats'!$G819*1000</f>
        <v>1.3799448022079117</v>
      </c>
      <c r="K819" s="59">
        <f>('2. Collected Data'!Y819+'2. Collected Data'!Z819)/G819*1000</f>
        <v>127.69089236430543</v>
      </c>
      <c r="L819" s="66">
        <f>IF(SUM('2. Collected Data'!Y819:Z819)&gt;0,(ROUND('2. Collected Data'!Y819/SUM('2. Collected Data'!Y819:Z819),2)),"")</f>
        <v>1</v>
      </c>
      <c r="M819" s="66">
        <f>IF(SUM('2. Collected Data'!Y819:Z819)&gt;0,1-L819,"")</f>
        <v>0</v>
      </c>
      <c r="N819" s="59">
        <f>IF('2. Collected Data'!AD819&gt;0,'2. Collected Data'!AE819/'2. Collected Data'!AD819,"")</f>
        <v>1515.1515151515152</v>
      </c>
      <c r="O819" s="59">
        <f>IF('2. Collected Data'!AF819&gt;0,'2. Collected Data'!AG819/'2. Collected Data'!AF819,"")</f>
        <v>6761.363636363636</v>
      </c>
      <c r="P819" s="59">
        <f>SUM('2. Collected Data'!AI819:AK819)/'2. Collected Data'!G819</f>
        <v>10.271389144434222</v>
      </c>
      <c r="Q819" s="46" t="str">
        <f>IF(MAX('2. Collected Data'!AI819:AK819)='2. Collected Data'!AI819,"NaCl",IF(MAX('2. Collected Data'!AJ819:AK819)='2. Collected Data'!AJ819,"CaCl2","MgCl2"))</f>
        <v>NaCl</v>
      </c>
      <c r="R819" s="59">
        <f>'2. Collected Data'!AL819/'2. Collected Data'!G819</f>
        <v>0</v>
      </c>
      <c r="S819" s="59">
        <f>SUM('2. Collected Data'!AO819:AU819)/'2. Collected Data'!G819</f>
        <v>83.652253909843608</v>
      </c>
      <c r="T819" s="46" t="str">
        <f>IF(MAX('2. Collected Data'!AO819:AT819)='2. Collected Data'!AO819,"NaCl",IF(MAX('2. Collected Data'!AP819:AT819)='2. Collected Data'!AP819,"CaCl2",IF(MAX('2. Collected Data'!AQ819:AT819)='2. Collected Data'!AQ819,"MgCl2",IF(MAX('2. Collected Data'!AR819:AT819)='2. Collected Data'!AR819,"Potassium Acetate",IF('2. Collected Data'!AS819&gt;'2. Collected Data'!AT819,"Enhanced Brine","Ag Byproduct")))))</f>
        <v>MgCl2</v>
      </c>
      <c r="U819" s="65">
        <f>IF('2. Collected Data'!BC819&gt;0,'2. Collected Data'!BC819/'2. Collected Data'!$G819,"")</f>
        <v>1219.7371665133394</v>
      </c>
      <c r="V819" s="65">
        <f>IF('2. Collected Data'!BD819&gt;0,'2. Collected Data'!BD819/'2. Collected Data'!$G819,"")</f>
        <v>241.35988960441583</v>
      </c>
      <c r="W819" s="65">
        <f>IF('2. Collected Data'!BE819&gt;0,'2. Collected Data'!BE819/'2. Collected Data'!$G819,"")</f>
        <v>1400.8792088316468</v>
      </c>
      <c r="X819" s="65">
        <f>IF('2. Collected Data'!BF819&gt;0,'2. Collected Data'!BF819/'2. Collected Data'!$G819,"")</f>
        <v>2962.6494940202392</v>
      </c>
      <c r="Y819" s="67">
        <f>IF(AND('2. Collected Data'!BB819&gt;0,'2. Collected Data'!BH819&gt;0),('2. Collected Data'!BH819-'2. Collected Data'!BB819)/'2. Collected Data'!BH819,"")</f>
        <v>1.2248123271434305E-2</v>
      </c>
    </row>
    <row r="820" spans="1:25" s="47" customFormat="1" ht="11.25" customHeight="1" x14ac:dyDescent="0.15">
      <c r="A820" s="159" t="s">
        <v>134</v>
      </c>
      <c r="B820" s="42"/>
      <c r="C820" s="42"/>
      <c r="D820" s="42"/>
      <c r="E820" s="42"/>
      <c r="F820" s="42"/>
      <c r="G820" s="123">
        <f>'2. Collected Data'!G820*'2. Collected Data'!AA820</f>
        <v>13472</v>
      </c>
      <c r="H820" s="41">
        <f>'2. Collected Data'!I820/'3. Calculated Stats'!$G820*1000</f>
        <v>25.75712589073634</v>
      </c>
      <c r="I820" s="41">
        <f>'2. Collected Data'!J820/'3. Calculated Stats'!$G820*1000</f>
        <v>0.8165083135391924</v>
      </c>
      <c r="J820" s="41">
        <f>'2. Collected Data'!K820/'3. Calculated Stats'!$G820*1000</f>
        <v>0.8165083135391924</v>
      </c>
      <c r="K820" s="59">
        <f>('2. Collected Data'!Y820+'2. Collected Data'!Z820)/G820*1000</f>
        <v>24.421021377672211</v>
      </c>
      <c r="L820" s="66">
        <f>IF(SUM('2. Collected Data'!Y820:Z820)&gt;0,(ROUND('2. Collected Data'!Y820/SUM('2. Collected Data'!Y820:Z820),2)),"")</f>
        <v>0.87</v>
      </c>
      <c r="M820" s="66">
        <f>IF(SUM('2. Collected Data'!Y820:Z820)&gt;0,1-L820,"")</f>
        <v>0.13</v>
      </c>
      <c r="N820" s="59">
        <f>IF('2. Collected Data'!AD820&gt;0,'2. Collected Data'!AE820/'2. Collected Data'!AD820,"")</f>
        <v>2457.8947368421054</v>
      </c>
      <c r="O820" s="59">
        <f>IF('2. Collected Data'!AF820&gt;0,'2. Collected Data'!AG820/'2. Collected Data'!AF820,"")</f>
        <v>19692.857142857141</v>
      </c>
      <c r="P820" s="59">
        <f>SUM('2. Collected Data'!AI820:AK820)/'2. Collected Data'!G820</f>
        <v>2.3093824228028503</v>
      </c>
      <c r="Q820" s="46" t="str">
        <f>IF(MAX('2. Collected Data'!AI820:AK820)='2. Collected Data'!AI820,"NaCl",IF(MAX('2. Collected Data'!AJ820:AK820)='2. Collected Data'!AJ820,"CaCl2","MgCl2"))</f>
        <v>NaCl</v>
      </c>
      <c r="R820" s="59">
        <f>'2. Collected Data'!AL820/'2. Collected Data'!G820</f>
        <v>0</v>
      </c>
      <c r="S820" s="59">
        <f>SUM('2. Collected Data'!AO820:AU820)/'2. Collected Data'!G820</f>
        <v>27.01900237529691</v>
      </c>
      <c r="T820" s="46" t="str">
        <f>IF(MAX('2. Collected Data'!AO820:AT820)='2. Collected Data'!AO820,"NaCl",IF(MAX('2. Collected Data'!AP820:AT820)='2. Collected Data'!AP820,"CaCl2",IF(MAX('2. Collected Data'!AQ820:AT820)='2. Collected Data'!AQ820,"MgCl2",IF(MAX('2. Collected Data'!AR820:AT820)='2. Collected Data'!AR820,"Potassium Acetate",IF('2. Collected Data'!AS820&gt;'2. Collected Data'!AT820,"Enhanced Brine","Ag Byproduct")))))</f>
        <v>NaCl</v>
      </c>
      <c r="U820" s="65">
        <f>IF('2. Collected Data'!BC820&gt;0,'2. Collected Data'!BC820/'2. Collected Data'!$G820,"")</f>
        <v>209.10503266033254</v>
      </c>
      <c r="V820" s="65">
        <f>IF('2. Collected Data'!BD820&gt;0,'2. Collected Data'!BD820/'2. Collected Data'!$G820,"")</f>
        <v>110.58447149643706</v>
      </c>
      <c r="W820" s="65">
        <f>IF('2. Collected Data'!BE820&gt;0,'2. Collected Data'!BE820/'2. Collected Data'!$G820,"")</f>
        <v>148.06279691211401</v>
      </c>
      <c r="X820" s="65">
        <f>IF('2. Collected Data'!BF820&gt;0,'2. Collected Data'!BF820/'2. Collected Data'!$G820,"")</f>
        <v>591.14533847980999</v>
      </c>
      <c r="Y820" s="67">
        <f>IF(AND('2. Collected Data'!BB820&gt;0,'2. Collected Data'!BH820&gt;0),('2. Collected Data'!BH820-'2. Collected Data'!BB820)/'2. Collected Data'!BH820,"")</f>
        <v>8.9062500000000044E-3</v>
      </c>
    </row>
    <row r="821" spans="1:25" s="47" customFormat="1" ht="11.25" customHeight="1" x14ac:dyDescent="0.15">
      <c r="A821" s="160" t="s">
        <v>347</v>
      </c>
      <c r="B821" s="42"/>
      <c r="C821" s="42"/>
      <c r="D821" s="42"/>
      <c r="E821" s="42"/>
      <c r="F821" s="42"/>
      <c r="G821" s="123"/>
      <c r="H821" s="41"/>
      <c r="I821" s="41"/>
      <c r="J821" s="41"/>
      <c r="K821" s="59"/>
      <c r="L821" s="66"/>
      <c r="M821" s="66"/>
      <c r="N821" s="59"/>
      <c r="O821" s="59"/>
      <c r="P821" s="59"/>
      <c r="Q821" s="46"/>
      <c r="R821" s="59"/>
      <c r="S821" s="59"/>
      <c r="T821" s="46"/>
      <c r="U821" s="65"/>
      <c r="V821" s="65"/>
      <c r="W821" s="65"/>
      <c r="X821" s="65"/>
      <c r="Y821" s="67"/>
    </row>
    <row r="822" spans="1:25" s="47" customFormat="1" ht="11.25" customHeight="1" x14ac:dyDescent="0.15">
      <c r="A822" s="160" t="s">
        <v>348</v>
      </c>
      <c r="B822" s="42"/>
      <c r="C822" s="42"/>
      <c r="D822" s="42"/>
      <c r="E822" s="42"/>
      <c r="F822" s="42"/>
      <c r="G822" s="123"/>
      <c r="H822" s="41"/>
      <c r="I822" s="41"/>
      <c r="J822" s="41"/>
      <c r="K822" s="59"/>
      <c r="L822" s="66"/>
      <c r="M822" s="66"/>
      <c r="N822" s="59"/>
      <c r="O822" s="59"/>
      <c r="P822" s="59"/>
      <c r="Q822" s="46"/>
      <c r="R822" s="59"/>
      <c r="S822" s="59"/>
      <c r="T822" s="46"/>
      <c r="U822" s="65"/>
      <c r="V822" s="65"/>
      <c r="W822" s="65"/>
      <c r="X822" s="65"/>
      <c r="Y822" s="67"/>
    </row>
    <row r="823" spans="1:25" s="47" customFormat="1" ht="11.25" customHeight="1" x14ac:dyDescent="0.15">
      <c r="A823" s="160" t="s">
        <v>349</v>
      </c>
      <c r="B823" s="42"/>
      <c r="C823" s="42"/>
      <c r="D823" s="42"/>
      <c r="E823" s="42"/>
      <c r="F823" s="42"/>
      <c r="G823" s="123"/>
      <c r="H823" s="41"/>
      <c r="I823" s="41"/>
      <c r="J823" s="41"/>
      <c r="K823" s="59"/>
      <c r="L823" s="66"/>
      <c r="M823" s="66"/>
      <c r="N823" s="59"/>
      <c r="O823" s="59"/>
      <c r="P823" s="59"/>
      <c r="Q823" s="46"/>
      <c r="R823" s="59"/>
      <c r="S823" s="59"/>
      <c r="T823" s="46"/>
      <c r="U823" s="65"/>
      <c r="V823" s="65"/>
      <c r="W823" s="65"/>
      <c r="X823" s="65"/>
      <c r="Y823" s="67"/>
    </row>
    <row r="824" spans="1:25" s="47" customFormat="1" ht="11.25" customHeight="1" x14ac:dyDescent="0.15">
      <c r="A824" s="160" t="s">
        <v>350</v>
      </c>
      <c r="B824" s="42"/>
      <c r="C824" s="42"/>
      <c r="D824" s="42"/>
      <c r="E824" s="42"/>
      <c r="F824" s="42"/>
      <c r="G824" s="123"/>
      <c r="H824" s="41"/>
      <c r="I824" s="41"/>
      <c r="J824" s="41"/>
      <c r="K824" s="59"/>
      <c r="L824" s="66"/>
      <c r="M824" s="66"/>
      <c r="N824" s="59"/>
      <c r="O824" s="59"/>
      <c r="P824" s="59"/>
      <c r="Q824" s="46"/>
      <c r="R824" s="59"/>
      <c r="S824" s="59"/>
      <c r="T824" s="46"/>
      <c r="U824" s="65"/>
      <c r="V824" s="65"/>
      <c r="W824" s="65"/>
      <c r="X824" s="65"/>
      <c r="Y824" s="67"/>
    </row>
    <row r="825" spans="1:25" s="47" customFormat="1" ht="11.25" customHeight="1" x14ac:dyDescent="0.15">
      <c r="A825" s="160" t="s">
        <v>351</v>
      </c>
      <c r="B825" s="42"/>
      <c r="C825" s="42"/>
      <c r="D825" s="42"/>
      <c r="E825" s="42"/>
      <c r="F825" s="42"/>
      <c r="G825" s="123"/>
      <c r="H825" s="41"/>
      <c r="I825" s="41"/>
      <c r="J825" s="41"/>
      <c r="K825" s="59"/>
      <c r="L825" s="66"/>
      <c r="M825" s="66"/>
      <c r="N825" s="59"/>
      <c r="O825" s="59"/>
      <c r="P825" s="59"/>
      <c r="Q825" s="46"/>
      <c r="R825" s="59"/>
      <c r="S825" s="59"/>
      <c r="T825" s="46"/>
      <c r="U825" s="65"/>
      <c r="V825" s="65"/>
      <c r="W825" s="65"/>
      <c r="X825" s="65"/>
      <c r="Y825" s="67"/>
    </row>
    <row r="826" spans="1:25" s="47" customFormat="1" ht="11.25" customHeight="1" x14ac:dyDescent="0.15">
      <c r="A826" s="159" t="s">
        <v>135</v>
      </c>
      <c r="B826" s="42"/>
      <c r="C826" s="42"/>
      <c r="D826" s="42"/>
      <c r="E826" s="42"/>
      <c r="F826" s="42"/>
      <c r="G826" s="123">
        <f>'2. Collected Data'!G826*'2. Collected Data'!AA826</f>
        <v>37491.78</v>
      </c>
      <c r="H826" s="41">
        <f>'2. Collected Data'!I826/'3. Calculated Stats'!$G826*1000</f>
        <v>49.237459517792963</v>
      </c>
      <c r="I826" s="41">
        <f>'2. Collected Data'!J826/'3. Calculated Stats'!$G826*1000</f>
        <v>2.4805437351867532</v>
      </c>
      <c r="J826" s="41">
        <f>'2. Collected Data'!K826/'3. Calculated Stats'!$G826*1000</f>
        <v>0.21338010625262391</v>
      </c>
      <c r="K826" s="59">
        <f>('2. Collected Data'!Y826+'2. Collected Data'!Z826)/G826*1000</f>
        <v>99.755199673101671</v>
      </c>
      <c r="L826" s="66">
        <f>IF(SUM('2. Collected Data'!Y826:Z826)&gt;0,(ROUND('2. Collected Data'!Y826/SUM('2. Collected Data'!Y826:Z826),2)),"")</f>
        <v>0.44</v>
      </c>
      <c r="M826" s="66">
        <f>IF(SUM('2. Collected Data'!Y826:Z826)&gt;0,1-L826,"")</f>
        <v>0.56000000000000005</v>
      </c>
      <c r="N826" s="59">
        <f>IF('2. Collected Data'!AD826&gt;0,'2. Collected Data'!AE826/'2. Collected Data'!AD826,"")</f>
        <v>2551.372340425532</v>
      </c>
      <c r="O826" s="59">
        <f>IF('2. Collected Data'!AF826&gt;0,'2. Collected Data'!AG826/'2. Collected Data'!AF826,"")</f>
        <v>2040.8163265306123</v>
      </c>
      <c r="P826" s="59">
        <f>SUM('2. Collected Data'!AI826:AK826)/'2. Collected Data'!G826</f>
        <v>8.0071471666589318</v>
      </c>
      <c r="Q826" s="46" t="str">
        <f>IF(MAX('2. Collected Data'!AI826:AK826)='2. Collected Data'!AI826,"NaCl",IF(MAX('2. Collected Data'!AJ826:AK826)='2. Collected Data'!AJ826,"CaCl2","MgCl2"))</f>
        <v>NaCl</v>
      </c>
      <c r="R826" s="59">
        <f>'2. Collected Data'!AL826/'2. Collected Data'!G826</f>
        <v>3.4645194226574465E-2</v>
      </c>
      <c r="S826" s="59">
        <f>SUM('2. Collected Data'!AO826:AU826)/'2. Collected Data'!G826</f>
        <v>41.700097461363534</v>
      </c>
      <c r="T826" s="46" t="str">
        <f>IF(MAX('2. Collected Data'!AO826:AT826)='2. Collected Data'!AO826,"NaCl",IF(MAX('2. Collected Data'!AP826:AT826)='2. Collected Data'!AP826,"CaCl2",IF(MAX('2. Collected Data'!AQ826:AT826)='2. Collected Data'!AQ826,"MgCl2",IF(MAX('2. Collected Data'!AR826:AT826)='2. Collected Data'!AR826,"Potassium Acetate",IF('2. Collected Data'!AS826&gt;'2. Collected Data'!AT826,"Enhanced Brine","Ag Byproduct")))))</f>
        <v>NaCl</v>
      </c>
      <c r="U826" s="65">
        <f>IF('2. Collected Data'!BC826&gt;0,'2. Collected Data'!BC826/'2. Collected Data'!$G826,"")</f>
        <v>610.66686777741677</v>
      </c>
      <c r="V826" s="65">
        <f>IF('2. Collected Data'!BD826&gt;0,'2. Collected Data'!BD826/'2. Collected Data'!$G826,"")</f>
        <v>620.54599248155193</v>
      </c>
      <c r="W826" s="65">
        <f>IF('2. Collected Data'!BE826&gt;0,'2. Collected Data'!BE826/'2. Collected Data'!$G826,"")</f>
        <v>446.50633498862953</v>
      </c>
      <c r="X826" s="65">
        <f>IF('2. Collected Data'!BF826&gt;0,'2. Collected Data'!BF826/'2. Collected Data'!$G826,"")</f>
        <v>1677.7191952475982</v>
      </c>
      <c r="Y826" s="67">
        <f>IF(AND('2. Collected Data'!BB826&gt;0,'2. Collected Data'!BH826&gt;0),('2. Collected Data'!BH826-'2. Collected Data'!BB826)/'2. Collected Data'!BH826,"")</f>
        <v>0</v>
      </c>
    </row>
    <row r="827" spans="1:25" s="47" customFormat="1" ht="11.25" customHeight="1" x14ac:dyDescent="0.15">
      <c r="A827" s="160" t="s">
        <v>155</v>
      </c>
      <c r="B827" s="42"/>
      <c r="C827" s="42"/>
      <c r="D827" s="42"/>
      <c r="E827" s="42"/>
      <c r="F827" s="42"/>
      <c r="G827" s="123"/>
      <c r="H827" s="41"/>
      <c r="I827" s="41"/>
      <c r="J827" s="41"/>
      <c r="K827" s="59"/>
      <c r="L827" s="66"/>
      <c r="M827" s="66"/>
      <c r="N827" s="59"/>
      <c r="O827" s="59"/>
      <c r="P827" s="59"/>
      <c r="Q827" s="46"/>
      <c r="R827" s="59"/>
      <c r="S827" s="59"/>
      <c r="T827" s="46"/>
      <c r="U827" s="65"/>
      <c r="V827" s="65"/>
      <c r="W827" s="65"/>
      <c r="X827" s="65"/>
      <c r="Y827" s="67"/>
    </row>
    <row r="828" spans="1:25" s="47" customFormat="1" ht="11.25" customHeight="1" x14ac:dyDescent="0.15">
      <c r="A828" s="159" t="s">
        <v>136</v>
      </c>
      <c r="B828" s="42"/>
      <c r="C828" s="42"/>
      <c r="D828" s="42"/>
      <c r="E828" s="42"/>
      <c r="F828" s="42"/>
      <c r="G828" s="123">
        <f>'2. Collected Data'!G828*'2. Collected Data'!AA828</f>
        <v>23880.78</v>
      </c>
      <c r="H828" s="41">
        <f>'2. Collected Data'!I828/'3. Calculated Stats'!$G828*1000</f>
        <v>37.352213788661849</v>
      </c>
      <c r="I828" s="41">
        <f>'2. Collected Data'!J828/'3. Calculated Stats'!$G828*1000</f>
        <v>2.2193579941693695</v>
      </c>
      <c r="J828" s="41">
        <f>'2. Collected Data'!K828/'3. Calculated Stats'!$G828*1000</f>
        <v>0.50249614962325351</v>
      </c>
      <c r="K828" s="59">
        <f>('2. Collected Data'!Y828+'2. Collected Data'!Z828)/G828*1000</f>
        <v>64.822003301399704</v>
      </c>
      <c r="L828" s="66">
        <f>IF(SUM('2. Collected Data'!Y828:Z828)&gt;0,(ROUND('2. Collected Data'!Y828/SUM('2. Collected Data'!Y828:Z828),2)),"")</f>
        <v>0.68</v>
      </c>
      <c r="M828" s="66">
        <f>IF(SUM('2. Collected Data'!Y828:Z828)&gt;0,1-L828,"")</f>
        <v>0.31999999999999995</v>
      </c>
      <c r="N828" s="59">
        <f>IF('2. Collected Data'!AD828&gt;0,'2. Collected Data'!AE828/'2. Collected Data'!AD828,"")</f>
        <v>1833.0578512396694</v>
      </c>
      <c r="O828" s="59">
        <f>IF('2. Collected Data'!AF828&gt;0,'2. Collected Data'!AG828/'2. Collected Data'!AF828,"")</f>
        <v>2706.4220183486241</v>
      </c>
      <c r="P828" s="59">
        <f>SUM('2. Collected Data'!AI828:AK828)/'2. Collected Data'!G828</f>
        <v>6.2018489345825385</v>
      </c>
      <c r="Q828" s="46" t="str">
        <f>IF(MAX('2. Collected Data'!AI828:AK828)='2. Collected Data'!AI828,"NaCl",IF(MAX('2. Collected Data'!AJ828:AK828)='2. Collected Data'!AJ828,"CaCl2","MgCl2"))</f>
        <v>NaCl</v>
      </c>
      <c r="R828" s="59">
        <f>'2. Collected Data'!AL828/'2. Collected Data'!G828</f>
        <v>0.73248486858469442</v>
      </c>
      <c r="S828" s="59">
        <f>SUM('2. Collected Data'!AO828:AU828)/'2. Collected Data'!G828</f>
        <v>838.55832849680792</v>
      </c>
      <c r="T828" s="46" t="str">
        <f>IF(MAX('2. Collected Data'!AO828:AT828)='2. Collected Data'!AO828,"NaCl",IF(MAX('2. Collected Data'!AP828:AT828)='2. Collected Data'!AP828,"CaCl2",IF(MAX('2. Collected Data'!AQ828:AT828)='2. Collected Data'!AQ828,"MgCl2",IF(MAX('2. Collected Data'!AR828:AT828)='2. Collected Data'!AR828,"Potassium Acetate",IF('2. Collected Data'!AS828&gt;'2. Collected Data'!AT828,"Enhanced Brine","Ag Byproduct")))))</f>
        <v>NaCl</v>
      </c>
      <c r="U828" s="65">
        <f>IF('2. Collected Data'!BC828&gt;0,'2. Collected Data'!BC828/'2. Collected Data'!$G828,"")</f>
        <v>577.06657822734428</v>
      </c>
      <c r="V828" s="65">
        <f>IF('2. Collected Data'!BD828&gt;0,'2. Collected Data'!BD828/'2. Collected Data'!$G828,"")</f>
        <v>228.00762789155129</v>
      </c>
      <c r="W828" s="65">
        <f>IF('2. Collected Data'!BE828&gt;0,'2. Collected Data'!BE828/'2. Collected Data'!$G828,"")</f>
        <v>472.59762872066995</v>
      </c>
      <c r="X828" s="65">
        <f>IF('2. Collected Data'!BF828&gt;0,'2. Collected Data'!BF828/'2. Collected Data'!$G828,"")</f>
        <v>1310.8365807147002</v>
      </c>
      <c r="Y828" s="67">
        <f>IF(AND('2. Collected Data'!BB828&gt;0,'2. Collected Data'!BH828&gt;0),('2. Collected Data'!BH828-'2. Collected Data'!BB828)/'2. Collected Data'!BH828,"")</f>
        <v>-5.8416819528714553E-2</v>
      </c>
    </row>
    <row r="829" spans="1:25" s="47" customFormat="1" ht="11.25" customHeight="1" x14ac:dyDescent="0.15">
      <c r="A829" s="159" t="s">
        <v>109</v>
      </c>
      <c r="B829" s="42"/>
      <c r="C829" s="42"/>
      <c r="D829" s="42"/>
      <c r="E829" s="42"/>
      <c r="F829" s="42"/>
      <c r="G829" s="123">
        <f>'2. Collected Data'!G829*'2. Collected Data'!AA829</f>
        <v>25300</v>
      </c>
      <c r="H829" s="41">
        <f>'2. Collected Data'!I829/'3. Calculated Stats'!$G829*1000</f>
        <v>23.359683794466402</v>
      </c>
      <c r="I829" s="41">
        <f>'2. Collected Data'!J829/'3. Calculated Stats'!$G829*1000</f>
        <v>4.4664031620553359</v>
      </c>
      <c r="J829" s="41">
        <f>'2. Collected Data'!K829/'3. Calculated Stats'!$G829*1000</f>
        <v>0.15810276679841898</v>
      </c>
      <c r="K829" s="59">
        <f>('2. Collected Data'!Y829+'2. Collected Data'!Z829)/G829*1000</f>
        <v>47.826086956521742</v>
      </c>
      <c r="L829" s="66">
        <f>IF(SUM('2. Collected Data'!Y829:Z829)&gt;0,(ROUND('2. Collected Data'!Y829/SUM('2. Collected Data'!Y829:Z829),2)),"")</f>
        <v>0.99</v>
      </c>
      <c r="M829" s="66">
        <f>IF(SUM('2. Collected Data'!Y829:Z829)&gt;0,1-L829,"")</f>
        <v>1.0000000000000009E-2</v>
      </c>
      <c r="N829" s="59">
        <f>IF('2. Collected Data'!AD829&gt;0,'2. Collected Data'!AE829/'2. Collected Data'!AD829,"")</f>
        <v>1250</v>
      </c>
      <c r="O829" s="59">
        <f>IF('2. Collected Data'!AF829&gt;0,'2. Collected Data'!AG829/'2. Collected Data'!AF829,"")</f>
        <v>10833.333333333334</v>
      </c>
      <c r="P829" s="59">
        <f>SUM('2. Collected Data'!AI829:AK829)/'2. Collected Data'!G829</f>
        <v>3.1225296442687749</v>
      </c>
      <c r="Q829" s="46" t="str">
        <f>IF(MAX('2. Collected Data'!AI829:AK829)='2. Collected Data'!AI829,"NaCl",IF(MAX('2. Collected Data'!AJ829:AK829)='2. Collected Data'!AJ829,"CaCl2","MgCl2"))</f>
        <v>NaCl</v>
      </c>
      <c r="R829" s="59">
        <f>'2. Collected Data'!AL829/'2. Collected Data'!G829</f>
        <v>1.1067193675889329</v>
      </c>
      <c r="S829" s="59">
        <f>SUM('2. Collected Data'!AO829:AU829)/'2. Collected Data'!G829</f>
        <v>141.26482213438734</v>
      </c>
      <c r="T829" s="46" t="str">
        <f>IF(MAX('2. Collected Data'!AO829:AT829)='2. Collected Data'!AO829,"NaCl",IF(MAX('2. Collected Data'!AP829:AT829)='2. Collected Data'!AP829,"CaCl2",IF(MAX('2. Collected Data'!AQ829:AT829)='2. Collected Data'!AQ829,"MgCl2",IF(MAX('2. Collected Data'!AR829:AT829)='2. Collected Data'!AR829,"Potassium Acetate",IF('2. Collected Data'!AS829&gt;'2. Collected Data'!AT829,"Enhanced Brine","Ag Byproduct")))))</f>
        <v>NaCl</v>
      </c>
      <c r="U829" s="65">
        <f>IF('2. Collected Data'!BC829&gt;0,'2. Collected Data'!BC829/'2. Collected Data'!$G829,"")</f>
        <v>211.699604743083</v>
      </c>
      <c r="V829" s="65">
        <f>IF('2. Collected Data'!BD829&gt;0,'2. Collected Data'!BD829/'2. Collected Data'!$G829,"")</f>
        <v>169.92094861660078</v>
      </c>
      <c r="W829" s="65">
        <f>IF('2. Collected Data'!BE829&gt;0,'2. Collected Data'!BE829/'2. Collected Data'!$G829,"")</f>
        <v>157.43083003952569</v>
      </c>
      <c r="X829" s="65">
        <f>IF('2. Collected Data'!BF829&gt;0,'2. Collected Data'!BF829/'2. Collected Data'!$G829,"")</f>
        <v>539.56521739130437</v>
      </c>
      <c r="Y829" s="67" t="str">
        <f>IF(AND('2. Collected Data'!BB829&gt;0,'2. Collected Data'!BH829&gt;0),('2. Collected Data'!BH829-'2. Collected Data'!BB829)/'2. Collected Data'!BH829,"")</f>
        <v/>
      </c>
    </row>
    <row r="830" spans="1:25" s="47" customFormat="1" ht="11.25" customHeight="1" x14ac:dyDescent="0.15">
      <c r="A830" s="159" t="s">
        <v>352</v>
      </c>
      <c r="B830" s="42"/>
      <c r="C830" s="42"/>
      <c r="D830" s="42"/>
      <c r="E830" s="42"/>
      <c r="F830" s="42"/>
      <c r="G830" s="123">
        <f>'2. Collected Data'!G830*'2. Collected Data'!AA830</f>
        <v>61110</v>
      </c>
      <c r="H830" s="41">
        <f>'2. Collected Data'!I830/'3. Calculated Stats'!$G830*1000</f>
        <v>16.036655211912944</v>
      </c>
      <c r="I830" s="41">
        <f>'2. Collected Data'!J830/'3. Calculated Stats'!$G830*1000</f>
        <v>0.57273768613974807</v>
      </c>
      <c r="J830" s="41">
        <f>'2. Collected Data'!K830/'3. Calculated Stats'!$G830*1000</f>
        <v>0</v>
      </c>
      <c r="K830" s="59">
        <f>('2. Collected Data'!Y830+'2. Collected Data'!Z830)/G830*1000</f>
        <v>35.591556210112913</v>
      </c>
      <c r="L830" s="66">
        <f>IF(SUM('2. Collected Data'!Y830:Z830)&gt;0,(ROUND('2. Collected Data'!Y830/SUM('2. Collected Data'!Y830:Z830),2)),"")</f>
        <v>0.93</v>
      </c>
      <c r="M830" s="66">
        <f>IF(SUM('2. Collected Data'!Y830:Z830)&gt;0,1-L830,"")</f>
        <v>6.9999999999999951E-2</v>
      </c>
      <c r="N830" s="59">
        <f>IF('2. Collected Data'!AD830&gt;0,'2. Collected Data'!AE830/'2. Collected Data'!AD830,"")</f>
        <v>2520</v>
      </c>
      <c r="O830" s="59">
        <f>IF('2. Collected Data'!AF830&gt;0,'2. Collected Data'!AG830/'2. Collected Data'!AF830,"")</f>
        <v>16129.032258064517</v>
      </c>
      <c r="P830" s="59">
        <f>SUM('2. Collected Data'!AI830:AK830)/'2. Collected Data'!G830</f>
        <v>4.0119047619047619</v>
      </c>
      <c r="Q830" s="46" t="str">
        <f>IF(MAX('2. Collected Data'!AI830:AK830)='2. Collected Data'!AI830,"NaCl",IF(MAX('2. Collected Data'!AJ830:AK830)='2. Collected Data'!AJ830,"CaCl2","MgCl2"))</f>
        <v>NaCl</v>
      </c>
      <c r="R830" s="59">
        <f>'2. Collected Data'!AL830/'2. Collected Data'!G830</f>
        <v>0</v>
      </c>
      <c r="S830" s="59">
        <f>SUM('2. Collected Data'!AO830:AU830)/'2. Collected Data'!G830</f>
        <v>28.852380952380951</v>
      </c>
      <c r="T830" s="46" t="str">
        <f>IF(MAX('2. Collected Data'!AO830:AT830)='2. Collected Data'!AO830,"NaCl",IF(MAX('2. Collected Data'!AP830:AT830)='2. Collected Data'!AP830,"CaCl2",IF(MAX('2. Collected Data'!AQ830:AT830)='2. Collected Data'!AQ830,"MgCl2",IF(MAX('2. Collected Data'!AR830:AT830)='2. Collected Data'!AR830,"Potassium Acetate",IF('2. Collected Data'!AS830&gt;'2. Collected Data'!AT830,"Enhanced Brine","Ag Byproduct")))))</f>
        <v>NaCl</v>
      </c>
      <c r="U830" s="65">
        <f>IF('2. Collected Data'!BC830&gt;0,'2. Collected Data'!BC830/'2. Collected Data'!$G830,"")</f>
        <v>233.1904761904762</v>
      </c>
      <c r="V830" s="65">
        <f>IF('2. Collected Data'!BD830&gt;0,'2. Collected Data'!BD830/'2. Collected Data'!$G830,"")</f>
        <v>347.56984126984128</v>
      </c>
      <c r="W830" s="65">
        <f>IF('2. Collected Data'!BE830&gt;0,'2. Collected Data'!BE830/'2. Collected Data'!$G830,"")</f>
        <v>294.28571428571428</v>
      </c>
      <c r="X830" s="65">
        <f>IF('2. Collected Data'!BF830&gt;0,'2. Collected Data'!BF830/'2. Collected Data'!$G830,"")</f>
        <v>875.04603174603176</v>
      </c>
      <c r="Y830" s="67">
        <f>IF(AND('2. Collected Data'!BB830&gt;0,'2. Collected Data'!BH830&gt;0),('2. Collected Data'!BH830-'2. Collected Data'!BB830)/'2. Collected Data'!BH830,"")</f>
        <v>0</v>
      </c>
    </row>
    <row r="831" spans="1:25" s="47" customFormat="1" ht="11.25" customHeight="1" x14ac:dyDescent="0.15">
      <c r="A831" s="160" t="s">
        <v>53</v>
      </c>
      <c r="B831" s="42"/>
      <c r="C831" s="42"/>
      <c r="D831" s="42"/>
      <c r="E831" s="42"/>
      <c r="F831" s="42"/>
      <c r="G831" s="123"/>
      <c r="H831" s="41"/>
      <c r="I831" s="41"/>
      <c r="J831" s="41"/>
      <c r="K831" s="59"/>
      <c r="L831" s="66"/>
      <c r="M831" s="66"/>
      <c r="N831" s="59"/>
      <c r="O831" s="59"/>
      <c r="P831" s="59"/>
      <c r="Q831" s="46"/>
      <c r="R831" s="59"/>
      <c r="S831" s="59"/>
      <c r="T831" s="46"/>
      <c r="U831" s="65"/>
      <c r="V831" s="65"/>
      <c r="W831" s="65"/>
      <c r="X831" s="65"/>
      <c r="Y831" s="67"/>
    </row>
    <row r="832" spans="1:25" s="47" customFormat="1" ht="11.25" customHeight="1" x14ac:dyDescent="0.15">
      <c r="A832" s="161" t="s">
        <v>137</v>
      </c>
      <c r="B832" s="42"/>
      <c r="C832" s="42"/>
      <c r="D832" s="42"/>
      <c r="E832" s="42"/>
      <c r="F832" s="42"/>
      <c r="G832" s="123">
        <f>'2. Collected Data'!G832*'2. Collected Data'!AA832</f>
        <v>7802</v>
      </c>
      <c r="H832" s="41">
        <f>'2. Collected Data'!I832/'3. Calculated Stats'!$G832*1000</f>
        <v>51.397077672391696</v>
      </c>
      <c r="I832" s="41">
        <f>'2. Collected Data'!J832/'3. Calculated Stats'!$G832*1000</f>
        <v>2.8197897974878239</v>
      </c>
      <c r="J832" s="41">
        <f>'2. Collected Data'!K832/'3. Calculated Stats'!$G832*1000</f>
        <v>1.5380671622660858</v>
      </c>
      <c r="K832" s="59">
        <f>('2. Collected Data'!Y832+'2. Collected Data'!Z832)/G832*1000</f>
        <v>125.2243014611638</v>
      </c>
      <c r="L832" s="66">
        <f>IF(SUM('2. Collected Data'!Y832:Z832)&gt;0,(ROUND('2. Collected Data'!Y832/SUM('2. Collected Data'!Y832:Z832),2)),"")</f>
        <v>1</v>
      </c>
      <c r="M832" s="66">
        <f>IF(SUM('2. Collected Data'!Y832:Z832)&gt;0,1-L832,"")</f>
        <v>0</v>
      </c>
      <c r="N832" s="59">
        <f>IF('2. Collected Data'!AD832&gt;0,'2. Collected Data'!AE832/'2. Collected Data'!AD832,"")</f>
        <v>850</v>
      </c>
      <c r="O832" s="59">
        <f>IF('2. Collected Data'!AF832&gt;0,'2. Collected Data'!AG832/'2. Collected Data'!AF832,"")</f>
        <v>8250</v>
      </c>
      <c r="P832" s="59">
        <f>SUM('2. Collected Data'!AI832:AK832)/'2. Collected Data'!G832</f>
        <v>11.53566265060241</v>
      </c>
      <c r="Q832" s="46" t="str">
        <f>IF(MAX('2. Collected Data'!AI832:AK832)='2. Collected Data'!AI832,"NaCl",IF(MAX('2. Collected Data'!AJ832:AK832)='2. Collected Data'!AJ832,"CaCl2","MgCl2"))</f>
        <v>NaCl</v>
      </c>
      <c r="R832" s="59">
        <f>'2. Collected Data'!AL832/'2. Collected Data'!G832</f>
        <v>1.4580722891566265</v>
      </c>
      <c r="S832" s="59">
        <f>SUM('2. Collected Data'!AO832:AU832)/'2. Collected Data'!G832</f>
        <v>104.98819277108434</v>
      </c>
      <c r="T832" s="46" t="str">
        <f>IF(MAX('2. Collected Data'!AO832:AT832)='2. Collected Data'!AO832,"NaCl",IF(MAX('2. Collected Data'!AP832:AT832)='2. Collected Data'!AP832,"CaCl2",IF(MAX('2. Collected Data'!AQ832:AT832)='2. Collected Data'!AQ832,"MgCl2",IF(MAX('2. Collected Data'!AR832:AT832)='2. Collected Data'!AR832,"Potassium Acetate",IF('2. Collected Data'!AS832&gt;'2. Collected Data'!AT832,"Enhanced Brine","Ag Byproduct")))))</f>
        <v>NaCl</v>
      </c>
      <c r="U832" s="65">
        <f>IF('2. Collected Data'!BC832&gt;0,'2. Collected Data'!BC832/'2. Collected Data'!$G832,"")</f>
        <v>984.10686746987949</v>
      </c>
      <c r="V832" s="65">
        <f>IF('2. Collected Data'!BD832&gt;0,'2. Collected Data'!BD832/'2. Collected Data'!$G832,"")</f>
        <v>1039.0999999999999</v>
      </c>
      <c r="W832" s="65">
        <f>IF('2. Collected Data'!BE832&gt;0,'2. Collected Data'!BE832/'2. Collected Data'!$G832,"")</f>
        <v>973.87746987951812</v>
      </c>
      <c r="X832" s="65">
        <f>IF('2. Collected Data'!BF832&gt;0,'2. Collected Data'!BF832/'2. Collected Data'!$G832,"")</f>
        <v>3570.7321686746986</v>
      </c>
      <c r="Y832" s="67">
        <f>IF(AND('2. Collected Data'!BB832&gt;0,'2. Collected Data'!BH832&gt;0),('2. Collected Data'!BH832-'2. Collected Data'!BB832)/'2. Collected Data'!BH832,"")</f>
        <v>2.8835063437139562E-2</v>
      </c>
    </row>
    <row r="833" spans="1:25" s="47" customFormat="1" ht="11.25" customHeight="1" x14ac:dyDescent="0.15">
      <c r="A833" s="160" t="s">
        <v>353</v>
      </c>
      <c r="B833" s="42"/>
      <c r="C833" s="42"/>
      <c r="D833" s="42"/>
      <c r="E833" s="42"/>
      <c r="F833" s="42"/>
      <c r="G833" s="123"/>
      <c r="H833" s="41"/>
      <c r="I833" s="41"/>
      <c r="J833" s="41"/>
      <c r="K833" s="59"/>
      <c r="L833" s="66"/>
      <c r="M833" s="66"/>
      <c r="N833" s="59"/>
      <c r="O833" s="59"/>
      <c r="P833" s="59"/>
      <c r="Q833" s="46"/>
      <c r="R833" s="59"/>
      <c r="S833" s="59"/>
      <c r="T833" s="46"/>
      <c r="U833" s="65"/>
      <c r="V833" s="65"/>
      <c r="W833" s="65"/>
      <c r="X833" s="65"/>
      <c r="Y833" s="67"/>
    </row>
    <row r="834" spans="1:25" s="47" customFormat="1" ht="11.25" customHeight="1" x14ac:dyDescent="0.15">
      <c r="A834" s="159" t="s">
        <v>138</v>
      </c>
      <c r="B834" s="42"/>
      <c r="C834" s="42"/>
      <c r="D834" s="42"/>
      <c r="E834" s="42"/>
      <c r="F834" s="42"/>
      <c r="G834" s="123">
        <f>'2. Collected Data'!G834*'2. Collected Data'!AA834</f>
        <v>1600</v>
      </c>
      <c r="H834" s="41">
        <f>'2. Collected Data'!I834/'3. Calculated Stats'!$G834*1000</f>
        <v>140.625</v>
      </c>
      <c r="I834" s="41">
        <f>'2. Collected Data'!J834/'3. Calculated Stats'!$G834*1000</f>
        <v>3.75</v>
      </c>
      <c r="J834" s="41">
        <f>'2. Collected Data'!K834/'3. Calculated Stats'!$G834*1000</f>
        <v>12.5</v>
      </c>
      <c r="K834" s="59">
        <f>('2. Collected Data'!Y834+'2. Collected Data'!Z834)/G834*1000</f>
        <v>437.5</v>
      </c>
      <c r="L834" s="66">
        <f>IF(SUM('2. Collected Data'!Y834:Z834)&gt;0,(ROUND('2. Collected Data'!Y834/SUM('2. Collected Data'!Y834:Z834),2)),"")</f>
        <v>1</v>
      </c>
      <c r="M834" s="66">
        <f>IF(SUM('2. Collected Data'!Y834:Z834)&gt;0,1-L834,"")</f>
        <v>0</v>
      </c>
      <c r="N834" s="59">
        <f>IF('2. Collected Data'!AD834&gt;0,'2. Collected Data'!AE834/'2. Collected Data'!AD834,"")</f>
        <v>2500</v>
      </c>
      <c r="O834" s="59">
        <f>IF('2. Collected Data'!AF834&gt;0,'2. Collected Data'!AG834/'2. Collected Data'!AF834,"")</f>
        <v>3571.4285714285716</v>
      </c>
      <c r="P834" s="59">
        <f>SUM('2. Collected Data'!AI834:AK834)/'2. Collected Data'!G834</f>
        <v>23.03125</v>
      </c>
      <c r="Q834" s="46" t="str">
        <f>IF(MAX('2. Collected Data'!AI834:AK834)='2. Collected Data'!AI834,"NaCl",IF(MAX('2. Collected Data'!AJ834:AK834)='2. Collected Data'!AJ834,"CaCl2","MgCl2"))</f>
        <v>NaCl</v>
      </c>
      <c r="R834" s="59">
        <f>'2. Collected Data'!AL834/'2. Collected Data'!G834</f>
        <v>0.3125</v>
      </c>
      <c r="S834" s="59">
        <f>SUM('2. Collected Data'!AO834:AU834)/'2. Collected Data'!G834</f>
        <v>31.25</v>
      </c>
      <c r="T834" s="46" t="str">
        <f>IF(MAX('2. Collected Data'!AO834:AT834)='2. Collected Data'!AO834,"NaCl",IF(MAX('2. Collected Data'!AP834:AT834)='2. Collected Data'!AP834,"CaCl2",IF(MAX('2. Collected Data'!AQ834:AT834)='2. Collected Data'!AQ834,"MgCl2",IF(MAX('2. Collected Data'!AR834:AT834)='2. Collected Data'!AR834,"Potassium Acetate",IF('2. Collected Data'!AS834&gt;'2. Collected Data'!AT834,"Enhanced Brine","Ag Byproduct")))))</f>
        <v>MgCl2</v>
      </c>
      <c r="U834" s="65">
        <f>IF('2. Collected Data'!BC834&gt;0,'2. Collected Data'!BC834/'2. Collected Data'!$G834,"")</f>
        <v>593.75</v>
      </c>
      <c r="V834" s="65">
        <f>IF('2. Collected Data'!BD834&gt;0,'2. Collected Data'!BD834/'2. Collected Data'!$G834,"")</f>
        <v>3015.625</v>
      </c>
      <c r="W834" s="65">
        <f>IF('2. Collected Data'!BE834&gt;0,'2. Collected Data'!BE834/'2. Collected Data'!$G834,"")</f>
        <v>1643.75</v>
      </c>
      <c r="X834" s="65">
        <f>IF('2. Collected Data'!BF834&gt;0,'2. Collected Data'!BF834/'2. Collected Data'!$G834,"")</f>
        <v>5250</v>
      </c>
      <c r="Y834" s="67">
        <f>IF(AND('2. Collected Data'!BB834&gt;0,'2. Collected Data'!BH834&gt;0),('2. Collected Data'!BH834-'2. Collected Data'!BB834)/'2. Collected Data'!BH834,"")</f>
        <v>0</v>
      </c>
    </row>
    <row r="835" spans="1:25" s="47" customFormat="1" ht="11.25" customHeight="1" x14ac:dyDescent="0.15">
      <c r="A835" s="161" t="s">
        <v>139</v>
      </c>
      <c r="B835" s="42"/>
      <c r="C835" s="42"/>
      <c r="D835" s="42"/>
      <c r="E835" s="42"/>
      <c r="F835" s="42"/>
      <c r="G835" s="123">
        <f>'2. Collected Data'!G835*'2. Collected Data'!AA835</f>
        <v>7690.32</v>
      </c>
      <c r="H835" s="41">
        <f>'2. Collected Data'!I835/'3. Calculated Stats'!$G835*1000</f>
        <v>41.740785819055645</v>
      </c>
      <c r="I835" s="41">
        <f>'2. Collected Data'!J835/'3. Calculated Stats'!$G835*1000</f>
        <v>2.8607392150131594</v>
      </c>
      <c r="J835" s="41">
        <f>'2. Collected Data'!K835/'3. Calculated Stats'!$G835*1000</f>
        <v>1.3003360068241634</v>
      </c>
      <c r="K835" s="59">
        <f>('2. Collected Data'!Y835+'2. Collected Data'!Z835)/G835*1000</f>
        <v>65.406901143255425</v>
      </c>
      <c r="L835" s="66">
        <f>IF(SUM('2. Collected Data'!Y835:Z835)&gt;0,(ROUND('2. Collected Data'!Y835/SUM('2. Collected Data'!Y835:Z835),2)),"")</f>
        <v>0.72</v>
      </c>
      <c r="M835" s="66">
        <f>IF(SUM('2. Collected Data'!Y835:Z835)&gt;0,1-L835,"")</f>
        <v>0.28000000000000003</v>
      </c>
      <c r="N835" s="59" t="str">
        <f>IF('2. Collected Data'!AD835&gt;0,'2. Collected Data'!AE835/'2. Collected Data'!AD835,"")</f>
        <v/>
      </c>
      <c r="O835" s="59" t="str">
        <f>IF('2. Collected Data'!AF835&gt;0,'2. Collected Data'!AG835/'2. Collected Data'!AF835,"")</f>
        <v/>
      </c>
      <c r="P835" s="59">
        <f>SUM('2. Collected Data'!AI835:AK835)/'2. Collected Data'!G835</f>
        <v>14.28377492744125</v>
      </c>
      <c r="Q835" s="46" t="str">
        <f>IF(MAX('2. Collected Data'!AI835:AK835)='2. Collected Data'!AI835,"NaCl",IF(MAX('2. Collected Data'!AJ835:AK835)='2. Collected Data'!AJ835,"CaCl2","MgCl2"))</f>
        <v>NaCl</v>
      </c>
      <c r="R835" s="59">
        <f>'2. Collected Data'!AL835/'2. Collected Data'!G835</f>
        <v>1.7839465717941516</v>
      </c>
      <c r="S835" s="59">
        <f>SUM('2. Collected Data'!AO835:AU835)/'2. Collected Data'!G835</f>
        <v>47.823487189089661</v>
      </c>
      <c r="T835" s="46" t="str">
        <f>IF(MAX('2. Collected Data'!AO835:AT835)='2. Collected Data'!AO835,"NaCl",IF(MAX('2. Collected Data'!AP835:AT835)='2. Collected Data'!AP835,"CaCl2",IF(MAX('2. Collected Data'!AQ835:AT835)='2. Collected Data'!AQ835,"MgCl2",IF(MAX('2. Collected Data'!AR835:AT835)='2. Collected Data'!AR835,"Potassium Acetate",IF('2. Collected Data'!AS835&gt;'2. Collected Data'!AT835,"Enhanced Brine","Ag Byproduct")))))</f>
        <v>NaCl</v>
      </c>
      <c r="U835" s="65" t="str">
        <f>IF('2. Collected Data'!BC835&gt;0,'2. Collected Data'!BC835/'2. Collected Data'!$G835,"")</f>
        <v/>
      </c>
      <c r="V835" s="65" t="str">
        <f>IF('2. Collected Data'!BD835&gt;0,'2. Collected Data'!BD835/'2. Collected Data'!$G835,"")</f>
        <v/>
      </c>
      <c r="W835" s="65" t="str">
        <f>IF('2. Collected Data'!BE835&gt;0,'2. Collected Data'!BE835/'2. Collected Data'!$G835,"")</f>
        <v/>
      </c>
      <c r="X835" s="65">
        <f>IF('2. Collected Data'!BF835&gt;0,'2. Collected Data'!BF835/'2. Collected Data'!$G835,"")</f>
        <v>2902.3499672315324</v>
      </c>
      <c r="Y835" s="67">
        <f>IF(AND('2. Collected Data'!BB835&gt;0,'2. Collected Data'!BH835&gt;0),('2. Collected Data'!BH835-'2. Collected Data'!BB835)/'2. Collected Data'!BH835,"")</f>
        <v>-0.12900223380491438</v>
      </c>
    </row>
    <row r="836" spans="1:25" s="47" customFormat="1" ht="11.25" customHeight="1" x14ac:dyDescent="0.15">
      <c r="A836" s="157" t="s">
        <v>140</v>
      </c>
      <c r="B836" s="42"/>
      <c r="C836" s="42"/>
      <c r="D836" s="42"/>
      <c r="E836" s="42"/>
      <c r="F836" s="42"/>
      <c r="G836" s="123">
        <f>'2. Collected Data'!G836*'2. Collected Data'!AA836</f>
        <v>30632</v>
      </c>
      <c r="H836" s="41">
        <f>'2. Collected Data'!I836/'3. Calculated Stats'!$G836*1000</f>
        <v>0</v>
      </c>
      <c r="I836" s="41">
        <f>'2. Collected Data'!J836/'3. Calculated Stats'!$G836*1000</f>
        <v>0</v>
      </c>
      <c r="J836" s="41">
        <f>'2. Collected Data'!K836/'3. Calculated Stats'!$G836*1000</f>
        <v>0</v>
      </c>
      <c r="K836" s="59">
        <f>('2. Collected Data'!Y836+'2. Collected Data'!Z836)/G836*1000</f>
        <v>0</v>
      </c>
      <c r="L836" s="66" t="str">
        <f>IF(SUM('2. Collected Data'!Y836:Z836)&gt;0,(ROUND('2. Collected Data'!Y836/SUM('2. Collected Data'!Y836:Z836),2)),"")</f>
        <v/>
      </c>
      <c r="M836" s="66" t="str">
        <f>IF(SUM('2. Collected Data'!Y836:Z836)&gt;0,1-L836,"")</f>
        <v/>
      </c>
      <c r="N836" s="59">
        <f>IF('2. Collected Data'!AD836&gt;0,'2. Collected Data'!AE836/'2. Collected Data'!AD836,"")</f>
        <v>0</v>
      </c>
      <c r="O836" s="59" t="str">
        <f>IF('2. Collected Data'!AF836&gt;0,'2. Collected Data'!AG836/'2. Collected Data'!AF836,"")</f>
        <v/>
      </c>
      <c r="P836" s="59">
        <f>SUM('2. Collected Data'!AI836:AK836)/'2. Collected Data'!G836</f>
        <v>5.1518673282841476</v>
      </c>
      <c r="Q836" s="46" t="str">
        <f>IF(MAX('2. Collected Data'!AI836:AK836)='2. Collected Data'!AI836,"NaCl",IF(MAX('2. Collected Data'!AJ836:AK836)='2. Collected Data'!AJ836,"CaCl2","MgCl2"))</f>
        <v>NaCl</v>
      </c>
      <c r="R836" s="59">
        <f>'2. Collected Data'!AL836/'2. Collected Data'!G836</f>
        <v>1.0457038391224862</v>
      </c>
      <c r="S836" s="59">
        <f>SUM('2. Collected Data'!AO836:AU836)/'2. Collected Data'!G836</f>
        <v>77.359036301906499</v>
      </c>
      <c r="T836" s="46" t="str">
        <f>IF(MAX('2. Collected Data'!AO836:AT836)='2. Collected Data'!AO836,"NaCl",IF(MAX('2. Collected Data'!AP836:AT836)='2. Collected Data'!AP836,"CaCl2",IF(MAX('2. Collected Data'!AQ836:AT836)='2. Collected Data'!AQ836,"MgCl2",IF(MAX('2. Collected Data'!AR836:AT836)='2. Collected Data'!AR836,"Potassium Acetate",IF('2. Collected Data'!AS836&gt;'2. Collected Data'!AT836,"Enhanced Brine","Ag Byproduct")))))</f>
        <v>NaCl</v>
      </c>
      <c r="U836" s="65">
        <f>IF('2. Collected Data'!BC836&gt;0,'2. Collected Data'!BC836/'2. Collected Data'!$G836,"")</f>
        <v>952.92504570383915</v>
      </c>
      <c r="V836" s="65">
        <f>IF('2. Collected Data'!BD836&gt;0,'2. Collected Data'!BD836/'2. Collected Data'!$G836,"")</f>
        <v>1321.7550274223036</v>
      </c>
      <c r="W836" s="65">
        <f>IF('2. Collected Data'!BE836&gt;0,'2. Collected Data'!BE836/'2. Collected Data'!$G836,"")</f>
        <v>799.22956385479233</v>
      </c>
      <c r="X836" s="65">
        <f>IF('2. Collected Data'!BF836&gt;0,'2. Collected Data'!BF836/'2. Collected Data'!$G836,"")</f>
        <v>3073.9096369809349</v>
      </c>
      <c r="Y836" s="67">
        <f>IF(AND('2. Collected Data'!BB836&gt;0,'2. Collected Data'!BH836&gt;0),('2. Collected Data'!BH836-'2. Collected Data'!BB836)/'2. Collected Data'!BH836,"")</f>
        <v>0</v>
      </c>
    </row>
    <row r="837" spans="1:25" s="47" customFormat="1" ht="11.25" customHeight="1" x14ac:dyDescent="0.15">
      <c r="A837" s="158" t="s">
        <v>354</v>
      </c>
      <c r="B837" s="42"/>
      <c r="C837" s="42"/>
      <c r="D837" s="42"/>
      <c r="E837" s="42"/>
      <c r="F837" s="42"/>
      <c r="G837" s="123"/>
      <c r="H837" s="41"/>
      <c r="I837" s="41"/>
      <c r="J837" s="41"/>
      <c r="K837" s="59"/>
      <c r="L837" s="66"/>
      <c r="M837" s="66"/>
      <c r="N837" s="59"/>
      <c r="O837" s="59"/>
      <c r="P837" s="59"/>
      <c r="Q837" s="46"/>
      <c r="R837" s="59"/>
      <c r="S837" s="59"/>
      <c r="T837" s="46"/>
      <c r="U837" s="65"/>
      <c r="V837" s="65"/>
      <c r="W837" s="65"/>
      <c r="X837" s="65"/>
      <c r="Y837" s="67"/>
    </row>
    <row r="838" spans="1:25" s="47" customFormat="1" ht="11.25" customHeight="1" x14ac:dyDescent="0.15">
      <c r="A838" s="157" t="s">
        <v>141</v>
      </c>
      <c r="B838" s="42"/>
      <c r="C838" s="42"/>
      <c r="D838" s="42"/>
      <c r="E838" s="42"/>
      <c r="F838" s="42"/>
      <c r="G838" s="123">
        <f>'2. Collected Data'!G838*'2. Collected Data'!AA838</f>
        <v>77000</v>
      </c>
      <c r="H838" s="41">
        <f>'2. Collected Data'!I838/'3. Calculated Stats'!$G838*1000</f>
        <v>20.2987012987013</v>
      </c>
      <c r="I838" s="41">
        <f>'2. Collected Data'!J838/'3. Calculated Stats'!$G838*1000</f>
        <v>1.4155844155844155</v>
      </c>
      <c r="J838" s="41">
        <f>'2. Collected Data'!K838/'3. Calculated Stats'!$G838*1000</f>
        <v>3.896103896103896E-2</v>
      </c>
      <c r="K838" s="59">
        <f>('2. Collected Data'!Y838+'2. Collected Data'!Z838)/G838*1000</f>
        <v>41.558441558441558</v>
      </c>
      <c r="L838" s="66">
        <f>IF(SUM('2. Collected Data'!Y838:Z838)&gt;0,(ROUND('2. Collected Data'!Y838/SUM('2. Collected Data'!Y838:Z838),2)),"")</f>
        <v>0.84</v>
      </c>
      <c r="M838" s="66">
        <f>IF(SUM('2. Collected Data'!Y838:Z838)&gt;0,1-L838,"")</f>
        <v>0.16000000000000003</v>
      </c>
      <c r="N838" s="59">
        <f>IF('2. Collected Data'!AD838&gt;0,'2. Collected Data'!AE838/'2. Collected Data'!AD838,"")</f>
        <v>1472.2222222222222</v>
      </c>
      <c r="O838" s="59">
        <f>IF('2. Collected Data'!AF838&gt;0,'2. Collected Data'!AG838/'2. Collected Data'!AF838,"")</f>
        <v>16184.971098265896</v>
      </c>
      <c r="P838" s="59">
        <f>SUM('2. Collected Data'!AI838:AK838)/'2. Collected Data'!G838</f>
        <v>0.91168831168831166</v>
      </c>
      <c r="Q838" s="46" t="str">
        <f>IF(MAX('2. Collected Data'!AI838:AK838)='2. Collected Data'!AI838,"NaCl",IF(MAX('2. Collected Data'!AJ838:AK838)='2. Collected Data'!AJ838,"CaCl2","MgCl2"))</f>
        <v>NaCl</v>
      </c>
      <c r="R838" s="59">
        <f>'2. Collected Data'!AL838/'2. Collected Data'!G838</f>
        <v>0.78441558441558445</v>
      </c>
      <c r="S838" s="59">
        <f>SUM('2. Collected Data'!AO838:AU838)/'2. Collected Data'!G838</f>
        <v>24.368831168831168</v>
      </c>
      <c r="T838" s="46" t="str">
        <f>IF(MAX('2. Collected Data'!AO838:AT838)='2. Collected Data'!AO838,"NaCl",IF(MAX('2. Collected Data'!AP838:AT838)='2. Collected Data'!AP838,"CaCl2",IF(MAX('2. Collected Data'!AQ838:AT838)='2. Collected Data'!AQ838,"MgCl2",IF(MAX('2. Collected Data'!AR838:AT838)='2. Collected Data'!AR838,"Potassium Acetate",IF('2. Collected Data'!AS838&gt;'2. Collected Data'!AT838,"Enhanced Brine","Ag Byproduct")))))</f>
        <v>NaCl</v>
      </c>
      <c r="U838" s="65">
        <f>IF('2. Collected Data'!BC838&gt;0,'2. Collected Data'!BC838/'2. Collected Data'!$G838,"")</f>
        <v>131.16883116883116</v>
      </c>
      <c r="V838" s="65">
        <f>IF('2. Collected Data'!BD838&gt;0,'2. Collected Data'!BD838/'2. Collected Data'!$G838,"")</f>
        <v>67.532467532467535</v>
      </c>
      <c r="W838" s="65">
        <f>IF('2. Collected Data'!BE838&gt;0,'2. Collected Data'!BE838/'2. Collected Data'!$G838,"")</f>
        <v>124.67532467532467</v>
      </c>
      <c r="X838" s="65">
        <f>IF('2. Collected Data'!BF838&gt;0,'2. Collected Data'!BF838/'2. Collected Data'!$G838,"")</f>
        <v>324.6753246753247</v>
      </c>
      <c r="Y838" s="67">
        <f>IF(AND('2. Collected Data'!BB838&gt;0,'2. Collected Data'!BH838&gt;0),('2. Collected Data'!BH838-'2. Collected Data'!BB838)/'2. Collected Data'!BH838,"")</f>
        <v>-5.2291337451515596E-2</v>
      </c>
    </row>
    <row r="839" spans="1:25" s="47" customFormat="1" ht="11.25" customHeight="1" x14ac:dyDescent="0.15">
      <c r="A839" s="157" t="s">
        <v>142</v>
      </c>
      <c r="B839" s="42"/>
      <c r="C839" s="42"/>
      <c r="D839" s="42"/>
      <c r="E839" s="42"/>
      <c r="F839" s="42"/>
      <c r="G839" s="123">
        <f>'2. Collected Data'!G839*'2. Collected Data'!AA839</f>
        <v>24750</v>
      </c>
      <c r="H839" s="41">
        <f>'2. Collected Data'!I839/'3. Calculated Stats'!$G839*1000</f>
        <v>23.030303030303031</v>
      </c>
      <c r="I839" s="41">
        <f>'2. Collected Data'!J839/'3. Calculated Stats'!$G839*1000</f>
        <v>2.4242424242424243</v>
      </c>
      <c r="J839" s="41">
        <f>'2. Collected Data'!K839/'3. Calculated Stats'!$G839*1000</f>
        <v>1.4545454545454544</v>
      </c>
      <c r="K839" s="59">
        <f>('2. Collected Data'!Y839+'2. Collected Data'!Z839)/G839*1000</f>
        <v>28.606060606060606</v>
      </c>
      <c r="L839" s="66">
        <f>IF(SUM('2. Collected Data'!Y839:Z839)&gt;0,(ROUND('2. Collected Data'!Y839/SUM('2. Collected Data'!Y839:Z839),2)),"")</f>
        <v>0.8</v>
      </c>
      <c r="M839" s="66">
        <f>IF(SUM('2. Collected Data'!Y839:Z839)&gt;0,1-L839,"")</f>
        <v>0.19999999999999996</v>
      </c>
      <c r="N839" s="59">
        <f>IF('2. Collected Data'!AD839&gt;0,'2. Collected Data'!AE839/'2. Collected Data'!AD839,"")</f>
        <v>279.16666666666669</v>
      </c>
      <c r="O839" s="59">
        <f>IF('2. Collected Data'!AF839&gt;0,'2. Collected Data'!AG839/'2. Collected Data'!AF839,"")</f>
        <v>10000</v>
      </c>
      <c r="P839" s="59">
        <f>SUM('2. Collected Data'!AI839:AK839)/'2. Collected Data'!G839</f>
        <v>0.15296000000000001</v>
      </c>
      <c r="Q839" s="46" t="str">
        <f>IF(MAX('2. Collected Data'!AI839:AK839)='2. Collected Data'!AI839,"NaCl",IF(MAX('2. Collected Data'!AJ839:AK839)='2. Collected Data'!AJ839,"CaCl2","MgCl2"))</f>
        <v>NaCl</v>
      </c>
      <c r="R839" s="59">
        <f>'2. Collected Data'!AL839/'2. Collected Data'!G839</f>
        <v>10.47512</v>
      </c>
      <c r="S839" s="59">
        <f>SUM('2. Collected Data'!AO839:AU839)/'2. Collected Data'!G839</f>
        <v>369.53255999999999</v>
      </c>
      <c r="T839" s="46" t="str">
        <f>IF(MAX('2. Collected Data'!AO839:AT839)='2. Collected Data'!AO839,"NaCl",IF(MAX('2. Collected Data'!AP839:AT839)='2. Collected Data'!AP839,"CaCl2",IF(MAX('2. Collected Data'!AQ839:AT839)='2. Collected Data'!AQ839,"MgCl2",IF(MAX('2. Collected Data'!AR839:AT839)='2. Collected Data'!AR839,"Potassium Acetate",IF('2. Collected Data'!AS839&gt;'2. Collected Data'!AT839,"Enhanced Brine","Ag Byproduct")))))</f>
        <v>NaCl</v>
      </c>
      <c r="U839" s="65">
        <f>IF('2. Collected Data'!BC839&gt;0,'2. Collected Data'!BC839/'2. Collected Data'!$G839,"")</f>
        <v>271.41300000000001</v>
      </c>
      <c r="V839" s="65">
        <f>IF('2. Collected Data'!BD839&gt;0,'2. Collected Data'!BD839/'2. Collected Data'!$G839,"")</f>
        <v>178.27488</v>
      </c>
      <c r="W839" s="65">
        <f>IF('2. Collected Data'!BE839&gt;0,'2. Collected Data'!BE839/'2. Collected Data'!$G839,"")</f>
        <v>359.07652000000002</v>
      </c>
      <c r="X839" s="65">
        <f>IF('2. Collected Data'!BF839&gt;0,'2. Collected Data'!BF839/'2. Collected Data'!$G839,"")</f>
        <v>830.53024000000005</v>
      </c>
      <c r="Y839" s="67">
        <f>IF(AND('2. Collected Data'!BB839&gt;0,'2. Collected Data'!BH839&gt;0),('2. Collected Data'!BH839-'2. Collected Data'!BB839)/'2. Collected Data'!BH839,"")</f>
        <v>1.2195121951219513E-2</v>
      </c>
    </row>
    <row r="840" spans="1:25" s="47" customFormat="1" ht="11.25" customHeight="1" x14ac:dyDescent="0.15">
      <c r="A840" s="157" t="s">
        <v>64</v>
      </c>
      <c r="B840" s="42"/>
      <c r="C840" s="42"/>
      <c r="D840" s="42"/>
      <c r="E840" s="42"/>
      <c r="F840" s="42"/>
      <c r="G840" s="123">
        <f>'2. Collected Data'!G840*'2. Collected Data'!AA840</f>
        <v>22241.279999999999</v>
      </c>
      <c r="H840" s="41">
        <f>'2. Collected Data'!I840/'3. Calculated Stats'!$G840*1000</f>
        <v>31.787738835174952</v>
      </c>
      <c r="I840" s="41">
        <f>'2. Collected Data'!J840/'3. Calculated Stats'!$G840*1000</f>
        <v>5.9798716620626156</v>
      </c>
      <c r="J840" s="41">
        <f>'2. Collected Data'!K840/'3. Calculated Stats'!$G840*1000</f>
        <v>1.168997467771639</v>
      </c>
      <c r="K840" s="59">
        <f>('2. Collected Data'!Y840+'2. Collected Data'!Z840)/G840*1000</f>
        <v>39.476145257826886</v>
      </c>
      <c r="L840" s="66">
        <f>IF(SUM('2. Collected Data'!Y840:Z840)&gt;0,(ROUND('2. Collected Data'!Y840/SUM('2. Collected Data'!Y840:Z840),2)),"")</f>
        <v>1</v>
      </c>
      <c r="M840" s="66">
        <f>IF(SUM('2. Collected Data'!Y840:Z840)&gt;0,1-L840,"")</f>
        <v>0</v>
      </c>
      <c r="N840" s="59">
        <f>IF('2. Collected Data'!AD840&gt;0,'2. Collected Data'!AE840/'2. Collected Data'!AD840,"")</f>
        <v>1328.125</v>
      </c>
      <c r="O840" s="59">
        <f>IF('2. Collected Data'!AF840&gt;0,'2. Collected Data'!AG840/'2. Collected Data'!AF840,"")</f>
        <v>48188.405797101448</v>
      </c>
      <c r="P840" s="59">
        <f>SUM('2. Collected Data'!AI840:AK840)/'2. Collected Data'!G840</f>
        <v>0</v>
      </c>
      <c r="Q840" s="46" t="str">
        <f>IF(MAX('2. Collected Data'!AI840:AK840)='2. Collected Data'!AI840,"NaCl",IF(MAX('2. Collected Data'!AJ840:AK840)='2. Collected Data'!AJ840,"CaCl2","MgCl2"))</f>
        <v>NaCl</v>
      </c>
      <c r="R840" s="59">
        <f>'2. Collected Data'!AL840/'2. Collected Data'!G840</f>
        <v>0</v>
      </c>
      <c r="S840" s="59">
        <f>SUM('2. Collected Data'!AO840:AU840)/'2. Collected Data'!G840</f>
        <v>0</v>
      </c>
      <c r="T840" s="46" t="str">
        <f>IF(MAX('2. Collected Data'!AO840:AT840)='2. Collected Data'!AO840,"NaCl",IF(MAX('2. Collected Data'!AP840:AT840)='2. Collected Data'!AP840,"CaCl2",IF(MAX('2. Collected Data'!AQ840:AT840)='2. Collected Data'!AQ840,"MgCl2",IF(MAX('2. Collected Data'!AR840:AT840)='2. Collected Data'!AR840,"Potassium Acetate",IF('2. Collected Data'!AS840&gt;'2. Collected Data'!AT840,"Enhanced Brine","Ag Byproduct")))))</f>
        <v>NaCl</v>
      </c>
      <c r="U840" s="65">
        <f>IF('2. Collected Data'!BC840&gt;0,'2. Collected Data'!BC840/'2. Collected Data'!$G840,"")</f>
        <v>196.68016229281767</v>
      </c>
      <c r="V840" s="65">
        <f>IF('2. Collected Data'!BD840&gt;0,'2. Collected Data'!BD840/'2. Collected Data'!$G840,"")</f>
        <v>453.0378539364641</v>
      </c>
      <c r="W840" s="65">
        <f>IF('2. Collected Data'!BE840&gt;0,'2. Collected Data'!BE840/'2. Collected Data'!$G840,"")</f>
        <v>205.85069924033149</v>
      </c>
      <c r="X840" s="65">
        <f>IF('2. Collected Data'!BF840&gt;0,'2. Collected Data'!BF840/'2. Collected Data'!$G840,"")</f>
        <v>1369.4479022790056</v>
      </c>
      <c r="Y840" s="67">
        <f>IF(AND('2. Collected Data'!BB840&gt;0,'2. Collected Data'!BH840&gt;0),('2. Collected Data'!BH840-'2. Collected Data'!BB840)/'2. Collected Data'!BH840,"")</f>
        <v>1.1979925530192682E-2</v>
      </c>
    </row>
    <row r="841" spans="1:25" s="47" customFormat="1" ht="11.25" customHeight="1" x14ac:dyDescent="0.15">
      <c r="A841" s="158" t="s">
        <v>156</v>
      </c>
      <c r="B841" s="42"/>
      <c r="C841" s="42"/>
      <c r="D841" s="42"/>
      <c r="E841" s="42"/>
      <c r="F841" s="42"/>
      <c r="G841" s="123"/>
      <c r="H841" s="41"/>
      <c r="I841" s="41"/>
      <c r="J841" s="41"/>
      <c r="K841" s="59"/>
      <c r="L841" s="66"/>
      <c r="M841" s="66"/>
      <c r="N841" s="59"/>
      <c r="O841" s="59"/>
      <c r="P841" s="59"/>
      <c r="Q841" s="46"/>
      <c r="R841" s="59"/>
      <c r="S841" s="59"/>
      <c r="T841" s="46"/>
      <c r="U841" s="65"/>
      <c r="V841" s="65"/>
      <c r="W841" s="65"/>
      <c r="X841" s="65"/>
      <c r="Y841" s="67"/>
    </row>
    <row r="842" spans="1:25" s="47" customFormat="1" ht="11.25" customHeight="1" x14ac:dyDescent="0.15">
      <c r="A842" s="157" t="s">
        <v>334</v>
      </c>
      <c r="B842" s="42"/>
      <c r="C842" s="42"/>
      <c r="D842" s="42"/>
      <c r="E842" s="42"/>
      <c r="F842" s="42"/>
      <c r="G842" s="123">
        <f>'2. Collected Data'!G842*'2. Collected Data'!AA842</f>
        <v>4294.5600000000004</v>
      </c>
      <c r="H842" s="41">
        <f>'2. Collected Data'!I842/'3. Calculated Stats'!$G842*1000</f>
        <v>78.005662978279489</v>
      </c>
      <c r="I842" s="41">
        <f>'2. Collected Data'!J842/'3. Calculated Stats'!$G842*1000</f>
        <v>5.1227599567825335</v>
      </c>
      <c r="J842" s="41">
        <f>'2. Collected Data'!K842/'3. Calculated Stats'!$G842*1000</f>
        <v>0.46570545061659396</v>
      </c>
      <c r="K842" s="59">
        <f>('2. Collected Data'!Y842+'2. Collected Data'!Z842)/G842*1000</f>
        <v>154.6142096047092</v>
      </c>
      <c r="L842" s="66">
        <f>IF(SUM('2. Collected Data'!Y842:Z842)&gt;0,(ROUND('2. Collected Data'!Y842/SUM('2. Collected Data'!Y842:Z842),2)),"")</f>
        <v>1</v>
      </c>
      <c r="M842" s="66">
        <f>IF(SUM('2. Collected Data'!Y842:Z842)&gt;0,1-L842,"")</f>
        <v>0</v>
      </c>
      <c r="N842" s="59">
        <f>IF('2. Collected Data'!AD842&gt;0,'2. Collected Data'!AE842/'2. Collected Data'!AD842,"")</f>
        <v>1959.1588785046729</v>
      </c>
      <c r="O842" s="59">
        <f>IF('2. Collected Data'!AF842&gt;0,'2. Collected Data'!AG842/'2. Collected Data'!AF842,"")</f>
        <v>5272.727272727273</v>
      </c>
      <c r="P842" s="59">
        <f>SUM('2. Collected Data'!AI842:AK842)/'2. Collected Data'!G842</f>
        <v>13.34200942587832</v>
      </c>
      <c r="Q842" s="46" t="str">
        <f>IF(MAX('2. Collected Data'!AI842:AK842)='2. Collected Data'!AI842,"NaCl",IF(MAX('2. Collected Data'!AJ842:AK842)='2. Collected Data'!AJ842,"CaCl2","MgCl2"))</f>
        <v>NaCl</v>
      </c>
      <c r="R842" s="59">
        <f>'2. Collected Data'!AL842/'2. Collected Data'!G842</f>
        <v>1.277420736932305</v>
      </c>
      <c r="S842" s="59">
        <f>SUM('2. Collected Data'!AO842:AU842)/'2. Collected Data'!G842</f>
        <v>22.396958011996574</v>
      </c>
      <c r="T842" s="46" t="str">
        <f>IF(MAX('2. Collected Data'!AO842:AT842)='2. Collected Data'!AO842,"NaCl",IF(MAX('2. Collected Data'!AP842:AT842)='2. Collected Data'!AP842,"CaCl2",IF(MAX('2. Collected Data'!AQ842:AT842)='2. Collected Data'!AQ842,"MgCl2",IF(MAX('2. Collected Data'!AR842:AT842)='2. Collected Data'!AR842,"Potassium Acetate",IF('2. Collected Data'!AS842&gt;'2. Collected Data'!AT842,"Enhanced Brine","Ag Byproduct")))))</f>
        <v>MgCl2</v>
      </c>
      <c r="U842" s="65">
        <f>IF('2. Collected Data'!BC842&gt;0,'2. Collected Data'!BC842/'2. Collected Data'!$G842,"")</f>
        <v>1095.7128320479862</v>
      </c>
      <c r="V842" s="65">
        <f>IF('2. Collected Data'!BD842&gt;0,'2. Collected Data'!BD842/'2. Collected Data'!$G842,"")</f>
        <v>402.59897172236504</v>
      </c>
      <c r="W842" s="65">
        <f>IF('2. Collected Data'!BE842&gt;0,'2. Collected Data'!BE842/'2. Collected Data'!$G842,"")</f>
        <v>793.18980291345326</v>
      </c>
      <c r="X842" s="65">
        <f>IF('2. Collected Data'!BF842&gt;0,'2. Collected Data'!BF842/'2. Collected Data'!$G842,"")</f>
        <v>3898.4874678663241</v>
      </c>
      <c r="Y842" s="67">
        <f>IF(AND('2. Collected Data'!BB842&gt;0,'2. Collected Data'!BH842&gt;0),('2. Collected Data'!BH842-'2. Collected Data'!BB842)/'2. Collected Data'!BH842,"")</f>
        <v>1.4900933355166263E-2</v>
      </c>
    </row>
    <row r="843" spans="1:25" s="47" customFormat="1" ht="11.25" customHeight="1" x14ac:dyDescent="0.15">
      <c r="A843" s="158" t="s">
        <v>157</v>
      </c>
      <c r="B843" s="42"/>
      <c r="C843" s="42"/>
      <c r="D843" s="42"/>
      <c r="E843" s="42"/>
      <c r="F843" s="42"/>
      <c r="G843" s="123"/>
      <c r="H843" s="41"/>
      <c r="I843" s="41"/>
      <c r="J843" s="41"/>
      <c r="K843" s="59"/>
      <c r="L843" s="66"/>
      <c r="M843" s="66"/>
      <c r="N843" s="59"/>
      <c r="O843" s="59"/>
      <c r="P843" s="59"/>
      <c r="Q843" s="46"/>
      <c r="R843" s="59"/>
      <c r="S843" s="59"/>
      <c r="T843" s="46"/>
      <c r="U843" s="65"/>
      <c r="V843" s="65"/>
      <c r="W843" s="65"/>
      <c r="X843" s="65"/>
      <c r="Y843" s="67"/>
    </row>
    <row r="844" spans="1:25" s="47" customFormat="1" ht="11.25" customHeight="1" x14ac:dyDescent="0.15">
      <c r="A844" s="158" t="s">
        <v>355</v>
      </c>
      <c r="B844" s="42"/>
      <c r="C844" s="42"/>
      <c r="D844" s="42"/>
      <c r="E844" s="42"/>
      <c r="F844" s="42"/>
      <c r="G844" s="123"/>
      <c r="H844" s="41"/>
      <c r="I844" s="41"/>
      <c r="J844" s="41"/>
      <c r="K844" s="59"/>
      <c r="L844" s="66"/>
      <c r="M844" s="66"/>
      <c r="N844" s="59"/>
      <c r="O844" s="59"/>
      <c r="P844" s="59"/>
      <c r="Q844" s="46"/>
      <c r="R844" s="59"/>
      <c r="S844" s="59"/>
      <c r="T844" s="46"/>
      <c r="U844" s="65"/>
      <c r="V844" s="65"/>
      <c r="W844" s="65"/>
      <c r="X844" s="65"/>
      <c r="Y844" s="67"/>
    </row>
    <row r="845" spans="1:25" s="47" customFormat="1" ht="11.25" customHeight="1" x14ac:dyDescent="0.15">
      <c r="A845" s="157" t="s">
        <v>100</v>
      </c>
      <c r="B845" s="42"/>
      <c r="C845" s="42"/>
      <c r="D845" s="42"/>
      <c r="E845" s="42"/>
      <c r="F845" s="42"/>
      <c r="G845" s="123">
        <f>'2. Collected Data'!G845*'2. Collected Data'!AA845</f>
        <v>36578.639999999999</v>
      </c>
      <c r="H845" s="41">
        <f>'2. Collected Data'!I845/'3. Calculated Stats'!$G845*1000</f>
        <v>40.078034612549835</v>
      </c>
      <c r="I845" s="41">
        <f>'2. Collected Data'!J845/'3. Calculated Stats'!$G845*1000</f>
        <v>1.6403015530375105</v>
      </c>
      <c r="J845" s="41">
        <f>'2. Collected Data'!K845/'3. Calculated Stats'!$G845*1000</f>
        <v>1.6949782714720942</v>
      </c>
      <c r="K845" s="59">
        <f>('2. Collected Data'!Y845+'2. Collected Data'!Z845)/G845*1000</f>
        <v>101.8353880844121</v>
      </c>
      <c r="L845" s="66">
        <f>IF(SUM('2. Collected Data'!Y845:Z845)&gt;0,(ROUND('2. Collected Data'!Y845/SUM('2. Collected Data'!Y845:Z845),2)),"")</f>
        <v>0.94</v>
      </c>
      <c r="M845" s="66">
        <f>IF(SUM('2. Collected Data'!Y845:Z845)&gt;0,1-L845,"")</f>
        <v>6.0000000000000053E-2</v>
      </c>
      <c r="N845" s="59">
        <f>IF('2. Collected Data'!AD845&gt;0,'2. Collected Data'!AE845/'2. Collected Data'!AD845,"")</f>
        <v>1953.125</v>
      </c>
      <c r="O845" s="59">
        <f>IF('2. Collected Data'!AF845&gt;0,'2. Collected Data'!AG845/'2. Collected Data'!AF845,"")</f>
        <v>3906.25</v>
      </c>
      <c r="P845" s="59">
        <f>SUM('2. Collected Data'!AI845:AK845)/'2. Collected Data'!G845</f>
        <v>13.007210765627153</v>
      </c>
      <c r="Q845" s="46" t="str">
        <f>IF(MAX('2. Collected Data'!AI845:AK845)='2. Collected Data'!AI845,"NaCl",IF(MAX('2. Collected Data'!AJ845:AK845)='2. Collected Data'!AJ845,"CaCl2","MgCl2"))</f>
        <v>NaCl</v>
      </c>
      <c r="R845" s="59">
        <f>'2. Collected Data'!AL845/'2. Collected Data'!G845</f>
        <v>0.13778533045515087</v>
      </c>
      <c r="S845" s="59">
        <f>SUM('2. Collected Data'!AO845:AU845)/'2. Collected Data'!G845</f>
        <v>15.04156524135397</v>
      </c>
      <c r="T845" s="46" t="str">
        <f>IF(MAX('2. Collected Data'!AO845:AT845)='2. Collected Data'!AO845,"NaCl",IF(MAX('2. Collected Data'!AP845:AT845)='2. Collected Data'!AP845,"CaCl2",IF(MAX('2. Collected Data'!AQ845:AT845)='2. Collected Data'!AQ845,"MgCl2",IF(MAX('2. Collected Data'!AR845:AT845)='2. Collected Data'!AR845,"Potassium Acetate",IF('2. Collected Data'!AS845&gt;'2. Collected Data'!AT845,"Enhanced Brine","Ag Byproduct")))))</f>
        <v>NaCl</v>
      </c>
      <c r="U845" s="65">
        <f>IF('2. Collected Data'!BC845&gt;0,'2. Collected Data'!BC845/'2. Collected Data'!$G845,"")</f>
        <v>5212.8783355532078</v>
      </c>
      <c r="V845" s="65">
        <f>IF('2. Collected Data'!BD845&gt;0,'2. Collected Data'!BD845/'2. Collected Data'!$G845,"")</f>
        <v>987.46153492858127</v>
      </c>
      <c r="W845" s="65">
        <f>IF('2. Collected Data'!BE845&gt;0,'2. Collected Data'!BE845/'2. Collected Data'!$G845,"")</f>
        <v>1653.4239654618104</v>
      </c>
      <c r="X845" s="65">
        <f>IF('2. Collected Data'!BF845&gt;0,'2. Collected Data'!BF845/'2. Collected Data'!$G845,"")</f>
        <v>9185.6886970100586</v>
      </c>
      <c r="Y845" s="67">
        <f>IF(AND('2. Collected Data'!BB845&gt;0,'2. Collected Data'!BH845&gt;0),('2. Collected Data'!BH845-'2. Collected Data'!BB845)/'2. Collected Data'!BH845,"")</f>
        <v>0</v>
      </c>
    </row>
    <row r="846" spans="1:25" s="47" customFormat="1" ht="11.25" customHeight="1" x14ac:dyDescent="0.15">
      <c r="A846" s="158" t="s">
        <v>356</v>
      </c>
      <c r="B846" s="42"/>
      <c r="C846" s="42"/>
      <c r="D846" s="42"/>
      <c r="E846" s="42"/>
      <c r="F846" s="42"/>
      <c r="G846" s="123"/>
      <c r="H846" s="41"/>
      <c r="I846" s="41"/>
      <c r="J846" s="41"/>
      <c r="K846" s="59"/>
      <c r="L846" s="66"/>
      <c r="M846" s="66"/>
      <c r="N846" s="59"/>
      <c r="O846" s="59"/>
      <c r="P846" s="59"/>
      <c r="Q846" s="46"/>
      <c r="R846" s="59"/>
      <c r="S846" s="59"/>
      <c r="T846" s="46"/>
      <c r="U846" s="65"/>
      <c r="V846" s="65"/>
      <c r="W846" s="65"/>
      <c r="X846" s="65"/>
      <c r="Y846" s="67"/>
    </row>
    <row r="847" spans="1:25" s="47" customFormat="1" ht="11.25" customHeight="1" x14ac:dyDescent="0.15">
      <c r="A847" s="157" t="s">
        <v>143</v>
      </c>
      <c r="B847" s="42"/>
      <c r="C847" s="42"/>
      <c r="D847" s="42"/>
      <c r="E847" s="42"/>
      <c r="F847" s="42"/>
      <c r="G847" s="123">
        <f>'2. Collected Data'!G847*'2. Collected Data'!AA847</f>
        <v>16720.759999999998</v>
      </c>
      <c r="H847" s="41">
        <f>'2. Collected Data'!I847/'3. Calculated Stats'!$G847*1000</f>
        <v>21.53012183656724</v>
      </c>
      <c r="I847" s="41">
        <f>'2. Collected Data'!J847/'3. Calculated Stats'!$G847*1000</f>
        <v>1.2559237737997555</v>
      </c>
      <c r="J847" s="41">
        <f>'2. Collected Data'!K847/'3. Calculated Stats'!$G847*1000</f>
        <v>0.89708840985696836</v>
      </c>
      <c r="K847" s="59">
        <f>('2. Collected Data'!Y847+'2. Collected Data'!Z847)/G847*1000</f>
        <v>22.187986670462347</v>
      </c>
      <c r="L847" s="66">
        <f>IF(SUM('2. Collected Data'!Y847:Z847)&gt;0,(ROUND('2. Collected Data'!Y847/SUM('2. Collected Data'!Y847:Z847),2)),"")</f>
        <v>1</v>
      </c>
      <c r="M847" s="66">
        <f>IF(SUM('2. Collected Data'!Y847:Z847)&gt;0,1-L847,"")</f>
        <v>0</v>
      </c>
      <c r="N847" s="59">
        <f>IF('2. Collected Data'!AD847&gt;0,'2. Collected Data'!AE847/'2. Collected Data'!AD847,"")</f>
        <v>1405.2238805970148</v>
      </c>
      <c r="O847" s="59">
        <f>IF('2. Collected Data'!AF847&gt;0,'2. Collected Data'!AG847/'2. Collected Data'!AF847,"")</f>
        <v>21652.941176470587</v>
      </c>
      <c r="P847" s="59">
        <f>SUM('2. Collected Data'!AI847:AK847)/'2. Collected Data'!G847</f>
        <v>1.8786777634509437</v>
      </c>
      <c r="Q847" s="46" t="str">
        <f>IF(MAX('2. Collected Data'!AI847:AK847)='2. Collected Data'!AI847,"NaCl",IF(MAX('2. Collected Data'!AJ847:AK847)='2. Collected Data'!AJ847,"CaCl2","MgCl2"))</f>
        <v>NaCl</v>
      </c>
      <c r="R847" s="59">
        <f>'2. Collected Data'!AL847/'2. Collected Data'!G847</f>
        <v>1.9975383894033525</v>
      </c>
      <c r="S847" s="59">
        <f>SUM('2. Collected Data'!AO847:AU847)/'2. Collected Data'!G847</f>
        <v>122.20683389989451</v>
      </c>
      <c r="T847" s="46" t="str">
        <f>IF(MAX('2. Collected Data'!AO847:AT847)='2. Collected Data'!AO847,"NaCl",IF(MAX('2. Collected Data'!AP847:AT847)='2. Collected Data'!AP847,"CaCl2",IF(MAX('2. Collected Data'!AQ847:AT847)='2. Collected Data'!AQ847,"MgCl2",IF(MAX('2. Collected Data'!AR847:AT847)='2. Collected Data'!AR847,"Potassium Acetate",IF('2. Collected Data'!AS847&gt;'2. Collected Data'!AT847,"Enhanced Brine","Ag Byproduct")))))</f>
        <v>NaCl</v>
      </c>
      <c r="U847" s="65">
        <f>IF('2. Collected Data'!BC847&gt;0,'2. Collected Data'!BC847/'2. Collected Data'!$G847,"")</f>
        <v>451.10924862267024</v>
      </c>
      <c r="V847" s="65">
        <f>IF('2. Collected Data'!BD847&gt;0,'2. Collected Data'!BD847/'2. Collected Data'!$G847,"")</f>
        <v>371.63333724065171</v>
      </c>
      <c r="W847" s="65">
        <f>IF('2. Collected Data'!BE847&gt;0,'2. Collected Data'!BE847/'2. Collected Data'!$G847,"")</f>
        <v>187.78542960965891</v>
      </c>
      <c r="X847" s="65">
        <f>IF('2. Collected Data'!BF847&gt;0,'2. Collected Data'!BF847/'2. Collected Data'!$G847,"")</f>
        <v>1026.1403704137849</v>
      </c>
      <c r="Y847" s="67">
        <f>IF(AND('2. Collected Data'!BB847&gt;0,'2. Collected Data'!BH847&gt;0),('2. Collected Data'!BH847-'2. Collected Data'!BB847)/'2. Collected Data'!BH847,"")</f>
        <v>-7.0179915784100693E-3</v>
      </c>
    </row>
    <row r="848" spans="1:25" s="47" customFormat="1" ht="11.25" customHeight="1" x14ac:dyDescent="0.15">
      <c r="A848" s="157" t="s">
        <v>116</v>
      </c>
      <c r="B848" s="42"/>
      <c r="C848" s="42"/>
      <c r="D848" s="42"/>
      <c r="E848" s="42"/>
      <c r="F848" s="42"/>
      <c r="G848" s="123">
        <f>'2. Collected Data'!G848*'2. Collected Data'!AA848</f>
        <v>42903.63</v>
      </c>
      <c r="H848" s="41">
        <f>'2. Collected Data'!I848/'3. Calculated Stats'!$G848*1000</f>
        <v>37.898891072853274</v>
      </c>
      <c r="I848" s="41">
        <f>'2. Collected Data'!J848/'3. Calculated Stats'!$G848*1000</f>
        <v>1.328558912147993</v>
      </c>
      <c r="J848" s="41">
        <f>'2. Collected Data'!K848/'3. Calculated Stats'!$G848*1000</f>
        <v>0.34962076635473505</v>
      </c>
      <c r="K848" s="59">
        <f>('2. Collected Data'!Y848+'2. Collected Data'!Z848)/G848*1000</f>
        <v>53.981446325171085</v>
      </c>
      <c r="L848" s="66">
        <f>IF(SUM('2. Collected Data'!Y848:Z848)&gt;0,(ROUND('2. Collected Data'!Y848/SUM('2. Collected Data'!Y848:Z848),2)),"")</f>
        <v>0.89</v>
      </c>
      <c r="M848" s="66">
        <f>IF(SUM('2. Collected Data'!Y848:Z848)&gt;0,1-L848,"")</f>
        <v>0.10999999999999999</v>
      </c>
      <c r="N848" s="59">
        <f>IF('2. Collected Data'!AD848&gt;0,'2. Collected Data'!AE848/'2. Collected Data'!AD848,"")</f>
        <v>2928.8702928870293</v>
      </c>
      <c r="O848" s="59">
        <f>IF('2. Collected Data'!AF848&gt;0,'2. Collected Data'!AG848/'2. Collected Data'!AF848,"")</f>
        <v>13650.485436893205</v>
      </c>
      <c r="P848" s="59">
        <f>SUM('2. Collected Data'!AI848:AK848)/'2. Collected Data'!G848</f>
        <v>13.336409996077254</v>
      </c>
      <c r="Q848" s="46" t="str">
        <f>IF(MAX('2. Collected Data'!AI848:AK848)='2. Collected Data'!AI848,"NaCl",IF(MAX('2. Collected Data'!AJ848:AK848)='2. Collected Data'!AJ848,"CaCl2","MgCl2"))</f>
        <v>NaCl</v>
      </c>
      <c r="R848" s="59">
        <f>'2. Collected Data'!AL848/'2. Collected Data'!G848</f>
        <v>0</v>
      </c>
      <c r="S848" s="59">
        <f>SUM('2. Collected Data'!AO848:AU848)/'2. Collected Data'!G848</f>
        <v>214.22269654106191</v>
      </c>
      <c r="T848" s="46" t="str">
        <f>IF(MAX('2. Collected Data'!AO848:AT848)='2. Collected Data'!AO848,"NaCl",IF(MAX('2. Collected Data'!AP848:AT848)='2. Collected Data'!AP848,"CaCl2",IF(MAX('2. Collected Data'!AQ848:AT848)='2. Collected Data'!AQ848,"MgCl2",IF(MAX('2. Collected Data'!AR848:AT848)='2. Collected Data'!AR848,"Potassium Acetate",IF('2. Collected Data'!AS848&gt;'2. Collected Data'!AT848,"Enhanced Brine","Ag Byproduct")))))</f>
        <v>NaCl</v>
      </c>
      <c r="U848" s="65">
        <f>IF('2. Collected Data'!BC848&gt;0,'2. Collected Data'!BC848/'2. Collected Data'!$G848,"")</f>
        <v>398.61157902023677</v>
      </c>
      <c r="V848" s="65">
        <f>IF('2. Collected Data'!BD848&gt;0,'2. Collected Data'!BD848/'2. Collected Data'!$G848,"")</f>
        <v>51.904054272330804</v>
      </c>
      <c r="W848" s="65">
        <f>IF('2. Collected Data'!BE848&gt;0,'2. Collected Data'!BE848/'2. Collected Data'!$G848,"")</f>
        <v>946.18949165839808</v>
      </c>
      <c r="X848" s="65">
        <f>IF('2. Collected Data'!BF848&gt;0,'2. Collected Data'!BF848/'2. Collected Data'!$G848,"")</f>
        <v>1859.9924083346793</v>
      </c>
      <c r="Y848" s="67">
        <f>IF(AND('2. Collected Data'!BB848&gt;0,'2. Collected Data'!BH848&gt;0),('2. Collected Data'!BH848-'2. Collected Data'!BB848)/'2. Collected Data'!BH848,"")</f>
        <v>-0.44405675738543837</v>
      </c>
    </row>
    <row r="849" spans="1:25" s="47" customFormat="1" ht="11.25" customHeight="1" x14ac:dyDescent="0.15">
      <c r="A849" s="158" t="s">
        <v>357</v>
      </c>
      <c r="B849" s="42"/>
      <c r="C849" s="42"/>
      <c r="D849" s="42"/>
      <c r="E849" s="42"/>
      <c r="F849" s="42"/>
      <c r="G849" s="123"/>
      <c r="H849" s="41"/>
      <c r="I849" s="41"/>
      <c r="J849" s="41"/>
      <c r="K849" s="59"/>
      <c r="L849" s="66"/>
      <c r="M849" s="66"/>
      <c r="N849" s="59"/>
      <c r="O849" s="59"/>
      <c r="P849" s="59"/>
      <c r="Q849" s="46"/>
      <c r="R849" s="59"/>
      <c r="S849" s="59"/>
      <c r="T849" s="46"/>
      <c r="U849" s="65"/>
      <c r="V849" s="65"/>
      <c r="W849" s="65"/>
      <c r="X849" s="65"/>
      <c r="Y849" s="67"/>
    </row>
    <row r="850" spans="1:25" s="47" customFormat="1" ht="11.25" customHeight="1" x14ac:dyDescent="0.15">
      <c r="A850" s="157" t="s">
        <v>144</v>
      </c>
      <c r="B850" s="42"/>
      <c r="C850" s="42"/>
      <c r="D850" s="42"/>
      <c r="E850" s="42"/>
      <c r="F850" s="42"/>
      <c r="G850" s="123">
        <f>'2. Collected Data'!G850*'2. Collected Data'!AA850</f>
        <v>19090</v>
      </c>
      <c r="H850" s="41">
        <f>'2. Collected Data'!I850/'3. Calculated Stats'!$G850*1000</f>
        <v>25.720272393923523</v>
      </c>
      <c r="I850" s="41">
        <f>'2. Collected Data'!J850/'3. Calculated Stats'!$G850*1000</f>
        <v>3.1430068098480883</v>
      </c>
      <c r="J850" s="41">
        <f>'2. Collected Data'!K850/'3. Calculated Stats'!$G850*1000</f>
        <v>1.5191199580932426</v>
      </c>
      <c r="K850" s="59">
        <f>('2. Collected Data'!Y850+'2. Collected Data'!Z850)/G850*1000</f>
        <v>54.216867469879517</v>
      </c>
      <c r="L850" s="66">
        <f>IF(SUM('2. Collected Data'!Y850:Z850)&gt;0,(ROUND('2. Collected Data'!Y850/SUM('2. Collected Data'!Y850:Z850),2)),"")</f>
        <v>0.92</v>
      </c>
      <c r="M850" s="66">
        <f>IF(SUM('2. Collected Data'!Y850:Z850)&gt;0,1-L850,"")</f>
        <v>7.999999999999996E-2</v>
      </c>
      <c r="N850" s="59">
        <f>IF('2. Collected Data'!AD850&gt;0,'2. Collected Data'!AE850/'2. Collected Data'!AD850,"")</f>
        <v>333.33333333333331</v>
      </c>
      <c r="O850" s="59">
        <f>IF('2. Collected Data'!AF850&gt;0,'2. Collected Data'!AG850/'2. Collected Data'!AF850,"")</f>
        <v>20117.821782178216</v>
      </c>
      <c r="P850" s="59">
        <f>SUM('2. Collected Data'!AI850:AK850)/'2. Collected Data'!G850</f>
        <v>4.1121005762179148E-2</v>
      </c>
      <c r="Q850" s="46" t="str">
        <f>IF(MAX('2. Collected Data'!AI850:AK850)='2. Collected Data'!AI850,"NaCl",IF(MAX('2. Collected Data'!AJ850:AK850)='2. Collected Data'!AJ850,"CaCl2","MgCl2"))</f>
        <v>NaCl</v>
      </c>
      <c r="R850" s="59">
        <f>'2. Collected Data'!AL850/'2. Collected Data'!G850</f>
        <v>15.325563122053431</v>
      </c>
      <c r="S850" s="59">
        <f>SUM('2. Collected Data'!AO850:AU850)/'2. Collected Data'!G850</f>
        <v>250.82084861183867</v>
      </c>
      <c r="T850" s="46" t="str">
        <f>IF(MAX('2. Collected Data'!AO850:AT850)='2. Collected Data'!AO850,"NaCl",IF(MAX('2. Collected Data'!AP850:AT850)='2. Collected Data'!AP850,"CaCl2",IF(MAX('2. Collected Data'!AQ850:AT850)='2. Collected Data'!AQ850,"MgCl2",IF(MAX('2. Collected Data'!AR850:AT850)='2. Collected Data'!AR850,"Potassium Acetate",IF('2. Collected Data'!AS850&gt;'2. Collected Data'!AT850,"Enhanced Brine","Ag Byproduct")))))</f>
        <v>MgCl2</v>
      </c>
      <c r="U850" s="65">
        <f>IF('2. Collected Data'!BC850&gt;0,'2. Collected Data'!BC850/'2. Collected Data'!$G850,"")</f>
        <v>623.57789418543746</v>
      </c>
      <c r="V850" s="65">
        <f>IF('2. Collected Data'!BD850&gt;0,'2. Collected Data'!BD850/'2. Collected Data'!$G850,"")</f>
        <v>445.41278156102669</v>
      </c>
      <c r="W850" s="65">
        <f>IF('2. Collected Data'!BE850&gt;0,'2. Collected Data'!BE850/'2. Collected Data'!$G850,"")</f>
        <v>400.87150340492406</v>
      </c>
      <c r="X850" s="65">
        <f>IF('2. Collected Data'!BF850&gt;0,'2. Collected Data'!BF850/'2. Collected Data'!$G850,"")</f>
        <v>1484.709271870089</v>
      </c>
      <c r="Y850" s="67">
        <f>IF(AND('2. Collected Data'!BB850&gt;0,'2. Collected Data'!BH850&gt;0),('2. Collected Data'!BH850-'2. Collected Data'!BB850)/'2. Collected Data'!BH850,"")</f>
        <v>0</v>
      </c>
    </row>
    <row r="851" spans="1:25" s="47" customFormat="1" ht="11.25" customHeight="1" x14ac:dyDescent="0.15">
      <c r="A851" s="157" t="s">
        <v>145</v>
      </c>
      <c r="B851" s="42"/>
      <c r="C851" s="42"/>
      <c r="D851" s="42"/>
      <c r="E851" s="42"/>
      <c r="F851" s="42"/>
      <c r="G851" s="123">
        <f>'2. Collected Data'!G851*'2. Collected Data'!AA851</f>
        <v>84480</v>
      </c>
      <c r="H851" s="41">
        <f>'2. Collected Data'!I851/'3. Calculated Stats'!$G851*1000</f>
        <v>26.657196969696969</v>
      </c>
      <c r="I851" s="41">
        <f>'2. Collected Data'!J851/'3. Calculated Stats'!$G851*1000</f>
        <v>1.6216856060606062</v>
      </c>
      <c r="J851" s="41">
        <f>'2. Collected Data'!K851/'3. Calculated Stats'!$G851*1000</f>
        <v>0.56818181818181812</v>
      </c>
      <c r="K851" s="59">
        <f>('2. Collected Data'!Y851+'2. Collected Data'!Z851)/G851*1000</f>
        <v>55.587121212121211</v>
      </c>
      <c r="L851" s="66">
        <f>IF(SUM('2. Collected Data'!Y851:Z851)&gt;0,(ROUND('2. Collected Data'!Y851/SUM('2. Collected Data'!Y851:Z851),2)),"")</f>
        <v>0.84</v>
      </c>
      <c r="M851" s="66">
        <f>IF(SUM('2. Collected Data'!Y851:Z851)&gt;0,1-L851,"")</f>
        <v>0.16000000000000003</v>
      </c>
      <c r="N851" s="59">
        <f>IF('2. Collected Data'!AD851&gt;0,'2. Collected Data'!AE851/'2. Collected Data'!AD851,"")</f>
        <v>1814.0589569160998</v>
      </c>
      <c r="O851" s="59">
        <f>IF('2. Collected Data'!AF851&gt;0,'2. Collected Data'!AG851/'2. Collected Data'!AF851,"")</f>
        <v>48387.096774193546</v>
      </c>
      <c r="P851" s="59">
        <f>SUM('2. Collected Data'!AI851:AK851)/'2. Collected Data'!G851</f>
        <v>5.677083333333333</v>
      </c>
      <c r="Q851" s="46" t="str">
        <f>IF(MAX('2. Collected Data'!AI851:AK851)='2. Collected Data'!AI851,"NaCl",IF(MAX('2. Collected Data'!AJ851:AK851)='2. Collected Data'!AJ851,"CaCl2","MgCl2"))</f>
        <v>NaCl</v>
      </c>
      <c r="R851" s="59">
        <f>'2. Collected Data'!AL851/'2. Collected Data'!G851</f>
        <v>3.90625</v>
      </c>
      <c r="S851" s="59">
        <f>SUM('2. Collected Data'!AO851:AU851)/'2. Collected Data'!G851</f>
        <v>62.5</v>
      </c>
      <c r="T851" s="46" t="str">
        <f>IF(MAX('2. Collected Data'!AO851:AT851)='2. Collected Data'!AO851,"NaCl",IF(MAX('2. Collected Data'!AP851:AT851)='2. Collected Data'!AP851,"CaCl2",IF(MAX('2. Collected Data'!AQ851:AT851)='2. Collected Data'!AQ851,"MgCl2",IF(MAX('2. Collected Data'!AR851:AT851)='2. Collected Data'!AR851,"Potassium Acetate",IF('2. Collected Data'!AS851&gt;'2. Collected Data'!AT851,"Enhanced Brine","Ag Byproduct")))))</f>
        <v>NaCl</v>
      </c>
      <c r="U851" s="65">
        <f>IF('2. Collected Data'!BC851&gt;0,'2. Collected Data'!BC851/'2. Collected Data'!$G851,"")</f>
        <v>989.58333333333337</v>
      </c>
      <c r="V851" s="65">
        <f>IF('2. Collected Data'!BD851&gt;0,'2. Collected Data'!BD851/'2. Collected Data'!$G851,"")</f>
        <v>520.83333333333337</v>
      </c>
      <c r="W851" s="65">
        <f>IF('2. Collected Data'!BE851&gt;0,'2. Collected Data'!BE851/'2. Collected Data'!$G851,"")</f>
        <v>500</v>
      </c>
      <c r="X851" s="65">
        <f>IF('2. Collected Data'!BF851&gt;0,'2. Collected Data'!BF851/'2. Collected Data'!$G851,"")</f>
        <v>1614.5833333333333</v>
      </c>
      <c r="Y851" s="67">
        <f>IF(AND('2. Collected Data'!BB851&gt;0,'2. Collected Data'!BH851&gt;0),('2. Collected Data'!BH851-'2. Collected Data'!BB851)/'2. Collected Data'!BH851,"")</f>
        <v>-0.20384937238493736</v>
      </c>
    </row>
    <row r="852" spans="1:25" s="47" customFormat="1" ht="11.25" customHeight="1" x14ac:dyDescent="0.15">
      <c r="A852" s="158" t="s">
        <v>322</v>
      </c>
      <c r="B852" s="42"/>
      <c r="C852" s="42"/>
      <c r="D852" s="42"/>
      <c r="E852" s="42"/>
      <c r="F852" s="42"/>
      <c r="G852" s="123"/>
      <c r="H852" s="41"/>
      <c r="I852" s="41"/>
      <c r="J852" s="41"/>
      <c r="K852" s="59"/>
      <c r="L852" s="66"/>
      <c r="M852" s="66"/>
      <c r="N852" s="59"/>
      <c r="O852" s="59"/>
      <c r="P852" s="59"/>
      <c r="Q852" s="46"/>
      <c r="R852" s="59"/>
      <c r="S852" s="59"/>
      <c r="T852" s="46"/>
      <c r="U852" s="65"/>
      <c r="V852" s="65"/>
      <c r="W852" s="65"/>
      <c r="X852" s="65"/>
      <c r="Y852" s="67"/>
    </row>
    <row r="853" spans="1:25" s="47" customFormat="1" ht="11.25" customHeight="1" x14ac:dyDescent="0.15">
      <c r="A853" s="157" t="s">
        <v>70</v>
      </c>
      <c r="B853" s="42"/>
      <c r="C853" s="42"/>
      <c r="D853" s="42"/>
      <c r="E853" s="42"/>
      <c r="F853" s="42"/>
      <c r="G853" s="123">
        <f>'2. Collected Data'!G853*'2. Collected Data'!AA853</f>
        <v>86068.099999999991</v>
      </c>
      <c r="H853" s="41">
        <f>'2. Collected Data'!I853/'3. Calculated Stats'!$G853*1000</f>
        <v>6.4948569795313249</v>
      </c>
      <c r="I853" s="41">
        <f>'2. Collected Data'!J853/'3. Calculated Stats'!$G853*1000</f>
        <v>1.3012951372227344</v>
      </c>
      <c r="J853" s="41">
        <f>'2. Collected Data'!K853/'3. Calculated Stats'!$G853*1000</f>
        <v>0</v>
      </c>
      <c r="K853" s="59">
        <f>('2. Collected Data'!Y853+'2. Collected Data'!Z853)/G853*1000</f>
        <v>38.155832416423742</v>
      </c>
      <c r="L853" s="66">
        <f>IF(SUM('2. Collected Data'!Y853:Z853)&gt;0,(ROUND('2. Collected Data'!Y853/SUM('2. Collected Data'!Y853:Z853),2)),"")</f>
        <v>1</v>
      </c>
      <c r="M853" s="66">
        <f>IF(SUM('2. Collected Data'!Y853:Z853)&gt;0,1-L853,"")</f>
        <v>0</v>
      </c>
      <c r="N853" s="59">
        <f>IF('2. Collected Data'!AD853&gt;0,'2. Collected Data'!AE853/'2. Collected Data'!AD853,"")</f>
        <v>730.76923076923072</v>
      </c>
      <c r="O853" s="59">
        <f>IF('2. Collected Data'!AF853&gt;0,'2. Collected Data'!AG853/'2. Collected Data'!AF853,"")</f>
        <v>3520</v>
      </c>
      <c r="P853" s="59">
        <f>SUM('2. Collected Data'!AI853:AK853)/'2. Collected Data'!G853</f>
        <v>0.17307225325062364</v>
      </c>
      <c r="Q853" s="46" t="str">
        <f>IF(MAX('2. Collected Data'!AI853:AK853)='2. Collected Data'!AI853,"NaCl",IF(MAX('2. Collected Data'!AJ853:AK853)='2. Collected Data'!AJ853,"CaCl2","MgCl2"))</f>
        <v>NaCl</v>
      </c>
      <c r="R853" s="59">
        <f>'2. Collected Data'!AL853/'2. Collected Data'!G853</f>
        <v>6.8986070332678423E-2</v>
      </c>
      <c r="S853" s="59">
        <f>SUM('2. Collected Data'!AO853:AU853)/'2. Collected Data'!G853</f>
        <v>16.725821762069803</v>
      </c>
      <c r="T853" s="46" t="str">
        <f>IF(MAX('2. Collected Data'!AO853:AT853)='2. Collected Data'!AO853,"NaCl",IF(MAX('2. Collected Data'!AP853:AT853)='2. Collected Data'!AP853,"CaCl2",IF(MAX('2. Collected Data'!AQ853:AT853)='2. Collected Data'!AQ853,"MgCl2",IF(MAX('2. Collected Data'!AR853:AT853)='2. Collected Data'!AR853,"Potassium Acetate",IF('2. Collected Data'!AS853&gt;'2. Collected Data'!AT853,"Enhanced Brine","Ag Byproduct")))))</f>
        <v>NaCl</v>
      </c>
      <c r="U853" s="65">
        <f>IF('2. Collected Data'!BC853&gt;0,'2. Collected Data'!BC853/'2. Collected Data'!$G853,"")</f>
        <v>12.985948917194641</v>
      </c>
      <c r="V853" s="65">
        <f>IF('2. Collected Data'!BD853&gt;0,'2. Collected Data'!BD853/'2. Collected Data'!$G853,"")</f>
        <v>4.3480650786993094</v>
      </c>
      <c r="W853" s="65">
        <f>IF('2. Collected Data'!BE853&gt;0,'2. Collected Data'!BE853/'2. Collected Data'!$G853,"")</f>
        <v>19.399655621536898</v>
      </c>
      <c r="X853" s="65">
        <f>IF('2. Collected Data'!BF853&gt;0,'2. Collected Data'!BF853/'2. Collected Data'!$G853,"")</f>
        <v>36.78885847369699</v>
      </c>
      <c r="Y853" s="67">
        <f>IF(AND('2. Collected Data'!BB853&gt;0,'2. Collected Data'!BH853&gt;0),('2. Collected Data'!BH853-'2. Collected Data'!BB853)/'2. Collected Data'!BH853,"")</f>
        <v>0</v>
      </c>
    </row>
    <row r="854" spans="1:25" s="47" customFormat="1" ht="11.25" customHeight="1" x14ac:dyDescent="0.15">
      <c r="A854" s="157" t="s">
        <v>146</v>
      </c>
      <c r="B854" s="42"/>
      <c r="C854" s="42"/>
      <c r="D854" s="42"/>
      <c r="E854" s="42"/>
      <c r="F854" s="42"/>
      <c r="G854" s="123">
        <f>'2. Collected Data'!G854*'2. Collected Data'!AA854</f>
        <v>17729.66</v>
      </c>
      <c r="H854" s="41">
        <f>'2. Collected Data'!I854/'3. Calculated Stats'!$G854*1000</f>
        <v>28.708954373631531</v>
      </c>
      <c r="I854" s="41">
        <f>'2. Collected Data'!J854/'3. Calculated Stats'!$G854*1000</f>
        <v>1.4664691821501372</v>
      </c>
      <c r="J854" s="41">
        <f>'2. Collected Data'!K854/'3. Calculated Stats'!$G854*1000</f>
        <v>3.6661729553753428</v>
      </c>
      <c r="K854" s="59">
        <f>('2. Collected Data'!Y854+'2. Collected Data'!Z854)/G854*1000</f>
        <v>22.279051036511696</v>
      </c>
      <c r="L854" s="66">
        <f>IF(SUM('2. Collected Data'!Y854:Z854)&gt;0,(ROUND('2. Collected Data'!Y854/SUM('2. Collected Data'!Y854:Z854),2)),"")</f>
        <v>0.85</v>
      </c>
      <c r="M854" s="66">
        <f>IF(SUM('2. Collected Data'!Y854:Z854)&gt;0,1-L854,"")</f>
        <v>0.15000000000000002</v>
      </c>
      <c r="N854" s="59">
        <f>IF('2. Collected Data'!AD854&gt;0,'2. Collected Data'!AE854/'2. Collected Data'!AD854,"")</f>
        <v>1300</v>
      </c>
      <c r="O854" s="59">
        <f>IF('2. Collected Data'!AF854&gt;0,'2. Collected Data'!AG854/'2. Collected Data'!AF854,"")</f>
        <v>6919.0298507462685</v>
      </c>
      <c r="P854" s="59">
        <f>SUM('2. Collected Data'!AI854:AK854)/'2. Collected Data'!G854</f>
        <v>2.5025713973082393</v>
      </c>
      <c r="Q854" s="46" t="str">
        <f>IF(MAX('2. Collected Data'!AI854:AK854)='2. Collected Data'!AI854,"NaCl",IF(MAX('2. Collected Data'!AJ854:AK854)='2. Collected Data'!AJ854,"CaCl2","MgCl2"))</f>
        <v>NaCl</v>
      </c>
      <c r="R854" s="59">
        <f>'2. Collected Data'!AL854/'2. Collected Data'!G854</f>
        <v>9.4539884013568221E-2</v>
      </c>
      <c r="S854" s="59">
        <f>SUM('2. Collected Data'!AO854:AU854)/'2. Collected Data'!G854</f>
        <v>77.741875478717589</v>
      </c>
      <c r="T854" s="46" t="str">
        <f>IF(MAX('2. Collected Data'!AO854:AT854)='2. Collected Data'!AO854,"NaCl",IF(MAX('2. Collected Data'!AP854:AT854)='2. Collected Data'!AP854,"CaCl2",IF(MAX('2. Collected Data'!AQ854:AT854)='2. Collected Data'!AQ854,"MgCl2",IF(MAX('2. Collected Data'!AR854:AT854)='2. Collected Data'!AR854,"Potassium Acetate",IF('2. Collected Data'!AS854&gt;'2. Collected Data'!AT854,"Enhanced Brine","Ag Byproduct")))))</f>
        <v>NaCl</v>
      </c>
      <c r="U854" s="65">
        <f>IF('2. Collected Data'!BC854&gt;0,'2. Collected Data'!BC854/'2. Collected Data'!$G854,"")</f>
        <v>165.42176386913229</v>
      </c>
      <c r="V854" s="65">
        <f>IF('2. Collected Data'!BD854&gt;0,'2. Collected Data'!BD854/'2. Collected Data'!$G854,"")</f>
        <v>401.66911040595249</v>
      </c>
      <c r="W854" s="65">
        <f>IF('2. Collected Data'!BE854&gt;0,'2. Collected Data'!BE854/'2. Collected Data'!$G854,"")</f>
        <v>242.84784987416566</v>
      </c>
      <c r="X854" s="65">
        <f>IF('2. Collected Data'!BF854&gt;0,'2. Collected Data'!BF854/'2. Collected Data'!$G854,"")</f>
        <v>830.22475106685636</v>
      </c>
      <c r="Y854" s="67">
        <f>IF(AND('2. Collected Data'!BB854&gt;0,'2. Collected Data'!BH854&gt;0),('2. Collected Data'!BH854-'2. Collected Data'!BB854)/'2. Collected Data'!BH854,"")</f>
        <v>-3.0298507462686586E-2</v>
      </c>
    </row>
    <row r="855" spans="1:25" s="47" customFormat="1" ht="11.25" customHeight="1" x14ac:dyDescent="0.15">
      <c r="A855" s="157" t="s">
        <v>158</v>
      </c>
      <c r="B855" s="42"/>
      <c r="C855" s="42"/>
      <c r="D855" s="42"/>
      <c r="E855" s="42"/>
      <c r="F855" s="42"/>
      <c r="G855" s="123">
        <f>'2. Collected Data'!G855*'2. Collected Data'!AA855</f>
        <v>37285.379999999997</v>
      </c>
      <c r="H855" s="41">
        <f>'2. Collected Data'!I855/'3. Calculated Stats'!$G855*1000</f>
        <v>21.804793192398737</v>
      </c>
      <c r="I855" s="41">
        <f>'2. Collected Data'!J855/'3. Calculated Stats'!$G855*1000</f>
        <v>1.877411467980211</v>
      </c>
      <c r="J855" s="41">
        <f>'2. Collected Data'!K855/'3. Calculated Stats'!$G855*1000</f>
        <v>0</v>
      </c>
      <c r="K855" s="59">
        <f>('2. Collected Data'!Y855+'2. Collected Data'!Z855)/G855*1000</f>
        <v>42.912262125261968</v>
      </c>
      <c r="L855" s="66">
        <f>IF(SUM('2. Collected Data'!Y855:Z855)&gt;0,(ROUND('2. Collected Data'!Y855/SUM('2. Collected Data'!Y855:Z855),2)),"")</f>
        <v>1</v>
      </c>
      <c r="M855" s="66">
        <f>IF(SUM('2. Collected Data'!Y855:Z855)&gt;0,1-L855,"")</f>
        <v>0</v>
      </c>
      <c r="N855" s="59">
        <f>IF('2. Collected Data'!AD855&gt;0,'2. Collected Data'!AE855/'2. Collected Data'!AD855,"")</f>
        <v>1859.5882352941176</v>
      </c>
      <c r="O855" s="59">
        <f>IF('2. Collected Data'!AF855&gt;0,'2. Collected Data'!AG855/'2. Collected Data'!AF855,"")</f>
        <v>17123.97</v>
      </c>
      <c r="P855" s="59">
        <f>SUM('2. Collected Data'!AI855:AK855)/'2. Collected Data'!G855</f>
        <v>24.201104561627105</v>
      </c>
      <c r="Q855" s="46" t="str">
        <f>IF(MAX('2. Collected Data'!AI855:AK855)='2. Collected Data'!AI855,"NaCl",IF(MAX('2. Collected Data'!AJ855:AK855)='2. Collected Data'!AJ855,"CaCl2","MgCl2"))</f>
        <v>NaCl</v>
      </c>
      <c r="R855" s="59">
        <f>'2. Collected Data'!AL855/'2. Collected Data'!G855</f>
        <v>0</v>
      </c>
      <c r="S855" s="59">
        <f>SUM('2. Collected Data'!AO855:AU855)/'2. Collected Data'!G855</f>
        <v>22.444825022569169</v>
      </c>
      <c r="T855" s="46" t="str">
        <f>IF(MAX('2. Collected Data'!AO855:AT855)='2. Collected Data'!AO855,"NaCl",IF(MAX('2. Collected Data'!AP855:AT855)='2. Collected Data'!AP855,"CaCl2",IF(MAX('2. Collected Data'!AQ855:AT855)='2. Collected Data'!AQ855,"MgCl2",IF(MAX('2. Collected Data'!AR855:AT855)='2. Collected Data'!AR855,"Potassium Acetate",IF('2. Collected Data'!AS855&gt;'2. Collected Data'!AT855,"Enhanced Brine","Ag Byproduct")))))</f>
        <v>NaCl</v>
      </c>
      <c r="U855" s="65">
        <f>IF('2. Collected Data'!BC855&gt;0,'2. Collected Data'!BC855/'2. Collected Data'!$G855,"")</f>
        <v>165.05559980882586</v>
      </c>
      <c r="V855" s="65">
        <f>IF('2. Collected Data'!BD855&gt;0,'2. Collected Data'!BD855/'2. Collected Data'!$G855,"")</f>
        <v>75.901890499707932</v>
      </c>
      <c r="W855" s="65">
        <f>IF('2. Collected Data'!BE855&gt;0,'2. Collected Data'!BE855/'2. Collected Data'!$G855,"")</f>
        <v>272.79122192130001</v>
      </c>
      <c r="X855" s="65">
        <f>IF('2. Collected Data'!BF855&gt;0,'2. Collected Data'!BF855/'2. Collected Data'!$G855,"")</f>
        <v>513.74871222983381</v>
      </c>
      <c r="Y855" s="67">
        <f>IF(AND('2. Collected Data'!BB855&gt;0,'2. Collected Data'!BH855&gt;0),('2. Collected Data'!BH855-'2. Collected Data'!BB855)/'2. Collected Data'!BH855,"")</f>
        <v>0</v>
      </c>
    </row>
    <row r="856" spans="1:25" s="47" customFormat="1" ht="11.25" customHeight="1" x14ac:dyDescent="0.15">
      <c r="A856" s="157" t="s">
        <v>358</v>
      </c>
      <c r="B856" s="42"/>
      <c r="C856" s="42"/>
      <c r="D856" s="42"/>
      <c r="E856" s="42"/>
      <c r="F856" s="42"/>
      <c r="G856" s="123">
        <f>'2. Collected Data'!G856*'2. Collected Data'!AA856</f>
        <v>178200</v>
      </c>
      <c r="H856" s="41">
        <f>'2. Collected Data'!I856/'3. Calculated Stats'!$G856*1000</f>
        <v>10.31986531986532</v>
      </c>
      <c r="I856" s="41">
        <f>'2. Collected Data'!J856/'3. Calculated Stats'!$G856*1000</f>
        <v>2.4074074074074074</v>
      </c>
      <c r="J856" s="41">
        <f>'2. Collected Data'!K856/'3. Calculated Stats'!$G856*1000</f>
        <v>3.9281705948372617E-2</v>
      </c>
      <c r="K856" s="59">
        <f>('2. Collected Data'!Y856+'2. Collected Data'!Z856)/G856*1000</f>
        <v>14.029180695847362</v>
      </c>
      <c r="L856" s="66">
        <f>IF(SUM('2. Collected Data'!Y856:Z856)&gt;0,(ROUND('2. Collected Data'!Y856/SUM('2. Collected Data'!Y856:Z856),2)),"")</f>
        <v>1</v>
      </c>
      <c r="M856" s="66">
        <f>IF(SUM('2. Collected Data'!Y856:Z856)&gt;0,1-L856,"")</f>
        <v>0</v>
      </c>
      <c r="N856" s="59">
        <f>IF('2. Collected Data'!AD856&gt;0,'2. Collected Data'!AE856/'2. Collected Data'!AD856,"")</f>
        <v>500</v>
      </c>
      <c r="O856" s="59">
        <f>IF('2. Collected Data'!AF856&gt;0,'2. Collected Data'!AG856/'2. Collected Data'!AF856,"")</f>
        <v>5000</v>
      </c>
      <c r="P856" s="59">
        <f>SUM('2. Collected Data'!AI856:AK856)/'2. Collected Data'!G856</f>
        <v>4.8580808080808079E-2</v>
      </c>
      <c r="Q856" s="46" t="str">
        <f>IF(MAX('2. Collected Data'!AI856:AK856)='2. Collected Data'!AI856,"NaCl",IF(MAX('2. Collected Data'!AJ856:AK856)='2. Collected Data'!AJ856,"CaCl2","MgCl2"))</f>
        <v>NaCl</v>
      </c>
      <c r="R856" s="59">
        <f>'2. Collected Data'!AL856/'2. Collected Data'!G856</f>
        <v>0</v>
      </c>
      <c r="S856" s="59">
        <f>SUM('2. Collected Data'!AO856:AU856)/'2. Collected Data'!G856</f>
        <v>30.683010101010101</v>
      </c>
      <c r="T856" s="46" t="str">
        <f>IF(MAX('2. Collected Data'!AO856:AT856)='2. Collected Data'!AO856,"NaCl",IF(MAX('2. Collected Data'!AP856:AT856)='2. Collected Data'!AP856,"CaCl2",IF(MAX('2. Collected Data'!AQ856:AT856)='2. Collected Data'!AQ856,"MgCl2",IF(MAX('2. Collected Data'!AR856:AT856)='2. Collected Data'!AR856,"Potassium Acetate",IF('2. Collected Data'!AS856&gt;'2. Collected Data'!AT856,"Enhanced Brine","Ag Byproduct")))))</f>
        <v>NaCl</v>
      </c>
      <c r="U856" s="65" t="str">
        <f>IF('2. Collected Data'!BC856&gt;0,'2. Collected Data'!BC856/'2. Collected Data'!$G856,"")</f>
        <v/>
      </c>
      <c r="V856" s="65" t="str">
        <f>IF('2. Collected Data'!BD856&gt;0,'2. Collected Data'!BD856/'2. Collected Data'!$G856,"")</f>
        <v/>
      </c>
      <c r="W856" s="65" t="str">
        <f>IF('2. Collected Data'!BE856&gt;0,'2. Collected Data'!BE856/'2. Collected Data'!$G856,"")</f>
        <v/>
      </c>
      <c r="X856" s="65">
        <f>IF('2. Collected Data'!BF856&gt;0,'2. Collected Data'!BF856/'2. Collected Data'!$G856,"")</f>
        <v>31.119333333333334</v>
      </c>
      <c r="Y856" s="67">
        <f>IF(AND('2. Collected Data'!BB856&gt;0,'2. Collected Data'!BH856&gt;0),('2. Collected Data'!BH856-'2. Collected Data'!BB856)/'2. Collected Data'!BH856,"")</f>
        <v>0</v>
      </c>
    </row>
    <row r="857" spans="1:25" s="47" customFormat="1" ht="11.25" customHeight="1" x14ac:dyDescent="0.15">
      <c r="A857" s="157" t="s">
        <v>359</v>
      </c>
      <c r="B857" s="42"/>
      <c r="C857" s="42"/>
      <c r="D857" s="42"/>
      <c r="E857" s="42"/>
      <c r="F857" s="42"/>
      <c r="G857" s="123">
        <f>'2. Collected Data'!G857*'2. Collected Data'!AA857</f>
        <v>23500</v>
      </c>
      <c r="H857" s="41">
        <f>'2. Collected Data'!I857/'3. Calculated Stats'!$G857*1000</f>
        <v>23.957446808510639</v>
      </c>
      <c r="I857" s="41">
        <f>'2. Collected Data'!J857/'3. Calculated Stats'!$G857*1000</f>
        <v>2.1702127659574466</v>
      </c>
      <c r="J857" s="41">
        <f>'2. Collected Data'!K857/'3. Calculated Stats'!$G857*1000</f>
        <v>0.76595744680851063</v>
      </c>
      <c r="K857" s="59">
        <f>('2. Collected Data'!Y857+'2. Collected Data'!Z857)/G857*1000</f>
        <v>30.638297872340424</v>
      </c>
      <c r="L857" s="66">
        <f>IF(SUM('2. Collected Data'!Y857:Z857)&gt;0,(ROUND('2. Collected Data'!Y857/SUM('2. Collected Data'!Y857:Z857),2)),"")</f>
        <v>0.89</v>
      </c>
      <c r="M857" s="66">
        <f>IF(SUM('2. Collected Data'!Y857:Z857)&gt;0,1-L857,"")</f>
        <v>0.10999999999999999</v>
      </c>
      <c r="N857" s="59">
        <f>IF('2. Collected Data'!AD857&gt;0,'2. Collected Data'!AE857/'2. Collected Data'!AD857,"")</f>
        <v>1687.5</v>
      </c>
      <c r="O857" s="59">
        <f>IF('2. Collected Data'!AF857&gt;0,'2. Collected Data'!AG857/'2. Collected Data'!AF857,"")</f>
        <v>15000</v>
      </c>
      <c r="P857" s="59">
        <f>SUM('2. Collected Data'!AI857:AK857)/'2. Collected Data'!G857</f>
        <v>3.7123829787234044</v>
      </c>
      <c r="Q857" s="46" t="str">
        <f>IF(MAX('2. Collected Data'!AI857:AK857)='2. Collected Data'!AI857,"NaCl",IF(MAX('2. Collected Data'!AJ857:AK857)='2. Collected Data'!AJ857,"CaCl2","MgCl2"))</f>
        <v>NaCl</v>
      </c>
      <c r="R857" s="59">
        <f>'2. Collected Data'!AL857/'2. Collected Data'!G857</f>
        <v>0.81851063829787229</v>
      </c>
      <c r="S857" s="59">
        <f>SUM('2. Collected Data'!AO857:AU857)/'2. Collected Data'!G857</f>
        <v>9.2271914893617026</v>
      </c>
      <c r="T857" s="46" t="str">
        <f>IF(MAX('2. Collected Data'!AO857:AT857)='2. Collected Data'!AO857,"NaCl",IF(MAX('2. Collected Data'!AP857:AT857)='2. Collected Data'!AP857,"CaCl2",IF(MAX('2. Collected Data'!AQ857:AT857)='2. Collected Data'!AQ857,"MgCl2",IF(MAX('2. Collected Data'!AR857:AT857)='2. Collected Data'!AR857,"Potassium Acetate",IF('2. Collected Data'!AS857&gt;'2. Collected Data'!AT857,"Enhanced Brine","Ag Byproduct")))))</f>
        <v>MgCl2</v>
      </c>
      <c r="U857" s="65">
        <f>IF('2. Collected Data'!BC857&gt;0,'2. Collected Data'!BC857/'2. Collected Data'!$G857,"")</f>
        <v>329.53868085106382</v>
      </c>
      <c r="V857" s="65">
        <f>IF('2. Collected Data'!BD857&gt;0,'2. Collected Data'!BD857/'2. Collected Data'!$G857,"")</f>
        <v>324.47868085106381</v>
      </c>
      <c r="W857" s="65">
        <f>IF('2. Collected Data'!BE857&gt;0,'2. Collected Data'!BE857/'2. Collected Data'!$G857,"")</f>
        <v>338.71944680851061</v>
      </c>
      <c r="X857" s="65">
        <f>IF('2. Collected Data'!BF857&gt;0,'2. Collected Data'!BF857/'2. Collected Data'!$G857,"")</f>
        <v>992.73689361702122</v>
      </c>
      <c r="Y857" s="67">
        <f>IF(AND('2. Collected Data'!BB857&gt;0,'2. Collected Data'!BH857&gt;0),('2. Collected Data'!BH857-'2. Collected Data'!BB857)/'2. Collected Data'!BH857,"")</f>
        <v>0</v>
      </c>
    </row>
    <row r="858" spans="1:25" s="47" customFormat="1" ht="11.25" customHeight="1" x14ac:dyDescent="0.15">
      <c r="A858" s="157" t="s">
        <v>147</v>
      </c>
      <c r="B858" s="42"/>
      <c r="C858" s="42"/>
      <c r="D858" s="42"/>
      <c r="E858" s="42"/>
      <c r="F858" s="42"/>
      <c r="G858" s="123">
        <f>'2. Collected Data'!G858*'2. Collected Data'!AA858</f>
        <v>6445.89</v>
      </c>
      <c r="H858" s="41">
        <f>'2. Collected Data'!I858/'3. Calculated Stats'!$G858*1000</f>
        <v>42.662844075837469</v>
      </c>
      <c r="I858" s="41">
        <f>'2. Collected Data'!J858/'3. Calculated Stats'!$G858*1000</f>
        <v>1.2411009185698172</v>
      </c>
      <c r="J858" s="41">
        <f>'2. Collected Data'!K858/'3. Calculated Stats'!$G858*1000</f>
        <v>0</v>
      </c>
      <c r="K858" s="59">
        <f>('2. Collected Data'!Y858+'2. Collected Data'!Z858)/G858*1000</f>
        <v>50.419724816898828</v>
      </c>
      <c r="L858" s="66">
        <f>IF(SUM('2. Collected Data'!Y858:Z858)&gt;0,(ROUND('2. Collected Data'!Y858/SUM('2. Collected Data'!Y858:Z858),2)),"")</f>
        <v>0.92</v>
      </c>
      <c r="M858" s="66">
        <f>IF(SUM('2. Collected Data'!Y858:Z858)&gt;0,1-L858,"")</f>
        <v>7.999999999999996E-2</v>
      </c>
      <c r="N858" s="59">
        <f>IF('2. Collected Data'!AD858&gt;0,'2. Collected Data'!AE858/'2. Collected Data'!AD858,"")</f>
        <v>2000</v>
      </c>
      <c r="O858" s="59">
        <f>IF('2. Collected Data'!AF858&gt;0,'2. Collected Data'!AG858/'2. Collected Data'!AF858,"")</f>
        <v>2857.1428571428573</v>
      </c>
      <c r="P858" s="59">
        <f>SUM('2. Collected Data'!AI858:AK858)/'2. Collected Data'!G858</f>
        <v>10.262786054369528</v>
      </c>
      <c r="Q858" s="46" t="str">
        <f>IF(MAX('2. Collected Data'!AI858:AK858)='2. Collected Data'!AI858,"NaCl",IF(MAX('2. Collected Data'!AJ858:AK858)='2. Collected Data'!AJ858,"CaCl2","MgCl2"))</f>
        <v>NaCl</v>
      </c>
      <c r="R858" s="59">
        <f>'2. Collected Data'!AL858/'2. Collected Data'!G858</f>
        <v>0.38335125172784518</v>
      </c>
      <c r="S858" s="59">
        <f>SUM('2. Collected Data'!AO858:AU858)/'2. Collected Data'!G858</f>
        <v>252.4251267086469</v>
      </c>
      <c r="T858" s="46" t="str">
        <f>IF(MAX('2. Collected Data'!AO858:AT858)='2. Collected Data'!AO858,"NaCl",IF(MAX('2. Collected Data'!AP858:AT858)='2. Collected Data'!AP858,"CaCl2",IF(MAX('2. Collected Data'!AQ858:AT858)='2. Collected Data'!AQ858,"MgCl2",IF(MAX('2. Collected Data'!AR858:AT858)='2. Collected Data'!AR858,"Potassium Acetate",IF('2. Collected Data'!AS858&gt;'2. Collected Data'!AT858,"Enhanced Brine","Ag Byproduct")))))</f>
        <v>NaCl</v>
      </c>
      <c r="U858" s="65">
        <f>IF('2. Collected Data'!BC858&gt;0,'2. Collected Data'!BC858/'2. Collected Data'!$G858,"")</f>
        <v>1145.5522961142681</v>
      </c>
      <c r="V858" s="65">
        <f>IF('2. Collected Data'!BD858&gt;0,'2. Collected Data'!BD858/'2. Collected Data'!$G858,"")</f>
        <v>1316.4962371371525</v>
      </c>
      <c r="W858" s="65">
        <f>IF('2. Collected Data'!BE858&gt;0,'2. Collected Data'!BE858/'2. Collected Data'!$G858,"")</f>
        <v>848.62187068038702</v>
      </c>
      <c r="X858" s="65">
        <f>IF('2. Collected Data'!BF858&gt;0,'2. Collected Data'!BF858/'2. Collected Data'!$G858,"")</f>
        <v>3310.6705575180463</v>
      </c>
      <c r="Y858" s="67">
        <f>IF(AND('2. Collected Data'!BB858&gt;0,'2. Collected Data'!BH858&gt;0),('2. Collected Data'!BH858-'2. Collected Data'!BB858)/'2. Collected Data'!BH858,"")</f>
        <v>-1.7820512820512828E-2</v>
      </c>
    </row>
    <row r="859" spans="1:25" s="47" customFormat="1" ht="11.25" customHeight="1" x14ac:dyDescent="0.15">
      <c r="A859" s="157" t="s">
        <v>360</v>
      </c>
      <c r="B859" s="42"/>
      <c r="C859" s="42"/>
      <c r="D859" s="42"/>
      <c r="E859" s="42"/>
      <c r="F859" s="42"/>
      <c r="G859" s="123">
        <f>'2. Collected Data'!G859*'2. Collected Data'!AA859</f>
        <v>3810</v>
      </c>
      <c r="H859" s="41">
        <f>'2. Collected Data'!I859/'3. Calculated Stats'!$G859*1000</f>
        <v>457.21784776902888</v>
      </c>
      <c r="I859" s="41">
        <f>'2. Collected Data'!J859/'3. Calculated Stats'!$G859*1000</f>
        <v>73.228346456692918</v>
      </c>
      <c r="J859" s="41">
        <f>'2. Collected Data'!K859/'3. Calculated Stats'!$G859*1000</f>
        <v>11.811023622047244</v>
      </c>
      <c r="K859" s="59">
        <f>('2. Collected Data'!Y859+'2. Collected Data'!Z859)/G859*1000</f>
        <v>1034.1207349081365</v>
      </c>
      <c r="L859" s="66">
        <f>IF(SUM('2. Collected Data'!Y859:Z859)&gt;0,(ROUND('2. Collected Data'!Y859/SUM('2. Collected Data'!Y859:Z859),2)),"")</f>
        <v>0.96</v>
      </c>
      <c r="M859" s="66">
        <f>IF(SUM('2. Collected Data'!Y859:Z859)&gt;0,1-L859,"")</f>
        <v>4.0000000000000036E-2</v>
      </c>
      <c r="N859" s="59">
        <f>IF('2. Collected Data'!AD859&gt;0,'2. Collected Data'!AE859/'2. Collected Data'!AD859,"")</f>
        <v>1811.1111111111111</v>
      </c>
      <c r="O859" s="59">
        <f>IF('2. Collected Data'!AF859&gt;0,'2. Collected Data'!AG859/'2. Collected Data'!AF859,"")</f>
        <v>10878.389261744966</v>
      </c>
      <c r="P859" s="59">
        <f>SUM('2. Collected Data'!AI859:AK859)/'2. Collected Data'!G859</f>
        <v>8.8836850393700786</v>
      </c>
      <c r="Q859" s="46" t="str">
        <f>IF(MAX('2. Collected Data'!AI859:AK859)='2. Collected Data'!AI859,"NaCl",IF(MAX('2. Collected Data'!AJ859:AK859)='2. Collected Data'!AJ859,"CaCl2","MgCl2"))</f>
        <v>NaCl</v>
      </c>
      <c r="R859" s="59">
        <f>'2. Collected Data'!AL859/'2. Collected Data'!G859</f>
        <v>1.0144566929133858</v>
      </c>
      <c r="S859" s="59">
        <f>SUM('2. Collected Data'!AO859:AU859)/'2. Collected Data'!G859</f>
        <v>34.516685039370081</v>
      </c>
      <c r="T859" s="46" t="str">
        <f>IF(MAX('2. Collected Data'!AO859:AT859)='2. Collected Data'!AO859,"NaCl",IF(MAX('2. Collected Data'!AP859:AT859)='2. Collected Data'!AP859,"CaCl2",IF(MAX('2. Collected Data'!AQ859:AT859)='2. Collected Data'!AQ859,"MgCl2",IF(MAX('2. Collected Data'!AR859:AT859)='2. Collected Data'!AR859,"Potassium Acetate",IF('2. Collected Data'!AS859&gt;'2. Collected Data'!AT859,"Enhanced Brine","Ag Byproduct")))))</f>
        <v>NaCl</v>
      </c>
      <c r="U859" s="65">
        <f>IF('2. Collected Data'!BC859&gt;0,'2. Collected Data'!BC859/'2. Collected Data'!$G859,"")</f>
        <v>212.5984251968504</v>
      </c>
      <c r="V859" s="65">
        <f>IF('2. Collected Data'!BD859&gt;0,'2. Collected Data'!BD859/'2. Collected Data'!$G859,"")</f>
        <v>1811.0236220472441</v>
      </c>
      <c r="W859" s="65">
        <f>IF('2. Collected Data'!BE859&gt;0,'2. Collected Data'!BE859/'2. Collected Data'!$G859,"")</f>
        <v>212.5984251968504</v>
      </c>
      <c r="X859" s="65">
        <f>IF('2. Collected Data'!BF859&gt;0,'2. Collected Data'!BF859/'2. Collected Data'!$G859,"")</f>
        <v>2236.2204724409448</v>
      </c>
      <c r="Y859" s="67">
        <f>IF(AND('2. Collected Data'!BB859&gt;0,'2. Collected Data'!BH859&gt;0),('2. Collected Data'!BH859-'2. Collected Data'!BB859)/'2. Collected Data'!BH859,"")</f>
        <v>-1.5022533800701622E-3</v>
      </c>
    </row>
    <row r="860" spans="1:25" s="47" customFormat="1" ht="11.25" customHeight="1" x14ac:dyDescent="0.15">
      <c r="A860" s="157" t="s">
        <v>148</v>
      </c>
      <c r="B860" s="42"/>
      <c r="C860" s="42"/>
      <c r="D860" s="42"/>
      <c r="E860" s="42"/>
      <c r="F860" s="42"/>
      <c r="G860" s="123">
        <f>'2. Collected Data'!G860*'2. Collected Data'!AA860</f>
        <v>18600</v>
      </c>
      <c r="H860" s="41">
        <f>'2. Collected Data'!I860/'3. Calculated Stats'!$G860*1000</f>
        <v>26.881720430107528</v>
      </c>
      <c r="I860" s="41">
        <f>'2. Collected Data'!J860/'3. Calculated Stats'!$G860*1000</f>
        <v>1.881720430107527</v>
      </c>
      <c r="J860" s="41">
        <f>'2. Collected Data'!K860/'3. Calculated Stats'!$G860*1000</f>
        <v>1.075268817204301</v>
      </c>
      <c r="K860" s="59">
        <f>('2. Collected Data'!Y860+'2. Collected Data'!Z860)/G860*1000</f>
        <v>68.602150537634415</v>
      </c>
      <c r="L860" s="66">
        <f>IF(SUM('2. Collected Data'!Y860:Z860)&gt;0,(ROUND('2. Collected Data'!Y860/SUM('2. Collected Data'!Y860:Z860),2)),"")</f>
        <v>0.87</v>
      </c>
      <c r="M860" s="66">
        <f>IF(SUM('2. Collected Data'!Y860:Z860)&gt;0,1-L860,"")</f>
        <v>0.13</v>
      </c>
      <c r="N860" s="59">
        <f>IF('2. Collected Data'!AD860&gt;0,'2. Collected Data'!AE860/'2. Collected Data'!AD860,"")</f>
        <v>388.48920863309354</v>
      </c>
      <c r="O860" s="59">
        <f>IF('2. Collected Data'!AF860&gt;0,'2. Collected Data'!AG860/'2. Collected Data'!AF860,"")</f>
        <v>8661.4173228346463</v>
      </c>
      <c r="P860" s="59">
        <f>SUM('2. Collected Data'!AI860:AK860)/'2. Collected Data'!G860</f>
        <v>3.4142473118279568</v>
      </c>
      <c r="Q860" s="46" t="str">
        <f>IF(MAX('2. Collected Data'!AI860:AK860)='2. Collected Data'!AI860,"NaCl",IF(MAX('2. Collected Data'!AJ860:AK860)='2. Collected Data'!AJ860,"CaCl2","MgCl2"))</f>
        <v>NaCl</v>
      </c>
      <c r="R860" s="59">
        <f>'2. Collected Data'!AL860/'2. Collected Data'!G860</f>
        <v>2.0495698924731185</v>
      </c>
      <c r="S860" s="59">
        <f>SUM('2. Collected Data'!AO860:AU860)/'2. Collected Data'!G860</f>
        <v>91.704999999999998</v>
      </c>
      <c r="T860" s="46" t="str">
        <f>IF(MAX('2. Collected Data'!AO860:AT860)='2. Collected Data'!AO860,"NaCl",IF(MAX('2. Collected Data'!AP860:AT860)='2. Collected Data'!AP860,"CaCl2",IF(MAX('2. Collected Data'!AQ860:AT860)='2. Collected Data'!AQ860,"MgCl2",IF(MAX('2. Collected Data'!AR860:AT860)='2. Collected Data'!AR860,"Potassium Acetate",IF('2. Collected Data'!AS860&gt;'2. Collected Data'!AT860,"Enhanced Brine","Ag Byproduct")))))</f>
        <v>CaCl2</v>
      </c>
      <c r="U860" s="65">
        <f>IF('2. Collected Data'!BC860&gt;0,'2. Collected Data'!BC860/'2. Collected Data'!$G860,"")</f>
        <v>830.3570430107527</v>
      </c>
      <c r="V860" s="65">
        <f>IF('2. Collected Data'!BD860&gt;0,'2. Collected Data'!BD860/'2. Collected Data'!$G860,"")</f>
        <v>685.87177419354839</v>
      </c>
      <c r="W860" s="65">
        <f>IF('2. Collected Data'!BE860&gt;0,'2. Collected Data'!BE860/'2. Collected Data'!$G860,"")</f>
        <v>621.47322580645164</v>
      </c>
      <c r="X860" s="65">
        <f>IF('2. Collected Data'!BF860&gt;0,'2. Collected Data'!BF860/'2. Collected Data'!$G860,"")</f>
        <v>2246.1277956989247</v>
      </c>
      <c r="Y860" s="67">
        <f>IF(AND('2. Collected Data'!BB860&gt;0,'2. Collected Data'!BH860&gt;0),('2. Collected Data'!BH860-'2. Collected Data'!BB860)/'2. Collected Data'!BH860,"")</f>
        <v>0</v>
      </c>
    </row>
    <row r="861" spans="1:25" s="47" customFormat="1" ht="11.25" customHeight="1" x14ac:dyDescent="0.15">
      <c r="A861" s="157" t="s">
        <v>149</v>
      </c>
      <c r="B861" s="42"/>
      <c r="C861" s="42"/>
      <c r="D861" s="42"/>
      <c r="E861" s="42"/>
      <c r="F861" s="42"/>
      <c r="G861" s="123">
        <f>'2. Collected Data'!G861*'2. Collected Data'!AA861</f>
        <v>75000</v>
      </c>
      <c r="H861" s="41">
        <f>'2. Collected Data'!I861/'3. Calculated Stats'!$G861*1000</f>
        <v>18.28</v>
      </c>
      <c r="I861" s="41">
        <f>'2. Collected Data'!J861/'3. Calculated Stats'!$G861*1000</f>
        <v>3.28</v>
      </c>
      <c r="J861" s="41">
        <f>'2. Collected Data'!K861/'3. Calculated Stats'!$G861*1000</f>
        <v>0.38666666666666666</v>
      </c>
      <c r="K861" s="59">
        <f>('2. Collected Data'!Y861+'2. Collected Data'!Z861)/G861*1000</f>
        <v>61.666666666666671</v>
      </c>
      <c r="L861" s="66">
        <f>IF(SUM('2. Collected Data'!Y861:Z861)&gt;0,(ROUND('2. Collected Data'!Y861/SUM('2. Collected Data'!Y861:Z861),2)),"")</f>
        <v>0.97</v>
      </c>
      <c r="M861" s="66">
        <f>IF(SUM('2. Collected Data'!Y861:Z861)&gt;0,1-L861,"")</f>
        <v>3.0000000000000027E-2</v>
      </c>
      <c r="N861" s="59">
        <f>IF('2. Collected Data'!AD861&gt;0,'2. Collected Data'!AE861/'2. Collected Data'!AD861,"")</f>
        <v>1120.253164556962</v>
      </c>
      <c r="O861" s="59">
        <f>IF('2. Collected Data'!AF861&gt;0,'2. Collected Data'!AG861/'2. Collected Data'!AF861,"")</f>
        <v>8661.2612612612611</v>
      </c>
      <c r="P861" s="59">
        <f>SUM('2. Collected Data'!AI861:AK861)/'2. Collected Data'!G861</f>
        <v>2.6660533333333332</v>
      </c>
      <c r="Q861" s="46" t="str">
        <f>IF(MAX('2. Collected Data'!AI861:AK861)='2. Collected Data'!AI861,"NaCl",IF(MAX('2. Collected Data'!AJ861:AK861)='2. Collected Data'!AJ861,"CaCl2","MgCl2"))</f>
        <v>NaCl</v>
      </c>
      <c r="R861" s="59">
        <f>'2. Collected Data'!AL861/'2. Collected Data'!G861</f>
        <v>3.5381733333333334</v>
      </c>
      <c r="S861" s="59">
        <f>SUM('2. Collected Data'!AO861:AU861)/'2. Collected Data'!G861</f>
        <v>8.3745733333333341</v>
      </c>
      <c r="T861" s="46" t="str">
        <f>IF(MAX('2. Collected Data'!AO861:AT861)='2. Collected Data'!AO861,"NaCl",IF(MAX('2. Collected Data'!AP861:AT861)='2. Collected Data'!AP861,"CaCl2",IF(MAX('2. Collected Data'!AQ861:AT861)='2. Collected Data'!AQ861,"MgCl2",IF(MAX('2. Collected Data'!AR861:AT861)='2. Collected Data'!AR861,"Potassium Acetate",IF('2. Collected Data'!AS861&gt;'2. Collected Data'!AT861,"Enhanced Brine","Ag Byproduct")))))</f>
        <v>NaCl</v>
      </c>
      <c r="U861" s="65" t="str">
        <f>IF('2. Collected Data'!BC861&gt;0,'2. Collected Data'!BC861/'2. Collected Data'!$G861,"")</f>
        <v/>
      </c>
      <c r="V861" s="65" t="str">
        <f>IF('2. Collected Data'!BD861&gt;0,'2. Collected Data'!BD861/'2. Collected Data'!$G861,"")</f>
        <v/>
      </c>
      <c r="W861" s="65" t="str">
        <f>IF('2. Collected Data'!BE861&gt;0,'2. Collected Data'!BE861/'2. Collected Data'!$G861,"")</f>
        <v/>
      </c>
      <c r="X861" s="65">
        <f>IF('2. Collected Data'!BF861&gt;0,'2. Collected Data'!BF861/'2. Collected Data'!$G861,"")</f>
        <v>644.7826133333333</v>
      </c>
      <c r="Y861" s="67">
        <f>IF(AND('2. Collected Data'!BB861&gt;0,'2. Collected Data'!BH861&gt;0),('2. Collected Data'!BH861-'2. Collected Data'!BB861)/'2. Collected Data'!BH861,"")</f>
        <v>-0.13185714285714292</v>
      </c>
    </row>
    <row r="862" spans="1:25" s="47" customFormat="1" ht="11.25" customHeight="1" x14ac:dyDescent="0.15">
      <c r="A862" s="157" t="s">
        <v>75</v>
      </c>
      <c r="B862" s="42"/>
      <c r="C862" s="42"/>
      <c r="D862" s="42"/>
      <c r="E862" s="42"/>
      <c r="F862" s="42"/>
      <c r="G862" s="123">
        <f>'2. Collected Data'!G862*'2. Collected Data'!AA862</f>
        <v>0</v>
      </c>
      <c r="H862" s="41"/>
      <c r="I862" s="41"/>
      <c r="J862" s="41"/>
      <c r="K862" s="59"/>
      <c r="L862" s="66" t="str">
        <f>IF(SUM('2. Collected Data'!Y862:Z862)&gt;0,(ROUND('2. Collected Data'!Y862/SUM('2. Collected Data'!Y862:Z862),2)),"")</f>
        <v/>
      </c>
      <c r="M862" s="66" t="str">
        <f>IF(SUM('2. Collected Data'!Y862:Z862)&gt;0,1-L862,"")</f>
        <v/>
      </c>
      <c r="N862" s="59">
        <f>IF('2. Collected Data'!AD862&gt;0,'2. Collected Data'!AE862/'2. Collected Data'!AD862,"")</f>
        <v>1631.8509316770187</v>
      </c>
      <c r="O862" s="59">
        <f>IF('2. Collected Data'!AF862&gt;0,'2. Collected Data'!AG862/'2. Collected Data'!AF862,"")</f>
        <v>3760.79295154185</v>
      </c>
      <c r="P862" s="59">
        <f>SUM('2. Collected Data'!AI862:AK862)/'2. Collected Data'!G862</f>
        <v>11.57211622107522</v>
      </c>
      <c r="Q862" s="46" t="str">
        <f>IF(MAX('2. Collected Data'!AI862:AK862)='2. Collected Data'!AI862,"NaCl",IF(MAX('2. Collected Data'!AJ862:AK862)='2. Collected Data'!AJ862,"CaCl2","MgCl2"))</f>
        <v>NaCl</v>
      </c>
      <c r="R862" s="59">
        <f>'2. Collected Data'!AL862/'2. Collected Data'!G862</f>
        <v>0.26836977324131533</v>
      </c>
      <c r="S862" s="59">
        <f>SUM('2. Collected Data'!AO862:AU862)/'2. Collected Data'!G862</f>
        <v>116.52061706199618</v>
      </c>
      <c r="T862" s="46" t="str">
        <f>IF(MAX('2. Collected Data'!AO862:AT862)='2. Collected Data'!AO862,"NaCl",IF(MAX('2. Collected Data'!AP862:AT862)='2. Collected Data'!AP862,"CaCl2",IF(MAX('2. Collected Data'!AQ862:AT862)='2. Collected Data'!AQ862,"MgCl2",IF(MAX('2. Collected Data'!AR862:AT862)='2. Collected Data'!AR862,"Potassium Acetate",IF('2. Collected Data'!AS862&gt;'2. Collected Data'!AT862,"Enhanced Brine","Ag Byproduct")))))</f>
        <v>NaCl</v>
      </c>
      <c r="U862" s="65">
        <f>IF('2. Collected Data'!BC862&gt;0,'2. Collected Data'!BC862/'2. Collected Data'!$G862,"")</f>
        <v>582.1939627674999</v>
      </c>
      <c r="V862" s="65">
        <f>IF('2. Collected Data'!BD862&gt;0,'2. Collected Data'!BD862/'2. Collected Data'!$G862,"")</f>
        <v>602.27640201821032</v>
      </c>
      <c r="W862" s="65">
        <f>IF('2. Collected Data'!BE862&gt;0,'2. Collected Data'!BE862/'2. Collected Data'!$G862,"")</f>
        <v>902.99434553152003</v>
      </c>
      <c r="X862" s="65">
        <f>IF('2. Collected Data'!BF862&gt;0,'2. Collected Data'!BF862/'2. Collected Data'!$G862,"")</f>
        <v>2087.4647103172301</v>
      </c>
      <c r="Y862" s="67">
        <f>IF(AND('2. Collected Data'!BB862&gt;0,'2. Collected Data'!BH862&gt;0),('2. Collected Data'!BH862-'2. Collected Data'!BB862)/'2. Collected Data'!BH862,"")</f>
        <v>-3.7969159150421872E-2</v>
      </c>
    </row>
    <row r="863" spans="1:25" s="47" customFormat="1" ht="11.25" customHeight="1" x14ac:dyDescent="0.15">
      <c r="A863" s="158" t="s">
        <v>361</v>
      </c>
      <c r="B863" s="42"/>
      <c r="C863" s="42"/>
      <c r="D863" s="42"/>
      <c r="E863" s="42"/>
      <c r="F863" s="42"/>
      <c r="G863" s="123"/>
      <c r="H863" s="41"/>
      <c r="I863" s="41"/>
      <c r="J863" s="41"/>
      <c r="K863" s="59"/>
      <c r="L863" s="66"/>
      <c r="M863" s="66"/>
      <c r="N863" s="59"/>
      <c r="O863" s="59"/>
      <c r="P863" s="59"/>
      <c r="Q863" s="46"/>
      <c r="R863" s="59"/>
      <c r="S863" s="59"/>
      <c r="T863" s="46"/>
      <c r="U863" s="65"/>
      <c r="V863" s="65"/>
      <c r="W863" s="65"/>
      <c r="X863" s="65"/>
      <c r="Y863" s="67"/>
    </row>
    <row r="864" spans="1:25" s="47" customFormat="1" ht="11.25" customHeight="1" x14ac:dyDescent="0.15">
      <c r="A864" s="55"/>
      <c r="B864" s="53"/>
      <c r="C864" s="303"/>
      <c r="D864" s="303"/>
      <c r="E864" s="303"/>
      <c r="F864" s="303"/>
      <c r="G864" s="121"/>
      <c r="H864" s="56"/>
      <c r="I864" s="57"/>
      <c r="J864" s="57"/>
      <c r="K864" s="58"/>
      <c r="L864" s="58"/>
      <c r="M864" s="58"/>
      <c r="N864" s="58"/>
      <c r="O864" s="58"/>
      <c r="P864" s="58"/>
      <c r="Q864" s="77"/>
      <c r="R864" s="58"/>
      <c r="S864" s="58"/>
      <c r="T864" s="58"/>
      <c r="U864" s="58"/>
      <c r="V864" s="58"/>
      <c r="W864" s="58"/>
      <c r="X864" s="58"/>
      <c r="Y864" s="58"/>
    </row>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spans="1:25" ht="15.75" hidden="1" customHeight="1" x14ac:dyDescent="0.2"/>
    <row r="898" spans="1:25" ht="15.75" hidden="1" customHeight="1" x14ac:dyDescent="0.2"/>
    <row r="899" spans="1:25" ht="15.75" hidden="1" customHeight="1" x14ac:dyDescent="0.2"/>
    <row r="900" spans="1:25" ht="15.75" hidden="1" customHeight="1" x14ac:dyDescent="0.2"/>
    <row r="901" spans="1:25" ht="15.75" hidden="1" customHeight="1" x14ac:dyDescent="0.2"/>
    <row r="902" spans="1:25" ht="15.75" hidden="1" customHeight="1" x14ac:dyDescent="0.2"/>
    <row r="903" spans="1:25" ht="15.75" hidden="1" customHeight="1" x14ac:dyDescent="0.2"/>
    <row r="904" spans="1:25" ht="15.75" hidden="1" customHeight="1" x14ac:dyDescent="0.2"/>
    <row r="905" spans="1:25" ht="15.75" hidden="1" customHeight="1" x14ac:dyDescent="0.2"/>
    <row r="906" spans="1:25" ht="15.75" hidden="1" customHeight="1" x14ac:dyDescent="0.2"/>
    <row r="907" spans="1:25" ht="15.75" hidden="1" customHeight="1" x14ac:dyDescent="0.2"/>
    <row r="909" spans="1:25" s="32" customFormat="1" ht="69" customHeight="1" x14ac:dyDescent="0.25">
      <c r="A909" s="145" t="s">
        <v>646</v>
      </c>
      <c r="B909" s="87" t="s">
        <v>245</v>
      </c>
      <c r="C909" s="87"/>
      <c r="D909" s="87"/>
      <c r="E909" s="87"/>
      <c r="F909" s="87"/>
      <c r="G909" s="122" t="s">
        <v>419</v>
      </c>
      <c r="H909" s="438" t="s">
        <v>420</v>
      </c>
      <c r="I909" s="440"/>
      <c r="J909" s="462"/>
      <c r="K909" s="107" t="s">
        <v>421</v>
      </c>
      <c r="L909" s="463" t="s">
        <v>314</v>
      </c>
      <c r="M909" s="464"/>
      <c r="N909" s="463" t="s">
        <v>308</v>
      </c>
      <c r="O909" s="464"/>
      <c r="P909" s="463" t="s">
        <v>422</v>
      </c>
      <c r="Q909" s="465"/>
      <c r="R909" s="465"/>
      <c r="S909" s="465"/>
      <c r="T909" s="464"/>
      <c r="U909" s="463" t="s">
        <v>423</v>
      </c>
      <c r="V909" s="465"/>
      <c r="W909" s="465"/>
      <c r="X909" s="464"/>
      <c r="Y909" s="107" t="s">
        <v>321</v>
      </c>
    </row>
    <row r="910" spans="1:25" s="33" customFormat="1" ht="52.5" x14ac:dyDescent="0.25">
      <c r="A910" s="149" t="s">
        <v>236</v>
      </c>
      <c r="B910" s="96" t="s">
        <v>151</v>
      </c>
      <c r="C910" s="302"/>
      <c r="D910" s="302"/>
      <c r="E910" s="302"/>
      <c r="F910" s="302"/>
      <c r="G910" s="98" t="s">
        <v>418</v>
      </c>
      <c r="H910" s="98" t="s">
        <v>300</v>
      </c>
      <c r="I910" s="98" t="s">
        <v>301</v>
      </c>
      <c r="J910" s="98" t="s">
        <v>302</v>
      </c>
      <c r="K910" s="108" t="s">
        <v>303</v>
      </c>
      <c r="L910" s="108" t="s">
        <v>312</v>
      </c>
      <c r="M910" s="108" t="s">
        <v>315</v>
      </c>
      <c r="N910" s="108" t="s">
        <v>307</v>
      </c>
      <c r="O910" s="108" t="s">
        <v>309</v>
      </c>
      <c r="P910" s="108" t="s">
        <v>340</v>
      </c>
      <c r="Q910" s="108" t="s">
        <v>330</v>
      </c>
      <c r="R910" s="108" t="s">
        <v>122</v>
      </c>
      <c r="S910" s="108" t="s">
        <v>333</v>
      </c>
      <c r="T910" s="108" t="s">
        <v>332</v>
      </c>
      <c r="U910" s="108" t="s">
        <v>316</v>
      </c>
      <c r="V910" s="108" t="s">
        <v>317</v>
      </c>
      <c r="W910" s="108" t="s">
        <v>318</v>
      </c>
      <c r="X910" s="108" t="s">
        <v>319</v>
      </c>
      <c r="Y910" s="108" t="s">
        <v>320</v>
      </c>
    </row>
    <row r="911" spans="1:25" s="34" customFormat="1" ht="12.75" x14ac:dyDescent="0.25">
      <c r="A911" s="150"/>
      <c r="B911" s="105" t="s">
        <v>126</v>
      </c>
      <c r="C911" s="105"/>
      <c r="D911" s="105"/>
      <c r="E911" s="105"/>
      <c r="F911" s="105"/>
      <c r="G911" s="106" t="s">
        <v>127</v>
      </c>
      <c r="H911" s="106" t="s">
        <v>304</v>
      </c>
      <c r="I911" s="106" t="s">
        <v>304</v>
      </c>
      <c r="J911" s="106" t="s">
        <v>304</v>
      </c>
      <c r="K911" s="106" t="s">
        <v>304</v>
      </c>
      <c r="L911" s="106" t="s">
        <v>313</v>
      </c>
      <c r="M911" s="106" t="s">
        <v>313</v>
      </c>
      <c r="N911" s="106" t="s">
        <v>305</v>
      </c>
      <c r="O911" s="106" t="s">
        <v>306</v>
      </c>
      <c r="P911" s="106" t="s">
        <v>310</v>
      </c>
      <c r="Q911" s="106" t="s">
        <v>329</v>
      </c>
      <c r="R911" s="106" t="s">
        <v>310</v>
      </c>
      <c r="S911" s="106" t="s">
        <v>311</v>
      </c>
      <c r="T911" s="106" t="s">
        <v>331</v>
      </c>
      <c r="U911" s="106" t="s">
        <v>152</v>
      </c>
      <c r="V911" s="106" t="s">
        <v>152</v>
      </c>
      <c r="W911" s="106" t="s">
        <v>152</v>
      </c>
      <c r="X911" s="106" t="s">
        <v>152</v>
      </c>
      <c r="Y911" s="106" t="s">
        <v>252</v>
      </c>
    </row>
    <row r="912" spans="1:25" s="26" customFormat="1" ht="11.25" customHeight="1" x14ac:dyDescent="0.2">
      <c r="A912" s="52"/>
      <c r="B912" s="36"/>
      <c r="C912" s="36"/>
      <c r="D912" s="36"/>
      <c r="E912" s="36"/>
      <c r="F912" s="36"/>
      <c r="G912" s="120"/>
      <c r="H912" s="35"/>
      <c r="I912" s="22"/>
      <c r="J912" s="22"/>
      <c r="K912" s="54"/>
      <c r="L912" s="54"/>
      <c r="M912" s="54"/>
      <c r="N912" s="54"/>
      <c r="O912" s="54"/>
      <c r="P912" s="54"/>
      <c r="Q912" s="76"/>
      <c r="R912" s="54"/>
      <c r="S912" s="54"/>
      <c r="T912" s="54"/>
      <c r="U912" s="54"/>
      <c r="V912" s="54"/>
      <c r="W912" s="54"/>
      <c r="X912" s="54"/>
      <c r="Y912" s="54"/>
    </row>
    <row r="913" spans="1:25" s="47" customFormat="1" ht="11.25" customHeight="1" x14ac:dyDescent="0.15">
      <c r="A913" s="126" t="str">
        <f>'2. Collected Data'!A913</f>
        <v>Alabama</v>
      </c>
      <c r="B913" s="42"/>
      <c r="C913" s="42"/>
      <c r="D913" s="42"/>
      <c r="E913" s="42"/>
      <c r="F913" s="42"/>
      <c r="G913" s="123"/>
      <c r="H913" s="41"/>
      <c r="I913" s="41"/>
      <c r="J913" s="41"/>
      <c r="K913" s="59"/>
      <c r="L913" s="66"/>
      <c r="M913" s="66"/>
      <c r="N913" s="59"/>
      <c r="O913" s="59"/>
      <c r="P913" s="59"/>
      <c r="Q913" s="46"/>
      <c r="R913" s="59"/>
      <c r="S913" s="59"/>
      <c r="T913" s="46"/>
      <c r="U913" s="65"/>
      <c r="V913" s="65"/>
      <c r="W913" s="65"/>
      <c r="X913" s="65"/>
      <c r="Y913" s="67"/>
    </row>
    <row r="914" spans="1:25" s="47" customFormat="1" ht="11.25" customHeight="1" x14ac:dyDescent="0.15">
      <c r="A914" s="125" t="str">
        <f>'2. Collected Data'!A914</f>
        <v>Alaska</v>
      </c>
      <c r="B914" s="42"/>
      <c r="C914" s="42"/>
      <c r="D914" s="42"/>
      <c r="E914" s="42"/>
      <c r="F914" s="42"/>
      <c r="G914" s="123"/>
      <c r="H914" s="41"/>
      <c r="I914" s="41"/>
      <c r="J914" s="41"/>
      <c r="K914" s="59"/>
      <c r="L914" s="66"/>
      <c r="M914" s="66"/>
      <c r="N914" s="59"/>
      <c r="O914" s="59"/>
      <c r="P914" s="59"/>
      <c r="Q914" s="46"/>
      <c r="R914" s="59"/>
      <c r="S914" s="59"/>
      <c r="T914" s="46"/>
      <c r="U914" s="65"/>
      <c r="V914" s="65"/>
      <c r="W914" s="65"/>
      <c r="X914" s="65"/>
      <c r="Y914" s="67"/>
    </row>
    <row r="915" spans="1:25" s="47" customFormat="1" ht="11.25" customHeight="1" x14ac:dyDescent="0.15">
      <c r="A915" s="40" t="str">
        <f>'2. Collected Data'!A915</f>
        <v>Arizona</v>
      </c>
      <c r="B915" s="42"/>
      <c r="C915" s="42"/>
      <c r="D915" s="42"/>
      <c r="E915" s="42"/>
      <c r="F915" s="42"/>
      <c r="G915" s="123">
        <f>'2. Collected Data'!G915*'2. Collected Data'!AA915</f>
        <v>14000</v>
      </c>
      <c r="H915" s="41">
        <f>'2. Collected Data'!I915/'3. Calculated Stats'!$G915*1000</f>
        <v>14.285714285714285</v>
      </c>
      <c r="I915" s="41">
        <f>'2. Collected Data'!J915/'3. Calculated Stats'!$G915*1000</f>
        <v>0.5</v>
      </c>
      <c r="J915" s="41">
        <f>'2. Collected Data'!K915/'3. Calculated Stats'!$G915*1000</f>
        <v>0.14285714285714288</v>
      </c>
      <c r="K915" s="59">
        <f>('2. Collected Data'!Y915+'2. Collected Data'!Z915)/G915*1000</f>
        <v>29.5</v>
      </c>
      <c r="L915" s="66">
        <f>IF(SUM('2. Collected Data'!Y915:Z915)&gt;0,(ROUND('2. Collected Data'!Y915/SUM('2. Collected Data'!Y915:Z915),2)),"")</f>
        <v>0.76</v>
      </c>
      <c r="M915" s="66">
        <f>IF(SUM('2. Collected Data'!Y915:Z915)&gt;0,1-L915,"")</f>
        <v>0.24</v>
      </c>
      <c r="N915" s="59">
        <f>IF('2. Collected Data'!AD915&gt;0,'2. Collected Data'!AE915/'2. Collected Data'!AD915,"")</f>
        <v>2.5</v>
      </c>
      <c r="O915" s="59">
        <f>IF('2. Collected Data'!AF915&gt;0,'2. Collected Data'!AG915/'2. Collected Data'!AF915,"")</f>
        <v>11281.25</v>
      </c>
      <c r="P915" s="59">
        <f>SUM('2. Collected Data'!AI915:AK915)/'2. Collected Data'!G915</f>
        <v>0.9285714285714286</v>
      </c>
      <c r="Q915" s="46" t="str">
        <f>IF(MAX('2. Collected Data'!AI915:AK915)='2. Collected Data'!AI915,"NaCl",IF(MAX('2. Collected Data'!AJ915:AK915)='2. Collected Data'!AJ915,"CaCl2","MgCl2"))</f>
        <v>NaCl</v>
      </c>
      <c r="R915" s="59">
        <f>'2. Collected Data'!AL915/'2. Collected Data'!G915</f>
        <v>0</v>
      </c>
      <c r="S915" s="59">
        <f>SUM('2. Collected Data'!AO915:AU915)/'2. Collected Data'!G915</f>
        <v>6.7857142857142856</v>
      </c>
      <c r="T915" s="46" t="str">
        <f>IF(MAX('2. Collected Data'!AO915:AT915)='2. Collected Data'!AO915,"NaCl",IF(MAX('2. Collected Data'!AP915:AT915)='2. Collected Data'!AP915,"CaCl2",IF(MAX('2. Collected Data'!AQ915:AT915)='2. Collected Data'!AQ915,"MgCl2",IF(MAX('2. Collected Data'!AR915:AT915)='2. Collected Data'!AR915,"Potassium Acetate",IF('2. Collected Data'!AS915&gt;'2. Collected Data'!AT915,"Enhanced Brine","Ag Byproduct")))))</f>
        <v>MgCl2</v>
      </c>
      <c r="U915" s="65">
        <f>IF('2. Collected Data'!BC915&gt;0,'2. Collected Data'!BC915/'2. Collected Data'!$G915,"")</f>
        <v>135.71428571428572</v>
      </c>
      <c r="V915" s="65">
        <f>IF('2. Collected Data'!BD915&gt;0,'2. Collected Data'!BD915/'2. Collected Data'!$G915,"")</f>
        <v>164.28571428571428</v>
      </c>
      <c r="W915" s="65">
        <f>IF('2. Collected Data'!BE915&gt;0,'2. Collected Data'!BE915/'2. Collected Data'!$G915,"")</f>
        <v>114.28571428571429</v>
      </c>
      <c r="X915" s="65">
        <f>IF('2. Collected Data'!BF915&gt;0,'2. Collected Data'!BF915/'2. Collected Data'!$G915,"")</f>
        <v>414.28571428571428</v>
      </c>
      <c r="Y915" s="67">
        <f>IF(AND('2. Collected Data'!BB915&gt;0,'2. Collected Data'!BH915&gt;0),('2. Collected Data'!BH915-'2. Collected Data'!BB915)/'2. Collected Data'!BH915,"")</f>
        <v>0</v>
      </c>
    </row>
    <row r="916" spans="1:25" s="47" customFormat="1" ht="11.25" customHeight="1" x14ac:dyDescent="0.15">
      <c r="A916" s="60" t="str">
        <f>'2. Collected Data'!A916</f>
        <v>Arkansas</v>
      </c>
      <c r="B916" s="42"/>
      <c r="C916" s="42"/>
      <c r="D916" s="42"/>
      <c r="E916" s="42"/>
      <c r="F916" s="42"/>
      <c r="G916" s="123">
        <f>'2. Collected Data'!G916*'2. Collected Data'!AA916</f>
        <v>37650</v>
      </c>
      <c r="H916" s="41">
        <f>'2. Collected Data'!I916/'3. Calculated Stats'!$G916*1000</f>
        <v>2.337317397078353</v>
      </c>
      <c r="I916" s="41">
        <f>'2. Collected Data'!J916/'3. Calculated Stats'!$G916*1000</f>
        <v>0.79681274900398413</v>
      </c>
      <c r="J916" s="41">
        <f>'2. Collected Data'!K916/'3. Calculated Stats'!$G916*1000</f>
        <v>0</v>
      </c>
      <c r="K916" s="59">
        <f>('2. Collected Data'!Y916+'2. Collected Data'!Z916)/G916*1000</f>
        <v>9.9601593625498008</v>
      </c>
      <c r="L916" s="66">
        <f>IF(SUM('2. Collected Data'!Y916:Z916)&gt;0,(ROUND('2. Collected Data'!Y916/SUM('2. Collected Data'!Y916:Z916),2)),"")</f>
        <v>1</v>
      </c>
      <c r="M916" s="66">
        <f>IF(SUM('2. Collected Data'!Y916:Z916)&gt;0,1-L916,"")</f>
        <v>0</v>
      </c>
      <c r="N916" s="59">
        <f>IF('2. Collected Data'!AD916&gt;0,'2. Collected Data'!AE916/'2. Collected Data'!AD916,"")</f>
        <v>351.11111111111109</v>
      </c>
      <c r="O916" s="59">
        <f>IF('2. Collected Data'!AF916&gt;0,'2. Collected Data'!AG916/'2. Collected Data'!AF916,"")</f>
        <v>5000</v>
      </c>
      <c r="P916" s="59">
        <f>SUM('2. Collected Data'!AI916:AK916)/'2. Collected Data'!G916</f>
        <v>1.6193891102257636</v>
      </c>
      <c r="Q916" s="46" t="str">
        <f>IF(MAX('2. Collected Data'!AI916:AK916)='2. Collected Data'!AI916,"NaCl",IF(MAX('2. Collected Data'!AJ916:AK916)='2. Collected Data'!AJ916,"CaCl2","MgCl2"))</f>
        <v>CaCl2</v>
      </c>
      <c r="R916" s="59">
        <f>'2. Collected Data'!AL916/'2. Collected Data'!G916</f>
        <v>0.53120849933598935</v>
      </c>
      <c r="S916" s="59">
        <f>SUM('2. Collected Data'!AO916:AU916)/'2. Collected Data'!G916</f>
        <v>19.407740504648071</v>
      </c>
      <c r="T916" s="46" t="str">
        <f>IF(MAX('2. Collected Data'!AO916:AT916)='2. Collected Data'!AO916,"NaCl",IF(MAX('2. Collected Data'!AP916:AT916)='2. Collected Data'!AP916,"CaCl2",IF(MAX('2. Collected Data'!AQ916:AT916)='2. Collected Data'!AQ916,"MgCl2",IF(MAX('2. Collected Data'!AR916:AT916)='2. Collected Data'!AR916,"Potassium Acetate",IF('2. Collected Data'!AS916&gt;'2. Collected Data'!AT916,"Enhanced Brine","Ag Byproduct")))))</f>
        <v>NaCl</v>
      </c>
      <c r="U916" s="65" t="str">
        <f>IF('2. Collected Data'!BC916&gt;0,'2. Collected Data'!BC916/'2. Collected Data'!$G916,"")</f>
        <v/>
      </c>
      <c r="V916" s="65" t="str">
        <f>IF('2. Collected Data'!BD916&gt;0,'2. Collected Data'!BD916/'2. Collected Data'!$G916,"")</f>
        <v/>
      </c>
      <c r="W916" s="65">
        <f>IF('2. Collected Data'!BE916&gt;0,'2. Collected Data'!BE916/'2. Collected Data'!$G916,"")</f>
        <v>177.07423638778221</v>
      </c>
      <c r="X916" s="65">
        <f>IF('2. Collected Data'!BF916&gt;0,'2. Collected Data'!BF916/'2. Collected Data'!$G916,"")</f>
        <v>397.12095617529883</v>
      </c>
      <c r="Y916" s="67">
        <f>IF(AND('2. Collected Data'!BB916&gt;0,'2. Collected Data'!BH916&gt;0),('2. Collected Data'!BH916-'2. Collected Data'!BB916)/'2. Collected Data'!BH916,"")</f>
        <v>-1.5625E-2</v>
      </c>
    </row>
    <row r="917" spans="1:25" s="47" customFormat="1" ht="11.25" customHeight="1" x14ac:dyDescent="0.15">
      <c r="A917" s="60" t="str">
        <f>'2. Collected Data'!A917</f>
        <v>California</v>
      </c>
      <c r="B917" s="42"/>
      <c r="C917" s="42"/>
      <c r="D917" s="42"/>
      <c r="E917" s="42"/>
      <c r="F917" s="42"/>
      <c r="G917" s="123">
        <f>'2. Collected Data'!G917*'2. Collected Data'!AA917</f>
        <v>49645</v>
      </c>
      <c r="H917" s="41">
        <f>'2. Collected Data'!I917/'3. Calculated Stats'!$G917*1000</f>
        <v>20.646590794641959</v>
      </c>
      <c r="I917" s="41">
        <f>'2. Collected Data'!J917/'3. Calculated Stats'!$G917*1000</f>
        <v>3.8876019740155101</v>
      </c>
      <c r="J917" s="41">
        <f>'2. Collected Data'!K917/'3. Calculated Stats'!$G917*1000</f>
        <v>1.5510121865243227</v>
      </c>
      <c r="K917" s="59">
        <f>('2. Collected Data'!Y917+'2. Collected Data'!Z917)/G917*1000</f>
        <v>30.335381206566623</v>
      </c>
      <c r="L917" s="66">
        <f>IF(SUM('2. Collected Data'!Y917:Z917)&gt;0,(ROUND('2. Collected Data'!Y917/SUM('2. Collected Data'!Y917:Z917),2)),"")</f>
        <v>0.63</v>
      </c>
      <c r="M917" s="66">
        <f>IF(SUM('2. Collected Data'!Y917:Z917)&gt;0,1-L917,"")</f>
        <v>0.37</v>
      </c>
      <c r="N917" s="59">
        <f>IF('2. Collected Data'!AD917&gt;0,'2. Collected Data'!AE917/'2. Collected Data'!AD917,"")</f>
        <v>333.33333333333331</v>
      </c>
      <c r="O917" s="59">
        <f>IF('2. Collected Data'!AF917&gt;0,'2. Collected Data'!AG917/'2. Collected Data'!AF917,"")</f>
        <v>5000</v>
      </c>
      <c r="P917" s="59">
        <f>SUM('2. Collected Data'!AI917:AK917)/'2. Collected Data'!G917</f>
        <v>0.13683150367610031</v>
      </c>
      <c r="Q917" s="46" t="str">
        <f>IF(MAX('2. Collected Data'!AI917:AK917)='2. Collected Data'!AI917,"NaCl",IF(MAX('2. Collected Data'!AJ917:AK917)='2. Collected Data'!AJ917,"CaCl2","MgCl2"))</f>
        <v>NaCl</v>
      </c>
      <c r="R917" s="59">
        <f>'2. Collected Data'!AL917/'2. Collected Data'!G917</f>
        <v>0.7266189948635311</v>
      </c>
      <c r="S917" s="59">
        <f>SUM('2. Collected Data'!AO917:AU917)/'2. Collected Data'!G917</f>
        <v>10.498700775506093</v>
      </c>
      <c r="T917" s="46" t="str">
        <f>IF(MAX('2. Collected Data'!AO917:AT917)='2. Collected Data'!AO917,"NaCl",IF(MAX('2. Collected Data'!AP917:AT917)='2. Collected Data'!AP917,"CaCl2",IF(MAX('2. Collected Data'!AQ917:AT917)='2. Collected Data'!AQ917,"MgCl2",IF(MAX('2. Collected Data'!AR917:AT917)='2. Collected Data'!AR917,"Potassium Acetate",IF('2. Collected Data'!AS917&gt;'2. Collected Data'!AT917,"Enhanced Brine","Ag Byproduct")))))</f>
        <v>NaCl</v>
      </c>
      <c r="U917" s="65">
        <f>IF('2. Collected Data'!BC917&gt;0,'2. Collected Data'!BC917/'2. Collected Data'!$G917,"")</f>
        <v>191.41266995669253</v>
      </c>
      <c r="V917" s="65">
        <f>IF('2. Collected Data'!BD917&gt;0,'2. Collected Data'!BD917/'2. Collected Data'!$G917,"")</f>
        <v>41.30186322892537</v>
      </c>
      <c r="W917" s="65">
        <f>IF('2. Collected Data'!BE917&gt;0,'2. Collected Data'!BE917/'2. Collected Data'!$G917,"")</f>
        <v>37.030738241514754</v>
      </c>
      <c r="X917" s="65">
        <f>IF('2. Collected Data'!BF917&gt;0,'2. Collected Data'!BF917/'2. Collected Data'!$G917,"")</f>
        <v>274.08143821130022</v>
      </c>
      <c r="Y917" s="67" t="str">
        <f>IF(AND('2. Collected Data'!BB917&gt;0,'2. Collected Data'!BH917&gt;0),('2. Collected Data'!BH917-'2. Collected Data'!BB917)/'2. Collected Data'!BH917,"")</f>
        <v/>
      </c>
    </row>
    <row r="918" spans="1:25" s="47" customFormat="1" ht="11.25" customHeight="1" x14ac:dyDescent="0.15">
      <c r="A918" s="60" t="str">
        <f>'2. Collected Data'!A918</f>
        <v>Colorado</v>
      </c>
      <c r="B918" s="42"/>
      <c r="C918" s="42"/>
      <c r="D918" s="42"/>
      <c r="E918" s="42"/>
      <c r="F918" s="42"/>
      <c r="G918" s="123">
        <f>'2. Collected Data'!G918*'2. Collected Data'!AA918</f>
        <v>22540</v>
      </c>
      <c r="H918" s="41">
        <f>'2. Collected Data'!I918/'3. Calculated Stats'!$G918*1000</f>
        <v>39.662821650399287</v>
      </c>
      <c r="I918" s="41">
        <f>'2. Collected Data'!J918/'3. Calculated Stats'!$G918*1000</f>
        <v>3.9485359361135761</v>
      </c>
      <c r="J918" s="41">
        <f>'2. Collected Data'!K918/'3. Calculated Stats'!$G918*1000</f>
        <v>1.5971606033717836</v>
      </c>
      <c r="K918" s="59">
        <f>('2. Collected Data'!Y918+'2. Collected Data'!Z918)/G918*1000</f>
        <v>88.952972493345158</v>
      </c>
      <c r="L918" s="66">
        <f>IF(SUM('2. Collected Data'!Y918:Z918)&gt;0,(ROUND('2. Collected Data'!Y918/SUM('2. Collected Data'!Y918:Z918),2)),"")</f>
        <v>0.93</v>
      </c>
      <c r="M918" s="66">
        <f>IF(SUM('2. Collected Data'!Y918:Z918)&gt;0,1-L918,"")</f>
        <v>6.9999999999999951E-2</v>
      </c>
      <c r="N918" s="59">
        <f>IF('2. Collected Data'!AD918&gt;0,'2. Collected Data'!AE918/'2. Collected Data'!AD918,"")</f>
        <v>1030.0970873786407</v>
      </c>
      <c r="O918" s="59">
        <f>IF('2. Collected Data'!AF918&gt;0,'2. Collected Data'!AG918/'2. Collected Data'!AF918,"")</f>
        <v>43434.982035928144</v>
      </c>
      <c r="P918" s="59">
        <f>SUM('2. Collected Data'!AI918:AK918)/'2. Collected Data'!G918</f>
        <v>9.7889130434782601</v>
      </c>
      <c r="Q918" s="46" t="str">
        <f>IF(MAX('2. Collected Data'!AI918:AK918)='2. Collected Data'!AI918,"NaCl",IF(MAX('2. Collected Data'!AJ918:AK918)='2. Collected Data'!AJ918,"CaCl2","MgCl2"))</f>
        <v>MgCl2</v>
      </c>
      <c r="R918" s="59">
        <f>'2. Collected Data'!AL918/'2. Collected Data'!G918</f>
        <v>7.9652173913043481E-2</v>
      </c>
      <c r="S918" s="59">
        <f>SUM('2. Collected Data'!AO918:AU918)/'2. Collected Data'!G918</f>
        <v>590.59799999999996</v>
      </c>
      <c r="T918" s="46" t="str">
        <f>IF(MAX('2. Collected Data'!AO918:AT918)='2. Collected Data'!AO918,"NaCl",IF(MAX('2. Collected Data'!AP918:AT918)='2. Collected Data'!AP918,"CaCl2",IF(MAX('2. Collected Data'!AQ918:AT918)='2. Collected Data'!AQ918,"MgCl2",IF(MAX('2. Collected Data'!AR918:AT918)='2. Collected Data'!AR918,"Potassium Acetate",IF('2. Collected Data'!AS918&gt;'2. Collected Data'!AT918,"Enhanced Brine","Ag Byproduct")))))</f>
        <v>MgCl2</v>
      </c>
      <c r="U918" s="65">
        <f>IF('2. Collected Data'!BC918&gt;0,'2. Collected Data'!BC918/'2. Collected Data'!$G918,"")</f>
        <v>842.5367826086956</v>
      </c>
      <c r="V918" s="65">
        <f>IF('2. Collected Data'!BD918&gt;0,'2. Collected Data'!BD918/'2. Collected Data'!$G918,"")</f>
        <v>628.94952173913043</v>
      </c>
      <c r="W918" s="65">
        <f>IF('2. Collected Data'!BE918&gt;0,'2. Collected Data'!BE918/'2. Collected Data'!$G918,"")</f>
        <v>1045.6678260869564</v>
      </c>
      <c r="X918" s="65">
        <f>IF('2. Collected Data'!BF918&gt;0,'2. Collected Data'!BF918/'2. Collected Data'!$G918,"")</f>
        <v>2578.3105652173913</v>
      </c>
      <c r="Y918" s="67">
        <f>IF(AND('2. Collected Data'!BB918&gt;0,'2. Collected Data'!BH918&gt;0),('2. Collected Data'!BH918-'2. Collected Data'!BB918)/'2. Collected Data'!BH918,"")</f>
        <v>0.28160000000000002</v>
      </c>
    </row>
    <row r="919" spans="1:25" s="47" customFormat="1" ht="11.25" customHeight="1" x14ac:dyDescent="0.15">
      <c r="A919" s="60" t="str">
        <f>'2. Collected Data'!A919</f>
        <v>Connecticut</v>
      </c>
      <c r="B919" s="42"/>
      <c r="C919" s="42"/>
      <c r="D919" s="42"/>
      <c r="E919" s="42"/>
      <c r="F919" s="42"/>
      <c r="G919" s="123">
        <f>'2. Collected Data'!G919*'2. Collected Data'!AA919</f>
        <v>10870</v>
      </c>
      <c r="H919" s="41">
        <f>'2. Collected Data'!I919/'3. Calculated Stats'!$G919*1000</f>
        <v>58.32566697332107</v>
      </c>
      <c r="I919" s="41">
        <f>'2. Collected Data'!J919/'3. Calculated Stats'!$G919*1000</f>
        <v>0.18399264029438822</v>
      </c>
      <c r="J919" s="41">
        <f>'2. Collected Data'!K919/'3. Calculated Stats'!$G919*1000</f>
        <v>1.3799448022079117</v>
      </c>
      <c r="K919" s="59">
        <f>('2. Collected Data'!Y919+'2. Collected Data'!Z919)/G919*1000</f>
        <v>110.02759889604415</v>
      </c>
      <c r="L919" s="66">
        <f>IF(SUM('2. Collected Data'!Y919:Z919)&gt;0,(ROUND('2. Collected Data'!Y919/SUM('2. Collected Data'!Y919:Z919),2)),"")</f>
        <v>1</v>
      </c>
      <c r="M919" s="66">
        <f>IF(SUM('2. Collected Data'!Y919:Z919)&gt;0,1-L919,"")</f>
        <v>0</v>
      </c>
      <c r="N919" s="59">
        <f>IF('2. Collected Data'!AD919&gt;0,'2. Collected Data'!AE919/'2. Collected Data'!AD919,"")</f>
        <v>1546.3917525773195</v>
      </c>
      <c r="O919" s="59">
        <f>IF('2. Collected Data'!AF919&gt;0,'2. Collected Data'!AG919/'2. Collected Data'!AF919,"")</f>
        <v>4853.9325842696626</v>
      </c>
      <c r="P919" s="59">
        <f>SUM('2. Collected Data'!AI919:AK919)/'2. Collected Data'!G919</f>
        <v>21.462741490340388</v>
      </c>
      <c r="Q919" s="46" t="str">
        <f>IF(MAX('2. Collected Data'!AI919:AK919)='2. Collected Data'!AI919,"NaCl",IF(MAX('2. Collected Data'!AJ919:AK919)='2. Collected Data'!AJ919,"CaCl2","MgCl2"))</f>
        <v>NaCl</v>
      </c>
      <c r="R919" s="59">
        <f>'2. Collected Data'!AL919/'2. Collected Data'!G919</f>
        <v>0</v>
      </c>
      <c r="S919" s="59">
        <f>SUM('2. Collected Data'!AO919:AU919)/'2. Collected Data'!G919</f>
        <v>136.28334866605337</v>
      </c>
      <c r="T919" s="46" t="str">
        <f>IF(MAX('2. Collected Data'!AO919:AT919)='2. Collected Data'!AO919,"NaCl",IF(MAX('2. Collected Data'!AP919:AT919)='2. Collected Data'!AP919,"CaCl2",IF(MAX('2. Collected Data'!AQ919:AT919)='2. Collected Data'!AQ919,"MgCl2",IF(MAX('2. Collected Data'!AR919:AT919)='2. Collected Data'!AR919,"Potassium Acetate",IF('2. Collected Data'!AS919&gt;'2. Collected Data'!AT919,"Enhanced Brine","Ag Byproduct")))))</f>
        <v>MgCl2</v>
      </c>
      <c r="U919" s="65">
        <f>IF('2. Collected Data'!BC919&gt;0,'2. Collected Data'!BC919/'2. Collected Data'!$G919,"")</f>
        <v>2366.1453541858327</v>
      </c>
      <c r="V919" s="65" t="str">
        <f>IF('2. Collected Data'!BD919&gt;0,'2. Collected Data'!BD919/'2. Collected Data'!$G919,"")</f>
        <v/>
      </c>
      <c r="W919" s="65">
        <f>IF('2. Collected Data'!BE919&gt;0,'2. Collected Data'!BE919/'2. Collected Data'!$G919,"")</f>
        <v>1647.6540938362466</v>
      </c>
      <c r="X919" s="65">
        <f>IF('2. Collected Data'!BF919&gt;0,'2. Collected Data'!BF919/'2. Collected Data'!$G919,"")</f>
        <v>4575.3449862005518</v>
      </c>
      <c r="Y919" s="67">
        <f>IF(AND('2. Collected Data'!BB919&gt;0,'2. Collected Data'!BH919&gt;0),('2. Collected Data'!BH919-'2. Collected Data'!BB919)/'2. Collected Data'!BH919,"")</f>
        <v>0.04</v>
      </c>
    </row>
    <row r="920" spans="1:25" s="47" customFormat="1" ht="11.25" customHeight="1" x14ac:dyDescent="0.15">
      <c r="A920" s="60" t="str">
        <f>'2. Collected Data'!A920</f>
        <v>Delaware</v>
      </c>
      <c r="B920" s="42"/>
      <c r="C920" s="42"/>
      <c r="D920" s="42"/>
      <c r="E920" s="42"/>
      <c r="F920" s="42"/>
      <c r="G920" s="123">
        <f>'2. Collected Data'!G920*'2. Collected Data'!AA920</f>
        <v>13472</v>
      </c>
      <c r="H920" s="41">
        <f>'2. Collected Data'!I920/'3. Calculated Stats'!$G920*1000</f>
        <v>28.429334916864608</v>
      </c>
      <c r="I920" s="41">
        <f>'2. Collected Data'!J920/'3. Calculated Stats'!$G920*1000</f>
        <v>0.8165083135391924</v>
      </c>
      <c r="J920" s="41">
        <f>'2. Collected Data'!K920/'3. Calculated Stats'!$G920*1000</f>
        <v>0.37114014251781474</v>
      </c>
      <c r="K920" s="59">
        <f>('2. Collected Data'!Y920+'2. Collected Data'!Z920)/G920*1000</f>
        <v>24.421021377672211</v>
      </c>
      <c r="L920" s="66">
        <f>IF(SUM('2. Collected Data'!Y920:Z920)&gt;0,(ROUND('2. Collected Data'!Y920/SUM('2. Collected Data'!Y920:Z920),2)),"")</f>
        <v>0.87</v>
      </c>
      <c r="M920" s="66">
        <f>IF(SUM('2. Collected Data'!Y920:Z920)&gt;0,1-L920,"")</f>
        <v>0.13</v>
      </c>
      <c r="N920" s="59">
        <f>IF('2. Collected Data'!AD920&gt;0,'2. Collected Data'!AE920/'2. Collected Data'!AD920,"")</f>
        <v>2457.8947368421054</v>
      </c>
      <c r="O920" s="59">
        <f>IF('2. Collected Data'!AF920&gt;0,'2. Collected Data'!AG920/'2. Collected Data'!AF920,"")</f>
        <v>20000</v>
      </c>
      <c r="P920" s="59">
        <f>SUM('2. Collected Data'!AI920:AK920)/'2. Collected Data'!G920</f>
        <v>6.4949524940617573</v>
      </c>
      <c r="Q920" s="46" t="str">
        <f>IF(MAX('2. Collected Data'!AI920:AK920)='2. Collected Data'!AI920,"NaCl",IF(MAX('2. Collected Data'!AJ920:AK920)='2. Collected Data'!AJ920,"CaCl2","MgCl2"))</f>
        <v>NaCl</v>
      </c>
      <c r="R920" s="59">
        <f>'2. Collected Data'!AL920/'2. Collected Data'!G920</f>
        <v>0.19299287410926366</v>
      </c>
      <c r="S920" s="59">
        <f>SUM('2. Collected Data'!AO920:AU920)/'2. Collected Data'!G920</f>
        <v>46.392517814726844</v>
      </c>
      <c r="T920" s="46" t="str">
        <f>IF(MAX('2. Collected Data'!AO920:AT920)='2. Collected Data'!AO920,"NaCl",IF(MAX('2. Collected Data'!AP920:AT920)='2. Collected Data'!AP920,"CaCl2",IF(MAX('2. Collected Data'!AQ920:AT920)='2. Collected Data'!AQ920,"MgCl2",IF(MAX('2. Collected Data'!AR920:AT920)='2. Collected Data'!AR920,"Potassium Acetate",IF('2. Collected Data'!AS920&gt;'2. Collected Data'!AT920,"Enhanced Brine","Ag Byproduct")))))</f>
        <v>NaCl</v>
      </c>
      <c r="U920" s="65">
        <f>IF('2. Collected Data'!BC920&gt;0,'2. Collected Data'!BC920/'2. Collected Data'!$G920,"")</f>
        <v>176.06888361045131</v>
      </c>
      <c r="V920" s="65">
        <f>IF('2. Collected Data'!BD920&gt;0,'2. Collected Data'!BD920/'2. Collected Data'!$G920,"")</f>
        <v>54.334916864608076</v>
      </c>
      <c r="W920" s="65">
        <f>IF('2. Collected Data'!BE920&gt;0,'2. Collected Data'!BE920/'2. Collected Data'!$G920,"")</f>
        <v>388.36104513064134</v>
      </c>
      <c r="X920" s="65">
        <f>IF('2. Collected Data'!BF920&gt;0,'2. Collected Data'!BF920/'2. Collected Data'!$G920,"")</f>
        <v>1031.1757719714965</v>
      </c>
      <c r="Y920" s="67">
        <f>IF(AND('2. Collected Data'!BB920&gt;0,'2. Collected Data'!BH920&gt;0),('2. Collected Data'!BH920-'2. Collected Data'!BB920)/'2. Collected Data'!BH920,"")</f>
        <v>7.5673971306952498E-2</v>
      </c>
    </row>
    <row r="921" spans="1:25" s="47" customFormat="1" ht="11.25" customHeight="1" x14ac:dyDescent="0.15">
      <c r="A921" s="127" t="str">
        <f>'2. Collected Data'!A921</f>
        <v>District of Columbia</v>
      </c>
      <c r="B921" s="42"/>
      <c r="C921" s="42"/>
      <c r="D921" s="42"/>
      <c r="E921" s="42"/>
      <c r="F921" s="42"/>
      <c r="G921" s="123"/>
      <c r="H921" s="41"/>
      <c r="I921" s="41"/>
      <c r="J921" s="41"/>
      <c r="K921" s="59"/>
      <c r="L921" s="66"/>
      <c r="M921" s="66"/>
      <c r="N921" s="59"/>
      <c r="O921" s="59"/>
      <c r="P921" s="59"/>
      <c r="Q921" s="46"/>
      <c r="R921" s="59"/>
      <c r="S921" s="59"/>
      <c r="T921" s="46"/>
      <c r="U921" s="65"/>
      <c r="V921" s="65"/>
      <c r="W921" s="65"/>
      <c r="X921" s="65"/>
      <c r="Y921" s="67"/>
    </row>
    <row r="922" spans="1:25" s="47" customFormat="1" ht="11.25" customHeight="1" x14ac:dyDescent="0.15">
      <c r="A922" s="127" t="str">
        <f>'2. Collected Data'!A922</f>
        <v>Florida</v>
      </c>
      <c r="B922" s="42"/>
      <c r="C922" s="42"/>
      <c r="D922" s="42"/>
      <c r="E922" s="42"/>
      <c r="F922" s="42"/>
      <c r="G922" s="123"/>
      <c r="H922" s="41"/>
      <c r="I922" s="41"/>
      <c r="J922" s="41"/>
      <c r="K922" s="59"/>
      <c r="L922" s="66"/>
      <c r="M922" s="66"/>
      <c r="N922" s="59"/>
      <c r="O922" s="59"/>
      <c r="P922" s="59"/>
      <c r="Q922" s="46"/>
      <c r="R922" s="59"/>
      <c r="S922" s="59"/>
      <c r="T922" s="46"/>
      <c r="U922" s="65"/>
      <c r="V922" s="65"/>
      <c r="W922" s="65"/>
      <c r="X922" s="65"/>
      <c r="Y922" s="67"/>
    </row>
    <row r="923" spans="1:25" s="47" customFormat="1" ht="11.25" customHeight="1" x14ac:dyDescent="0.15">
      <c r="A923" s="127" t="str">
        <f>'2. Collected Data'!A923</f>
        <v>Georgia</v>
      </c>
      <c r="B923" s="42"/>
      <c r="C923" s="42"/>
      <c r="D923" s="42"/>
      <c r="E923" s="42"/>
      <c r="F923" s="42"/>
      <c r="G923" s="123"/>
      <c r="H923" s="41"/>
      <c r="I923" s="41"/>
      <c r="J923" s="41"/>
      <c r="K923" s="59"/>
      <c r="L923" s="66"/>
      <c r="M923" s="66"/>
      <c r="N923" s="59"/>
      <c r="O923" s="59"/>
      <c r="P923" s="59"/>
      <c r="Q923" s="46"/>
      <c r="R923" s="59"/>
      <c r="S923" s="59"/>
      <c r="T923" s="46"/>
      <c r="U923" s="65"/>
      <c r="V923" s="65"/>
      <c r="W923" s="65"/>
      <c r="X923" s="65"/>
      <c r="Y923" s="67"/>
    </row>
    <row r="924" spans="1:25" s="47" customFormat="1" ht="11.25" customHeight="1" x14ac:dyDescent="0.15">
      <c r="A924" s="127" t="str">
        <f>'2. Collected Data'!A924</f>
        <v>Hawaii</v>
      </c>
      <c r="B924" s="42"/>
      <c r="C924" s="42"/>
      <c r="D924" s="42"/>
      <c r="E924" s="42"/>
      <c r="F924" s="42"/>
      <c r="G924" s="123"/>
      <c r="H924" s="41"/>
      <c r="I924" s="41"/>
      <c r="J924" s="41"/>
      <c r="K924" s="59"/>
      <c r="L924" s="66"/>
      <c r="M924" s="66"/>
      <c r="N924" s="59"/>
      <c r="O924" s="59"/>
      <c r="P924" s="59"/>
      <c r="Q924" s="46"/>
      <c r="R924" s="59"/>
      <c r="S924" s="59"/>
      <c r="T924" s="46"/>
      <c r="U924" s="65"/>
      <c r="V924" s="65"/>
      <c r="W924" s="65"/>
      <c r="X924" s="65"/>
      <c r="Y924" s="67"/>
    </row>
    <row r="925" spans="1:25" s="47" customFormat="1" ht="11.25" customHeight="1" x14ac:dyDescent="0.15">
      <c r="A925" s="60" t="str">
        <f>'2. Collected Data'!A925</f>
        <v>Idaho</v>
      </c>
      <c r="B925" s="42"/>
      <c r="C925" s="42"/>
      <c r="D925" s="42"/>
      <c r="E925" s="42"/>
      <c r="F925" s="42"/>
      <c r="G925" s="123">
        <f>'2. Collected Data'!G925*'2. Collected Data'!AA925</f>
        <v>12284</v>
      </c>
      <c r="H925" s="41">
        <f>'2. Collected Data'!I925/'3. Calculated Stats'!$G925*1000</f>
        <v>32.725496580918268</v>
      </c>
      <c r="I925" s="41">
        <f>'2. Collected Data'!J925/'3. Calculated Stats'!$G925*1000</f>
        <v>3.0934549006838163</v>
      </c>
      <c r="J925" s="41">
        <f>'2. Collected Data'!K925/'3. Calculated Stats'!$G925*1000</f>
        <v>1.7909475740801042</v>
      </c>
      <c r="K925" s="59">
        <f>('2. Collected Data'!Y925+'2. Collected Data'!Z925)/G925*1000</f>
        <v>46.401823510257245</v>
      </c>
      <c r="L925" s="66">
        <f>IF(SUM('2. Collected Data'!Y925:Z925)&gt;0,(ROUND('2. Collected Data'!Y925/SUM('2. Collected Data'!Y925:Z925),2)),"")</f>
        <v>1</v>
      </c>
      <c r="M925" s="66">
        <f>IF(SUM('2. Collected Data'!Y925:Z925)&gt;0,1-L925,"")</f>
        <v>0</v>
      </c>
      <c r="N925" s="59">
        <f>IF('2. Collected Data'!AD925&gt;0,'2. Collected Data'!AE925/'2. Collected Data'!AD925,"")</f>
        <v>0</v>
      </c>
      <c r="O925" s="59">
        <f>IF('2. Collected Data'!AF925&gt;0,'2. Collected Data'!AG925/'2. Collected Data'!AF925,"")</f>
        <v>0</v>
      </c>
      <c r="P925" s="59">
        <f>SUM('2. Collected Data'!AI925:AK925)/'2. Collected Data'!G925</f>
        <v>3.1784435037447087</v>
      </c>
      <c r="Q925" s="46" t="str">
        <f>IF(MAX('2. Collected Data'!AI925:AK925)='2. Collected Data'!AI925,"NaCl",IF(MAX('2. Collected Data'!AJ925:AK925)='2. Collected Data'!AJ925,"CaCl2","MgCl2"))</f>
        <v>NaCl</v>
      </c>
      <c r="R925" s="59">
        <f>'2. Collected Data'!AL925/'2. Collected Data'!G925</f>
        <v>0.21434386193422339</v>
      </c>
      <c r="S925" s="59">
        <f>SUM('2. Collected Data'!AO925:AU925)/'2. Collected Data'!G925</f>
        <v>326.75113969391077</v>
      </c>
      <c r="T925" s="46" t="str">
        <f>IF(MAX('2. Collected Data'!AO925:AT925)='2. Collected Data'!AO925,"NaCl",IF(MAX('2. Collected Data'!AP925:AT925)='2. Collected Data'!AP925,"CaCl2",IF(MAX('2. Collected Data'!AQ925:AT925)='2. Collected Data'!AQ925,"MgCl2",IF(MAX('2. Collected Data'!AR925:AT925)='2. Collected Data'!AR925,"Potassium Acetate",IF('2. Collected Data'!AS925&gt;'2. Collected Data'!AT925,"Enhanced Brine","Ag Byproduct")))))</f>
        <v>NaCl</v>
      </c>
      <c r="U925" s="65" t="str">
        <f>IF('2. Collected Data'!BC925&gt;0,'2. Collected Data'!BC925/'2. Collected Data'!$G925,"")</f>
        <v/>
      </c>
      <c r="V925" s="65" t="str">
        <f>IF('2. Collected Data'!BD925&gt;0,'2. Collected Data'!BD925/'2. Collected Data'!$G925,"")</f>
        <v/>
      </c>
      <c r="W925" s="65" t="str">
        <f>IF('2. Collected Data'!BE925&gt;0,'2. Collected Data'!BE925/'2. Collected Data'!$G925,"")</f>
        <v/>
      </c>
      <c r="X925" s="65" t="str">
        <f>IF('2. Collected Data'!BF925&gt;0,'2. Collected Data'!BF925/'2. Collected Data'!$G925,"")</f>
        <v/>
      </c>
      <c r="Y925" s="67">
        <f>IF(AND('2. Collected Data'!BB925&gt;0,'2. Collected Data'!BH925&gt;0),('2. Collected Data'!BH925-'2. Collected Data'!BB925)/'2. Collected Data'!BH925,"")</f>
        <v>0</v>
      </c>
    </row>
    <row r="926" spans="1:25" s="47" customFormat="1" ht="11.25" customHeight="1" x14ac:dyDescent="0.15">
      <c r="A926" s="60" t="str">
        <f>'2. Collected Data'!A926</f>
        <v>Illinois</v>
      </c>
      <c r="B926" s="42"/>
      <c r="C926" s="42"/>
      <c r="D926" s="42"/>
      <c r="E926" s="42"/>
      <c r="F926" s="42"/>
      <c r="G926" s="123">
        <f>'2. Collected Data'!G926*'2. Collected Data'!AA926</f>
        <v>43780</v>
      </c>
      <c r="H926" s="41">
        <f>'2. Collected Data'!I926/'3. Calculated Stats'!$G926*1000</f>
        <v>42.553677478300592</v>
      </c>
      <c r="I926" s="41">
        <f>'2. Collected Data'!J926/'3. Calculated Stats'!$G926*1000</f>
        <v>2.0785746916400183</v>
      </c>
      <c r="J926" s="41">
        <f>'2. Collected Data'!K926/'3. Calculated Stats'!$G926*1000</f>
        <v>9.1365920511649157E-2</v>
      </c>
      <c r="K926" s="59">
        <f>('2. Collected Data'!Y926+'2. Collected Data'!Z926)/G926*1000</f>
        <v>83.736866148926453</v>
      </c>
      <c r="L926" s="66">
        <f>IF(SUM('2. Collected Data'!Y926:Z926)&gt;0,(ROUND('2. Collected Data'!Y926/SUM('2. Collected Data'!Y926:Z926),2)),"")</f>
        <v>0.43</v>
      </c>
      <c r="M926" s="66">
        <f>IF(SUM('2. Collected Data'!Y926:Z926)&gt;0,1-L926,"")</f>
        <v>0.57000000000000006</v>
      </c>
      <c r="N926" s="59">
        <f>IF('2. Collected Data'!AD926&gt;0,'2. Collected Data'!AE926/'2. Collected Data'!AD926,"")</f>
        <v>2529.9479166666665</v>
      </c>
      <c r="O926" s="59">
        <f>IF('2. Collected Data'!AF926&gt;0,'2. Collected Data'!AG926/'2. Collected Data'!AF926,"")</f>
        <v>2000</v>
      </c>
      <c r="P926" s="59">
        <f>SUM('2. Collected Data'!AI926:AK926)/'2. Collected Data'!G926</f>
        <v>12.300137048880767</v>
      </c>
      <c r="Q926" s="46" t="str">
        <f>IF(MAX('2. Collected Data'!AI926:AK926)='2. Collected Data'!AI926,"NaCl",IF(MAX('2. Collected Data'!AJ926:AK926)='2. Collected Data'!AJ926,"CaCl2","MgCl2"))</f>
        <v>NaCl</v>
      </c>
      <c r="R926" s="59">
        <f>'2. Collected Data'!AL926/'2. Collected Data'!G926</f>
        <v>0</v>
      </c>
      <c r="S926" s="59">
        <f>SUM('2. Collected Data'!AO926:AU926)/'2. Collected Data'!G926</f>
        <v>57.172224760164461</v>
      </c>
      <c r="T926" s="46" t="str">
        <f>IF(MAX('2. Collected Data'!AO926:AT926)='2. Collected Data'!AO926,"NaCl",IF(MAX('2. Collected Data'!AP926:AT926)='2. Collected Data'!AP926,"CaCl2",IF(MAX('2. Collected Data'!AQ926:AT926)='2. Collected Data'!AQ926,"MgCl2",IF(MAX('2. Collected Data'!AR926:AT926)='2. Collected Data'!AR926,"Potassium Acetate",IF('2. Collected Data'!AS926&gt;'2. Collected Data'!AT926,"Enhanced Brine","Ag Byproduct")))))</f>
        <v>NaCl</v>
      </c>
      <c r="U926" s="65">
        <f>IF('2. Collected Data'!BC926&gt;0,'2. Collected Data'!BC926/'2. Collected Data'!$G926,"")</f>
        <v>612.15166742804934</v>
      </c>
      <c r="V926" s="65">
        <f>IF('2. Collected Data'!BD926&gt;0,'2. Collected Data'!BD926/'2. Collected Data'!$G926,"")</f>
        <v>440.84056646870715</v>
      </c>
      <c r="W926" s="65">
        <f>IF('2. Collected Data'!BE926&gt;0,'2. Collected Data'!BE926/'2. Collected Data'!$G926,"")</f>
        <v>584.74189127455463</v>
      </c>
      <c r="X926" s="65">
        <f>IF('2. Collected Data'!BF926&gt;0,'2. Collected Data'!BF926/'2. Collected Data'!$G926,"")</f>
        <v>1637.734125171311</v>
      </c>
      <c r="Y926" s="67">
        <f>IF(AND('2. Collected Data'!BB926&gt;0,'2. Collected Data'!BH926&gt;0),('2. Collected Data'!BH926-'2. Collected Data'!BB926)/'2. Collected Data'!BH926,"")</f>
        <v>-3.0769230769230771E-2</v>
      </c>
    </row>
    <row r="927" spans="1:25" s="47" customFormat="1" ht="11.25" customHeight="1" x14ac:dyDescent="0.15">
      <c r="A927" s="60" t="str">
        <f>'2. Collected Data'!A927</f>
        <v>Indiana</v>
      </c>
      <c r="B927" s="42"/>
      <c r="C927" s="42"/>
      <c r="D927" s="42"/>
      <c r="E927" s="42"/>
      <c r="F927" s="42"/>
      <c r="G927" s="123">
        <f>'2. Collected Data'!G927*'2. Collected Data'!AA927</f>
        <v>29203</v>
      </c>
      <c r="H927" s="41">
        <f>'2. Collected Data'!I927/'3. Calculated Stats'!$G927*1000</f>
        <v>37.667362942163479</v>
      </c>
      <c r="I927" s="41">
        <f>'2. Collected Data'!J927/'3. Calculated Stats'!$G927*1000</f>
        <v>0</v>
      </c>
      <c r="J927" s="41">
        <f>'2. Collected Data'!K927/'3. Calculated Stats'!$G927*1000</f>
        <v>0</v>
      </c>
      <c r="K927" s="59">
        <f>('2. Collected Data'!Y927+'2. Collected Data'!Z927)/G927*1000</f>
        <v>46.056911961099885</v>
      </c>
      <c r="L927" s="66">
        <f>IF(SUM('2. Collected Data'!Y927:Z927)&gt;0,(ROUND('2. Collected Data'!Y927/SUM('2. Collected Data'!Y927:Z927),2)),"")</f>
        <v>0.89</v>
      </c>
      <c r="M927" s="66">
        <f>IF(SUM('2. Collected Data'!Y927:Z927)&gt;0,1-L927,"")</f>
        <v>0.10999999999999999</v>
      </c>
      <c r="N927" s="59">
        <f>IF('2. Collected Data'!AD927&gt;0,'2. Collected Data'!AE927/'2. Collected Data'!AD927,"")</f>
        <v>3183.3333333333335</v>
      </c>
      <c r="O927" s="59">
        <f>IF('2. Collected Data'!AF927&gt;0,'2. Collected Data'!AG927/'2. Collected Data'!AF927,"")</f>
        <v>11666.666666666666</v>
      </c>
      <c r="P927" s="59">
        <f>SUM('2. Collected Data'!AI927:AK927)/'2. Collected Data'!G927</f>
        <v>9.5298428243673587</v>
      </c>
      <c r="Q927" s="46" t="str">
        <f>IF(MAX('2. Collected Data'!AI927:AK927)='2. Collected Data'!AI927,"NaCl",IF(MAX('2. Collected Data'!AJ927:AK927)='2. Collected Data'!AJ927,"CaCl2","MgCl2"))</f>
        <v>NaCl</v>
      </c>
      <c r="R927" s="59">
        <f>'2. Collected Data'!AL927/'2. Collected Data'!G927</f>
        <v>0</v>
      </c>
      <c r="S927" s="59">
        <f>SUM('2. Collected Data'!AO927:AU927)/'2. Collected Data'!G927</f>
        <v>177.93240420504742</v>
      </c>
      <c r="T927" s="46" t="str">
        <f>IF(MAX('2. Collected Data'!AO927:AT927)='2. Collected Data'!AO927,"NaCl",IF(MAX('2. Collected Data'!AP927:AT927)='2. Collected Data'!AP927,"CaCl2",IF(MAX('2. Collected Data'!AQ927:AT927)='2. Collected Data'!AQ927,"MgCl2",IF(MAX('2. Collected Data'!AR927:AT927)='2. Collected Data'!AR927,"Potassium Acetate",IF('2. Collected Data'!AS927&gt;'2. Collected Data'!AT927,"Enhanced Brine","Ag Byproduct")))))</f>
        <v>NaCl</v>
      </c>
      <c r="U927" s="65" t="str">
        <f>IF('2. Collected Data'!BC927&gt;0,'2. Collected Data'!BC927/'2. Collected Data'!$G927,"")</f>
        <v/>
      </c>
      <c r="V927" s="65" t="str">
        <f>IF('2. Collected Data'!BD927&gt;0,'2. Collected Data'!BD927/'2. Collected Data'!$G927,"")</f>
        <v/>
      </c>
      <c r="W927" s="65" t="str">
        <f>IF('2. Collected Data'!BE927&gt;0,'2. Collected Data'!BE927/'2. Collected Data'!$G927,"")</f>
        <v/>
      </c>
      <c r="X927" s="65">
        <f>IF('2. Collected Data'!BF927&gt;0,'2. Collected Data'!BF927/'2. Collected Data'!$G927,"")</f>
        <v>1379.9952059719892</v>
      </c>
      <c r="Y927" s="67">
        <f>IF(AND('2. Collected Data'!BB927&gt;0,'2. Collected Data'!BH927&gt;0),('2. Collected Data'!BH927-'2. Collected Data'!BB927)/'2. Collected Data'!BH927,"")</f>
        <v>0</v>
      </c>
    </row>
    <row r="928" spans="1:25" s="47" customFormat="1" ht="11.25" customHeight="1" x14ac:dyDescent="0.15">
      <c r="A928" s="60" t="str">
        <f>'2. Collected Data'!A928</f>
        <v>Iowa</v>
      </c>
      <c r="B928" s="42"/>
      <c r="C928" s="42"/>
      <c r="D928" s="42"/>
      <c r="E928" s="42"/>
      <c r="F928" s="42"/>
      <c r="G928" s="123">
        <f>'2. Collected Data'!G928*'2. Collected Data'!AA928</f>
        <v>23157.119999999999</v>
      </c>
      <c r="H928" s="41">
        <f>'2. Collected Data'!I928/'3. Calculated Stats'!$G928*1000</f>
        <v>38.519470469557533</v>
      </c>
      <c r="I928" s="41">
        <f>'2. Collected Data'!J928/'3. Calculated Stats'!$G928*1000</f>
        <v>2.2887129314871628</v>
      </c>
      <c r="J928" s="41">
        <f>'2. Collected Data'!K928/'3. Calculated Stats'!$G928*1000</f>
        <v>3.8001271315258549</v>
      </c>
      <c r="K928" s="59">
        <f>('2. Collected Data'!Y928+'2. Collected Data'!Z928)/G928*1000</f>
        <v>69.265953624630356</v>
      </c>
      <c r="L928" s="66">
        <f>IF(SUM('2. Collected Data'!Y928:Z928)&gt;0,(ROUND('2. Collected Data'!Y928/SUM('2. Collected Data'!Y928:Z928),2)),"")</f>
        <v>0.7</v>
      </c>
      <c r="M928" s="66">
        <f>IF(SUM('2. Collected Data'!Y928:Z928)&gt;0,1-L928,"")</f>
        <v>0.30000000000000004</v>
      </c>
      <c r="N928" s="59">
        <f>IF('2. Collected Data'!AD928&gt;0,'2. Collected Data'!AE928/'2. Collected Data'!AD928,"")</f>
        <v>2035.3211009174313</v>
      </c>
      <c r="O928" s="59">
        <f>IF('2. Collected Data'!AF928&gt;0,'2. Collected Data'!AG928/'2. Collected Data'!AF928,"")</f>
        <v>26146.788990825688</v>
      </c>
      <c r="P928" s="59">
        <f>SUM('2. Collected Data'!AI928:AK928)/'2. Collected Data'!G928</f>
        <v>5.172581046347732</v>
      </c>
      <c r="Q928" s="46" t="str">
        <f>IF(MAX('2. Collected Data'!AI928:AK928)='2. Collected Data'!AI928,"NaCl",IF(MAX('2. Collected Data'!AJ928:AK928)='2. Collected Data'!AJ928,"CaCl2","MgCl2"))</f>
        <v>NaCl</v>
      </c>
      <c r="R928" s="59">
        <f>'2. Collected Data'!AL928/'2. Collected Data'!G928</f>
        <v>0.8224442417709974</v>
      </c>
      <c r="S928" s="59">
        <f>SUM('2. Collected Data'!AO928:AU928)/'2. Collected Data'!G928</f>
        <v>775.23186302959948</v>
      </c>
      <c r="T928" s="46" t="str">
        <f>IF(MAX('2. Collected Data'!AO928:AT928)='2. Collected Data'!AO928,"NaCl",IF(MAX('2. Collected Data'!AP928:AT928)='2. Collected Data'!AP928,"CaCl2",IF(MAX('2. Collected Data'!AQ928:AT928)='2. Collected Data'!AQ928,"MgCl2",IF(MAX('2. Collected Data'!AR928:AT928)='2. Collected Data'!AR928,"Potassium Acetate",IF('2. Collected Data'!AS928&gt;'2. Collected Data'!AT928,"Enhanced Brine","Ag Byproduct")))))</f>
        <v>NaCl</v>
      </c>
      <c r="U928" s="65">
        <f>IF('2. Collected Data'!BC928&gt;0,'2. Collected Data'!BC928/'2. Collected Data'!$G928,"")</f>
        <v>403.21561230412073</v>
      </c>
      <c r="V928" s="65">
        <f>IF('2. Collected Data'!BD928&gt;0,'2. Collected Data'!BD928/'2. Collected Data'!$G928,"")</f>
        <v>247.17656081585275</v>
      </c>
      <c r="W928" s="65">
        <f>IF('2. Collected Data'!BE928&gt;0,'2. Collected Data'!BE928/'2. Collected Data'!$G928,"")</f>
        <v>395.13871154962277</v>
      </c>
      <c r="X928" s="65">
        <f>IF('2. Collected Data'!BF928&gt;0,'2. Collected Data'!BF928/'2. Collected Data'!$G928,"")</f>
        <v>1045.5308846695962</v>
      </c>
      <c r="Y928" s="67" t="str">
        <f>IF(AND('2. Collected Data'!BB928&gt;0,'2. Collected Data'!BH928&gt;0),('2. Collected Data'!BH928-'2. Collected Data'!BB928)/'2. Collected Data'!BH928,"")</f>
        <v/>
      </c>
    </row>
    <row r="929" spans="1:25" s="47" customFormat="1" ht="11.25" customHeight="1" x14ac:dyDescent="0.15">
      <c r="A929" s="60" t="str">
        <f>'2. Collected Data'!A929</f>
        <v>Kansas</v>
      </c>
      <c r="B929" s="42"/>
      <c r="C929" s="42"/>
      <c r="D929" s="42"/>
      <c r="E929" s="42"/>
      <c r="F929" s="42"/>
      <c r="G929" s="123">
        <f>'2. Collected Data'!G929*'2. Collected Data'!AA929</f>
        <v>25300</v>
      </c>
      <c r="H929" s="41">
        <f>'2. Collected Data'!I929/'3. Calculated Stats'!$G929*1000</f>
        <v>23.359683794466402</v>
      </c>
      <c r="I929" s="41">
        <f>'2. Collected Data'!J929/'3. Calculated Stats'!$G929*1000</f>
        <v>4.5059288537549413</v>
      </c>
      <c r="J929" s="41">
        <f>'2. Collected Data'!K929/'3. Calculated Stats'!$G929*1000</f>
        <v>0.15810276679841898</v>
      </c>
      <c r="K929" s="59">
        <f>('2. Collected Data'!Y929+'2. Collected Data'!Z929)/G929*1000</f>
        <v>51.976284584980235</v>
      </c>
      <c r="L929" s="66">
        <f>IF(SUM('2. Collected Data'!Y929:Z929)&gt;0,(ROUND('2. Collected Data'!Y929/SUM('2. Collected Data'!Y929:Z929),2)),"")</f>
        <v>0.99</v>
      </c>
      <c r="M929" s="66">
        <f>IF(SUM('2. Collected Data'!Y929:Z929)&gt;0,1-L929,"")</f>
        <v>1.0000000000000009E-2</v>
      </c>
      <c r="N929" s="59">
        <f>IF('2. Collected Data'!AD929&gt;0,'2. Collected Data'!AE929/'2. Collected Data'!AD929,"")</f>
        <v>613.49693251533745</v>
      </c>
      <c r="O929" s="59">
        <f>IF('2. Collected Data'!AF929&gt;0,'2. Collected Data'!AG929/'2. Collected Data'!AF929,"")</f>
        <v>16000</v>
      </c>
      <c r="P929" s="59">
        <f>SUM('2. Collected Data'!AI929:AK929)/'2. Collected Data'!G929</f>
        <v>3.3596837944664033</v>
      </c>
      <c r="Q929" s="46" t="str">
        <f>IF(MAX('2. Collected Data'!AI929:AK929)='2. Collected Data'!AI929,"NaCl",IF(MAX('2. Collected Data'!AJ929:AK929)='2. Collected Data'!AJ929,"CaCl2","MgCl2"))</f>
        <v>NaCl</v>
      </c>
      <c r="R929" s="59">
        <f>'2. Collected Data'!AL929/'2. Collected Data'!G929</f>
        <v>1.7786561264822134</v>
      </c>
      <c r="S929" s="59">
        <f>SUM('2. Collected Data'!AO929:AU929)/'2. Collected Data'!G929</f>
        <v>159.28853754940712</v>
      </c>
      <c r="T929" s="46" t="str">
        <f>IF(MAX('2. Collected Data'!AO929:AT929)='2. Collected Data'!AO929,"NaCl",IF(MAX('2. Collected Data'!AP929:AT929)='2. Collected Data'!AP929,"CaCl2",IF(MAX('2. Collected Data'!AQ929:AT929)='2. Collected Data'!AQ929,"MgCl2",IF(MAX('2. Collected Data'!AR929:AT929)='2. Collected Data'!AR929,"Potassium Acetate",IF('2. Collected Data'!AS929&gt;'2. Collected Data'!AT929,"Enhanced Brine","Ag Byproduct")))))</f>
        <v>NaCl</v>
      </c>
      <c r="U929" s="65">
        <f>IF('2. Collected Data'!BC929&gt;0,'2. Collected Data'!BC929/'2. Collected Data'!$G929,"")</f>
        <v>264.82213438735175</v>
      </c>
      <c r="V929" s="65">
        <f>IF('2. Collected Data'!BD929&gt;0,'2. Collected Data'!BD929/'2. Collected Data'!$G929,"")</f>
        <v>209.48616600790513</v>
      </c>
      <c r="W929" s="65">
        <f>IF('2. Collected Data'!BE929&gt;0,'2. Collected Data'!BE929/'2. Collected Data'!$G929,"")</f>
        <v>166.00790513833991</v>
      </c>
      <c r="X929" s="65">
        <f>IF('2. Collected Data'!BF929&gt;0,'2. Collected Data'!BF929/'2. Collected Data'!$G929,"")</f>
        <v>632.41106719367588</v>
      </c>
      <c r="Y929" s="67">
        <f>IF(AND('2. Collected Data'!BB929&gt;0,'2. Collected Data'!BH929&gt;0),('2. Collected Data'!BH929-'2. Collected Data'!BB929)/'2. Collected Data'!BH929,"")</f>
        <v>0</v>
      </c>
    </row>
    <row r="930" spans="1:25" s="47" customFormat="1" ht="11.25" customHeight="1" x14ac:dyDescent="0.15">
      <c r="A930" s="127" t="str">
        <f>'2. Collected Data'!A930</f>
        <v>Kentucky</v>
      </c>
      <c r="B930" s="42"/>
      <c r="C930" s="42"/>
      <c r="D930" s="42"/>
      <c r="E930" s="42"/>
      <c r="F930" s="42"/>
      <c r="G930" s="123"/>
      <c r="H930" s="41"/>
      <c r="I930" s="41"/>
      <c r="J930" s="41"/>
      <c r="K930" s="59"/>
      <c r="L930" s="66"/>
      <c r="M930" s="66"/>
      <c r="N930" s="59"/>
      <c r="O930" s="59"/>
      <c r="P930" s="59"/>
      <c r="Q930" s="46"/>
      <c r="R930" s="59"/>
      <c r="S930" s="59"/>
      <c r="T930" s="46"/>
      <c r="U930" s="65"/>
      <c r="V930" s="65"/>
      <c r="W930" s="65"/>
      <c r="X930" s="65"/>
      <c r="Y930" s="67"/>
    </row>
    <row r="931" spans="1:25" s="47" customFormat="1" ht="11.25" customHeight="1" x14ac:dyDescent="0.15">
      <c r="A931" s="60" t="str">
        <f>'2. Collected Data'!A931</f>
        <v>Louisiana</v>
      </c>
      <c r="B931" s="42"/>
      <c r="C931" s="42"/>
      <c r="D931" s="42"/>
      <c r="E931" s="42"/>
      <c r="F931" s="42"/>
      <c r="G931" s="123">
        <f>'2. Collected Data'!G931*'2. Collected Data'!AA931</f>
        <v>39300</v>
      </c>
      <c r="H931" s="41">
        <f>'2. Collected Data'!I931/'3. Calculated Stats'!$G931*1000</f>
        <v>0</v>
      </c>
      <c r="I931" s="41">
        <f>'2. Collected Data'!J931/'3. Calculated Stats'!$G931*1000</f>
        <v>1.2213740458015268</v>
      </c>
      <c r="J931" s="41">
        <f>'2. Collected Data'!K931/'3. Calculated Stats'!$G931*1000</f>
        <v>0</v>
      </c>
      <c r="K931" s="59">
        <f>('2. Collected Data'!Y931+'2. Collected Data'!Z931)/G931*1000</f>
        <v>25.445292620865139</v>
      </c>
      <c r="L931" s="66">
        <f>IF(SUM('2. Collected Data'!Y931:Z931)&gt;0,(ROUND('2. Collected Data'!Y931/SUM('2. Collected Data'!Y931:Z931),2)),"")</f>
        <v>1</v>
      </c>
      <c r="M931" s="66">
        <f>IF(SUM('2. Collected Data'!Y931:Z931)&gt;0,1-L931,"")</f>
        <v>0</v>
      </c>
      <c r="N931" s="59">
        <f>IF('2. Collected Data'!AD931&gt;0,'2. Collected Data'!AE931/'2. Collected Data'!AD931,"")</f>
        <v>94.594594594594597</v>
      </c>
      <c r="O931" s="59">
        <f>IF('2. Collected Data'!AF931&gt;0,'2. Collected Data'!AG931/'2. Collected Data'!AF931,"")</f>
        <v>4966.666666666667</v>
      </c>
      <c r="P931" s="59">
        <f>SUM('2. Collected Data'!AI931:AK931)/'2. Collected Data'!G931</f>
        <v>2.9567430025445294E-2</v>
      </c>
      <c r="Q931" s="46" t="str">
        <f>IF(MAX('2. Collected Data'!AI931:AK931)='2. Collected Data'!AI931,"NaCl",IF(MAX('2. Collected Data'!AJ931:AK931)='2. Collected Data'!AJ931,"CaCl2","MgCl2"))</f>
        <v>NaCl</v>
      </c>
      <c r="R931" s="59">
        <f>'2. Collected Data'!AL931/'2. Collected Data'!G931</f>
        <v>0</v>
      </c>
      <c r="S931" s="59">
        <f>SUM('2. Collected Data'!AO931:AU931)/'2. Collected Data'!G931</f>
        <v>0.67849872773536901</v>
      </c>
      <c r="T931" s="46" t="str">
        <f>IF(MAX('2. Collected Data'!AO931:AT931)='2. Collected Data'!AO931,"NaCl",IF(MAX('2. Collected Data'!AP931:AT931)='2. Collected Data'!AP931,"CaCl2",IF(MAX('2. Collected Data'!AQ931:AT931)='2. Collected Data'!AQ931,"MgCl2",IF(MAX('2. Collected Data'!AR931:AT931)='2. Collected Data'!AR931,"Potassium Acetate",IF('2. Collected Data'!AS931&gt;'2. Collected Data'!AT931,"Enhanced Brine","Ag Byproduct")))))</f>
        <v>NaCl</v>
      </c>
      <c r="U931" s="65">
        <f>IF('2. Collected Data'!BC931&gt;0,'2. Collected Data'!BC931/'2. Collected Data'!$G931,"")</f>
        <v>48.306972010178114</v>
      </c>
      <c r="V931" s="65">
        <f>IF('2. Collected Data'!BD931&gt;0,'2. Collected Data'!BD931/'2. Collected Data'!$G931,"")</f>
        <v>18.619796437659033</v>
      </c>
      <c r="W931" s="65">
        <f>IF('2. Collected Data'!BE931&gt;0,'2. Collected Data'!BE931/'2. Collected Data'!$G931,"")</f>
        <v>6.7113740458015263</v>
      </c>
      <c r="X931" s="65">
        <f>IF('2. Collected Data'!BF931&gt;0,'2. Collected Data'!BF931/'2. Collected Data'!$G931,"")</f>
        <v>73.638142493638682</v>
      </c>
      <c r="Y931" s="67" t="str">
        <f>IF(AND('2. Collected Data'!BB931&gt;0,'2. Collected Data'!BH931&gt;0),('2. Collected Data'!BH931-'2. Collected Data'!BB931)/'2. Collected Data'!BH931,"")</f>
        <v/>
      </c>
    </row>
    <row r="932" spans="1:25" s="47" customFormat="1" ht="11.25" customHeight="1" x14ac:dyDescent="0.15">
      <c r="A932" s="60" t="str">
        <f>'2. Collected Data'!A932</f>
        <v>Maine</v>
      </c>
      <c r="B932" s="42"/>
      <c r="C932" s="42"/>
      <c r="D932" s="42"/>
      <c r="E932" s="42"/>
      <c r="F932" s="42"/>
      <c r="G932" s="123">
        <f>'2. Collected Data'!G932*'2. Collected Data'!AA932</f>
        <v>7802</v>
      </c>
      <c r="H932" s="41">
        <f>'2. Collected Data'!I932/'3. Calculated Stats'!$G932*1000</f>
        <v>51.397077672391696</v>
      </c>
      <c r="I932" s="41">
        <f>'2. Collected Data'!J932/'3. Calculated Stats'!$G932*1000</f>
        <v>2.8197897974878239</v>
      </c>
      <c r="J932" s="41">
        <f>'2. Collected Data'!K932/'3. Calculated Stats'!$G932*1000</f>
        <v>1.5380671622660858</v>
      </c>
      <c r="K932" s="59">
        <f>('2. Collected Data'!Y932+'2. Collected Data'!Z932)/G932*1000</f>
        <v>125.2243014611638</v>
      </c>
      <c r="L932" s="66">
        <f>IF(SUM('2. Collected Data'!Y932:Z932)&gt;0,(ROUND('2. Collected Data'!Y932/SUM('2. Collected Data'!Y932:Z932),2)),"")</f>
        <v>1</v>
      </c>
      <c r="M932" s="66">
        <f>IF(SUM('2. Collected Data'!Y932:Z932)&gt;0,1-L932,"")</f>
        <v>0</v>
      </c>
      <c r="N932" s="59">
        <f>IF('2. Collected Data'!AD932&gt;0,'2. Collected Data'!AE932/'2. Collected Data'!AD932,"")</f>
        <v>850</v>
      </c>
      <c r="O932" s="59">
        <f>IF('2. Collected Data'!AF932&gt;0,'2. Collected Data'!AG932/'2. Collected Data'!AF932,"")</f>
        <v>8250</v>
      </c>
      <c r="P932" s="59">
        <f>SUM('2. Collected Data'!AI932:AK932)/'2. Collected Data'!G932</f>
        <v>15.948554216867469</v>
      </c>
      <c r="Q932" s="46" t="str">
        <f>IF(MAX('2. Collected Data'!AI932:AK932)='2. Collected Data'!AI932,"NaCl",IF(MAX('2. Collected Data'!AJ932:AK932)='2. Collected Data'!AJ932,"CaCl2","MgCl2"))</f>
        <v>NaCl</v>
      </c>
      <c r="R932" s="59">
        <f>'2. Collected Data'!AL932/'2. Collected Data'!G932</f>
        <v>3.0120481927710845</v>
      </c>
      <c r="S932" s="59">
        <f>SUM('2. Collected Data'!AO932:AU932)/'2. Collected Data'!G932</f>
        <v>155.42168674698794</v>
      </c>
      <c r="T932" s="46" t="str">
        <f>IF(MAX('2. Collected Data'!AO932:AT932)='2. Collected Data'!AO932,"NaCl",IF(MAX('2. Collected Data'!AP932:AT932)='2. Collected Data'!AP932,"CaCl2",IF(MAX('2. Collected Data'!AQ932:AT932)='2. Collected Data'!AQ932,"MgCl2",IF(MAX('2. Collected Data'!AR932:AT932)='2. Collected Data'!AR932,"Potassium Acetate",IF('2. Collected Data'!AS932&gt;'2. Collected Data'!AT932,"Enhanced Brine","Ag Byproduct")))))</f>
        <v>NaCl</v>
      </c>
      <c r="U932" s="65">
        <f>IF('2. Collected Data'!BC932&gt;0,'2. Collected Data'!BC932/'2. Collected Data'!$G932,"")</f>
        <v>1112.0481927710844</v>
      </c>
      <c r="V932" s="65">
        <f>IF('2. Collected Data'!BD932&gt;0,'2. Collected Data'!BD932/'2. Collected Data'!$G932,"")</f>
        <v>1341.8072289156626</v>
      </c>
      <c r="W932" s="65">
        <f>IF('2. Collected Data'!BE932&gt;0,'2. Collected Data'!BE932/'2. Collected Data'!$G932,"")</f>
        <v>1133.0120481927711</v>
      </c>
      <c r="X932" s="65">
        <f>IF('2. Collected Data'!BF932&gt;0,'2. Collected Data'!BF932/'2. Collected Data'!$G932,"")</f>
        <v>3790.9638554216867</v>
      </c>
      <c r="Y932" s="67">
        <f>IF(AND('2. Collected Data'!BB932&gt;0,'2. Collected Data'!BH932&gt;0),('2. Collected Data'!BH932-'2. Collected Data'!BB932)/'2. Collected Data'!BH932,"")</f>
        <v>3.8301662707838455E-2</v>
      </c>
    </row>
    <row r="933" spans="1:25" s="47" customFormat="1" ht="11.25" customHeight="1" x14ac:dyDescent="0.15">
      <c r="A933" s="127" t="str">
        <f>'2. Collected Data'!A933</f>
        <v>Maryland</v>
      </c>
      <c r="B933" s="42"/>
      <c r="C933" s="42"/>
      <c r="D933" s="42"/>
      <c r="E933" s="42"/>
      <c r="F933" s="42"/>
      <c r="G933" s="123"/>
      <c r="H933" s="41"/>
      <c r="I933" s="41"/>
      <c r="J933" s="41"/>
      <c r="K933" s="59"/>
      <c r="L933" s="66"/>
      <c r="M933" s="66"/>
      <c r="N933" s="59"/>
      <c r="O933" s="59"/>
      <c r="P933" s="59"/>
      <c r="Q933" s="46"/>
      <c r="R933" s="59"/>
      <c r="S933" s="59"/>
      <c r="T933" s="46"/>
      <c r="U933" s="65"/>
      <c r="V933" s="65"/>
      <c r="W933" s="65"/>
      <c r="X933" s="65"/>
      <c r="Y933" s="67"/>
    </row>
    <row r="934" spans="1:25" s="47" customFormat="1" ht="11.25" customHeight="1" x14ac:dyDescent="0.15">
      <c r="A934" s="60" t="str">
        <f>'2. Collected Data'!A934</f>
        <v>Massachusetts</v>
      </c>
      <c r="B934" s="42"/>
      <c r="C934" s="42"/>
      <c r="D934" s="42"/>
      <c r="E934" s="42"/>
      <c r="F934" s="42"/>
      <c r="G934" s="123">
        <f>'2. Collected Data'!G934*'2. Collected Data'!AA934</f>
        <v>2100</v>
      </c>
      <c r="H934" s="41">
        <f>'2. Collected Data'!I934/'3. Calculated Stats'!$G934*1000</f>
        <v>119.04761904761904</v>
      </c>
      <c r="I934" s="41">
        <f>'2. Collected Data'!J934/'3. Calculated Stats'!$G934*1000</f>
        <v>2.8571428571428572</v>
      </c>
      <c r="J934" s="41">
        <f>'2. Collected Data'!K934/'3. Calculated Stats'!$G934*1000</f>
        <v>7.1428571428571423</v>
      </c>
      <c r="K934" s="59">
        <f>('2. Collected Data'!Y934+'2. Collected Data'!Z934)/G934*1000</f>
        <v>345.23809523809524</v>
      </c>
      <c r="L934" s="66">
        <f>IF(SUM('2. Collected Data'!Y934:Z934)&gt;0,(ROUND('2. Collected Data'!Y934/SUM('2. Collected Data'!Y934:Z934),2)),"")</f>
        <v>1</v>
      </c>
      <c r="M934" s="66">
        <f>IF(SUM('2. Collected Data'!Y934:Z934)&gt;0,1-L934,"")</f>
        <v>0</v>
      </c>
      <c r="N934" s="59">
        <f>IF('2. Collected Data'!AD934&gt;0,'2. Collected Data'!AE934/'2. Collected Data'!AD934,"")</f>
        <v>2678.5714285714284</v>
      </c>
      <c r="O934" s="59">
        <f>IF('2. Collected Data'!AF934&gt;0,'2. Collected Data'!AG934/'2. Collected Data'!AF934,"")</f>
        <v>3571.4285714285716</v>
      </c>
      <c r="P934" s="59">
        <f>SUM('2. Collected Data'!AI934:AK934)/'2. Collected Data'!G934</f>
        <v>29.22604761904762</v>
      </c>
      <c r="Q934" s="46" t="str">
        <f>IF(MAX('2. Collected Data'!AI934:AK934)='2. Collected Data'!AI934,"NaCl",IF(MAX('2. Collected Data'!AJ934:AK934)='2. Collected Data'!AJ934,"CaCl2","MgCl2"))</f>
        <v>NaCl</v>
      </c>
      <c r="R934" s="59">
        <f>'2. Collected Data'!AL934/'2. Collected Data'!G934</f>
        <v>0.23809523809523808</v>
      </c>
      <c r="S934" s="59">
        <f>SUM('2. Collected Data'!AO934:AU934)/'2. Collected Data'!G934</f>
        <v>94.400619047619045</v>
      </c>
      <c r="T934" s="46" t="str">
        <f>IF(MAX('2. Collected Data'!AO934:AT934)='2. Collected Data'!AO934,"NaCl",IF(MAX('2. Collected Data'!AP934:AT934)='2. Collected Data'!AP934,"CaCl2",IF(MAX('2. Collected Data'!AQ934:AT934)='2. Collected Data'!AQ934,"MgCl2",IF(MAX('2. Collected Data'!AR934:AT934)='2. Collected Data'!AR934,"Potassium Acetate",IF('2. Collected Data'!AS934&gt;'2. Collected Data'!AT934,"Enhanced Brine","Ag Byproduct")))))</f>
        <v>MgCl2</v>
      </c>
      <c r="U934" s="65">
        <f>IF('2. Collected Data'!BC934&gt;0,'2. Collected Data'!BC934/'2. Collected Data'!$G934,"")</f>
        <v>787.53323809523806</v>
      </c>
      <c r="V934" s="65">
        <f>IF('2. Collected Data'!BD934&gt;0,'2. Collected Data'!BD934/'2. Collected Data'!$G934,"")</f>
        <v>4706.1930000000002</v>
      </c>
      <c r="W934" s="65" t="str">
        <f>IF('2. Collected Data'!BE934&gt;0,'2. Collected Data'!BE934/'2. Collected Data'!$G934,"")</f>
        <v/>
      </c>
      <c r="X934" s="65">
        <f>IF('2. Collected Data'!BF934&gt;0,'2. Collected Data'!BF934/'2. Collected Data'!$G934,"")</f>
        <v>7671.8149999999996</v>
      </c>
      <c r="Y934" s="67">
        <f>IF(AND('2. Collected Data'!BB934&gt;0,'2. Collected Data'!BH934&gt;0),('2. Collected Data'!BH934-'2. Collected Data'!BB934)/'2. Collected Data'!BH934,"")</f>
        <v>2.6666666666666668E-2</v>
      </c>
    </row>
    <row r="935" spans="1:25" s="47" customFormat="1" ht="11.25" customHeight="1" x14ac:dyDescent="0.15">
      <c r="A935" s="60" t="str">
        <f>'2. Collected Data'!A935</f>
        <v>Michigan</v>
      </c>
      <c r="B935" s="42"/>
      <c r="C935" s="42"/>
      <c r="D935" s="42"/>
      <c r="E935" s="42"/>
      <c r="F935" s="42"/>
      <c r="G935" s="123">
        <f>'2. Collected Data'!G935*'2. Collected Data'!AA935</f>
        <v>7570.75</v>
      </c>
      <c r="H935" s="41">
        <f>'2. Collected Data'!I935/'3. Calculated Stats'!$G935*1000</f>
        <v>41.739589868903344</v>
      </c>
      <c r="I935" s="41">
        <f>'2. Collected Data'!J935/'3. Calculated Stats'!$G935*1000</f>
        <v>2.9059208136578278</v>
      </c>
      <c r="J935" s="41">
        <f>'2. Collected Data'!K935/'3. Calculated Stats'!$G935*1000</f>
        <v>1.0566984776937556</v>
      </c>
      <c r="K935" s="59">
        <f>('2. Collected Data'!Y935+'2. Collected Data'!Z935)/G935*1000</f>
        <v>69.345837598652707</v>
      </c>
      <c r="L935" s="66">
        <f>IF(SUM('2. Collected Data'!Y935:Z935)&gt;0,(ROUND('2. Collected Data'!Y935/SUM('2. Collected Data'!Y935:Z935),2)),"")</f>
        <v>0.72</v>
      </c>
      <c r="M935" s="66">
        <f>IF(SUM('2. Collected Data'!Y935:Z935)&gt;0,1-L935,"")</f>
        <v>0.28000000000000003</v>
      </c>
      <c r="N935" s="59" t="str">
        <f>IF('2. Collected Data'!AD935&gt;0,'2. Collected Data'!AE935/'2. Collected Data'!AD935,"")</f>
        <v/>
      </c>
      <c r="O935" s="59" t="str">
        <f>IF('2. Collected Data'!AF935&gt;0,'2. Collected Data'!AG935/'2. Collected Data'!AF935,"")</f>
        <v/>
      </c>
      <c r="P935" s="59">
        <f>SUM('2. Collected Data'!AI935:AK935)/'2. Collected Data'!G935</f>
        <v>15.739589868903344</v>
      </c>
      <c r="Q935" s="46" t="str">
        <f>IF(MAX('2. Collected Data'!AI935:AK935)='2. Collected Data'!AI935,"NaCl",IF(MAX('2. Collected Data'!AJ935:AK935)='2. Collected Data'!AJ935,"CaCl2","MgCl2"))</f>
        <v>NaCl</v>
      </c>
      <c r="R935" s="59">
        <f>'2. Collected Data'!AL935/'2. Collected Data'!G935</f>
        <v>2.9917775649704454</v>
      </c>
      <c r="S935" s="59">
        <f>SUM('2. Collected Data'!AO935:AU935)/'2. Collected Data'!G935</f>
        <v>82.32341577782914</v>
      </c>
      <c r="T935" s="46" t="str">
        <f>IF(MAX('2. Collected Data'!AO935:AT935)='2. Collected Data'!AO935,"NaCl",IF(MAX('2. Collected Data'!AP935:AT935)='2. Collected Data'!AP935,"CaCl2",IF(MAX('2. Collected Data'!AQ935:AT935)='2. Collected Data'!AQ935,"MgCl2",IF(MAX('2. Collected Data'!AR935:AT935)='2. Collected Data'!AR935,"Potassium Acetate",IF('2. Collected Data'!AS935&gt;'2. Collected Data'!AT935,"Enhanced Brine","Ag Byproduct")))))</f>
        <v>NaCl</v>
      </c>
      <c r="U935" s="65" t="str">
        <f>IF('2. Collected Data'!BC935&gt;0,'2. Collected Data'!BC935/'2. Collected Data'!$G935,"")</f>
        <v/>
      </c>
      <c r="V935" s="65" t="str">
        <f>IF('2. Collected Data'!BD935&gt;0,'2. Collected Data'!BD935/'2. Collected Data'!$G935,"")</f>
        <v/>
      </c>
      <c r="W935" s="65" t="str">
        <f>IF('2. Collected Data'!BE935&gt;0,'2. Collected Data'!BE935/'2. Collected Data'!$G935,"")</f>
        <v/>
      </c>
      <c r="X935" s="65">
        <f>IF('2. Collected Data'!BF935&gt;0,'2. Collected Data'!BF935/'2. Collected Data'!$G935,"")</f>
        <v>3632.401017072285</v>
      </c>
      <c r="Y935" s="67">
        <f>IF(AND('2. Collected Data'!BB935&gt;0,'2. Collected Data'!BH935&gt;0),('2. Collected Data'!BH935-'2. Collected Data'!BB935)/'2. Collected Data'!BH935,"")</f>
        <v>-8.5078318219291071E-2</v>
      </c>
    </row>
    <row r="936" spans="1:25" s="47" customFormat="1" ht="11.25" customHeight="1" x14ac:dyDescent="0.15">
      <c r="A936" s="60" t="str">
        <f>'2. Collected Data'!A936</f>
        <v>Minnesota</v>
      </c>
      <c r="B936" s="42"/>
      <c r="C936" s="42"/>
      <c r="D936" s="42"/>
      <c r="E936" s="42"/>
      <c r="F936" s="42"/>
      <c r="G936" s="123">
        <f>'2. Collected Data'!G936*'2. Collected Data'!AA936</f>
        <v>30546</v>
      </c>
      <c r="H936" s="41">
        <f>'2. Collected Data'!I936/'3. Calculated Stats'!$G936*1000</f>
        <v>27.466771426700713</v>
      </c>
      <c r="I936" s="41">
        <f>'2. Collected Data'!J936/'3. Calculated Stats'!$G936*1000</f>
        <v>0</v>
      </c>
      <c r="J936" s="41">
        <f>'2. Collected Data'!K936/'3. Calculated Stats'!$G936*1000</f>
        <v>0</v>
      </c>
      <c r="K936" s="59">
        <f>('2. Collected Data'!Y936+'2. Collected Data'!Z936)/G936*1000</f>
        <v>60.269757087671053</v>
      </c>
      <c r="L936" s="66">
        <f>IF(SUM('2. Collected Data'!Y936:Z936)&gt;0,(ROUND('2. Collected Data'!Y936/SUM('2. Collected Data'!Y936:Z936),2)),"")</f>
        <v>0.82</v>
      </c>
      <c r="M936" s="66">
        <f>IF(SUM('2. Collected Data'!Y936:Z936)&gt;0,1-L936,"")</f>
        <v>0.18000000000000005</v>
      </c>
      <c r="N936" s="59">
        <f>IF('2. Collected Data'!AD936&gt;0,'2. Collected Data'!AE936/'2. Collected Data'!AD936,"")</f>
        <v>0</v>
      </c>
      <c r="O936" s="59">
        <f>IF('2. Collected Data'!AF936&gt;0,'2. Collected Data'!AG936/'2. Collected Data'!AF936,"")</f>
        <v>0</v>
      </c>
      <c r="P936" s="59">
        <f>SUM('2. Collected Data'!AI936:AK936)/'2. Collected Data'!G936</f>
        <v>5.6926602501145815</v>
      </c>
      <c r="Q936" s="46" t="str">
        <f>IF(MAX('2. Collected Data'!AI936:AK936)='2. Collected Data'!AI936,"NaCl",IF(MAX('2. Collected Data'!AJ936:AK936)='2. Collected Data'!AJ936,"CaCl2","MgCl2"))</f>
        <v>NaCl</v>
      </c>
      <c r="R936" s="59">
        <f>'2. Collected Data'!AL936/'2. Collected Data'!G936</f>
        <v>1.3029529234597002</v>
      </c>
      <c r="S936" s="59">
        <f>SUM('2. Collected Data'!AO936:AU936)/'2. Collected Data'!G936</f>
        <v>82.041871276108168</v>
      </c>
      <c r="T936" s="46" t="str">
        <f>IF(MAX('2. Collected Data'!AO936:AT936)='2. Collected Data'!AO936,"NaCl",IF(MAX('2. Collected Data'!AP936:AT936)='2. Collected Data'!AP936,"CaCl2",IF(MAX('2. Collected Data'!AQ936:AT936)='2. Collected Data'!AQ936,"MgCl2",IF(MAX('2. Collected Data'!AR936:AT936)='2. Collected Data'!AR936,"Potassium Acetate",IF('2. Collected Data'!AS936&gt;'2. Collected Data'!AT936,"Enhanced Brine","Ag Byproduct")))))</f>
        <v>NaCl</v>
      </c>
      <c r="U936" s="65">
        <f>IF('2. Collected Data'!BC936&gt;0,'2. Collected Data'!BC936/'2. Collected Data'!$G936,"")</f>
        <v>892.20650821711513</v>
      </c>
      <c r="V936" s="65">
        <f>IF('2. Collected Data'!BD936&gt;0,'2. Collected Data'!BD936/'2. Collected Data'!$G936,"")</f>
        <v>1208.7959143586722</v>
      </c>
      <c r="W936" s="65">
        <f>IF('2. Collected Data'!BE936&gt;0,'2. Collected Data'!BE936/'2. Collected Data'!$G936,"")</f>
        <v>777.08308780200355</v>
      </c>
      <c r="X936" s="65">
        <f>IF('2. Collected Data'!BF936&gt;0,'2. Collected Data'!BF936/'2. Collected Data'!$G936,"")</f>
        <v>2878.0855103777908</v>
      </c>
      <c r="Y936" s="67">
        <f>IF(AND('2. Collected Data'!BB936&gt;0,'2. Collected Data'!BH936&gt;0),('2. Collected Data'!BH936-'2. Collected Data'!BB936)/'2. Collected Data'!BH936,"")</f>
        <v>1.8867924528301976E-2</v>
      </c>
    </row>
    <row r="937" spans="1:25" s="47" customFormat="1" ht="11.25" customHeight="1" x14ac:dyDescent="0.15">
      <c r="A937" s="127" t="str">
        <f>'2. Collected Data'!A937</f>
        <v>Mississippi</v>
      </c>
      <c r="B937" s="42"/>
      <c r="C937" s="42"/>
      <c r="D937" s="42"/>
      <c r="E937" s="42"/>
      <c r="F937" s="42"/>
      <c r="G937" s="123"/>
      <c r="H937" s="41"/>
      <c r="I937" s="41"/>
      <c r="J937" s="41"/>
      <c r="K937" s="59"/>
      <c r="L937" s="66"/>
      <c r="M937" s="66"/>
      <c r="N937" s="59"/>
      <c r="O937" s="59"/>
      <c r="P937" s="59"/>
      <c r="Q937" s="46"/>
      <c r="R937" s="59"/>
      <c r="S937" s="59"/>
      <c r="T937" s="46"/>
      <c r="U937" s="65"/>
      <c r="V937" s="65"/>
      <c r="W937" s="65"/>
      <c r="X937" s="65"/>
      <c r="Y937" s="67"/>
    </row>
    <row r="938" spans="1:25" s="47" customFormat="1" ht="11.25" customHeight="1" x14ac:dyDescent="0.15">
      <c r="A938" s="60" t="str">
        <f>'2. Collected Data'!A938</f>
        <v>Missouri</v>
      </c>
      <c r="B938" s="42"/>
      <c r="C938" s="42"/>
      <c r="D938" s="42"/>
      <c r="E938" s="42"/>
      <c r="F938" s="42"/>
      <c r="G938" s="123">
        <f>'2. Collected Data'!G938*'2. Collected Data'!AA938</f>
        <v>77000</v>
      </c>
      <c r="H938" s="41">
        <f>'2. Collected Data'!I938/'3. Calculated Stats'!$G938*1000</f>
        <v>21</v>
      </c>
      <c r="I938" s="41">
        <f>'2. Collected Data'!J938/'3. Calculated Stats'!$G938*1000</f>
        <v>1.4415584415584417</v>
      </c>
      <c r="J938" s="41">
        <f>'2. Collected Data'!K938/'3. Calculated Stats'!$G938*1000</f>
        <v>3.896103896103896E-2</v>
      </c>
      <c r="K938" s="59">
        <f>('2. Collected Data'!Y938+'2. Collected Data'!Z938)/G938*1000</f>
        <v>45.454545454545453</v>
      </c>
      <c r="L938" s="66">
        <f>IF(SUM('2. Collected Data'!Y938:Z938)&gt;0,(ROUND('2. Collected Data'!Y938/SUM('2. Collected Data'!Y938:Z938),2)),"")</f>
        <v>0.86</v>
      </c>
      <c r="M938" s="66">
        <f>IF(SUM('2. Collected Data'!Y938:Z938)&gt;0,1-L938,"")</f>
        <v>0.14000000000000001</v>
      </c>
      <c r="N938" s="59">
        <f>IF('2. Collected Data'!AD938&gt;0,'2. Collected Data'!AE938/'2. Collected Data'!AD938,"")</f>
        <v>1472.2222222222222</v>
      </c>
      <c r="O938" s="59">
        <f>IF('2. Collected Data'!AF938&gt;0,'2. Collected Data'!AG938/'2. Collected Data'!AF938,"")</f>
        <v>16184.971098265896</v>
      </c>
      <c r="P938" s="59">
        <f>SUM('2. Collected Data'!AI938:AK938)/'2. Collected Data'!G938</f>
        <v>1.5675324675324676</v>
      </c>
      <c r="Q938" s="46" t="str">
        <f>IF(MAX('2. Collected Data'!AI938:AK938)='2. Collected Data'!AI938,"NaCl",IF(MAX('2. Collected Data'!AJ938:AK938)='2. Collected Data'!AJ938,"CaCl2","MgCl2"))</f>
        <v>NaCl</v>
      </c>
      <c r="R938" s="59">
        <f>'2. Collected Data'!AL938/'2. Collected Data'!G938</f>
        <v>0.96103896103896103</v>
      </c>
      <c r="S938" s="59">
        <f>SUM('2. Collected Data'!AO938:AU938)/'2. Collected Data'!G938</f>
        <v>50.649350649350652</v>
      </c>
      <c r="T938" s="46" t="str">
        <f>IF(MAX('2. Collected Data'!AO938:AT938)='2. Collected Data'!AO938,"NaCl",IF(MAX('2. Collected Data'!AP938:AT938)='2. Collected Data'!AP938,"CaCl2",IF(MAX('2. Collected Data'!AQ938:AT938)='2. Collected Data'!AQ938,"MgCl2",IF(MAX('2. Collected Data'!AR938:AT938)='2. Collected Data'!AR938,"Potassium Acetate",IF('2. Collected Data'!AS938&gt;'2. Collected Data'!AT938,"Enhanced Brine","Ag Byproduct")))))</f>
        <v>NaCl</v>
      </c>
      <c r="U938" s="65">
        <f>IF('2. Collected Data'!BC938&gt;0,'2. Collected Data'!BC938/'2. Collected Data'!$G938,"")</f>
        <v>283.11688311688312</v>
      </c>
      <c r="V938" s="65">
        <f>IF('2. Collected Data'!BD938&gt;0,'2. Collected Data'!BD938/'2. Collected Data'!$G938,"")</f>
        <v>159.74025974025975</v>
      </c>
      <c r="W938" s="65">
        <f>IF('2. Collected Data'!BE938&gt;0,'2. Collected Data'!BE938/'2. Collected Data'!$G938,"")</f>
        <v>206.49350649350649</v>
      </c>
      <c r="X938" s="65">
        <f>IF('2. Collected Data'!BF938&gt;0,'2. Collected Data'!BF938/'2. Collected Data'!$G938,"")</f>
        <v>649.35064935064941</v>
      </c>
      <c r="Y938" s="67">
        <f>IF(AND('2. Collected Data'!BB938&gt;0,'2. Collected Data'!BH938&gt;0),('2. Collected Data'!BH938-'2. Collected Data'!BB938)/'2. Collected Data'!BH938,"")</f>
        <v>-9.5890410958904104E-2</v>
      </c>
    </row>
    <row r="939" spans="1:25" s="47" customFormat="1" ht="11.25" customHeight="1" x14ac:dyDescent="0.15">
      <c r="A939" s="60" t="str">
        <f>'2. Collected Data'!A939</f>
        <v>Montana</v>
      </c>
      <c r="B939" s="42"/>
      <c r="C939" s="42"/>
      <c r="D939" s="42"/>
      <c r="E939" s="42"/>
      <c r="F939" s="42"/>
      <c r="G939" s="123">
        <f>'2. Collected Data'!G939*'2. Collected Data'!AA939</f>
        <v>24750</v>
      </c>
      <c r="H939" s="41">
        <f>'2. Collected Data'!I939/'3. Calculated Stats'!$G939*1000</f>
        <v>22.828282828282831</v>
      </c>
      <c r="I939" s="41">
        <f>'2. Collected Data'!J939/'3. Calculated Stats'!$G939*1000</f>
        <v>2.7474747474747478</v>
      </c>
      <c r="J939" s="41">
        <f>'2. Collected Data'!K939/'3. Calculated Stats'!$G939*1000</f>
        <v>1.494949494949495</v>
      </c>
      <c r="K939" s="59">
        <f>('2. Collected Data'!Y939+'2. Collected Data'!Z939)/G939*1000</f>
        <v>29.777777777777779</v>
      </c>
      <c r="L939" s="66">
        <f>IF(SUM('2. Collected Data'!Y939:Z939)&gt;0,(ROUND('2. Collected Data'!Y939/SUM('2. Collected Data'!Y939:Z939),2)),"")</f>
        <v>0.76</v>
      </c>
      <c r="M939" s="66">
        <f>IF(SUM('2. Collected Data'!Y939:Z939)&gt;0,1-L939,"")</f>
        <v>0.24</v>
      </c>
      <c r="N939" s="59">
        <f>IF('2. Collected Data'!AD939&gt;0,'2. Collected Data'!AE939/'2. Collected Data'!AD939,"")</f>
        <v>279.16666666666669</v>
      </c>
      <c r="O939" s="59">
        <f>IF('2. Collected Data'!AF939&gt;0,'2. Collected Data'!AG939/'2. Collected Data'!AF939,"")</f>
        <v>10000</v>
      </c>
      <c r="P939" s="59">
        <f>SUM('2. Collected Data'!AI939:AK939)/'2. Collected Data'!G939</f>
        <v>0.12864</v>
      </c>
      <c r="Q939" s="46" t="str">
        <f>IF(MAX('2. Collected Data'!AI939:AK939)='2. Collected Data'!AI939,"NaCl",IF(MAX('2. Collected Data'!AJ939:AK939)='2. Collected Data'!AJ939,"CaCl2","MgCl2"))</f>
        <v>NaCl</v>
      </c>
      <c r="R939" s="59">
        <f>'2. Collected Data'!AL939/'2. Collected Data'!G939</f>
        <v>8.5777199999999993</v>
      </c>
      <c r="S939" s="59">
        <f>SUM('2. Collected Data'!AO939:AU939)/'2. Collected Data'!G939</f>
        <v>300.44868000000002</v>
      </c>
      <c r="T939" s="46" t="str">
        <f>IF(MAX('2. Collected Data'!AO939:AT939)='2. Collected Data'!AO939,"NaCl",IF(MAX('2. Collected Data'!AP939:AT939)='2. Collected Data'!AP939,"CaCl2",IF(MAX('2. Collected Data'!AQ939:AT939)='2. Collected Data'!AQ939,"MgCl2",IF(MAX('2. Collected Data'!AR939:AT939)='2. Collected Data'!AR939,"Potassium Acetate",IF('2. Collected Data'!AS939&gt;'2. Collected Data'!AT939,"Enhanced Brine","Ag Byproduct")))))</f>
        <v>NaCl</v>
      </c>
      <c r="U939" s="65">
        <f>IF('2. Collected Data'!BC939&gt;0,'2. Collected Data'!BC939/'2. Collected Data'!$G939,"")</f>
        <v>267.01551999999998</v>
      </c>
      <c r="V939" s="65">
        <f>IF('2. Collected Data'!BD939&gt;0,'2. Collected Data'!BD939/'2. Collected Data'!$G939,"")</f>
        <v>172.73403999999999</v>
      </c>
      <c r="W939" s="65">
        <f>IF('2. Collected Data'!BE939&gt;0,'2. Collected Data'!BE939/'2. Collected Data'!$G939,"")</f>
        <v>350.37691999999998</v>
      </c>
      <c r="X939" s="65">
        <f>IF('2. Collected Data'!BF939&gt;0,'2. Collected Data'!BF939/'2. Collected Data'!$G939,"")</f>
        <v>794.12656000000004</v>
      </c>
      <c r="Y939" s="67">
        <f>IF(AND('2. Collected Data'!BB939&gt;0,'2. Collected Data'!BH939&gt;0),('2. Collected Data'!BH939-'2. Collected Data'!BB939)/'2. Collected Data'!BH939,"")</f>
        <v>0</v>
      </c>
    </row>
    <row r="940" spans="1:25" s="47" customFormat="1" ht="11.25" customHeight="1" x14ac:dyDescent="0.15">
      <c r="A940" s="60" t="str">
        <f>'2. Collected Data'!A940</f>
        <v>Nebraska</v>
      </c>
      <c r="B940" s="42"/>
      <c r="C940" s="42"/>
      <c r="D940" s="42"/>
      <c r="E940" s="42"/>
      <c r="F940" s="42"/>
      <c r="G940" s="123">
        <f>'2. Collected Data'!G940*'2. Collected Data'!AA940</f>
        <v>23040</v>
      </c>
      <c r="H940" s="41">
        <f>'2. Collected Data'!I940/'3. Calculated Stats'!$G940*1000</f>
        <v>30.295138888888889</v>
      </c>
      <c r="I940" s="41">
        <f>'2. Collected Data'!J940/'3. Calculated Stats'!$G940*1000</f>
        <v>5.859375</v>
      </c>
      <c r="J940" s="41">
        <f>'2. Collected Data'!K940/'3. Calculated Stats'!$G940*1000</f>
        <v>1.1284722222222221</v>
      </c>
      <c r="K940" s="59">
        <f>('2. Collected Data'!Y940+'2. Collected Data'!Z940)/G940*1000</f>
        <v>36.414930555555557</v>
      </c>
      <c r="L940" s="66">
        <f>IF(SUM('2. Collected Data'!Y940:Z940)&gt;0,(ROUND('2. Collected Data'!Y940/SUM('2. Collected Data'!Y940:Z940),2)),"")</f>
        <v>1</v>
      </c>
      <c r="M940" s="66">
        <f>IF(SUM('2. Collected Data'!Y940:Z940)&gt;0,1-L940,"")</f>
        <v>0</v>
      </c>
      <c r="N940" s="59">
        <f>IF('2. Collected Data'!AD940&gt;0,'2. Collected Data'!AE940/'2. Collected Data'!AD940,"")</f>
        <v>1236.6412213740457</v>
      </c>
      <c r="O940" s="59">
        <f>IF('2. Collected Data'!AF940&gt;0,'2. Collected Data'!AG940/'2. Collected Data'!AF940,"")</f>
        <v>51153.846153846156</v>
      </c>
      <c r="P940" s="59">
        <f>SUM('2. Collected Data'!AI940:AK940)/'2. Collected Data'!G940</f>
        <v>5.0009166666666669</v>
      </c>
      <c r="Q940" s="46" t="str">
        <f>IF(MAX('2. Collected Data'!AI940:AK940)='2. Collected Data'!AI940,"NaCl",IF(MAX('2. Collected Data'!AJ940:AK940)='2. Collected Data'!AJ940,"CaCl2","MgCl2"))</f>
        <v>NaCl</v>
      </c>
      <c r="R940" s="59">
        <f>'2. Collected Data'!AL940/'2. Collected Data'!G940</f>
        <v>1.875</v>
      </c>
      <c r="S940" s="59">
        <f>SUM('2. Collected Data'!AO940:AU940)/'2. Collected Data'!G940</f>
        <v>99.875</v>
      </c>
      <c r="T940" s="46" t="str">
        <f>IF(MAX('2. Collected Data'!AO940:AT940)='2. Collected Data'!AO940,"NaCl",IF(MAX('2. Collected Data'!AP940:AT940)='2. Collected Data'!AP940,"CaCl2",IF(MAX('2. Collected Data'!AQ940:AT940)='2. Collected Data'!AQ940,"MgCl2",IF(MAX('2. Collected Data'!AR940:AT940)='2. Collected Data'!AR940,"Potassium Acetate",IF('2. Collected Data'!AS940&gt;'2. Collected Data'!AT940,"Enhanced Brine","Ag Byproduct")))))</f>
        <v>MgCl2</v>
      </c>
      <c r="U940" s="65">
        <f>IF('2. Collected Data'!BC940&gt;0,'2. Collected Data'!BC940/'2. Collected Data'!$G940,"")</f>
        <v>141.66666666666666</v>
      </c>
      <c r="V940" s="65">
        <f>IF('2. Collected Data'!BD940&gt;0,'2. Collected Data'!BD940/'2. Collected Data'!$G940,"")</f>
        <v>329.16666666666669</v>
      </c>
      <c r="W940" s="65">
        <f>IF('2. Collected Data'!BE940&gt;0,'2. Collected Data'!BE940/'2. Collected Data'!$G940,"")</f>
        <v>458.33333333333331</v>
      </c>
      <c r="X940" s="65">
        <f>IF('2. Collected Data'!BF940&gt;0,'2. Collected Data'!BF940/'2. Collected Data'!$G940,"")</f>
        <v>929.16666666666663</v>
      </c>
      <c r="Y940" s="67">
        <f>IF(AND('2. Collected Data'!BB940&gt;0,'2. Collected Data'!BH940&gt;0),('2. Collected Data'!BH940-'2. Collected Data'!BB940)/'2. Collected Data'!BH940,"")</f>
        <v>9.6594857539958334E-2</v>
      </c>
    </row>
    <row r="941" spans="1:25" s="47" customFormat="1" ht="11.25" customHeight="1" x14ac:dyDescent="0.15">
      <c r="A941" s="60" t="str">
        <f>'2. Collected Data'!A941</f>
        <v>Nevada</v>
      </c>
      <c r="B941" s="42"/>
      <c r="C941" s="42"/>
      <c r="D941" s="42"/>
      <c r="E941" s="42"/>
      <c r="F941" s="42"/>
      <c r="G941" s="123">
        <f>'2. Collected Data'!G941*'2. Collected Data'!AA941</f>
        <v>13706</v>
      </c>
      <c r="H941" s="41">
        <f>'2. Collected Data'!I941/'3. Calculated Stats'!$G941*1000</f>
        <v>23.274478330658106</v>
      </c>
      <c r="I941" s="41">
        <f>'2. Collected Data'!J941/'3. Calculated Stats'!$G941*1000</f>
        <v>3.6480373559025243</v>
      </c>
      <c r="J941" s="41">
        <f>'2. Collected Data'!K941/'3. Calculated Stats'!$G941*1000</f>
        <v>0.9484897125346563</v>
      </c>
      <c r="K941" s="59">
        <f>('2. Collected Data'!Y941+'2. Collected Data'!Z941)/G941*1000</f>
        <v>33.999708157011526</v>
      </c>
      <c r="L941" s="66">
        <f>IF(SUM('2. Collected Data'!Y941:Z941)&gt;0,(ROUND('2. Collected Data'!Y941/SUM('2. Collected Data'!Y941:Z941),2)),"")</f>
        <v>0.92</v>
      </c>
      <c r="M941" s="66">
        <f>IF(SUM('2. Collected Data'!Y941:Z941)&gt;0,1-L941,"")</f>
        <v>7.999999999999996E-2</v>
      </c>
      <c r="N941" s="59">
        <f>IF('2. Collected Data'!AD941&gt;0,'2. Collected Data'!AE941/'2. Collected Data'!AD941,"")</f>
        <v>375</v>
      </c>
      <c r="O941" s="59">
        <f>IF('2. Collected Data'!AF941&gt;0,'2. Collected Data'!AG941/'2. Collected Data'!AF941,"")</f>
        <v>37866.666666666664</v>
      </c>
      <c r="P941" s="59">
        <f>SUM('2. Collected Data'!AI941:AK941)/'2. Collected Data'!G941</f>
        <v>6.2673281774405371E-2</v>
      </c>
      <c r="Q941" s="46" t="str">
        <f>IF(MAX('2. Collected Data'!AI941:AK941)='2. Collected Data'!AI941,"NaCl",IF(MAX('2. Collected Data'!AJ941:AK941)='2. Collected Data'!AJ941,"CaCl2","MgCl2"))</f>
        <v>NaCl</v>
      </c>
      <c r="R941" s="59">
        <f>'2. Collected Data'!AL941/'2. Collected Data'!G941</f>
        <v>4.3127827228950828</v>
      </c>
      <c r="S941" s="59">
        <f>SUM('2. Collected Data'!AO941:AU941)/'2. Collected Data'!G941</f>
        <v>21.199693564862105</v>
      </c>
      <c r="T941" s="46" t="str">
        <f>IF(MAX('2. Collected Data'!AO941:AT941)='2. Collected Data'!AO941,"NaCl",IF(MAX('2. Collected Data'!AP941:AT941)='2. Collected Data'!AP941,"CaCl2",IF(MAX('2. Collected Data'!AQ941:AT941)='2. Collected Data'!AQ941,"MgCl2",IF(MAX('2. Collected Data'!AR941:AT941)='2. Collected Data'!AR941,"Potassium Acetate",IF('2. Collected Data'!AS941&gt;'2. Collected Data'!AT941,"Enhanced Brine","Ag Byproduct")))))</f>
        <v>NaCl</v>
      </c>
      <c r="U941" s="65">
        <f>IF('2. Collected Data'!BC941&gt;0,'2. Collected Data'!BC941/'2. Collected Data'!$G941,"")</f>
        <v>66.648475120385228</v>
      </c>
      <c r="V941" s="65">
        <f>IF('2. Collected Data'!BD941&gt;0,'2. Collected Data'!BD941/'2. Collected Data'!$G941,"")</f>
        <v>171.57427404056617</v>
      </c>
      <c r="W941" s="65">
        <f>IF('2. Collected Data'!BE941&gt;0,'2. Collected Data'!BE941/'2. Collected Data'!$G941,"")</f>
        <v>132.02444185028455</v>
      </c>
      <c r="X941" s="65">
        <f>IF('2. Collected Data'!BF941&gt;0,'2. Collected Data'!BF941/'2. Collected Data'!$G941,"")</f>
        <v>370.24719101123594</v>
      </c>
      <c r="Y941" s="67">
        <f>IF(AND('2. Collected Data'!BB941&gt;0,'2. Collected Data'!BH941&gt;0),('2. Collected Data'!BH941-'2. Collected Data'!BB941)/'2. Collected Data'!BH941,"")</f>
        <v>-2.7227227227227216E-2</v>
      </c>
    </row>
    <row r="942" spans="1:25" s="47" customFormat="1" ht="11.25" customHeight="1" x14ac:dyDescent="0.15">
      <c r="A942" s="60" t="str">
        <f>'2. Collected Data'!A942</f>
        <v>New Hampshire</v>
      </c>
      <c r="B942" s="42"/>
      <c r="C942" s="42"/>
      <c r="D942" s="42"/>
      <c r="E942" s="42"/>
      <c r="F942" s="42"/>
      <c r="G942" s="123">
        <f>'2. Collected Data'!G942*'2. Collected Data'!AA942</f>
        <v>4308.3600000000006</v>
      </c>
      <c r="H942" s="41">
        <f>'2. Collected Data'!I942/'3. Calculated Stats'!$G942*1000</f>
        <v>77.755804993083217</v>
      </c>
      <c r="I942" s="41">
        <f>'2. Collected Data'!J942/'3. Calculated Stats'!$G942*1000</f>
        <v>5.1063513726800913</v>
      </c>
      <c r="J942" s="41">
        <f>'2. Collected Data'!K942/'3. Calculated Stats'!$G942*1000</f>
        <v>0.46421376115273555</v>
      </c>
      <c r="K942" s="59">
        <f>('2. Collected Data'!Y942+'2. Collected Data'!Z942)/G942*1000</f>
        <v>154.1189687027082</v>
      </c>
      <c r="L942" s="66">
        <f>IF(SUM('2. Collected Data'!Y942:Z942)&gt;0,(ROUND('2. Collected Data'!Y942/SUM('2. Collected Data'!Y942:Z942),2)),"")</f>
        <v>1</v>
      </c>
      <c r="M942" s="66">
        <f>IF(SUM('2. Collected Data'!Y942:Z942)&gt;0,1-L942,"")</f>
        <v>0</v>
      </c>
      <c r="N942" s="59">
        <f>IF('2. Collected Data'!AD942&gt;0,'2. Collected Data'!AE942/'2. Collected Data'!AD942,"")</f>
        <v>1959.1588785046729</v>
      </c>
      <c r="O942" s="59">
        <f>IF('2. Collected Data'!AF942&gt;0,'2. Collected Data'!AG942/'2. Collected Data'!AF942,"")</f>
        <v>5272.727272727273</v>
      </c>
      <c r="P942" s="59">
        <f>SUM('2. Collected Data'!AI942:AK942)/'2. Collected Data'!G942</f>
        <v>21.491842835789026</v>
      </c>
      <c r="Q942" s="46" t="str">
        <f>IF(MAX('2. Collected Data'!AI942:AK942)='2. Collected Data'!AI942,"NaCl",IF(MAX('2. Collected Data'!AJ942:AK942)='2. Collected Data'!AJ942,"CaCl2","MgCl2"))</f>
        <v>CaCl2</v>
      </c>
      <c r="R942" s="59">
        <f>'2. Collected Data'!AL942/'2. Collected Data'!G942</f>
        <v>8.0853064275037365</v>
      </c>
      <c r="S942" s="59">
        <f>SUM('2. Collected Data'!AO942:AU942)/'2. Collected Data'!G942</f>
        <v>31.197202647875294</v>
      </c>
      <c r="T942" s="46" t="str">
        <f>IF(MAX('2. Collected Data'!AO942:AT942)='2. Collected Data'!AO942,"NaCl",IF(MAX('2. Collected Data'!AP942:AT942)='2. Collected Data'!AP942,"CaCl2",IF(MAX('2. Collected Data'!AQ942:AT942)='2. Collected Data'!AQ942,"MgCl2",IF(MAX('2. Collected Data'!AR942:AT942)='2. Collected Data'!AR942,"Potassium Acetate",IF('2. Collected Data'!AS942&gt;'2. Collected Data'!AT942,"Enhanced Brine","Ag Byproduct")))))</f>
        <v>Enhanced Brine</v>
      </c>
      <c r="U942" s="65">
        <f>IF('2. Collected Data'!BC942&gt;0,'2. Collected Data'!BC942/'2. Collected Data'!$G942,"")</f>
        <v>1153.6451932521888</v>
      </c>
      <c r="V942" s="65">
        <f>IF('2. Collected Data'!BD942&gt;0,'2. Collected Data'!BD942/'2. Collected Data'!$G942,"")</f>
        <v>638.26606875934226</v>
      </c>
      <c r="W942" s="65">
        <f>IF('2. Collected Data'!BE942&gt;0,'2. Collected Data'!BE942/'2. Collected Data'!$G942,"")</f>
        <v>1294.4525710014948</v>
      </c>
      <c r="X942" s="65">
        <f>IF('2. Collected Data'!BF942&gt;0,'2. Collected Data'!BF942/'2. Collected Data'!$G942,"")</f>
        <v>3113.6946423232971</v>
      </c>
      <c r="Y942" s="67">
        <f>IF(AND('2. Collected Data'!BB942&gt;0,'2. Collected Data'!BH942&gt;0),('2. Collected Data'!BH942-'2. Collected Data'!BB942)/'2. Collected Data'!BH942,"")</f>
        <v>4.9867021276595751E-2</v>
      </c>
    </row>
    <row r="943" spans="1:25" s="47" customFormat="1" ht="11.25" customHeight="1" x14ac:dyDescent="0.15">
      <c r="A943" s="60" t="str">
        <f>'2. Collected Data'!A943</f>
        <v>New Jersey</v>
      </c>
      <c r="B943" s="42"/>
      <c r="C943" s="42"/>
      <c r="D943" s="42"/>
      <c r="E943" s="42"/>
      <c r="F943" s="42"/>
      <c r="G943" s="123">
        <f>'2. Collected Data'!G943*'2. Collected Data'!AA943</f>
        <v>13295</v>
      </c>
      <c r="H943" s="41">
        <f>'2. Collected Data'!I943/'3. Calculated Stats'!$G943*1000</f>
        <v>41.368935690109062</v>
      </c>
      <c r="I943" s="41">
        <f>'2. Collected Data'!J943/'3. Calculated Stats'!$G943*1000</f>
        <v>0.37608123354644601</v>
      </c>
      <c r="J943" s="41">
        <f>'2. Collected Data'!K943/'3. Calculated Stats'!$G943*1000</f>
        <v>0.22564874012786762</v>
      </c>
      <c r="K943" s="59">
        <f>('2. Collected Data'!Y943+'2. Collected Data'!Z943)/G943*1000</f>
        <v>63.933809702895822</v>
      </c>
      <c r="L943" s="66">
        <f>IF(SUM('2. Collected Data'!Y943:Z943)&gt;0,(ROUND('2. Collected Data'!Y943/SUM('2. Collected Data'!Y943:Z943),2)),"")</f>
        <v>0.82</v>
      </c>
      <c r="M943" s="66">
        <f>IF(SUM('2. Collected Data'!Y943:Z943)&gt;0,1-L943,"")</f>
        <v>0.18000000000000005</v>
      </c>
      <c r="N943" s="59">
        <f>IF('2. Collected Data'!AD943&gt;0,'2. Collected Data'!AE943/'2. Collected Data'!AD943,"")</f>
        <v>3463.409090909091</v>
      </c>
      <c r="O943" s="59">
        <f>IF('2. Collected Data'!AF943&gt;0,'2. Collected Data'!AG943/'2. Collected Data'!AF943,"")</f>
        <v>13012.272727272728</v>
      </c>
      <c r="P943" s="59">
        <f>SUM('2. Collected Data'!AI943:AK943)/'2. Collected Data'!G943</f>
        <v>35.424821361414068</v>
      </c>
      <c r="Q943" s="46" t="str">
        <f>IF(MAX('2. Collected Data'!AI943:AK943)='2. Collected Data'!AI943,"NaCl",IF(MAX('2. Collected Data'!AJ943:AK943)='2. Collected Data'!AJ943,"CaCl2","MgCl2"))</f>
        <v>NaCl</v>
      </c>
      <c r="R943" s="59">
        <f>'2. Collected Data'!AL943/'2. Collected Data'!G943</f>
        <v>0.18909364422715305</v>
      </c>
      <c r="S943" s="59">
        <f>SUM('2. Collected Data'!AO943:AU943)/'2. Collected Data'!G943</f>
        <v>158.40323429860851</v>
      </c>
      <c r="T943" s="46" t="str">
        <f>IF(MAX('2. Collected Data'!AO943:AT943)='2. Collected Data'!AO943,"NaCl",IF(MAX('2. Collected Data'!AP943:AT943)='2. Collected Data'!AP943,"CaCl2",IF(MAX('2. Collected Data'!AQ943:AT943)='2. Collected Data'!AQ943,"MgCl2",IF(MAX('2. Collected Data'!AR943:AT943)='2. Collected Data'!AR943,"Potassium Acetate",IF('2. Collected Data'!AS943&gt;'2. Collected Data'!AT943,"Enhanced Brine","Ag Byproduct")))))</f>
        <v>CaCl2</v>
      </c>
      <c r="U943" s="65" t="str">
        <f>IF('2. Collected Data'!BC943&gt;0,'2. Collected Data'!BC943/'2. Collected Data'!$G943,"")</f>
        <v/>
      </c>
      <c r="V943" s="65" t="str">
        <f>IF('2. Collected Data'!BD943&gt;0,'2. Collected Data'!BD943/'2. Collected Data'!$G943,"")</f>
        <v/>
      </c>
      <c r="W943" s="65">
        <f>IF('2. Collected Data'!BE943&gt;0,'2. Collected Data'!BE943/'2. Collected Data'!$G943,"")</f>
        <v>1957.3954870251976</v>
      </c>
      <c r="X943" s="65">
        <f>IF('2. Collected Data'!BF943&gt;0,'2. Collected Data'!BF943/'2. Collected Data'!$G943,"")</f>
        <v>9622.2964272282807</v>
      </c>
      <c r="Y943" s="67">
        <f>IF(AND('2. Collected Data'!BB943&gt;0,'2. Collected Data'!BH943&gt;0),('2. Collected Data'!BH943-'2. Collected Data'!BB943)/'2. Collected Data'!BH943,"")</f>
        <v>0.11428571428571428</v>
      </c>
    </row>
    <row r="944" spans="1:25" s="47" customFormat="1" ht="11.25" customHeight="1" x14ac:dyDescent="0.15">
      <c r="A944" s="127" t="str">
        <f>'2. Collected Data'!A944</f>
        <v>New Mexico</v>
      </c>
      <c r="B944" s="42"/>
      <c r="C944" s="42"/>
      <c r="D944" s="42"/>
      <c r="E944" s="42"/>
      <c r="F944" s="42"/>
      <c r="G944" s="123"/>
      <c r="H944" s="41"/>
      <c r="I944" s="41"/>
      <c r="J944" s="41"/>
      <c r="K944" s="59"/>
      <c r="L944" s="66"/>
      <c r="M944" s="66"/>
      <c r="N944" s="59"/>
      <c r="O944" s="59"/>
      <c r="P944" s="59"/>
      <c r="Q944" s="46"/>
      <c r="R944" s="59"/>
      <c r="S944" s="59"/>
      <c r="T944" s="46"/>
      <c r="U944" s="65"/>
      <c r="V944" s="65"/>
      <c r="W944" s="65"/>
      <c r="X944" s="65"/>
      <c r="Y944" s="67"/>
    </row>
    <row r="945" spans="1:25" s="47" customFormat="1" ht="11.25" customHeight="1" x14ac:dyDescent="0.15">
      <c r="A945" s="60" t="str">
        <f>'2. Collected Data'!A945</f>
        <v>New York</v>
      </c>
      <c r="B945" s="42"/>
      <c r="C945" s="42"/>
      <c r="D945" s="42"/>
      <c r="E945" s="42"/>
      <c r="F945" s="42"/>
      <c r="G945" s="123">
        <f>'2. Collected Data'!G945*'2. Collected Data'!AA945</f>
        <v>36578.639999999999</v>
      </c>
      <c r="H945" s="41">
        <f>'2. Collected Data'!I945/'3. Calculated Stats'!$G945*1000</f>
        <v>39.968681175680672</v>
      </c>
      <c r="I945" s="41">
        <f>'2. Collected Data'!J945/'3. Calculated Stats'!$G945*1000</f>
        <v>1.0115192910397981</v>
      </c>
      <c r="J945" s="41">
        <f>'2. Collected Data'!K945/'3. Calculated Stats'!$G945*1000</f>
        <v>1.1208727279089654</v>
      </c>
      <c r="K945" s="59">
        <f>('2. Collected Data'!Y945+'2. Collected Data'!Z945)/G945*1000</f>
        <v>102.51884706484441</v>
      </c>
      <c r="L945" s="66">
        <f>IF(SUM('2. Collected Data'!Y945:Z945)&gt;0,(ROUND('2. Collected Data'!Y945/SUM('2. Collected Data'!Y945:Z945),2)),"")</f>
        <v>0.9</v>
      </c>
      <c r="M945" s="66">
        <f>IF(SUM('2. Collected Data'!Y945:Z945)&gt;0,1-L945,"")</f>
        <v>9.9999999999999978E-2</v>
      </c>
      <c r="N945" s="59">
        <f>IF('2. Collected Data'!AD945&gt;0,'2. Collected Data'!AE945/'2. Collected Data'!AD945,"")</f>
        <v>1907.3151750972763</v>
      </c>
      <c r="O945" s="59">
        <f>IF('2. Collected Data'!AF945&gt;0,'2. Collected Data'!AG945/'2. Collected Data'!AF945,"")</f>
        <v>18333.333333333332</v>
      </c>
      <c r="P945" s="59">
        <f>SUM('2. Collected Data'!AI945:AK945)/'2. Collected Data'!G945</f>
        <v>25.40267762825518</v>
      </c>
      <c r="Q945" s="46" t="str">
        <f>IF(MAX('2. Collected Data'!AI945:AK945)='2. Collected Data'!AI945,"NaCl",IF(MAX('2. Collected Data'!AJ945:AK945)='2. Collected Data'!AJ945,"CaCl2","MgCl2"))</f>
        <v>NaCl</v>
      </c>
      <c r="R945" s="59">
        <f>'2. Collected Data'!AL945/'2. Collected Data'!G945</f>
        <v>0.38407660864373305</v>
      </c>
      <c r="S945" s="59">
        <f>SUM('2. Collected Data'!AO945:AU945)/'2. Collected Data'!G945</f>
        <v>32.785789739585724</v>
      </c>
      <c r="T945" s="46" t="str">
        <f>IF(MAX('2. Collected Data'!AO945:AT945)='2. Collected Data'!AO945,"NaCl",IF(MAX('2. Collected Data'!AP945:AT945)='2. Collected Data'!AP945,"CaCl2",IF(MAX('2. Collected Data'!AQ945:AT945)='2. Collected Data'!AQ945,"MgCl2",IF(MAX('2. Collected Data'!AR945:AT945)='2. Collected Data'!AR945,"Potassium Acetate",IF('2. Collected Data'!AS945&gt;'2. Collected Data'!AT945,"Enhanced Brine","Ag Byproduct")))))</f>
        <v>NaCl</v>
      </c>
      <c r="U945" s="65">
        <f>IF('2. Collected Data'!BC945&gt;0,'2. Collected Data'!BC945/'2. Collected Data'!$G945,"")</f>
        <v>3880.9534744867497</v>
      </c>
      <c r="V945" s="65">
        <f>IF('2. Collected Data'!BD945&gt;0,'2. Collected Data'!BD945/'2. Collected Data'!$G945,"")</f>
        <v>964.49731318605609</v>
      </c>
      <c r="W945" s="65">
        <f>IF('2. Collected Data'!BE945&gt;0,'2. Collected Data'!BE945/'2. Collected Data'!$G945,"")</f>
        <v>1308.9606393239333</v>
      </c>
      <c r="X945" s="65">
        <f>IF('2. Collected Data'!BF945&gt;0,'2. Collected Data'!BF945/'2. Collected Data'!$G945,"")</f>
        <v>7578.1931750332978</v>
      </c>
      <c r="Y945" s="67">
        <f>IF(AND('2. Collected Data'!BB945&gt;0,'2. Collected Data'!BH945&gt;0),('2. Collected Data'!BH945-'2. Collected Data'!BB945)/'2. Collected Data'!BH945,"")</f>
        <v>7.0958420292181759E-2</v>
      </c>
    </row>
    <row r="946" spans="1:25" s="47" customFormat="1" ht="11.25" customHeight="1" x14ac:dyDescent="0.15">
      <c r="A946" s="127" t="str">
        <f>'2. Collected Data'!A946</f>
        <v>North Carolina</v>
      </c>
      <c r="B946" s="42"/>
      <c r="C946" s="42"/>
      <c r="D946" s="42"/>
      <c r="E946" s="42"/>
      <c r="F946" s="42"/>
      <c r="G946" s="123"/>
      <c r="H946" s="41"/>
      <c r="I946" s="41"/>
      <c r="J946" s="41"/>
      <c r="K946" s="59"/>
      <c r="L946" s="66"/>
      <c r="M946" s="66"/>
      <c r="N946" s="59"/>
      <c r="O946" s="59"/>
      <c r="P946" s="59"/>
      <c r="Q946" s="46"/>
      <c r="R946" s="59"/>
      <c r="S946" s="59"/>
      <c r="T946" s="46"/>
      <c r="U946" s="65"/>
      <c r="V946" s="65"/>
      <c r="W946" s="65"/>
      <c r="X946" s="65"/>
      <c r="Y946" s="67"/>
    </row>
    <row r="947" spans="1:25" s="47" customFormat="1" ht="11.25" customHeight="1" x14ac:dyDescent="0.15">
      <c r="A947" s="60" t="str">
        <f>'2. Collected Data'!A947</f>
        <v>North Dakota</v>
      </c>
      <c r="B947" s="42"/>
      <c r="C947" s="42"/>
      <c r="D947" s="42"/>
      <c r="E947" s="42"/>
      <c r="F947" s="42"/>
      <c r="G947" s="123">
        <f>'2. Collected Data'!G947*'2. Collected Data'!AA947</f>
        <v>16708.02</v>
      </c>
      <c r="H947" s="41">
        <f>'2. Collected Data'!I947/'3. Calculated Stats'!$G947*1000</f>
        <v>21.606390224574785</v>
      </c>
      <c r="I947" s="41">
        <f>'2. Collected Data'!J947/'3. Calculated Stats'!$G947*1000</f>
        <v>1.496287411674154</v>
      </c>
      <c r="J947" s="41">
        <f>'2. Collected Data'!K947/'3. Calculated Stats'!$G947*1000</f>
        <v>3.7706442774188682</v>
      </c>
      <c r="K947" s="59">
        <f>('2. Collected Data'!Y947+'2. Collected Data'!Z947)/G947*1000</f>
        <v>22.204905189244446</v>
      </c>
      <c r="L947" s="66">
        <f>IF(SUM('2. Collected Data'!Y947:Z947)&gt;0,(ROUND('2. Collected Data'!Y947/SUM('2. Collected Data'!Y947:Z947),2)),"")</f>
        <v>1</v>
      </c>
      <c r="M947" s="66">
        <f>IF(SUM('2. Collected Data'!Y947:Z947)&gt;0,1-L947,"")</f>
        <v>0</v>
      </c>
      <c r="N947" s="59">
        <f>IF('2. Collected Data'!AD947&gt;0,'2. Collected Data'!AE947/'2. Collected Data'!AD947,"")</f>
        <v>1302.1428571428571</v>
      </c>
      <c r="O947" s="59">
        <f>IF('2. Collected Data'!AF947&gt;0,'2. Collected Data'!AG947/'2. Collected Data'!AF947,"")</f>
        <v>17083.333333333332</v>
      </c>
      <c r="P947" s="59">
        <f>SUM('2. Collected Data'!AI947:AK947)/'2. Collected Data'!G947</f>
        <v>2.4785031380139597</v>
      </c>
      <c r="Q947" s="46" t="str">
        <f>IF(MAX('2. Collected Data'!AI947:AK947)='2. Collected Data'!AI947,"NaCl",IF(MAX('2. Collected Data'!AJ947:AK947)='2. Collected Data'!AJ947,"CaCl2","MgCl2"))</f>
        <v>NaCl</v>
      </c>
      <c r="R947" s="59">
        <f>'2. Collected Data'!AL947/'2. Collected Data'!G947</f>
        <v>3.0235790955481261</v>
      </c>
      <c r="S947" s="59">
        <f>SUM('2. Collected Data'!AO947:AU947)/'2. Collected Data'!G947</f>
        <v>134.50255146929439</v>
      </c>
      <c r="T947" s="46" t="str">
        <f>IF(MAX('2. Collected Data'!AO947:AT947)='2. Collected Data'!AO947,"NaCl",IF(MAX('2. Collected Data'!AP947:AT947)='2. Collected Data'!AP947,"CaCl2",IF(MAX('2. Collected Data'!AQ947:AT947)='2. Collected Data'!AQ947,"MgCl2",IF(MAX('2. Collected Data'!AR947:AT947)='2. Collected Data'!AR947,"Potassium Acetate",IF('2. Collected Data'!AS947&gt;'2. Collected Data'!AT947,"Enhanced Brine","Ag Byproduct")))))</f>
        <v>NaCl</v>
      </c>
      <c r="U947" s="65">
        <f>IF('2. Collected Data'!BC947&gt;0,'2. Collected Data'!BC947/'2. Collected Data'!$G947,"")</f>
        <v>527.94486480145463</v>
      </c>
      <c r="V947" s="65">
        <f>IF('2. Collected Data'!BD947&gt;0,'2. Collected Data'!BD947/'2. Collected Data'!$G947,"")</f>
        <v>429.12669364772125</v>
      </c>
      <c r="W947" s="65">
        <f>IF('2. Collected Data'!BE947&gt;0,'2. Collected Data'!BE947/'2. Collected Data'!$G947,"")</f>
        <v>246.0768373511643</v>
      </c>
      <c r="X947" s="65">
        <f>IF('2. Collected Data'!BF947&gt;0,'2. Collected Data'!BF947/'2. Collected Data'!$G947,"")</f>
        <v>1214.7765264824916</v>
      </c>
      <c r="Y947" s="67">
        <f>IF(AND('2. Collected Data'!BB947&gt;0,'2. Collected Data'!BH947&gt;0),('2. Collected Data'!BH947-'2. Collected Data'!BB947)/'2. Collected Data'!BH947,"")</f>
        <v>-6.4935064935064929E-2</v>
      </c>
    </row>
    <row r="948" spans="1:25" s="47" customFormat="1" ht="11.25" customHeight="1" x14ac:dyDescent="0.15">
      <c r="A948" s="60" t="str">
        <f>'2. Collected Data'!A948</f>
        <v>Ohio</v>
      </c>
      <c r="B948" s="42"/>
      <c r="C948" s="42"/>
      <c r="D948" s="42"/>
      <c r="E948" s="42"/>
      <c r="F948" s="42"/>
      <c r="G948" s="123">
        <f>'2. Collected Data'!G948*'2. Collected Data'!AA948</f>
        <v>42903.63</v>
      </c>
      <c r="H948" s="41">
        <f>'2. Collected Data'!I948/'3. Calculated Stats'!$G948*1000</f>
        <v>37.525962255408224</v>
      </c>
      <c r="I948" s="41">
        <f>'2. Collected Data'!J948/'3. Calculated Stats'!$G948*1000</f>
        <v>1.328558912147993</v>
      </c>
      <c r="J948" s="41">
        <f>'2. Collected Data'!K948/'3. Calculated Stats'!$G948*1000</f>
        <v>0.20977245981284101</v>
      </c>
      <c r="K948" s="59">
        <f>('2. Collected Data'!Y948+'2. Collected Data'!Z948)/G948*1000</f>
        <v>71.975261766894789</v>
      </c>
      <c r="L948" s="66">
        <f>IF(SUM('2. Collected Data'!Y948:Z948)&gt;0,(ROUND('2. Collected Data'!Y948/SUM('2. Collected Data'!Y948:Z948),2)),"")</f>
        <v>0.86</v>
      </c>
      <c r="M948" s="66">
        <f>IF(SUM('2. Collected Data'!Y948:Z948)&gt;0,1-L948,"")</f>
        <v>0.14000000000000001</v>
      </c>
      <c r="N948" s="59">
        <f>IF('2. Collected Data'!AD948&gt;0,'2. Collected Data'!AE948/'2. Collected Data'!AD948,"")</f>
        <v>3167.802575107296</v>
      </c>
      <c r="O948" s="59">
        <f>IF('2. Collected Data'!AF948&gt;0,'2. Collected Data'!AG948/'2. Collected Data'!AF948,"")</f>
        <v>13650.485436893205</v>
      </c>
      <c r="P948" s="59">
        <f>SUM('2. Collected Data'!AI948:AK948)/'2. Collected Data'!G948</f>
        <v>21.90536954565383</v>
      </c>
      <c r="Q948" s="46" t="str">
        <f>IF(MAX('2. Collected Data'!AI948:AK948)='2. Collected Data'!AI948,"NaCl",IF(MAX('2. Collected Data'!AJ948:AK948)='2. Collected Data'!AJ948,"CaCl2","MgCl2"))</f>
        <v>NaCl</v>
      </c>
      <c r="R948" s="59">
        <f>'2. Collected Data'!AL948/'2. Collected Data'!G948</f>
        <v>0.38659805708747719</v>
      </c>
      <c r="S948" s="59">
        <f>SUM('2. Collected Data'!AO948:AU948)/'2. Collected Data'!G948</f>
        <v>253.95454230795855</v>
      </c>
      <c r="T948" s="46" t="str">
        <f>IF(MAX('2. Collected Data'!AO948:AT948)='2. Collected Data'!AO948,"NaCl",IF(MAX('2. Collected Data'!AP948:AT948)='2. Collected Data'!AP948,"CaCl2",IF(MAX('2. Collected Data'!AQ948:AT948)='2. Collected Data'!AQ948,"MgCl2",IF(MAX('2. Collected Data'!AR948:AT948)='2. Collected Data'!AR948,"Potassium Acetate",IF('2. Collected Data'!AS948&gt;'2. Collected Data'!AT948,"Enhanced Brine","Ag Byproduct")))))</f>
        <v>NaCl</v>
      </c>
      <c r="U948" s="65">
        <f>IF('2. Collected Data'!BC948&gt;0,'2. Collected Data'!BC948/'2. Collected Data'!$G948,"")</f>
        <v>494.09883009899164</v>
      </c>
      <c r="V948" s="65">
        <f>IF('2. Collected Data'!BD948&gt;0,'2. Collected Data'!BD948/'2. Collected Data'!$G948,"")</f>
        <v>834.42589473198427</v>
      </c>
      <c r="W948" s="65">
        <f>IF('2. Collected Data'!BE948&gt;0,'2. Collected Data'!BE948/'2. Collected Data'!$G948,"")</f>
        <v>1460.0212058979625</v>
      </c>
      <c r="X948" s="65">
        <f>IF('2. Collected Data'!BF948&gt;0,'2. Collected Data'!BF948/'2. Collected Data'!$G948,"")</f>
        <v>2788.5459307289384</v>
      </c>
      <c r="Y948" s="67">
        <f>IF(AND('2. Collected Data'!BB948&gt;0,'2. Collected Data'!BH948&gt;0),('2. Collected Data'!BH948-'2. Collected Data'!BB948)/'2. Collected Data'!BH948,"")</f>
        <v>-0.2287371134020619</v>
      </c>
    </row>
    <row r="949" spans="1:25" s="47" customFormat="1" ht="11.25" customHeight="1" x14ac:dyDescent="0.15">
      <c r="A949" s="127" t="str">
        <f>'2. Collected Data'!A949</f>
        <v>Oklahoma</v>
      </c>
      <c r="B949" s="42"/>
      <c r="C949" s="42"/>
      <c r="D949" s="42"/>
      <c r="E949" s="42"/>
      <c r="F949" s="42"/>
      <c r="G949" s="123"/>
      <c r="H949" s="41"/>
      <c r="I949" s="41"/>
      <c r="J949" s="41"/>
      <c r="K949" s="59"/>
      <c r="L949" s="66"/>
      <c r="M949" s="66"/>
      <c r="N949" s="59"/>
      <c r="O949" s="59"/>
      <c r="P949" s="59"/>
      <c r="Q949" s="46"/>
      <c r="R949" s="59"/>
      <c r="S949" s="59"/>
      <c r="T949" s="46"/>
      <c r="U949" s="65"/>
      <c r="V949" s="65"/>
      <c r="W949" s="65"/>
      <c r="X949" s="65"/>
      <c r="Y949" s="67"/>
    </row>
    <row r="950" spans="1:25" s="47" customFormat="1" ht="11.25" customHeight="1" x14ac:dyDescent="0.15">
      <c r="A950" s="60" t="str">
        <f>'2. Collected Data'!A950</f>
        <v>Oregon</v>
      </c>
      <c r="B950" s="42"/>
      <c r="C950" s="42"/>
      <c r="D950" s="42"/>
      <c r="E950" s="42"/>
      <c r="F950" s="42"/>
      <c r="G950" s="123">
        <f>'2. Collected Data'!G950*'2. Collected Data'!AA950</f>
        <v>19090</v>
      </c>
      <c r="H950" s="41">
        <f>'2. Collected Data'!I950/'3. Calculated Stats'!$G950*1000</f>
        <v>22.891566265060241</v>
      </c>
      <c r="I950" s="41">
        <f>'2. Collected Data'!J950/'3. Calculated Stats'!$G950*1000</f>
        <v>3.3001571503404925</v>
      </c>
      <c r="J950" s="41">
        <f>'2. Collected Data'!K950/'3. Calculated Stats'!$G950*1000</f>
        <v>1.5191199580932426</v>
      </c>
      <c r="K950" s="59">
        <f>('2. Collected Data'!Y950+'2. Collected Data'!Z950)/G950*1000</f>
        <v>52.173913043478258</v>
      </c>
      <c r="L950" s="66">
        <f>IF(SUM('2. Collected Data'!Y950:Z950)&gt;0,(ROUND('2. Collected Data'!Y950/SUM('2. Collected Data'!Y950:Z950),2)),"")</f>
        <v>0.95</v>
      </c>
      <c r="M950" s="66">
        <f>IF(SUM('2. Collected Data'!Y950:Z950)&gt;0,1-L950,"")</f>
        <v>5.0000000000000044E-2</v>
      </c>
      <c r="N950" s="59">
        <f>IF('2. Collected Data'!AD950&gt;0,'2. Collected Data'!AE950/'2. Collected Data'!AD950,"")</f>
        <v>333.33333333333331</v>
      </c>
      <c r="O950" s="59">
        <f>IF('2. Collected Data'!AF950&gt;0,'2. Collected Data'!AG950/'2. Collected Data'!AF950,"")</f>
        <v>20117.821782178216</v>
      </c>
      <c r="P950" s="59">
        <f>SUM('2. Collected Data'!AI950:AK950)/'2. Collected Data'!G950</f>
        <v>9.7957045573598741E-3</v>
      </c>
      <c r="Q950" s="46" t="str">
        <f>IF(MAX('2. Collected Data'!AI950:AK950)='2. Collected Data'!AI950,"NaCl",IF(MAX('2. Collected Data'!AJ950:AK950)='2. Collected Data'!AJ950,"CaCl2","MgCl2"))</f>
        <v>NaCl</v>
      </c>
      <c r="R950" s="59">
        <f>'2. Collected Data'!AL950/'2. Collected Data'!G950</f>
        <v>7.16930330015715</v>
      </c>
      <c r="S950" s="59">
        <f>SUM('2. Collected Data'!AO950:AU950)/'2. Collected Data'!G950</f>
        <v>151.11079099004715</v>
      </c>
      <c r="T950" s="46" t="str">
        <f>IF(MAX('2. Collected Data'!AO950:AT950)='2. Collected Data'!AO950,"NaCl",IF(MAX('2. Collected Data'!AP950:AT950)='2. Collected Data'!AP950,"CaCl2",IF(MAX('2. Collected Data'!AQ950:AT950)='2. Collected Data'!AQ950,"MgCl2",IF(MAX('2. Collected Data'!AR950:AT950)='2. Collected Data'!AR950,"Potassium Acetate",IF('2. Collected Data'!AS950&gt;'2. Collected Data'!AT950,"Enhanced Brine","Ag Byproduct")))))</f>
        <v>MgCl2</v>
      </c>
      <c r="U950" s="65">
        <f>IF('2. Collected Data'!BC950&gt;0,'2. Collected Data'!BC950/'2. Collected Data'!$G950,"")</f>
        <v>430.82849659507593</v>
      </c>
      <c r="V950" s="65">
        <f>IF('2. Collected Data'!BD950&gt;0,'2. Collected Data'!BD950/'2. Collected Data'!$G950,"")</f>
        <v>319.26914614981666</v>
      </c>
      <c r="W950" s="65">
        <f>IF('2. Collected Data'!BE950&gt;0,'2. Collected Data'!BE950/'2. Collected Data'!$G950,"")</f>
        <v>242.28072289156626</v>
      </c>
      <c r="X950" s="65">
        <f>IF('2. Collected Data'!BF950&gt;0,'2. Collected Data'!BF950/'2. Collected Data'!$G950,"")</f>
        <v>1012.3964379256155</v>
      </c>
      <c r="Y950" s="67">
        <f>IF(AND('2. Collected Data'!BB950&gt;0,'2. Collected Data'!BH950&gt;0),('2. Collected Data'!BH950-'2. Collected Data'!BB950)/'2. Collected Data'!BH950,"")</f>
        <v>0</v>
      </c>
    </row>
    <row r="951" spans="1:25" s="47" customFormat="1" ht="11.25" customHeight="1" x14ac:dyDescent="0.15">
      <c r="A951" s="60" t="str">
        <f>'2. Collected Data'!A951</f>
        <v>Pennsylvania</v>
      </c>
      <c r="B951" s="42"/>
      <c r="C951" s="42"/>
      <c r="D951" s="42"/>
      <c r="E951" s="42"/>
      <c r="F951" s="42"/>
      <c r="G951" s="123">
        <f>'2. Collected Data'!G951*'2. Collected Data'!AA951</f>
        <v>76800</v>
      </c>
      <c r="H951" s="41">
        <f>'2. Collected Data'!I951/'3. Calculated Stats'!$G951*1000</f>
        <v>31.953125</v>
      </c>
      <c r="I951" s="41">
        <f>'2. Collected Data'!J951/'3. Calculated Stats'!$G951*1000</f>
        <v>1.7838541666666667</v>
      </c>
      <c r="J951" s="41">
        <f>'2. Collected Data'!K951/'3. Calculated Stats'!$G951*1000</f>
        <v>0.3125</v>
      </c>
      <c r="K951" s="59">
        <f>('2. Collected Data'!Y951+'2. Collected Data'!Z951)/G951*1000</f>
        <v>72.682291666666657</v>
      </c>
      <c r="L951" s="66">
        <f>IF(SUM('2. Collected Data'!Y951:Z951)&gt;0,(ROUND('2. Collected Data'!Y951/SUM('2. Collected Data'!Y951:Z951),2)),"")</f>
        <v>0.87</v>
      </c>
      <c r="M951" s="66">
        <f>IF(SUM('2. Collected Data'!Y951:Z951)&gt;0,1-L951,"")</f>
        <v>0.13</v>
      </c>
      <c r="N951" s="59">
        <f>IF('2. Collected Data'!AD951&gt;0,'2. Collected Data'!AE951/'2. Collected Data'!AD951,"")</f>
        <v>1861.9153674832962</v>
      </c>
      <c r="O951" s="59">
        <f>IF('2. Collected Data'!AF951&gt;0,'2. Collected Data'!AG951/'2. Collected Data'!AF951,"")</f>
        <v>14532.258064516129</v>
      </c>
      <c r="P951" s="59">
        <f>SUM('2. Collected Data'!AI951:AK951)/'2. Collected Data'!G951</f>
        <v>11.458333333333334</v>
      </c>
      <c r="Q951" s="46" t="str">
        <f>IF(MAX('2. Collected Data'!AI951:AK951)='2. Collected Data'!AI951,"NaCl",IF(MAX('2. Collected Data'!AJ951:AK951)='2. Collected Data'!AJ951,"CaCl2","MgCl2"))</f>
        <v>NaCl</v>
      </c>
      <c r="R951" s="59">
        <f>'2. Collected Data'!AL951/'2. Collected Data'!G951</f>
        <v>8.9375</v>
      </c>
      <c r="S951" s="59">
        <f>SUM('2. Collected Data'!AO951:AU951)/'2. Collected Data'!G951</f>
        <v>112.5</v>
      </c>
      <c r="T951" s="46" t="str">
        <f>IF(MAX('2. Collected Data'!AO951:AT951)='2. Collected Data'!AO951,"NaCl",IF(MAX('2. Collected Data'!AP951:AT951)='2. Collected Data'!AP951,"CaCl2",IF(MAX('2. Collected Data'!AQ951:AT951)='2. Collected Data'!AQ951,"MgCl2",IF(MAX('2. Collected Data'!AR951:AT951)='2. Collected Data'!AR951,"Potassium Acetate",IF('2. Collected Data'!AS951&gt;'2. Collected Data'!AT951,"Enhanced Brine","Ag Byproduct")))))</f>
        <v>NaCl</v>
      </c>
      <c r="U951" s="65">
        <f>IF('2. Collected Data'!BC951&gt;0,'2. Collected Data'!BC951/'2. Collected Data'!$G951,"")</f>
        <v>1229.1666666666667</v>
      </c>
      <c r="V951" s="65">
        <f>IF('2. Collected Data'!BD951&gt;0,'2. Collected Data'!BD951/'2. Collected Data'!$G951,"")</f>
        <v>342.70833333333331</v>
      </c>
      <c r="W951" s="65">
        <f>IF('2. Collected Data'!BE951&gt;0,'2. Collected Data'!BE951/'2. Collected Data'!$G951,"")</f>
        <v>965.625</v>
      </c>
      <c r="X951" s="65">
        <f>IF('2. Collected Data'!BF951&gt;0,'2. Collected Data'!BF951/'2. Collected Data'!$G951,"")</f>
        <v>2864.5833333333335</v>
      </c>
      <c r="Y951" s="67">
        <f>IF(AND('2. Collected Data'!BB951&gt;0,'2. Collected Data'!BH951&gt;0),('2. Collected Data'!BH951-'2. Collected Data'!BB951)/'2. Collected Data'!BH951,"")</f>
        <v>0.1096899763659113</v>
      </c>
    </row>
    <row r="952" spans="1:25" s="47" customFormat="1" ht="11.25" customHeight="1" x14ac:dyDescent="0.15">
      <c r="A952" s="60" t="str">
        <f>'2. Collected Data'!A952</f>
        <v>Rhode Island</v>
      </c>
      <c r="B952" s="42"/>
      <c r="C952" s="42"/>
      <c r="D952" s="42"/>
      <c r="E952" s="42"/>
      <c r="F952" s="42"/>
      <c r="G952" s="123">
        <f>'2. Collected Data'!G952*'2. Collected Data'!AA952</f>
        <v>3300</v>
      </c>
      <c r="H952" s="41">
        <f>'2. Collected Data'!I952/'3. Calculated Stats'!$G952*1000</f>
        <v>33.333333333333336</v>
      </c>
      <c r="I952" s="41">
        <f>'2. Collected Data'!J952/'3. Calculated Stats'!$G952*1000</f>
        <v>0</v>
      </c>
      <c r="J952" s="41">
        <f>'2. Collected Data'!K952/'3. Calculated Stats'!$G952*1000</f>
        <v>0.30303030303030304</v>
      </c>
      <c r="K952" s="59">
        <f>('2. Collected Data'!Y952+'2. Collected Data'!Z952)/G952*1000</f>
        <v>45.454545454545453</v>
      </c>
      <c r="L952" s="66">
        <f>IF(SUM('2. Collected Data'!Y952:Z952)&gt;0,(ROUND('2. Collected Data'!Y952/SUM('2. Collected Data'!Y952:Z952),2)),"")</f>
        <v>1</v>
      </c>
      <c r="M952" s="66">
        <f>IF(SUM('2. Collected Data'!Y952:Z952)&gt;0,1-L952,"")</f>
        <v>0</v>
      </c>
      <c r="N952" s="59">
        <f>IF('2. Collected Data'!AD952&gt;0,'2. Collected Data'!AE952/'2. Collected Data'!AD952,"")</f>
        <v>2500</v>
      </c>
      <c r="O952" s="59">
        <f>IF('2. Collected Data'!AF952&gt;0,'2. Collected Data'!AG952/'2. Collected Data'!AF952,"")</f>
        <v>5000</v>
      </c>
      <c r="P952" s="59">
        <f>SUM('2. Collected Data'!AI952:AK952)/'2. Collected Data'!G952</f>
        <v>25</v>
      </c>
      <c r="Q952" s="46" t="str">
        <f>IF(MAX('2. Collected Data'!AI952:AK952)='2. Collected Data'!AI952,"NaCl",IF(MAX('2. Collected Data'!AJ952:AK952)='2. Collected Data'!AJ952,"CaCl2","MgCl2"))</f>
        <v>NaCl</v>
      </c>
      <c r="R952" s="59">
        <f>'2. Collected Data'!AL952/'2. Collected Data'!G952</f>
        <v>3.6363636363636362</v>
      </c>
      <c r="S952" s="59">
        <f>SUM('2. Collected Data'!AO952:AU952)/'2. Collected Data'!G952</f>
        <v>6.0606060606060606</v>
      </c>
      <c r="T952" s="46" t="str">
        <f>IF(MAX('2. Collected Data'!AO952:AT952)='2. Collected Data'!AO952,"NaCl",IF(MAX('2. Collected Data'!AP952:AT952)='2. Collected Data'!AP952,"CaCl2",IF(MAX('2. Collected Data'!AQ952:AT952)='2. Collected Data'!AQ952,"MgCl2",IF(MAX('2. Collected Data'!AR952:AT952)='2. Collected Data'!AR952,"Potassium Acetate",IF('2. Collected Data'!AS952&gt;'2. Collected Data'!AT952,"Enhanced Brine","Ag Byproduct")))))</f>
        <v>NaCl</v>
      </c>
      <c r="U952" s="65">
        <f>IF('2. Collected Data'!BC952&gt;0,'2. Collected Data'!BC952/'2. Collected Data'!$G952,"")</f>
        <v>212.12121212121212</v>
      </c>
      <c r="V952" s="65">
        <f>IF('2. Collected Data'!BD952&gt;0,'2. Collected Data'!BD952/'2. Collected Data'!$G952,"")</f>
        <v>1060.6060606060605</v>
      </c>
      <c r="W952" s="65">
        <f>IF('2. Collected Data'!BE952&gt;0,'2. Collected Data'!BE952/'2. Collected Data'!$G952,"")</f>
        <v>1606.060606060606</v>
      </c>
      <c r="X952" s="65">
        <f>IF('2. Collected Data'!BF952&gt;0,'2. Collected Data'!BF952/'2. Collected Data'!$G952,"")</f>
        <v>2848.4848484848485</v>
      </c>
      <c r="Y952" s="67">
        <f>IF(AND('2. Collected Data'!BB952&gt;0,'2. Collected Data'!BH952&gt;0),('2. Collected Data'!BH952-'2. Collected Data'!BB952)/'2. Collected Data'!BH952,"")</f>
        <v>0</v>
      </c>
    </row>
    <row r="953" spans="1:25" s="47" customFormat="1" ht="11.25" customHeight="1" x14ac:dyDescent="0.15">
      <c r="A953" s="60" t="str">
        <f>'2. Collected Data'!A953</f>
        <v>South Carolina</v>
      </c>
      <c r="B953" s="42"/>
      <c r="C953" s="42"/>
      <c r="D953" s="42"/>
      <c r="E953" s="42"/>
      <c r="F953" s="42"/>
      <c r="G953" s="123">
        <f>'2. Collected Data'!G953*'2. Collected Data'!AA953</f>
        <v>85988.3</v>
      </c>
      <c r="H953" s="41">
        <f>'2. Collected Data'!I953/'3. Calculated Stats'!$G953*1000</f>
        <v>6.4311074878791654</v>
      </c>
      <c r="I953" s="41">
        <f>'2. Collected Data'!J953/'3. Calculated Stats'!$G953*1000</f>
        <v>1.3490207388679623</v>
      </c>
      <c r="J953" s="41">
        <f>'2. Collected Data'!K953/'3. Calculated Stats'!$G953*1000</f>
        <v>0</v>
      </c>
      <c r="K953" s="59">
        <f>('2. Collected Data'!Y953+'2. Collected Data'!Z953)/G953*1000</f>
        <v>36.132822721230681</v>
      </c>
      <c r="L953" s="66">
        <f>IF(SUM('2. Collected Data'!Y953:Z953)&gt;0,(ROUND('2. Collected Data'!Y953/SUM('2. Collected Data'!Y953:Z953),2)),"")</f>
        <v>1</v>
      </c>
      <c r="M953" s="66">
        <f>IF(SUM('2. Collected Data'!Y953:Z953)&gt;0,1-L953,"")</f>
        <v>0</v>
      </c>
      <c r="N953" s="59">
        <f>IF('2. Collected Data'!AD953&gt;0,'2. Collected Data'!AE953/'2. Collected Data'!AD953,"")</f>
        <v>950</v>
      </c>
      <c r="O953" s="59">
        <f>IF('2. Collected Data'!AF953&gt;0,'2. Collected Data'!AG953/'2. Collected Data'!AF953,"")</f>
        <v>3520</v>
      </c>
      <c r="P953" s="59">
        <f>SUM('2. Collected Data'!AI953:AK953)/'2. Collected Data'!G953</f>
        <v>0.13876306427734936</v>
      </c>
      <c r="Q953" s="46" t="str">
        <f>IF(MAX('2. Collected Data'!AI953:AK953)='2. Collected Data'!AI953,"NaCl",IF(MAX('2. Collected Data'!AJ953:AK953)='2. Collected Data'!AJ953,"CaCl2","MgCl2"))</f>
        <v>NaCl</v>
      </c>
      <c r="R953" s="59">
        <f>'2. Collected Data'!AL953/'2. Collected Data'!G953</f>
        <v>4.4192058687053934E-2</v>
      </c>
      <c r="S953" s="59">
        <f>SUM('2. Collected Data'!AO953:AU953)/'2. Collected Data'!G953</f>
        <v>13.126930640563891</v>
      </c>
      <c r="T953" s="46" t="str">
        <f>IF(MAX('2. Collected Data'!AO953:AT953)='2. Collected Data'!AO953,"NaCl",IF(MAX('2. Collected Data'!AP953:AT953)='2. Collected Data'!AP953,"CaCl2",IF(MAX('2. Collected Data'!AQ953:AT953)='2. Collected Data'!AQ953,"MgCl2",IF(MAX('2. Collected Data'!AR953:AT953)='2. Collected Data'!AR953,"Potassium Acetate",IF('2. Collected Data'!AS953&gt;'2. Collected Data'!AT953,"Enhanced Brine","Ag Byproduct")))))</f>
        <v>NaCl</v>
      </c>
      <c r="U953" s="65">
        <f>IF('2. Collected Data'!BC953&gt;0,'2. Collected Data'!BC953/'2. Collected Data'!$G953,"")</f>
        <v>14.055306361446847</v>
      </c>
      <c r="V953" s="65">
        <f>IF('2. Collected Data'!BD953&gt;0,'2. Collected Data'!BD953/'2. Collected Data'!$G953,"")</f>
        <v>3.7939434783569395</v>
      </c>
      <c r="W953" s="65">
        <f>IF('2. Collected Data'!BE953&gt;0,'2. Collected Data'!BE953/'2. Collected Data'!$G953,"")</f>
        <v>14.983218065713592</v>
      </c>
      <c r="X953" s="65">
        <f>IF('2. Collected Data'!BF953&gt;0,'2. Collected Data'!BF953/'2. Collected Data'!$G953,"")</f>
        <v>32.839538634907306</v>
      </c>
      <c r="Y953" s="67">
        <f>IF(AND('2. Collected Data'!BB953&gt;0,'2. Collected Data'!BH953&gt;0),('2. Collected Data'!BH953-'2. Collected Data'!BB953)/'2. Collected Data'!BH953,"")</f>
        <v>3.7037037037037035E-2</v>
      </c>
    </row>
    <row r="954" spans="1:25" s="47" customFormat="1" ht="11.25" customHeight="1" x14ac:dyDescent="0.15">
      <c r="A954" s="60" t="str">
        <f>'2. Collected Data'!A954</f>
        <v>South Dakota</v>
      </c>
      <c r="B954" s="42"/>
      <c r="C954" s="42"/>
      <c r="D954" s="42"/>
      <c r="E954" s="42"/>
      <c r="F954" s="42"/>
      <c r="G954" s="123">
        <f>'2. Collected Data'!G954*'2. Collected Data'!AA954</f>
        <v>18053.64</v>
      </c>
      <c r="H954" s="41">
        <f>'2. Collected Data'!I954/'3. Calculated Stats'!$G954*1000</f>
        <v>26.753607582736777</v>
      </c>
      <c r="I954" s="41">
        <f>'2. Collected Data'!J954/'3. Calculated Stats'!$G954*1000</f>
        <v>1.3847622972431046</v>
      </c>
      <c r="J954" s="41">
        <f>'2. Collected Data'!K954/'3. Calculated Stats'!$G954*1000</f>
        <v>2.7695245944862092</v>
      </c>
      <c r="K954" s="59">
        <f>('2. Collected Data'!Y954+'2. Collected Data'!Z954)/G954*1000</f>
        <v>21.380729869433534</v>
      </c>
      <c r="L954" s="66">
        <f>IF(SUM('2. Collected Data'!Y954:Z954)&gt;0,(ROUND('2. Collected Data'!Y954/SUM('2. Collected Data'!Y954:Z954),2)),"")</f>
        <v>0.86</v>
      </c>
      <c r="M954" s="66">
        <f>IF(SUM('2. Collected Data'!Y954:Z954)&gt;0,1-L954,"")</f>
        <v>0.14000000000000001</v>
      </c>
      <c r="N954" s="59">
        <f>IF('2. Collected Data'!AD954&gt;0,'2. Collected Data'!AE954/'2. Collected Data'!AD954,"")</f>
        <v>1363.6363636363637</v>
      </c>
      <c r="O954" s="59">
        <f>IF('2. Collected Data'!AF954&gt;0,'2. Collected Data'!AG954/'2. Collected Data'!AF954,"")</f>
        <v>7333.333333333333</v>
      </c>
      <c r="P954" s="59">
        <f>SUM('2. Collected Data'!AI954:AK954)/'2. Collected Data'!G954</f>
        <v>3.2869653986675265</v>
      </c>
      <c r="Q954" s="46" t="str">
        <f>IF(MAX('2. Collected Data'!AI954:AK954)='2. Collected Data'!AI954,"NaCl",IF(MAX('2. Collected Data'!AJ954:AK954)='2. Collected Data'!AJ954,"CaCl2","MgCl2"))</f>
        <v>NaCl</v>
      </c>
      <c r="R954" s="59">
        <f>'2. Collected Data'!AL954/'2. Collected Data'!G954</f>
        <v>1.2386094992477972</v>
      </c>
      <c r="S954" s="59">
        <f>SUM('2. Collected Data'!AO954:AU954)/'2. Collected Data'!G954</f>
        <v>72.098538577261976</v>
      </c>
      <c r="T954" s="46" t="str">
        <f>IF(MAX('2. Collected Data'!AO954:AT954)='2. Collected Data'!AO954,"NaCl",IF(MAX('2. Collected Data'!AP954:AT954)='2. Collected Data'!AP954,"CaCl2",IF(MAX('2. Collected Data'!AQ954:AT954)='2. Collected Data'!AQ954,"MgCl2",IF(MAX('2. Collected Data'!AR954:AT954)='2. Collected Data'!AR954,"Potassium Acetate",IF('2. Collected Data'!AS954&gt;'2. Collected Data'!AT954,"Enhanced Brine","Ag Byproduct")))))</f>
        <v>NaCl</v>
      </c>
      <c r="U954" s="65">
        <f>IF('2. Collected Data'!BC954&gt;0,'2. Collected Data'!BC954/'2. Collected Data'!$G954,"")</f>
        <v>162.45320223511712</v>
      </c>
      <c r="V954" s="65">
        <f>IF('2. Collected Data'!BD954&gt;0,'2. Collected Data'!BD954/'2. Collected Data'!$G954,"")</f>
        <v>394.46099290780143</v>
      </c>
      <c r="W954" s="65">
        <f>IF('2. Collected Data'!BE954&gt;0,'2. Collected Data'!BE954/'2. Collected Data'!$G954,"")</f>
        <v>238.48984526112184</v>
      </c>
      <c r="X954" s="65">
        <f>IF('2. Collected Data'!BF954&gt;0,'2. Collected Data'!BF954/'2. Collected Data'!$G954,"")</f>
        <v>815.32602621964327</v>
      </c>
      <c r="Y954" s="67">
        <f>IF(AND('2. Collected Data'!BB954&gt;0,'2. Collected Data'!BH954&gt;0),('2. Collected Data'!BH954-'2. Collected Data'!BB954)/'2. Collected Data'!BH954,"")</f>
        <v>2.1005359988410875E-2</v>
      </c>
    </row>
    <row r="955" spans="1:25" s="47" customFormat="1" ht="11.25" customHeight="1" x14ac:dyDescent="0.15">
      <c r="A955" s="60" t="str">
        <f>'2. Collected Data'!A955</f>
        <v>Tennessee</v>
      </c>
      <c r="B955" s="42"/>
      <c r="C955" s="42"/>
      <c r="D955" s="42"/>
      <c r="E955" s="42"/>
      <c r="F955" s="42"/>
      <c r="G955" s="123">
        <f>'2. Collected Data'!G955*'2. Collected Data'!AA955</f>
        <v>37285.379999999997</v>
      </c>
      <c r="H955" s="41">
        <f>'2. Collected Data'!I955/'3. Calculated Stats'!$G955*1000</f>
        <v>21.804793192398737</v>
      </c>
      <c r="I955" s="41">
        <f>'2. Collected Data'!J955/'3. Calculated Stats'!$G955*1000</f>
        <v>1.9310517956367887</v>
      </c>
      <c r="J955" s="41">
        <f>'2. Collected Data'!K955/'3. Calculated Stats'!$G955*1000</f>
        <v>0</v>
      </c>
      <c r="K955" s="59">
        <f>('2. Collected Data'!Y955+'2. Collected Data'!Z955)/G955*1000</f>
        <v>42.912262125261968</v>
      </c>
      <c r="L955" s="66">
        <f>IF(SUM('2. Collected Data'!Y955:Z955)&gt;0,(ROUND('2. Collected Data'!Y955/SUM('2. Collected Data'!Y955:Z955),2)),"")</f>
        <v>1</v>
      </c>
      <c r="M955" s="66">
        <f>IF(SUM('2. Collected Data'!Y955:Z955)&gt;0,1-L955,"")</f>
        <v>0</v>
      </c>
      <c r="N955" s="59">
        <f>IF('2. Collected Data'!AD955&gt;0,'2. Collected Data'!AE955/'2. Collected Data'!AD955,"")</f>
        <v>1859.5882352941176</v>
      </c>
      <c r="O955" s="59">
        <f>IF('2. Collected Data'!AF955&gt;0,'2. Collected Data'!AG955/'2. Collected Data'!AF955,"")</f>
        <v>18025.231578947369</v>
      </c>
      <c r="P955" s="59">
        <f>SUM('2. Collected Data'!AI955:AK955)/'2. Collected Data'!G955</f>
        <v>4.2656258297488181</v>
      </c>
      <c r="Q955" s="46" t="str">
        <f>IF(MAX('2. Collected Data'!AI955:AK955)='2. Collected Data'!AI955,"NaCl",IF(MAX('2. Collected Data'!AJ955:AK955)='2. Collected Data'!AJ955,"CaCl2","MgCl2"))</f>
        <v>NaCl</v>
      </c>
      <c r="R955" s="59">
        <f>'2. Collected Data'!AL955/'2. Collected Data'!G955</f>
        <v>0</v>
      </c>
      <c r="S955" s="59">
        <f>SUM('2. Collected Data'!AO955:AU955)/'2. Collected Data'!G955</f>
        <v>132.30473687005471</v>
      </c>
      <c r="T955" s="46" t="str">
        <f>IF(MAX('2. Collected Data'!AO955:AT955)='2. Collected Data'!AO955,"NaCl",IF(MAX('2. Collected Data'!AP955:AT955)='2. Collected Data'!AP955,"CaCl2",IF(MAX('2. Collected Data'!AQ955:AT955)='2. Collected Data'!AQ955,"MgCl2",IF(MAX('2. Collected Data'!AR955:AT955)='2. Collected Data'!AR955,"Potassium Acetate",IF('2. Collected Data'!AS955&gt;'2. Collected Data'!AT955,"Enhanced Brine","Ag Byproduct")))))</f>
        <v>NaCl</v>
      </c>
      <c r="U955" s="65">
        <f>IF('2. Collected Data'!BC955&gt;0,'2. Collected Data'!BC955/'2. Collected Data'!$G955,"")</f>
        <v>196.14468164197334</v>
      </c>
      <c r="V955" s="65">
        <f>IF('2. Collected Data'!BD955&gt;0,'2. Collected Data'!BD955/'2. Collected Data'!$G955,"")</f>
        <v>119.97421804471351</v>
      </c>
      <c r="W955" s="65">
        <f>IF('2. Collected Data'!BE955&gt;0,'2. Collected Data'!BE955/'2. Collected Data'!$G955,"")</f>
        <v>322.02299399925653</v>
      </c>
      <c r="X955" s="65">
        <f>IF('2. Collected Data'!BF955&gt;0,'2. Collected Data'!BF955/'2. Collected Data'!$G955,"")</f>
        <v>638.14189368594339</v>
      </c>
      <c r="Y955" s="67">
        <f>IF(AND('2. Collected Data'!BB955&gt;0,'2. Collected Data'!BH955&gt;0),('2. Collected Data'!BH955-'2. Collected Data'!BB955)/'2. Collected Data'!BH955,"")</f>
        <v>0.11764705882352941</v>
      </c>
    </row>
    <row r="956" spans="1:25" s="47" customFormat="1" ht="11.25" customHeight="1" x14ac:dyDescent="0.15">
      <c r="A956" s="127" t="str">
        <f>'2. Collected Data'!A956</f>
        <v>Texas</v>
      </c>
      <c r="B956" s="42"/>
      <c r="C956" s="42"/>
      <c r="D956" s="42"/>
      <c r="E956" s="42"/>
      <c r="F956" s="42"/>
      <c r="G956" s="123"/>
      <c r="H956" s="41"/>
      <c r="I956" s="41"/>
      <c r="J956" s="41"/>
      <c r="K956" s="59"/>
      <c r="L956" s="66"/>
      <c r="M956" s="66"/>
      <c r="N956" s="59"/>
      <c r="O956" s="59"/>
      <c r="P956" s="59"/>
      <c r="Q956" s="46"/>
      <c r="R956" s="59"/>
      <c r="S956" s="59"/>
      <c r="T956" s="46"/>
      <c r="U956" s="65"/>
      <c r="V956" s="65"/>
      <c r="W956" s="65"/>
      <c r="X956" s="65"/>
      <c r="Y956" s="67"/>
    </row>
    <row r="957" spans="1:25" s="47" customFormat="1" ht="11.25" customHeight="1" x14ac:dyDescent="0.15">
      <c r="A957" s="128" t="str">
        <f>'2. Collected Data'!A957</f>
        <v>Utah</v>
      </c>
      <c r="B957" s="42"/>
      <c r="C957" s="42"/>
      <c r="D957" s="42"/>
      <c r="E957" s="42"/>
      <c r="F957" s="42"/>
      <c r="G957" s="123"/>
      <c r="H957" s="41"/>
      <c r="I957" s="41"/>
      <c r="J957" s="41"/>
      <c r="K957" s="59"/>
      <c r="L957" s="66"/>
      <c r="M957" s="66"/>
      <c r="N957" s="59"/>
      <c r="O957" s="59"/>
      <c r="P957" s="59"/>
      <c r="Q957" s="46"/>
      <c r="R957" s="59"/>
      <c r="S957" s="59"/>
      <c r="T957" s="46"/>
      <c r="U957" s="65"/>
      <c r="V957" s="65"/>
      <c r="W957" s="65"/>
      <c r="X957" s="65"/>
      <c r="Y957" s="67"/>
    </row>
    <row r="958" spans="1:25" s="47" customFormat="1" ht="11.25" customHeight="1" x14ac:dyDescent="0.15">
      <c r="A958" s="44" t="str">
        <f>'2. Collected Data'!A958</f>
        <v>Vermont</v>
      </c>
      <c r="B958" s="42"/>
      <c r="C958" s="42"/>
      <c r="D958" s="42"/>
      <c r="E958" s="42"/>
      <c r="F958" s="42"/>
      <c r="G958" s="123">
        <f>'2. Collected Data'!G958*'2. Collected Data'!AA958</f>
        <v>6456.78</v>
      </c>
      <c r="H958" s="41">
        <f>'2. Collected Data'!I958/'3. Calculated Stats'!$G958*1000</f>
        <v>42.590888957034316</v>
      </c>
      <c r="I958" s="41">
        <f>'2. Collected Data'!J958/'3. Calculated Stats'!$G958*1000</f>
        <v>1.2390076787500892</v>
      </c>
      <c r="J958" s="41">
        <f>'2. Collected Data'!K958/'3. Calculated Stats'!$G958*1000</f>
        <v>0</v>
      </c>
      <c r="K958" s="59">
        <f>('2. Collected Data'!Y958+'2. Collected Data'!Z958)/G958*1000</f>
        <v>50.334686949222373</v>
      </c>
      <c r="L958" s="66">
        <f>IF(SUM('2. Collected Data'!Y958:Z958)&gt;0,(ROUND('2. Collected Data'!Y958/SUM('2. Collected Data'!Y958:Z958),2)),"")</f>
        <v>0.92</v>
      </c>
      <c r="M958" s="66">
        <f>IF(SUM('2. Collected Data'!Y958:Z958)&gt;0,1-L958,"")</f>
        <v>7.999999999999996E-2</v>
      </c>
      <c r="N958" s="59">
        <f>IF('2. Collected Data'!AD958&gt;0,'2. Collected Data'!AE958/'2. Collected Data'!AD958,"")</f>
        <v>2000</v>
      </c>
      <c r="O958" s="59">
        <f>IF('2. Collected Data'!AF958&gt;0,'2. Collected Data'!AG958/'2. Collected Data'!AF958,"")</f>
        <v>2857.1428571428573</v>
      </c>
      <c r="P958" s="59">
        <f>SUM('2. Collected Data'!AI958:AK958)/'2. Collected Data'!G958</f>
        <v>20.280742103649189</v>
      </c>
      <c r="Q958" s="46" t="str">
        <f>IF(MAX('2. Collected Data'!AI958:AK958)='2. Collected Data'!AI958,"NaCl",IF(MAX('2. Collected Data'!AJ958:AK958)='2. Collected Data'!AJ958,"CaCl2","MgCl2"))</f>
        <v>NaCl</v>
      </c>
      <c r="R958" s="59">
        <f>'2. Collected Data'!AL958/'2. Collected Data'!G958</f>
        <v>1.1392210978227537</v>
      </c>
      <c r="S958" s="59">
        <f>SUM('2. Collected Data'!AO958:AU958)/'2. Collected Data'!G958</f>
        <v>373.14658080343452</v>
      </c>
      <c r="T958" s="46" t="str">
        <f>IF(MAX('2. Collected Data'!AO958:AT958)='2. Collected Data'!AO958,"NaCl",IF(MAX('2. Collected Data'!AP958:AT958)='2. Collected Data'!AP958,"CaCl2",IF(MAX('2. Collected Data'!AQ958:AT958)='2. Collected Data'!AQ958,"MgCl2",IF(MAX('2. Collected Data'!AR958:AT958)='2. Collected Data'!AR958,"Potassium Acetate",IF('2. Collected Data'!AS958&gt;'2. Collected Data'!AT958,"Enhanced Brine","Ag Byproduct")))))</f>
        <v>NaCl</v>
      </c>
      <c r="U958" s="65">
        <f>IF('2. Collected Data'!BC958&gt;0,'2. Collected Data'!BC958/'2. Collected Data'!$G958,"")</f>
        <v>1522.228150873965</v>
      </c>
      <c r="V958" s="65">
        <f>IF('2. Collected Data'!BD958&gt;0,'2. Collected Data'!BD958/'2. Collected Data'!$G958,"")</f>
        <v>1694.348052744557</v>
      </c>
      <c r="W958" s="65">
        <f>IF('2. Collected Data'!BE958&gt;0,'2. Collected Data'!BE958/'2. Collected Data'!$G958,"")</f>
        <v>1526.9935602575897</v>
      </c>
      <c r="X958" s="65">
        <f>IF('2. Collected Data'!BF958&gt;0,'2. Collected Data'!BF958/'2. Collected Data'!$G958,"")</f>
        <v>4743.5697638761112</v>
      </c>
      <c r="Y958" s="67">
        <f>IF(AND('2. Collected Data'!BB958&gt;0,'2. Collected Data'!BH958&gt;0),('2. Collected Data'!BH958-'2. Collected Data'!BB958)/'2. Collected Data'!BH958,"")</f>
        <v>3.387703889585951E-2</v>
      </c>
    </row>
    <row r="959" spans="1:25" s="47" customFormat="1" ht="11.25" customHeight="1" x14ac:dyDescent="0.15">
      <c r="A959" s="128" t="str">
        <f>'2. Collected Data'!A959</f>
        <v>Virginia</v>
      </c>
      <c r="B959" s="42"/>
      <c r="C959" s="42"/>
      <c r="D959" s="42"/>
      <c r="E959" s="42"/>
      <c r="F959" s="42"/>
      <c r="G959" s="123"/>
      <c r="H959" s="41"/>
      <c r="I959" s="41"/>
      <c r="J959" s="41"/>
      <c r="K959" s="59"/>
      <c r="L959" s="66"/>
      <c r="M959" s="66"/>
      <c r="N959" s="59"/>
      <c r="O959" s="59"/>
      <c r="P959" s="59"/>
      <c r="Q959" s="46"/>
      <c r="R959" s="59"/>
      <c r="S959" s="59"/>
      <c r="T959" s="46"/>
      <c r="U959" s="65"/>
      <c r="V959" s="65"/>
      <c r="W959" s="65"/>
      <c r="X959" s="65"/>
      <c r="Y959" s="67"/>
    </row>
    <row r="960" spans="1:25" s="47" customFormat="1" ht="11.25" customHeight="1" x14ac:dyDescent="0.15">
      <c r="A960" s="44" t="str">
        <f>'2. Collected Data'!A960</f>
        <v>Washington</v>
      </c>
      <c r="B960" s="42"/>
      <c r="C960" s="42"/>
      <c r="D960" s="42"/>
      <c r="E960" s="42"/>
      <c r="F960" s="42"/>
      <c r="G960" s="123">
        <f>'2. Collected Data'!G960*'2. Collected Data'!AA960</f>
        <v>18600</v>
      </c>
      <c r="H960" s="41">
        <f>'2. Collected Data'!I960/'3. Calculated Stats'!$G960*1000</f>
        <v>26.881720430107528</v>
      </c>
      <c r="I960" s="41">
        <f>'2. Collected Data'!J960/'3. Calculated Stats'!$G960*1000</f>
        <v>1.881720430107527</v>
      </c>
      <c r="J960" s="41">
        <f>'2. Collected Data'!K960/'3. Calculated Stats'!$G960*1000</f>
        <v>1.075268817204301</v>
      </c>
      <c r="K960" s="59">
        <f>('2. Collected Data'!Y960+'2. Collected Data'!Z960)/G960*1000</f>
        <v>68.602150537634415</v>
      </c>
      <c r="L960" s="66">
        <f>IF(SUM('2. Collected Data'!Y960:Z960)&gt;0,(ROUND('2. Collected Data'!Y960/SUM('2. Collected Data'!Y960:Z960),2)),"")</f>
        <v>0.87</v>
      </c>
      <c r="M960" s="66">
        <f>IF(SUM('2. Collected Data'!Y960:Z960)&gt;0,1-L960,"")</f>
        <v>0.13</v>
      </c>
      <c r="N960" s="59">
        <f>IF('2. Collected Data'!AD960&gt;0,'2. Collected Data'!AE960/'2. Collected Data'!AD960,"")</f>
        <v>388.48920863309354</v>
      </c>
      <c r="O960" s="59">
        <f>IF('2. Collected Data'!AF960&gt;0,'2. Collected Data'!AG960/'2. Collected Data'!AF960,"")</f>
        <v>8661.4173228346463</v>
      </c>
      <c r="P960" s="59">
        <f>SUM('2. Collected Data'!AI960:AK960)/'2. Collected Data'!G960</f>
        <v>1.7041935483870967</v>
      </c>
      <c r="Q960" s="46" t="str">
        <f>IF(MAX('2. Collected Data'!AI960:AK960)='2. Collected Data'!AI960,"NaCl",IF(MAX('2. Collected Data'!AJ960:AK960)='2. Collected Data'!AJ960,"CaCl2","MgCl2"))</f>
        <v>NaCl</v>
      </c>
      <c r="R960" s="59">
        <f>'2. Collected Data'!AL960/'2. Collected Data'!G960</f>
        <v>0.43010752688172044</v>
      </c>
      <c r="S960" s="59">
        <f>SUM('2. Collected Data'!AO960:AU960)/'2. Collected Data'!G960</f>
        <v>116.91666666666667</v>
      </c>
      <c r="T960" s="46" t="str">
        <f>IF(MAX('2. Collected Data'!AO960:AT960)='2. Collected Data'!AO960,"NaCl",IF(MAX('2. Collected Data'!AP960:AT960)='2. Collected Data'!AP960,"CaCl2",IF(MAX('2. Collected Data'!AQ960:AT960)='2. Collected Data'!AQ960,"MgCl2",IF(MAX('2. Collected Data'!AR960:AT960)='2. Collected Data'!AR960,"Potassium Acetate",IF('2. Collected Data'!AS960&gt;'2. Collected Data'!AT960,"Enhanced Brine","Ag Byproduct")))))</f>
        <v>NaCl</v>
      </c>
      <c r="U960" s="65">
        <f>IF('2. Collected Data'!BC960&gt;0,'2. Collected Data'!BC960/'2. Collected Data'!$G960,"")</f>
        <v>669.37430107526882</v>
      </c>
      <c r="V960" s="65">
        <f>IF('2. Collected Data'!BD960&gt;0,'2. Collected Data'!BD960/'2. Collected Data'!$G960,"")</f>
        <v>620.89634408602149</v>
      </c>
      <c r="W960" s="65">
        <f>IF('2. Collected Data'!BE960&gt;0,'2. Collected Data'!BE960/'2. Collected Data'!$G960,"")</f>
        <v>377.55489247311829</v>
      </c>
      <c r="X960" s="65">
        <f>IF('2. Collected Data'!BF960&gt;0,'2. Collected Data'!BF960/'2. Collected Data'!$G960,"")</f>
        <v>1827.9569892473119</v>
      </c>
      <c r="Y960" s="67">
        <f>IF(AND('2. Collected Data'!BB960&gt;0,'2. Collected Data'!BH960&gt;0),('2. Collected Data'!BH960-'2. Collected Data'!BB960)/'2. Collected Data'!BH960,"")</f>
        <v>-1.680672268907563E-2</v>
      </c>
    </row>
    <row r="961" spans="1:25" s="47" customFormat="1" ht="11.25" customHeight="1" x14ac:dyDescent="0.15">
      <c r="A961" s="44" t="str">
        <f>'2. Collected Data'!A961</f>
        <v>West Virginia</v>
      </c>
      <c r="B961" s="42"/>
      <c r="C961" s="42"/>
      <c r="D961" s="42"/>
      <c r="E961" s="42"/>
      <c r="F961" s="42"/>
      <c r="G961" s="123">
        <f>'2. Collected Data'!G961*'2. Collected Data'!AA961</f>
        <v>75000</v>
      </c>
      <c r="H961" s="41">
        <f>'2. Collected Data'!I961/'3. Calculated Stats'!$G961*1000</f>
        <v>13.6</v>
      </c>
      <c r="I961" s="41">
        <f>'2. Collected Data'!J961/'3. Calculated Stats'!$G961*1000</f>
        <v>1.8266666666666667</v>
      </c>
      <c r="J961" s="41">
        <f>'2. Collected Data'!K961/'3. Calculated Stats'!$G961*1000</f>
        <v>0.38666666666666666</v>
      </c>
      <c r="K961" s="59">
        <f>('2. Collected Data'!Y961+'2. Collected Data'!Z961)/G961*1000</f>
        <v>61.666666666666671</v>
      </c>
      <c r="L961" s="66">
        <f>IF(SUM('2. Collected Data'!Y961:Z961)&gt;0,(ROUND('2. Collected Data'!Y961/SUM('2. Collected Data'!Y961:Z961),2)),"")</f>
        <v>0.97</v>
      </c>
      <c r="M961" s="66">
        <f>IF(SUM('2. Collected Data'!Y961:Z961)&gt;0,1-L961,"")</f>
        <v>3.0000000000000027E-2</v>
      </c>
      <c r="N961" s="59">
        <f>IF('2. Collected Data'!AD961&gt;0,'2. Collected Data'!AE961/'2. Collected Data'!AD961,"")</f>
        <v>1120.253164556962</v>
      </c>
      <c r="O961" s="59">
        <f>IF('2. Collected Data'!AF961&gt;0,'2. Collected Data'!AG961/'2. Collected Data'!AF961,"")</f>
        <v>6000</v>
      </c>
      <c r="P961" s="59">
        <f>SUM('2. Collected Data'!AI961:AK961)/'2. Collected Data'!G961</f>
        <v>3.3836666666666666</v>
      </c>
      <c r="Q961" s="46" t="str">
        <f>IF(MAX('2. Collected Data'!AI961:AK961)='2. Collected Data'!AI961,"NaCl",IF(MAX('2. Collected Data'!AJ961:AK961)='2. Collected Data'!AJ961,"CaCl2","MgCl2"))</f>
        <v>NaCl</v>
      </c>
      <c r="R961" s="59">
        <f>'2. Collected Data'!AL961/'2. Collected Data'!G961</f>
        <v>5.0856666666666666</v>
      </c>
      <c r="S961" s="59">
        <f>SUM('2. Collected Data'!AO961:AU961)/'2. Collected Data'!G961</f>
        <v>10.413333333333334</v>
      </c>
      <c r="T961" s="46" t="str">
        <f>IF(MAX('2. Collected Data'!AO961:AT961)='2. Collected Data'!AO961,"NaCl",IF(MAX('2. Collected Data'!AP961:AT961)='2. Collected Data'!AP961,"CaCl2",IF(MAX('2. Collected Data'!AQ961:AT961)='2. Collected Data'!AQ961,"MgCl2",IF(MAX('2. Collected Data'!AR961:AT961)='2. Collected Data'!AR961,"Potassium Acetate",IF('2. Collected Data'!AS961&gt;'2. Collected Data'!AT961,"Enhanced Brine","Ag Byproduct")))))</f>
        <v>NaCl</v>
      </c>
      <c r="U961" s="65" t="str">
        <f>IF('2. Collected Data'!BC961&gt;0,'2. Collected Data'!BC961/'2. Collected Data'!$G961,"")</f>
        <v/>
      </c>
      <c r="V961" s="65" t="str">
        <f>IF('2. Collected Data'!BD961&gt;0,'2. Collected Data'!BD961/'2. Collected Data'!$G961,"")</f>
        <v/>
      </c>
      <c r="W961" s="65" t="str">
        <f>IF('2. Collected Data'!BE961&gt;0,'2. Collected Data'!BE961/'2. Collected Data'!$G961,"")</f>
        <v/>
      </c>
      <c r="X961" s="65">
        <f>IF('2. Collected Data'!BF961&gt;0,'2. Collected Data'!BF961/'2. Collected Data'!$G961,"")</f>
        <v>820.4</v>
      </c>
      <c r="Y961" s="67" t="str">
        <f>IF(AND('2. Collected Data'!BB961&gt;0,'2. Collected Data'!BH961&gt;0),('2. Collected Data'!BH961-'2. Collected Data'!BB961)/'2. Collected Data'!BH961,"")</f>
        <v/>
      </c>
    </row>
    <row r="962" spans="1:25" s="47" customFormat="1" ht="11.25" customHeight="1" x14ac:dyDescent="0.15">
      <c r="A962" s="60" t="str">
        <f>'2. Collected Data'!A962</f>
        <v>Wisconsin</v>
      </c>
      <c r="B962" s="42"/>
      <c r="C962" s="42"/>
      <c r="D962" s="42"/>
      <c r="E962" s="42"/>
      <c r="F962" s="42"/>
      <c r="G962" s="123"/>
      <c r="H962" s="41"/>
      <c r="I962" s="41"/>
      <c r="J962" s="41"/>
      <c r="K962" s="59"/>
      <c r="L962" s="66"/>
      <c r="M962" s="66"/>
      <c r="N962" s="59"/>
      <c r="O962" s="59"/>
      <c r="P962" s="59"/>
      <c r="Q962" s="46"/>
      <c r="R962" s="59"/>
      <c r="S962" s="59"/>
      <c r="T962" s="46"/>
      <c r="U962" s="65"/>
      <c r="V962" s="65"/>
      <c r="W962" s="65"/>
      <c r="X962" s="65"/>
      <c r="Y962" s="67"/>
    </row>
    <row r="963" spans="1:25" s="47" customFormat="1" ht="11.25" customHeight="1" x14ac:dyDescent="0.15">
      <c r="A963" s="127" t="str">
        <f>'2. Collected Data'!A963</f>
        <v>Wyoming</v>
      </c>
      <c r="B963" s="42"/>
      <c r="C963" s="42"/>
      <c r="D963" s="42"/>
      <c r="E963" s="42"/>
      <c r="F963" s="42"/>
      <c r="G963" s="123"/>
      <c r="H963" s="41"/>
      <c r="I963" s="41"/>
      <c r="J963" s="41"/>
      <c r="K963" s="59"/>
      <c r="L963" s="66"/>
      <c r="M963" s="66"/>
      <c r="N963" s="59"/>
      <c r="O963" s="59"/>
      <c r="P963" s="59"/>
      <c r="Q963" s="46"/>
      <c r="R963" s="59"/>
      <c r="S963" s="59"/>
      <c r="T963" s="46"/>
      <c r="U963" s="65"/>
      <c r="V963" s="65"/>
      <c r="W963" s="65"/>
      <c r="X963" s="65"/>
      <c r="Y963" s="67"/>
    </row>
    <row r="964" spans="1:25" s="47" customFormat="1" ht="11.25" customHeight="1" x14ac:dyDescent="0.15">
      <c r="A964" s="55"/>
      <c r="B964" s="53"/>
      <c r="C964" s="303"/>
      <c r="D964" s="303"/>
      <c r="E964" s="303"/>
      <c r="F964" s="303"/>
      <c r="G964" s="121"/>
      <c r="H964" s="56"/>
      <c r="I964" s="57"/>
      <c r="J964" s="57"/>
      <c r="K964" s="58"/>
      <c r="L964" s="58"/>
      <c r="M964" s="58"/>
      <c r="N964" s="58"/>
      <c r="O964" s="58"/>
      <c r="P964" s="58"/>
      <c r="Q964" s="77"/>
      <c r="R964" s="58"/>
      <c r="S964" s="58"/>
      <c r="T964" s="58"/>
      <c r="U964" s="58"/>
      <c r="V964" s="58"/>
      <c r="W964" s="58"/>
      <c r="X964" s="58"/>
      <c r="Y964" s="58"/>
    </row>
  </sheetData>
  <mergeCells count="50">
    <mergeCell ref="H709:J709"/>
    <mergeCell ref="L709:M709"/>
    <mergeCell ref="N709:O709"/>
    <mergeCell ref="P709:T709"/>
    <mergeCell ref="U709:X709"/>
    <mergeCell ref="P809:T809"/>
    <mergeCell ref="L809:M809"/>
    <mergeCell ref="U809:X809"/>
    <mergeCell ref="H809:J809"/>
    <mergeCell ref="N809:O809"/>
    <mergeCell ref="H909:J909"/>
    <mergeCell ref="L909:M909"/>
    <mergeCell ref="N909:O909"/>
    <mergeCell ref="P909:T909"/>
    <mergeCell ref="U909:X909"/>
    <mergeCell ref="H609:J609"/>
    <mergeCell ref="L609:M609"/>
    <mergeCell ref="N609:O609"/>
    <mergeCell ref="P609:T609"/>
    <mergeCell ref="U609:X609"/>
    <mergeCell ref="H509:J509"/>
    <mergeCell ref="L509:M509"/>
    <mergeCell ref="N509:O509"/>
    <mergeCell ref="P509:T509"/>
    <mergeCell ref="U509:X509"/>
    <mergeCell ref="H409:J409"/>
    <mergeCell ref="L409:M409"/>
    <mergeCell ref="N409:O409"/>
    <mergeCell ref="P409:T409"/>
    <mergeCell ref="U409:X409"/>
    <mergeCell ref="H209:J209"/>
    <mergeCell ref="L209:M209"/>
    <mergeCell ref="N209:O209"/>
    <mergeCell ref="P209:T209"/>
    <mergeCell ref="U209:X209"/>
    <mergeCell ref="H309:J309"/>
    <mergeCell ref="L309:M309"/>
    <mergeCell ref="N309:O309"/>
    <mergeCell ref="P309:T309"/>
    <mergeCell ref="U309:X309"/>
    <mergeCell ref="H109:J109"/>
    <mergeCell ref="L109:M109"/>
    <mergeCell ref="N109:O109"/>
    <mergeCell ref="P109:T109"/>
    <mergeCell ref="U109:X109"/>
    <mergeCell ref="H9:J9"/>
    <mergeCell ref="L9:M9"/>
    <mergeCell ref="N9:O9"/>
    <mergeCell ref="P9:T9"/>
    <mergeCell ref="U9:X9"/>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EADC"/>
  </sheetPr>
  <dimension ref="A1:BK106"/>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22.85546875" style="20" customWidth="1"/>
    <col min="2" max="2" width="17.5703125" style="20" customWidth="1"/>
    <col min="3" max="6" width="17.5703125" style="20" hidden="1" customWidth="1"/>
    <col min="7" max="7" width="19.28515625" style="20" customWidth="1"/>
    <col min="8" max="9" width="17.5703125" style="20" customWidth="1"/>
    <col min="10" max="11" width="17.7109375" style="20" customWidth="1"/>
    <col min="12" max="12" width="14.42578125" style="20"/>
    <col min="13" max="13" width="14.42578125" style="75"/>
    <col min="14" max="16384" width="14.42578125" style="20"/>
  </cols>
  <sheetData>
    <row r="1" spans="1:63" ht="63" customHeight="1" x14ac:dyDescent="0.2">
      <c r="A1" s="19"/>
      <c r="I1" s="27"/>
    </row>
    <row r="2" spans="1:63" ht="9" customHeight="1" x14ac:dyDescent="0.2">
      <c r="A2" s="19"/>
    </row>
    <row r="3" spans="1:63" ht="9" hidden="1" customHeight="1" x14ac:dyDescent="0.2">
      <c r="A3" s="19"/>
    </row>
    <row r="4" spans="1:63" ht="9" hidden="1" customHeight="1" x14ac:dyDescent="0.2">
      <c r="A4" s="19"/>
    </row>
    <row r="5" spans="1:63" ht="15" customHeight="1" x14ac:dyDescent="0.2">
      <c r="A5" s="23" t="s">
        <v>2565</v>
      </c>
    </row>
    <row r="6" spans="1:63" s="26" customFormat="1" ht="12.75" x14ac:dyDescent="0.2">
      <c r="A6" s="30" t="s">
        <v>2566</v>
      </c>
      <c r="B6" s="25"/>
      <c r="C6" s="25"/>
      <c r="D6" s="25"/>
      <c r="E6" s="25"/>
      <c r="F6" s="25"/>
      <c r="G6" s="25"/>
      <c r="H6" s="25"/>
      <c r="I6" s="25"/>
      <c r="J6" s="25"/>
      <c r="K6" s="25"/>
      <c r="L6" s="25"/>
      <c r="M6" s="25"/>
      <c r="N6" s="25"/>
      <c r="O6" s="25"/>
      <c r="P6" s="25"/>
      <c r="Q6" s="25"/>
      <c r="R6" s="25"/>
      <c r="S6" s="25"/>
      <c r="T6" s="25"/>
      <c r="U6" s="25"/>
      <c r="AU6" s="74"/>
    </row>
    <row r="7" spans="1:63" s="26" customFormat="1" ht="12.75" x14ac:dyDescent="0.2">
      <c r="A7" s="30"/>
      <c r="B7" s="25"/>
      <c r="C7" s="25"/>
      <c r="D7" s="25"/>
      <c r="E7" s="25"/>
      <c r="F7" s="25"/>
      <c r="G7" s="25"/>
      <c r="H7" s="25"/>
      <c r="I7" s="25"/>
      <c r="J7" s="25"/>
      <c r="K7" s="25"/>
      <c r="L7" s="25"/>
      <c r="M7" s="25"/>
      <c r="N7" s="25"/>
      <c r="O7" s="25"/>
      <c r="P7" s="25"/>
      <c r="Q7" s="25"/>
      <c r="R7" s="25"/>
      <c r="S7" s="25"/>
      <c r="T7" s="25"/>
      <c r="U7" s="25"/>
      <c r="AU7" s="74"/>
    </row>
    <row r="8" spans="1:63" s="31" customFormat="1" ht="31.5" x14ac:dyDescent="0.25">
      <c r="A8" s="155" t="s">
        <v>6535</v>
      </c>
      <c r="B8" s="87" t="s">
        <v>247</v>
      </c>
      <c r="C8" s="304"/>
      <c r="D8" s="304"/>
      <c r="E8" s="304"/>
      <c r="F8" s="304"/>
      <c r="G8" s="466" t="s">
        <v>246</v>
      </c>
      <c r="H8" s="467"/>
      <c r="I8" s="438" t="s">
        <v>2104</v>
      </c>
      <c r="J8" s="439"/>
      <c r="K8" s="439"/>
      <c r="L8" s="439"/>
      <c r="M8" s="239"/>
      <c r="N8" s="239"/>
      <c r="O8" s="239"/>
      <c r="P8" s="239"/>
      <c r="Q8" s="239"/>
      <c r="R8" s="239"/>
      <c r="S8" s="239"/>
      <c r="T8" s="239"/>
      <c r="U8" s="239"/>
      <c r="V8" s="239"/>
      <c r="W8" s="239"/>
      <c r="X8" s="239"/>
      <c r="Y8" s="239"/>
      <c r="Z8" s="239"/>
      <c r="AA8" s="239"/>
      <c r="AB8" s="239"/>
      <c r="AC8" s="239"/>
      <c r="AD8" s="239"/>
      <c r="AE8" s="239"/>
      <c r="AF8" s="239"/>
      <c r="AG8" s="239"/>
      <c r="AH8" s="88"/>
      <c r="AI8" s="438" t="s">
        <v>2567</v>
      </c>
      <c r="AJ8" s="440"/>
      <c r="AK8" s="440"/>
      <c r="AL8" s="440"/>
      <c r="AM8" s="440"/>
      <c r="AN8" s="440"/>
      <c r="AO8" s="440"/>
      <c r="AP8" s="239"/>
      <c r="AQ8" s="239"/>
      <c r="AR8" s="239"/>
      <c r="AS8" s="239"/>
      <c r="AT8" s="239"/>
      <c r="AU8" s="89"/>
      <c r="AV8" s="239"/>
      <c r="AW8" s="239"/>
      <c r="AX8" s="239"/>
      <c r="AY8" s="239"/>
      <c r="AZ8" s="239"/>
      <c r="BA8" s="88"/>
      <c r="BB8" s="441" t="s">
        <v>296</v>
      </c>
      <c r="BC8" s="439"/>
      <c r="BD8" s="439"/>
      <c r="BE8" s="439"/>
      <c r="BF8" s="439"/>
      <c r="BG8" s="439"/>
      <c r="BH8" s="439"/>
      <c r="BI8" s="460"/>
      <c r="BJ8" s="367" t="s">
        <v>291</v>
      </c>
      <c r="BK8" s="369"/>
    </row>
    <row r="9" spans="1:63" s="32" customFormat="1" ht="42.75" customHeight="1" x14ac:dyDescent="0.25">
      <c r="A9" s="152" t="s">
        <v>236</v>
      </c>
      <c r="B9" s="87" t="s">
        <v>245</v>
      </c>
      <c r="C9" s="305"/>
      <c r="D9" s="305"/>
      <c r="E9" s="305"/>
      <c r="F9" s="305"/>
      <c r="G9" s="446" t="s">
        <v>248</v>
      </c>
      <c r="H9" s="446"/>
      <c r="I9" s="91" t="s">
        <v>6</v>
      </c>
      <c r="J9" s="92"/>
      <c r="K9" s="92"/>
      <c r="L9" s="92"/>
      <c r="M9" s="92"/>
      <c r="N9" s="92"/>
      <c r="O9" s="92"/>
      <c r="P9" s="93"/>
      <c r="Q9" s="94" t="s">
        <v>7</v>
      </c>
      <c r="R9" s="92"/>
      <c r="S9" s="92"/>
      <c r="T9" s="92"/>
      <c r="U9" s="92"/>
      <c r="V9" s="92"/>
      <c r="W9" s="92"/>
      <c r="X9" s="93"/>
      <c r="Y9" s="447" t="s">
        <v>8</v>
      </c>
      <c r="Z9" s="448"/>
      <c r="AA9" s="447" t="s">
        <v>9</v>
      </c>
      <c r="AB9" s="448"/>
      <c r="AC9" s="449"/>
      <c r="AD9" s="447" t="s">
        <v>10</v>
      </c>
      <c r="AE9" s="449"/>
      <c r="AF9" s="447" t="s">
        <v>11</v>
      </c>
      <c r="AG9" s="448"/>
      <c r="AH9" s="420" t="s">
        <v>259</v>
      </c>
      <c r="AI9" s="450" t="s">
        <v>260</v>
      </c>
      <c r="AJ9" s="450"/>
      <c r="AK9" s="450"/>
      <c r="AL9" s="450"/>
      <c r="AM9" s="450"/>
      <c r="AN9" s="450"/>
      <c r="AO9" s="451" t="s">
        <v>276</v>
      </c>
      <c r="AP9" s="450"/>
      <c r="AQ9" s="450"/>
      <c r="AR9" s="450"/>
      <c r="AS9" s="450"/>
      <c r="AT9" s="450"/>
      <c r="AU9" s="450"/>
      <c r="AV9" s="450"/>
      <c r="AW9" s="451" t="s">
        <v>13</v>
      </c>
      <c r="AX9" s="450"/>
      <c r="AY9" s="447" t="s">
        <v>14</v>
      </c>
      <c r="AZ9" s="448"/>
      <c r="BA9" s="452" t="s">
        <v>279</v>
      </c>
      <c r="BB9" s="454" t="s">
        <v>2568</v>
      </c>
      <c r="BC9" s="455"/>
      <c r="BD9" s="455"/>
      <c r="BE9" s="455"/>
      <c r="BF9" s="455"/>
      <c r="BG9" s="456" t="s">
        <v>2569</v>
      </c>
      <c r="BH9" s="448"/>
      <c r="BI9" s="420" t="s">
        <v>294</v>
      </c>
      <c r="BJ9" s="420"/>
      <c r="BK9" s="423" t="s">
        <v>2719</v>
      </c>
    </row>
    <row r="10" spans="1:63" s="33" customFormat="1" ht="105" x14ac:dyDescent="0.25">
      <c r="A10" s="95"/>
      <c r="B10" s="96" t="s">
        <v>125</v>
      </c>
      <c r="C10" s="96"/>
      <c r="D10" s="96"/>
      <c r="E10" s="96"/>
      <c r="F10" s="96"/>
      <c r="G10" s="97" t="s">
        <v>17</v>
      </c>
      <c r="H10" s="97" t="s">
        <v>18</v>
      </c>
      <c r="I10" s="98" t="s">
        <v>19</v>
      </c>
      <c r="J10" s="99" t="s">
        <v>20</v>
      </c>
      <c r="K10" s="99" t="s">
        <v>21</v>
      </c>
      <c r="L10" s="99" t="s">
        <v>22</v>
      </c>
      <c r="M10" s="99" t="s">
        <v>23</v>
      </c>
      <c r="N10" s="99" t="s">
        <v>24</v>
      </c>
      <c r="O10" s="99" t="s">
        <v>25</v>
      </c>
      <c r="P10" s="99" t="s">
        <v>26</v>
      </c>
      <c r="Q10" s="99" t="s">
        <v>19</v>
      </c>
      <c r="R10" s="99" t="s">
        <v>20</v>
      </c>
      <c r="S10" s="99" t="s">
        <v>21</v>
      </c>
      <c r="T10" s="99" t="s">
        <v>22</v>
      </c>
      <c r="U10" s="99" t="s">
        <v>23</v>
      </c>
      <c r="V10" s="99" t="s">
        <v>24</v>
      </c>
      <c r="W10" s="99" t="s">
        <v>25</v>
      </c>
      <c r="X10" s="99" t="s">
        <v>26</v>
      </c>
      <c r="Y10" s="98" t="s">
        <v>343</v>
      </c>
      <c r="Z10" s="100" t="s">
        <v>344</v>
      </c>
      <c r="AA10" s="98" t="s">
        <v>256</v>
      </c>
      <c r="AB10" s="99" t="s">
        <v>257</v>
      </c>
      <c r="AC10" s="99" t="s">
        <v>258</v>
      </c>
      <c r="AD10" s="99" t="s">
        <v>27</v>
      </c>
      <c r="AE10" s="99" t="s">
        <v>254</v>
      </c>
      <c r="AF10" s="99" t="s">
        <v>28</v>
      </c>
      <c r="AG10" s="101" t="s">
        <v>255</v>
      </c>
      <c r="AH10" s="421"/>
      <c r="AI10" s="109" t="s">
        <v>261</v>
      </c>
      <c r="AJ10" s="110" t="s">
        <v>262</v>
      </c>
      <c r="AK10" s="110" t="s">
        <v>263</v>
      </c>
      <c r="AL10" s="110" t="s">
        <v>264</v>
      </c>
      <c r="AM10" s="110" t="s">
        <v>29</v>
      </c>
      <c r="AN10" s="423" t="s">
        <v>2416</v>
      </c>
      <c r="AO10" s="102" t="s">
        <v>30</v>
      </c>
      <c r="AP10" s="101" t="s">
        <v>31</v>
      </c>
      <c r="AQ10" s="101" t="s">
        <v>32</v>
      </c>
      <c r="AR10" s="101" t="s">
        <v>33</v>
      </c>
      <c r="AS10" s="101" t="s">
        <v>34</v>
      </c>
      <c r="AT10" s="101" t="s">
        <v>35</v>
      </c>
      <c r="AU10" s="100" t="s">
        <v>29</v>
      </c>
      <c r="AV10" s="420" t="s">
        <v>12</v>
      </c>
      <c r="AW10" s="103" t="s">
        <v>277</v>
      </c>
      <c r="AX10" s="101" t="s">
        <v>278</v>
      </c>
      <c r="AY10" s="99" t="s">
        <v>36</v>
      </c>
      <c r="AZ10" s="101" t="s">
        <v>37</v>
      </c>
      <c r="BA10" s="453"/>
      <c r="BB10" s="100" t="s">
        <v>2570</v>
      </c>
      <c r="BC10" s="100" t="s">
        <v>341</v>
      </c>
      <c r="BD10" s="101" t="s">
        <v>287</v>
      </c>
      <c r="BE10" s="101" t="s">
        <v>290</v>
      </c>
      <c r="BF10" s="100" t="s">
        <v>342</v>
      </c>
      <c r="BG10" s="101" t="s">
        <v>299</v>
      </c>
      <c r="BH10" s="100" t="s">
        <v>2571</v>
      </c>
      <c r="BI10" s="421"/>
      <c r="BJ10" s="421"/>
      <c r="BK10" s="424"/>
    </row>
    <row r="11" spans="1:63" s="34" customFormat="1" ht="12.75" x14ac:dyDescent="0.25">
      <c r="A11" s="104"/>
      <c r="B11" s="272" t="s">
        <v>126</v>
      </c>
      <c r="C11" s="272"/>
      <c r="D11" s="272"/>
      <c r="E11" s="272"/>
      <c r="F11" s="272"/>
      <c r="G11" s="273" t="s">
        <v>127</v>
      </c>
      <c r="H11" s="274" t="s">
        <v>127</v>
      </c>
      <c r="I11" s="274" t="s">
        <v>128</v>
      </c>
      <c r="J11" s="274" t="s">
        <v>128</v>
      </c>
      <c r="K11" s="274" t="s">
        <v>128</v>
      </c>
      <c r="L11" s="274" t="s">
        <v>128</v>
      </c>
      <c r="M11" s="274" t="s">
        <v>128</v>
      </c>
      <c r="N11" s="274" t="s">
        <v>128</v>
      </c>
      <c r="O11" s="274" t="s">
        <v>128</v>
      </c>
      <c r="P11" s="274" t="s">
        <v>128</v>
      </c>
      <c r="Q11" s="274" t="s">
        <v>128</v>
      </c>
      <c r="R11" s="274" t="s">
        <v>128</v>
      </c>
      <c r="S11" s="274" t="s">
        <v>128</v>
      </c>
      <c r="T11" s="274" t="s">
        <v>128</v>
      </c>
      <c r="U11" s="274" t="s">
        <v>128</v>
      </c>
      <c r="V11" s="274" t="s">
        <v>128</v>
      </c>
      <c r="W11" s="274" t="s">
        <v>128</v>
      </c>
      <c r="X11" s="274" t="s">
        <v>128</v>
      </c>
      <c r="Y11" s="274" t="s">
        <v>128</v>
      </c>
      <c r="Z11" s="274" t="s">
        <v>128</v>
      </c>
      <c r="AA11" s="274" t="s">
        <v>252</v>
      </c>
      <c r="AB11" s="274" t="s">
        <v>252</v>
      </c>
      <c r="AC11" s="274" t="s">
        <v>252</v>
      </c>
      <c r="AD11" s="274" t="s">
        <v>128</v>
      </c>
      <c r="AE11" s="274" t="s">
        <v>129</v>
      </c>
      <c r="AF11" s="274" t="s">
        <v>128</v>
      </c>
      <c r="AG11" s="275" t="s">
        <v>253</v>
      </c>
      <c r="AH11" s="422"/>
      <c r="AI11" s="276" t="s">
        <v>129</v>
      </c>
      <c r="AJ11" s="275" t="s">
        <v>129</v>
      </c>
      <c r="AK11" s="275" t="s">
        <v>129</v>
      </c>
      <c r="AL11" s="275" t="s">
        <v>129</v>
      </c>
      <c r="AM11" s="275" t="s">
        <v>129</v>
      </c>
      <c r="AN11" s="422"/>
      <c r="AO11" s="277" t="s">
        <v>253</v>
      </c>
      <c r="AP11" s="275" t="s">
        <v>253</v>
      </c>
      <c r="AQ11" s="275" t="s">
        <v>253</v>
      </c>
      <c r="AR11" s="275" t="s">
        <v>253</v>
      </c>
      <c r="AS11" s="275" t="s">
        <v>253</v>
      </c>
      <c r="AT11" s="275" t="s">
        <v>253</v>
      </c>
      <c r="AU11" s="275" t="s">
        <v>253</v>
      </c>
      <c r="AV11" s="422"/>
      <c r="AW11" s="278" t="s">
        <v>252</v>
      </c>
      <c r="AX11" s="275" t="s">
        <v>252</v>
      </c>
      <c r="AY11" s="274"/>
      <c r="AZ11" s="275"/>
      <c r="BA11" s="451"/>
      <c r="BB11" s="275" t="s">
        <v>286</v>
      </c>
      <c r="BC11" s="275" t="s">
        <v>130</v>
      </c>
      <c r="BD11" s="275" t="s">
        <v>130</v>
      </c>
      <c r="BE11" s="275" t="s">
        <v>130</v>
      </c>
      <c r="BF11" s="275" t="s">
        <v>130</v>
      </c>
      <c r="BG11" s="275"/>
      <c r="BH11" s="275" t="s">
        <v>130</v>
      </c>
      <c r="BI11" s="422"/>
      <c r="BJ11" s="422"/>
      <c r="BK11" s="425"/>
    </row>
    <row r="12" spans="1:63" s="26" customFormat="1" ht="11.25" customHeight="1" x14ac:dyDescent="0.2">
      <c r="A12" s="153"/>
      <c r="B12" s="36"/>
      <c r="C12" s="36"/>
      <c r="D12" s="36"/>
      <c r="E12" s="36"/>
      <c r="F12" s="36"/>
      <c r="G12" s="35"/>
      <c r="H12" s="2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269"/>
      <c r="AH12" s="86"/>
      <c r="AI12" s="270"/>
      <c r="AJ12" s="38"/>
      <c r="AK12" s="38"/>
      <c r="AL12" s="38"/>
      <c r="AM12" s="38"/>
      <c r="AN12" s="111"/>
      <c r="AO12" s="38"/>
      <c r="AP12" s="38"/>
      <c r="AQ12" s="38"/>
      <c r="AR12" s="38"/>
      <c r="AS12" s="38"/>
      <c r="AT12" s="38"/>
      <c r="AU12" s="269"/>
      <c r="AV12" s="86"/>
      <c r="AW12" s="38"/>
      <c r="AX12" s="38"/>
      <c r="AY12" s="38"/>
      <c r="AZ12" s="269"/>
      <c r="BA12" s="86"/>
      <c r="BB12" s="38"/>
      <c r="BC12" s="38"/>
      <c r="BD12" s="38"/>
      <c r="BE12" s="38"/>
      <c r="BF12" s="38"/>
      <c r="BG12" s="39"/>
      <c r="BH12" s="38"/>
      <c r="BI12" s="38"/>
      <c r="BJ12" s="179"/>
      <c r="BK12" s="179"/>
    </row>
    <row r="13" spans="1:63" s="47" customFormat="1" ht="11.25" customHeight="1" x14ac:dyDescent="0.15">
      <c r="A13" s="154" t="s">
        <v>346</v>
      </c>
      <c r="B13" s="146"/>
      <c r="C13" s="146"/>
      <c r="D13" s="146"/>
      <c r="E13" s="146"/>
      <c r="F13" s="146"/>
      <c r="G13" s="41">
        <f>IF(COUNT('2. Collected Data'!G113,'2. Collected Data'!G213,'2. Collected Data'!G313,'2. Collected Data'!G413,'2. Collected Data'!G13)&lt;=1,"",AVERAGE('2. Collected Data'!G113,'2. Collected Data'!G213,'2. Collected Data'!G313,'2. Collected Data'!G413,'2. Collected Data'!G13))</f>
        <v>30278</v>
      </c>
      <c r="H13" s="41">
        <f>IF(COUNT('2. Collected Data'!H113,'2. Collected Data'!H213,'2. Collected Data'!H313,'2. Collected Data'!H413,'2. Collected Data'!H13)&lt;=1,"",AVERAGE('2. Collected Data'!H113,'2. Collected Data'!H213,'2. Collected Data'!H313,'2. Collected Data'!H413,'2. Collected Data'!H13))</f>
        <v>10925</v>
      </c>
      <c r="I13" s="41">
        <f>IF(COUNT('2. Collected Data'!I113,'2. Collected Data'!I213,'2. Collected Data'!I313,'2. Collected Data'!I413,'2. Collected Data'!I13)&lt;=1,"",AVERAGE('2. Collected Data'!I113,'2. Collected Data'!I213,'2. Collected Data'!I313,'2. Collected Data'!I413,'2. Collected Data'!I13))</f>
        <v>110</v>
      </c>
      <c r="J13" s="41">
        <f>IF(COUNT('2. Collected Data'!J113,'2. Collected Data'!J213,'2. Collected Data'!J313,'2. Collected Data'!J413,'2. Collected Data'!J13)&lt;=1,"",AVERAGE('2. Collected Data'!J113,'2. Collected Data'!J213,'2. Collected Data'!J313,'2. Collected Data'!J413,'2. Collected Data'!J13))</f>
        <v>39.5</v>
      </c>
      <c r="K13" s="41">
        <f>IF(COUNT('2. Collected Data'!K113,'2. Collected Data'!K213,'2. Collected Data'!K313,'2. Collected Data'!K413,'2. Collected Data'!K13)&lt;=1,"",AVERAGE('2. Collected Data'!K113,'2. Collected Data'!K213,'2. Collected Data'!K313,'2. Collected Data'!K413,'2. Collected Data'!K13))</f>
        <v>19.5</v>
      </c>
      <c r="L13" s="41">
        <f>IF(COUNT('2. Collected Data'!L113,'2. Collected Data'!L213,'2. Collected Data'!L313,'2. Collected Data'!L413,'2. Collected Data'!L13)&lt;=1,"",AVERAGE('2. Collected Data'!L113,'2. Collected Data'!L213,'2. Collected Data'!L313,'2. Collected Data'!L413,'2. Collected Data'!L13))</f>
        <v>6</v>
      </c>
      <c r="M13" s="41">
        <f>IF(COUNT('2. Collected Data'!M113,'2. Collected Data'!M213,'2. Collected Data'!M313,'2. Collected Data'!M413,'2. Collected Data'!M13)&lt;=1,"",AVERAGE('2. Collected Data'!M113,'2. Collected Data'!M213,'2. Collected Data'!M313,'2. Collected Data'!M413,'2. Collected Data'!M13))</f>
        <v>0</v>
      </c>
      <c r="N13" s="41">
        <f>IF(COUNT('2. Collected Data'!N113,'2. Collected Data'!N213,'2. Collected Data'!N313,'2. Collected Data'!N413,'2. Collected Data'!N13)&lt;=1,"",AVERAGE('2. Collected Data'!N113,'2. Collected Data'!N213,'2. Collected Data'!N313,'2. Collected Data'!N413,'2. Collected Data'!N13))</f>
        <v>0</v>
      </c>
      <c r="O13" s="41">
        <f>IF(COUNT('2. Collected Data'!O113,'2. Collected Data'!O213,'2. Collected Data'!O313,'2. Collected Data'!O413,'2. Collected Data'!O13)&lt;=1,"",AVERAGE('2. Collected Data'!O113,'2. Collected Data'!O213,'2. Collected Data'!O313,'2. Collected Data'!O413,'2. Collected Data'!O13))</f>
        <v>41</v>
      </c>
      <c r="P13" s="41">
        <f>IF(COUNT('2. Collected Data'!P113,'2. Collected Data'!P213,'2. Collected Data'!P313,'2. Collected Data'!P413,'2. Collected Data'!P13)&lt;=1,"",AVERAGE('2. Collected Data'!P113,'2. Collected Data'!P213,'2. Collected Data'!P313,'2. Collected Data'!P413,'2. Collected Data'!P13))</f>
        <v>2</v>
      </c>
      <c r="Q13" s="41">
        <f>IF(COUNT('2. Collected Data'!Q113,'2. Collected Data'!Q213,'2. Collected Data'!Q313,'2. Collected Data'!Q413,'2. Collected Data'!Q13)&lt;=1,"",AVERAGE('2. Collected Data'!Q113,'2. Collected Data'!Q213,'2. Collected Data'!Q313,'2. Collected Data'!Q413,'2. Collected Data'!Q13))</f>
        <v>0</v>
      </c>
      <c r="R13" s="41">
        <f>IF(COUNT('2. Collected Data'!R113,'2. Collected Data'!R213,'2. Collected Data'!R313,'2. Collected Data'!R413,'2. Collected Data'!R13)&lt;=1,"",AVERAGE('2. Collected Data'!R113,'2. Collected Data'!R213,'2. Collected Data'!R313,'2. Collected Data'!R413,'2. Collected Data'!R13))</f>
        <v>0</v>
      </c>
      <c r="S13" s="41">
        <f>IF(COUNT('2. Collected Data'!S113,'2. Collected Data'!S213,'2. Collected Data'!S313,'2. Collected Data'!S413,'2. Collected Data'!S13)&lt;=1,"",AVERAGE('2. Collected Data'!S113,'2. Collected Data'!S213,'2. Collected Data'!S313,'2. Collected Data'!S413,'2. Collected Data'!S13))</f>
        <v>0</v>
      </c>
      <c r="T13" s="41">
        <f>IF(COUNT('2. Collected Data'!T113,'2. Collected Data'!T213,'2. Collected Data'!T313,'2. Collected Data'!T413,'2. Collected Data'!T13)&lt;=1,"",AVERAGE('2. Collected Data'!T113,'2. Collected Data'!T213,'2. Collected Data'!T313,'2. Collected Data'!T413,'2. Collected Data'!T13))</f>
        <v>0</v>
      </c>
      <c r="U13" s="41">
        <f>IF(COUNT('2. Collected Data'!U113,'2. Collected Data'!U213,'2. Collected Data'!U313,'2. Collected Data'!U413,'2. Collected Data'!U13)&lt;=1,"",AVERAGE('2. Collected Data'!U113,'2. Collected Data'!U213,'2. Collected Data'!U313,'2. Collected Data'!U413,'2. Collected Data'!U13))</f>
        <v>0</v>
      </c>
      <c r="V13" s="41">
        <f>IF(COUNT('2. Collected Data'!V113,'2. Collected Data'!V213,'2. Collected Data'!V313,'2. Collected Data'!V413,'2. Collected Data'!V13)&lt;=1,"",AVERAGE('2. Collected Data'!V113,'2. Collected Data'!V213,'2. Collected Data'!V313,'2. Collected Data'!V413,'2. Collected Data'!V13))</f>
        <v>0</v>
      </c>
      <c r="W13" s="41">
        <f>IF(COUNT('2. Collected Data'!W113,'2. Collected Data'!W213,'2. Collected Data'!W313,'2. Collected Data'!W413,'2. Collected Data'!W13)&lt;=1,"",AVERAGE('2. Collected Data'!W113,'2. Collected Data'!W213,'2. Collected Data'!W313,'2. Collected Data'!W413,'2. Collected Data'!W13))</f>
        <v>0</v>
      </c>
      <c r="X13" s="41">
        <f>IF(COUNT('2. Collected Data'!X113,'2. Collected Data'!X213,'2. Collected Data'!X313,'2. Collected Data'!X413,'2. Collected Data'!X13)&lt;=1,"",AVERAGE('2. Collected Data'!X113,'2. Collected Data'!X213,'2. Collected Data'!X313,'2. Collected Data'!X413,'2. Collected Data'!X13))</f>
        <v>0</v>
      </c>
      <c r="Y13" s="41">
        <f>IF(COUNT('2. Collected Data'!Y113,'2. Collected Data'!Y213,'2. Collected Data'!Y313,'2. Collected Data'!Y413,'2. Collected Data'!Y13)&lt;=1,"",AVERAGE('2. Collected Data'!Y113,'2. Collected Data'!Y213,'2. Collected Data'!Y313,'2. Collected Data'!Y413,'2. Collected Data'!Y13))</f>
        <v>1105</v>
      </c>
      <c r="Z13" s="41">
        <f>IF(COUNT('2. Collected Data'!Z113,'2. Collected Data'!Z213,'2. Collected Data'!Z313,'2. Collected Data'!Z413,'2. Collected Data'!Z13)&lt;=1,"",AVERAGE('2. Collected Data'!Z113,'2. Collected Data'!Z213,'2. Collected Data'!Z313,'2. Collected Data'!Z413,'2. Collected Data'!Z13))</f>
        <v>0</v>
      </c>
      <c r="AA13" s="156">
        <f>IF(COUNT('2. Collected Data'!AA113,'2. Collected Data'!AA213,'2. Collected Data'!AA313,'2. Collected Data'!AA413,'2. Collected Data'!AA13)&lt;=1,"",AVERAGE('2. Collected Data'!AA113,'2. Collected Data'!AA213,'2. Collected Data'!AA313,'2. Collected Data'!AA413,'2. Collected Data'!AA13))</f>
        <v>1</v>
      </c>
      <c r="AB13" s="156">
        <f>IF(COUNT('2. Collected Data'!AB113,'2. Collected Data'!AB213,'2. Collected Data'!AB313,'2. Collected Data'!AB413,'2. Collected Data'!AB13)&lt;=1,"",AVERAGE('2. Collected Data'!AB113,'2. Collected Data'!AB213,'2. Collected Data'!AB313,'2. Collected Data'!AB413,'2. Collected Data'!AB13))</f>
        <v>0</v>
      </c>
      <c r="AC13" s="156">
        <f>IF(COUNT('2. Collected Data'!AC113,'2. Collected Data'!AC213,'2. Collected Data'!AC313,'2. Collected Data'!AC413,'2. Collected Data'!AC13)&lt;=1,"",AVERAGE('2. Collected Data'!AC113,'2. Collected Data'!AC213,'2. Collected Data'!AC313,'2. Collected Data'!AC413,'2. Collected Data'!AC13))</f>
        <v>0</v>
      </c>
      <c r="AD13" s="41">
        <f>IF(COUNT('2. Collected Data'!AD113,'2. Collected Data'!AD213,'2. Collected Data'!AD313,'2. Collected Data'!AD413,'2. Collected Data'!AD13)&lt;=1,"",AVERAGE('2. Collected Data'!AD113,'2. Collected Data'!AD213,'2. Collected Data'!AD313,'2. Collected Data'!AD413,'2. Collected Data'!AD13))</f>
        <v>25</v>
      </c>
      <c r="AE13" s="41">
        <f>IF(COUNT('2. Collected Data'!AE113,'2. Collected Data'!AE213,'2. Collected Data'!AE313,'2. Collected Data'!AE413,'2. Collected Data'!AE13)&lt;=1,"",AVERAGE('2. Collected Data'!AE113,'2. Collected Data'!AE213,'2. Collected Data'!AE313,'2. Collected Data'!AE413,'2. Collected Data'!AE13))</f>
        <v>20000</v>
      </c>
      <c r="AF13" s="41">
        <f>IF(COUNT('2. Collected Data'!AF113,'2. Collected Data'!AF213,'2. Collected Data'!AF313,'2. Collected Data'!AF413,'2. Collected Data'!AF13)&lt;=1,"",AVERAGE('2. Collected Data'!AF113,'2. Collected Data'!AF213,'2. Collected Data'!AF313,'2. Collected Data'!AF413,'2. Collected Data'!AF13))</f>
        <v>35</v>
      </c>
      <c r="AG13" s="41">
        <f>IF(COUNT('2. Collected Data'!AG113,'2. Collected Data'!AG213,'2. Collected Data'!AG313,'2. Collected Data'!AG413,'2. Collected Data'!AG13)&lt;=1,"",AVERAGE('2. Collected Data'!AG113,'2. Collected Data'!AG213,'2. Collected Data'!AG313,'2. Collected Data'!AG413,'2. Collected Data'!AG13))</f>
        <v>772000</v>
      </c>
      <c r="AH13" s="81"/>
      <c r="AI13" s="41">
        <f>IF(COUNT('2. Collected Data'!AI113,'2. Collected Data'!AI213,'2. Collected Data'!AI313,'2. Collected Data'!AI413,'2. Collected Data'!AI13)&lt;=1,"",AVERAGE('2. Collected Data'!AI113,'2. Collected Data'!AI213,'2. Collected Data'!AI313,'2. Collected Data'!AI413,'2. Collected Data'!AI13))</f>
        <v>2425</v>
      </c>
      <c r="AJ13" s="41">
        <f>IF(COUNT('2. Collected Data'!AJ113,'2. Collected Data'!AJ213,'2. Collected Data'!AJ313,'2. Collected Data'!AJ413,'2. Collected Data'!AJ13)&lt;=1,"",AVERAGE('2. Collected Data'!AJ113,'2. Collected Data'!AJ213,'2. Collected Data'!AJ313,'2. Collected Data'!AJ413,'2. Collected Data'!AJ13))</f>
        <v>180</v>
      </c>
      <c r="AK13" s="41">
        <f>IF(COUNT('2. Collected Data'!AK113,'2. Collected Data'!AK213,'2. Collected Data'!AK313,'2. Collected Data'!AK413,'2. Collected Data'!AK13)&lt;=1,"",AVERAGE('2. Collected Data'!AK113,'2. Collected Data'!AK213,'2. Collected Data'!AK313,'2. Collected Data'!AK413,'2. Collected Data'!AK13))</f>
        <v>2.5</v>
      </c>
      <c r="AL13" s="41">
        <f>IF(COUNT('2. Collected Data'!AL113,'2. Collected Data'!AL213,'2. Collected Data'!AL313,'2. Collected Data'!AL413,'2. Collected Data'!AL13)&lt;=1,"",AVERAGE('2. Collected Data'!AL113,'2. Collected Data'!AL213,'2. Collected Data'!AL313,'2. Collected Data'!AL413,'2. Collected Data'!AL13))</f>
        <v>1387.5</v>
      </c>
      <c r="AM13" s="41">
        <f>IF(COUNT('2. Collected Data'!AM113,'2. Collected Data'!AM213,'2. Collected Data'!AM313,'2. Collected Data'!AM413,'2. Collected Data'!AM13)&lt;=1,"",AVERAGE('2. Collected Data'!AM113,'2. Collected Data'!AM213,'2. Collected Data'!AM313,'2. Collected Data'!AM413,'2. Collected Data'!AM13))</f>
        <v>59</v>
      </c>
      <c r="AN13" s="113"/>
      <c r="AO13" s="41">
        <f>IF(COUNT('2. Collected Data'!AO113,'2. Collected Data'!AO213,'2. Collected Data'!AO313,'2. Collected Data'!AO413,'2. Collected Data'!AO13)&lt;=1,"",AVERAGE('2. Collected Data'!AO113,'2. Collected Data'!AO213,'2. Collected Data'!AO313,'2. Collected Data'!AO413,'2. Collected Data'!AO13))</f>
        <v>257000</v>
      </c>
      <c r="AP13" s="41">
        <f>IF(COUNT('2. Collected Data'!AP113,'2. Collected Data'!AP213,'2. Collected Data'!AP313,'2. Collected Data'!AP413,'2. Collected Data'!AP13)&lt;=1,"",AVERAGE('2. Collected Data'!AP113,'2. Collected Data'!AP213,'2. Collected Data'!AP313,'2. Collected Data'!AP413,'2. Collected Data'!AP13))</f>
        <v>30500</v>
      </c>
      <c r="AQ13" s="41">
        <f>IF(COUNT('2. Collected Data'!AQ113,'2. Collected Data'!AQ213,'2. Collected Data'!AQ313,'2. Collected Data'!AQ413,'2. Collected Data'!AQ13)&lt;=1,"",AVERAGE('2. Collected Data'!AQ113,'2. Collected Data'!AQ213,'2. Collected Data'!AQ313,'2. Collected Data'!AQ413,'2. Collected Data'!AQ13))</f>
        <v>112.5</v>
      </c>
      <c r="AR13" s="41">
        <f>IF(COUNT('2. Collected Data'!AR113,'2. Collected Data'!AR213,'2. Collected Data'!AR313,'2. Collected Data'!AR413,'2. Collected Data'!AR13)&lt;=1,"",AVERAGE('2. Collected Data'!AR113,'2. Collected Data'!AR213,'2. Collected Data'!AR313,'2. Collected Data'!AR413,'2. Collected Data'!AR13))</f>
        <v>7375</v>
      </c>
      <c r="AS13" s="41">
        <f>IF(COUNT('2. Collected Data'!AS113,'2. Collected Data'!AS213,'2. Collected Data'!AS313,'2. Collected Data'!AS413,'2. Collected Data'!AS13)&lt;=1,"",AVERAGE('2. Collected Data'!AS113,'2. Collected Data'!AS213,'2. Collected Data'!AS313,'2. Collected Data'!AS413,'2. Collected Data'!AS13))</f>
        <v>0</v>
      </c>
      <c r="AT13" s="41">
        <f>IF(COUNT('2. Collected Data'!AT113,'2. Collected Data'!AT213,'2. Collected Data'!AT313,'2. Collected Data'!AT413,'2. Collected Data'!AT13)&lt;=1,"",AVERAGE('2. Collected Data'!AT113,'2. Collected Data'!AT213,'2. Collected Data'!AT313,'2. Collected Data'!AT413,'2. Collected Data'!AT13))</f>
        <v>0</v>
      </c>
      <c r="AU13" s="41">
        <f>IF(COUNT('2. Collected Data'!AU113,'2. Collected Data'!AU213,'2. Collected Data'!AU313,'2. Collected Data'!AU413,'2. Collected Data'!AU13)&lt;=1,"",AVERAGE('2. Collected Data'!AU113,'2. Collected Data'!AU213,'2. Collected Data'!AU313,'2. Collected Data'!AU413,'2. Collected Data'!AU13))</f>
        <v>0</v>
      </c>
      <c r="AV13" s="81"/>
      <c r="AW13" s="156">
        <f>IF(COUNT('2. Collected Data'!AW113,'2. Collected Data'!AW213,'2. Collected Data'!AW313,'2. Collected Data'!AW413,'2. Collected Data'!AW13)&lt;=1,"",AVERAGE('2. Collected Data'!AW113,'2. Collected Data'!AW213,'2. Collected Data'!AW313,'2. Collected Data'!AW413,'2. Collected Data'!AW13))</f>
        <v>1</v>
      </c>
      <c r="AX13" s="156">
        <f>IF(COUNT('2. Collected Data'!AX113,'2. Collected Data'!AX213,'2. Collected Data'!AX313,'2. Collected Data'!AX413,'2. Collected Data'!AX13)&lt;=1,"",AVERAGE('2. Collected Data'!AX113,'2. Collected Data'!AX213,'2. Collected Data'!AX313,'2. Collected Data'!AX413,'2. Collected Data'!AX13))</f>
        <v>0</v>
      </c>
      <c r="AY13" s="46"/>
      <c r="AZ13" s="84"/>
      <c r="BA13" s="81"/>
      <c r="BB13" s="71">
        <f>IF(COUNT('2. Collected Data'!BB113,'2. Collected Data'!BB213,'2. Collected Data'!BB313,'2. Collected Data'!BB413,'2. Collected Data'!BB13)&lt;=1,"",AVERAGE('2. Collected Data'!BB113,'2. Collected Data'!BB213,'2. Collected Data'!BB313,'2. Collected Data'!BB413,'2. Collected Data'!BB13))</f>
        <v>137</v>
      </c>
      <c r="BC13" s="68">
        <f>IF(COUNT('2. Collected Data'!BC113,'2. Collected Data'!BC213,'2. Collected Data'!BC313,'2. Collected Data'!BC413,'2. Collected Data'!BC13)&lt;=1,"",AVERAGE('2. Collected Data'!BC113,'2. Collected Data'!BC213,'2. Collected Data'!BC313,'2. Collected Data'!BC413,'2. Collected Data'!BC13))</f>
        <v>726425.5</v>
      </c>
      <c r="BD13" s="68">
        <f>IF(COUNT('2. Collected Data'!BD113,'2. Collected Data'!BD213,'2. Collected Data'!BD313,'2. Collected Data'!BD413,'2. Collected Data'!BD13)&lt;=1,"",AVERAGE('2. Collected Data'!BD113,'2. Collected Data'!BD213,'2. Collected Data'!BD313,'2. Collected Data'!BD413,'2. Collected Data'!BD13))</f>
        <v>643862</v>
      </c>
      <c r="BE13" s="68">
        <f>IF(COUNT('2. Collected Data'!BE113,'2. Collected Data'!BE213,'2. Collected Data'!BE313,'2. Collected Data'!BE413,'2. Collected Data'!BE13)&lt;=1,"",AVERAGE('2. Collected Data'!BE113,'2. Collected Data'!BE213,'2. Collected Data'!BE313,'2. Collected Data'!BE413,'2. Collected Data'!BE13))</f>
        <v>867457.5</v>
      </c>
      <c r="BF13" s="68">
        <f>IF(COUNT('2. Collected Data'!BF113,'2. Collected Data'!BF213,'2. Collected Data'!BF313,'2. Collected Data'!BF413,'2. Collected Data'!BF13)&lt;=1,"",AVERAGE('2. Collected Data'!BF113,'2. Collected Data'!BF213,'2. Collected Data'!BF313,'2. Collected Data'!BF413,'2. Collected Data'!BF13))</f>
        <v>2237745</v>
      </c>
      <c r="BG13" s="46"/>
      <c r="BH13" s="71" t="str">
        <f>IF(COUNT('2. Collected Data'!BH113,'2. Collected Data'!BH213,'2. Collected Data'!BH313,'2. Collected Data'!BH413,'2. Collected Data'!BH13)&lt;=1,"",AVERAGE('2. Collected Data'!BH113,'2. Collected Data'!BH213,'2. Collected Data'!BH313,'2. Collected Data'!BH413,'2. Collected Data'!BH13))</f>
        <v/>
      </c>
      <c r="BI13" s="43"/>
      <c r="BJ13" s="180"/>
      <c r="BK13" s="43">
        <f>IF(COUNT('2. Collected Data'!BK113,'2. Collected Data'!BK213,'2. Collected Data'!BK313,'2. Collected Data'!BK413,'2. Collected Data'!BK13)&lt;=1,"",AVERAGE('2. Collected Data'!BK113,'2. Collected Data'!BK213,'2. Collected Data'!BK313,'2. Collected Data'!BK413,'2. Collected Data'!BK13))</f>
        <v>40.85</v>
      </c>
    </row>
    <row r="14" spans="1:63" s="47" customFormat="1" ht="11.25" customHeight="1" x14ac:dyDescent="0.15">
      <c r="A14" s="82" t="s">
        <v>345</v>
      </c>
      <c r="B14" s="146"/>
      <c r="C14" s="146"/>
      <c r="D14" s="146"/>
      <c r="E14" s="146"/>
      <c r="F14" s="146"/>
      <c r="G14" s="41">
        <f>IF(COUNT('2. Collected Data'!G114,'2. Collected Data'!G214,'2. Collected Data'!G314,'2. Collected Data'!G414,'2. Collected Data'!G14)&lt;=1,"",AVERAGE('2. Collected Data'!G114,'2. Collected Data'!G214,'2. Collected Data'!G314,'2. Collected Data'!G414,'2. Collected Data'!G14))</f>
        <v>11843</v>
      </c>
      <c r="H14" s="41">
        <f>IF(COUNT('2. Collected Data'!H114,'2. Collected Data'!H214,'2. Collected Data'!H314,'2. Collected Data'!H414,'2. Collected Data'!H14)&lt;=1,"",AVERAGE('2. Collected Data'!H114,'2. Collected Data'!H214,'2. Collected Data'!H314,'2. Collected Data'!H414,'2. Collected Data'!H14))</f>
        <v>5682</v>
      </c>
      <c r="I14" s="41">
        <f>IF(COUNT('2. Collected Data'!I114,'2. Collected Data'!I214,'2. Collected Data'!I314,'2. Collected Data'!I414,'2. Collected Data'!I14)&lt;=1,"",AVERAGE('2. Collected Data'!I114,'2. Collected Data'!I214,'2. Collected Data'!I314,'2. Collected Data'!I414,'2. Collected Data'!I14))</f>
        <v>258.5</v>
      </c>
      <c r="J14" s="41">
        <f>IF(COUNT('2. Collected Data'!J114,'2. Collected Data'!J214,'2. Collected Data'!J314,'2. Collected Data'!J414,'2. Collected Data'!J14)&lt;=1,"",AVERAGE('2. Collected Data'!J114,'2. Collected Data'!J214,'2. Collected Data'!J314,'2. Collected Data'!J414,'2. Collected Data'!J14))</f>
        <v>201.5</v>
      </c>
      <c r="K14" s="41">
        <f>IF(COUNT('2. Collected Data'!K114,'2. Collected Data'!K214,'2. Collected Data'!K314,'2. Collected Data'!K414,'2. Collected Data'!K14)&lt;=1,"",AVERAGE('2. Collected Data'!K114,'2. Collected Data'!K214,'2. Collected Data'!K314,'2. Collected Data'!K414,'2. Collected Data'!K14))</f>
        <v>68.5</v>
      </c>
      <c r="L14" s="41">
        <f>IF(COUNT('2. Collected Data'!L114,'2. Collected Data'!L214,'2. Collected Data'!L314,'2. Collected Data'!L414,'2. Collected Data'!L14)&lt;=1,"",AVERAGE('2. Collected Data'!L114,'2. Collected Data'!L214,'2. Collected Data'!L314,'2. Collected Data'!L414,'2. Collected Data'!L14))</f>
        <v>9</v>
      </c>
      <c r="M14" s="41">
        <f>IF(COUNT('2. Collected Data'!M114,'2. Collected Data'!M214,'2. Collected Data'!M314,'2. Collected Data'!M414,'2. Collected Data'!M14)&lt;=1,"",AVERAGE('2. Collected Data'!M114,'2. Collected Data'!M214,'2. Collected Data'!M314,'2. Collected Data'!M414,'2. Collected Data'!M14))</f>
        <v>129.5</v>
      </c>
      <c r="N14" s="41">
        <f>IF(COUNT('2. Collected Data'!N114,'2. Collected Data'!N214,'2. Collected Data'!N314,'2. Collected Data'!N414,'2. Collected Data'!N14)&lt;=1,"",AVERAGE('2. Collected Data'!N114,'2. Collected Data'!N214,'2. Collected Data'!N314,'2. Collected Data'!N414,'2. Collected Data'!N14))</f>
        <v>258</v>
      </c>
      <c r="O14" s="41">
        <f>IF(COUNT('2. Collected Data'!O114,'2. Collected Data'!O214,'2. Collected Data'!O314,'2. Collected Data'!O414,'2. Collected Data'!O14)&lt;=1,"",AVERAGE('2. Collected Data'!O114,'2. Collected Data'!O214,'2. Collected Data'!O314,'2. Collected Data'!O414,'2. Collected Data'!O14))</f>
        <v>203</v>
      </c>
      <c r="P14" s="41" t="str">
        <f>IF(COUNT('2. Collected Data'!P114,'2. Collected Data'!P214,'2. Collected Data'!P314,'2. Collected Data'!P414,'2. Collected Data'!P14)&lt;=1,"",AVERAGE('2. Collected Data'!P114,'2. Collected Data'!P214,'2. Collected Data'!P314,'2. Collected Data'!P414,'2. Collected Data'!P14))</f>
        <v/>
      </c>
      <c r="Q14" s="41">
        <f>IF(COUNT('2. Collected Data'!Q114,'2. Collected Data'!Q214,'2. Collected Data'!Q314,'2. Collected Data'!Q414,'2. Collected Data'!Q14)&lt;=1,"",AVERAGE('2. Collected Data'!Q114,'2. Collected Data'!Q214,'2. Collected Data'!Q314,'2. Collected Data'!Q414,'2. Collected Data'!Q14))</f>
        <v>2</v>
      </c>
      <c r="R14" s="41">
        <f>IF(COUNT('2. Collected Data'!R114,'2. Collected Data'!R214,'2. Collected Data'!R314,'2. Collected Data'!R414,'2. Collected Data'!R14)&lt;=1,"",AVERAGE('2. Collected Data'!R114,'2. Collected Data'!R214,'2. Collected Data'!R314,'2. Collected Data'!R414,'2. Collected Data'!R14))</f>
        <v>2</v>
      </c>
      <c r="S14" s="41" t="str">
        <f>IF(COUNT('2. Collected Data'!S114,'2. Collected Data'!S214,'2. Collected Data'!S314,'2. Collected Data'!S414,'2. Collected Data'!S14)&lt;=1,"",AVERAGE('2. Collected Data'!S114,'2. Collected Data'!S214,'2. Collected Data'!S314,'2. Collected Data'!S414,'2. Collected Data'!S14))</f>
        <v/>
      </c>
      <c r="T14" s="41" t="str">
        <f>IF(COUNT('2. Collected Data'!T114,'2. Collected Data'!T214,'2. Collected Data'!T314,'2. Collected Data'!T414,'2. Collected Data'!T14)&lt;=1,"",AVERAGE('2. Collected Data'!T114,'2. Collected Data'!T214,'2. Collected Data'!T314,'2. Collected Data'!T414,'2. Collected Data'!T14))</f>
        <v/>
      </c>
      <c r="U14" s="41" t="str">
        <f>IF(COUNT('2. Collected Data'!U114,'2. Collected Data'!U214,'2. Collected Data'!U314,'2. Collected Data'!U414,'2. Collected Data'!U14)&lt;=1,"",AVERAGE('2. Collected Data'!U114,'2. Collected Data'!U214,'2. Collected Data'!U314,'2. Collected Data'!U414,'2. Collected Data'!U14))</f>
        <v/>
      </c>
      <c r="V14" s="41" t="str">
        <f>IF(COUNT('2. Collected Data'!V114,'2. Collected Data'!V214,'2. Collected Data'!V314,'2. Collected Data'!V414,'2. Collected Data'!V14)&lt;=1,"",AVERAGE('2. Collected Data'!V114,'2. Collected Data'!V214,'2. Collected Data'!V314,'2. Collected Data'!V414,'2. Collected Data'!V14))</f>
        <v/>
      </c>
      <c r="W14" s="41" t="str">
        <f>IF(COUNT('2. Collected Data'!W114,'2. Collected Data'!W214,'2. Collected Data'!W314,'2. Collected Data'!W414,'2. Collected Data'!W14)&lt;=1,"",AVERAGE('2. Collected Data'!W114,'2. Collected Data'!W214,'2. Collected Data'!W314,'2. Collected Data'!W414,'2. Collected Data'!W14))</f>
        <v/>
      </c>
      <c r="X14" s="41" t="str">
        <f>IF(COUNT('2. Collected Data'!X114,'2. Collected Data'!X214,'2. Collected Data'!X314,'2. Collected Data'!X414,'2. Collected Data'!X14)&lt;=1,"",AVERAGE('2. Collected Data'!X114,'2. Collected Data'!X214,'2. Collected Data'!X314,'2. Collected Data'!X414,'2. Collected Data'!X14))</f>
        <v/>
      </c>
      <c r="Y14" s="41">
        <f>IF(COUNT('2. Collected Data'!Y114,'2. Collected Data'!Y214,'2. Collected Data'!Y314,'2. Collected Data'!Y414,'2. Collected Data'!Y14)&lt;=1,"",AVERAGE('2. Collected Data'!Y114,'2. Collected Data'!Y214,'2. Collected Data'!Y314,'2. Collected Data'!Y414,'2. Collected Data'!Y14))</f>
        <v>480</v>
      </c>
      <c r="Z14" s="41">
        <f>IF(COUNT('2. Collected Data'!Z114,'2. Collected Data'!Z214,'2. Collected Data'!Z314,'2. Collected Data'!Z414,'2. Collected Data'!Z14)&lt;=1,"",AVERAGE('2. Collected Data'!Z114,'2. Collected Data'!Z214,'2. Collected Data'!Z314,'2. Collected Data'!Z414,'2. Collected Data'!Z14))</f>
        <v>73</v>
      </c>
      <c r="AA14" s="156">
        <f>IF(COUNT('2. Collected Data'!AA114,'2. Collected Data'!AA214,'2. Collected Data'!AA314,'2. Collected Data'!AA414,'2. Collected Data'!AA14)&lt;=1,"",AVERAGE('2. Collected Data'!AA114,'2. Collected Data'!AA214,'2. Collected Data'!AA314,'2. Collected Data'!AA414,'2. Collected Data'!AA14))</f>
        <v>0.99</v>
      </c>
      <c r="AB14" s="156">
        <f>IF(COUNT('2. Collected Data'!AB114,'2. Collected Data'!AB214,'2. Collected Data'!AB314,'2. Collected Data'!AB414,'2. Collected Data'!AB14)&lt;=1,"",AVERAGE('2. Collected Data'!AB114,'2. Collected Data'!AB214,'2. Collected Data'!AB314,'2. Collected Data'!AB414,'2. Collected Data'!AB14))</f>
        <v>0.01</v>
      </c>
      <c r="AC14" s="156">
        <f>IF(COUNT('2. Collected Data'!AC114,'2. Collected Data'!AC214,'2. Collected Data'!AC314,'2. Collected Data'!AC414,'2. Collected Data'!AC14)&lt;=1,"",AVERAGE('2. Collected Data'!AC114,'2. Collected Data'!AC214,'2. Collected Data'!AC314,'2. Collected Data'!AC414,'2. Collected Data'!AC14))</f>
        <v>0</v>
      </c>
      <c r="AD14" s="41">
        <f>IF(COUNT('2. Collected Data'!AD114,'2. Collected Data'!AD214,'2. Collected Data'!AD314,'2. Collected Data'!AD414,'2. Collected Data'!AD14)&lt;=1,"",AVERAGE('2. Collected Data'!AD114,'2. Collected Data'!AD214,'2. Collected Data'!AD314,'2. Collected Data'!AD414,'2. Collected Data'!AD14))</f>
        <v>15</v>
      </c>
      <c r="AE14" s="41">
        <f>IF(COUNT('2. Collected Data'!AE114,'2. Collected Data'!AE214,'2. Collected Data'!AE314,'2. Collected Data'!AE414,'2. Collected Data'!AE14)&lt;=1,"",AVERAGE('2. Collected Data'!AE114,'2. Collected Data'!AE214,'2. Collected Data'!AE314,'2. Collected Data'!AE414,'2. Collected Data'!AE14))</f>
        <v>125500</v>
      </c>
      <c r="AF14" s="41">
        <f>IF(COUNT('2. Collected Data'!AF114,'2. Collected Data'!AF214,'2. Collected Data'!AF314,'2. Collected Data'!AF414,'2. Collected Data'!AF14)&lt;=1,"",AVERAGE('2. Collected Data'!AF114,'2. Collected Data'!AF214,'2. Collected Data'!AF314,'2. Collected Data'!AF414,'2. Collected Data'!AF14))</f>
        <v>12.5</v>
      </c>
      <c r="AG14" s="41">
        <f>IF(COUNT('2. Collected Data'!AG114,'2. Collected Data'!AG214,'2. Collected Data'!AG314,'2. Collected Data'!AG414,'2. Collected Data'!AG14)&lt;=1,"",AVERAGE('2. Collected Data'!AG114,'2. Collected Data'!AG214,'2. Collected Data'!AG314,'2. Collected Data'!AG414,'2. Collected Data'!AG14))</f>
        <v>113000</v>
      </c>
      <c r="AH14" s="81"/>
      <c r="AI14" s="41">
        <f>IF(COUNT('2. Collected Data'!AI114,'2. Collected Data'!AI214,'2. Collected Data'!AI314,'2. Collected Data'!AI414,'2. Collected Data'!AI14)&lt;=1,"",AVERAGE('2. Collected Data'!AI114,'2. Collected Data'!AI214,'2. Collected Data'!AI314,'2. Collected Data'!AI414,'2. Collected Data'!AI14))</f>
        <v>12255</v>
      </c>
      <c r="AJ14" s="41">
        <f>IF(COUNT('2. Collected Data'!AJ114,'2. Collected Data'!AJ214,'2. Collected Data'!AJ314,'2. Collected Data'!AJ414,'2. Collected Data'!AJ14)&lt;=1,"",AVERAGE('2. Collected Data'!AJ114,'2. Collected Data'!AJ214,'2. Collected Data'!AJ314,'2. Collected Data'!AJ414,'2. Collected Data'!AJ14))</f>
        <v>11256</v>
      </c>
      <c r="AK14" s="41" t="str">
        <f>IF(COUNT('2. Collected Data'!AK114,'2. Collected Data'!AK214,'2. Collected Data'!AK314,'2. Collected Data'!AK414,'2. Collected Data'!AK14)&lt;=1,"",AVERAGE('2. Collected Data'!AK114,'2. Collected Data'!AK214,'2. Collected Data'!AK314,'2. Collected Data'!AK414,'2. Collected Data'!AK14))</f>
        <v/>
      </c>
      <c r="AL14" s="41">
        <f>IF(COUNT('2. Collected Data'!AL114,'2. Collected Data'!AL214,'2. Collected Data'!AL314,'2. Collected Data'!AL414,'2. Collected Data'!AL14)&lt;=1,"",AVERAGE('2. Collected Data'!AL114,'2. Collected Data'!AL214,'2. Collected Data'!AL314,'2. Collected Data'!AL414,'2. Collected Data'!AL14))</f>
        <v>30311.5</v>
      </c>
      <c r="AM14" s="41" t="str">
        <f>IF(COUNT('2. Collected Data'!AM114,'2. Collected Data'!AM214,'2. Collected Data'!AM314,'2. Collected Data'!AM414,'2. Collected Data'!AM14)&lt;=1,"",AVERAGE('2. Collected Data'!AM114,'2. Collected Data'!AM214,'2. Collected Data'!AM314,'2. Collected Data'!AM414,'2. Collected Data'!AM14))</f>
        <v/>
      </c>
      <c r="AN14" s="113"/>
      <c r="AO14" s="41" t="str">
        <f>IF(COUNT('2. Collected Data'!AO114,'2. Collected Data'!AO214,'2. Collected Data'!AO314,'2. Collected Data'!AO414,'2. Collected Data'!AO14)&lt;=1,"",AVERAGE('2. Collected Data'!AO114,'2. Collected Data'!AO214,'2. Collected Data'!AO314,'2. Collected Data'!AO414,'2. Collected Data'!AO14))</f>
        <v/>
      </c>
      <c r="AP14" s="41" t="str">
        <f>IF(COUNT('2. Collected Data'!AP114,'2. Collected Data'!AP214,'2. Collected Data'!AP314,'2. Collected Data'!AP414,'2. Collected Data'!AP14)&lt;=1,"",AVERAGE('2. Collected Data'!AP114,'2. Collected Data'!AP214,'2. Collected Data'!AP314,'2. Collected Data'!AP414,'2. Collected Data'!AP14))</f>
        <v/>
      </c>
      <c r="AQ14" s="41" t="str">
        <f>IF(COUNT('2. Collected Data'!AQ114,'2. Collected Data'!AQ214,'2. Collected Data'!AQ314,'2. Collected Data'!AQ414,'2. Collected Data'!AQ14)&lt;=1,"",AVERAGE('2. Collected Data'!AQ114,'2. Collected Data'!AQ214,'2. Collected Data'!AQ314,'2. Collected Data'!AQ414,'2. Collected Data'!AQ14))</f>
        <v/>
      </c>
      <c r="AR14" s="41" t="str">
        <f>IF(COUNT('2. Collected Data'!AR114,'2. Collected Data'!AR214,'2. Collected Data'!AR314,'2. Collected Data'!AR414,'2. Collected Data'!AR14)&lt;=1,"",AVERAGE('2. Collected Data'!AR114,'2. Collected Data'!AR214,'2. Collected Data'!AR314,'2. Collected Data'!AR414,'2. Collected Data'!AR14))</f>
        <v/>
      </c>
      <c r="AS14" s="41" t="str">
        <f>IF(COUNT('2. Collected Data'!AS114,'2. Collected Data'!AS214,'2. Collected Data'!AS314,'2. Collected Data'!AS414,'2. Collected Data'!AS14)&lt;=1,"",AVERAGE('2. Collected Data'!AS114,'2. Collected Data'!AS214,'2. Collected Data'!AS314,'2. Collected Data'!AS414,'2. Collected Data'!AS14))</f>
        <v/>
      </c>
      <c r="AT14" s="41" t="str">
        <f>IF(COUNT('2. Collected Data'!AT114,'2. Collected Data'!AT214,'2. Collected Data'!AT314,'2. Collected Data'!AT414,'2. Collected Data'!AT14)&lt;=1,"",AVERAGE('2. Collected Data'!AT114,'2. Collected Data'!AT214,'2. Collected Data'!AT314,'2. Collected Data'!AT414,'2. Collected Data'!AT14))</f>
        <v/>
      </c>
      <c r="AU14" s="41" t="str">
        <f>IF(COUNT('2. Collected Data'!AU114,'2. Collected Data'!AU214,'2. Collected Data'!AU314,'2. Collected Data'!AU414,'2. Collected Data'!AU14)&lt;=1,"",AVERAGE('2. Collected Data'!AU114,'2. Collected Data'!AU214,'2. Collected Data'!AU314,'2. Collected Data'!AU414,'2. Collected Data'!AU14))</f>
        <v/>
      </c>
      <c r="AV14" s="81"/>
      <c r="AW14" s="156">
        <f>IF(COUNT('2. Collected Data'!AW114,'2. Collected Data'!AW214,'2. Collected Data'!AW314,'2. Collected Data'!AW414,'2. Collected Data'!AW14)&lt;=1,"",AVERAGE('2. Collected Data'!AW114,'2. Collected Data'!AW214,'2. Collected Data'!AW314,'2. Collected Data'!AW414,'2. Collected Data'!AW14))</f>
        <v>0.5</v>
      </c>
      <c r="AX14" s="156">
        <f>IF(COUNT('2. Collected Data'!AX114,'2. Collected Data'!AX214,'2. Collected Data'!AX314,'2. Collected Data'!AX414,'2. Collected Data'!AX14)&lt;=1,"",AVERAGE('2. Collected Data'!AX114,'2. Collected Data'!AX214,'2. Collected Data'!AX314,'2. Collected Data'!AX414,'2. Collected Data'!AX14))</f>
        <v>0</v>
      </c>
      <c r="AY14" s="46"/>
      <c r="AZ14" s="84"/>
      <c r="BA14" s="81"/>
      <c r="BB14" s="71">
        <f>IF(COUNT('2. Collected Data'!BB114,'2. Collected Data'!BB214,'2. Collected Data'!BB314,'2. Collected Data'!BB414,'2. Collected Data'!BB14)&lt;=1,"",AVERAGE('2. Collected Data'!BB114,'2. Collected Data'!BB214,'2. Collected Data'!BB314,'2. Collected Data'!BB414,'2. Collected Data'!BB14))</f>
        <v>245.7</v>
      </c>
      <c r="BC14" s="68">
        <f>IF(COUNT('2. Collected Data'!BC114,'2. Collected Data'!BC214,'2. Collected Data'!BC314,'2. Collected Data'!BC414,'2. Collected Data'!BC14)&lt;=1,"",AVERAGE('2. Collected Data'!BC114,'2. Collected Data'!BC214,'2. Collected Data'!BC314,'2. Collected Data'!BC414,'2. Collected Data'!BC14))</f>
        <v>13386336.5</v>
      </c>
      <c r="BD14" s="68">
        <f>IF(COUNT('2. Collected Data'!BD114,'2. Collected Data'!BD214,'2. Collected Data'!BD314,'2. Collected Data'!BD414,'2. Collected Data'!BD14)&lt;=1,"",AVERAGE('2. Collected Data'!BD114,'2. Collected Data'!BD214,'2. Collected Data'!BD314,'2. Collected Data'!BD414,'2. Collected Data'!BD14))</f>
        <v>14443387.5</v>
      </c>
      <c r="BE14" s="68" t="str">
        <f>IF(COUNT('2. Collected Data'!BE114,'2. Collected Data'!BE214,'2. Collected Data'!BE314,'2. Collected Data'!BE414,'2. Collected Data'!BE14)&lt;=1,"",AVERAGE('2. Collected Data'!BE114,'2. Collected Data'!BE214,'2. Collected Data'!BE314,'2. Collected Data'!BE414,'2. Collected Data'!BE14))</f>
        <v/>
      </c>
      <c r="BF14" s="68" t="str">
        <f>IF(COUNT('2. Collected Data'!BF114,'2. Collected Data'!BF214,'2. Collected Data'!BF314,'2. Collected Data'!BF414,'2. Collected Data'!BF14)&lt;=1,"",AVERAGE('2. Collected Data'!BF114,'2. Collected Data'!BF214,'2. Collected Data'!BF314,'2. Collected Data'!BF414,'2. Collected Data'!BF14))</f>
        <v/>
      </c>
      <c r="BG14" s="46"/>
      <c r="BH14" s="71">
        <f>IF(COUNT('2. Collected Data'!BH114,'2. Collected Data'!BH214,'2. Collected Data'!BH314,'2. Collected Data'!BH414,'2. Collected Data'!BH14)&lt;=1,"",AVERAGE('2. Collected Data'!BH114,'2. Collected Data'!BH214,'2. Collected Data'!BH314,'2. Collected Data'!BH414,'2. Collected Data'!BH14))</f>
        <v>257.5</v>
      </c>
      <c r="BI14" s="43"/>
      <c r="BJ14" s="180"/>
      <c r="BK14" s="43">
        <f>IF(COUNT('2. Collected Data'!BK114,'2. Collected Data'!BK214,'2. Collected Data'!BK314,'2. Collected Data'!BK414,'2. Collected Data'!BK14)&lt;=1,"",AVERAGE('2. Collected Data'!BK114,'2. Collected Data'!BK214,'2. Collected Data'!BK314,'2. Collected Data'!BK414,'2. Collected Data'!BK14))</f>
        <v>2753.2666666666669</v>
      </c>
    </row>
    <row r="15" spans="1:63" s="50" customFormat="1" ht="11.25" customHeight="1" x14ac:dyDescent="0.15">
      <c r="A15" s="82" t="s">
        <v>153</v>
      </c>
      <c r="B15" s="146"/>
      <c r="C15" s="146"/>
      <c r="D15" s="146"/>
      <c r="E15" s="146"/>
      <c r="F15" s="146"/>
      <c r="G15" s="41">
        <f>IF(COUNT('2. Collected Data'!G115,'2. Collected Data'!G215,'2. Collected Data'!G315,'2. Collected Data'!G415,'2. Collected Data'!G15)&lt;=1,"",AVERAGE('2. Collected Data'!G115,'2. Collected Data'!G215,'2. Collected Data'!G315,'2. Collected Data'!G415,'2. Collected Data'!G15))</f>
        <v>14000</v>
      </c>
      <c r="H15" s="41" t="str">
        <f>IF(COUNT('2. Collected Data'!H115,'2. Collected Data'!H215,'2. Collected Data'!H315,'2. Collected Data'!H415,'2. Collected Data'!H15)&lt;=1,"",AVERAGE('2. Collected Data'!H115,'2. Collected Data'!H215,'2. Collected Data'!H315,'2. Collected Data'!H415,'2. Collected Data'!H15))</f>
        <v/>
      </c>
      <c r="I15" s="41">
        <f>IF(COUNT('2. Collected Data'!I115,'2. Collected Data'!I215,'2. Collected Data'!I315,'2. Collected Data'!I415,'2. Collected Data'!I15)&lt;=1,"",AVERAGE('2. Collected Data'!I115,'2. Collected Data'!I215,'2. Collected Data'!I315,'2. Collected Data'!I415,'2. Collected Data'!I15))</f>
        <v>195.4</v>
      </c>
      <c r="J15" s="41">
        <f>IF(COUNT('2. Collected Data'!J115,'2. Collected Data'!J215,'2. Collected Data'!J315,'2. Collected Data'!J415,'2. Collected Data'!J15)&lt;=1,"",AVERAGE('2. Collected Data'!J115,'2. Collected Data'!J215,'2. Collected Data'!J315,'2. Collected Data'!J415,'2. Collected Data'!J15))</f>
        <v>6</v>
      </c>
      <c r="K15" s="41">
        <f>IF(COUNT('2. Collected Data'!K115,'2. Collected Data'!K215,'2. Collected Data'!K315,'2. Collected Data'!K415,'2. Collected Data'!K15)&lt;=1,"",AVERAGE('2. Collected Data'!K115,'2. Collected Data'!K215,'2. Collected Data'!K315,'2. Collected Data'!K415,'2. Collected Data'!K15))</f>
        <v>3.6</v>
      </c>
      <c r="L15" s="41">
        <f>IF(COUNT('2. Collected Data'!L115,'2. Collected Data'!L215,'2. Collected Data'!L315,'2. Collected Data'!L415,'2. Collected Data'!L15)&lt;=1,"",AVERAGE('2. Collected Data'!L115,'2. Collected Data'!L215,'2. Collected Data'!L315,'2. Collected Data'!L415,'2. Collected Data'!L15))</f>
        <v>2</v>
      </c>
      <c r="M15" s="41">
        <f>IF(COUNT('2. Collected Data'!M115,'2. Collected Data'!M215,'2. Collected Data'!M315,'2. Collected Data'!M415,'2. Collected Data'!M15)&lt;=1,"",AVERAGE('2. Collected Data'!M115,'2. Collected Data'!M215,'2. Collected Data'!M315,'2. Collected Data'!M415,'2. Collected Data'!M15))</f>
        <v>91.8</v>
      </c>
      <c r="N15" s="41">
        <f>IF(COUNT('2. Collected Data'!N115,'2. Collected Data'!N215,'2. Collected Data'!N315,'2. Collected Data'!N415,'2. Collected Data'!N15)&lt;=1,"",AVERAGE('2. Collected Data'!N115,'2. Collected Data'!N215,'2. Collected Data'!N315,'2. Collected Data'!N415,'2. Collected Data'!N15))</f>
        <v>0</v>
      </c>
      <c r="O15" s="41">
        <f>IF(COUNT('2. Collected Data'!O115,'2. Collected Data'!O215,'2. Collected Data'!O315,'2. Collected Data'!O415,'2. Collected Data'!O15)&lt;=1,"",AVERAGE('2. Collected Data'!O115,'2. Collected Data'!O215,'2. Collected Data'!O315,'2. Collected Data'!O415,'2. Collected Data'!O15))</f>
        <v>195.4</v>
      </c>
      <c r="P15" s="41">
        <f>IF(COUNT('2. Collected Data'!P115,'2. Collected Data'!P215,'2. Collected Data'!P315,'2. Collected Data'!P415,'2. Collected Data'!P15)&lt;=1,"",AVERAGE('2. Collected Data'!P115,'2. Collected Data'!P215,'2. Collected Data'!P315,'2. Collected Data'!P415,'2. Collected Data'!P15))</f>
        <v>0</v>
      </c>
      <c r="Q15" s="41">
        <f>IF(COUNT('2. Collected Data'!Q115,'2. Collected Data'!Q215,'2. Collected Data'!Q315,'2. Collected Data'!Q415,'2. Collected Data'!Q15)&lt;=1,"",AVERAGE('2. Collected Data'!Q115,'2. Collected Data'!Q215,'2. Collected Data'!Q315,'2. Collected Data'!Q415,'2. Collected Data'!Q15))</f>
        <v>0</v>
      </c>
      <c r="R15" s="41">
        <f>IF(COUNT('2. Collected Data'!R115,'2. Collected Data'!R215,'2. Collected Data'!R315,'2. Collected Data'!R415,'2. Collected Data'!R15)&lt;=1,"",AVERAGE('2. Collected Data'!R115,'2. Collected Data'!R215,'2. Collected Data'!R315,'2. Collected Data'!R415,'2. Collected Data'!R15))</f>
        <v>0</v>
      </c>
      <c r="S15" s="41">
        <f>IF(COUNT('2. Collected Data'!S115,'2. Collected Data'!S215,'2. Collected Data'!S315,'2. Collected Data'!S415,'2. Collected Data'!S15)&lt;=1,"",AVERAGE('2. Collected Data'!S115,'2. Collected Data'!S215,'2. Collected Data'!S315,'2. Collected Data'!S415,'2. Collected Data'!S15))</f>
        <v>0</v>
      </c>
      <c r="T15" s="41">
        <f>IF(COUNT('2. Collected Data'!T115,'2. Collected Data'!T215,'2. Collected Data'!T315,'2. Collected Data'!T415,'2. Collected Data'!T15)&lt;=1,"",AVERAGE('2. Collected Data'!T115,'2. Collected Data'!T215,'2. Collected Data'!T315,'2. Collected Data'!T415,'2. Collected Data'!T15))</f>
        <v>0</v>
      </c>
      <c r="U15" s="41">
        <f>IF(COUNT('2. Collected Data'!U115,'2. Collected Data'!U215,'2. Collected Data'!U315,'2. Collected Data'!U415,'2. Collected Data'!U15)&lt;=1,"",AVERAGE('2. Collected Data'!U115,'2. Collected Data'!U215,'2. Collected Data'!U315,'2. Collected Data'!U415,'2. Collected Data'!U15))</f>
        <v>0</v>
      </c>
      <c r="V15" s="41">
        <f>IF(COUNT('2. Collected Data'!V115,'2. Collected Data'!V215,'2. Collected Data'!V315,'2. Collected Data'!V415,'2. Collected Data'!V15)&lt;=1,"",AVERAGE('2. Collected Data'!V115,'2. Collected Data'!V215,'2. Collected Data'!V315,'2. Collected Data'!V415,'2. Collected Data'!V15))</f>
        <v>0</v>
      </c>
      <c r="W15" s="41">
        <f>IF(COUNT('2. Collected Data'!W115,'2. Collected Data'!W215,'2. Collected Data'!W315,'2. Collected Data'!W415,'2. Collected Data'!W15)&lt;=1,"",AVERAGE('2. Collected Data'!W115,'2. Collected Data'!W215,'2. Collected Data'!W315,'2. Collected Data'!W415,'2. Collected Data'!W15))</f>
        <v>0</v>
      </c>
      <c r="X15" s="41">
        <f>IF(COUNT('2. Collected Data'!X115,'2. Collected Data'!X215,'2. Collected Data'!X315,'2. Collected Data'!X415,'2. Collected Data'!X15)&lt;=1,"",AVERAGE('2. Collected Data'!X115,'2. Collected Data'!X215,'2. Collected Data'!X315,'2. Collected Data'!X415,'2. Collected Data'!X15))</f>
        <v>0</v>
      </c>
      <c r="Y15" s="41">
        <f>IF(COUNT('2. Collected Data'!Y115,'2. Collected Data'!Y215,'2. Collected Data'!Y315,'2. Collected Data'!Y415,'2. Collected Data'!Y15)&lt;=1,"",AVERAGE('2. Collected Data'!Y115,'2. Collected Data'!Y215,'2. Collected Data'!Y315,'2. Collected Data'!Y415,'2. Collected Data'!Y15))</f>
        <v>522</v>
      </c>
      <c r="Z15" s="41">
        <f>IF(COUNT('2. Collected Data'!Z115,'2. Collected Data'!Z215,'2. Collected Data'!Z315,'2. Collected Data'!Z415,'2. Collected Data'!Z15)&lt;=1,"",AVERAGE('2. Collected Data'!Z115,'2. Collected Data'!Z215,'2. Collected Data'!Z315,'2. Collected Data'!Z415,'2. Collected Data'!Z15))</f>
        <v>0</v>
      </c>
      <c r="AA15" s="156">
        <f>IF(COUNT('2. Collected Data'!AA115,'2. Collected Data'!AA215,'2. Collected Data'!AA315,'2. Collected Data'!AA415,'2. Collected Data'!AA15)&lt;=1,"",AVERAGE('2. Collected Data'!AA115,'2. Collected Data'!AA215,'2. Collected Data'!AA315,'2. Collected Data'!AA415,'2. Collected Data'!AA15))</f>
        <v>1</v>
      </c>
      <c r="AB15" s="156">
        <f>IF(COUNT('2. Collected Data'!AB115,'2. Collected Data'!AB215,'2. Collected Data'!AB315,'2. Collected Data'!AB415,'2. Collected Data'!AB15)&lt;=1,"",AVERAGE('2. Collected Data'!AB115,'2. Collected Data'!AB215,'2. Collected Data'!AB315,'2. Collected Data'!AB415,'2. Collected Data'!AB15))</f>
        <v>0</v>
      </c>
      <c r="AC15" s="156">
        <f>IF(COUNT('2. Collected Data'!AC115,'2. Collected Data'!AC215,'2. Collected Data'!AC315,'2. Collected Data'!AC415,'2. Collected Data'!AC15)&lt;=1,"",AVERAGE('2. Collected Data'!AC115,'2. Collected Data'!AC215,'2. Collected Data'!AC315,'2. Collected Data'!AC415,'2. Collected Data'!AC15))</f>
        <v>0</v>
      </c>
      <c r="AD15" s="41">
        <f>IF(COUNT('2. Collected Data'!AD115,'2. Collected Data'!AD215,'2. Collected Data'!AD315,'2. Collected Data'!AD415,'2. Collected Data'!AD15)&lt;=1,"",AVERAGE('2. Collected Data'!AD115,'2. Collected Data'!AD215,'2. Collected Data'!AD315,'2. Collected Data'!AD415,'2. Collected Data'!AD15))</f>
        <v>42.2</v>
      </c>
      <c r="AE15" s="41">
        <f>IF(COUNT('2. Collected Data'!AE115,'2. Collected Data'!AE215,'2. Collected Data'!AE315,'2. Collected Data'!AE415,'2. Collected Data'!AE15)&lt;=1,"",AVERAGE('2. Collected Data'!AE115,'2. Collected Data'!AE215,'2. Collected Data'!AE315,'2. Collected Data'!AE415,'2. Collected Data'!AE15))</f>
        <v>54980</v>
      </c>
      <c r="AF15" s="41">
        <f>IF(COUNT('2. Collected Data'!AF115,'2. Collected Data'!AF215,'2. Collected Data'!AF315,'2. Collected Data'!AF415,'2. Collected Data'!AF15)&lt;=1,"",AVERAGE('2. Collected Data'!AF115,'2. Collected Data'!AF215,'2. Collected Data'!AF315,'2. Collected Data'!AF415,'2. Collected Data'!AF15))</f>
        <v>49.2</v>
      </c>
      <c r="AG15" s="41">
        <f>IF(COUNT('2. Collected Data'!AG115,'2. Collected Data'!AG215,'2. Collected Data'!AG315,'2. Collected Data'!AG415,'2. Collected Data'!AG15)&lt;=1,"",AVERAGE('2. Collected Data'!AG115,'2. Collected Data'!AG215,'2. Collected Data'!AG315,'2. Collected Data'!AG415,'2. Collected Data'!AG15))</f>
        <v>533200</v>
      </c>
      <c r="AH15" s="81"/>
      <c r="AI15" s="41">
        <f>IF(COUNT('2. Collected Data'!AI115,'2. Collected Data'!AI215,'2. Collected Data'!AI315,'2. Collected Data'!AI415,'2. Collected Data'!AI15)&lt;=1,"",AVERAGE('2. Collected Data'!AI115,'2. Collected Data'!AI215,'2. Collected Data'!AI315,'2. Collected Data'!AI415,'2. Collected Data'!AI15))</f>
        <v>25522.2</v>
      </c>
      <c r="AJ15" s="41">
        <f>IF(COUNT('2. Collected Data'!AJ115,'2. Collected Data'!AJ215,'2. Collected Data'!AJ315,'2. Collected Data'!AJ415,'2. Collected Data'!AJ15)&lt;=1,"",AVERAGE('2. Collected Data'!AJ115,'2. Collected Data'!AJ215,'2. Collected Data'!AJ315,'2. Collected Data'!AJ415,'2. Collected Data'!AJ15))</f>
        <v>10.6</v>
      </c>
      <c r="AK15" s="41">
        <f>IF(COUNT('2. Collected Data'!AK115,'2. Collected Data'!AK215,'2. Collected Data'!AK315,'2. Collected Data'!AK415,'2. Collected Data'!AK15)&lt;=1,"",AVERAGE('2. Collected Data'!AK115,'2. Collected Data'!AK215,'2. Collected Data'!AK315,'2. Collected Data'!AK415,'2. Collected Data'!AK15))</f>
        <v>0</v>
      </c>
      <c r="AL15" s="41">
        <f>IF(COUNT('2. Collected Data'!AL115,'2. Collected Data'!AL215,'2. Collected Data'!AL315,'2. Collected Data'!AL415,'2. Collected Data'!AL15)&lt;=1,"",AVERAGE('2. Collected Data'!AL115,'2. Collected Data'!AL215,'2. Collected Data'!AL315,'2. Collected Data'!AL415,'2. Collected Data'!AL15))</f>
        <v>9021.2000000000007</v>
      </c>
      <c r="AM15" s="41" t="str">
        <f>IF(COUNT('2. Collected Data'!AM115,'2. Collected Data'!AM215,'2. Collected Data'!AM315,'2. Collected Data'!AM415,'2. Collected Data'!AM15)&lt;=1,"",AVERAGE('2. Collected Data'!AM115,'2. Collected Data'!AM215,'2. Collected Data'!AM315,'2. Collected Data'!AM415,'2. Collected Data'!AM15))</f>
        <v/>
      </c>
      <c r="AN15" s="113"/>
      <c r="AO15" s="41">
        <f>IF(COUNT('2. Collected Data'!AO115,'2. Collected Data'!AO215,'2. Collected Data'!AO315,'2. Collected Data'!AO415,'2. Collected Data'!AO15)&lt;=1,"",AVERAGE('2. Collected Data'!AO115,'2. Collected Data'!AO215,'2. Collected Data'!AO315,'2. Collected Data'!AO415,'2. Collected Data'!AO15))</f>
        <v>327526.2</v>
      </c>
      <c r="AP15" s="41">
        <f>IF(COUNT('2. Collected Data'!AP115,'2. Collected Data'!AP215,'2. Collected Data'!AP315,'2. Collected Data'!AP415,'2. Collected Data'!AP15)&lt;=1,"",AVERAGE('2. Collected Data'!AP115,'2. Collected Data'!AP215,'2. Collected Data'!AP315,'2. Collected Data'!AP415,'2. Collected Data'!AP15))</f>
        <v>0</v>
      </c>
      <c r="AQ15" s="41">
        <f>IF(COUNT('2. Collected Data'!AQ115,'2. Collected Data'!AQ215,'2. Collected Data'!AQ315,'2. Collected Data'!AQ415,'2. Collected Data'!AQ15)&lt;=1,"",AVERAGE('2. Collected Data'!AQ115,'2. Collected Data'!AQ215,'2. Collected Data'!AQ315,'2. Collected Data'!AQ415,'2. Collected Data'!AQ15))</f>
        <v>208171.6</v>
      </c>
      <c r="AR15" s="41">
        <f>IF(COUNT('2. Collected Data'!AR115,'2. Collected Data'!AR215,'2. Collected Data'!AR315,'2. Collected Data'!AR415,'2. Collected Data'!AR15)&lt;=1,"",AVERAGE('2. Collected Data'!AR115,'2. Collected Data'!AR215,'2. Collected Data'!AR315,'2. Collected Data'!AR415,'2. Collected Data'!AR15))</f>
        <v>0</v>
      </c>
      <c r="AS15" s="41">
        <f>IF(COUNT('2. Collected Data'!AS115,'2. Collected Data'!AS215,'2. Collected Data'!AS315,'2. Collected Data'!AS415,'2. Collected Data'!AS15)&lt;=1,"",AVERAGE('2. Collected Data'!AS115,'2. Collected Data'!AS215,'2. Collected Data'!AS315,'2. Collected Data'!AS415,'2. Collected Data'!AS15))</f>
        <v>0</v>
      </c>
      <c r="AT15" s="41">
        <f>IF(COUNT('2. Collected Data'!AT115,'2. Collected Data'!AT215,'2. Collected Data'!AT315,'2. Collected Data'!AT415,'2. Collected Data'!AT15)&lt;=1,"",AVERAGE('2. Collected Data'!AT115,'2. Collected Data'!AT215,'2. Collected Data'!AT315,'2. Collected Data'!AT415,'2. Collected Data'!AT15))</f>
        <v>0</v>
      </c>
      <c r="AU15" s="41">
        <f>IF(COUNT('2. Collected Data'!AU115,'2. Collected Data'!AU215,'2. Collected Data'!AU315,'2. Collected Data'!AU415,'2. Collected Data'!AU15)&lt;=1,"",AVERAGE('2. Collected Data'!AU115,'2. Collected Data'!AU215,'2. Collected Data'!AU315,'2. Collected Data'!AU415,'2. Collected Data'!AU15))</f>
        <v>0</v>
      </c>
      <c r="AV15" s="81"/>
      <c r="AW15" s="156">
        <f>IF(COUNT('2. Collected Data'!AW115,'2. Collected Data'!AW215,'2. Collected Data'!AW315,'2. Collected Data'!AW415,'2. Collected Data'!AW15)&lt;=1,"",AVERAGE('2. Collected Data'!AW115,'2. Collected Data'!AW215,'2. Collected Data'!AW315,'2. Collected Data'!AW415,'2. Collected Data'!AW15))</f>
        <v>0.68199999999999994</v>
      </c>
      <c r="AX15" s="156">
        <f>IF(COUNT('2. Collected Data'!AX115,'2. Collected Data'!AX215,'2. Collected Data'!AX315,'2. Collected Data'!AX415,'2. Collected Data'!AX15)&lt;=1,"",AVERAGE('2. Collected Data'!AX115,'2. Collected Data'!AX215,'2. Collected Data'!AX315,'2. Collected Data'!AX415,'2. Collected Data'!AX15))</f>
        <v>0.31799999999999995</v>
      </c>
      <c r="AY15" s="46"/>
      <c r="AZ15" s="84"/>
      <c r="BA15" s="81"/>
      <c r="BB15" s="71">
        <f>IF(COUNT('2. Collected Data'!BB115,'2. Collected Data'!BB215,'2. Collected Data'!BB315,'2. Collected Data'!BB415,'2. Collected Data'!BB15)&lt;=1,"",AVERAGE('2. Collected Data'!BB115,'2. Collected Data'!BB215,'2. Collected Data'!BB315,'2. Collected Data'!BB415,'2. Collected Data'!BB15))</f>
        <v>99.652000000000001</v>
      </c>
      <c r="BC15" s="68">
        <f>IF(COUNT('2. Collected Data'!BC115,'2. Collected Data'!BC215,'2. Collected Data'!BC315,'2. Collected Data'!BC415,'2. Collected Data'!BC15)&lt;=1,"",AVERAGE('2. Collected Data'!BC115,'2. Collected Data'!BC215,'2. Collected Data'!BC315,'2. Collected Data'!BC415,'2. Collected Data'!BC15))</f>
        <v>2510053.73</v>
      </c>
      <c r="BD15" s="68">
        <f>IF(COUNT('2. Collected Data'!BD115,'2. Collected Data'!BD215,'2. Collected Data'!BD315,'2. Collected Data'!BD415,'2. Collected Data'!BD15)&lt;=1,"",AVERAGE('2. Collected Data'!BD115,'2. Collected Data'!BD215,'2. Collected Data'!BD315,'2. Collected Data'!BD415,'2. Collected Data'!BD15))</f>
        <v>2411867.1979999999</v>
      </c>
      <c r="BE15" s="68">
        <f>IF(COUNT('2. Collected Data'!BE115,'2. Collected Data'!BE215,'2. Collected Data'!BE315,'2. Collected Data'!BE415,'2. Collected Data'!BE15)&lt;=1,"",AVERAGE('2. Collected Data'!BE115,'2. Collected Data'!BE215,'2. Collected Data'!BE315,'2. Collected Data'!BE415,'2. Collected Data'!BE15))</f>
        <v>4014389.7079999996</v>
      </c>
      <c r="BF15" s="68">
        <f>IF(COUNT('2. Collected Data'!BF115,'2. Collected Data'!BF215,'2. Collected Data'!BF315,'2. Collected Data'!BF415,'2. Collected Data'!BF15)&lt;=1,"",AVERAGE('2. Collected Data'!BF115,'2. Collected Data'!BF215,'2. Collected Data'!BF315,'2. Collected Data'!BF415,'2. Collected Data'!BF15))</f>
        <v>6425360.1699999999</v>
      </c>
      <c r="BG15" s="46"/>
      <c r="BH15" s="71">
        <f>IF(COUNT('2. Collected Data'!BH115,'2. Collected Data'!BH215,'2. Collected Data'!BH315,'2. Collected Data'!BH415,'2. Collected Data'!BH15)&lt;=1,"",AVERAGE('2. Collected Data'!BH115,'2. Collected Data'!BH215,'2. Collected Data'!BH315,'2. Collected Data'!BH415,'2. Collected Data'!BH15))</f>
        <v>115.91499999999999</v>
      </c>
      <c r="BI15" s="43"/>
      <c r="BJ15" s="180"/>
      <c r="BK15" s="43">
        <f>IF(COUNT('2. Collected Data'!BK115,'2. Collected Data'!BK215,'2. Collected Data'!BK315,'2. Collected Data'!BK415,'2. Collected Data'!BK15)&lt;=1,"",AVERAGE('2. Collected Data'!BK115,'2. Collected Data'!BK215,'2. Collected Data'!BK315,'2. Collected Data'!BK415,'2. Collected Data'!BK15))</f>
        <v>272.64</v>
      </c>
    </row>
    <row r="16" spans="1:63" s="47" customFormat="1" ht="11.25" customHeight="1" x14ac:dyDescent="0.15">
      <c r="A16" s="82" t="s">
        <v>154</v>
      </c>
      <c r="B16" s="147"/>
      <c r="C16" s="306"/>
      <c r="D16" s="306"/>
      <c r="E16" s="306"/>
      <c r="F16" s="306"/>
      <c r="G16" s="41" t="str">
        <f>IF(COUNT('2. Collected Data'!G116,'2. Collected Data'!G216,'2. Collected Data'!G316,'2. Collected Data'!G416,'2. Collected Data'!G16)&lt;=1,"",AVERAGE('2. Collected Data'!G116,'2. Collected Data'!G216,'2. Collected Data'!G316,'2. Collected Data'!G416,'2. Collected Data'!G16))</f>
        <v/>
      </c>
      <c r="H16" s="41" t="str">
        <f>IF(COUNT('2. Collected Data'!H116,'2. Collected Data'!H216,'2. Collected Data'!H316,'2. Collected Data'!H416,'2. Collected Data'!H16)&lt;=1,"",AVERAGE('2. Collected Data'!H116,'2. Collected Data'!H216,'2. Collected Data'!H316,'2. Collected Data'!H416,'2. Collected Data'!H16))</f>
        <v/>
      </c>
      <c r="I16" s="41" t="str">
        <f>IF(COUNT('2. Collected Data'!I116,'2. Collected Data'!I216,'2. Collected Data'!I316,'2. Collected Data'!I416,'2. Collected Data'!I16)&lt;=1,"",AVERAGE('2. Collected Data'!I116,'2. Collected Data'!I216,'2. Collected Data'!I316,'2. Collected Data'!I416,'2. Collected Data'!I16))</f>
        <v/>
      </c>
      <c r="J16" s="41" t="str">
        <f>IF(COUNT('2. Collected Data'!J116,'2. Collected Data'!J216,'2. Collected Data'!J316,'2. Collected Data'!J416,'2. Collected Data'!J16)&lt;=1,"",AVERAGE('2. Collected Data'!J116,'2. Collected Data'!J216,'2. Collected Data'!J316,'2. Collected Data'!J416,'2. Collected Data'!J16))</f>
        <v/>
      </c>
      <c r="K16" s="41" t="str">
        <f>IF(COUNT('2. Collected Data'!K116,'2. Collected Data'!K216,'2. Collected Data'!K316,'2. Collected Data'!K416,'2. Collected Data'!K16)&lt;=1,"",AVERAGE('2. Collected Data'!K116,'2. Collected Data'!K216,'2. Collected Data'!K316,'2. Collected Data'!K416,'2. Collected Data'!K16))</f>
        <v/>
      </c>
      <c r="L16" s="41" t="str">
        <f>IF(COUNT('2. Collected Data'!L116,'2. Collected Data'!L216,'2. Collected Data'!L316,'2. Collected Data'!L416,'2. Collected Data'!L16)&lt;=1,"",AVERAGE('2. Collected Data'!L116,'2. Collected Data'!L216,'2. Collected Data'!L316,'2. Collected Data'!L416,'2. Collected Data'!L16))</f>
        <v/>
      </c>
      <c r="M16" s="41" t="str">
        <f>IF(COUNT('2. Collected Data'!M116,'2. Collected Data'!M216,'2. Collected Data'!M316,'2. Collected Data'!M416,'2. Collected Data'!M16)&lt;=1,"",AVERAGE('2. Collected Data'!M116,'2. Collected Data'!M216,'2. Collected Data'!M316,'2. Collected Data'!M416,'2. Collected Data'!M16))</f>
        <v/>
      </c>
      <c r="N16" s="41" t="str">
        <f>IF(COUNT('2. Collected Data'!N116,'2. Collected Data'!N216,'2. Collected Data'!N316,'2. Collected Data'!N416,'2. Collected Data'!N16)&lt;=1,"",AVERAGE('2. Collected Data'!N116,'2. Collected Data'!N216,'2. Collected Data'!N316,'2. Collected Data'!N416,'2. Collected Data'!N16))</f>
        <v/>
      </c>
      <c r="O16" s="41" t="str">
        <f>IF(COUNT('2. Collected Data'!O116,'2. Collected Data'!O216,'2. Collected Data'!O316,'2. Collected Data'!O416,'2. Collected Data'!O16)&lt;=1,"",AVERAGE('2. Collected Data'!O116,'2. Collected Data'!O216,'2. Collected Data'!O316,'2. Collected Data'!O416,'2. Collected Data'!O16))</f>
        <v/>
      </c>
      <c r="P16" s="41" t="str">
        <f>IF(COUNT('2. Collected Data'!P116,'2. Collected Data'!P216,'2. Collected Data'!P316,'2. Collected Data'!P416,'2. Collected Data'!P16)&lt;=1,"",AVERAGE('2. Collected Data'!P116,'2. Collected Data'!P216,'2. Collected Data'!P316,'2. Collected Data'!P416,'2. Collected Data'!P16))</f>
        <v/>
      </c>
      <c r="Q16" s="41" t="str">
        <f>IF(COUNT('2. Collected Data'!Q116,'2. Collected Data'!Q216,'2. Collected Data'!Q316,'2. Collected Data'!Q416,'2. Collected Data'!Q16)&lt;=1,"",AVERAGE('2. Collected Data'!Q116,'2. Collected Data'!Q216,'2. Collected Data'!Q316,'2. Collected Data'!Q416,'2. Collected Data'!Q16))</f>
        <v/>
      </c>
      <c r="R16" s="41" t="str">
        <f>IF(COUNT('2. Collected Data'!R116,'2. Collected Data'!R216,'2. Collected Data'!R316,'2. Collected Data'!R416,'2. Collected Data'!R16)&lt;=1,"",AVERAGE('2. Collected Data'!R116,'2. Collected Data'!R216,'2. Collected Data'!R316,'2. Collected Data'!R416,'2. Collected Data'!R16))</f>
        <v/>
      </c>
      <c r="S16" s="41" t="str">
        <f>IF(COUNT('2. Collected Data'!S116,'2. Collected Data'!S216,'2. Collected Data'!S316,'2. Collected Data'!S416,'2. Collected Data'!S16)&lt;=1,"",AVERAGE('2. Collected Data'!S116,'2. Collected Data'!S216,'2. Collected Data'!S316,'2. Collected Data'!S416,'2. Collected Data'!S16))</f>
        <v/>
      </c>
      <c r="T16" s="41" t="str">
        <f>IF(COUNT('2. Collected Data'!T116,'2. Collected Data'!T216,'2. Collected Data'!T316,'2. Collected Data'!T416,'2. Collected Data'!T16)&lt;=1,"",AVERAGE('2. Collected Data'!T116,'2. Collected Data'!T216,'2. Collected Data'!T316,'2. Collected Data'!T416,'2. Collected Data'!T16))</f>
        <v/>
      </c>
      <c r="U16" s="41" t="str">
        <f>IF(COUNT('2. Collected Data'!U116,'2. Collected Data'!U216,'2. Collected Data'!U316,'2. Collected Data'!U416,'2. Collected Data'!U16)&lt;=1,"",AVERAGE('2. Collected Data'!U116,'2. Collected Data'!U216,'2. Collected Data'!U316,'2. Collected Data'!U416,'2. Collected Data'!U16))</f>
        <v/>
      </c>
      <c r="V16" s="41" t="str">
        <f>IF(COUNT('2. Collected Data'!V116,'2. Collected Data'!V216,'2. Collected Data'!V316,'2. Collected Data'!V416,'2. Collected Data'!V16)&lt;=1,"",AVERAGE('2. Collected Data'!V116,'2. Collected Data'!V216,'2. Collected Data'!V316,'2. Collected Data'!V416,'2. Collected Data'!V16))</f>
        <v/>
      </c>
      <c r="W16" s="41" t="str">
        <f>IF(COUNT('2. Collected Data'!W116,'2. Collected Data'!W216,'2. Collected Data'!W316,'2. Collected Data'!W416,'2. Collected Data'!W16)&lt;=1,"",AVERAGE('2. Collected Data'!W116,'2. Collected Data'!W216,'2. Collected Data'!W316,'2. Collected Data'!W416,'2. Collected Data'!W16))</f>
        <v/>
      </c>
      <c r="X16" s="41" t="str">
        <f>IF(COUNT('2. Collected Data'!X116,'2. Collected Data'!X216,'2. Collected Data'!X316,'2. Collected Data'!X416,'2. Collected Data'!X16)&lt;=1,"",AVERAGE('2. Collected Data'!X116,'2. Collected Data'!X216,'2. Collected Data'!X316,'2. Collected Data'!X416,'2. Collected Data'!X16))</f>
        <v/>
      </c>
      <c r="Y16" s="41" t="str">
        <f>IF(COUNT('2. Collected Data'!Y116,'2. Collected Data'!Y216,'2. Collected Data'!Y316,'2. Collected Data'!Y416,'2. Collected Data'!Y16)&lt;=1,"",AVERAGE('2. Collected Data'!Y116,'2. Collected Data'!Y216,'2. Collected Data'!Y316,'2. Collected Data'!Y416,'2. Collected Data'!Y16))</f>
        <v/>
      </c>
      <c r="Z16" s="41" t="str">
        <f>IF(COUNT('2. Collected Data'!Z116,'2. Collected Data'!Z216,'2. Collected Data'!Z316,'2. Collected Data'!Z416,'2. Collected Data'!Z16)&lt;=1,"",AVERAGE('2. Collected Data'!Z116,'2. Collected Data'!Z216,'2. Collected Data'!Z316,'2. Collected Data'!Z416,'2. Collected Data'!Z16))</f>
        <v/>
      </c>
      <c r="AA16" s="156" t="str">
        <f>IF(COUNT('2. Collected Data'!AA116,'2. Collected Data'!AA216,'2. Collected Data'!AA316,'2. Collected Data'!AA416,'2. Collected Data'!AA16)&lt;=1,"",AVERAGE('2. Collected Data'!AA116,'2. Collected Data'!AA216,'2. Collected Data'!AA316,'2. Collected Data'!AA416,'2. Collected Data'!AA16))</f>
        <v/>
      </c>
      <c r="AB16" s="156" t="str">
        <f>IF(COUNT('2. Collected Data'!AB116,'2. Collected Data'!AB216,'2. Collected Data'!AB316,'2. Collected Data'!AB416,'2. Collected Data'!AB16)&lt;=1,"",AVERAGE('2. Collected Data'!AB116,'2. Collected Data'!AB216,'2. Collected Data'!AB316,'2. Collected Data'!AB416,'2. Collected Data'!AB16))</f>
        <v/>
      </c>
      <c r="AC16" s="156" t="str">
        <f>IF(COUNT('2. Collected Data'!AC116,'2. Collected Data'!AC216,'2. Collected Data'!AC316,'2. Collected Data'!AC416,'2. Collected Data'!AC16)&lt;=1,"",AVERAGE('2. Collected Data'!AC116,'2. Collected Data'!AC216,'2. Collected Data'!AC316,'2. Collected Data'!AC416,'2. Collected Data'!AC16))</f>
        <v/>
      </c>
      <c r="AD16" s="41" t="str">
        <f>IF(COUNT('2. Collected Data'!AD116,'2. Collected Data'!AD216,'2. Collected Data'!AD316,'2. Collected Data'!AD416,'2. Collected Data'!AD16)&lt;=1,"",AVERAGE('2. Collected Data'!AD116,'2. Collected Data'!AD216,'2. Collected Data'!AD316,'2. Collected Data'!AD416,'2. Collected Data'!AD16))</f>
        <v/>
      </c>
      <c r="AE16" s="41" t="str">
        <f>IF(COUNT('2. Collected Data'!AE116,'2. Collected Data'!AE216,'2. Collected Data'!AE316,'2. Collected Data'!AE416,'2. Collected Data'!AE16)&lt;=1,"",AVERAGE('2. Collected Data'!AE116,'2. Collected Data'!AE216,'2. Collected Data'!AE316,'2. Collected Data'!AE416,'2. Collected Data'!AE16))</f>
        <v/>
      </c>
      <c r="AF16" s="41" t="str">
        <f>IF(COUNT('2. Collected Data'!AF116,'2. Collected Data'!AF216,'2. Collected Data'!AF316,'2. Collected Data'!AF416,'2. Collected Data'!AF16)&lt;=1,"",AVERAGE('2. Collected Data'!AF116,'2. Collected Data'!AF216,'2. Collected Data'!AF316,'2. Collected Data'!AF416,'2. Collected Data'!AF16))</f>
        <v/>
      </c>
      <c r="AG16" s="41" t="str">
        <f>IF(COUNT('2. Collected Data'!AG116,'2. Collected Data'!AG216,'2. Collected Data'!AG316,'2. Collected Data'!AG416,'2. Collected Data'!AG16)&lt;=1,"",AVERAGE('2. Collected Data'!AG116,'2. Collected Data'!AG216,'2. Collected Data'!AG316,'2. Collected Data'!AG416,'2. Collected Data'!AG16))</f>
        <v/>
      </c>
      <c r="AH16" s="81"/>
      <c r="AI16" s="41" t="str">
        <f>IF(COUNT('2. Collected Data'!AI116,'2. Collected Data'!AI216,'2. Collected Data'!AI316,'2. Collected Data'!AI416,'2. Collected Data'!AI16)&lt;=1,"",AVERAGE('2. Collected Data'!AI116,'2. Collected Data'!AI216,'2. Collected Data'!AI316,'2. Collected Data'!AI416,'2. Collected Data'!AI16))</f>
        <v/>
      </c>
      <c r="AJ16" s="41" t="str">
        <f>IF(COUNT('2. Collected Data'!AJ116,'2. Collected Data'!AJ216,'2. Collected Data'!AJ316,'2. Collected Data'!AJ416,'2. Collected Data'!AJ16)&lt;=1,"",AVERAGE('2. Collected Data'!AJ116,'2. Collected Data'!AJ216,'2. Collected Data'!AJ316,'2. Collected Data'!AJ416,'2. Collected Data'!AJ16))</f>
        <v/>
      </c>
      <c r="AK16" s="41" t="str">
        <f>IF(COUNT('2. Collected Data'!AK116,'2. Collected Data'!AK216,'2. Collected Data'!AK316,'2. Collected Data'!AK416,'2. Collected Data'!AK16)&lt;=1,"",AVERAGE('2. Collected Data'!AK116,'2. Collected Data'!AK216,'2. Collected Data'!AK316,'2. Collected Data'!AK416,'2. Collected Data'!AK16))</f>
        <v/>
      </c>
      <c r="AL16" s="41" t="str">
        <f>IF(COUNT('2. Collected Data'!AL116,'2. Collected Data'!AL216,'2. Collected Data'!AL316,'2. Collected Data'!AL416,'2. Collected Data'!AL16)&lt;=1,"",AVERAGE('2. Collected Data'!AL116,'2. Collected Data'!AL216,'2. Collected Data'!AL316,'2. Collected Data'!AL416,'2. Collected Data'!AL16))</f>
        <v/>
      </c>
      <c r="AM16" s="41" t="str">
        <f>IF(COUNT('2. Collected Data'!AM116,'2. Collected Data'!AM216,'2. Collected Data'!AM316,'2. Collected Data'!AM416,'2. Collected Data'!AM16)&lt;=1,"",AVERAGE('2. Collected Data'!AM116,'2. Collected Data'!AM216,'2. Collected Data'!AM316,'2. Collected Data'!AM416,'2. Collected Data'!AM16))</f>
        <v/>
      </c>
      <c r="AN16" s="113"/>
      <c r="AO16" s="41" t="str">
        <f>IF(COUNT('2. Collected Data'!AO116,'2. Collected Data'!AO216,'2. Collected Data'!AO316,'2. Collected Data'!AO416,'2. Collected Data'!AO16)&lt;=1,"",AVERAGE('2. Collected Data'!AO116,'2. Collected Data'!AO216,'2. Collected Data'!AO316,'2. Collected Data'!AO416,'2. Collected Data'!AO16))</f>
        <v/>
      </c>
      <c r="AP16" s="41" t="str">
        <f>IF(COUNT('2. Collected Data'!AP116,'2. Collected Data'!AP216,'2. Collected Data'!AP316,'2. Collected Data'!AP416,'2. Collected Data'!AP16)&lt;=1,"",AVERAGE('2. Collected Data'!AP116,'2. Collected Data'!AP216,'2. Collected Data'!AP316,'2. Collected Data'!AP416,'2. Collected Data'!AP16))</f>
        <v/>
      </c>
      <c r="AQ16" s="41" t="str">
        <f>IF(COUNT('2. Collected Data'!AQ116,'2. Collected Data'!AQ216,'2. Collected Data'!AQ316,'2. Collected Data'!AQ416,'2. Collected Data'!AQ16)&lt;=1,"",AVERAGE('2. Collected Data'!AQ116,'2. Collected Data'!AQ216,'2. Collected Data'!AQ316,'2. Collected Data'!AQ416,'2. Collected Data'!AQ16))</f>
        <v/>
      </c>
      <c r="AR16" s="41" t="str">
        <f>IF(COUNT('2. Collected Data'!AR116,'2. Collected Data'!AR216,'2. Collected Data'!AR316,'2. Collected Data'!AR416,'2. Collected Data'!AR16)&lt;=1,"",AVERAGE('2. Collected Data'!AR116,'2. Collected Data'!AR216,'2. Collected Data'!AR316,'2. Collected Data'!AR416,'2. Collected Data'!AR16))</f>
        <v/>
      </c>
      <c r="AS16" s="41" t="str">
        <f>IF(COUNT('2. Collected Data'!AS116,'2. Collected Data'!AS216,'2. Collected Data'!AS316,'2. Collected Data'!AS416,'2. Collected Data'!AS16)&lt;=1,"",AVERAGE('2. Collected Data'!AS116,'2. Collected Data'!AS216,'2. Collected Data'!AS316,'2. Collected Data'!AS416,'2. Collected Data'!AS16))</f>
        <v/>
      </c>
      <c r="AT16" s="41" t="str">
        <f>IF(COUNT('2. Collected Data'!AT116,'2. Collected Data'!AT216,'2. Collected Data'!AT316,'2. Collected Data'!AT416,'2. Collected Data'!AT16)&lt;=1,"",AVERAGE('2. Collected Data'!AT116,'2. Collected Data'!AT216,'2. Collected Data'!AT316,'2. Collected Data'!AT416,'2. Collected Data'!AT16))</f>
        <v/>
      </c>
      <c r="AU16" s="41" t="str">
        <f>IF(COUNT('2. Collected Data'!AU116,'2. Collected Data'!AU216,'2. Collected Data'!AU316,'2. Collected Data'!AU416,'2. Collected Data'!AU16)&lt;=1,"",AVERAGE('2. Collected Data'!AU116,'2. Collected Data'!AU216,'2. Collected Data'!AU316,'2. Collected Data'!AU416,'2. Collected Data'!AU16))</f>
        <v/>
      </c>
      <c r="AV16" s="81"/>
      <c r="AW16" s="156">
        <f>IF(COUNT('2. Collected Data'!AW116,'2. Collected Data'!AW216,'2. Collected Data'!AW316,'2. Collected Data'!AW416,'2. Collected Data'!AW16)&lt;=1,"",AVERAGE('2. Collected Data'!AW116,'2. Collected Data'!AW216,'2. Collected Data'!AW316,'2. Collected Data'!AW416,'2. Collected Data'!AW16))</f>
        <v>0.49</v>
      </c>
      <c r="AX16" s="156">
        <f>IF(COUNT('2. Collected Data'!AX116,'2. Collected Data'!AX216,'2. Collected Data'!AX316,'2. Collected Data'!AX416,'2. Collected Data'!AX16)&lt;=1,"",AVERAGE('2. Collected Data'!AX116,'2. Collected Data'!AX216,'2. Collected Data'!AX316,'2. Collected Data'!AX416,'2. Collected Data'!AX16))</f>
        <v>0.01</v>
      </c>
      <c r="AY16" s="46"/>
      <c r="AZ16" s="84"/>
      <c r="BA16" s="81"/>
      <c r="BB16" s="71" t="str">
        <f>IF(COUNT('2. Collected Data'!BB116,'2. Collected Data'!BB216,'2. Collected Data'!BB316,'2. Collected Data'!BB416,'2. Collected Data'!BB16)&lt;=1,"",AVERAGE('2. Collected Data'!BB116,'2. Collected Data'!BB216,'2. Collected Data'!BB316,'2. Collected Data'!BB416,'2. Collected Data'!BB16))</f>
        <v/>
      </c>
      <c r="BC16" s="68" t="str">
        <f>IF(COUNT('2. Collected Data'!BC116,'2. Collected Data'!BC216,'2. Collected Data'!BC316,'2. Collected Data'!BC416,'2. Collected Data'!BC16)&lt;=1,"",AVERAGE('2. Collected Data'!BC116,'2. Collected Data'!BC216,'2. Collected Data'!BC316,'2. Collected Data'!BC416,'2. Collected Data'!BC16))</f>
        <v/>
      </c>
      <c r="BD16" s="68" t="str">
        <f>IF(COUNT('2. Collected Data'!BD116,'2. Collected Data'!BD216,'2. Collected Data'!BD316,'2. Collected Data'!BD416,'2. Collected Data'!BD16)&lt;=1,"",AVERAGE('2. Collected Data'!BD116,'2. Collected Data'!BD216,'2. Collected Data'!BD316,'2. Collected Data'!BD416,'2. Collected Data'!BD16))</f>
        <v/>
      </c>
      <c r="BE16" s="68" t="str">
        <f>IF(COUNT('2. Collected Data'!BE116,'2. Collected Data'!BE216,'2. Collected Data'!BE316,'2. Collected Data'!BE416,'2. Collected Data'!BE16)&lt;=1,"",AVERAGE('2. Collected Data'!BE116,'2. Collected Data'!BE216,'2. Collected Data'!BE316,'2. Collected Data'!BE416,'2. Collected Data'!BE16))</f>
        <v/>
      </c>
      <c r="BF16" s="68" t="str">
        <f>IF(COUNT('2. Collected Data'!BF116,'2. Collected Data'!BF216,'2. Collected Data'!BF316,'2. Collected Data'!BF416,'2. Collected Data'!BF16)&lt;=1,"",AVERAGE('2. Collected Data'!BF116,'2. Collected Data'!BF216,'2. Collected Data'!BF316,'2. Collected Data'!BF416,'2. Collected Data'!BF16))</f>
        <v/>
      </c>
      <c r="BG16" s="46"/>
      <c r="BH16" s="71" t="str">
        <f>IF(COUNT('2. Collected Data'!BH116,'2. Collected Data'!BH216,'2. Collected Data'!BH316,'2. Collected Data'!BH416,'2. Collected Data'!BH16)&lt;=1,"",AVERAGE('2. Collected Data'!BH116,'2. Collected Data'!BH216,'2. Collected Data'!BH316,'2. Collected Data'!BH416,'2. Collected Data'!BH16))</f>
        <v/>
      </c>
      <c r="BI16" s="43"/>
      <c r="BJ16" s="180"/>
      <c r="BK16" s="43">
        <f>IF(COUNT('2. Collected Data'!BK116,'2. Collected Data'!BK216,'2. Collected Data'!BK316,'2. Collected Data'!BK416,'2. Collected Data'!BK16)&lt;=1,"",AVERAGE('2. Collected Data'!BK116,'2. Collected Data'!BK216,'2. Collected Data'!BK316,'2. Collected Data'!BK416,'2. Collected Data'!BK16))</f>
        <v>112.47999999999999</v>
      </c>
    </row>
    <row r="17" spans="1:63" s="47" customFormat="1" ht="11.25" customHeight="1" x14ac:dyDescent="0.15">
      <c r="A17" s="82" t="s">
        <v>131</v>
      </c>
      <c r="B17" s="147"/>
      <c r="C17" s="306"/>
      <c r="D17" s="306"/>
      <c r="E17" s="306"/>
      <c r="F17" s="306"/>
      <c r="G17" s="41">
        <f>IF(COUNT('2. Collected Data'!G117,'2. Collected Data'!G217,'2. Collected Data'!G317,'2. Collected Data'!G417,'2. Collected Data'!G17)&lt;=1,"",AVERAGE('2. Collected Data'!G117,'2. Collected Data'!G217,'2. Collected Data'!G317,'2. Collected Data'!G417,'2. Collected Data'!G17))</f>
        <v>25972.2</v>
      </c>
      <c r="H17" s="41">
        <f>IF(COUNT('2. Collected Data'!H117,'2. Collected Data'!H217,'2. Collected Data'!H317,'2. Collected Data'!H417,'2. Collected Data'!H17)&lt;=1,"",AVERAGE('2. Collected Data'!H117,'2. Collected Data'!H217,'2. Collected Data'!H317,'2. Collected Data'!H417,'2. Collected Data'!H17))</f>
        <v>13502</v>
      </c>
      <c r="I17" s="41">
        <f>IF(COUNT('2. Collected Data'!I117,'2. Collected Data'!I217,'2. Collected Data'!I317,'2. Collected Data'!I417,'2. Collected Data'!I17)&lt;=1,"",AVERAGE('2. Collected Data'!I117,'2. Collected Data'!I217,'2. Collected Data'!I317,'2. Collected Data'!I417,'2. Collected Data'!I17))</f>
        <v>943</v>
      </c>
      <c r="J17" s="41">
        <f>IF(COUNT('2. Collected Data'!J117,'2. Collected Data'!J217,'2. Collected Data'!J317,'2. Collected Data'!J417,'2. Collected Data'!J17)&lt;=1,"",AVERAGE('2. Collected Data'!J117,'2. Collected Data'!J217,'2. Collected Data'!J317,'2. Collected Data'!J417,'2. Collected Data'!J17))</f>
        <v>188</v>
      </c>
      <c r="K17" s="41">
        <f>IF(COUNT('2. Collected Data'!K117,'2. Collected Data'!K217,'2. Collected Data'!K317,'2. Collected Data'!K417,'2. Collected Data'!K17)&lt;=1,"",AVERAGE('2. Collected Data'!K117,'2. Collected Data'!K217,'2. Collected Data'!K317,'2. Collected Data'!K417,'2. Collected Data'!K17))</f>
        <v>76</v>
      </c>
      <c r="L17" s="41">
        <f>IF(COUNT('2. Collected Data'!L117,'2. Collected Data'!L217,'2. Collected Data'!L317,'2. Collected Data'!L417,'2. Collected Data'!L17)&lt;=1,"",AVERAGE('2. Collected Data'!L117,'2. Collected Data'!L217,'2. Collected Data'!L317,'2. Collected Data'!L417,'2. Collected Data'!L17))</f>
        <v>2</v>
      </c>
      <c r="M17" s="41">
        <f>IF(COUNT('2. Collected Data'!M117,'2. Collected Data'!M217,'2. Collected Data'!M317,'2. Collected Data'!M417,'2. Collected Data'!M17)&lt;=1,"",AVERAGE('2. Collected Data'!M117,'2. Collected Data'!M217,'2. Collected Data'!M317,'2. Collected Data'!M417,'2. Collected Data'!M17))</f>
        <v>218</v>
      </c>
      <c r="N17" s="41">
        <f>IF(COUNT('2. Collected Data'!N117,'2. Collected Data'!N217,'2. Collected Data'!N317,'2. Collected Data'!N417,'2. Collected Data'!N17)&lt;=1,"",AVERAGE('2. Collected Data'!N117,'2. Collected Data'!N217,'2. Collected Data'!N317,'2. Collected Data'!N417,'2. Collected Data'!N17))</f>
        <v>0</v>
      </c>
      <c r="O17" s="41">
        <f>IF(COUNT('2. Collected Data'!O117,'2. Collected Data'!O217,'2. Collected Data'!O317,'2. Collected Data'!O417,'2. Collected Data'!O17)&lt;=1,"",AVERAGE('2. Collected Data'!O117,'2. Collected Data'!O217,'2. Collected Data'!O317,'2. Collected Data'!O417,'2. Collected Data'!O17))</f>
        <v>82.4</v>
      </c>
      <c r="P17" s="41">
        <f>IF(COUNT('2. Collected Data'!P117,'2. Collected Data'!P217,'2. Collected Data'!P317,'2. Collected Data'!P417,'2. Collected Data'!P17)&lt;=1,"",AVERAGE('2. Collected Data'!P117,'2. Collected Data'!P217,'2. Collected Data'!P317,'2. Collected Data'!P417,'2. Collected Data'!P17))</f>
        <v>0</v>
      </c>
      <c r="Q17" s="41">
        <f>IF(COUNT('2. Collected Data'!Q117,'2. Collected Data'!Q217,'2. Collected Data'!Q317,'2. Collected Data'!Q417,'2. Collected Data'!Q17)&lt;=1,"",AVERAGE('2. Collected Data'!Q117,'2. Collected Data'!Q217,'2. Collected Data'!Q317,'2. Collected Data'!Q417,'2. Collected Data'!Q17))</f>
        <v>0</v>
      </c>
      <c r="R17" s="41">
        <f>IF(COUNT('2. Collected Data'!R117,'2. Collected Data'!R217,'2. Collected Data'!R317,'2. Collected Data'!R417,'2. Collected Data'!R17)&lt;=1,"",AVERAGE('2. Collected Data'!R117,'2. Collected Data'!R217,'2. Collected Data'!R317,'2. Collected Data'!R417,'2. Collected Data'!R17))</f>
        <v>0</v>
      </c>
      <c r="S17" s="41">
        <f>IF(COUNT('2. Collected Data'!S117,'2. Collected Data'!S217,'2. Collected Data'!S317,'2. Collected Data'!S417,'2. Collected Data'!S17)&lt;=1,"",AVERAGE('2. Collected Data'!S117,'2. Collected Data'!S217,'2. Collected Data'!S317,'2. Collected Data'!S417,'2. Collected Data'!S17))</f>
        <v>0</v>
      </c>
      <c r="T17" s="41">
        <f>IF(COUNT('2. Collected Data'!T117,'2. Collected Data'!T217,'2. Collected Data'!T317,'2. Collected Data'!T417,'2. Collected Data'!T17)&lt;=1,"",AVERAGE('2. Collected Data'!T117,'2. Collected Data'!T217,'2. Collected Data'!T317,'2. Collected Data'!T417,'2. Collected Data'!T17))</f>
        <v>0</v>
      </c>
      <c r="U17" s="41">
        <f>IF(COUNT('2. Collected Data'!U117,'2. Collected Data'!U217,'2. Collected Data'!U317,'2. Collected Data'!U417,'2. Collected Data'!U17)&lt;=1,"",AVERAGE('2. Collected Data'!U117,'2. Collected Data'!U217,'2. Collected Data'!U317,'2. Collected Data'!U417,'2. Collected Data'!U17))</f>
        <v>0</v>
      </c>
      <c r="V17" s="41">
        <f>IF(COUNT('2. Collected Data'!V117,'2. Collected Data'!V217,'2. Collected Data'!V317,'2. Collected Data'!V417,'2. Collected Data'!V17)&lt;=1,"",AVERAGE('2. Collected Data'!V117,'2. Collected Data'!V217,'2. Collected Data'!V317,'2. Collected Data'!V417,'2. Collected Data'!V17))</f>
        <v>0</v>
      </c>
      <c r="W17" s="41">
        <f>IF(COUNT('2. Collected Data'!W117,'2. Collected Data'!W217,'2. Collected Data'!W317,'2. Collected Data'!W417,'2. Collected Data'!W17)&lt;=1,"",AVERAGE('2. Collected Data'!W117,'2. Collected Data'!W217,'2. Collected Data'!W317,'2. Collected Data'!W417,'2. Collected Data'!W17))</f>
        <v>0</v>
      </c>
      <c r="X17" s="41">
        <f>IF(COUNT('2. Collected Data'!X117,'2. Collected Data'!X217,'2. Collected Data'!X317,'2. Collected Data'!X417,'2. Collected Data'!X17)&lt;=1,"",AVERAGE('2. Collected Data'!X117,'2. Collected Data'!X217,'2. Collected Data'!X317,'2. Collected Data'!X417,'2. Collected Data'!X17))</f>
        <v>0</v>
      </c>
      <c r="Y17" s="41">
        <f>IF(COUNT('2. Collected Data'!Y117,'2. Collected Data'!Y217,'2. Collected Data'!Y317,'2. Collected Data'!Y417,'2. Collected Data'!Y17)&lt;=1,"",AVERAGE('2. Collected Data'!Y117,'2. Collected Data'!Y217,'2. Collected Data'!Y317,'2. Collected Data'!Y417,'2. Collected Data'!Y17))</f>
        <v>2742.6</v>
      </c>
      <c r="Z17" s="41">
        <f>IF(COUNT('2. Collected Data'!Z117,'2. Collected Data'!Z217,'2. Collected Data'!Z317,'2. Collected Data'!Z417,'2. Collected Data'!Z17)&lt;=1,"",AVERAGE('2. Collected Data'!Z117,'2. Collected Data'!Z217,'2. Collected Data'!Z317,'2. Collected Data'!Z417,'2. Collected Data'!Z17))</f>
        <v>643</v>
      </c>
      <c r="AA17" s="156">
        <f>IF(COUNT('2. Collected Data'!AA117,'2. Collected Data'!AA217,'2. Collected Data'!AA317,'2. Collected Data'!AA417,'2. Collected Data'!AA17)&lt;=1,"",AVERAGE('2. Collected Data'!AA117,'2. Collected Data'!AA217,'2. Collected Data'!AA317,'2. Collected Data'!AA417,'2. Collected Data'!AA17))</f>
        <v>1</v>
      </c>
      <c r="AB17" s="156">
        <f>IF(COUNT('2. Collected Data'!AB117,'2. Collected Data'!AB217,'2. Collected Data'!AB317,'2. Collected Data'!AB417,'2. Collected Data'!AB17)&lt;=1,"",AVERAGE('2. Collected Data'!AB117,'2. Collected Data'!AB217,'2. Collected Data'!AB317,'2. Collected Data'!AB417,'2. Collected Data'!AB17))</f>
        <v>0</v>
      </c>
      <c r="AC17" s="156">
        <f>IF(COUNT('2. Collected Data'!AC117,'2. Collected Data'!AC217,'2. Collected Data'!AC317,'2. Collected Data'!AC417,'2. Collected Data'!AC17)&lt;=1,"",AVERAGE('2. Collected Data'!AC117,'2. Collected Data'!AC217,'2. Collected Data'!AC317,'2. Collected Data'!AC417,'2. Collected Data'!AC17))</f>
        <v>0</v>
      </c>
      <c r="AD17" s="41">
        <f>IF(COUNT('2. Collected Data'!AD117,'2. Collected Data'!AD217,'2. Collected Data'!AD317,'2. Collected Data'!AD417,'2. Collected Data'!AD17)&lt;=1,"",AVERAGE('2. Collected Data'!AD117,'2. Collected Data'!AD217,'2. Collected Data'!AD317,'2. Collected Data'!AD417,'2. Collected Data'!AD17))</f>
        <v>61.5</v>
      </c>
      <c r="AE17" s="41">
        <f>IF(COUNT('2. Collected Data'!AE117,'2. Collected Data'!AE217,'2. Collected Data'!AE317,'2. Collected Data'!AE417,'2. Collected Data'!AE17)&lt;=1,"",AVERAGE('2. Collected Data'!AE117,'2. Collected Data'!AE217,'2. Collected Data'!AE317,'2. Collected Data'!AE417,'2. Collected Data'!AE17))</f>
        <v>11833.333333333334</v>
      </c>
      <c r="AF17" s="41">
        <f>IF(COUNT('2. Collected Data'!AF117,'2. Collected Data'!AF217,'2. Collected Data'!AF317,'2. Collected Data'!AF417,'2. Collected Data'!AF17)&lt;=1,"",AVERAGE('2. Collected Data'!AF117,'2. Collected Data'!AF217,'2. Collected Data'!AF317,'2. Collected Data'!AF417,'2. Collected Data'!AF17))</f>
        <v>31.4</v>
      </c>
      <c r="AG17" s="41">
        <f>IF(COUNT('2. Collected Data'!AG117,'2. Collected Data'!AG217,'2. Collected Data'!AG317,'2. Collected Data'!AG417,'2. Collected Data'!AG17)&lt;=1,"",AVERAGE('2. Collected Data'!AG117,'2. Collected Data'!AG217,'2. Collected Data'!AG317,'2. Collected Data'!AG417,'2. Collected Data'!AG17))</f>
        <v>215000</v>
      </c>
      <c r="AH17" s="81"/>
      <c r="AI17" s="41">
        <f>IF(COUNT('2. Collected Data'!AI117,'2. Collected Data'!AI217,'2. Collected Data'!AI317,'2. Collected Data'!AI417,'2. Collected Data'!AI17)&lt;=1,"",AVERAGE('2. Collected Data'!AI117,'2. Collected Data'!AI217,'2. Collected Data'!AI317,'2. Collected Data'!AI417,'2. Collected Data'!AI17))</f>
        <v>15456.6</v>
      </c>
      <c r="AJ17" s="41">
        <f>IF(COUNT('2. Collected Data'!AJ117,'2. Collected Data'!AJ217,'2. Collected Data'!AJ317,'2. Collected Data'!AJ417,'2. Collected Data'!AJ17)&lt;=1,"",AVERAGE('2. Collected Data'!AJ117,'2. Collected Data'!AJ217,'2. Collected Data'!AJ317,'2. Collected Data'!AJ417,'2. Collected Data'!AJ17))</f>
        <v>0</v>
      </c>
      <c r="AK17" s="41">
        <f>IF(COUNT('2. Collected Data'!AK117,'2. Collected Data'!AK217,'2. Collected Data'!AK317,'2. Collected Data'!AK417,'2. Collected Data'!AK17)&lt;=1,"",AVERAGE('2. Collected Data'!AK117,'2. Collected Data'!AK217,'2. Collected Data'!AK317,'2. Collected Data'!AK417,'2. Collected Data'!AK17))</f>
        <v>1333.3333333333333</v>
      </c>
      <c r="AL17" s="41">
        <f>IF(COUNT('2. Collected Data'!AL117,'2. Collected Data'!AL217,'2. Collected Data'!AL317,'2. Collected Data'!AL417,'2. Collected Data'!AL17)&lt;=1,"",AVERAGE('2. Collected Data'!AL117,'2. Collected Data'!AL217,'2. Collected Data'!AL317,'2. Collected Data'!AL417,'2. Collected Data'!AL17))</f>
        <v>75699.399999999994</v>
      </c>
      <c r="AM17" s="41">
        <f>IF(COUNT('2. Collected Data'!AM117,'2. Collected Data'!AM217,'2. Collected Data'!AM317,'2. Collected Data'!AM417,'2. Collected Data'!AM17)&lt;=1,"",AVERAGE('2. Collected Data'!AM117,'2. Collected Data'!AM217,'2. Collected Data'!AM317,'2. Collected Data'!AM417,'2. Collected Data'!AM17))</f>
        <v>0</v>
      </c>
      <c r="AN17" s="113"/>
      <c r="AO17" s="41">
        <f>IF(COUNT('2. Collected Data'!AO117,'2. Collected Data'!AO217,'2. Collected Data'!AO317,'2. Collected Data'!AO417,'2. Collected Data'!AO17)&lt;=1,"",AVERAGE('2. Collected Data'!AO117,'2. Collected Data'!AO217,'2. Collected Data'!AO317,'2. Collected Data'!AO417,'2. Collected Data'!AO17))</f>
        <v>1135252.6000000001</v>
      </c>
      <c r="AP17" s="41">
        <f>IF(COUNT('2. Collected Data'!AP117,'2. Collected Data'!AP217,'2. Collected Data'!AP317,'2. Collected Data'!AP417,'2. Collected Data'!AP17)&lt;=1,"",AVERAGE('2. Collected Data'!AP117,'2. Collected Data'!AP217,'2. Collected Data'!AP317,'2. Collected Data'!AP417,'2. Collected Data'!AP17))</f>
        <v>0</v>
      </c>
      <c r="AQ17" s="41">
        <f>IF(COUNT('2. Collected Data'!AQ117,'2. Collected Data'!AQ217,'2. Collected Data'!AQ317,'2. Collected Data'!AQ417,'2. Collected Data'!AQ17)&lt;=1,"",AVERAGE('2. Collected Data'!AQ117,'2. Collected Data'!AQ217,'2. Collected Data'!AQ317,'2. Collected Data'!AQ417,'2. Collected Data'!AQ17))</f>
        <v>0</v>
      </c>
      <c r="AR17" s="41">
        <f>IF(COUNT('2. Collected Data'!AR117,'2. Collected Data'!AR217,'2. Collected Data'!AR317,'2. Collected Data'!AR417,'2. Collected Data'!AR17)&lt;=1,"",AVERAGE('2. Collected Data'!AR117,'2. Collected Data'!AR217,'2. Collected Data'!AR317,'2. Collected Data'!AR417,'2. Collected Data'!AR17))</f>
        <v>0</v>
      </c>
      <c r="AS17" s="41">
        <f>IF(COUNT('2. Collected Data'!AS117,'2. Collected Data'!AS217,'2. Collected Data'!AS317,'2. Collected Data'!AS417,'2. Collected Data'!AS17)&lt;=1,"",AVERAGE('2. Collected Data'!AS117,'2. Collected Data'!AS217,'2. Collected Data'!AS317,'2. Collected Data'!AS417,'2. Collected Data'!AS17))</f>
        <v>0</v>
      </c>
      <c r="AT17" s="41">
        <f>IF(COUNT('2. Collected Data'!AT117,'2. Collected Data'!AT217,'2. Collected Data'!AT317,'2. Collected Data'!AT417,'2. Collected Data'!AT17)&lt;=1,"",AVERAGE('2. Collected Data'!AT117,'2. Collected Data'!AT217,'2. Collected Data'!AT317,'2. Collected Data'!AT417,'2. Collected Data'!AT17))</f>
        <v>0</v>
      </c>
      <c r="AU17" s="41">
        <f>IF(COUNT('2. Collected Data'!AU117,'2. Collected Data'!AU217,'2. Collected Data'!AU317,'2. Collected Data'!AU417,'2. Collected Data'!AU17)&lt;=1,"",AVERAGE('2. Collected Data'!AU117,'2. Collected Data'!AU217,'2. Collected Data'!AU317,'2. Collected Data'!AU417,'2. Collected Data'!AU17))</f>
        <v>0</v>
      </c>
      <c r="AV17" s="81"/>
      <c r="AW17" s="156">
        <f>IF(COUNT('2. Collected Data'!AW117,'2. Collected Data'!AW217,'2. Collected Data'!AW317,'2. Collected Data'!AW417,'2. Collected Data'!AW17)&lt;=1,"",AVERAGE('2. Collected Data'!AW117,'2. Collected Data'!AW217,'2. Collected Data'!AW317,'2. Collected Data'!AW417,'2. Collected Data'!AW17))</f>
        <v>1</v>
      </c>
      <c r="AX17" s="156">
        <f>IF(COUNT('2. Collected Data'!AX117,'2. Collected Data'!AX217,'2. Collected Data'!AX317,'2. Collected Data'!AX417,'2. Collected Data'!AX17)&lt;=1,"",AVERAGE('2. Collected Data'!AX117,'2. Collected Data'!AX217,'2. Collected Data'!AX317,'2. Collected Data'!AX417,'2. Collected Data'!AX17))</f>
        <v>0</v>
      </c>
      <c r="AY17" s="46"/>
      <c r="AZ17" s="84"/>
      <c r="BA17" s="81"/>
      <c r="BB17" s="71">
        <f>IF(COUNT('2. Collected Data'!BB117,'2. Collected Data'!BB217,'2. Collected Data'!BB317,'2. Collected Data'!BB417,'2. Collected Data'!BB17)&lt;=1,"",AVERAGE('2. Collected Data'!BB117,'2. Collected Data'!BB217,'2. Collected Data'!BB317,'2. Collected Data'!BB417,'2. Collected Data'!BB17))</f>
        <v>169.9375</v>
      </c>
      <c r="BC17" s="68">
        <f>IF(COUNT('2. Collected Data'!BC117,'2. Collected Data'!BC217,'2. Collected Data'!BC317,'2. Collected Data'!BC417,'2. Collected Data'!BC17)&lt;=1,"",AVERAGE('2. Collected Data'!BC117,'2. Collected Data'!BC217,'2. Collected Data'!BC317,'2. Collected Data'!BC417,'2. Collected Data'!BC17))</f>
        <v>25006822.919999998</v>
      </c>
      <c r="BD17" s="68">
        <f>IF(COUNT('2. Collected Data'!BD117,'2. Collected Data'!BD217,'2. Collected Data'!BD317,'2. Collected Data'!BD417,'2. Collected Data'!BD17)&lt;=1,"",AVERAGE('2. Collected Data'!BD117,'2. Collected Data'!BD217,'2. Collected Data'!BD317,'2. Collected Data'!BD417,'2. Collected Data'!BD17))</f>
        <v>24793046</v>
      </c>
      <c r="BE17" s="68">
        <f>IF(COUNT('2. Collected Data'!BE117,'2. Collected Data'!BE217,'2. Collected Data'!BE317,'2. Collected Data'!BE417,'2. Collected Data'!BE17)&lt;=1,"",AVERAGE('2. Collected Data'!BE117,'2. Collected Data'!BE217,'2. Collected Data'!BE317,'2. Collected Data'!BE417,'2. Collected Data'!BE17))</f>
        <v>6510299</v>
      </c>
      <c r="BF17" s="68">
        <f>IF(COUNT('2. Collected Data'!BF117,'2. Collected Data'!BF217,'2. Collected Data'!BF317,'2. Collected Data'!BF417,'2. Collected Data'!BF17)&lt;=1,"",AVERAGE('2. Collected Data'!BF117,'2. Collected Data'!BF217,'2. Collected Data'!BF317,'2. Collected Data'!BF417,'2. Collected Data'!BF17))</f>
        <v>67446002.637999997</v>
      </c>
      <c r="BG17" s="46"/>
      <c r="BH17" s="71">
        <f>IF(COUNT('2. Collected Data'!BH117,'2. Collected Data'!BH217,'2. Collected Data'!BH317,'2. Collected Data'!BH417,'2. Collected Data'!BH17)&lt;=1,"",AVERAGE('2. Collected Data'!BH117,'2. Collected Data'!BH217,'2. Collected Data'!BH317,'2. Collected Data'!BH417,'2. Collected Data'!BH17))</f>
        <v>159.91666666666666</v>
      </c>
      <c r="BI17" s="43"/>
      <c r="BJ17" s="180"/>
      <c r="BK17" s="43">
        <f>IF(COUNT('2. Collected Data'!BK117,'2. Collected Data'!BK217,'2. Collected Data'!BK317,'2. Collected Data'!BK417,'2. Collected Data'!BK17)&lt;=1,"",AVERAGE('2. Collected Data'!BK117,'2. Collected Data'!BK217,'2. Collected Data'!BK317,'2. Collected Data'!BK417,'2. Collected Data'!BK17))</f>
        <v>250.15555555555557</v>
      </c>
    </row>
    <row r="18" spans="1:63" s="50" customFormat="1" ht="11.25" customHeight="1" x14ac:dyDescent="0.15">
      <c r="A18" s="82" t="s">
        <v>132</v>
      </c>
      <c r="B18" s="147"/>
      <c r="C18" s="306"/>
      <c r="D18" s="306"/>
      <c r="E18" s="306"/>
      <c r="F18" s="306"/>
      <c r="G18" s="41">
        <f>IF(COUNT('2. Collected Data'!G118,'2. Collected Data'!G218,'2. Collected Data'!G318,'2. Collected Data'!G418,'2. Collected Data'!G18)&lt;=1,"",AVERAGE('2. Collected Data'!G118,'2. Collected Data'!G218,'2. Collected Data'!G318,'2. Collected Data'!G418,'2. Collected Data'!G18))</f>
        <v>23044</v>
      </c>
      <c r="H18" s="41">
        <f>IF(COUNT('2. Collected Data'!H118,'2. Collected Data'!H218,'2. Collected Data'!H318,'2. Collected Data'!H418,'2. Collected Data'!H18)&lt;=1,"",AVERAGE('2. Collected Data'!H118,'2. Collected Data'!H218,'2. Collected Data'!H318,'2. Collected Data'!H418,'2. Collected Data'!H18))</f>
        <v>9109.2000000000007</v>
      </c>
      <c r="I18" s="41">
        <f>IF(COUNT('2. Collected Data'!I118,'2. Collected Data'!I218,'2. Collected Data'!I318,'2. Collected Data'!I418,'2. Collected Data'!I18)&lt;=1,"",AVERAGE('2. Collected Data'!I118,'2. Collected Data'!I218,'2. Collected Data'!I318,'2. Collected Data'!I418,'2. Collected Data'!I18))</f>
        <v>866.8</v>
      </c>
      <c r="J18" s="41">
        <f>IF(COUNT('2. Collected Data'!J118,'2. Collected Data'!J218,'2. Collected Data'!J318,'2. Collected Data'!J418,'2. Collected Data'!J18)&lt;=1,"",AVERAGE('2. Collected Data'!J118,'2. Collected Data'!J218,'2. Collected Data'!J318,'2. Collected Data'!J418,'2. Collected Data'!J18))</f>
        <v>84.4</v>
      </c>
      <c r="K18" s="41">
        <f>IF(COUNT('2. Collected Data'!K118,'2. Collected Data'!K218,'2. Collected Data'!K318,'2. Collected Data'!K418,'2. Collected Data'!K18)&lt;=1,"",AVERAGE('2. Collected Data'!K118,'2. Collected Data'!K218,'2. Collected Data'!K318,'2. Collected Data'!K418,'2. Collected Data'!K18))</f>
        <v>31.6</v>
      </c>
      <c r="L18" s="41">
        <f>IF(COUNT('2. Collected Data'!L118,'2. Collected Data'!L218,'2. Collected Data'!L318,'2. Collected Data'!L418,'2. Collected Data'!L18)&lt;=1,"",AVERAGE('2. Collected Data'!L118,'2. Collected Data'!L218,'2. Collected Data'!L318,'2. Collected Data'!L418,'2. Collected Data'!L18))</f>
        <v>45</v>
      </c>
      <c r="M18" s="41">
        <f>IF(COUNT('2. Collected Data'!M118,'2. Collected Data'!M218,'2. Collected Data'!M318,'2. Collected Data'!M418,'2. Collected Data'!M18)&lt;=1,"",AVERAGE('2. Collected Data'!M118,'2. Collected Data'!M218,'2. Collected Data'!M318,'2. Collected Data'!M418,'2. Collected Data'!M18))</f>
        <v>572.4</v>
      </c>
      <c r="N18" s="41">
        <f>IF(COUNT('2. Collected Data'!N118,'2. Collected Data'!N218,'2. Collected Data'!N318,'2. Collected Data'!N418,'2. Collected Data'!N18)&lt;=1,"",AVERAGE('2. Collected Data'!N118,'2. Collected Data'!N218,'2. Collected Data'!N318,'2. Collected Data'!N418,'2. Collected Data'!N18))</f>
        <v>183.6</v>
      </c>
      <c r="O18" s="41">
        <f>IF(COUNT('2. Collected Data'!O118,'2. Collected Data'!O218,'2. Collected Data'!O318,'2. Collected Data'!O418,'2. Collected Data'!O18)&lt;=1,"",AVERAGE('2. Collected Data'!O118,'2. Collected Data'!O218,'2. Collected Data'!O318,'2. Collected Data'!O418,'2. Collected Data'!O18))</f>
        <v>432.4</v>
      </c>
      <c r="P18" s="41">
        <f>IF(COUNT('2. Collected Data'!P118,'2. Collected Data'!P218,'2. Collected Data'!P318,'2. Collected Data'!P418,'2. Collected Data'!P18)&lt;=1,"",AVERAGE('2. Collected Data'!P118,'2. Collected Data'!P218,'2. Collected Data'!P318,'2. Collected Data'!P418,'2. Collected Data'!P18))</f>
        <v>92.75</v>
      </c>
      <c r="Q18" s="41">
        <f>IF(COUNT('2. Collected Data'!Q118,'2. Collected Data'!Q218,'2. Collected Data'!Q318,'2. Collected Data'!Q418,'2. Collected Data'!Q18)&lt;=1,"",AVERAGE('2. Collected Data'!Q118,'2. Collected Data'!Q218,'2. Collected Data'!Q318,'2. Collected Data'!Q418,'2. Collected Data'!Q18))</f>
        <v>20.666666666666668</v>
      </c>
      <c r="R18" s="41">
        <f>IF(COUNT('2. Collected Data'!R118,'2. Collected Data'!R218,'2. Collected Data'!R318,'2. Collected Data'!R418,'2. Collected Data'!R18)&lt;=1,"",AVERAGE('2. Collected Data'!R118,'2. Collected Data'!R218,'2. Collected Data'!R318,'2. Collected Data'!R418,'2. Collected Data'!R18))</f>
        <v>0</v>
      </c>
      <c r="S18" s="41">
        <f>IF(COUNT('2. Collected Data'!S118,'2. Collected Data'!S218,'2. Collected Data'!S318,'2. Collected Data'!S418,'2. Collected Data'!S18)&lt;=1,"",AVERAGE('2. Collected Data'!S118,'2. Collected Data'!S218,'2. Collected Data'!S318,'2. Collected Data'!S418,'2. Collected Data'!S18))</f>
        <v>0</v>
      </c>
      <c r="T18" s="41">
        <f>IF(COUNT('2. Collected Data'!T118,'2. Collected Data'!T218,'2. Collected Data'!T318,'2. Collected Data'!T418,'2. Collected Data'!T18)&lt;=1,"",AVERAGE('2. Collected Data'!T118,'2. Collected Data'!T218,'2. Collected Data'!T318,'2. Collected Data'!T418,'2. Collected Data'!T18))</f>
        <v>0</v>
      </c>
      <c r="U18" s="41">
        <f>IF(COUNT('2. Collected Data'!U118,'2. Collected Data'!U218,'2. Collected Data'!U318,'2. Collected Data'!U418,'2. Collected Data'!U18)&lt;=1,"",AVERAGE('2. Collected Data'!U118,'2. Collected Data'!U218,'2. Collected Data'!U318,'2. Collected Data'!U418,'2. Collected Data'!U18))</f>
        <v>10.666666666666666</v>
      </c>
      <c r="V18" s="41">
        <f>IF(COUNT('2. Collected Data'!V118,'2. Collected Data'!V218,'2. Collected Data'!V318,'2. Collected Data'!V418,'2. Collected Data'!V18)&lt;=1,"",AVERAGE('2. Collected Data'!V118,'2. Collected Data'!V218,'2. Collected Data'!V318,'2. Collected Data'!V418,'2. Collected Data'!V18))</f>
        <v>0</v>
      </c>
      <c r="W18" s="41">
        <f>IF(COUNT('2. Collected Data'!W118,'2. Collected Data'!W218,'2. Collected Data'!W318,'2. Collected Data'!W418,'2. Collected Data'!W18)&lt;=1,"",AVERAGE('2. Collected Data'!W118,'2. Collected Data'!W218,'2. Collected Data'!W318,'2. Collected Data'!W418,'2. Collected Data'!W18))</f>
        <v>16</v>
      </c>
      <c r="X18" s="41">
        <f>IF(COUNT('2. Collected Data'!X118,'2. Collected Data'!X218,'2. Collected Data'!X318,'2. Collected Data'!X418,'2. Collected Data'!X18)&lt;=1,"",AVERAGE('2. Collected Data'!X118,'2. Collected Data'!X218,'2. Collected Data'!X318,'2. Collected Data'!X418,'2. Collected Data'!X18))</f>
        <v>2</v>
      </c>
      <c r="Y18" s="41">
        <f>IF(COUNT('2. Collected Data'!Y118,'2. Collected Data'!Y218,'2. Collected Data'!Y318,'2. Collected Data'!Y418,'2. Collected Data'!Y18)&lt;=1,"",AVERAGE('2. Collected Data'!Y118,'2. Collected Data'!Y218,'2. Collected Data'!Y318,'2. Collected Data'!Y418,'2. Collected Data'!Y18))</f>
        <v>1310.8</v>
      </c>
      <c r="Z18" s="41">
        <f>IF(COUNT('2. Collected Data'!Z118,'2. Collected Data'!Z218,'2. Collected Data'!Z318,'2. Collected Data'!Z418,'2. Collected Data'!Z18)&lt;=1,"",AVERAGE('2. Collected Data'!Z118,'2. Collected Data'!Z218,'2. Collected Data'!Z318,'2. Collected Data'!Z418,'2. Collected Data'!Z18))</f>
        <v>99.2</v>
      </c>
      <c r="AA18" s="156">
        <f>IF(COUNT('2. Collected Data'!AA118,'2. Collected Data'!AA218,'2. Collected Data'!AA318,'2. Collected Data'!AA418,'2. Collected Data'!AA18)&lt;=1,"",AVERAGE('2. Collected Data'!AA118,'2. Collected Data'!AA218,'2. Collected Data'!AA318,'2. Collected Data'!AA418,'2. Collected Data'!AA18))</f>
        <v>0.98000000000000009</v>
      </c>
      <c r="AB18" s="156">
        <f>IF(COUNT('2. Collected Data'!AB118,'2. Collected Data'!AB218,'2. Collected Data'!AB318,'2. Collected Data'!AB418,'2. Collected Data'!AB18)&lt;=1,"",AVERAGE('2. Collected Data'!AB118,'2. Collected Data'!AB218,'2. Collected Data'!AB318,'2. Collected Data'!AB418,'2. Collected Data'!AB18))</f>
        <v>0.01</v>
      </c>
      <c r="AC18" s="156">
        <f>IF(COUNT('2. Collected Data'!AC118,'2. Collected Data'!AC218,'2. Collected Data'!AC318,'2. Collected Data'!AC418,'2. Collected Data'!AC18)&lt;=1,"",AVERAGE('2. Collected Data'!AC118,'2. Collected Data'!AC218,'2. Collected Data'!AC318,'2. Collected Data'!AC418,'2. Collected Data'!AC18))</f>
        <v>0.01</v>
      </c>
      <c r="AD18" s="41">
        <f>IF(COUNT('2. Collected Data'!AD118,'2. Collected Data'!AD218,'2. Collected Data'!AD318,'2. Collected Data'!AD418,'2. Collected Data'!AD18)&lt;=1,"",AVERAGE('2. Collected Data'!AD118,'2. Collected Data'!AD218,'2. Collected Data'!AD318,'2. Collected Data'!AD418,'2. Collected Data'!AD18))</f>
        <v>262.8</v>
      </c>
      <c r="AE18" s="41">
        <f>IF(COUNT('2. Collected Data'!AE118,'2. Collected Data'!AE218,'2. Collected Data'!AE318,'2. Collected Data'!AE418,'2. Collected Data'!AE18)&lt;=1,"",AVERAGE('2. Collected Data'!AE118,'2. Collected Data'!AE218,'2. Collected Data'!AE318,'2. Collected Data'!AE418,'2. Collected Data'!AE18))</f>
        <v>147513</v>
      </c>
      <c r="AF18" s="41">
        <f>IF(COUNT('2. Collected Data'!AF118,'2. Collected Data'!AF218,'2. Collected Data'!AF318,'2. Collected Data'!AF418,'2. Collected Data'!AF18)&lt;=1,"",AVERAGE('2. Collected Data'!AF118,'2. Collected Data'!AF218,'2. Collected Data'!AF318,'2. Collected Data'!AF418,'2. Collected Data'!AF18))</f>
        <v>535.6</v>
      </c>
      <c r="AG18" s="41">
        <f>IF(COUNT('2. Collected Data'!AG118,'2. Collected Data'!AG218,'2. Collected Data'!AG318,'2. Collected Data'!AG418,'2. Collected Data'!AG18)&lt;=1,"",AVERAGE('2. Collected Data'!AG118,'2. Collected Data'!AG218,'2. Collected Data'!AG318,'2. Collected Data'!AG418,'2. Collected Data'!AG18))</f>
        <v>7663731.5</v>
      </c>
      <c r="AH18" s="81"/>
      <c r="AI18" s="41">
        <f>IF(COUNT('2. Collected Data'!AI118,'2. Collected Data'!AI218,'2. Collected Data'!AI318,'2. Collected Data'!AI418,'2. Collected Data'!AI18)&lt;=1,"",AVERAGE('2. Collected Data'!AI118,'2. Collected Data'!AI218,'2. Collected Data'!AI318,'2. Collected Data'!AI418,'2. Collected Data'!AI18))</f>
        <v>226420.2</v>
      </c>
      <c r="AJ18" s="41">
        <f>IF(COUNT('2. Collected Data'!AJ118,'2. Collected Data'!AJ218,'2. Collected Data'!AJ318,'2. Collected Data'!AJ418,'2. Collected Data'!AJ18)&lt;=1,"",AVERAGE('2. Collected Data'!AJ118,'2. Collected Data'!AJ218,'2. Collected Data'!AJ318,'2. Collected Data'!AJ418,'2. Collected Data'!AJ18))</f>
        <v>237</v>
      </c>
      <c r="AK18" s="41">
        <f>IF(COUNT('2. Collected Data'!AK118,'2. Collected Data'!AK218,'2. Collected Data'!AK318,'2. Collected Data'!AK418,'2. Collected Data'!AK18)&lt;=1,"",AVERAGE('2. Collected Data'!AK118,'2. Collected Data'!AK218,'2. Collected Data'!AK318,'2. Collected Data'!AK418,'2. Collected Data'!AK18))</f>
        <v>110.75</v>
      </c>
      <c r="AL18" s="41">
        <f>IF(COUNT('2. Collected Data'!AL118,'2. Collected Data'!AL218,'2. Collected Data'!AL318,'2. Collected Data'!AL418,'2. Collected Data'!AL18)&lt;=1,"",AVERAGE('2. Collected Data'!AL118,'2. Collected Data'!AL218,'2. Collected Data'!AL318,'2. Collected Data'!AL418,'2. Collected Data'!AL18))</f>
        <v>42070.6</v>
      </c>
      <c r="AM18" s="41" t="str">
        <f>IF(COUNT('2. Collected Data'!AM118,'2. Collected Data'!AM218,'2. Collected Data'!AM318,'2. Collected Data'!AM418,'2. Collected Data'!AM18)&lt;=1,"",AVERAGE('2. Collected Data'!AM118,'2. Collected Data'!AM218,'2. Collected Data'!AM318,'2. Collected Data'!AM418,'2. Collected Data'!AM18))</f>
        <v/>
      </c>
      <c r="AN18" s="113"/>
      <c r="AO18" s="41">
        <f>IF(COUNT('2. Collected Data'!AO118,'2. Collected Data'!AO218,'2. Collected Data'!AO318,'2. Collected Data'!AO418,'2. Collected Data'!AO18)&lt;=1,"",AVERAGE('2. Collected Data'!AO118,'2. Collected Data'!AO218,'2. Collected Data'!AO318,'2. Collected Data'!AO418,'2. Collected Data'!AO18))</f>
        <v>1400820.8</v>
      </c>
      <c r="AP18" s="41">
        <f>IF(COUNT('2. Collected Data'!AP118,'2. Collected Data'!AP218,'2. Collected Data'!AP318,'2. Collected Data'!AP418,'2. Collected Data'!AP18)&lt;=1,"",AVERAGE('2. Collected Data'!AP118,'2. Collected Data'!AP218,'2. Collected Data'!AP318,'2. Collected Data'!AP418,'2. Collected Data'!AP18))</f>
        <v>0</v>
      </c>
      <c r="AQ18" s="41">
        <f>IF(COUNT('2. Collected Data'!AQ118,'2. Collected Data'!AQ218,'2. Collected Data'!AQ318,'2. Collected Data'!AQ418,'2. Collected Data'!AQ18)&lt;=1,"",AVERAGE('2. Collected Data'!AQ118,'2. Collected Data'!AQ218,'2. Collected Data'!AQ318,'2. Collected Data'!AQ418,'2. Collected Data'!AQ18))</f>
        <v>11613572.199999999</v>
      </c>
      <c r="AR18" s="41">
        <f>IF(COUNT('2. Collected Data'!AR118,'2. Collected Data'!AR218,'2. Collected Data'!AR318,'2. Collected Data'!AR418,'2. Collected Data'!AR18)&lt;=1,"",AVERAGE('2. Collected Data'!AR118,'2. Collected Data'!AR218,'2. Collected Data'!AR318,'2. Collected Data'!AR418,'2. Collected Data'!AR18))</f>
        <v>0</v>
      </c>
      <c r="AS18" s="41">
        <f>IF(COUNT('2. Collected Data'!AS118,'2. Collected Data'!AS218,'2. Collected Data'!AS318,'2. Collected Data'!AS418,'2. Collected Data'!AS18)&lt;=1,"",AVERAGE('2. Collected Data'!AS118,'2. Collected Data'!AS218,'2. Collected Data'!AS318,'2. Collected Data'!AS418,'2. Collected Data'!AS18))</f>
        <v>0</v>
      </c>
      <c r="AT18" s="41">
        <f>IF(COUNT('2. Collected Data'!AT118,'2. Collected Data'!AT218,'2. Collected Data'!AT318,'2. Collected Data'!AT418,'2. Collected Data'!AT18)&lt;=1,"",AVERAGE('2. Collected Data'!AT118,'2. Collected Data'!AT218,'2. Collected Data'!AT318,'2. Collected Data'!AT418,'2. Collected Data'!AT18))</f>
        <v>0</v>
      </c>
      <c r="AU18" s="41">
        <f>IF(COUNT('2. Collected Data'!AU118,'2. Collected Data'!AU218,'2. Collected Data'!AU318,'2. Collected Data'!AU418,'2. Collected Data'!AU18)&lt;=1,"",AVERAGE('2. Collected Data'!AU118,'2. Collected Data'!AU218,'2. Collected Data'!AU318,'2. Collected Data'!AU418,'2. Collected Data'!AU18))</f>
        <v>0</v>
      </c>
      <c r="AV18" s="81"/>
      <c r="AW18" s="156">
        <f>IF(COUNT('2. Collected Data'!AW118,'2. Collected Data'!AW218,'2. Collected Data'!AW318,'2. Collected Data'!AW418,'2. Collected Data'!AW18)&lt;=1,"",AVERAGE('2. Collected Data'!AW118,'2. Collected Data'!AW218,'2. Collected Data'!AW318,'2. Collected Data'!AW418,'2. Collected Data'!AW18))</f>
        <v>0.32750000000000007</v>
      </c>
      <c r="AX18" s="156">
        <f>IF(COUNT('2. Collected Data'!AX118,'2. Collected Data'!AX218,'2. Collected Data'!AX318,'2. Collected Data'!AX418,'2. Collected Data'!AX18)&lt;=1,"",AVERAGE('2. Collected Data'!AX118,'2. Collected Data'!AX218,'2. Collected Data'!AX318,'2. Collected Data'!AX418,'2. Collected Data'!AX18))</f>
        <v>0.67249999999999999</v>
      </c>
      <c r="AY18" s="46"/>
      <c r="AZ18" s="84"/>
      <c r="BA18" s="81"/>
      <c r="BB18" s="71">
        <f>IF(COUNT('2. Collected Data'!BB118,'2. Collected Data'!BB218,'2. Collected Data'!BB318,'2. Collected Data'!BB418,'2. Collected Data'!BB18)&lt;=1,"",AVERAGE('2. Collected Data'!BB118,'2. Collected Data'!BB218,'2. Collected Data'!BB318,'2. Collected Data'!BB418,'2. Collected Data'!BB18))</f>
        <v>123.73800000000001</v>
      </c>
      <c r="BC18" s="68">
        <f>IF(COUNT('2. Collected Data'!BC118,'2. Collected Data'!BC218,'2. Collected Data'!BC318,'2. Collected Data'!BC418,'2. Collected Data'!BC18)&lt;=1,"",AVERAGE('2. Collected Data'!BC118,'2. Collected Data'!BC218,'2. Collected Data'!BC318,'2. Collected Data'!BC418,'2. Collected Data'!BC18))</f>
        <v>25509111.432</v>
      </c>
      <c r="BD18" s="68">
        <f>IF(COUNT('2. Collected Data'!BD118,'2. Collected Data'!BD218,'2. Collected Data'!BD318,'2. Collected Data'!BD418,'2. Collected Data'!BD18)&lt;=1,"",AVERAGE('2. Collected Data'!BD118,'2. Collected Data'!BD218,'2. Collected Data'!BD318,'2. Collected Data'!BD418,'2. Collected Data'!BD18))</f>
        <v>20671609.847999997</v>
      </c>
      <c r="BE18" s="68">
        <f>IF(COUNT('2. Collected Data'!BE118,'2. Collected Data'!BE218,'2. Collected Data'!BE318,'2. Collected Data'!BE418,'2. Collected Data'!BE18)&lt;=1,"",AVERAGE('2. Collected Data'!BE118,'2. Collected Data'!BE218,'2. Collected Data'!BE318,'2. Collected Data'!BE418,'2. Collected Data'!BE18))</f>
        <v>34055232.114</v>
      </c>
      <c r="BF18" s="68">
        <f>IF(COUNT('2. Collected Data'!BF118,'2. Collected Data'!BF218,'2. Collected Data'!BF318,'2. Collected Data'!BF418,'2. Collected Data'!BF18)&lt;=1,"",AVERAGE('2. Collected Data'!BF118,'2. Collected Data'!BF218,'2. Collected Data'!BF318,'2. Collected Data'!BF418,'2. Collected Data'!BF18))</f>
        <v>74771869.299999997</v>
      </c>
      <c r="BG18" s="46"/>
      <c r="BH18" s="71">
        <f>IF(COUNT('2. Collected Data'!BH118,'2. Collected Data'!BH218,'2. Collected Data'!BH318,'2. Collected Data'!BH418,'2. Collected Data'!BH18)&lt;=1,"",AVERAGE('2. Collected Data'!BH118,'2. Collected Data'!BH218,'2. Collected Data'!BH318,'2. Collected Data'!BH418,'2. Collected Data'!BH18))</f>
        <v>131.03</v>
      </c>
      <c r="BI18" s="43"/>
      <c r="BJ18" s="180"/>
      <c r="BK18" s="43">
        <f>IF(COUNT('2. Collected Data'!BK118,'2. Collected Data'!BK218,'2. Collected Data'!BK318,'2. Collected Data'!BK418,'2. Collected Data'!BK18)&lt;=1,"",AVERAGE('2. Collected Data'!BK118,'2. Collected Data'!BK218,'2. Collected Data'!BK318,'2. Collected Data'!BK418,'2. Collected Data'!BK18))</f>
        <v>697.78</v>
      </c>
    </row>
    <row r="19" spans="1:63" s="50" customFormat="1" ht="11.25" customHeight="1" x14ac:dyDescent="0.15">
      <c r="A19" s="82" t="s">
        <v>133</v>
      </c>
      <c r="B19" s="147"/>
      <c r="C19" s="306"/>
      <c r="D19" s="306"/>
      <c r="E19" s="306"/>
      <c r="F19" s="306"/>
      <c r="G19" s="41">
        <f>IF(COUNT('2. Collected Data'!G119,'2. Collected Data'!G219,'2. Collected Data'!G319,'2. Collected Data'!G419,'2. Collected Data'!G19)&lt;=1,"",AVERAGE('2. Collected Data'!G119,'2. Collected Data'!G219,'2. Collected Data'!G319,'2. Collected Data'!G419,'2. Collected Data'!G19))</f>
        <v>10870</v>
      </c>
      <c r="H19" s="41">
        <f>IF(COUNT('2. Collected Data'!H119,'2. Collected Data'!H219,'2. Collected Data'!H319,'2. Collected Data'!H419,'2. Collected Data'!H19)&lt;=1,"",AVERAGE('2. Collected Data'!H119,'2. Collected Data'!H219,'2. Collected Data'!H319,'2. Collected Data'!H419,'2. Collected Data'!H19))</f>
        <v>4135</v>
      </c>
      <c r="I19" s="41">
        <f>IF(COUNT('2. Collected Data'!I119,'2. Collected Data'!I219,'2. Collected Data'!I319,'2. Collected Data'!I419,'2. Collected Data'!I19)&lt;=1,"",AVERAGE('2. Collected Data'!I119,'2. Collected Data'!I219,'2. Collected Data'!I319,'2. Collected Data'!I419,'2. Collected Data'!I19))</f>
        <v>634.20000000000005</v>
      </c>
      <c r="J19" s="41">
        <f>IF(COUNT('2. Collected Data'!J119,'2. Collected Data'!J219,'2. Collected Data'!J319,'2. Collected Data'!J419,'2. Collected Data'!J19)&lt;=1,"",AVERAGE('2. Collected Data'!J119,'2. Collected Data'!J219,'2. Collected Data'!J319,'2. Collected Data'!J419,'2. Collected Data'!J19))</f>
        <v>2</v>
      </c>
      <c r="K19" s="41">
        <f>IF(COUNT('2. Collected Data'!K119,'2. Collected Data'!K219,'2. Collected Data'!K319,'2. Collected Data'!K419,'2. Collected Data'!K19)&lt;=1,"",AVERAGE('2. Collected Data'!K119,'2. Collected Data'!K219,'2. Collected Data'!K319,'2. Collected Data'!K419,'2. Collected Data'!K19))</f>
        <v>17</v>
      </c>
      <c r="L19" s="41">
        <f>IF(COUNT('2. Collected Data'!L119,'2. Collected Data'!L219,'2. Collected Data'!L319,'2. Collected Data'!L419,'2. Collected Data'!L19)&lt;=1,"",AVERAGE('2. Collected Data'!L119,'2. Collected Data'!L219,'2. Collected Data'!L319,'2. Collected Data'!L419,'2. Collected Data'!L19))</f>
        <v>19</v>
      </c>
      <c r="M19" s="41">
        <f>IF(COUNT('2. Collected Data'!M119,'2. Collected Data'!M219,'2. Collected Data'!M319,'2. Collected Data'!M419,'2. Collected Data'!M19)&lt;=1,"",AVERAGE('2. Collected Data'!M119,'2. Collected Data'!M219,'2. Collected Data'!M319,'2. Collected Data'!M419,'2. Collected Data'!M19))</f>
        <v>171</v>
      </c>
      <c r="N19" s="41">
        <f>IF(COUNT('2. Collected Data'!N119,'2. Collected Data'!N219,'2. Collected Data'!N319,'2. Collected Data'!N419,'2. Collected Data'!N19)&lt;=1,"",AVERAGE('2. Collected Data'!N119,'2. Collected Data'!N219,'2. Collected Data'!N319,'2. Collected Data'!N419,'2. Collected Data'!N19))</f>
        <v>8</v>
      </c>
      <c r="O19" s="41">
        <f>IF(COUNT('2. Collected Data'!O119,'2. Collected Data'!O219,'2. Collected Data'!O319,'2. Collected Data'!O419,'2. Collected Data'!O19)&lt;=1,"",AVERAGE('2. Collected Data'!O119,'2. Collected Data'!O219,'2. Collected Data'!O319,'2. Collected Data'!O419,'2. Collected Data'!O19))</f>
        <v>634</v>
      </c>
      <c r="P19" s="41">
        <f>IF(COUNT('2. Collected Data'!P119,'2. Collected Data'!P219,'2. Collected Data'!P319,'2. Collected Data'!P419,'2. Collected Data'!P19)&lt;=1,"",AVERAGE('2. Collected Data'!P119,'2. Collected Data'!P219,'2. Collected Data'!P319,'2. Collected Data'!P419,'2. Collected Data'!P19))</f>
        <v>2.4</v>
      </c>
      <c r="Q19" s="41">
        <f>IF(COUNT('2. Collected Data'!Q119,'2. Collected Data'!Q219,'2. Collected Data'!Q319,'2. Collected Data'!Q419,'2. Collected Data'!Q19)&lt;=1,"",AVERAGE('2. Collected Data'!Q119,'2. Collected Data'!Q219,'2. Collected Data'!Q319,'2. Collected Data'!Q419,'2. Collected Data'!Q19))</f>
        <v>250</v>
      </c>
      <c r="R19" s="41">
        <f>IF(COUNT('2. Collected Data'!R119,'2. Collected Data'!R219,'2. Collected Data'!R319,'2. Collected Data'!R419,'2. Collected Data'!R19)&lt;=1,"",AVERAGE('2. Collected Data'!R119,'2. Collected Data'!R219,'2. Collected Data'!R319,'2. Collected Data'!R419,'2. Collected Data'!R19))</f>
        <v>0</v>
      </c>
      <c r="S19" s="41">
        <f>IF(COUNT('2. Collected Data'!S119,'2. Collected Data'!S219,'2. Collected Data'!S319,'2. Collected Data'!S419,'2. Collected Data'!S19)&lt;=1,"",AVERAGE('2. Collected Data'!S119,'2. Collected Data'!S219,'2. Collected Data'!S319,'2. Collected Data'!S419,'2. Collected Data'!S19))</f>
        <v>0</v>
      </c>
      <c r="T19" s="41">
        <f>IF(COUNT('2. Collected Data'!T119,'2. Collected Data'!T219,'2. Collected Data'!T319,'2. Collected Data'!T419,'2. Collected Data'!T19)&lt;=1,"",AVERAGE('2. Collected Data'!T119,'2. Collected Data'!T219,'2. Collected Data'!T319,'2. Collected Data'!T419,'2. Collected Data'!T19))</f>
        <v>0</v>
      </c>
      <c r="U19" s="41">
        <f>IF(COUNT('2. Collected Data'!U119,'2. Collected Data'!U219,'2. Collected Data'!U319,'2. Collected Data'!U419,'2. Collected Data'!U19)&lt;=1,"",AVERAGE('2. Collected Data'!U119,'2. Collected Data'!U219,'2. Collected Data'!U319,'2. Collected Data'!U419,'2. Collected Data'!U19))</f>
        <v>0</v>
      </c>
      <c r="V19" s="41">
        <f>IF(COUNT('2. Collected Data'!V119,'2. Collected Data'!V219,'2. Collected Data'!V319,'2. Collected Data'!V419,'2. Collected Data'!V19)&lt;=1,"",AVERAGE('2. Collected Data'!V119,'2. Collected Data'!V219,'2. Collected Data'!V319,'2. Collected Data'!V419,'2. Collected Data'!V19))</f>
        <v>0</v>
      </c>
      <c r="W19" s="41">
        <f>IF(COUNT('2. Collected Data'!W119,'2. Collected Data'!W219,'2. Collected Data'!W319,'2. Collected Data'!W419,'2. Collected Data'!W19)&lt;=1,"",AVERAGE('2. Collected Data'!W119,'2. Collected Data'!W219,'2. Collected Data'!W319,'2. Collected Data'!W419,'2. Collected Data'!W19))</f>
        <v>0</v>
      </c>
      <c r="X19" s="41">
        <f>IF(COUNT('2. Collected Data'!X119,'2. Collected Data'!X219,'2. Collected Data'!X319,'2. Collected Data'!X419,'2. Collected Data'!X19)&lt;=1,"",AVERAGE('2. Collected Data'!X119,'2. Collected Data'!X219,'2. Collected Data'!X319,'2. Collected Data'!X419,'2. Collected Data'!X19))</f>
        <v>0</v>
      </c>
      <c r="Y19" s="41">
        <f>IF(COUNT('2. Collected Data'!Y119,'2. Collected Data'!Y219,'2. Collected Data'!Y319,'2. Collected Data'!Y419,'2. Collected Data'!Y19)&lt;=1,"",AVERAGE('2. Collected Data'!Y119,'2. Collected Data'!Y219,'2. Collected Data'!Y319,'2. Collected Data'!Y419,'2. Collected Data'!Y19))</f>
        <v>1380</v>
      </c>
      <c r="Z19" s="41">
        <f>IF(COUNT('2. Collected Data'!Z119,'2. Collected Data'!Z219,'2. Collected Data'!Z319,'2. Collected Data'!Z419,'2. Collected Data'!Z19)&lt;=1,"",AVERAGE('2. Collected Data'!Z119,'2. Collected Data'!Z219,'2. Collected Data'!Z319,'2. Collected Data'!Z419,'2. Collected Data'!Z19))</f>
        <v>0</v>
      </c>
      <c r="AA19" s="156">
        <f>IF(COUNT('2. Collected Data'!AA119,'2. Collected Data'!AA219,'2. Collected Data'!AA319,'2. Collected Data'!AA419,'2. Collected Data'!AA19)&lt;=1,"",AVERAGE('2. Collected Data'!AA119,'2. Collected Data'!AA219,'2. Collected Data'!AA319,'2. Collected Data'!AA419,'2. Collected Data'!AA19))</f>
        <v>1</v>
      </c>
      <c r="AB19" s="156">
        <f>IF(COUNT('2. Collected Data'!AB119,'2. Collected Data'!AB219,'2. Collected Data'!AB319,'2. Collected Data'!AB419,'2. Collected Data'!AB19)&lt;=1,"",AVERAGE('2. Collected Data'!AB119,'2. Collected Data'!AB219,'2. Collected Data'!AB319,'2. Collected Data'!AB419,'2. Collected Data'!AB19))</f>
        <v>0</v>
      </c>
      <c r="AC19" s="156">
        <f>IF(COUNT('2. Collected Data'!AC119,'2. Collected Data'!AC219,'2. Collected Data'!AC319,'2. Collected Data'!AC419,'2. Collected Data'!AC19)&lt;=1,"",AVERAGE('2. Collected Data'!AC119,'2. Collected Data'!AC219,'2. Collected Data'!AC319,'2. Collected Data'!AC419,'2. Collected Data'!AC19))</f>
        <v>0</v>
      </c>
      <c r="AD19" s="41">
        <f>IF(COUNT('2. Collected Data'!AD119,'2. Collected Data'!AD219,'2. Collected Data'!AD319,'2. Collected Data'!AD419,'2. Collected Data'!AD19)&lt;=1,"",AVERAGE('2. Collected Data'!AD119,'2. Collected Data'!AD219,'2. Collected Data'!AD319,'2. Collected Data'!AD419,'2. Collected Data'!AD19))</f>
        <v>99</v>
      </c>
      <c r="AE19" s="41">
        <f>IF(COUNT('2. Collected Data'!AE119,'2. Collected Data'!AE219,'2. Collected Data'!AE319,'2. Collected Data'!AE419,'2. Collected Data'!AE19)&lt;=1,"",AVERAGE('2. Collected Data'!AE119,'2. Collected Data'!AE219,'2. Collected Data'!AE319,'2. Collected Data'!AE419,'2. Collected Data'!AE19))</f>
        <v>150000</v>
      </c>
      <c r="AF19" s="41">
        <f>IF(COUNT('2. Collected Data'!AF119,'2. Collected Data'!AF219,'2. Collected Data'!AF319,'2. Collected Data'!AF419,'2. Collected Data'!AF19)&lt;=1,"",AVERAGE('2. Collected Data'!AF119,'2. Collected Data'!AF219,'2. Collected Data'!AF319,'2. Collected Data'!AF419,'2. Collected Data'!AF19))</f>
        <v>88</v>
      </c>
      <c r="AG19" s="41">
        <f>IF(COUNT('2. Collected Data'!AG119,'2. Collected Data'!AG219,'2. Collected Data'!AG319,'2. Collected Data'!AG419,'2. Collected Data'!AG19)&lt;=1,"",AVERAGE('2. Collected Data'!AG119,'2. Collected Data'!AG219,'2. Collected Data'!AG319,'2. Collected Data'!AG419,'2. Collected Data'!AG19))</f>
        <v>595000</v>
      </c>
      <c r="AH19" s="81"/>
      <c r="AI19" s="41">
        <f>IF(COUNT('2. Collected Data'!AI119,'2. Collected Data'!AI219,'2. Collected Data'!AI319,'2. Collected Data'!AI419,'2. Collected Data'!AI19)&lt;=1,"",AVERAGE('2. Collected Data'!AI119,'2. Collected Data'!AI219,'2. Collected Data'!AI319,'2. Collected Data'!AI419,'2. Collected Data'!AI19))</f>
        <v>157976.20000000001</v>
      </c>
      <c r="AJ19" s="41">
        <f>IF(COUNT('2. Collected Data'!AJ119,'2. Collected Data'!AJ219,'2. Collected Data'!AJ319,'2. Collected Data'!AJ419,'2. Collected Data'!AJ19)&lt;=1,"",AVERAGE('2. Collected Data'!AJ119,'2. Collected Data'!AJ219,'2. Collected Data'!AJ319,'2. Collected Data'!AJ419,'2. Collected Data'!AJ19))</f>
        <v>0</v>
      </c>
      <c r="AK19" s="41">
        <f>IF(COUNT('2. Collected Data'!AK119,'2. Collected Data'!AK219,'2. Collected Data'!AK319,'2. Collected Data'!AK419,'2. Collected Data'!AK19)&lt;=1,"",AVERAGE('2. Collected Data'!AK119,'2. Collected Data'!AK219,'2. Collected Data'!AK319,'2. Collected Data'!AK419,'2. Collected Data'!AK19))</f>
        <v>50874.5</v>
      </c>
      <c r="AL19" s="41">
        <f>IF(COUNT('2. Collected Data'!AL119,'2. Collected Data'!AL219,'2. Collected Data'!AL319,'2. Collected Data'!AL419,'2. Collected Data'!AL19)&lt;=1,"",AVERAGE('2. Collected Data'!AL119,'2. Collected Data'!AL219,'2. Collected Data'!AL319,'2. Collected Data'!AL419,'2. Collected Data'!AL19))</f>
        <v>0</v>
      </c>
      <c r="AM19" s="41">
        <f>IF(COUNT('2. Collected Data'!AM119,'2. Collected Data'!AM219,'2. Collected Data'!AM319,'2. Collected Data'!AM419,'2. Collected Data'!AM19)&lt;=1,"",AVERAGE('2. Collected Data'!AM119,'2. Collected Data'!AM219,'2. Collected Data'!AM319,'2. Collected Data'!AM419,'2. Collected Data'!AM19))</f>
        <v>0</v>
      </c>
      <c r="AN19" s="113"/>
      <c r="AO19" s="41">
        <f>IF(COUNT('2. Collected Data'!AO119,'2. Collected Data'!AO219,'2. Collected Data'!AO319,'2. Collected Data'!AO419,'2. Collected Data'!AO19)&lt;=1,"",AVERAGE('2. Collected Data'!AO119,'2. Collected Data'!AO219,'2. Collected Data'!AO319,'2. Collected Data'!AO419,'2. Collected Data'!AO19))</f>
        <v>60739.8</v>
      </c>
      <c r="AP19" s="41">
        <f>IF(COUNT('2. Collected Data'!AP119,'2. Collected Data'!AP219,'2. Collected Data'!AP319,'2. Collected Data'!AP419,'2. Collected Data'!AP19)&lt;=1,"",AVERAGE('2. Collected Data'!AP119,'2. Collected Data'!AP219,'2. Collected Data'!AP319,'2. Collected Data'!AP419,'2. Collected Data'!AP19))</f>
        <v>0</v>
      </c>
      <c r="AQ19" s="41">
        <f>IF(COUNT('2. Collected Data'!AQ119,'2. Collected Data'!AQ219,'2. Collected Data'!AQ319,'2. Collected Data'!AQ419,'2. Collected Data'!AQ19)&lt;=1,"",AVERAGE('2. Collected Data'!AQ119,'2. Collected Data'!AQ219,'2. Collected Data'!AQ319,'2. Collected Data'!AQ419,'2. Collected Data'!AQ19))</f>
        <v>562348</v>
      </c>
      <c r="AR19" s="41">
        <f>IF(COUNT('2. Collected Data'!AR119,'2. Collected Data'!AR219,'2. Collected Data'!AR319,'2. Collected Data'!AR419,'2. Collected Data'!AR19)&lt;=1,"",AVERAGE('2. Collected Data'!AR119,'2. Collected Data'!AR219,'2. Collected Data'!AR319,'2. Collected Data'!AR419,'2. Collected Data'!AR19))</f>
        <v>0</v>
      </c>
      <c r="AS19" s="41">
        <f>IF(COUNT('2. Collected Data'!AS119,'2. Collected Data'!AS219,'2. Collected Data'!AS319,'2. Collected Data'!AS419,'2. Collected Data'!AS19)&lt;=1,"",AVERAGE('2. Collected Data'!AS119,'2. Collected Data'!AS219,'2. Collected Data'!AS319,'2. Collected Data'!AS419,'2. Collected Data'!AS19))</f>
        <v>0</v>
      </c>
      <c r="AT19" s="41">
        <f>IF(COUNT('2. Collected Data'!AT119,'2. Collected Data'!AT219,'2. Collected Data'!AT319,'2. Collected Data'!AT419,'2. Collected Data'!AT19)&lt;=1,"",AVERAGE('2. Collected Data'!AT119,'2. Collected Data'!AT219,'2. Collected Data'!AT319,'2. Collected Data'!AT419,'2. Collected Data'!AT19))</f>
        <v>0</v>
      </c>
      <c r="AU19" s="41">
        <f>IF(COUNT('2. Collected Data'!AU119,'2. Collected Data'!AU219,'2. Collected Data'!AU319,'2. Collected Data'!AU419,'2. Collected Data'!AU19)&lt;=1,"",AVERAGE('2. Collected Data'!AU119,'2. Collected Data'!AU219,'2. Collected Data'!AU319,'2. Collected Data'!AU419,'2. Collected Data'!AU19))</f>
        <v>0</v>
      </c>
      <c r="AV19" s="81"/>
      <c r="AW19" s="156">
        <f>IF(COUNT('2. Collected Data'!AW119,'2. Collected Data'!AW219,'2. Collected Data'!AW319,'2. Collected Data'!AW419,'2. Collected Data'!AW19)&lt;=1,"",AVERAGE('2. Collected Data'!AW119,'2. Collected Data'!AW219,'2. Collected Data'!AW319,'2. Collected Data'!AW419,'2. Collected Data'!AW19))</f>
        <v>0.26400000000000001</v>
      </c>
      <c r="AX19" s="156">
        <f>IF(COUNT('2. Collected Data'!AX119,'2. Collected Data'!AX219,'2. Collected Data'!AX319,'2. Collected Data'!AX419,'2. Collected Data'!AX19)&lt;=1,"",AVERAGE('2. Collected Data'!AX119,'2. Collected Data'!AX219,'2. Collected Data'!AX319,'2. Collected Data'!AX419,'2. Collected Data'!AX19))</f>
        <v>0.73599999999999999</v>
      </c>
      <c r="AY19" s="46"/>
      <c r="AZ19" s="84"/>
      <c r="BA19" s="81"/>
      <c r="BB19" s="71">
        <f>IF(COUNT('2. Collected Data'!BB119,'2. Collected Data'!BB219,'2. Collected Data'!BB319,'2. Collected Data'!BB419,'2. Collected Data'!BB19)&lt;=1,"",AVERAGE('2. Collected Data'!BB119,'2. Collected Data'!BB219,'2. Collected Data'!BB319,'2. Collected Data'!BB419,'2. Collected Data'!BB19))</f>
        <v>62.536000000000001</v>
      </c>
      <c r="BC19" s="68">
        <f>IF(COUNT('2. Collected Data'!BC119,'2. Collected Data'!BC219,'2. Collected Data'!BC319,'2. Collected Data'!BC419,'2. Collected Data'!BC19)&lt;=1,"",AVERAGE('2. Collected Data'!BC119,'2. Collected Data'!BC219,'2. Collected Data'!BC319,'2. Collected Data'!BC419,'2. Collected Data'!BC19))</f>
        <v>12604170.6</v>
      </c>
      <c r="BD19" s="68">
        <f>IF(COUNT('2. Collected Data'!BD119,'2. Collected Data'!BD219,'2. Collected Data'!BD319,'2. Collected Data'!BD419,'2. Collected Data'!BD19)&lt;=1,"",AVERAGE('2. Collected Data'!BD119,'2. Collected Data'!BD219,'2. Collected Data'!BD319,'2. Collected Data'!BD419,'2. Collected Data'!BD19))</f>
        <v>2273611.2000000002</v>
      </c>
      <c r="BE19" s="68">
        <f>IF(COUNT('2. Collected Data'!BE119,'2. Collected Data'!BE219,'2. Collected Data'!BE319,'2. Collected Data'!BE419,'2. Collected Data'!BE19)&lt;=1,"",AVERAGE('2. Collected Data'!BE119,'2. Collected Data'!BE219,'2. Collected Data'!BE319,'2. Collected Data'!BE419,'2. Collected Data'!BE19))</f>
        <v>7974295.0960000008</v>
      </c>
      <c r="BF19" s="68">
        <f>IF(COUNT('2. Collected Data'!BF119,'2. Collected Data'!BF219,'2. Collected Data'!BF319,'2. Collected Data'!BF419,'2. Collected Data'!BF19)&lt;=1,"",AVERAGE('2. Collected Data'!BF119,'2. Collected Data'!BF219,'2. Collected Data'!BF319,'2. Collected Data'!BF419,'2. Collected Data'!BF19))</f>
        <v>23696910</v>
      </c>
      <c r="BG19" s="46"/>
      <c r="BH19" s="71" t="str">
        <f>IF(COUNT('2. Collected Data'!BH119,'2. Collected Data'!BH219,'2. Collected Data'!BH319,'2. Collected Data'!BH419,'2. Collected Data'!BH19)&lt;=1,"",AVERAGE('2. Collected Data'!BH119,'2. Collected Data'!BH219,'2. Collected Data'!BH319,'2. Collected Data'!BH419,'2. Collected Data'!BH19))</f>
        <v/>
      </c>
      <c r="BI19" s="43"/>
      <c r="BJ19" s="180"/>
      <c r="BK19" s="43">
        <f>IF(COUNT('2. Collected Data'!BK119,'2. Collected Data'!BK219,'2. Collected Data'!BK319,'2. Collected Data'!BK419,'2. Collected Data'!BK19)&lt;=1,"",AVERAGE('2. Collected Data'!BK119,'2. Collected Data'!BK219,'2. Collected Data'!BK319,'2. Collected Data'!BK419,'2. Collected Data'!BK19))</f>
        <v>441.33333333333337</v>
      </c>
    </row>
    <row r="20" spans="1:63" s="50" customFormat="1" ht="11.25" customHeight="1" x14ac:dyDescent="0.15">
      <c r="A20" s="82" t="s">
        <v>134</v>
      </c>
      <c r="B20" s="147"/>
      <c r="C20" s="306"/>
      <c r="D20" s="306"/>
      <c r="E20" s="306"/>
      <c r="F20" s="306"/>
      <c r="G20" s="41">
        <f>IF(COUNT('2. Collected Data'!G120,'2. Collected Data'!G220,'2. Collected Data'!G320,'2. Collected Data'!G420,'2. Collected Data'!G20)&lt;=1,"",AVERAGE('2. Collected Data'!G120,'2. Collected Data'!G220,'2. Collected Data'!G320,'2. Collected Data'!G420,'2. Collected Data'!G20))</f>
        <v>13472</v>
      </c>
      <c r="H20" s="41" t="str">
        <f>IF(COUNT('2. Collected Data'!H120,'2. Collected Data'!H220,'2. Collected Data'!H320,'2. Collected Data'!H420,'2. Collected Data'!H20)&lt;=1,"",AVERAGE('2. Collected Data'!H120,'2. Collected Data'!H220,'2. Collected Data'!H320,'2. Collected Data'!H420,'2. Collected Data'!H20))</f>
        <v/>
      </c>
      <c r="I20" s="41">
        <f>IF(COUNT('2. Collected Data'!I120,'2. Collected Data'!I220,'2. Collected Data'!I320,'2. Collected Data'!I420,'2. Collected Data'!I20)&lt;=1,"",AVERAGE('2. Collected Data'!I120,'2. Collected Data'!I220,'2. Collected Data'!I320,'2. Collected Data'!I420,'2. Collected Data'!I20))</f>
        <v>351.4</v>
      </c>
      <c r="J20" s="41">
        <f>IF(COUNT('2. Collected Data'!J120,'2. Collected Data'!J220,'2. Collected Data'!J320,'2. Collected Data'!J420,'2. Collected Data'!J20)&lt;=1,"",AVERAGE('2. Collected Data'!J120,'2. Collected Data'!J220,'2. Collected Data'!J320,'2. Collected Data'!J420,'2. Collected Data'!J20))</f>
        <v>10.199999999999999</v>
      </c>
      <c r="K20" s="41">
        <f>IF(COUNT('2. Collected Data'!K120,'2. Collected Data'!K220,'2. Collected Data'!K320,'2. Collected Data'!K420,'2. Collected Data'!K20)&lt;=1,"",AVERAGE('2. Collected Data'!K120,'2. Collected Data'!K220,'2. Collected Data'!K320,'2. Collected Data'!K420,'2. Collected Data'!K20))</f>
        <v>12</v>
      </c>
      <c r="L20" s="41">
        <f>IF(COUNT('2. Collected Data'!L120,'2. Collected Data'!L220,'2. Collected Data'!L320,'2. Collected Data'!L420,'2. Collected Data'!L20)&lt;=1,"",AVERAGE('2. Collected Data'!L120,'2. Collected Data'!L220,'2. Collected Data'!L320,'2. Collected Data'!L420,'2. Collected Data'!L20))</f>
        <v>6</v>
      </c>
      <c r="M20" s="41">
        <f>IF(COUNT('2. Collected Data'!M120,'2. Collected Data'!M220,'2. Collected Data'!M320,'2. Collected Data'!M420,'2. Collected Data'!M20)&lt;=1,"",AVERAGE('2. Collected Data'!M120,'2. Collected Data'!M220,'2. Collected Data'!M320,'2. Collected Data'!M420,'2. Collected Data'!M20))</f>
        <v>102</v>
      </c>
      <c r="N20" s="41">
        <f>IF(COUNT('2. Collected Data'!N120,'2. Collected Data'!N220,'2. Collected Data'!N320,'2. Collected Data'!N420,'2. Collected Data'!N20)&lt;=1,"",AVERAGE('2. Collected Data'!N120,'2. Collected Data'!N220,'2. Collected Data'!N320,'2. Collected Data'!N420,'2. Collected Data'!N20))</f>
        <v>5</v>
      </c>
      <c r="O20" s="41">
        <f>IF(COUNT('2. Collected Data'!O120,'2. Collected Data'!O220,'2. Collected Data'!O320,'2. Collected Data'!O420,'2. Collected Data'!O20)&lt;=1,"",AVERAGE('2. Collected Data'!O120,'2. Collected Data'!O220,'2. Collected Data'!O320,'2. Collected Data'!O420,'2. Collected Data'!O20))</f>
        <v>289.8</v>
      </c>
      <c r="P20" s="41" t="str">
        <f>IF(COUNT('2. Collected Data'!P120,'2. Collected Data'!P220,'2. Collected Data'!P320,'2. Collected Data'!P420,'2. Collected Data'!P20)&lt;=1,"",AVERAGE('2. Collected Data'!P120,'2. Collected Data'!P220,'2. Collected Data'!P320,'2. Collected Data'!P420,'2. Collected Data'!P20))</f>
        <v/>
      </c>
      <c r="Q20" s="41" t="str">
        <f>IF(COUNT('2. Collected Data'!Q120,'2. Collected Data'!Q220,'2. Collected Data'!Q320,'2. Collected Data'!Q420,'2. Collected Data'!Q20)&lt;=1,"",AVERAGE('2. Collected Data'!Q120,'2. Collected Data'!Q220,'2. Collected Data'!Q320,'2. Collected Data'!Q420,'2. Collected Data'!Q20))</f>
        <v/>
      </c>
      <c r="R20" s="41" t="str">
        <f>IF(COUNT('2. Collected Data'!R120,'2. Collected Data'!R220,'2. Collected Data'!R320,'2. Collected Data'!R420,'2. Collected Data'!R20)&lt;=1,"",AVERAGE('2. Collected Data'!R120,'2. Collected Data'!R220,'2. Collected Data'!R320,'2. Collected Data'!R420,'2. Collected Data'!R20))</f>
        <v/>
      </c>
      <c r="S20" s="41" t="str">
        <f>IF(COUNT('2. Collected Data'!S120,'2. Collected Data'!S220,'2. Collected Data'!S320,'2. Collected Data'!S420,'2. Collected Data'!S20)&lt;=1,"",AVERAGE('2. Collected Data'!S120,'2. Collected Data'!S220,'2. Collected Data'!S320,'2. Collected Data'!S420,'2. Collected Data'!S20))</f>
        <v/>
      </c>
      <c r="T20" s="41" t="str">
        <f>IF(COUNT('2. Collected Data'!T120,'2. Collected Data'!T220,'2. Collected Data'!T320,'2. Collected Data'!T420,'2. Collected Data'!T20)&lt;=1,"",AVERAGE('2. Collected Data'!T120,'2. Collected Data'!T220,'2. Collected Data'!T320,'2. Collected Data'!T420,'2. Collected Data'!T20))</f>
        <v/>
      </c>
      <c r="U20" s="41" t="str">
        <f>IF(COUNT('2. Collected Data'!U120,'2. Collected Data'!U220,'2. Collected Data'!U320,'2. Collected Data'!U420,'2. Collected Data'!U20)&lt;=1,"",AVERAGE('2. Collected Data'!U120,'2. Collected Data'!U220,'2. Collected Data'!U320,'2. Collected Data'!U420,'2. Collected Data'!U20))</f>
        <v/>
      </c>
      <c r="V20" s="41" t="str">
        <f>IF(COUNT('2. Collected Data'!V120,'2. Collected Data'!V220,'2. Collected Data'!V320,'2. Collected Data'!V420,'2. Collected Data'!V20)&lt;=1,"",AVERAGE('2. Collected Data'!V120,'2. Collected Data'!V220,'2. Collected Data'!V320,'2. Collected Data'!V420,'2. Collected Data'!V20))</f>
        <v/>
      </c>
      <c r="W20" s="41" t="str">
        <f>IF(COUNT('2. Collected Data'!W120,'2. Collected Data'!W220,'2. Collected Data'!W320,'2. Collected Data'!W420,'2. Collected Data'!W20)&lt;=1,"",AVERAGE('2. Collected Data'!W120,'2. Collected Data'!W220,'2. Collected Data'!W320,'2. Collected Data'!W420,'2. Collected Data'!W20))</f>
        <v/>
      </c>
      <c r="X20" s="41" t="str">
        <f>IF(COUNT('2. Collected Data'!X120,'2. Collected Data'!X220,'2. Collected Data'!X320,'2. Collected Data'!X420,'2. Collected Data'!X20)&lt;=1,"",AVERAGE('2. Collected Data'!X120,'2. Collected Data'!X220,'2. Collected Data'!X320,'2. Collected Data'!X420,'2. Collected Data'!X20))</f>
        <v/>
      </c>
      <c r="Y20" s="41">
        <f>IF(COUNT('2. Collected Data'!Y120,'2. Collected Data'!Y220,'2. Collected Data'!Y320,'2. Collected Data'!Y420,'2. Collected Data'!Y20)&lt;=1,"",AVERAGE('2. Collected Data'!Y120,'2. Collected Data'!Y220,'2. Collected Data'!Y320,'2. Collected Data'!Y420,'2. Collected Data'!Y20))</f>
        <v>423.2</v>
      </c>
      <c r="Z20" s="41">
        <f>IF(COUNT('2. Collected Data'!Z120,'2. Collected Data'!Z220,'2. Collected Data'!Z320,'2. Collected Data'!Z420,'2. Collected Data'!Z20)&lt;=1,"",AVERAGE('2. Collected Data'!Z120,'2. Collected Data'!Z220,'2. Collected Data'!Z320,'2. Collected Data'!Z420,'2. Collected Data'!Z20))</f>
        <v>52</v>
      </c>
      <c r="AA20" s="156">
        <f>IF(COUNT('2. Collected Data'!AA120,'2. Collected Data'!AA220,'2. Collected Data'!AA320,'2. Collected Data'!AA420,'2. Collected Data'!AA20)&lt;=1,"",AVERAGE('2. Collected Data'!AA120,'2. Collected Data'!AA220,'2. Collected Data'!AA320,'2. Collected Data'!AA420,'2. Collected Data'!AA20))</f>
        <v>1</v>
      </c>
      <c r="AB20" s="156">
        <f>IF(COUNT('2. Collected Data'!AB120,'2. Collected Data'!AB220,'2. Collected Data'!AB320,'2. Collected Data'!AB420,'2. Collected Data'!AB20)&lt;=1,"",AVERAGE('2. Collected Data'!AB120,'2. Collected Data'!AB220,'2. Collected Data'!AB320,'2. Collected Data'!AB420,'2. Collected Data'!AB20))</f>
        <v>0</v>
      </c>
      <c r="AC20" s="156">
        <f>IF(COUNT('2. Collected Data'!AC120,'2. Collected Data'!AC220,'2. Collected Data'!AC320,'2. Collected Data'!AC420,'2. Collected Data'!AC20)&lt;=1,"",AVERAGE('2. Collected Data'!AC120,'2. Collected Data'!AC220,'2. Collected Data'!AC320,'2. Collected Data'!AC420,'2. Collected Data'!AC20))</f>
        <v>0</v>
      </c>
      <c r="AD20" s="41">
        <f>IF(COUNT('2. Collected Data'!AD120,'2. Collected Data'!AD220,'2. Collected Data'!AD320,'2. Collected Data'!AD420,'2. Collected Data'!AD20)&lt;=1,"",AVERAGE('2. Collected Data'!AD120,'2. Collected Data'!AD220,'2. Collected Data'!AD320,'2. Collected Data'!AD420,'2. Collected Data'!AD20))</f>
        <v>22</v>
      </c>
      <c r="AE20" s="41">
        <f>IF(COUNT('2. Collected Data'!AE120,'2. Collected Data'!AE220,'2. Collected Data'!AE320,'2. Collected Data'!AE420,'2. Collected Data'!AE20)&lt;=1,"",AVERAGE('2. Collected Data'!AE120,'2. Collected Data'!AE220,'2. Collected Data'!AE320,'2. Collected Data'!AE420,'2. Collected Data'!AE20))</f>
        <v>63260</v>
      </c>
      <c r="AF20" s="41">
        <f>IF(COUNT('2. Collected Data'!AF120,'2. Collected Data'!AF220,'2. Collected Data'!AF320,'2. Collected Data'!AF420,'2. Collected Data'!AF20)&lt;=1,"",AVERAGE('2. Collected Data'!AF120,'2. Collected Data'!AF220,'2. Collected Data'!AF320,'2. Collected Data'!AF420,'2. Collected Data'!AF20))</f>
        <v>17.2</v>
      </c>
      <c r="AG20" s="41">
        <f>IF(COUNT('2. Collected Data'!AG120,'2. Collected Data'!AG220,'2. Collected Data'!AG320,'2. Collected Data'!AG420,'2. Collected Data'!AG20)&lt;=1,"",AVERAGE('2. Collected Data'!AG120,'2. Collected Data'!AG220,'2. Collected Data'!AG320,'2. Collected Data'!AG420,'2. Collected Data'!AG20))</f>
        <v>344200</v>
      </c>
      <c r="AH20" s="81"/>
      <c r="AI20" s="41">
        <f>IF(COUNT('2. Collected Data'!AI120,'2. Collected Data'!AI220,'2. Collected Data'!AI320,'2. Collected Data'!AI420,'2. Collected Data'!AI20)&lt;=1,"",AVERAGE('2. Collected Data'!AI120,'2. Collected Data'!AI220,'2. Collected Data'!AI320,'2. Collected Data'!AI420,'2. Collected Data'!AI20))</f>
        <v>23728</v>
      </c>
      <c r="AJ20" s="41" t="str">
        <f>IF(COUNT('2. Collected Data'!AJ120,'2. Collected Data'!AJ220,'2. Collected Data'!AJ320,'2. Collected Data'!AJ420,'2. Collected Data'!AJ20)&lt;=1,"",AVERAGE('2. Collected Data'!AJ120,'2. Collected Data'!AJ220,'2. Collected Data'!AJ320,'2. Collected Data'!AJ420,'2. Collected Data'!AJ20))</f>
        <v/>
      </c>
      <c r="AK20" s="41" t="str">
        <f>IF(COUNT('2. Collected Data'!AK120,'2. Collected Data'!AK220,'2. Collected Data'!AK320,'2. Collected Data'!AK420,'2. Collected Data'!AK20)&lt;=1,"",AVERAGE('2. Collected Data'!AK120,'2. Collected Data'!AK220,'2. Collected Data'!AK320,'2. Collected Data'!AK420,'2. Collected Data'!AK20))</f>
        <v/>
      </c>
      <c r="AL20" s="41" t="str">
        <f>IF(COUNT('2. Collected Data'!AL120,'2. Collected Data'!AL220,'2. Collected Data'!AL320,'2. Collected Data'!AL420,'2. Collected Data'!AL20)&lt;=1,"",AVERAGE('2. Collected Data'!AL120,'2. Collected Data'!AL220,'2. Collected Data'!AL320,'2. Collected Data'!AL420,'2. Collected Data'!AL20))</f>
        <v/>
      </c>
      <c r="AM20" s="41" t="str">
        <f>IF(COUNT('2. Collected Data'!AM120,'2. Collected Data'!AM220,'2. Collected Data'!AM320,'2. Collected Data'!AM420,'2. Collected Data'!AM20)&lt;=1,"",AVERAGE('2. Collected Data'!AM120,'2. Collected Data'!AM220,'2. Collected Data'!AM320,'2. Collected Data'!AM420,'2. Collected Data'!AM20))</f>
        <v/>
      </c>
      <c r="AN20" s="113"/>
      <c r="AO20" s="41">
        <f>IF(COUNT('2. Collected Data'!AO120,'2. Collected Data'!AO220,'2. Collected Data'!AO320,'2. Collected Data'!AO420,'2. Collected Data'!AO20)&lt;=1,"",AVERAGE('2. Collected Data'!AO120,'2. Collected Data'!AO220,'2. Collected Data'!AO320,'2. Collected Data'!AO420,'2. Collected Data'!AO20))</f>
        <v>669027.4</v>
      </c>
      <c r="AP20" s="41" t="str">
        <f>IF(COUNT('2. Collected Data'!AP120,'2. Collected Data'!AP220,'2. Collected Data'!AP320,'2. Collected Data'!AP420,'2. Collected Data'!AP20)&lt;=1,"",AVERAGE('2. Collected Data'!AP120,'2. Collected Data'!AP220,'2. Collected Data'!AP320,'2. Collected Data'!AP420,'2. Collected Data'!AP20))</f>
        <v/>
      </c>
      <c r="AQ20" s="41" t="str">
        <f>IF(COUNT('2. Collected Data'!AQ120,'2. Collected Data'!AQ220,'2. Collected Data'!AQ320,'2. Collected Data'!AQ420,'2. Collected Data'!AQ20)&lt;=1,"",AVERAGE('2. Collected Data'!AQ120,'2. Collected Data'!AQ220,'2. Collected Data'!AQ320,'2. Collected Data'!AQ420,'2. Collected Data'!AQ20))</f>
        <v/>
      </c>
      <c r="AR20" s="41" t="str">
        <f>IF(COUNT('2. Collected Data'!AR120,'2. Collected Data'!AR220,'2. Collected Data'!AR320,'2. Collected Data'!AR420,'2. Collected Data'!AR20)&lt;=1,"",AVERAGE('2. Collected Data'!AR120,'2. Collected Data'!AR220,'2. Collected Data'!AR320,'2. Collected Data'!AR420,'2. Collected Data'!AR20))</f>
        <v/>
      </c>
      <c r="AS20" s="41" t="str">
        <f>IF(COUNT('2. Collected Data'!AS120,'2. Collected Data'!AS220,'2. Collected Data'!AS320,'2. Collected Data'!AS420,'2. Collected Data'!AS20)&lt;=1,"",AVERAGE('2. Collected Data'!AS120,'2. Collected Data'!AS220,'2. Collected Data'!AS320,'2. Collected Data'!AS420,'2. Collected Data'!AS20))</f>
        <v/>
      </c>
      <c r="AT20" s="41" t="str">
        <f>IF(COUNT('2. Collected Data'!AT120,'2. Collected Data'!AT220,'2. Collected Data'!AT320,'2. Collected Data'!AT420,'2. Collected Data'!AT20)&lt;=1,"",AVERAGE('2. Collected Data'!AT120,'2. Collected Data'!AT220,'2. Collected Data'!AT320,'2. Collected Data'!AT420,'2. Collected Data'!AT20))</f>
        <v/>
      </c>
      <c r="AU20" s="41" t="str">
        <f>IF(COUNT('2. Collected Data'!AU120,'2. Collected Data'!AU220,'2. Collected Data'!AU320,'2. Collected Data'!AU420,'2. Collected Data'!AU20)&lt;=1,"",AVERAGE('2. Collected Data'!AU120,'2. Collected Data'!AU220,'2. Collected Data'!AU320,'2. Collected Data'!AU420,'2. Collected Data'!AU20))</f>
        <v/>
      </c>
      <c r="AV20" s="81"/>
      <c r="AW20" s="156">
        <f>IF(COUNT('2. Collected Data'!AW120,'2. Collected Data'!AW220,'2. Collected Data'!AW320,'2. Collected Data'!AW420,'2. Collected Data'!AW20)&lt;=1,"",AVERAGE('2. Collected Data'!AW120,'2. Collected Data'!AW220,'2. Collected Data'!AW320,'2. Collected Data'!AW420,'2. Collected Data'!AW20))</f>
        <v>1</v>
      </c>
      <c r="AX20" s="156">
        <f>IF(COUNT('2. Collected Data'!AX120,'2. Collected Data'!AX220,'2. Collected Data'!AX320,'2. Collected Data'!AX420,'2. Collected Data'!AX20)&lt;=1,"",AVERAGE('2. Collected Data'!AX120,'2. Collected Data'!AX220,'2. Collected Data'!AX320,'2. Collected Data'!AX420,'2. Collected Data'!AX20))</f>
        <v>0</v>
      </c>
      <c r="AY20" s="46"/>
      <c r="AZ20" s="84"/>
      <c r="BA20" s="81"/>
      <c r="BB20" s="71">
        <f>IF(COUNT('2. Collected Data'!BB120,'2. Collected Data'!BB220,'2. Collected Data'!BB320,'2. Collected Data'!BB420,'2. Collected Data'!BB20)&lt;=1,"",AVERAGE('2. Collected Data'!BB120,'2. Collected Data'!BB220,'2. Collected Data'!BB320,'2. Collected Data'!BB420,'2. Collected Data'!BB20))</f>
        <v>70.861999999999995</v>
      </c>
      <c r="BC20" s="68">
        <f>IF(COUNT('2. Collected Data'!BC120,'2. Collected Data'!BC220,'2. Collected Data'!BC320,'2. Collected Data'!BC420,'2. Collected Data'!BC20)&lt;=1,"",AVERAGE('2. Collected Data'!BC120,'2. Collected Data'!BC220,'2. Collected Data'!BC320,'2. Collected Data'!BC420,'2. Collected Data'!BC20))</f>
        <v>1577691.2</v>
      </c>
      <c r="BD20" s="68">
        <f>IF(COUNT('2. Collected Data'!BD120,'2. Collected Data'!BD220,'2. Collected Data'!BD320,'2. Collected Data'!BD420,'2. Collected Data'!BD20)&lt;=1,"",AVERAGE('2. Collected Data'!BD120,'2. Collected Data'!BD220,'2. Collected Data'!BD320,'2. Collected Data'!BD420,'2. Collected Data'!BD20))</f>
        <v>3090000.4</v>
      </c>
      <c r="BE20" s="68">
        <f>IF(COUNT('2. Collected Data'!BE120,'2. Collected Data'!BE220,'2. Collected Data'!BE320,'2. Collected Data'!BE420,'2. Collected Data'!BE20)&lt;=1,"",AVERAGE('2. Collected Data'!BE120,'2. Collected Data'!BE220,'2. Collected Data'!BE320,'2. Collected Data'!BE420,'2. Collected Data'!BE20))</f>
        <v>1437729.6</v>
      </c>
      <c r="BF20" s="68">
        <f>IF(COUNT('2. Collected Data'!BF120,'2. Collected Data'!BF220,'2. Collected Data'!BF320,'2. Collected Data'!BF420,'2. Collected Data'!BF20)&lt;=1,"",AVERAGE('2. Collected Data'!BF120,'2. Collected Data'!BF220,'2. Collected Data'!BF320,'2. Collected Data'!BF420,'2. Collected Data'!BF20))</f>
        <v>4939563</v>
      </c>
      <c r="BG20" s="46"/>
      <c r="BH20" s="71">
        <f>IF(COUNT('2. Collected Data'!BH120,'2. Collected Data'!BH220,'2. Collected Data'!BH320,'2. Collected Data'!BH420,'2. Collected Data'!BH20)&lt;=1,"",AVERAGE('2. Collected Data'!BH120,'2. Collected Data'!BH220,'2. Collected Data'!BH320,'2. Collected Data'!BH420,'2. Collected Data'!BH20))</f>
        <v>71.024000000000015</v>
      </c>
      <c r="BI20" s="43"/>
      <c r="BJ20" s="180"/>
      <c r="BK20" s="43">
        <f>IF(COUNT('2. Collected Data'!BK120,'2. Collected Data'!BK220,'2. Collected Data'!BK320,'2. Collected Data'!BK420,'2. Collected Data'!BK20)&lt;=1,"",AVERAGE('2. Collected Data'!BK120,'2. Collected Data'!BK220,'2. Collected Data'!BK320,'2. Collected Data'!BK420,'2. Collected Data'!BK20))</f>
        <v>124.9</v>
      </c>
    </row>
    <row r="21" spans="1:63" s="47" customFormat="1" ht="11.25" customHeight="1" x14ac:dyDescent="0.15">
      <c r="A21" s="82" t="s">
        <v>347</v>
      </c>
      <c r="B21" s="147"/>
      <c r="C21" s="306"/>
      <c r="D21" s="306"/>
      <c r="E21" s="306"/>
      <c r="F21" s="306"/>
      <c r="G21" s="41" t="str">
        <f>IF(COUNT('2. Collected Data'!G121,'2. Collected Data'!G221,'2. Collected Data'!G321,'2. Collected Data'!G421,'2. Collected Data'!G21)&lt;=1,"",AVERAGE('2. Collected Data'!G121,'2. Collected Data'!G221,'2. Collected Data'!G321,'2. Collected Data'!G421,'2. Collected Data'!G21))</f>
        <v/>
      </c>
      <c r="H21" s="41" t="str">
        <f>IF(COUNT('2. Collected Data'!H121,'2. Collected Data'!H221,'2. Collected Data'!H321,'2. Collected Data'!H421,'2. Collected Data'!H21)&lt;=1,"",AVERAGE('2. Collected Data'!H121,'2. Collected Data'!H221,'2. Collected Data'!H321,'2. Collected Data'!H421,'2. Collected Data'!H21))</f>
        <v/>
      </c>
      <c r="I21" s="41" t="str">
        <f>IF(COUNT('2. Collected Data'!I121,'2. Collected Data'!I221,'2. Collected Data'!I321,'2. Collected Data'!I421,'2. Collected Data'!I21)&lt;=1,"",AVERAGE('2. Collected Data'!I121,'2. Collected Data'!I221,'2. Collected Data'!I321,'2. Collected Data'!I421,'2. Collected Data'!I21))</f>
        <v/>
      </c>
      <c r="J21" s="41" t="str">
        <f>IF(COUNT('2. Collected Data'!J121,'2. Collected Data'!J221,'2. Collected Data'!J321,'2. Collected Data'!J421,'2. Collected Data'!J21)&lt;=1,"",AVERAGE('2. Collected Data'!J121,'2. Collected Data'!J221,'2. Collected Data'!J321,'2. Collected Data'!J421,'2. Collected Data'!J21))</f>
        <v/>
      </c>
      <c r="K21" s="41" t="str">
        <f>IF(COUNT('2. Collected Data'!K121,'2. Collected Data'!K221,'2. Collected Data'!K321,'2. Collected Data'!K421,'2. Collected Data'!K21)&lt;=1,"",AVERAGE('2. Collected Data'!K121,'2. Collected Data'!K221,'2. Collected Data'!K321,'2. Collected Data'!K421,'2. Collected Data'!K21))</f>
        <v/>
      </c>
      <c r="L21" s="41" t="str">
        <f>IF(COUNT('2. Collected Data'!L121,'2. Collected Data'!L221,'2. Collected Data'!L321,'2. Collected Data'!L421,'2. Collected Data'!L21)&lt;=1,"",AVERAGE('2. Collected Data'!L121,'2. Collected Data'!L221,'2. Collected Data'!L321,'2. Collected Data'!L421,'2. Collected Data'!L21))</f>
        <v/>
      </c>
      <c r="M21" s="41" t="str">
        <f>IF(COUNT('2. Collected Data'!M121,'2. Collected Data'!M221,'2. Collected Data'!M321,'2. Collected Data'!M421,'2. Collected Data'!M21)&lt;=1,"",AVERAGE('2. Collected Data'!M121,'2. Collected Data'!M221,'2. Collected Data'!M321,'2. Collected Data'!M421,'2. Collected Data'!M21))</f>
        <v/>
      </c>
      <c r="N21" s="41" t="str">
        <f>IF(COUNT('2. Collected Data'!N121,'2. Collected Data'!N221,'2. Collected Data'!N321,'2. Collected Data'!N421,'2. Collected Data'!N21)&lt;=1,"",AVERAGE('2. Collected Data'!N121,'2. Collected Data'!N221,'2. Collected Data'!N321,'2. Collected Data'!N421,'2. Collected Data'!N21))</f>
        <v/>
      </c>
      <c r="O21" s="41" t="str">
        <f>IF(COUNT('2. Collected Data'!O121,'2. Collected Data'!O221,'2. Collected Data'!O321,'2. Collected Data'!O421,'2. Collected Data'!O21)&lt;=1,"",AVERAGE('2. Collected Data'!O121,'2. Collected Data'!O221,'2. Collected Data'!O321,'2. Collected Data'!O421,'2. Collected Data'!O21))</f>
        <v/>
      </c>
      <c r="P21" s="41" t="str">
        <f>IF(COUNT('2. Collected Data'!P121,'2. Collected Data'!P221,'2. Collected Data'!P321,'2. Collected Data'!P421,'2. Collected Data'!P21)&lt;=1,"",AVERAGE('2. Collected Data'!P121,'2. Collected Data'!P221,'2. Collected Data'!P321,'2. Collected Data'!P421,'2. Collected Data'!P21))</f>
        <v/>
      </c>
      <c r="Q21" s="41" t="str">
        <f>IF(COUNT('2. Collected Data'!Q121,'2. Collected Data'!Q221,'2. Collected Data'!Q321,'2. Collected Data'!Q421,'2. Collected Data'!Q21)&lt;=1,"",AVERAGE('2. Collected Data'!Q121,'2. Collected Data'!Q221,'2. Collected Data'!Q321,'2. Collected Data'!Q421,'2. Collected Data'!Q21))</f>
        <v/>
      </c>
      <c r="R21" s="41" t="str">
        <f>IF(COUNT('2. Collected Data'!R121,'2. Collected Data'!R221,'2. Collected Data'!R321,'2. Collected Data'!R421,'2. Collected Data'!R21)&lt;=1,"",AVERAGE('2. Collected Data'!R121,'2. Collected Data'!R221,'2. Collected Data'!R321,'2. Collected Data'!R421,'2. Collected Data'!R21))</f>
        <v/>
      </c>
      <c r="S21" s="41" t="str">
        <f>IF(COUNT('2. Collected Data'!S121,'2. Collected Data'!S221,'2. Collected Data'!S321,'2. Collected Data'!S421,'2. Collected Data'!S21)&lt;=1,"",AVERAGE('2. Collected Data'!S121,'2. Collected Data'!S221,'2. Collected Data'!S321,'2. Collected Data'!S421,'2. Collected Data'!S21))</f>
        <v/>
      </c>
      <c r="T21" s="41" t="str">
        <f>IF(COUNT('2. Collected Data'!T121,'2. Collected Data'!T221,'2. Collected Data'!T321,'2. Collected Data'!T421,'2. Collected Data'!T21)&lt;=1,"",AVERAGE('2. Collected Data'!T121,'2. Collected Data'!T221,'2. Collected Data'!T321,'2. Collected Data'!T421,'2. Collected Data'!T21))</f>
        <v/>
      </c>
      <c r="U21" s="41" t="str">
        <f>IF(COUNT('2. Collected Data'!U121,'2. Collected Data'!U221,'2. Collected Data'!U321,'2. Collected Data'!U421,'2. Collected Data'!U21)&lt;=1,"",AVERAGE('2. Collected Data'!U121,'2. Collected Data'!U221,'2. Collected Data'!U321,'2. Collected Data'!U421,'2. Collected Data'!U21))</f>
        <v/>
      </c>
      <c r="V21" s="41" t="str">
        <f>IF(COUNT('2. Collected Data'!V121,'2. Collected Data'!V221,'2. Collected Data'!V321,'2. Collected Data'!V421,'2. Collected Data'!V21)&lt;=1,"",AVERAGE('2. Collected Data'!V121,'2. Collected Data'!V221,'2. Collected Data'!V321,'2. Collected Data'!V421,'2. Collected Data'!V21))</f>
        <v/>
      </c>
      <c r="W21" s="41" t="str">
        <f>IF(COUNT('2. Collected Data'!W121,'2. Collected Data'!W221,'2. Collected Data'!W321,'2. Collected Data'!W421,'2. Collected Data'!W21)&lt;=1,"",AVERAGE('2. Collected Data'!W121,'2. Collected Data'!W221,'2. Collected Data'!W321,'2. Collected Data'!W421,'2. Collected Data'!W21))</f>
        <v/>
      </c>
      <c r="X21" s="41" t="str">
        <f>IF(COUNT('2. Collected Data'!X121,'2. Collected Data'!X221,'2. Collected Data'!X321,'2. Collected Data'!X421,'2. Collected Data'!X21)&lt;=1,"",AVERAGE('2. Collected Data'!X121,'2. Collected Data'!X221,'2. Collected Data'!X321,'2. Collected Data'!X421,'2. Collected Data'!X21))</f>
        <v/>
      </c>
      <c r="Y21" s="41" t="str">
        <f>IF(COUNT('2. Collected Data'!Y121,'2. Collected Data'!Y221,'2. Collected Data'!Y321,'2. Collected Data'!Y421,'2. Collected Data'!Y21)&lt;=1,"",AVERAGE('2. Collected Data'!Y121,'2. Collected Data'!Y221,'2. Collected Data'!Y321,'2. Collected Data'!Y421,'2. Collected Data'!Y21))</f>
        <v/>
      </c>
      <c r="Z21" s="41" t="str">
        <f>IF(COUNT('2. Collected Data'!Z121,'2. Collected Data'!Z221,'2. Collected Data'!Z321,'2. Collected Data'!Z421,'2. Collected Data'!Z21)&lt;=1,"",AVERAGE('2. Collected Data'!Z121,'2. Collected Data'!Z221,'2. Collected Data'!Z321,'2. Collected Data'!Z421,'2. Collected Data'!Z21))</f>
        <v/>
      </c>
      <c r="AA21" s="156" t="str">
        <f>IF(COUNT('2. Collected Data'!AA121,'2. Collected Data'!AA221,'2. Collected Data'!AA321,'2. Collected Data'!AA421,'2. Collected Data'!AA21)&lt;=1,"",AVERAGE('2. Collected Data'!AA121,'2. Collected Data'!AA221,'2. Collected Data'!AA321,'2. Collected Data'!AA421,'2. Collected Data'!AA21))</f>
        <v/>
      </c>
      <c r="AB21" s="156" t="str">
        <f>IF(COUNT('2. Collected Data'!AB121,'2. Collected Data'!AB221,'2. Collected Data'!AB321,'2. Collected Data'!AB421,'2. Collected Data'!AB21)&lt;=1,"",AVERAGE('2. Collected Data'!AB121,'2. Collected Data'!AB221,'2. Collected Data'!AB321,'2. Collected Data'!AB421,'2. Collected Data'!AB21))</f>
        <v/>
      </c>
      <c r="AC21" s="156" t="str">
        <f>IF(COUNT('2. Collected Data'!AC121,'2. Collected Data'!AC221,'2. Collected Data'!AC321,'2. Collected Data'!AC421,'2. Collected Data'!AC21)&lt;=1,"",AVERAGE('2. Collected Data'!AC121,'2. Collected Data'!AC221,'2. Collected Data'!AC321,'2. Collected Data'!AC421,'2. Collected Data'!AC21))</f>
        <v/>
      </c>
      <c r="AD21" s="41" t="str">
        <f>IF(COUNT('2. Collected Data'!AD121,'2. Collected Data'!AD221,'2. Collected Data'!AD321,'2. Collected Data'!AD421,'2. Collected Data'!AD21)&lt;=1,"",AVERAGE('2. Collected Data'!AD121,'2. Collected Data'!AD221,'2. Collected Data'!AD321,'2. Collected Data'!AD421,'2. Collected Data'!AD21))</f>
        <v/>
      </c>
      <c r="AE21" s="41" t="str">
        <f>IF(COUNT('2. Collected Data'!AE121,'2. Collected Data'!AE221,'2. Collected Data'!AE321,'2. Collected Data'!AE421,'2. Collected Data'!AE21)&lt;=1,"",AVERAGE('2. Collected Data'!AE121,'2. Collected Data'!AE221,'2. Collected Data'!AE321,'2. Collected Data'!AE421,'2. Collected Data'!AE21))</f>
        <v/>
      </c>
      <c r="AF21" s="41" t="str">
        <f>IF(COUNT('2. Collected Data'!AF121,'2. Collected Data'!AF221,'2. Collected Data'!AF321,'2. Collected Data'!AF421,'2. Collected Data'!AF21)&lt;=1,"",AVERAGE('2. Collected Data'!AF121,'2. Collected Data'!AF221,'2. Collected Data'!AF321,'2. Collected Data'!AF421,'2. Collected Data'!AF21))</f>
        <v/>
      </c>
      <c r="AG21" s="41" t="str">
        <f>IF(COUNT('2. Collected Data'!AG121,'2. Collected Data'!AG221,'2. Collected Data'!AG321,'2. Collected Data'!AG421,'2. Collected Data'!AG21)&lt;=1,"",AVERAGE('2. Collected Data'!AG121,'2. Collected Data'!AG221,'2. Collected Data'!AG321,'2. Collected Data'!AG421,'2. Collected Data'!AG21))</f>
        <v/>
      </c>
      <c r="AH21" s="81"/>
      <c r="AI21" s="41" t="str">
        <f>IF(COUNT('2. Collected Data'!AI121,'2. Collected Data'!AI221,'2. Collected Data'!AI321,'2. Collected Data'!AI421,'2. Collected Data'!AI21)&lt;=1,"",AVERAGE('2. Collected Data'!AI121,'2. Collected Data'!AI221,'2. Collected Data'!AI321,'2. Collected Data'!AI421,'2. Collected Data'!AI21))</f>
        <v/>
      </c>
      <c r="AJ21" s="41" t="str">
        <f>IF(COUNT('2. Collected Data'!AJ121,'2. Collected Data'!AJ221,'2. Collected Data'!AJ321,'2. Collected Data'!AJ421,'2. Collected Data'!AJ21)&lt;=1,"",AVERAGE('2. Collected Data'!AJ121,'2. Collected Data'!AJ221,'2. Collected Data'!AJ321,'2. Collected Data'!AJ421,'2. Collected Data'!AJ21))</f>
        <v/>
      </c>
      <c r="AK21" s="41" t="str">
        <f>IF(COUNT('2. Collected Data'!AK121,'2. Collected Data'!AK221,'2. Collected Data'!AK321,'2. Collected Data'!AK421,'2. Collected Data'!AK21)&lt;=1,"",AVERAGE('2. Collected Data'!AK121,'2. Collected Data'!AK221,'2. Collected Data'!AK321,'2. Collected Data'!AK421,'2. Collected Data'!AK21))</f>
        <v/>
      </c>
      <c r="AL21" s="41" t="str">
        <f>IF(COUNT('2. Collected Data'!AL121,'2. Collected Data'!AL221,'2. Collected Data'!AL321,'2. Collected Data'!AL421,'2. Collected Data'!AL21)&lt;=1,"",AVERAGE('2. Collected Data'!AL121,'2. Collected Data'!AL221,'2. Collected Data'!AL321,'2. Collected Data'!AL421,'2. Collected Data'!AL21))</f>
        <v/>
      </c>
      <c r="AM21" s="41" t="str">
        <f>IF(COUNT('2. Collected Data'!AM121,'2. Collected Data'!AM221,'2. Collected Data'!AM321,'2. Collected Data'!AM421,'2. Collected Data'!AM21)&lt;=1,"",AVERAGE('2. Collected Data'!AM121,'2. Collected Data'!AM221,'2. Collected Data'!AM321,'2. Collected Data'!AM421,'2. Collected Data'!AM21))</f>
        <v/>
      </c>
      <c r="AN21" s="113"/>
      <c r="AO21" s="41" t="str">
        <f>IF(COUNT('2. Collected Data'!AO121,'2. Collected Data'!AO221,'2. Collected Data'!AO321,'2. Collected Data'!AO421,'2. Collected Data'!AO21)&lt;=1,"",AVERAGE('2. Collected Data'!AO121,'2. Collected Data'!AO221,'2. Collected Data'!AO321,'2. Collected Data'!AO421,'2. Collected Data'!AO21))</f>
        <v/>
      </c>
      <c r="AP21" s="41" t="str">
        <f>IF(COUNT('2. Collected Data'!AP121,'2. Collected Data'!AP221,'2. Collected Data'!AP321,'2. Collected Data'!AP421,'2. Collected Data'!AP21)&lt;=1,"",AVERAGE('2. Collected Data'!AP121,'2. Collected Data'!AP221,'2. Collected Data'!AP321,'2. Collected Data'!AP421,'2. Collected Data'!AP21))</f>
        <v/>
      </c>
      <c r="AQ21" s="41" t="str">
        <f>IF(COUNT('2. Collected Data'!AQ121,'2. Collected Data'!AQ221,'2. Collected Data'!AQ321,'2. Collected Data'!AQ421,'2. Collected Data'!AQ21)&lt;=1,"",AVERAGE('2. Collected Data'!AQ121,'2. Collected Data'!AQ221,'2. Collected Data'!AQ321,'2. Collected Data'!AQ421,'2. Collected Data'!AQ21))</f>
        <v/>
      </c>
      <c r="AR21" s="41" t="str">
        <f>IF(COUNT('2. Collected Data'!AR121,'2. Collected Data'!AR221,'2. Collected Data'!AR321,'2. Collected Data'!AR421,'2. Collected Data'!AR21)&lt;=1,"",AVERAGE('2. Collected Data'!AR121,'2. Collected Data'!AR221,'2. Collected Data'!AR321,'2. Collected Data'!AR421,'2. Collected Data'!AR21))</f>
        <v/>
      </c>
      <c r="AS21" s="41" t="str">
        <f>IF(COUNT('2. Collected Data'!AS121,'2. Collected Data'!AS221,'2. Collected Data'!AS321,'2. Collected Data'!AS421,'2. Collected Data'!AS21)&lt;=1,"",AVERAGE('2. Collected Data'!AS121,'2. Collected Data'!AS221,'2. Collected Data'!AS321,'2. Collected Data'!AS421,'2. Collected Data'!AS21))</f>
        <v/>
      </c>
      <c r="AT21" s="41" t="str">
        <f>IF(COUNT('2. Collected Data'!AT121,'2. Collected Data'!AT221,'2. Collected Data'!AT321,'2. Collected Data'!AT421,'2. Collected Data'!AT21)&lt;=1,"",AVERAGE('2. Collected Data'!AT121,'2. Collected Data'!AT221,'2. Collected Data'!AT321,'2. Collected Data'!AT421,'2. Collected Data'!AT21))</f>
        <v/>
      </c>
      <c r="AU21" s="41" t="str">
        <f>IF(COUNT('2. Collected Data'!AU121,'2. Collected Data'!AU221,'2. Collected Data'!AU321,'2. Collected Data'!AU421,'2. Collected Data'!AU21)&lt;=1,"",AVERAGE('2. Collected Data'!AU121,'2. Collected Data'!AU221,'2. Collected Data'!AU321,'2. Collected Data'!AU421,'2. Collected Data'!AU21))</f>
        <v/>
      </c>
      <c r="AV21" s="81"/>
      <c r="AW21" s="156" t="str">
        <f>IF(COUNT('2. Collected Data'!AW121,'2. Collected Data'!AW221,'2. Collected Data'!AW321,'2. Collected Data'!AW421,'2. Collected Data'!AW21)&lt;=1,"",AVERAGE('2. Collected Data'!AW121,'2. Collected Data'!AW221,'2. Collected Data'!AW321,'2. Collected Data'!AW421,'2. Collected Data'!AW21))</f>
        <v/>
      </c>
      <c r="AX21" s="156" t="str">
        <f>IF(COUNT('2. Collected Data'!AX121,'2. Collected Data'!AX221,'2. Collected Data'!AX321,'2. Collected Data'!AX421,'2. Collected Data'!AX21)&lt;=1,"",AVERAGE('2. Collected Data'!AX121,'2. Collected Data'!AX221,'2. Collected Data'!AX321,'2. Collected Data'!AX421,'2. Collected Data'!AX21))</f>
        <v/>
      </c>
      <c r="AY21" s="46"/>
      <c r="AZ21" s="84"/>
      <c r="BA21" s="81"/>
      <c r="BB21" s="71" t="str">
        <f>IF(COUNT('2. Collected Data'!BB121,'2. Collected Data'!BB221,'2. Collected Data'!BB321,'2. Collected Data'!BB421,'2. Collected Data'!BB21)&lt;=1,"",AVERAGE('2. Collected Data'!BB121,'2. Collected Data'!BB221,'2. Collected Data'!BB321,'2. Collected Data'!BB421,'2. Collected Data'!BB21))</f>
        <v/>
      </c>
      <c r="BC21" s="68" t="str">
        <f>IF(COUNT('2. Collected Data'!BC121,'2. Collected Data'!BC221,'2. Collected Data'!BC321,'2. Collected Data'!BC421,'2. Collected Data'!BC21)&lt;=1,"",AVERAGE('2. Collected Data'!BC121,'2. Collected Data'!BC221,'2. Collected Data'!BC321,'2. Collected Data'!BC421,'2. Collected Data'!BC21))</f>
        <v/>
      </c>
      <c r="BD21" s="68" t="str">
        <f>IF(COUNT('2. Collected Data'!BD121,'2. Collected Data'!BD221,'2. Collected Data'!BD321,'2. Collected Data'!BD421,'2. Collected Data'!BD21)&lt;=1,"",AVERAGE('2. Collected Data'!BD121,'2. Collected Data'!BD221,'2. Collected Data'!BD321,'2. Collected Data'!BD421,'2. Collected Data'!BD21))</f>
        <v/>
      </c>
      <c r="BE21" s="68" t="str">
        <f>IF(COUNT('2. Collected Data'!BE121,'2. Collected Data'!BE221,'2. Collected Data'!BE321,'2. Collected Data'!BE421,'2. Collected Data'!BE21)&lt;=1,"",AVERAGE('2. Collected Data'!BE121,'2. Collected Data'!BE221,'2. Collected Data'!BE321,'2. Collected Data'!BE421,'2. Collected Data'!BE21))</f>
        <v/>
      </c>
      <c r="BF21" s="68" t="str">
        <f>IF(COUNT('2. Collected Data'!BF121,'2. Collected Data'!BF221,'2. Collected Data'!BF321,'2. Collected Data'!BF421,'2. Collected Data'!BF21)&lt;=1,"",AVERAGE('2. Collected Data'!BF121,'2. Collected Data'!BF221,'2. Collected Data'!BF321,'2. Collected Data'!BF421,'2. Collected Data'!BF21))</f>
        <v/>
      </c>
      <c r="BG21" s="46"/>
      <c r="BH21" s="71" t="str">
        <f>IF(COUNT('2. Collected Data'!BH121,'2. Collected Data'!BH221,'2. Collected Data'!BH321,'2. Collected Data'!BH421,'2. Collected Data'!BH21)&lt;=1,"",AVERAGE('2. Collected Data'!BH121,'2. Collected Data'!BH221,'2. Collected Data'!BH321,'2. Collected Data'!BH421,'2. Collected Data'!BH21))</f>
        <v/>
      </c>
      <c r="BI21" s="43"/>
      <c r="BJ21" s="180"/>
      <c r="BK21" s="43">
        <f>IF(COUNT('2. Collected Data'!BK121,'2. Collected Data'!BK221,'2. Collected Data'!BK321,'2. Collected Data'!BK421,'2. Collected Data'!BK21)&lt;=1,"",AVERAGE('2. Collected Data'!BK121,'2. Collected Data'!BK221,'2. Collected Data'!BK321,'2. Collected Data'!BK421,'2. Collected Data'!BK21))</f>
        <v>69.8</v>
      </c>
    </row>
    <row r="22" spans="1:63" s="47" customFormat="1" ht="11.25" customHeight="1" x14ac:dyDescent="0.15">
      <c r="A22" s="82" t="s">
        <v>348</v>
      </c>
      <c r="B22" s="147"/>
      <c r="C22" s="306"/>
      <c r="D22" s="306"/>
      <c r="E22" s="306"/>
      <c r="F22" s="306"/>
      <c r="G22" s="41" t="str">
        <f>IF(COUNT('2. Collected Data'!G122,'2. Collected Data'!G222,'2. Collected Data'!G322,'2. Collected Data'!G422,'2. Collected Data'!G22)&lt;=1,"",AVERAGE('2. Collected Data'!G122,'2. Collected Data'!G222,'2. Collected Data'!G322,'2. Collected Data'!G422,'2. Collected Data'!G22))</f>
        <v/>
      </c>
      <c r="H22" s="41" t="str">
        <f>IF(COUNT('2. Collected Data'!H122,'2. Collected Data'!H222,'2. Collected Data'!H322,'2. Collected Data'!H422,'2. Collected Data'!H22)&lt;=1,"",AVERAGE('2. Collected Data'!H122,'2. Collected Data'!H222,'2. Collected Data'!H322,'2. Collected Data'!H422,'2. Collected Data'!H22))</f>
        <v/>
      </c>
      <c r="I22" s="41" t="str">
        <f>IF(COUNT('2. Collected Data'!I122,'2. Collected Data'!I222,'2. Collected Data'!I322,'2. Collected Data'!I422,'2. Collected Data'!I22)&lt;=1,"",AVERAGE('2. Collected Data'!I122,'2. Collected Data'!I222,'2. Collected Data'!I322,'2. Collected Data'!I422,'2. Collected Data'!I22))</f>
        <v/>
      </c>
      <c r="J22" s="41" t="str">
        <f>IF(COUNT('2. Collected Data'!J122,'2. Collected Data'!J222,'2. Collected Data'!J322,'2. Collected Data'!J422,'2. Collected Data'!J22)&lt;=1,"",AVERAGE('2. Collected Data'!J122,'2. Collected Data'!J222,'2. Collected Data'!J322,'2. Collected Data'!J422,'2. Collected Data'!J22))</f>
        <v/>
      </c>
      <c r="K22" s="41" t="str">
        <f>IF(COUNT('2. Collected Data'!K122,'2. Collected Data'!K222,'2. Collected Data'!K322,'2. Collected Data'!K422,'2. Collected Data'!K22)&lt;=1,"",AVERAGE('2. Collected Data'!K122,'2. Collected Data'!K222,'2. Collected Data'!K322,'2. Collected Data'!K422,'2. Collected Data'!K22))</f>
        <v/>
      </c>
      <c r="L22" s="41" t="str">
        <f>IF(COUNT('2. Collected Data'!L122,'2. Collected Data'!L222,'2. Collected Data'!L322,'2. Collected Data'!L422,'2. Collected Data'!L22)&lt;=1,"",AVERAGE('2. Collected Data'!L122,'2. Collected Data'!L222,'2. Collected Data'!L322,'2. Collected Data'!L422,'2. Collected Data'!L22))</f>
        <v/>
      </c>
      <c r="M22" s="41" t="str">
        <f>IF(COUNT('2. Collected Data'!M122,'2. Collected Data'!M222,'2. Collected Data'!M322,'2. Collected Data'!M422,'2. Collected Data'!M22)&lt;=1,"",AVERAGE('2. Collected Data'!M122,'2. Collected Data'!M222,'2. Collected Data'!M322,'2. Collected Data'!M422,'2. Collected Data'!M22))</f>
        <v/>
      </c>
      <c r="N22" s="41" t="str">
        <f>IF(COUNT('2. Collected Data'!N122,'2. Collected Data'!N222,'2. Collected Data'!N322,'2. Collected Data'!N422,'2. Collected Data'!N22)&lt;=1,"",AVERAGE('2. Collected Data'!N122,'2. Collected Data'!N222,'2. Collected Data'!N322,'2. Collected Data'!N422,'2. Collected Data'!N22))</f>
        <v/>
      </c>
      <c r="O22" s="41" t="str">
        <f>IF(COUNT('2. Collected Data'!O122,'2. Collected Data'!O222,'2. Collected Data'!O322,'2. Collected Data'!O422,'2. Collected Data'!O22)&lt;=1,"",AVERAGE('2. Collected Data'!O122,'2. Collected Data'!O222,'2. Collected Data'!O322,'2. Collected Data'!O422,'2. Collected Data'!O22))</f>
        <v/>
      </c>
      <c r="P22" s="41" t="str">
        <f>IF(COUNT('2. Collected Data'!P122,'2. Collected Data'!P222,'2. Collected Data'!P322,'2. Collected Data'!P422,'2. Collected Data'!P22)&lt;=1,"",AVERAGE('2. Collected Data'!P122,'2. Collected Data'!P222,'2. Collected Data'!P322,'2. Collected Data'!P422,'2. Collected Data'!P22))</f>
        <v/>
      </c>
      <c r="Q22" s="41" t="str">
        <f>IF(COUNT('2. Collected Data'!Q122,'2. Collected Data'!Q222,'2. Collected Data'!Q322,'2. Collected Data'!Q422,'2. Collected Data'!Q22)&lt;=1,"",AVERAGE('2. Collected Data'!Q122,'2. Collected Data'!Q222,'2. Collected Data'!Q322,'2. Collected Data'!Q422,'2. Collected Data'!Q22))</f>
        <v/>
      </c>
      <c r="R22" s="41" t="str">
        <f>IF(COUNT('2. Collected Data'!R122,'2. Collected Data'!R222,'2. Collected Data'!R322,'2. Collected Data'!R422,'2. Collected Data'!R22)&lt;=1,"",AVERAGE('2. Collected Data'!R122,'2. Collected Data'!R222,'2. Collected Data'!R322,'2. Collected Data'!R422,'2. Collected Data'!R22))</f>
        <v/>
      </c>
      <c r="S22" s="41" t="str">
        <f>IF(COUNT('2. Collected Data'!S122,'2. Collected Data'!S222,'2. Collected Data'!S322,'2. Collected Data'!S422,'2. Collected Data'!S22)&lt;=1,"",AVERAGE('2. Collected Data'!S122,'2. Collected Data'!S222,'2. Collected Data'!S322,'2. Collected Data'!S422,'2. Collected Data'!S22))</f>
        <v/>
      </c>
      <c r="T22" s="41" t="str">
        <f>IF(COUNT('2. Collected Data'!T122,'2. Collected Data'!T222,'2. Collected Data'!T322,'2. Collected Data'!T422,'2. Collected Data'!T22)&lt;=1,"",AVERAGE('2. Collected Data'!T122,'2. Collected Data'!T222,'2. Collected Data'!T322,'2. Collected Data'!T422,'2. Collected Data'!T22))</f>
        <v/>
      </c>
      <c r="U22" s="41" t="str">
        <f>IF(COUNT('2. Collected Data'!U122,'2. Collected Data'!U222,'2. Collected Data'!U322,'2. Collected Data'!U422,'2. Collected Data'!U22)&lt;=1,"",AVERAGE('2. Collected Data'!U122,'2. Collected Data'!U222,'2. Collected Data'!U322,'2. Collected Data'!U422,'2. Collected Data'!U22))</f>
        <v/>
      </c>
      <c r="V22" s="41" t="str">
        <f>IF(COUNT('2. Collected Data'!V122,'2. Collected Data'!V222,'2. Collected Data'!V322,'2. Collected Data'!V422,'2. Collected Data'!V22)&lt;=1,"",AVERAGE('2. Collected Data'!V122,'2. Collected Data'!V222,'2. Collected Data'!V322,'2. Collected Data'!V422,'2. Collected Data'!V22))</f>
        <v/>
      </c>
      <c r="W22" s="41" t="str">
        <f>IF(COUNT('2. Collected Data'!W122,'2. Collected Data'!W222,'2. Collected Data'!W322,'2. Collected Data'!W422,'2. Collected Data'!W22)&lt;=1,"",AVERAGE('2. Collected Data'!W122,'2. Collected Data'!W222,'2. Collected Data'!W322,'2. Collected Data'!W422,'2. Collected Data'!W22))</f>
        <v/>
      </c>
      <c r="X22" s="41" t="str">
        <f>IF(COUNT('2. Collected Data'!X122,'2. Collected Data'!X222,'2. Collected Data'!X322,'2. Collected Data'!X422,'2. Collected Data'!X22)&lt;=1,"",AVERAGE('2. Collected Data'!X122,'2. Collected Data'!X222,'2. Collected Data'!X322,'2. Collected Data'!X422,'2. Collected Data'!X22))</f>
        <v/>
      </c>
      <c r="Y22" s="41" t="str">
        <f>IF(COUNT('2. Collected Data'!Y122,'2. Collected Data'!Y222,'2. Collected Data'!Y322,'2. Collected Data'!Y422,'2. Collected Data'!Y22)&lt;=1,"",AVERAGE('2. Collected Data'!Y122,'2. Collected Data'!Y222,'2. Collected Data'!Y322,'2. Collected Data'!Y422,'2. Collected Data'!Y22))</f>
        <v/>
      </c>
      <c r="Z22" s="41" t="str">
        <f>IF(COUNT('2. Collected Data'!Z122,'2. Collected Data'!Z222,'2. Collected Data'!Z322,'2. Collected Data'!Z422,'2. Collected Data'!Z22)&lt;=1,"",AVERAGE('2. Collected Data'!Z122,'2. Collected Data'!Z222,'2. Collected Data'!Z322,'2. Collected Data'!Z422,'2. Collected Data'!Z22))</f>
        <v/>
      </c>
      <c r="AA22" s="156" t="str">
        <f>IF(COUNT('2. Collected Data'!AA122,'2. Collected Data'!AA222,'2. Collected Data'!AA322,'2. Collected Data'!AA422,'2. Collected Data'!AA22)&lt;=1,"",AVERAGE('2. Collected Data'!AA122,'2. Collected Data'!AA222,'2. Collected Data'!AA322,'2. Collected Data'!AA422,'2. Collected Data'!AA22))</f>
        <v/>
      </c>
      <c r="AB22" s="156" t="str">
        <f>IF(COUNT('2. Collected Data'!AB122,'2. Collected Data'!AB222,'2. Collected Data'!AB322,'2. Collected Data'!AB422,'2. Collected Data'!AB22)&lt;=1,"",AVERAGE('2. Collected Data'!AB122,'2. Collected Data'!AB222,'2. Collected Data'!AB322,'2. Collected Data'!AB422,'2. Collected Data'!AB22))</f>
        <v/>
      </c>
      <c r="AC22" s="156" t="str">
        <f>IF(COUNT('2. Collected Data'!AC122,'2. Collected Data'!AC222,'2. Collected Data'!AC322,'2. Collected Data'!AC422,'2. Collected Data'!AC22)&lt;=1,"",AVERAGE('2. Collected Data'!AC122,'2. Collected Data'!AC222,'2. Collected Data'!AC322,'2. Collected Data'!AC422,'2. Collected Data'!AC22))</f>
        <v/>
      </c>
      <c r="AD22" s="41" t="str">
        <f>IF(COUNT('2. Collected Data'!AD122,'2. Collected Data'!AD222,'2. Collected Data'!AD322,'2. Collected Data'!AD422,'2. Collected Data'!AD22)&lt;=1,"",AVERAGE('2. Collected Data'!AD122,'2. Collected Data'!AD222,'2. Collected Data'!AD322,'2. Collected Data'!AD422,'2. Collected Data'!AD22))</f>
        <v/>
      </c>
      <c r="AE22" s="41" t="str">
        <f>IF(COUNT('2. Collected Data'!AE122,'2. Collected Data'!AE222,'2. Collected Data'!AE322,'2. Collected Data'!AE422,'2. Collected Data'!AE22)&lt;=1,"",AVERAGE('2. Collected Data'!AE122,'2. Collected Data'!AE222,'2. Collected Data'!AE322,'2. Collected Data'!AE422,'2. Collected Data'!AE22))</f>
        <v/>
      </c>
      <c r="AF22" s="41" t="str">
        <f>IF(COUNT('2. Collected Data'!AF122,'2. Collected Data'!AF222,'2. Collected Data'!AF322,'2. Collected Data'!AF422,'2. Collected Data'!AF22)&lt;=1,"",AVERAGE('2. Collected Data'!AF122,'2. Collected Data'!AF222,'2. Collected Data'!AF322,'2. Collected Data'!AF422,'2. Collected Data'!AF22))</f>
        <v/>
      </c>
      <c r="AG22" s="41" t="str">
        <f>IF(COUNT('2. Collected Data'!AG122,'2. Collected Data'!AG222,'2. Collected Data'!AG322,'2. Collected Data'!AG422,'2. Collected Data'!AG22)&lt;=1,"",AVERAGE('2. Collected Data'!AG122,'2. Collected Data'!AG222,'2. Collected Data'!AG322,'2. Collected Data'!AG422,'2. Collected Data'!AG22))</f>
        <v/>
      </c>
      <c r="AH22" s="81"/>
      <c r="AI22" s="41" t="str">
        <f>IF(COUNT('2. Collected Data'!AI122,'2. Collected Data'!AI222,'2. Collected Data'!AI322,'2. Collected Data'!AI422,'2. Collected Data'!AI22)&lt;=1,"",AVERAGE('2. Collected Data'!AI122,'2. Collected Data'!AI222,'2. Collected Data'!AI322,'2. Collected Data'!AI422,'2. Collected Data'!AI22))</f>
        <v/>
      </c>
      <c r="AJ22" s="41" t="str">
        <f>IF(COUNT('2. Collected Data'!AJ122,'2. Collected Data'!AJ222,'2. Collected Data'!AJ322,'2. Collected Data'!AJ422,'2. Collected Data'!AJ22)&lt;=1,"",AVERAGE('2. Collected Data'!AJ122,'2. Collected Data'!AJ222,'2. Collected Data'!AJ322,'2. Collected Data'!AJ422,'2. Collected Data'!AJ22))</f>
        <v/>
      </c>
      <c r="AK22" s="41" t="str">
        <f>IF(COUNT('2. Collected Data'!AK122,'2. Collected Data'!AK222,'2. Collected Data'!AK322,'2. Collected Data'!AK422,'2. Collected Data'!AK22)&lt;=1,"",AVERAGE('2. Collected Data'!AK122,'2. Collected Data'!AK222,'2. Collected Data'!AK322,'2. Collected Data'!AK422,'2. Collected Data'!AK22))</f>
        <v/>
      </c>
      <c r="AL22" s="41" t="str">
        <f>IF(COUNT('2. Collected Data'!AL122,'2. Collected Data'!AL222,'2. Collected Data'!AL322,'2. Collected Data'!AL422,'2. Collected Data'!AL22)&lt;=1,"",AVERAGE('2. Collected Data'!AL122,'2. Collected Data'!AL222,'2. Collected Data'!AL322,'2. Collected Data'!AL422,'2. Collected Data'!AL22))</f>
        <v/>
      </c>
      <c r="AM22" s="41" t="str">
        <f>IF(COUNT('2. Collected Data'!AM122,'2. Collected Data'!AM222,'2. Collected Data'!AM322,'2. Collected Data'!AM422,'2. Collected Data'!AM22)&lt;=1,"",AVERAGE('2. Collected Data'!AM122,'2. Collected Data'!AM222,'2. Collected Data'!AM322,'2. Collected Data'!AM422,'2. Collected Data'!AM22))</f>
        <v/>
      </c>
      <c r="AN22" s="113"/>
      <c r="AO22" s="41" t="str">
        <f>IF(COUNT('2. Collected Data'!AO122,'2. Collected Data'!AO222,'2. Collected Data'!AO322,'2. Collected Data'!AO422,'2. Collected Data'!AO22)&lt;=1,"",AVERAGE('2. Collected Data'!AO122,'2. Collected Data'!AO222,'2. Collected Data'!AO322,'2. Collected Data'!AO422,'2. Collected Data'!AO22))</f>
        <v/>
      </c>
      <c r="AP22" s="41" t="str">
        <f>IF(COUNT('2. Collected Data'!AP122,'2. Collected Data'!AP222,'2. Collected Data'!AP322,'2. Collected Data'!AP422,'2. Collected Data'!AP22)&lt;=1,"",AVERAGE('2. Collected Data'!AP122,'2. Collected Data'!AP222,'2. Collected Data'!AP322,'2. Collected Data'!AP422,'2. Collected Data'!AP22))</f>
        <v/>
      </c>
      <c r="AQ22" s="41" t="str">
        <f>IF(COUNT('2. Collected Data'!AQ122,'2. Collected Data'!AQ222,'2. Collected Data'!AQ322,'2. Collected Data'!AQ422,'2. Collected Data'!AQ22)&lt;=1,"",AVERAGE('2. Collected Data'!AQ122,'2. Collected Data'!AQ222,'2. Collected Data'!AQ322,'2. Collected Data'!AQ422,'2. Collected Data'!AQ22))</f>
        <v/>
      </c>
      <c r="AR22" s="41" t="str">
        <f>IF(COUNT('2. Collected Data'!AR122,'2. Collected Data'!AR222,'2. Collected Data'!AR322,'2. Collected Data'!AR422,'2. Collected Data'!AR22)&lt;=1,"",AVERAGE('2. Collected Data'!AR122,'2. Collected Data'!AR222,'2. Collected Data'!AR322,'2. Collected Data'!AR422,'2. Collected Data'!AR22))</f>
        <v/>
      </c>
      <c r="AS22" s="41" t="str">
        <f>IF(COUNT('2. Collected Data'!AS122,'2. Collected Data'!AS222,'2. Collected Data'!AS322,'2. Collected Data'!AS422,'2. Collected Data'!AS22)&lt;=1,"",AVERAGE('2. Collected Data'!AS122,'2. Collected Data'!AS222,'2. Collected Data'!AS322,'2. Collected Data'!AS422,'2. Collected Data'!AS22))</f>
        <v/>
      </c>
      <c r="AT22" s="41" t="str">
        <f>IF(COUNT('2. Collected Data'!AT122,'2. Collected Data'!AT222,'2. Collected Data'!AT322,'2. Collected Data'!AT422,'2. Collected Data'!AT22)&lt;=1,"",AVERAGE('2. Collected Data'!AT122,'2. Collected Data'!AT222,'2. Collected Data'!AT322,'2. Collected Data'!AT422,'2. Collected Data'!AT22))</f>
        <v/>
      </c>
      <c r="AU22" s="41" t="str">
        <f>IF(COUNT('2. Collected Data'!AU122,'2. Collected Data'!AU222,'2. Collected Data'!AU322,'2. Collected Data'!AU422,'2. Collected Data'!AU22)&lt;=1,"",AVERAGE('2. Collected Data'!AU122,'2. Collected Data'!AU222,'2. Collected Data'!AU322,'2. Collected Data'!AU422,'2. Collected Data'!AU22))</f>
        <v/>
      </c>
      <c r="AV22" s="81"/>
      <c r="AW22" s="156" t="str">
        <f>IF(COUNT('2. Collected Data'!AW122,'2. Collected Data'!AW222,'2. Collected Data'!AW322,'2. Collected Data'!AW422,'2. Collected Data'!AW22)&lt;=1,"",AVERAGE('2. Collected Data'!AW122,'2. Collected Data'!AW222,'2. Collected Data'!AW322,'2. Collected Data'!AW422,'2. Collected Data'!AW22))</f>
        <v/>
      </c>
      <c r="AX22" s="156" t="str">
        <f>IF(COUNT('2. Collected Data'!AX122,'2. Collected Data'!AX222,'2. Collected Data'!AX322,'2. Collected Data'!AX422,'2. Collected Data'!AX22)&lt;=1,"",AVERAGE('2. Collected Data'!AX122,'2. Collected Data'!AX222,'2. Collected Data'!AX322,'2. Collected Data'!AX422,'2. Collected Data'!AX22))</f>
        <v/>
      </c>
      <c r="AY22" s="46"/>
      <c r="AZ22" s="84"/>
      <c r="BA22" s="81"/>
      <c r="BB22" s="71" t="str">
        <f>IF(COUNT('2. Collected Data'!BB122,'2. Collected Data'!BB222,'2. Collected Data'!BB322,'2. Collected Data'!BB422,'2. Collected Data'!BB22)&lt;=1,"",AVERAGE('2. Collected Data'!BB122,'2. Collected Data'!BB222,'2. Collected Data'!BB322,'2. Collected Data'!BB422,'2. Collected Data'!BB22))</f>
        <v/>
      </c>
      <c r="BC22" s="68" t="str">
        <f>IF(COUNT('2. Collected Data'!BC122,'2. Collected Data'!BC222,'2. Collected Data'!BC322,'2. Collected Data'!BC422,'2. Collected Data'!BC22)&lt;=1,"",AVERAGE('2. Collected Data'!BC122,'2. Collected Data'!BC222,'2. Collected Data'!BC322,'2. Collected Data'!BC422,'2. Collected Data'!BC22))</f>
        <v/>
      </c>
      <c r="BD22" s="68" t="str">
        <f>IF(COUNT('2. Collected Data'!BD122,'2. Collected Data'!BD222,'2. Collected Data'!BD322,'2. Collected Data'!BD422,'2. Collected Data'!BD22)&lt;=1,"",AVERAGE('2. Collected Data'!BD122,'2. Collected Data'!BD222,'2. Collected Data'!BD322,'2. Collected Data'!BD422,'2. Collected Data'!BD22))</f>
        <v/>
      </c>
      <c r="BE22" s="68" t="str">
        <f>IF(COUNT('2. Collected Data'!BE122,'2. Collected Data'!BE222,'2. Collected Data'!BE322,'2. Collected Data'!BE422,'2. Collected Data'!BE22)&lt;=1,"",AVERAGE('2. Collected Data'!BE122,'2. Collected Data'!BE222,'2. Collected Data'!BE322,'2. Collected Data'!BE422,'2. Collected Data'!BE22))</f>
        <v/>
      </c>
      <c r="BF22" s="68" t="str">
        <f>IF(COUNT('2. Collected Data'!BF122,'2. Collected Data'!BF222,'2. Collected Data'!BF322,'2. Collected Data'!BF422,'2. Collected Data'!BF22)&lt;=1,"",AVERAGE('2. Collected Data'!BF122,'2. Collected Data'!BF222,'2. Collected Data'!BF322,'2. Collected Data'!BF422,'2. Collected Data'!BF22))</f>
        <v/>
      </c>
      <c r="BG22" s="46"/>
      <c r="BH22" s="71" t="str">
        <f>IF(COUNT('2. Collected Data'!BH122,'2. Collected Data'!BH222,'2. Collected Data'!BH322,'2. Collected Data'!BH422,'2. Collected Data'!BH22)&lt;=1,"",AVERAGE('2. Collected Data'!BH122,'2. Collected Data'!BH222,'2. Collected Data'!BH322,'2. Collected Data'!BH422,'2. Collected Data'!BH22))</f>
        <v/>
      </c>
      <c r="BI22" s="43"/>
      <c r="BJ22" s="180"/>
      <c r="BK22" s="43">
        <f>IF(COUNT('2. Collected Data'!BK122,'2. Collected Data'!BK222,'2. Collected Data'!BK322,'2. Collected Data'!BK422,'2. Collected Data'!BK22)&lt;=1,"",AVERAGE('2. Collected Data'!BK122,'2. Collected Data'!BK222,'2. Collected Data'!BK322,'2. Collected Data'!BK422,'2. Collected Data'!BK22))</f>
        <v>3.9200000000000004</v>
      </c>
    </row>
    <row r="23" spans="1:63" s="47" customFormat="1" ht="11.25" customHeight="1" x14ac:dyDescent="0.15">
      <c r="A23" s="82" t="s">
        <v>349</v>
      </c>
      <c r="B23" s="147"/>
      <c r="C23" s="306"/>
      <c r="D23" s="306"/>
      <c r="E23" s="306"/>
      <c r="F23" s="306"/>
      <c r="G23" s="41">
        <f>IF(COUNT('2. Collected Data'!G123,'2. Collected Data'!G223,'2. Collected Data'!G323,'2. Collected Data'!G423,'2. Collected Data'!G23)&lt;=1,"",AVERAGE('2. Collected Data'!G123,'2. Collected Data'!G223,'2. Collected Data'!G323,'2. Collected Data'!G423,'2. Collected Data'!G23))</f>
        <v>42554.5</v>
      </c>
      <c r="H23" s="41">
        <f>IF(COUNT('2. Collected Data'!H123,'2. Collected Data'!H223,'2. Collected Data'!H323,'2. Collected Data'!H423,'2. Collected Data'!H23)&lt;=1,"",AVERAGE('2. Collected Data'!H123,'2. Collected Data'!H223,'2. Collected Data'!H323,'2. Collected Data'!H423,'2. Collected Data'!H23))</f>
        <v>17986.333333333332</v>
      </c>
      <c r="I23" s="41">
        <f>IF(COUNT('2. Collected Data'!I123,'2. Collected Data'!I223,'2. Collected Data'!I323,'2. Collected Data'!I423,'2. Collected Data'!I23)&lt;=1,"",AVERAGE('2. Collected Data'!I123,'2. Collected Data'!I223,'2. Collected Data'!I323,'2. Collected Data'!I423,'2. Collected Data'!I23))</f>
        <v>464</v>
      </c>
      <c r="J23" s="41">
        <f>IF(COUNT('2. Collected Data'!J123,'2. Collected Data'!J223,'2. Collected Data'!J323,'2. Collected Data'!J423,'2. Collected Data'!J23)&lt;=1,"",AVERAGE('2. Collected Data'!J123,'2. Collected Data'!J223,'2. Collected Data'!J323,'2. Collected Data'!J423,'2. Collected Data'!J23))</f>
        <v>68</v>
      </c>
      <c r="K23" s="41">
        <f>IF(COUNT('2. Collected Data'!K123,'2. Collected Data'!K223,'2. Collected Data'!K323,'2. Collected Data'!K423,'2. Collected Data'!K23)&lt;=1,"",AVERAGE('2. Collected Data'!K123,'2. Collected Data'!K223,'2. Collected Data'!K323,'2. Collected Data'!K423,'2. Collected Data'!K23))</f>
        <v>63.25</v>
      </c>
      <c r="L23" s="41">
        <f>IF(COUNT('2. Collected Data'!L123,'2. Collected Data'!L223,'2. Collected Data'!L323,'2. Collected Data'!L423,'2. Collected Data'!L23)&lt;=1,"",AVERAGE('2. Collected Data'!L123,'2. Collected Data'!L223,'2. Collected Data'!L323,'2. Collected Data'!L423,'2. Collected Data'!L23))</f>
        <v>5</v>
      </c>
      <c r="M23" s="41">
        <f>IF(COUNT('2. Collected Data'!M123,'2. Collected Data'!M223,'2. Collected Data'!M323,'2. Collected Data'!M423,'2. Collected Data'!M23)&lt;=1,"",AVERAGE('2. Collected Data'!M123,'2. Collected Data'!M223,'2. Collected Data'!M323,'2. Collected Data'!M423,'2. Collected Data'!M23))</f>
        <v>0</v>
      </c>
      <c r="N23" s="41">
        <f>IF(COUNT('2. Collected Data'!N123,'2. Collected Data'!N223,'2. Collected Data'!N323,'2. Collected Data'!N423,'2. Collected Data'!N23)&lt;=1,"",AVERAGE('2. Collected Data'!N123,'2. Collected Data'!N223,'2. Collected Data'!N323,'2. Collected Data'!N423,'2. Collected Data'!N23))</f>
        <v>0</v>
      </c>
      <c r="O23" s="41">
        <f>IF(COUNT('2. Collected Data'!O123,'2. Collected Data'!O223,'2. Collected Data'!O323,'2. Collected Data'!O423,'2. Collected Data'!O23)&lt;=1,"",AVERAGE('2. Collected Data'!O123,'2. Collected Data'!O223,'2. Collected Data'!O323,'2. Collected Data'!O423,'2. Collected Data'!O23))</f>
        <v>21</v>
      </c>
      <c r="P23" s="41">
        <f>IF(COUNT('2. Collected Data'!P123,'2. Collected Data'!P223,'2. Collected Data'!P323,'2. Collected Data'!P423,'2. Collected Data'!P23)&lt;=1,"",AVERAGE('2. Collected Data'!P123,'2. Collected Data'!P223,'2. Collected Data'!P323,'2. Collected Data'!P423,'2. Collected Data'!P23))</f>
        <v>0</v>
      </c>
      <c r="Q23" s="41">
        <f>IF(COUNT('2. Collected Data'!Q123,'2. Collected Data'!Q223,'2. Collected Data'!Q323,'2. Collected Data'!Q423,'2. Collected Data'!Q23)&lt;=1,"",AVERAGE('2. Collected Data'!Q123,'2. Collected Data'!Q223,'2. Collected Data'!Q323,'2. Collected Data'!Q423,'2. Collected Data'!Q23))</f>
        <v>15</v>
      </c>
      <c r="R23" s="41">
        <f>IF(COUNT('2. Collected Data'!R123,'2. Collected Data'!R223,'2. Collected Data'!R323,'2. Collected Data'!R423,'2. Collected Data'!R23)&lt;=1,"",AVERAGE('2. Collected Data'!R123,'2. Collected Data'!R223,'2. Collected Data'!R323,'2. Collected Data'!R423,'2. Collected Data'!R23))</f>
        <v>2</v>
      </c>
      <c r="S23" s="41">
        <f>IF(COUNT('2. Collected Data'!S123,'2. Collected Data'!S223,'2. Collected Data'!S323,'2. Collected Data'!S423,'2. Collected Data'!S23)&lt;=1,"",AVERAGE('2. Collected Data'!S123,'2. Collected Data'!S223,'2. Collected Data'!S323,'2. Collected Data'!S423,'2. Collected Data'!S23))</f>
        <v>0</v>
      </c>
      <c r="T23" s="41">
        <f>IF(COUNT('2. Collected Data'!T123,'2. Collected Data'!T223,'2. Collected Data'!T323,'2. Collected Data'!T423,'2. Collected Data'!T23)&lt;=1,"",AVERAGE('2. Collected Data'!T123,'2. Collected Data'!T223,'2. Collected Data'!T323,'2. Collected Data'!T423,'2. Collected Data'!T23))</f>
        <v>0</v>
      </c>
      <c r="U23" s="41">
        <f>IF(COUNT('2. Collected Data'!U123,'2. Collected Data'!U223,'2. Collected Data'!U323,'2. Collected Data'!U423,'2. Collected Data'!U23)&lt;=1,"",AVERAGE('2. Collected Data'!U123,'2. Collected Data'!U223,'2. Collected Data'!U323,'2. Collected Data'!U423,'2. Collected Data'!U23))</f>
        <v>0</v>
      </c>
      <c r="V23" s="41">
        <f>IF(COUNT('2. Collected Data'!V123,'2. Collected Data'!V223,'2. Collected Data'!V323,'2. Collected Data'!V423,'2. Collected Data'!V23)&lt;=1,"",AVERAGE('2. Collected Data'!V123,'2. Collected Data'!V223,'2. Collected Data'!V323,'2. Collected Data'!V423,'2. Collected Data'!V23))</f>
        <v>0</v>
      </c>
      <c r="W23" s="41">
        <f>IF(COUNT('2. Collected Data'!W123,'2. Collected Data'!W223,'2. Collected Data'!W323,'2. Collected Data'!W423,'2. Collected Data'!W23)&lt;=1,"",AVERAGE('2. Collected Data'!W123,'2. Collected Data'!W223,'2. Collected Data'!W323,'2. Collected Data'!W423,'2. Collected Data'!W23))</f>
        <v>9.25</v>
      </c>
      <c r="X23" s="41">
        <f>IF(COUNT('2. Collected Data'!X123,'2. Collected Data'!X223,'2. Collected Data'!X323,'2. Collected Data'!X423,'2. Collected Data'!X23)&lt;=1,"",AVERAGE('2. Collected Data'!X123,'2. Collected Data'!X223,'2. Collected Data'!X323,'2. Collected Data'!X423,'2. Collected Data'!X23))</f>
        <v>0</v>
      </c>
      <c r="Y23" s="41">
        <f>IF(COUNT('2. Collected Data'!Y123,'2. Collected Data'!Y223,'2. Collected Data'!Y323,'2. Collected Data'!Y423,'2. Collected Data'!Y23)&lt;=1,"",AVERAGE('2. Collected Data'!Y123,'2. Collected Data'!Y223,'2. Collected Data'!Y323,'2. Collected Data'!Y423,'2. Collected Data'!Y23))</f>
        <v>1888.75</v>
      </c>
      <c r="Z23" s="41">
        <f>IF(COUNT('2. Collected Data'!Z123,'2. Collected Data'!Z223,'2. Collected Data'!Z323,'2. Collected Data'!Z423,'2. Collected Data'!Z23)&lt;=1,"",AVERAGE('2. Collected Data'!Z123,'2. Collected Data'!Z223,'2. Collected Data'!Z323,'2. Collected Data'!Z423,'2. Collected Data'!Z23))</f>
        <v>0</v>
      </c>
      <c r="AA23" s="156">
        <f>IF(COUNT('2. Collected Data'!AA123,'2. Collected Data'!AA223,'2. Collected Data'!AA323,'2. Collected Data'!AA423,'2. Collected Data'!AA23)&lt;=1,"",AVERAGE('2. Collected Data'!AA123,'2. Collected Data'!AA223,'2. Collected Data'!AA323,'2. Collected Data'!AA423,'2. Collected Data'!AA23))</f>
        <v>0.99</v>
      </c>
      <c r="AB23" s="156">
        <f>IF(COUNT('2. Collected Data'!AB123,'2. Collected Data'!AB223,'2. Collected Data'!AB323,'2. Collected Data'!AB423,'2. Collected Data'!AB23)&lt;=1,"",AVERAGE('2. Collected Data'!AB123,'2. Collected Data'!AB223,'2. Collected Data'!AB323,'2. Collected Data'!AB423,'2. Collected Data'!AB23))</f>
        <v>0.01</v>
      </c>
      <c r="AC23" s="156">
        <f>IF(COUNT('2. Collected Data'!AC123,'2. Collected Data'!AC223,'2. Collected Data'!AC323,'2. Collected Data'!AC423,'2. Collected Data'!AC23)&lt;=1,"",AVERAGE('2. Collected Data'!AC123,'2. Collected Data'!AC223,'2. Collected Data'!AC323,'2. Collected Data'!AC423,'2. Collected Data'!AC23))</f>
        <v>0</v>
      </c>
      <c r="AD23" s="41">
        <f>IF(COUNT('2. Collected Data'!AD123,'2. Collected Data'!AD223,'2. Collected Data'!AD323,'2. Collected Data'!AD423,'2. Collected Data'!AD23)&lt;=1,"",AVERAGE('2. Collected Data'!AD123,'2. Collected Data'!AD223,'2. Collected Data'!AD323,'2. Collected Data'!AD423,'2. Collected Data'!AD23))</f>
        <v>123.5</v>
      </c>
      <c r="AE23" s="41">
        <f>IF(COUNT('2. Collected Data'!AE123,'2. Collected Data'!AE223,'2. Collected Data'!AE323,'2. Collected Data'!AE423,'2. Collected Data'!AE23)&lt;=1,"",AVERAGE('2. Collected Data'!AE123,'2. Collected Data'!AE223,'2. Collected Data'!AE323,'2. Collected Data'!AE423,'2. Collected Data'!AE23))</f>
        <v>55111.25</v>
      </c>
      <c r="AF23" s="41">
        <f>IF(COUNT('2. Collected Data'!AF123,'2. Collected Data'!AF223,'2. Collected Data'!AF323,'2. Collected Data'!AF423,'2. Collected Data'!AF23)&lt;=1,"",AVERAGE('2. Collected Data'!AF123,'2. Collected Data'!AF223,'2. Collected Data'!AF323,'2. Collected Data'!AF423,'2. Collected Data'!AF23))</f>
        <v>90.5</v>
      </c>
      <c r="AG23" s="41">
        <f>IF(COUNT('2. Collected Data'!AG123,'2. Collected Data'!AG223,'2. Collected Data'!AG323,'2. Collected Data'!AG423,'2. Collected Data'!AG23)&lt;=1,"",AVERAGE('2. Collected Data'!AG123,'2. Collected Data'!AG223,'2. Collected Data'!AG323,'2. Collected Data'!AG423,'2. Collected Data'!AG23))</f>
        <v>1559921.6666666667</v>
      </c>
      <c r="AH23" s="81"/>
      <c r="AI23" s="41">
        <f>IF(COUNT('2. Collected Data'!AI123,'2. Collected Data'!AI223,'2. Collected Data'!AI323,'2. Collected Data'!AI423,'2. Collected Data'!AI23)&lt;=1,"",AVERAGE('2. Collected Data'!AI123,'2. Collected Data'!AI223,'2. Collected Data'!AI323,'2. Collected Data'!AI423,'2. Collected Data'!AI23))</f>
        <v>12380.75</v>
      </c>
      <c r="AJ23" s="41">
        <f>IF(COUNT('2. Collected Data'!AJ123,'2. Collected Data'!AJ223,'2. Collected Data'!AJ323,'2. Collected Data'!AJ423,'2. Collected Data'!AJ23)&lt;=1,"",AVERAGE('2. Collected Data'!AJ123,'2. Collected Data'!AJ223,'2. Collected Data'!AJ323,'2. Collected Data'!AJ423,'2. Collected Data'!AJ23))</f>
        <v>27</v>
      </c>
      <c r="AK23" s="41">
        <f>IF(COUNT('2. Collected Data'!AK123,'2. Collected Data'!AK223,'2. Collected Data'!AK323,'2. Collected Data'!AK423,'2. Collected Data'!AK23)&lt;=1,"",AVERAGE('2. Collected Data'!AK123,'2. Collected Data'!AK223,'2. Collected Data'!AK323,'2. Collected Data'!AK423,'2. Collected Data'!AK23))</f>
        <v>0</v>
      </c>
      <c r="AL23" s="41">
        <f>IF(COUNT('2. Collected Data'!AL123,'2. Collected Data'!AL223,'2. Collected Data'!AL323,'2. Collected Data'!AL423,'2. Collected Data'!AL23)&lt;=1,"",AVERAGE('2. Collected Data'!AL123,'2. Collected Data'!AL223,'2. Collected Data'!AL323,'2. Collected Data'!AL423,'2. Collected Data'!AL23))</f>
        <v>526.5</v>
      </c>
      <c r="AM23" s="41">
        <f>IF(COUNT('2. Collected Data'!AM123,'2. Collected Data'!AM223,'2. Collected Data'!AM323,'2. Collected Data'!AM423,'2. Collected Data'!AM23)&lt;=1,"",AVERAGE('2. Collected Data'!AM123,'2. Collected Data'!AM223,'2. Collected Data'!AM323,'2. Collected Data'!AM423,'2. Collected Data'!AM23))</f>
        <v>0</v>
      </c>
      <c r="AN23" s="113"/>
      <c r="AO23" s="41">
        <f>IF(COUNT('2. Collected Data'!AO123,'2. Collected Data'!AO223,'2. Collected Data'!AO323,'2. Collected Data'!AO423,'2. Collected Data'!AO23)&lt;=1,"",AVERAGE('2. Collected Data'!AO123,'2. Collected Data'!AO223,'2. Collected Data'!AO323,'2. Collected Data'!AO423,'2. Collected Data'!AO23))</f>
        <v>522145</v>
      </c>
      <c r="AP23" s="41">
        <f>IF(COUNT('2. Collected Data'!AP123,'2. Collected Data'!AP223,'2. Collected Data'!AP323,'2. Collected Data'!AP423,'2. Collected Data'!AP23)&lt;=1,"",AVERAGE('2. Collected Data'!AP123,'2. Collected Data'!AP223,'2. Collected Data'!AP323,'2. Collected Data'!AP423,'2. Collected Data'!AP23))</f>
        <v>2700</v>
      </c>
      <c r="AQ23" s="41">
        <f>IF(COUNT('2. Collected Data'!AQ123,'2. Collected Data'!AQ223,'2. Collected Data'!AQ323,'2. Collected Data'!AQ423,'2. Collected Data'!AQ23)&lt;=1,"",AVERAGE('2. Collected Data'!AQ123,'2. Collected Data'!AQ223,'2. Collected Data'!AQ323,'2. Collected Data'!AQ423,'2. Collected Data'!AQ23))</f>
        <v>0</v>
      </c>
      <c r="AR23" s="41">
        <f>IF(COUNT('2. Collected Data'!AR123,'2. Collected Data'!AR223,'2. Collected Data'!AR323,'2. Collected Data'!AR423,'2. Collected Data'!AR23)&lt;=1,"",AVERAGE('2. Collected Data'!AR123,'2. Collected Data'!AR223,'2. Collected Data'!AR323,'2. Collected Data'!AR423,'2. Collected Data'!AR23))</f>
        <v>0</v>
      </c>
      <c r="AS23" s="41">
        <f>IF(COUNT('2. Collected Data'!AS123,'2. Collected Data'!AS223,'2. Collected Data'!AS323,'2. Collected Data'!AS423,'2. Collected Data'!AS23)&lt;=1,"",AVERAGE('2. Collected Data'!AS123,'2. Collected Data'!AS223,'2. Collected Data'!AS323,'2. Collected Data'!AS423,'2. Collected Data'!AS23))</f>
        <v>0</v>
      </c>
      <c r="AT23" s="41">
        <f>IF(COUNT('2. Collected Data'!AT123,'2. Collected Data'!AT223,'2. Collected Data'!AT323,'2. Collected Data'!AT423,'2. Collected Data'!AT23)&lt;=1,"",AVERAGE('2. Collected Data'!AT123,'2. Collected Data'!AT223,'2. Collected Data'!AT323,'2. Collected Data'!AT423,'2. Collected Data'!AT23))</f>
        <v>1250</v>
      </c>
      <c r="AU23" s="41">
        <f>IF(COUNT('2. Collected Data'!AU123,'2. Collected Data'!AU223,'2. Collected Data'!AU323,'2. Collected Data'!AU423,'2. Collected Data'!AU23)&lt;=1,"",AVERAGE('2. Collected Data'!AU123,'2. Collected Data'!AU223,'2. Collected Data'!AU323,'2. Collected Data'!AU423,'2. Collected Data'!AU23))</f>
        <v>0</v>
      </c>
      <c r="AV23" s="81"/>
      <c r="AW23" s="156">
        <f>IF(COUNT('2. Collected Data'!AW123,'2. Collected Data'!AW223,'2. Collected Data'!AW323,'2. Collected Data'!AW423,'2. Collected Data'!AW23)&lt;=1,"",AVERAGE('2. Collected Data'!AW123,'2. Collected Data'!AW223,'2. Collected Data'!AW323,'2. Collected Data'!AW423,'2. Collected Data'!AW23))</f>
        <v>0.8</v>
      </c>
      <c r="AX23" s="156">
        <f>IF(COUNT('2. Collected Data'!AX123,'2. Collected Data'!AX223,'2. Collected Data'!AX323,'2. Collected Data'!AX423,'2. Collected Data'!AX23)&lt;=1,"",AVERAGE('2. Collected Data'!AX123,'2. Collected Data'!AX223,'2. Collected Data'!AX323,'2. Collected Data'!AX423,'2. Collected Data'!AX23))</f>
        <v>0</v>
      </c>
      <c r="AY23" s="46"/>
      <c r="AZ23" s="84"/>
      <c r="BA23" s="81"/>
      <c r="BB23" s="71">
        <f>IF(COUNT('2. Collected Data'!BB123,'2. Collected Data'!BB223,'2. Collected Data'!BB323,'2. Collected Data'!BB423,'2. Collected Data'!BB23)&lt;=1,"",AVERAGE('2. Collected Data'!BB123,'2. Collected Data'!BB223,'2. Collected Data'!BB323,'2. Collected Data'!BB423,'2. Collected Data'!BB23))</f>
        <v>138.60250000000002</v>
      </c>
      <c r="BC23" s="68">
        <f>IF(COUNT('2. Collected Data'!BC123,'2. Collected Data'!BC223,'2. Collected Data'!BC323,'2. Collected Data'!BC423,'2. Collected Data'!BC23)&lt;=1,"",AVERAGE('2. Collected Data'!BC123,'2. Collected Data'!BC223,'2. Collected Data'!BC323,'2. Collected Data'!BC423,'2. Collected Data'!BC23))</f>
        <v>2266192.04</v>
      </c>
      <c r="BD23" s="68">
        <f>IF(COUNT('2. Collected Data'!BD123,'2. Collected Data'!BD223,'2. Collected Data'!BD323,'2. Collected Data'!BD423,'2. Collected Data'!BD23)&lt;=1,"",AVERAGE('2. Collected Data'!BD123,'2. Collected Data'!BD223,'2. Collected Data'!BD323,'2. Collected Data'!BD423,'2. Collected Data'!BD23))</f>
        <v>2364221.5575000001</v>
      </c>
      <c r="BE23" s="68">
        <f>IF(COUNT('2. Collected Data'!BE123,'2. Collected Data'!BE223,'2. Collected Data'!BE323,'2. Collected Data'!BE423,'2. Collected Data'!BE23)&lt;=1,"",AVERAGE('2. Collected Data'!BE123,'2. Collected Data'!BE223,'2. Collected Data'!BE323,'2. Collected Data'!BE423,'2. Collected Data'!BE23))</f>
        <v>1903569.4899999998</v>
      </c>
      <c r="BF23" s="68">
        <f>IF(COUNT('2. Collected Data'!BF123,'2. Collected Data'!BF223,'2. Collected Data'!BF323,'2. Collected Data'!BF423,'2. Collected Data'!BF23)&lt;=1,"",AVERAGE('2. Collected Data'!BF123,'2. Collected Data'!BF223,'2. Collected Data'!BF323,'2. Collected Data'!BF423,'2. Collected Data'!BF23))</f>
        <v>6534346.5875000004</v>
      </c>
      <c r="BG23" s="46"/>
      <c r="BH23" s="71">
        <f>IF(COUNT('2. Collected Data'!BH123,'2. Collected Data'!BH223,'2. Collected Data'!BH323,'2. Collected Data'!BH423,'2. Collected Data'!BH23)&lt;=1,"",AVERAGE('2. Collected Data'!BH123,'2. Collected Data'!BH223,'2. Collected Data'!BH323,'2. Collected Data'!BH423,'2. Collected Data'!BH23))</f>
        <v>139.36666666666667</v>
      </c>
      <c r="BI23" s="43"/>
      <c r="BJ23" s="180"/>
      <c r="BK23" s="43">
        <f>IF(COUNT('2. Collected Data'!BK123,'2. Collected Data'!BK223,'2. Collected Data'!BK323,'2. Collected Data'!BK423,'2. Collected Data'!BK23)&lt;=1,"",AVERAGE('2. Collected Data'!BK123,'2. Collected Data'!BK223,'2. Collected Data'!BK323,'2. Collected Data'!BK423,'2. Collected Data'!BK23))</f>
        <v>19.466666666666665</v>
      </c>
    </row>
    <row r="24" spans="1:63" s="47" customFormat="1" ht="11.25" customHeight="1" x14ac:dyDescent="0.15">
      <c r="A24" s="82" t="s">
        <v>350</v>
      </c>
      <c r="B24" s="147"/>
      <c r="C24" s="306"/>
      <c r="D24" s="306"/>
      <c r="E24" s="306"/>
      <c r="F24" s="306"/>
      <c r="G24" s="41" t="str">
        <f>IF(COUNT('2. Collected Data'!G124,'2. Collected Data'!G224,'2. Collected Data'!G324,'2. Collected Data'!G424,'2. Collected Data'!G24)&lt;=1,"",AVERAGE('2. Collected Data'!G124,'2. Collected Data'!G224,'2. Collected Data'!G324,'2. Collected Data'!G424,'2. Collected Data'!G24))</f>
        <v/>
      </c>
      <c r="H24" s="41" t="str">
        <f>IF(COUNT('2. Collected Data'!H124,'2. Collected Data'!H224,'2. Collected Data'!H324,'2. Collected Data'!H424,'2. Collected Data'!H24)&lt;=1,"",AVERAGE('2. Collected Data'!H124,'2. Collected Data'!H224,'2. Collected Data'!H324,'2. Collected Data'!H424,'2. Collected Data'!H24))</f>
        <v/>
      </c>
      <c r="I24" s="41" t="str">
        <f>IF(COUNT('2. Collected Data'!I124,'2. Collected Data'!I224,'2. Collected Data'!I324,'2. Collected Data'!I424,'2. Collected Data'!I24)&lt;=1,"",AVERAGE('2. Collected Data'!I124,'2. Collected Data'!I224,'2. Collected Data'!I324,'2. Collected Data'!I424,'2. Collected Data'!I24))</f>
        <v/>
      </c>
      <c r="J24" s="41" t="str">
        <f>IF(COUNT('2. Collected Data'!J124,'2. Collected Data'!J224,'2. Collected Data'!J324,'2. Collected Data'!J424,'2. Collected Data'!J24)&lt;=1,"",AVERAGE('2. Collected Data'!J124,'2. Collected Data'!J224,'2. Collected Data'!J324,'2. Collected Data'!J424,'2. Collected Data'!J24))</f>
        <v/>
      </c>
      <c r="K24" s="41" t="str">
        <f>IF(COUNT('2. Collected Data'!K124,'2. Collected Data'!K224,'2. Collected Data'!K324,'2. Collected Data'!K424,'2. Collected Data'!K24)&lt;=1,"",AVERAGE('2. Collected Data'!K124,'2. Collected Data'!K224,'2. Collected Data'!K324,'2. Collected Data'!K424,'2. Collected Data'!K24))</f>
        <v/>
      </c>
      <c r="L24" s="41" t="str">
        <f>IF(COUNT('2. Collected Data'!L124,'2. Collected Data'!L224,'2. Collected Data'!L324,'2. Collected Data'!L424,'2. Collected Data'!L24)&lt;=1,"",AVERAGE('2. Collected Data'!L124,'2. Collected Data'!L224,'2. Collected Data'!L324,'2. Collected Data'!L424,'2. Collected Data'!L24))</f>
        <v/>
      </c>
      <c r="M24" s="41" t="str">
        <f>IF(COUNT('2. Collected Data'!M124,'2. Collected Data'!M224,'2. Collected Data'!M324,'2. Collected Data'!M424,'2. Collected Data'!M24)&lt;=1,"",AVERAGE('2. Collected Data'!M124,'2. Collected Data'!M224,'2. Collected Data'!M324,'2. Collected Data'!M424,'2. Collected Data'!M24))</f>
        <v/>
      </c>
      <c r="N24" s="41" t="str">
        <f>IF(COUNT('2. Collected Data'!N124,'2. Collected Data'!N224,'2. Collected Data'!N324,'2. Collected Data'!N424,'2. Collected Data'!N24)&lt;=1,"",AVERAGE('2. Collected Data'!N124,'2. Collected Data'!N224,'2. Collected Data'!N324,'2. Collected Data'!N424,'2. Collected Data'!N24))</f>
        <v/>
      </c>
      <c r="O24" s="41" t="str">
        <f>IF(COUNT('2. Collected Data'!O124,'2. Collected Data'!O224,'2. Collected Data'!O324,'2. Collected Data'!O424,'2. Collected Data'!O24)&lt;=1,"",AVERAGE('2. Collected Data'!O124,'2. Collected Data'!O224,'2. Collected Data'!O324,'2. Collected Data'!O424,'2. Collected Data'!O24))</f>
        <v/>
      </c>
      <c r="P24" s="41" t="str">
        <f>IF(COUNT('2. Collected Data'!P124,'2. Collected Data'!P224,'2. Collected Data'!P324,'2. Collected Data'!P424,'2. Collected Data'!P24)&lt;=1,"",AVERAGE('2. Collected Data'!P124,'2. Collected Data'!P224,'2. Collected Data'!P324,'2. Collected Data'!P424,'2. Collected Data'!P24))</f>
        <v/>
      </c>
      <c r="Q24" s="41" t="str">
        <f>IF(COUNT('2. Collected Data'!Q124,'2. Collected Data'!Q224,'2. Collected Data'!Q324,'2. Collected Data'!Q424,'2. Collected Data'!Q24)&lt;=1,"",AVERAGE('2. Collected Data'!Q124,'2. Collected Data'!Q224,'2. Collected Data'!Q324,'2. Collected Data'!Q424,'2. Collected Data'!Q24))</f>
        <v/>
      </c>
      <c r="R24" s="41" t="str">
        <f>IF(COUNT('2. Collected Data'!R124,'2. Collected Data'!R224,'2. Collected Data'!R324,'2. Collected Data'!R424,'2. Collected Data'!R24)&lt;=1,"",AVERAGE('2. Collected Data'!R124,'2. Collected Data'!R224,'2. Collected Data'!R324,'2. Collected Data'!R424,'2. Collected Data'!R24))</f>
        <v/>
      </c>
      <c r="S24" s="41" t="str">
        <f>IF(COUNT('2. Collected Data'!S124,'2. Collected Data'!S224,'2. Collected Data'!S324,'2. Collected Data'!S424,'2. Collected Data'!S24)&lt;=1,"",AVERAGE('2. Collected Data'!S124,'2. Collected Data'!S224,'2. Collected Data'!S324,'2. Collected Data'!S424,'2. Collected Data'!S24))</f>
        <v/>
      </c>
      <c r="T24" s="41" t="str">
        <f>IF(COUNT('2. Collected Data'!T124,'2. Collected Data'!T224,'2. Collected Data'!T324,'2. Collected Data'!T424,'2. Collected Data'!T24)&lt;=1,"",AVERAGE('2. Collected Data'!T124,'2. Collected Data'!T224,'2. Collected Data'!T324,'2. Collected Data'!T424,'2. Collected Data'!T24))</f>
        <v/>
      </c>
      <c r="U24" s="41" t="str">
        <f>IF(COUNT('2. Collected Data'!U124,'2. Collected Data'!U224,'2. Collected Data'!U324,'2. Collected Data'!U424,'2. Collected Data'!U24)&lt;=1,"",AVERAGE('2. Collected Data'!U124,'2. Collected Data'!U224,'2. Collected Data'!U324,'2. Collected Data'!U424,'2. Collected Data'!U24))</f>
        <v/>
      </c>
      <c r="V24" s="41" t="str">
        <f>IF(COUNT('2. Collected Data'!V124,'2. Collected Data'!V224,'2. Collected Data'!V324,'2. Collected Data'!V424,'2. Collected Data'!V24)&lt;=1,"",AVERAGE('2. Collected Data'!V124,'2. Collected Data'!V224,'2. Collected Data'!V324,'2. Collected Data'!V424,'2. Collected Data'!V24))</f>
        <v/>
      </c>
      <c r="W24" s="41" t="str">
        <f>IF(COUNT('2. Collected Data'!W124,'2. Collected Data'!W224,'2. Collected Data'!W324,'2. Collected Data'!W424,'2. Collected Data'!W24)&lt;=1,"",AVERAGE('2. Collected Data'!W124,'2. Collected Data'!W224,'2. Collected Data'!W324,'2. Collected Data'!W424,'2. Collected Data'!W24))</f>
        <v/>
      </c>
      <c r="X24" s="41" t="str">
        <f>IF(COUNT('2. Collected Data'!X124,'2. Collected Data'!X224,'2. Collected Data'!X324,'2. Collected Data'!X424,'2. Collected Data'!X24)&lt;=1,"",AVERAGE('2. Collected Data'!X124,'2. Collected Data'!X224,'2. Collected Data'!X324,'2. Collected Data'!X424,'2. Collected Data'!X24))</f>
        <v/>
      </c>
      <c r="Y24" s="41" t="str">
        <f>IF(COUNT('2. Collected Data'!Y124,'2. Collected Data'!Y224,'2. Collected Data'!Y324,'2. Collected Data'!Y424,'2. Collected Data'!Y24)&lt;=1,"",AVERAGE('2. Collected Data'!Y124,'2. Collected Data'!Y224,'2. Collected Data'!Y324,'2. Collected Data'!Y424,'2. Collected Data'!Y24))</f>
        <v/>
      </c>
      <c r="Z24" s="41" t="str">
        <f>IF(COUNT('2. Collected Data'!Z124,'2. Collected Data'!Z224,'2. Collected Data'!Z324,'2. Collected Data'!Z424,'2. Collected Data'!Z24)&lt;=1,"",AVERAGE('2. Collected Data'!Z124,'2. Collected Data'!Z224,'2. Collected Data'!Z324,'2. Collected Data'!Z424,'2. Collected Data'!Z24))</f>
        <v/>
      </c>
      <c r="AA24" s="156" t="str">
        <f>IF(COUNT('2. Collected Data'!AA124,'2. Collected Data'!AA224,'2. Collected Data'!AA324,'2. Collected Data'!AA424,'2. Collected Data'!AA24)&lt;=1,"",AVERAGE('2. Collected Data'!AA124,'2. Collected Data'!AA224,'2. Collected Data'!AA324,'2. Collected Data'!AA424,'2. Collected Data'!AA24))</f>
        <v/>
      </c>
      <c r="AB24" s="156" t="str">
        <f>IF(COUNT('2. Collected Data'!AB124,'2. Collected Data'!AB224,'2. Collected Data'!AB324,'2. Collected Data'!AB424,'2. Collected Data'!AB24)&lt;=1,"",AVERAGE('2. Collected Data'!AB124,'2. Collected Data'!AB224,'2. Collected Data'!AB324,'2. Collected Data'!AB424,'2. Collected Data'!AB24))</f>
        <v/>
      </c>
      <c r="AC24" s="156" t="str">
        <f>IF(COUNT('2. Collected Data'!AC124,'2. Collected Data'!AC224,'2. Collected Data'!AC324,'2. Collected Data'!AC424,'2. Collected Data'!AC24)&lt;=1,"",AVERAGE('2. Collected Data'!AC124,'2. Collected Data'!AC224,'2. Collected Data'!AC324,'2. Collected Data'!AC424,'2. Collected Data'!AC24))</f>
        <v/>
      </c>
      <c r="AD24" s="41" t="str">
        <f>IF(COUNT('2. Collected Data'!AD124,'2. Collected Data'!AD224,'2. Collected Data'!AD324,'2. Collected Data'!AD424,'2. Collected Data'!AD24)&lt;=1,"",AVERAGE('2. Collected Data'!AD124,'2. Collected Data'!AD224,'2. Collected Data'!AD324,'2. Collected Data'!AD424,'2. Collected Data'!AD24))</f>
        <v/>
      </c>
      <c r="AE24" s="41" t="str">
        <f>IF(COUNT('2. Collected Data'!AE124,'2. Collected Data'!AE224,'2. Collected Data'!AE324,'2. Collected Data'!AE424,'2. Collected Data'!AE24)&lt;=1,"",AVERAGE('2. Collected Data'!AE124,'2. Collected Data'!AE224,'2. Collected Data'!AE324,'2. Collected Data'!AE424,'2. Collected Data'!AE24))</f>
        <v/>
      </c>
      <c r="AF24" s="41" t="str">
        <f>IF(COUNT('2. Collected Data'!AF124,'2. Collected Data'!AF224,'2. Collected Data'!AF324,'2. Collected Data'!AF424,'2. Collected Data'!AF24)&lt;=1,"",AVERAGE('2. Collected Data'!AF124,'2. Collected Data'!AF224,'2. Collected Data'!AF324,'2. Collected Data'!AF424,'2. Collected Data'!AF24))</f>
        <v/>
      </c>
      <c r="AG24" s="41" t="str">
        <f>IF(COUNT('2. Collected Data'!AG124,'2. Collected Data'!AG224,'2. Collected Data'!AG324,'2. Collected Data'!AG424,'2. Collected Data'!AG24)&lt;=1,"",AVERAGE('2. Collected Data'!AG124,'2. Collected Data'!AG224,'2. Collected Data'!AG324,'2. Collected Data'!AG424,'2. Collected Data'!AG24))</f>
        <v/>
      </c>
      <c r="AH24" s="81"/>
      <c r="AI24" s="41" t="str">
        <f>IF(COUNT('2. Collected Data'!AI124,'2. Collected Data'!AI224,'2. Collected Data'!AI324,'2. Collected Data'!AI424,'2. Collected Data'!AI24)&lt;=1,"",AVERAGE('2. Collected Data'!AI124,'2. Collected Data'!AI224,'2. Collected Data'!AI324,'2. Collected Data'!AI424,'2. Collected Data'!AI24))</f>
        <v/>
      </c>
      <c r="AJ24" s="41" t="str">
        <f>IF(COUNT('2. Collected Data'!AJ124,'2. Collected Data'!AJ224,'2. Collected Data'!AJ324,'2. Collected Data'!AJ424,'2. Collected Data'!AJ24)&lt;=1,"",AVERAGE('2. Collected Data'!AJ124,'2. Collected Data'!AJ224,'2. Collected Data'!AJ324,'2. Collected Data'!AJ424,'2. Collected Data'!AJ24))</f>
        <v/>
      </c>
      <c r="AK24" s="41" t="str">
        <f>IF(COUNT('2. Collected Data'!AK124,'2. Collected Data'!AK224,'2. Collected Data'!AK324,'2. Collected Data'!AK424,'2. Collected Data'!AK24)&lt;=1,"",AVERAGE('2. Collected Data'!AK124,'2. Collected Data'!AK224,'2. Collected Data'!AK324,'2. Collected Data'!AK424,'2. Collected Data'!AK24))</f>
        <v/>
      </c>
      <c r="AL24" s="41" t="str">
        <f>IF(COUNT('2. Collected Data'!AL124,'2. Collected Data'!AL224,'2. Collected Data'!AL324,'2. Collected Data'!AL424,'2. Collected Data'!AL24)&lt;=1,"",AVERAGE('2. Collected Data'!AL124,'2. Collected Data'!AL224,'2. Collected Data'!AL324,'2. Collected Data'!AL424,'2. Collected Data'!AL24))</f>
        <v/>
      </c>
      <c r="AM24" s="41" t="str">
        <f>IF(COUNT('2. Collected Data'!AM124,'2. Collected Data'!AM224,'2. Collected Data'!AM324,'2. Collected Data'!AM424,'2. Collected Data'!AM24)&lt;=1,"",AVERAGE('2. Collected Data'!AM124,'2. Collected Data'!AM224,'2. Collected Data'!AM324,'2. Collected Data'!AM424,'2. Collected Data'!AM24))</f>
        <v/>
      </c>
      <c r="AN24" s="113"/>
      <c r="AO24" s="41" t="str">
        <f>IF(COUNT('2. Collected Data'!AO124,'2. Collected Data'!AO224,'2. Collected Data'!AO324,'2. Collected Data'!AO424,'2. Collected Data'!AO24)&lt;=1,"",AVERAGE('2. Collected Data'!AO124,'2. Collected Data'!AO224,'2. Collected Data'!AO324,'2. Collected Data'!AO424,'2. Collected Data'!AO24))</f>
        <v/>
      </c>
      <c r="AP24" s="41" t="str">
        <f>IF(COUNT('2. Collected Data'!AP124,'2. Collected Data'!AP224,'2. Collected Data'!AP324,'2. Collected Data'!AP424,'2. Collected Data'!AP24)&lt;=1,"",AVERAGE('2. Collected Data'!AP124,'2. Collected Data'!AP224,'2. Collected Data'!AP324,'2. Collected Data'!AP424,'2. Collected Data'!AP24))</f>
        <v/>
      </c>
      <c r="AQ24" s="41" t="str">
        <f>IF(COUNT('2. Collected Data'!AQ124,'2. Collected Data'!AQ224,'2. Collected Data'!AQ324,'2. Collected Data'!AQ424,'2. Collected Data'!AQ24)&lt;=1,"",AVERAGE('2. Collected Data'!AQ124,'2. Collected Data'!AQ224,'2. Collected Data'!AQ324,'2. Collected Data'!AQ424,'2. Collected Data'!AQ24))</f>
        <v/>
      </c>
      <c r="AR24" s="41" t="str">
        <f>IF(COUNT('2. Collected Data'!AR124,'2. Collected Data'!AR224,'2. Collected Data'!AR324,'2. Collected Data'!AR424,'2. Collected Data'!AR24)&lt;=1,"",AVERAGE('2. Collected Data'!AR124,'2. Collected Data'!AR224,'2. Collected Data'!AR324,'2. Collected Data'!AR424,'2. Collected Data'!AR24))</f>
        <v/>
      </c>
      <c r="AS24" s="41" t="str">
        <f>IF(COUNT('2. Collected Data'!AS124,'2. Collected Data'!AS224,'2. Collected Data'!AS324,'2. Collected Data'!AS424,'2. Collected Data'!AS24)&lt;=1,"",AVERAGE('2. Collected Data'!AS124,'2. Collected Data'!AS224,'2. Collected Data'!AS324,'2. Collected Data'!AS424,'2. Collected Data'!AS24))</f>
        <v/>
      </c>
      <c r="AT24" s="41" t="str">
        <f>IF(COUNT('2. Collected Data'!AT124,'2. Collected Data'!AT224,'2. Collected Data'!AT324,'2. Collected Data'!AT424,'2. Collected Data'!AT24)&lt;=1,"",AVERAGE('2. Collected Data'!AT124,'2. Collected Data'!AT224,'2. Collected Data'!AT324,'2. Collected Data'!AT424,'2. Collected Data'!AT24))</f>
        <v/>
      </c>
      <c r="AU24" s="41" t="str">
        <f>IF(COUNT('2. Collected Data'!AU124,'2. Collected Data'!AU224,'2. Collected Data'!AU324,'2. Collected Data'!AU424,'2. Collected Data'!AU24)&lt;=1,"",AVERAGE('2. Collected Data'!AU124,'2. Collected Data'!AU224,'2. Collected Data'!AU324,'2. Collected Data'!AU424,'2. Collected Data'!AU24))</f>
        <v/>
      </c>
      <c r="AV24" s="81"/>
      <c r="AW24" s="156" t="str">
        <f>IF(COUNT('2. Collected Data'!AW124,'2. Collected Data'!AW224,'2. Collected Data'!AW324,'2. Collected Data'!AW424,'2. Collected Data'!AW24)&lt;=1,"",AVERAGE('2. Collected Data'!AW124,'2. Collected Data'!AW224,'2. Collected Data'!AW324,'2. Collected Data'!AW424,'2. Collected Data'!AW24))</f>
        <v/>
      </c>
      <c r="AX24" s="156" t="str">
        <f>IF(COUNT('2. Collected Data'!AX124,'2. Collected Data'!AX224,'2. Collected Data'!AX324,'2. Collected Data'!AX424,'2. Collected Data'!AX24)&lt;=1,"",AVERAGE('2. Collected Data'!AX124,'2. Collected Data'!AX224,'2. Collected Data'!AX324,'2. Collected Data'!AX424,'2. Collected Data'!AX24))</f>
        <v/>
      </c>
      <c r="AY24" s="46"/>
      <c r="AZ24" s="84"/>
      <c r="BA24" s="81"/>
      <c r="BB24" s="71" t="str">
        <f>IF(COUNT('2. Collected Data'!BB124,'2. Collected Data'!BB224,'2. Collected Data'!BB324,'2. Collected Data'!BB424,'2. Collected Data'!BB24)&lt;=1,"",AVERAGE('2. Collected Data'!BB124,'2. Collected Data'!BB224,'2. Collected Data'!BB324,'2. Collected Data'!BB424,'2. Collected Data'!BB24))</f>
        <v/>
      </c>
      <c r="BC24" s="68" t="str">
        <f>IF(COUNT('2. Collected Data'!BC124,'2. Collected Data'!BC224,'2. Collected Data'!BC324,'2. Collected Data'!BC424,'2. Collected Data'!BC24)&lt;=1,"",AVERAGE('2. Collected Data'!BC124,'2. Collected Data'!BC224,'2. Collected Data'!BC324,'2. Collected Data'!BC424,'2. Collected Data'!BC24))</f>
        <v/>
      </c>
      <c r="BD24" s="68" t="str">
        <f>IF(COUNT('2. Collected Data'!BD124,'2. Collected Data'!BD224,'2. Collected Data'!BD324,'2. Collected Data'!BD424,'2. Collected Data'!BD24)&lt;=1,"",AVERAGE('2. Collected Data'!BD124,'2. Collected Data'!BD224,'2. Collected Data'!BD324,'2. Collected Data'!BD424,'2. Collected Data'!BD24))</f>
        <v/>
      </c>
      <c r="BE24" s="68" t="str">
        <f>IF(COUNT('2. Collected Data'!BE124,'2. Collected Data'!BE224,'2. Collected Data'!BE324,'2. Collected Data'!BE424,'2. Collected Data'!BE24)&lt;=1,"",AVERAGE('2. Collected Data'!BE124,'2. Collected Data'!BE224,'2. Collected Data'!BE324,'2. Collected Data'!BE424,'2. Collected Data'!BE24))</f>
        <v/>
      </c>
      <c r="BF24" s="68" t="str">
        <f>IF(COUNT('2. Collected Data'!BF124,'2. Collected Data'!BF224,'2. Collected Data'!BF324,'2. Collected Data'!BF424,'2. Collected Data'!BF24)&lt;=1,"",AVERAGE('2. Collected Data'!BF124,'2. Collected Data'!BF224,'2. Collected Data'!BF324,'2. Collected Data'!BF424,'2. Collected Data'!BF24))</f>
        <v/>
      </c>
      <c r="BG24" s="46"/>
      <c r="BH24" s="71" t="str">
        <f>IF(COUNT('2. Collected Data'!BH124,'2. Collected Data'!BH224,'2. Collected Data'!BH324,'2. Collected Data'!BH424,'2. Collected Data'!BH24)&lt;=1,"",AVERAGE('2. Collected Data'!BH124,'2. Collected Data'!BH224,'2. Collected Data'!BH324,'2. Collected Data'!BH424,'2. Collected Data'!BH24))</f>
        <v/>
      </c>
      <c r="BI24" s="43"/>
      <c r="BJ24" s="180"/>
      <c r="BK24" s="43" t="str">
        <f>IF(COUNT('2. Collected Data'!BK124,'2. Collected Data'!BK224,'2. Collected Data'!BK324,'2. Collected Data'!BK424,'2. Collected Data'!BK24)&lt;=1,"",AVERAGE('2. Collected Data'!BK124,'2. Collected Data'!BK224,'2. Collected Data'!BK324,'2. Collected Data'!BK424,'2. Collected Data'!BK24))</f>
        <v/>
      </c>
    </row>
    <row r="25" spans="1:63" s="47" customFormat="1" ht="11.25" customHeight="1" x14ac:dyDescent="0.15">
      <c r="A25" s="82" t="s">
        <v>351</v>
      </c>
      <c r="B25" s="147"/>
      <c r="C25" s="306"/>
      <c r="D25" s="306"/>
      <c r="E25" s="306"/>
      <c r="F25" s="306"/>
      <c r="G25" s="41">
        <f>IF(COUNT('2. Collected Data'!G125,'2. Collected Data'!G225,'2. Collected Data'!G325,'2. Collected Data'!G425,'2. Collected Data'!G25)&lt;=1,"",AVERAGE('2. Collected Data'!G125,'2. Collected Data'!G225,'2. Collected Data'!G325,'2. Collected Data'!G425,'2. Collected Data'!G25))</f>
        <v>12538</v>
      </c>
      <c r="H25" s="41">
        <f>IF(COUNT('2. Collected Data'!H125,'2. Collected Data'!H225,'2. Collected Data'!H325,'2. Collected Data'!H425,'2. Collected Data'!H25)&lt;=1,"",AVERAGE('2. Collected Data'!H125,'2. Collected Data'!H225,'2. Collected Data'!H325,'2. Collected Data'!H425,'2. Collected Data'!H25))</f>
        <v>5970</v>
      </c>
      <c r="I25" s="41">
        <f>IF(COUNT('2. Collected Data'!I125,'2. Collected Data'!I225,'2. Collected Data'!I325,'2. Collected Data'!I425,'2. Collected Data'!I25)&lt;=1,"",AVERAGE('2. Collected Data'!I125,'2. Collected Data'!I225,'2. Collected Data'!I325,'2. Collected Data'!I425,'2. Collected Data'!I25))</f>
        <v>429.2</v>
      </c>
      <c r="J25" s="41">
        <f>IF(COUNT('2. Collected Data'!J125,'2. Collected Data'!J225,'2. Collected Data'!J325,'2. Collected Data'!J425,'2. Collected Data'!J25)&lt;=1,"",AVERAGE('2. Collected Data'!J125,'2. Collected Data'!J225,'2. Collected Data'!J325,'2. Collected Data'!J425,'2. Collected Data'!J25))</f>
        <v>38.4</v>
      </c>
      <c r="K25" s="41">
        <f>IF(COUNT('2. Collected Data'!K125,'2. Collected Data'!K225,'2. Collected Data'!K325,'2. Collected Data'!K425,'2. Collected Data'!K25)&lt;=1,"",AVERAGE('2. Collected Data'!K125,'2. Collected Data'!K225,'2. Collected Data'!K325,'2. Collected Data'!K425,'2. Collected Data'!K25))</f>
        <v>20.399999999999999</v>
      </c>
      <c r="L25" s="41">
        <f>IF(COUNT('2. Collected Data'!L125,'2. Collected Data'!L225,'2. Collected Data'!L325,'2. Collected Data'!L425,'2. Collected Data'!L25)&lt;=1,"",AVERAGE('2. Collected Data'!L125,'2. Collected Data'!L225,'2. Collected Data'!L325,'2. Collected Data'!L425,'2. Collected Data'!L25))</f>
        <v>2</v>
      </c>
      <c r="M25" s="41">
        <f>IF(COUNT('2. Collected Data'!M125,'2. Collected Data'!M225,'2. Collected Data'!M325,'2. Collected Data'!M425,'2. Collected Data'!M25)&lt;=1,"",AVERAGE('2. Collected Data'!M125,'2. Collected Data'!M225,'2. Collected Data'!M325,'2. Collected Data'!M425,'2. Collected Data'!M25))</f>
        <v>288.2</v>
      </c>
      <c r="N25" s="41">
        <f>IF(COUNT('2. Collected Data'!N125,'2. Collected Data'!N225,'2. Collected Data'!N325,'2. Collected Data'!N425,'2. Collected Data'!N25)&lt;=1,"",AVERAGE('2. Collected Data'!N125,'2. Collected Data'!N225,'2. Collected Data'!N325,'2. Collected Data'!N425,'2. Collected Data'!N25))</f>
        <v>0.6</v>
      </c>
      <c r="O25" s="41">
        <f>IF(COUNT('2. Collected Data'!O125,'2. Collected Data'!O225,'2. Collected Data'!O325,'2. Collected Data'!O425,'2. Collected Data'!O25)&lt;=1,"",AVERAGE('2. Collected Data'!O125,'2. Collected Data'!O225,'2. Collected Data'!O325,'2. Collected Data'!O425,'2. Collected Data'!O25))</f>
        <v>380.6</v>
      </c>
      <c r="P25" s="41">
        <f>IF(COUNT('2. Collected Data'!P125,'2. Collected Data'!P225,'2. Collected Data'!P325,'2. Collected Data'!P425,'2. Collected Data'!P25)&lt;=1,"",AVERAGE('2. Collected Data'!P125,'2. Collected Data'!P225,'2. Collected Data'!P325,'2. Collected Data'!P425,'2. Collected Data'!P25))</f>
        <v>0</v>
      </c>
      <c r="Q25" s="41">
        <f>IF(COUNT('2. Collected Data'!Q125,'2. Collected Data'!Q225,'2. Collected Data'!Q325,'2. Collected Data'!Q425,'2. Collected Data'!Q25)&lt;=1,"",AVERAGE('2. Collected Data'!Q125,'2. Collected Data'!Q225,'2. Collected Data'!Q325,'2. Collected Data'!Q425,'2. Collected Data'!Q25))</f>
        <v>0</v>
      </c>
      <c r="R25" s="41">
        <f>IF(COUNT('2. Collected Data'!R125,'2. Collected Data'!R225,'2. Collected Data'!R325,'2. Collected Data'!R425,'2. Collected Data'!R25)&lt;=1,"",AVERAGE('2. Collected Data'!R125,'2. Collected Data'!R225,'2. Collected Data'!R325,'2. Collected Data'!R425,'2. Collected Data'!R25))</f>
        <v>0</v>
      </c>
      <c r="S25" s="41">
        <f>IF(COUNT('2. Collected Data'!S125,'2. Collected Data'!S225,'2. Collected Data'!S325,'2. Collected Data'!S425,'2. Collected Data'!S25)&lt;=1,"",AVERAGE('2. Collected Data'!S125,'2. Collected Data'!S225,'2. Collected Data'!S325,'2. Collected Data'!S425,'2. Collected Data'!S25))</f>
        <v>0</v>
      </c>
      <c r="T25" s="41">
        <f>IF(COUNT('2. Collected Data'!T125,'2. Collected Data'!T225,'2. Collected Data'!T325,'2. Collected Data'!T425,'2. Collected Data'!T25)&lt;=1,"",AVERAGE('2. Collected Data'!T125,'2. Collected Data'!T225,'2. Collected Data'!T325,'2. Collected Data'!T425,'2. Collected Data'!T25))</f>
        <v>0</v>
      </c>
      <c r="U25" s="41">
        <f>IF(COUNT('2. Collected Data'!U125,'2. Collected Data'!U225,'2. Collected Data'!U325,'2. Collected Data'!U425,'2. Collected Data'!U25)&lt;=1,"",AVERAGE('2. Collected Data'!U125,'2. Collected Data'!U225,'2. Collected Data'!U325,'2. Collected Data'!U425,'2. Collected Data'!U25))</f>
        <v>0</v>
      </c>
      <c r="V25" s="41">
        <f>IF(COUNT('2. Collected Data'!V125,'2. Collected Data'!V225,'2. Collected Data'!V325,'2. Collected Data'!V425,'2. Collected Data'!V25)&lt;=1,"",AVERAGE('2. Collected Data'!V125,'2. Collected Data'!V225,'2. Collected Data'!V325,'2. Collected Data'!V425,'2. Collected Data'!V25))</f>
        <v>0</v>
      </c>
      <c r="W25" s="41">
        <f>IF(COUNT('2. Collected Data'!W125,'2. Collected Data'!W225,'2. Collected Data'!W325,'2. Collected Data'!W425,'2. Collected Data'!W25)&lt;=1,"",AVERAGE('2. Collected Data'!W125,'2. Collected Data'!W225,'2. Collected Data'!W325,'2. Collected Data'!W425,'2. Collected Data'!W25))</f>
        <v>0</v>
      </c>
      <c r="X25" s="41">
        <f>IF(COUNT('2. Collected Data'!X125,'2. Collected Data'!X225,'2. Collected Data'!X325,'2. Collected Data'!X425,'2. Collected Data'!X25)&lt;=1,"",AVERAGE('2. Collected Data'!X125,'2. Collected Data'!X225,'2. Collected Data'!X325,'2. Collected Data'!X425,'2. Collected Data'!X25))</f>
        <v>0</v>
      </c>
      <c r="Y25" s="41">
        <f>IF(COUNT('2. Collected Data'!Y125,'2. Collected Data'!Y225,'2. Collected Data'!Y325,'2. Collected Data'!Y425,'2. Collected Data'!Y25)&lt;=1,"",AVERAGE('2. Collected Data'!Y125,'2. Collected Data'!Y225,'2. Collected Data'!Y325,'2. Collected Data'!Y425,'2. Collected Data'!Y25))</f>
        <v>554</v>
      </c>
      <c r="Z25" s="41">
        <f>IF(COUNT('2. Collected Data'!Z125,'2. Collected Data'!Z225,'2. Collected Data'!Z325,'2. Collected Data'!Z425,'2. Collected Data'!Z25)&lt;=1,"",AVERAGE('2. Collected Data'!Z125,'2. Collected Data'!Z225,'2. Collected Data'!Z325,'2. Collected Data'!Z425,'2. Collected Data'!Z25))</f>
        <v>24.2</v>
      </c>
      <c r="AA25" s="156">
        <f>IF(COUNT('2. Collected Data'!AA125,'2. Collected Data'!AA225,'2. Collected Data'!AA325,'2. Collected Data'!AA425,'2. Collected Data'!AA25)&lt;=1,"",AVERAGE('2. Collected Data'!AA125,'2. Collected Data'!AA225,'2. Collected Data'!AA325,'2. Collected Data'!AA425,'2. Collected Data'!AA25))</f>
        <v>1</v>
      </c>
      <c r="AB25" s="156">
        <f>IF(COUNT('2. Collected Data'!AB125,'2. Collected Data'!AB225,'2. Collected Data'!AB325,'2. Collected Data'!AB425,'2. Collected Data'!AB25)&lt;=1,"",AVERAGE('2. Collected Data'!AB125,'2. Collected Data'!AB225,'2. Collected Data'!AB325,'2. Collected Data'!AB425,'2. Collected Data'!AB25))</f>
        <v>0</v>
      </c>
      <c r="AC25" s="156">
        <f>IF(COUNT('2. Collected Data'!AC125,'2. Collected Data'!AC225,'2. Collected Data'!AC325,'2. Collected Data'!AC425,'2. Collected Data'!AC25)&lt;=1,"",AVERAGE('2. Collected Data'!AC125,'2. Collected Data'!AC225,'2. Collected Data'!AC325,'2. Collected Data'!AC425,'2. Collected Data'!AC25))</f>
        <v>0</v>
      </c>
      <c r="AD25" s="41">
        <f>IF(COUNT('2. Collected Data'!AD125,'2. Collected Data'!AD225,'2. Collected Data'!AD325,'2. Collected Data'!AD425,'2. Collected Data'!AD25)&lt;=1,"",AVERAGE('2. Collected Data'!AD125,'2. Collected Data'!AD225,'2. Collected Data'!AD325,'2. Collected Data'!AD425,'2. Collected Data'!AD25))</f>
        <v>132.6</v>
      </c>
      <c r="AE25" s="41">
        <f>IF(COUNT('2. Collected Data'!AE125,'2. Collected Data'!AE225,'2. Collected Data'!AE325,'2. Collected Data'!AE425,'2. Collected Data'!AE25)&lt;=1,"",AVERAGE('2. Collected Data'!AE125,'2. Collected Data'!AE225,'2. Collected Data'!AE325,'2. Collected Data'!AE425,'2. Collected Data'!AE25))</f>
        <v>242590</v>
      </c>
      <c r="AF25" s="41">
        <f>IF(COUNT('2. Collected Data'!AF125,'2. Collected Data'!AF225,'2. Collected Data'!AF325,'2. Collected Data'!AF425,'2. Collected Data'!AF25)&lt;=1,"",AVERAGE('2. Collected Data'!AF125,'2. Collected Data'!AF225,'2. Collected Data'!AF325,'2. Collected Data'!AF425,'2. Collected Data'!AF25))</f>
        <v>126.4</v>
      </c>
      <c r="AG25" s="41">
        <f>IF(COUNT('2. Collected Data'!AG125,'2. Collected Data'!AG225,'2. Collected Data'!AG325,'2. Collected Data'!AG425,'2. Collected Data'!AG25)&lt;=1,"",AVERAGE('2. Collected Data'!AG125,'2. Collected Data'!AG225,'2. Collected Data'!AG325,'2. Collected Data'!AG425,'2. Collected Data'!AG25))</f>
        <v>2299240</v>
      </c>
      <c r="AH25" s="81"/>
      <c r="AI25" s="41">
        <f>IF(COUNT('2. Collected Data'!AI125,'2. Collected Data'!AI225,'2. Collected Data'!AI325,'2. Collected Data'!AI425,'2. Collected Data'!AI25)&lt;=1,"",AVERAGE('2. Collected Data'!AI125,'2. Collected Data'!AI225,'2. Collected Data'!AI325,'2. Collected Data'!AI425,'2. Collected Data'!AI25))</f>
        <v>145519</v>
      </c>
      <c r="AJ25" s="41">
        <f>IF(COUNT('2. Collected Data'!AJ125,'2. Collected Data'!AJ225,'2. Collected Data'!AJ325,'2. Collected Data'!AJ425,'2. Collected Data'!AJ25)&lt;=1,"",AVERAGE('2. Collected Data'!AJ125,'2. Collected Data'!AJ225,'2. Collected Data'!AJ325,'2. Collected Data'!AJ425,'2. Collected Data'!AJ25))</f>
        <v>0</v>
      </c>
      <c r="AK25" s="41">
        <f>IF(COUNT('2. Collected Data'!AK125,'2. Collected Data'!AK225,'2. Collected Data'!AK325,'2. Collected Data'!AK425,'2. Collected Data'!AK25)&lt;=1,"",AVERAGE('2. Collected Data'!AK125,'2. Collected Data'!AK225,'2. Collected Data'!AK325,'2. Collected Data'!AK425,'2. Collected Data'!AK25))</f>
        <v>0</v>
      </c>
      <c r="AL25" s="41">
        <f>IF(COUNT('2. Collected Data'!AL125,'2. Collected Data'!AL225,'2. Collected Data'!AL325,'2. Collected Data'!AL425,'2. Collected Data'!AL25)&lt;=1,"",AVERAGE('2. Collected Data'!AL125,'2. Collected Data'!AL225,'2. Collected Data'!AL325,'2. Collected Data'!AL425,'2. Collected Data'!AL25))</f>
        <v>3311.4</v>
      </c>
      <c r="AM25" s="41">
        <f>IF(COUNT('2. Collected Data'!AM125,'2. Collected Data'!AM225,'2. Collected Data'!AM325,'2. Collected Data'!AM425,'2. Collected Data'!AM25)&lt;=1,"",AVERAGE('2. Collected Data'!AM125,'2. Collected Data'!AM225,'2. Collected Data'!AM325,'2. Collected Data'!AM425,'2. Collected Data'!AM25))</f>
        <v>15337.6</v>
      </c>
      <c r="AN25" s="113"/>
      <c r="AO25" s="41">
        <f>IF(COUNT('2. Collected Data'!AO125,'2. Collected Data'!AO225,'2. Collected Data'!AO325,'2. Collected Data'!AO425,'2. Collected Data'!AO25)&lt;=1,"",AVERAGE('2. Collected Data'!AO125,'2. Collected Data'!AO225,'2. Collected Data'!AO325,'2. Collected Data'!AO425,'2. Collected Data'!AO25))</f>
        <v>4896835.4000000004</v>
      </c>
      <c r="AP25" s="41">
        <f>IF(COUNT('2. Collected Data'!AP125,'2. Collected Data'!AP225,'2. Collected Data'!AP325,'2. Collected Data'!AP425,'2. Collected Data'!AP25)&lt;=1,"",AVERAGE('2. Collected Data'!AP125,'2. Collected Data'!AP225,'2. Collected Data'!AP325,'2. Collected Data'!AP425,'2. Collected Data'!AP25))</f>
        <v>0</v>
      </c>
      <c r="AQ25" s="41">
        <f>IF(COUNT('2. Collected Data'!AQ125,'2. Collected Data'!AQ225,'2. Collected Data'!AQ325,'2. Collected Data'!AQ425,'2. Collected Data'!AQ25)&lt;=1,"",AVERAGE('2. Collected Data'!AQ125,'2. Collected Data'!AQ225,'2. Collected Data'!AQ325,'2. Collected Data'!AQ425,'2. Collected Data'!AQ25))</f>
        <v>900813.6</v>
      </c>
      <c r="AR25" s="41">
        <f>IF(COUNT('2. Collected Data'!AR125,'2. Collected Data'!AR225,'2. Collected Data'!AR325,'2. Collected Data'!AR425,'2. Collected Data'!AR25)&lt;=1,"",AVERAGE('2. Collected Data'!AR125,'2. Collected Data'!AR225,'2. Collected Data'!AR325,'2. Collected Data'!AR425,'2. Collected Data'!AR25))</f>
        <v>0</v>
      </c>
      <c r="AS25" s="41">
        <f>IF(COUNT('2. Collected Data'!AS125,'2. Collected Data'!AS225,'2. Collected Data'!AS325,'2. Collected Data'!AS425,'2. Collected Data'!AS25)&lt;=1,"",AVERAGE('2. Collected Data'!AS125,'2. Collected Data'!AS225,'2. Collected Data'!AS325,'2. Collected Data'!AS425,'2. Collected Data'!AS25))</f>
        <v>42200.2</v>
      </c>
      <c r="AT25" s="41">
        <f>IF(COUNT('2. Collected Data'!AT125,'2. Collected Data'!AT225,'2. Collected Data'!AT325,'2. Collected Data'!AT425,'2. Collected Data'!AT25)&lt;=1,"",AVERAGE('2. Collected Data'!AT125,'2. Collected Data'!AT225,'2. Collected Data'!AT325,'2. Collected Data'!AT425,'2. Collected Data'!AT25))</f>
        <v>0</v>
      </c>
      <c r="AU25" s="41">
        <f>IF(COUNT('2. Collected Data'!AU125,'2. Collected Data'!AU225,'2. Collected Data'!AU325,'2. Collected Data'!AU425,'2. Collected Data'!AU25)&lt;=1,"",AVERAGE('2. Collected Data'!AU125,'2. Collected Data'!AU225,'2. Collected Data'!AU325,'2. Collected Data'!AU425,'2. Collected Data'!AU25))</f>
        <v>0</v>
      </c>
      <c r="AV25" s="81"/>
      <c r="AW25" s="156">
        <f>IF(COUNT('2. Collected Data'!AW125,'2. Collected Data'!AW225,'2. Collected Data'!AW325,'2. Collected Data'!AW425,'2. Collected Data'!AW25)&lt;=1,"",AVERAGE('2. Collected Data'!AW125,'2. Collected Data'!AW225,'2. Collected Data'!AW325,'2. Collected Data'!AW425,'2. Collected Data'!AW25))</f>
        <v>0.84000000000000008</v>
      </c>
      <c r="AX25" s="156">
        <f>IF(COUNT('2. Collected Data'!AX125,'2. Collected Data'!AX225,'2. Collected Data'!AX325,'2. Collected Data'!AX425,'2. Collected Data'!AX25)&lt;=1,"",AVERAGE('2. Collected Data'!AX125,'2. Collected Data'!AX225,'2. Collected Data'!AX325,'2. Collected Data'!AX425,'2. Collected Data'!AX25))</f>
        <v>0.16</v>
      </c>
      <c r="AY25" s="46"/>
      <c r="AZ25" s="84"/>
      <c r="BA25" s="81"/>
      <c r="BB25" s="71">
        <f>IF(COUNT('2. Collected Data'!BB125,'2. Collected Data'!BB225,'2. Collected Data'!BB325,'2. Collected Data'!BB425,'2. Collected Data'!BB25)&lt;=1,"",AVERAGE('2. Collected Data'!BB125,'2. Collected Data'!BB225,'2. Collected Data'!BB325,'2. Collected Data'!BB425,'2. Collected Data'!BB25))</f>
        <v>65.701999999999998</v>
      </c>
      <c r="BC25" s="68">
        <f>IF(COUNT('2. Collected Data'!BC125,'2. Collected Data'!BC225,'2. Collected Data'!BC325,'2. Collected Data'!BC425,'2. Collected Data'!BC25)&lt;=1,"",AVERAGE('2. Collected Data'!BC125,'2. Collected Data'!BC225,'2. Collected Data'!BC325,'2. Collected Data'!BC425,'2. Collected Data'!BC25))</f>
        <v>4196004.5999999996</v>
      </c>
      <c r="BD25" s="68">
        <f>IF(COUNT('2. Collected Data'!BD125,'2. Collected Data'!BD225,'2. Collected Data'!BD325,'2. Collected Data'!BD425,'2. Collected Data'!BD25)&lt;=1,"",AVERAGE('2. Collected Data'!BD125,'2. Collected Data'!BD225,'2. Collected Data'!BD325,'2. Collected Data'!BD425,'2. Collected Data'!BD25))</f>
        <v>6250576</v>
      </c>
      <c r="BE25" s="68">
        <f>IF(COUNT('2. Collected Data'!BE125,'2. Collected Data'!BE225,'2. Collected Data'!BE325,'2. Collected Data'!BE425,'2. Collected Data'!BE25)&lt;=1,"",AVERAGE('2. Collected Data'!BE125,'2. Collected Data'!BE225,'2. Collected Data'!BE325,'2. Collected Data'!BE425,'2. Collected Data'!BE25))</f>
        <v>12376703.4</v>
      </c>
      <c r="BF25" s="68">
        <f>IF(COUNT('2. Collected Data'!BF125,'2. Collected Data'!BF225,'2. Collected Data'!BF325,'2. Collected Data'!BF425,'2. Collected Data'!BF25)&lt;=1,"",AVERAGE('2. Collected Data'!BF125,'2. Collected Data'!BF225,'2. Collected Data'!BF325,'2. Collected Data'!BF425,'2. Collected Data'!BF25))</f>
        <v>22823084</v>
      </c>
      <c r="BG25" s="46"/>
      <c r="BH25" s="71">
        <f>IF(COUNT('2. Collected Data'!BH125,'2. Collected Data'!BH225,'2. Collected Data'!BH325,'2. Collected Data'!BH425,'2. Collected Data'!BH25)&lt;=1,"",AVERAGE('2. Collected Data'!BH125,'2. Collected Data'!BH225,'2. Collected Data'!BH325,'2. Collected Data'!BH425,'2. Collected Data'!BH25))</f>
        <v>69.289999999999992</v>
      </c>
      <c r="BI25" s="43"/>
      <c r="BJ25" s="180"/>
      <c r="BK25" s="43">
        <f>IF(COUNT('2. Collected Data'!BK125,'2. Collected Data'!BK225,'2. Collected Data'!BK325,'2. Collected Data'!BK425,'2. Collected Data'!BK25)&lt;=1,"",AVERAGE('2. Collected Data'!BK125,'2. Collected Data'!BK225,'2. Collected Data'!BK325,'2. Collected Data'!BK425,'2. Collected Data'!BK25))</f>
        <v>752.75</v>
      </c>
    </row>
    <row r="26" spans="1:63" s="50" customFormat="1" ht="11.25" customHeight="1" x14ac:dyDescent="0.15">
      <c r="A26" s="82" t="s">
        <v>135</v>
      </c>
      <c r="B26" s="147"/>
      <c r="C26" s="306"/>
      <c r="D26" s="306"/>
      <c r="E26" s="306"/>
      <c r="F26" s="306"/>
      <c r="G26" s="41">
        <f>IF(COUNT('2. Collected Data'!G126,'2. Collected Data'!G226,'2. Collected Data'!G326,'2. Collected Data'!G426,'2. Collected Data'!G26)&lt;=1,"",AVERAGE('2. Collected Data'!G126,'2. Collected Data'!G226,'2. Collected Data'!G326,'2. Collected Data'!G426,'2. Collected Data'!G26))</f>
        <v>45222.6</v>
      </c>
      <c r="H26" s="41">
        <f>IF(COUNT('2. Collected Data'!H126,'2. Collected Data'!H226,'2. Collected Data'!H326,'2. Collected Data'!H426,'2. Collected Data'!H26)&lt;=1,"",AVERAGE('2. Collected Data'!H126,'2. Collected Data'!H226,'2. Collected Data'!H326,'2. Collected Data'!H426,'2. Collected Data'!H26))</f>
        <v>16207.75</v>
      </c>
      <c r="I26" s="41">
        <f>IF(COUNT('2. Collected Data'!I126,'2. Collected Data'!I226,'2. Collected Data'!I326,'2. Collected Data'!I426,'2. Collected Data'!I26)&lt;=1,"",AVERAGE('2. Collected Data'!I126,'2. Collected Data'!I226,'2. Collected Data'!I326,'2. Collected Data'!I426,'2. Collected Data'!I26))</f>
        <v>1782.4</v>
      </c>
      <c r="J26" s="41">
        <f>IF(COUNT('2. Collected Data'!J126,'2. Collected Data'!J226,'2. Collected Data'!J326,'2. Collected Data'!J426,'2. Collected Data'!J26)&lt;=1,"",AVERAGE('2. Collected Data'!J126,'2. Collected Data'!J226,'2. Collected Data'!J326,'2. Collected Data'!J426,'2. Collected Data'!J26))</f>
        <v>97</v>
      </c>
      <c r="K26" s="41">
        <f>IF(COUNT('2. Collected Data'!K126,'2. Collected Data'!K226,'2. Collected Data'!K326,'2. Collected Data'!K426,'2. Collected Data'!K26)&lt;=1,"",AVERAGE('2. Collected Data'!K126,'2. Collected Data'!K226,'2. Collected Data'!K326,'2. Collected Data'!K426,'2. Collected Data'!K26))</f>
        <v>13.4</v>
      </c>
      <c r="L26" s="41">
        <f>IF(COUNT('2. Collected Data'!L126,'2. Collected Data'!L226,'2. Collected Data'!L326,'2. Collected Data'!L426,'2. Collected Data'!L26)&lt;=1,"",AVERAGE('2. Collected Data'!L126,'2. Collected Data'!L226,'2. Collected Data'!L326,'2. Collected Data'!L426,'2. Collected Data'!L26))</f>
        <v>0</v>
      </c>
      <c r="M26" s="41">
        <f>IF(COUNT('2. Collected Data'!M126,'2. Collected Data'!M226,'2. Collected Data'!M326,'2. Collected Data'!M426,'2. Collected Data'!M26)&lt;=1,"",AVERAGE('2. Collected Data'!M126,'2. Collected Data'!M226,'2. Collected Data'!M326,'2. Collected Data'!M426,'2. Collected Data'!M26))</f>
        <v>490.6</v>
      </c>
      <c r="N26" s="41">
        <f>IF(COUNT('2. Collected Data'!N126,'2. Collected Data'!N226,'2. Collected Data'!N326,'2. Collected Data'!N426,'2. Collected Data'!N26)&lt;=1,"",AVERAGE('2. Collected Data'!N126,'2. Collected Data'!N226,'2. Collected Data'!N326,'2. Collected Data'!N426,'2. Collected Data'!N26))</f>
        <v>131.6</v>
      </c>
      <c r="O26" s="41">
        <f>IF(COUNT('2. Collected Data'!O126,'2. Collected Data'!O226,'2. Collected Data'!O326,'2. Collected Data'!O426,'2. Collected Data'!O26)&lt;=1,"",AVERAGE('2. Collected Data'!O126,'2. Collected Data'!O226,'2. Collected Data'!O326,'2. Collected Data'!O426,'2. Collected Data'!O26))</f>
        <v>898.6</v>
      </c>
      <c r="P26" s="41">
        <f>IF(COUNT('2. Collected Data'!P126,'2. Collected Data'!P226,'2. Collected Data'!P326,'2. Collected Data'!P426,'2. Collected Data'!P26)&lt;=1,"",AVERAGE('2. Collected Data'!P126,'2. Collected Data'!P226,'2. Collected Data'!P326,'2. Collected Data'!P426,'2. Collected Data'!P26))</f>
        <v>2</v>
      </c>
      <c r="Q26" s="41">
        <f>IF(COUNT('2. Collected Data'!Q126,'2. Collected Data'!Q226,'2. Collected Data'!Q326,'2. Collected Data'!Q426,'2. Collected Data'!Q26)&lt;=1,"",AVERAGE('2. Collected Data'!Q126,'2. Collected Data'!Q226,'2. Collected Data'!Q326,'2. Collected Data'!Q426,'2. Collected Data'!Q26))</f>
        <v>0</v>
      </c>
      <c r="R26" s="41">
        <f>IF(COUNT('2. Collected Data'!R126,'2. Collected Data'!R226,'2. Collected Data'!R326,'2. Collected Data'!R426,'2. Collected Data'!R26)&lt;=1,"",AVERAGE('2. Collected Data'!R126,'2. Collected Data'!R226,'2. Collected Data'!R326,'2. Collected Data'!R426,'2. Collected Data'!R26))</f>
        <v>0</v>
      </c>
      <c r="S26" s="41">
        <f>IF(COUNT('2. Collected Data'!S126,'2. Collected Data'!S226,'2. Collected Data'!S326,'2. Collected Data'!S426,'2. Collected Data'!S26)&lt;=1,"",AVERAGE('2. Collected Data'!S126,'2. Collected Data'!S226,'2. Collected Data'!S326,'2. Collected Data'!S426,'2. Collected Data'!S26))</f>
        <v>0</v>
      </c>
      <c r="T26" s="41">
        <f>IF(COUNT('2. Collected Data'!T126,'2. Collected Data'!T226,'2. Collected Data'!T326,'2. Collected Data'!T426,'2. Collected Data'!T26)&lt;=1,"",AVERAGE('2. Collected Data'!T126,'2. Collected Data'!T226,'2. Collected Data'!T326,'2. Collected Data'!T426,'2. Collected Data'!T26))</f>
        <v>0</v>
      </c>
      <c r="U26" s="41">
        <f>IF(COUNT('2. Collected Data'!U126,'2. Collected Data'!U226,'2. Collected Data'!U326,'2. Collected Data'!U426,'2. Collected Data'!U26)&lt;=1,"",AVERAGE('2. Collected Data'!U126,'2. Collected Data'!U226,'2. Collected Data'!U326,'2. Collected Data'!U426,'2. Collected Data'!U26))</f>
        <v>0</v>
      </c>
      <c r="V26" s="41">
        <f>IF(COUNT('2. Collected Data'!V126,'2. Collected Data'!V226,'2. Collected Data'!V326,'2. Collected Data'!V426,'2. Collected Data'!V26)&lt;=1,"",AVERAGE('2. Collected Data'!V126,'2. Collected Data'!V226,'2. Collected Data'!V326,'2. Collected Data'!V426,'2. Collected Data'!V26))</f>
        <v>0</v>
      </c>
      <c r="W26" s="41">
        <f>IF(COUNT('2. Collected Data'!W126,'2. Collected Data'!W226,'2. Collected Data'!W326,'2. Collected Data'!W426,'2. Collected Data'!W26)&lt;=1,"",AVERAGE('2. Collected Data'!W126,'2. Collected Data'!W226,'2. Collected Data'!W326,'2. Collected Data'!W426,'2. Collected Data'!W26))</f>
        <v>0</v>
      </c>
      <c r="X26" s="41">
        <f>IF(COUNT('2. Collected Data'!X126,'2. Collected Data'!X226,'2. Collected Data'!X326,'2. Collected Data'!X426,'2. Collected Data'!X26)&lt;=1,"",AVERAGE('2. Collected Data'!X126,'2. Collected Data'!X226,'2. Collected Data'!X326,'2. Collected Data'!X426,'2. Collected Data'!X26))</f>
        <v>0</v>
      </c>
      <c r="Y26" s="41">
        <f>IF(COUNT('2. Collected Data'!Y126,'2. Collected Data'!Y226,'2. Collected Data'!Y326,'2. Collected Data'!Y426,'2. Collected Data'!Y26)&lt;=1,"",AVERAGE('2. Collected Data'!Y126,'2. Collected Data'!Y226,'2. Collected Data'!Y326,'2. Collected Data'!Y426,'2. Collected Data'!Y26))</f>
        <v>1633</v>
      </c>
      <c r="Z26" s="41">
        <f>IF(COUNT('2. Collected Data'!Z126,'2. Collected Data'!Z226,'2. Collected Data'!Z326,'2. Collected Data'!Z426,'2. Collected Data'!Z26)&lt;=1,"",AVERAGE('2. Collected Data'!Z126,'2. Collected Data'!Z226,'2. Collected Data'!Z326,'2. Collected Data'!Z426,'2. Collected Data'!Z26))</f>
        <v>1785.6</v>
      </c>
      <c r="AA26" s="156">
        <f>IF(COUNT('2. Collected Data'!AA126,'2. Collected Data'!AA226,'2. Collected Data'!AA326,'2. Collected Data'!AA426,'2. Collected Data'!AA26)&lt;=1,"",AVERAGE('2. Collected Data'!AA126,'2. Collected Data'!AA226,'2. Collected Data'!AA326,'2. Collected Data'!AA426,'2. Collected Data'!AA26))</f>
        <v>0.91799999999999993</v>
      </c>
      <c r="AB26" s="156">
        <f>IF(COUNT('2. Collected Data'!AB126,'2. Collected Data'!AB226,'2. Collected Data'!AB326,'2. Collected Data'!AB426,'2. Collected Data'!AB26)&lt;=1,"",AVERAGE('2. Collected Data'!AB126,'2. Collected Data'!AB226,'2. Collected Data'!AB326,'2. Collected Data'!AB426,'2. Collected Data'!AB26))</f>
        <v>0</v>
      </c>
      <c r="AC26" s="156">
        <f>IF(COUNT('2. Collected Data'!AC126,'2. Collected Data'!AC226,'2. Collected Data'!AC326,'2. Collected Data'!AC426,'2. Collected Data'!AC26)&lt;=1,"",AVERAGE('2. Collected Data'!AC126,'2. Collected Data'!AC226,'2. Collected Data'!AC326,'2. Collected Data'!AC426,'2. Collected Data'!AC26))</f>
        <v>8.2000000000000003E-2</v>
      </c>
      <c r="AD26" s="41">
        <f>IF(COUNT('2. Collected Data'!AD126,'2. Collected Data'!AD226,'2. Collected Data'!AD326,'2. Collected Data'!AD426,'2. Collected Data'!AD26)&lt;=1,"",AVERAGE('2. Collected Data'!AD126,'2. Collected Data'!AD226,'2. Collected Data'!AD326,'2. Collected Data'!AD426,'2. Collected Data'!AD26))</f>
        <v>176.6</v>
      </c>
      <c r="AE26" s="41">
        <f>IF(COUNT('2. Collected Data'!AE126,'2. Collected Data'!AE226,'2. Collected Data'!AE326,'2. Collected Data'!AE426,'2. Collected Data'!AE26)&lt;=1,"",AVERAGE('2. Collected Data'!AE126,'2. Collected Data'!AE226,'2. Collected Data'!AE326,'2. Collected Data'!AE426,'2. Collected Data'!AE26))</f>
        <v>519631.8</v>
      </c>
      <c r="AF26" s="41">
        <f>IF(COUNT('2. Collected Data'!AF126,'2. Collected Data'!AF226,'2. Collected Data'!AF326,'2. Collected Data'!AF426,'2. Collected Data'!AF26)&lt;=1,"",AVERAGE('2. Collected Data'!AF126,'2. Collected Data'!AF226,'2. Collected Data'!AF326,'2. Collected Data'!AF426,'2. Collected Data'!AF26))</f>
        <v>159.6</v>
      </c>
      <c r="AG26" s="41">
        <f>IF(COUNT('2. Collected Data'!AG126,'2. Collected Data'!AG226,'2. Collected Data'!AG326,'2. Collected Data'!AG426,'2. Collected Data'!AG26)&lt;=1,"",AVERAGE('2. Collected Data'!AG126,'2. Collected Data'!AG226,'2. Collected Data'!AG326,'2. Collected Data'!AG426,'2. Collected Data'!AG26))</f>
        <v>1911177.2</v>
      </c>
      <c r="AH26" s="81"/>
      <c r="AI26" s="41">
        <f>IF(COUNT('2. Collected Data'!AI126,'2. Collected Data'!AI226,'2. Collected Data'!AI326,'2. Collected Data'!AI426,'2. Collected Data'!AI26)&lt;=1,"",AVERAGE('2. Collected Data'!AI126,'2. Collected Data'!AI226,'2. Collected Data'!AI326,'2. Collected Data'!AI426,'2. Collected Data'!AI26))</f>
        <v>408800.4</v>
      </c>
      <c r="AJ26" s="41">
        <f>IF(COUNT('2. Collected Data'!AJ126,'2. Collected Data'!AJ226,'2. Collected Data'!AJ326,'2. Collected Data'!AJ426,'2. Collected Data'!AJ26)&lt;=1,"",AVERAGE('2. Collected Data'!AJ126,'2. Collected Data'!AJ226,'2. Collected Data'!AJ326,'2. Collected Data'!AJ426,'2. Collected Data'!AJ26))</f>
        <v>9.4</v>
      </c>
      <c r="AK26" s="41">
        <f>IF(COUNT('2. Collected Data'!AK126,'2. Collected Data'!AK226,'2. Collected Data'!AK326,'2. Collected Data'!AK426,'2. Collected Data'!AK26)&lt;=1,"",AVERAGE('2. Collected Data'!AK126,'2. Collected Data'!AK226,'2. Collected Data'!AK326,'2. Collected Data'!AK426,'2. Collected Data'!AK26))</f>
        <v>0</v>
      </c>
      <c r="AL26" s="41">
        <f>IF(COUNT('2. Collected Data'!AL126,'2. Collected Data'!AL226,'2. Collected Data'!AL326,'2. Collected Data'!AL426,'2. Collected Data'!AL26)&lt;=1,"",AVERAGE('2. Collected Data'!AL126,'2. Collected Data'!AL226,'2. Collected Data'!AL326,'2. Collected Data'!AL426,'2. Collected Data'!AL26))</f>
        <v>15</v>
      </c>
      <c r="AM26" s="41" t="str">
        <f>IF(COUNT('2. Collected Data'!AM126,'2. Collected Data'!AM226,'2. Collected Data'!AM326,'2. Collected Data'!AM426,'2. Collected Data'!AM26)&lt;=1,"",AVERAGE('2. Collected Data'!AM126,'2. Collected Data'!AM226,'2. Collected Data'!AM326,'2. Collected Data'!AM426,'2. Collected Data'!AM26))</f>
        <v/>
      </c>
      <c r="AN26" s="113"/>
      <c r="AO26" s="41">
        <f>IF(COUNT('2. Collected Data'!AO126,'2. Collected Data'!AO226,'2. Collected Data'!AO326,'2. Collected Data'!AO426,'2. Collected Data'!AO26)&lt;=1,"",AVERAGE('2. Collected Data'!AO126,'2. Collected Data'!AO226,'2. Collected Data'!AO326,'2. Collected Data'!AO426,'2. Collected Data'!AO26))</f>
        <v>1352654.4</v>
      </c>
      <c r="AP26" s="41">
        <f>IF(COUNT('2. Collected Data'!AP126,'2. Collected Data'!AP226,'2. Collected Data'!AP326,'2. Collected Data'!AP426,'2. Collected Data'!AP26)&lt;=1,"",AVERAGE('2. Collected Data'!AP126,'2. Collected Data'!AP226,'2. Collected Data'!AP326,'2. Collected Data'!AP426,'2. Collected Data'!AP26))</f>
        <v>124720.2</v>
      </c>
      <c r="AQ26" s="41">
        <f>IF(COUNT('2. Collected Data'!AQ126,'2. Collected Data'!AQ226,'2. Collected Data'!AQ326,'2. Collected Data'!AQ426,'2. Collected Data'!AQ26)&lt;=1,"",AVERAGE('2. Collected Data'!AQ126,'2. Collected Data'!AQ226,'2. Collected Data'!AQ326,'2. Collected Data'!AQ426,'2. Collected Data'!AQ26))</f>
        <v>0</v>
      </c>
      <c r="AR26" s="41">
        <f>IF(COUNT('2. Collected Data'!AR126,'2. Collected Data'!AR226,'2. Collected Data'!AR326,'2. Collected Data'!AR426,'2. Collected Data'!AR26)&lt;=1,"",AVERAGE('2. Collected Data'!AR126,'2. Collected Data'!AR226,'2. Collected Data'!AR326,'2. Collected Data'!AR426,'2. Collected Data'!AR26))</f>
        <v>0</v>
      </c>
      <c r="AS26" s="41">
        <f>IF(COUNT('2. Collected Data'!AS126,'2. Collected Data'!AS226,'2. Collected Data'!AS326,'2. Collected Data'!AS426,'2. Collected Data'!AS26)&lt;=1,"",AVERAGE('2. Collected Data'!AS126,'2. Collected Data'!AS226,'2. Collected Data'!AS326,'2. Collected Data'!AS426,'2. Collected Data'!AS26))</f>
        <v>897938.4</v>
      </c>
      <c r="AT26" s="41">
        <f>IF(COUNT('2. Collected Data'!AT126,'2. Collected Data'!AT226,'2. Collected Data'!AT326,'2. Collected Data'!AT426,'2. Collected Data'!AT26)&lt;=1,"",AVERAGE('2. Collected Data'!AT126,'2. Collected Data'!AT226,'2. Collected Data'!AT326,'2. Collected Data'!AT426,'2. Collected Data'!AT26))</f>
        <v>175204.4</v>
      </c>
      <c r="AU26" s="41" t="str">
        <f>IF(COUNT('2. Collected Data'!AU126,'2. Collected Data'!AU226,'2. Collected Data'!AU326,'2. Collected Data'!AU426,'2. Collected Data'!AU26)&lt;=1,"",AVERAGE('2. Collected Data'!AU126,'2. Collected Data'!AU226,'2. Collected Data'!AU326,'2. Collected Data'!AU426,'2. Collected Data'!AU26))</f>
        <v/>
      </c>
      <c r="AV26" s="81"/>
      <c r="AW26" s="156">
        <f>IF(COUNT('2. Collected Data'!AW126,'2. Collected Data'!AW226,'2. Collected Data'!AW326,'2. Collected Data'!AW426,'2. Collected Data'!AW26)&lt;=1,"",AVERAGE('2. Collected Data'!AW126,'2. Collected Data'!AW226,'2. Collected Data'!AW326,'2. Collected Data'!AW426,'2. Collected Data'!AW26))</f>
        <v>0.8</v>
      </c>
      <c r="AX26" s="156">
        <f>IF(COUNT('2. Collected Data'!AX126,'2. Collected Data'!AX226,'2. Collected Data'!AX326,'2. Collected Data'!AX426,'2. Collected Data'!AX26)&lt;=1,"",AVERAGE('2. Collected Data'!AX126,'2. Collected Data'!AX226,'2. Collected Data'!AX326,'2. Collected Data'!AX426,'2. Collected Data'!AX26))</f>
        <v>0.2</v>
      </c>
      <c r="AY26" s="46"/>
      <c r="AZ26" s="84"/>
      <c r="BA26" s="81"/>
      <c r="BB26" s="71">
        <f>IF(COUNT('2. Collected Data'!BB126,'2. Collected Data'!BB226,'2. Collected Data'!BB326,'2. Collected Data'!BB426,'2. Collected Data'!BB26)&lt;=1,"",AVERAGE('2. Collected Data'!BB126,'2. Collected Data'!BB226,'2. Collected Data'!BB326,'2. Collected Data'!BB426,'2. Collected Data'!BB26))</f>
        <v>78.408000000000001</v>
      </c>
      <c r="BC26" s="68">
        <f>IF(COUNT('2. Collected Data'!BC126,'2. Collected Data'!BC226,'2. Collected Data'!BC326,'2. Collected Data'!BC426,'2. Collected Data'!BC26)&lt;=1,"",AVERAGE('2. Collected Data'!BC126,'2. Collected Data'!BC226,'2. Collected Data'!BC326,'2. Collected Data'!BC426,'2. Collected Data'!BC26))</f>
        <v>23793618.800000001</v>
      </c>
      <c r="BD26" s="68">
        <f>IF(COUNT('2. Collected Data'!BD126,'2. Collected Data'!BD226,'2. Collected Data'!BD326,'2. Collected Data'!BD426,'2. Collected Data'!BD26)&lt;=1,"",AVERAGE('2. Collected Data'!BD126,'2. Collected Data'!BD226,'2. Collected Data'!BD326,'2. Collected Data'!BD426,'2. Collected Data'!BD26))</f>
        <v>32135344.800000001</v>
      </c>
      <c r="BE26" s="68">
        <f>IF(COUNT('2. Collected Data'!BE126,'2. Collected Data'!BE226,'2. Collected Data'!BE326,'2. Collected Data'!BE426,'2. Collected Data'!BE26)&lt;=1,"",AVERAGE('2. Collected Data'!BE126,'2. Collected Data'!BE226,'2. Collected Data'!BE326,'2. Collected Data'!BE426,'2. Collected Data'!BE26))</f>
        <v>32422503</v>
      </c>
      <c r="BF26" s="68">
        <f>IF(COUNT('2. Collected Data'!BF126,'2. Collected Data'!BF226,'2. Collected Data'!BF326,'2. Collected Data'!BF426,'2. Collected Data'!BF26)&lt;=1,"",AVERAGE('2. Collected Data'!BF126,'2. Collected Data'!BF226,'2. Collected Data'!BF326,'2. Collected Data'!BF426,'2. Collected Data'!BF26))</f>
        <v>88351466.599999994</v>
      </c>
      <c r="BG26" s="46"/>
      <c r="BH26" s="71">
        <f>IF(COUNT('2. Collected Data'!BH126,'2. Collected Data'!BH226,'2. Collected Data'!BH326,'2. Collected Data'!BH426,'2. Collected Data'!BH26)&lt;=1,"",AVERAGE('2. Collected Data'!BH126,'2. Collected Data'!BH226,'2. Collected Data'!BH326,'2. Collected Data'!BH426,'2. Collected Data'!BH26))</f>
        <v>87.69</v>
      </c>
      <c r="BI26" s="43"/>
      <c r="BJ26" s="180"/>
      <c r="BK26" s="43">
        <f>IF(COUNT('2. Collected Data'!BK126,'2. Collected Data'!BK226,'2. Collected Data'!BK326,'2. Collected Data'!BK426,'2. Collected Data'!BK26)&lt;=1,"",AVERAGE('2. Collected Data'!BK126,'2. Collected Data'!BK226,'2. Collected Data'!BK326,'2. Collected Data'!BK426,'2. Collected Data'!BK26))</f>
        <v>395.83636363636367</v>
      </c>
    </row>
    <row r="27" spans="1:63" s="47" customFormat="1" ht="11.25" customHeight="1" x14ac:dyDescent="0.15">
      <c r="A27" s="82" t="s">
        <v>155</v>
      </c>
      <c r="B27" s="147"/>
      <c r="C27" s="306"/>
      <c r="D27" s="306"/>
      <c r="E27" s="306"/>
      <c r="F27" s="306"/>
      <c r="G27" s="41">
        <f>IF(COUNT('2. Collected Data'!G127,'2. Collected Data'!G227,'2. Collected Data'!G327,'2. Collected Data'!G427,'2. Collected Data'!G27)&lt;=1,"",AVERAGE('2. Collected Data'!G127,'2. Collected Data'!G227,'2. Collected Data'!G327,'2. Collected Data'!G427,'2. Collected Data'!G27))</f>
        <v>30059.200000000001</v>
      </c>
      <c r="H27" s="41">
        <f>IF(COUNT('2. Collected Data'!H127,'2. Collected Data'!H227,'2. Collected Data'!H327,'2. Collected Data'!H427,'2. Collected Data'!H27)&lt;=1,"",AVERAGE('2. Collected Data'!H127,'2. Collected Data'!H227,'2. Collected Data'!H327,'2. Collected Data'!H427,'2. Collected Data'!H27))</f>
        <v>11716</v>
      </c>
      <c r="I27" s="41">
        <f>IF(COUNT('2. Collected Data'!I127,'2. Collected Data'!I227,'2. Collected Data'!I327,'2. Collected Data'!I427,'2. Collected Data'!I27)&lt;=1,"",AVERAGE('2. Collected Data'!I127,'2. Collected Data'!I227,'2. Collected Data'!I327,'2. Collected Data'!I427,'2. Collected Data'!I27))</f>
        <v>1111</v>
      </c>
      <c r="J27" s="41">
        <f>IF(COUNT('2. Collected Data'!J127,'2. Collected Data'!J227,'2. Collected Data'!J327,'2. Collected Data'!J427,'2. Collected Data'!J27)&lt;=1,"",AVERAGE('2. Collected Data'!J127,'2. Collected Data'!J227,'2. Collected Data'!J327,'2. Collected Data'!J427,'2. Collected Data'!J27))</f>
        <v>6</v>
      </c>
      <c r="K27" s="41">
        <f>IF(COUNT('2. Collected Data'!K127,'2. Collected Data'!K227,'2. Collected Data'!K327,'2. Collected Data'!K427,'2. Collected Data'!K27)&lt;=1,"",AVERAGE('2. Collected Data'!K127,'2. Collected Data'!K227,'2. Collected Data'!K327,'2. Collected Data'!K427,'2. Collected Data'!K27))</f>
        <v>0</v>
      </c>
      <c r="L27" s="41">
        <f>IF(COUNT('2. Collected Data'!L127,'2. Collected Data'!L227,'2. Collected Data'!L327,'2. Collected Data'!L427,'2. Collected Data'!L27)&lt;=1,"",AVERAGE('2. Collected Data'!L127,'2. Collected Data'!L227,'2. Collected Data'!L327,'2. Collected Data'!L427,'2. Collected Data'!L27))</f>
        <v>31.4</v>
      </c>
      <c r="M27" s="41">
        <f>IF(COUNT('2. Collected Data'!M127,'2. Collected Data'!M227,'2. Collected Data'!M327,'2. Collected Data'!M427,'2. Collected Data'!M27)&lt;=1,"",AVERAGE('2. Collected Data'!M127,'2. Collected Data'!M227,'2. Collected Data'!M327,'2. Collected Data'!M427,'2. Collected Data'!M27))</f>
        <v>46.8</v>
      </c>
      <c r="N27" s="41">
        <f>IF(COUNT('2. Collected Data'!N127,'2. Collected Data'!N227,'2. Collected Data'!N327,'2. Collected Data'!N427,'2. Collected Data'!N27)&lt;=1,"",AVERAGE('2. Collected Data'!N127,'2. Collected Data'!N227,'2. Collected Data'!N327,'2. Collected Data'!N427,'2. Collected Data'!N27))</f>
        <v>103.2</v>
      </c>
      <c r="O27" s="41">
        <f>IF(COUNT('2. Collected Data'!O127,'2. Collected Data'!O227,'2. Collected Data'!O327,'2. Collected Data'!O427,'2. Collected Data'!O27)&lt;=1,"",AVERAGE('2. Collected Data'!O127,'2. Collected Data'!O227,'2. Collected Data'!O327,'2. Collected Data'!O427,'2. Collected Data'!O27))</f>
        <v>1110.5999999999999</v>
      </c>
      <c r="P27" s="41">
        <f>IF(COUNT('2. Collected Data'!P127,'2. Collected Data'!P227,'2. Collected Data'!P327,'2. Collected Data'!P427,'2. Collected Data'!P27)&lt;=1,"",AVERAGE('2. Collected Data'!P127,'2. Collected Data'!P227,'2. Collected Data'!P327,'2. Collected Data'!P427,'2. Collected Data'!P27))</f>
        <v>0</v>
      </c>
      <c r="Q27" s="41">
        <f>IF(COUNT('2. Collected Data'!Q127,'2. Collected Data'!Q227,'2. Collected Data'!Q327,'2. Collected Data'!Q427,'2. Collected Data'!Q27)&lt;=1,"",AVERAGE('2. Collected Data'!Q127,'2. Collected Data'!Q227,'2. Collected Data'!Q327,'2. Collected Data'!Q427,'2. Collected Data'!Q27))</f>
        <v>9</v>
      </c>
      <c r="R27" s="41">
        <f>IF(COUNT('2. Collected Data'!R127,'2. Collected Data'!R227,'2. Collected Data'!R327,'2. Collected Data'!R427,'2. Collected Data'!R27)&lt;=1,"",AVERAGE('2. Collected Data'!R127,'2. Collected Data'!R227,'2. Collected Data'!R327,'2. Collected Data'!R427,'2. Collected Data'!R27))</f>
        <v>0</v>
      </c>
      <c r="S27" s="41">
        <f>IF(COUNT('2. Collected Data'!S127,'2. Collected Data'!S227,'2. Collected Data'!S327,'2. Collected Data'!S427,'2. Collected Data'!S27)&lt;=1,"",AVERAGE('2. Collected Data'!S127,'2. Collected Data'!S227,'2. Collected Data'!S327,'2. Collected Data'!S427,'2. Collected Data'!S27))</f>
        <v>0</v>
      </c>
      <c r="T27" s="41">
        <f>IF(COUNT('2. Collected Data'!T127,'2. Collected Data'!T227,'2. Collected Data'!T327,'2. Collected Data'!T427,'2. Collected Data'!T27)&lt;=1,"",AVERAGE('2. Collected Data'!T127,'2. Collected Data'!T227,'2. Collected Data'!T327,'2. Collected Data'!T427,'2. Collected Data'!T27))</f>
        <v>0</v>
      </c>
      <c r="U27" s="41">
        <f>IF(COUNT('2. Collected Data'!U127,'2. Collected Data'!U227,'2. Collected Data'!U327,'2. Collected Data'!U427,'2. Collected Data'!U27)&lt;=1,"",AVERAGE('2. Collected Data'!U127,'2. Collected Data'!U227,'2. Collected Data'!U327,'2. Collected Data'!U427,'2. Collected Data'!U27))</f>
        <v>0</v>
      </c>
      <c r="V27" s="41">
        <f>IF(COUNT('2. Collected Data'!V127,'2. Collected Data'!V227,'2. Collected Data'!V327,'2. Collected Data'!V427,'2. Collected Data'!V27)&lt;=1,"",AVERAGE('2. Collected Data'!V127,'2. Collected Data'!V227,'2. Collected Data'!V327,'2. Collected Data'!V427,'2. Collected Data'!V27))</f>
        <v>0</v>
      </c>
      <c r="W27" s="41">
        <f>IF(COUNT('2. Collected Data'!W127,'2. Collected Data'!W227,'2. Collected Data'!W327,'2. Collected Data'!W427,'2. Collected Data'!W27)&lt;=1,"",AVERAGE('2. Collected Data'!W127,'2. Collected Data'!W227,'2. Collected Data'!W327,'2. Collected Data'!W427,'2. Collected Data'!W27))</f>
        <v>0</v>
      </c>
      <c r="X27" s="41">
        <f>IF(COUNT('2. Collected Data'!X127,'2. Collected Data'!X227,'2. Collected Data'!X327,'2. Collected Data'!X427,'2. Collected Data'!X27)&lt;=1,"",AVERAGE('2. Collected Data'!X127,'2. Collected Data'!X227,'2. Collected Data'!X327,'2. Collected Data'!X427,'2. Collected Data'!X27))</f>
        <v>0</v>
      </c>
      <c r="Y27" s="41">
        <f>IF(COUNT('2. Collected Data'!Y127,'2. Collected Data'!Y227,'2. Collected Data'!Y327,'2. Collected Data'!Y427,'2. Collected Data'!Y27)&lt;=1,"",AVERAGE('2. Collected Data'!Y127,'2. Collected Data'!Y227,'2. Collected Data'!Y327,'2. Collected Data'!Y427,'2. Collected Data'!Y27))</f>
        <v>1758</v>
      </c>
      <c r="Z27" s="41">
        <f>IF(COUNT('2. Collected Data'!Z127,'2. Collected Data'!Z227,'2. Collected Data'!Z327,'2. Collected Data'!Z427,'2. Collected Data'!Z27)&lt;=1,"",AVERAGE('2. Collected Data'!Z127,'2. Collected Data'!Z227,'2. Collected Data'!Z327,'2. Collected Data'!Z427,'2. Collected Data'!Z27))</f>
        <v>111.2</v>
      </c>
      <c r="AA27" s="156">
        <f>IF(COUNT('2. Collected Data'!AA127,'2. Collected Data'!AA227,'2. Collected Data'!AA327,'2. Collected Data'!AA427,'2. Collected Data'!AA27)&lt;=1,"",AVERAGE('2. Collected Data'!AA127,'2. Collected Data'!AA227,'2. Collected Data'!AA327,'2. Collected Data'!AA427,'2. Collected Data'!AA27))</f>
        <v>1</v>
      </c>
      <c r="AB27" s="156">
        <f>IF(COUNT('2. Collected Data'!AB127,'2. Collected Data'!AB227,'2. Collected Data'!AB327,'2. Collected Data'!AB427,'2. Collected Data'!AB27)&lt;=1,"",AVERAGE('2. Collected Data'!AB127,'2. Collected Data'!AB227,'2. Collected Data'!AB327,'2. Collected Data'!AB427,'2. Collected Data'!AB27))</f>
        <v>0</v>
      </c>
      <c r="AC27" s="156">
        <f>IF(COUNT('2. Collected Data'!AC127,'2. Collected Data'!AC227,'2. Collected Data'!AC327,'2. Collected Data'!AC427,'2. Collected Data'!AC27)&lt;=1,"",AVERAGE('2. Collected Data'!AC127,'2. Collected Data'!AC227,'2. Collected Data'!AC327,'2. Collected Data'!AC427,'2. Collected Data'!AC27))</f>
        <v>0</v>
      </c>
      <c r="AD27" s="41">
        <f>IF(COUNT('2. Collected Data'!AD127,'2. Collected Data'!AD227,'2. Collected Data'!AD327,'2. Collected Data'!AD427,'2. Collected Data'!AD27)&lt;=1,"",AVERAGE('2. Collected Data'!AD127,'2. Collected Data'!AD227,'2. Collected Data'!AD327,'2. Collected Data'!AD427,'2. Collected Data'!AD27))</f>
        <v>117.2</v>
      </c>
      <c r="AE27" s="41">
        <f>IF(COUNT('2. Collected Data'!AE127,'2. Collected Data'!AE227,'2. Collected Data'!AE327,'2. Collected Data'!AE427,'2. Collected Data'!AE27)&lt;=1,"",AVERAGE('2. Collected Data'!AE127,'2. Collected Data'!AE227,'2. Collected Data'!AE327,'2. Collected Data'!AE427,'2. Collected Data'!AE27))</f>
        <v>410276.4</v>
      </c>
      <c r="AF27" s="41">
        <f>IF(COUNT('2. Collected Data'!AF127,'2. Collected Data'!AF227,'2. Collected Data'!AF327,'2. Collected Data'!AF427,'2. Collected Data'!AF27)&lt;=1,"",AVERAGE('2. Collected Data'!AF127,'2. Collected Data'!AF227,'2. Collected Data'!AF327,'2. Collected Data'!AF427,'2. Collected Data'!AF27))</f>
        <v>96.4</v>
      </c>
      <c r="AG27" s="41">
        <f>IF(COUNT('2. Collected Data'!AG127,'2. Collected Data'!AG227,'2. Collected Data'!AG327,'2. Collected Data'!AG427,'2. Collected Data'!AG27)&lt;=1,"",AVERAGE('2. Collected Data'!AG127,'2. Collected Data'!AG227,'2. Collected Data'!AG327,'2. Collected Data'!AG427,'2. Collected Data'!AG27))</f>
        <v>5085596</v>
      </c>
      <c r="AH27" s="81"/>
      <c r="AI27" s="41">
        <f>IF(COUNT('2. Collected Data'!AI127,'2. Collected Data'!AI227,'2. Collected Data'!AI327,'2. Collected Data'!AI427,'2. Collected Data'!AI27)&lt;=1,"",AVERAGE('2. Collected Data'!AI127,'2. Collected Data'!AI227,'2. Collected Data'!AI327,'2. Collected Data'!AI427,'2. Collected Data'!AI27))</f>
        <v>238173</v>
      </c>
      <c r="AJ27" s="41">
        <f>IF(COUNT('2. Collected Data'!AJ127,'2. Collected Data'!AJ227,'2. Collected Data'!AJ327,'2. Collected Data'!AJ427,'2. Collected Data'!AJ27)&lt;=1,"",AVERAGE('2. Collected Data'!AJ127,'2. Collected Data'!AJ227,'2. Collected Data'!AJ327,'2. Collected Data'!AJ427,'2. Collected Data'!AJ27))</f>
        <v>0</v>
      </c>
      <c r="AK27" s="41">
        <f>IF(COUNT('2. Collected Data'!AK127,'2. Collected Data'!AK227,'2. Collected Data'!AK327,'2. Collected Data'!AK427,'2. Collected Data'!AK27)&lt;=1,"",AVERAGE('2. Collected Data'!AK127,'2. Collected Data'!AK227,'2. Collected Data'!AK327,'2. Collected Data'!AK427,'2. Collected Data'!AK27))</f>
        <v>0</v>
      </c>
      <c r="AL27" s="41">
        <f>IF(COUNT('2. Collected Data'!AL127,'2. Collected Data'!AL227,'2. Collected Data'!AL327,'2. Collected Data'!AL427,'2. Collected Data'!AL27)&lt;=1,"",AVERAGE('2. Collected Data'!AL127,'2. Collected Data'!AL227,'2. Collected Data'!AL327,'2. Collected Data'!AL427,'2. Collected Data'!AL27))</f>
        <v>624.5</v>
      </c>
      <c r="AM27" s="41">
        <f>IF(COUNT('2. Collected Data'!AM127,'2. Collected Data'!AM227,'2. Collected Data'!AM327,'2. Collected Data'!AM427,'2. Collected Data'!AM27)&lt;=1,"",AVERAGE('2. Collected Data'!AM127,'2. Collected Data'!AM227,'2. Collected Data'!AM327,'2. Collected Data'!AM427,'2. Collected Data'!AM27))</f>
        <v>0</v>
      </c>
      <c r="AN27" s="113"/>
      <c r="AO27" s="41">
        <f>IF(COUNT('2. Collected Data'!AO127,'2. Collected Data'!AO227,'2. Collected Data'!AO327,'2. Collected Data'!AO427,'2. Collected Data'!AO27)&lt;=1,"",AVERAGE('2. Collected Data'!AO127,'2. Collected Data'!AO227,'2. Collected Data'!AO327,'2. Collected Data'!AO427,'2. Collected Data'!AO27))</f>
        <v>3540092.4</v>
      </c>
      <c r="AP27" s="41">
        <f>IF(COUNT('2. Collected Data'!AP127,'2. Collected Data'!AP227,'2. Collected Data'!AP327,'2. Collected Data'!AP427,'2. Collected Data'!AP27)&lt;=1,"",AVERAGE('2. Collected Data'!AP127,'2. Collected Data'!AP227,'2. Collected Data'!AP327,'2. Collected Data'!AP427,'2. Collected Data'!AP27))</f>
        <v>27694.5</v>
      </c>
      <c r="AQ27" s="41">
        <f>IF(COUNT('2. Collected Data'!AQ127,'2. Collected Data'!AQ227,'2. Collected Data'!AQ327,'2. Collected Data'!AQ427,'2. Collected Data'!AQ27)&lt;=1,"",AVERAGE('2. Collected Data'!AQ127,'2. Collected Data'!AQ227,'2. Collected Data'!AQ327,'2. Collected Data'!AQ427,'2. Collected Data'!AQ27))</f>
        <v>14135.75</v>
      </c>
      <c r="AR27" s="41">
        <f>IF(COUNT('2. Collected Data'!AR127,'2. Collected Data'!AR227,'2. Collected Data'!AR327,'2. Collected Data'!AR427,'2. Collected Data'!AR27)&lt;=1,"",AVERAGE('2. Collected Data'!AR127,'2. Collected Data'!AR227,'2. Collected Data'!AR327,'2. Collected Data'!AR427,'2. Collected Data'!AR27))</f>
        <v>0</v>
      </c>
      <c r="AS27" s="41">
        <f>IF(COUNT('2. Collected Data'!AS127,'2. Collected Data'!AS227,'2. Collected Data'!AS327,'2. Collected Data'!AS427,'2. Collected Data'!AS27)&lt;=1,"",AVERAGE('2. Collected Data'!AS127,'2. Collected Data'!AS227,'2. Collected Data'!AS327,'2. Collected Data'!AS427,'2. Collected Data'!AS27))</f>
        <v>0</v>
      </c>
      <c r="AT27" s="41">
        <f>IF(COUNT('2. Collected Data'!AT127,'2. Collected Data'!AT227,'2. Collected Data'!AT327,'2. Collected Data'!AT427,'2. Collected Data'!AT27)&lt;=1,"",AVERAGE('2. Collected Data'!AT127,'2. Collected Data'!AT227,'2. Collected Data'!AT327,'2. Collected Data'!AT427,'2. Collected Data'!AT27))</f>
        <v>32314.6</v>
      </c>
      <c r="AU27" s="41">
        <f>IF(COUNT('2. Collected Data'!AU127,'2. Collected Data'!AU227,'2. Collected Data'!AU327,'2. Collected Data'!AU427,'2. Collected Data'!AU27)&lt;=1,"",AVERAGE('2. Collected Data'!AU127,'2. Collected Data'!AU227,'2. Collected Data'!AU327,'2. Collected Data'!AU427,'2. Collected Data'!AU27))</f>
        <v>26583</v>
      </c>
      <c r="AV27" s="81"/>
      <c r="AW27" s="156">
        <f>IF(COUNT('2. Collected Data'!AW127,'2. Collected Data'!AW227,'2. Collected Data'!AW327,'2. Collected Data'!AW427,'2. Collected Data'!AW27)&lt;=1,"",AVERAGE('2. Collected Data'!AW127,'2. Collected Data'!AW227,'2. Collected Data'!AW327,'2. Collected Data'!AW427,'2. Collected Data'!AW27))</f>
        <v>0.99</v>
      </c>
      <c r="AX27" s="156">
        <f>IF(COUNT('2. Collected Data'!AX127,'2. Collected Data'!AX227,'2. Collected Data'!AX327,'2. Collected Data'!AX427,'2. Collected Data'!AX27)&lt;=1,"",AVERAGE('2. Collected Data'!AX127,'2. Collected Data'!AX227,'2. Collected Data'!AX327,'2. Collected Data'!AX427,'2. Collected Data'!AX27))</f>
        <v>0.01</v>
      </c>
      <c r="AY27" s="46"/>
      <c r="AZ27" s="84"/>
      <c r="BA27" s="81"/>
      <c r="BB27" s="71">
        <f>IF(COUNT('2. Collected Data'!BB127,'2. Collected Data'!BB227,'2. Collected Data'!BB327,'2. Collected Data'!BB427,'2. Collected Data'!BB27)&lt;=1,"",AVERAGE('2. Collected Data'!BB127,'2. Collected Data'!BB227,'2. Collected Data'!BB327,'2. Collected Data'!BB427,'2. Collected Data'!BB27))</f>
        <v>80.912000000000006</v>
      </c>
      <c r="BC27" s="68">
        <f>IF(COUNT('2. Collected Data'!BC127,'2. Collected Data'!BC227,'2. Collected Data'!BC327,'2. Collected Data'!BC427,'2. Collected Data'!BC27)&lt;=1,"",AVERAGE('2. Collected Data'!BC127,'2. Collected Data'!BC227,'2. Collected Data'!BC327,'2. Collected Data'!BC427,'2. Collected Data'!BC27))</f>
        <v>4222176</v>
      </c>
      <c r="BD27" s="68">
        <f>IF(COUNT('2. Collected Data'!BD127,'2. Collected Data'!BD227,'2. Collected Data'!BD327,'2. Collected Data'!BD427,'2. Collected Data'!BD27)&lt;=1,"",AVERAGE('2. Collected Data'!BD127,'2. Collected Data'!BD227,'2. Collected Data'!BD327,'2. Collected Data'!BD427,'2. Collected Data'!BD27))</f>
        <v>13176504.6</v>
      </c>
      <c r="BE27" s="68">
        <f>IF(COUNT('2. Collected Data'!BE127,'2. Collected Data'!BE227,'2. Collected Data'!BE327,'2. Collected Data'!BE427,'2. Collected Data'!BE27)&lt;=1,"",AVERAGE('2. Collected Data'!BE127,'2. Collected Data'!BE227,'2. Collected Data'!BE327,'2. Collected Data'!BE427,'2. Collected Data'!BE27))</f>
        <v>19461983</v>
      </c>
      <c r="BF27" s="68">
        <f>IF(COUNT('2. Collected Data'!BF127,'2. Collected Data'!BF227,'2. Collected Data'!BF327,'2. Collected Data'!BF427,'2. Collected Data'!BF27)&lt;=1,"",AVERAGE('2. Collected Data'!BF127,'2. Collected Data'!BF227,'2. Collected Data'!BF327,'2. Collected Data'!BF427,'2. Collected Data'!BF27))</f>
        <v>36651348</v>
      </c>
      <c r="BG27" s="46"/>
      <c r="BH27" s="71">
        <f>IF(COUNT('2. Collected Data'!BH127,'2. Collected Data'!BH227,'2. Collected Data'!BH327,'2. Collected Data'!BH427,'2. Collected Data'!BH27)&lt;=1,"",AVERAGE('2. Collected Data'!BH127,'2. Collected Data'!BH227,'2. Collected Data'!BH327,'2. Collected Data'!BH427,'2. Collected Data'!BH27))</f>
        <v>80.775999999999996</v>
      </c>
      <c r="BI27" s="43"/>
      <c r="BJ27" s="180"/>
      <c r="BK27" s="43">
        <f>IF(COUNT('2. Collected Data'!BK127,'2. Collected Data'!BK227,'2. Collected Data'!BK327,'2. Collected Data'!BK427,'2. Collected Data'!BK27)&lt;=1,"",AVERAGE('2. Collected Data'!BK127,'2. Collected Data'!BK227,'2. Collected Data'!BK327,'2. Collected Data'!BK427,'2. Collected Data'!BK27))</f>
        <v>333.82222222222219</v>
      </c>
    </row>
    <row r="28" spans="1:63" s="50" customFormat="1" ht="11.25" customHeight="1" x14ac:dyDescent="0.15">
      <c r="A28" s="82" t="s">
        <v>136</v>
      </c>
      <c r="B28" s="147"/>
      <c r="C28" s="306"/>
      <c r="D28" s="306"/>
      <c r="E28" s="306"/>
      <c r="F28" s="306"/>
      <c r="G28" s="41">
        <f>IF(COUNT('2. Collected Data'!G128,'2. Collected Data'!G228,'2. Collected Data'!G328,'2. Collected Data'!G428,'2. Collected Data'!G28)&lt;=1,"",AVERAGE('2. Collected Data'!G128,'2. Collected Data'!G228,'2. Collected Data'!G328,'2. Collected Data'!G428,'2. Collected Data'!G28))</f>
        <v>25074.400000000001</v>
      </c>
      <c r="H28" s="41">
        <f>IF(COUNT('2. Collected Data'!H128,'2. Collected Data'!H228,'2. Collected Data'!H328,'2. Collected Data'!H428,'2. Collected Data'!H28)&lt;=1,"",AVERAGE('2. Collected Data'!H128,'2. Collected Data'!H228,'2. Collected Data'!H328,'2. Collected Data'!H428,'2. Collected Data'!H28))</f>
        <v>12212.4</v>
      </c>
      <c r="I28" s="41">
        <f>IF(COUNT('2. Collected Data'!I128,'2. Collected Data'!I228,'2. Collected Data'!I328,'2. Collected Data'!I428,'2. Collected Data'!I28)&lt;=1,"",AVERAGE('2. Collected Data'!I128,'2. Collected Data'!I228,'2. Collected Data'!I328,'2. Collected Data'!I428,'2. Collected Data'!I28))</f>
        <v>910.2</v>
      </c>
      <c r="J28" s="41">
        <f>IF(COUNT('2. Collected Data'!J128,'2. Collected Data'!J228,'2. Collected Data'!J328,'2. Collected Data'!J428,'2. Collected Data'!J28)&lt;=1,"",AVERAGE('2. Collected Data'!J128,'2. Collected Data'!J228,'2. Collected Data'!J328,'2. Collected Data'!J428,'2. Collected Data'!J28))</f>
        <v>41.8</v>
      </c>
      <c r="K28" s="41">
        <f>IF(COUNT('2. Collected Data'!K128,'2. Collected Data'!K228,'2. Collected Data'!K328,'2. Collected Data'!K428,'2. Collected Data'!K28)&lt;=1,"",AVERAGE('2. Collected Data'!K128,'2. Collected Data'!K228,'2. Collected Data'!K328,'2. Collected Data'!K428,'2. Collected Data'!K28))</f>
        <v>10.4</v>
      </c>
      <c r="L28" s="41">
        <f>IF(COUNT('2. Collected Data'!L128,'2. Collected Data'!L228,'2. Collected Data'!L328,'2. Collected Data'!L428,'2. Collected Data'!L28)&lt;=1,"",AVERAGE('2. Collected Data'!L128,'2. Collected Data'!L228,'2. Collected Data'!L328,'2. Collected Data'!L428,'2. Collected Data'!L28))</f>
        <v>31.4</v>
      </c>
      <c r="M28" s="41">
        <f>IF(COUNT('2. Collected Data'!M128,'2. Collected Data'!M228,'2. Collected Data'!M328,'2. Collected Data'!M428,'2. Collected Data'!M28)&lt;=1,"",AVERAGE('2. Collected Data'!M128,'2. Collected Data'!M228,'2. Collected Data'!M328,'2. Collected Data'!M428,'2. Collected Data'!M28))</f>
        <v>910.2</v>
      </c>
      <c r="N28" s="41">
        <f>IF(COUNT('2. Collected Data'!N128,'2. Collected Data'!N228,'2. Collected Data'!N328,'2. Collected Data'!N428,'2. Collected Data'!N28)&lt;=1,"",AVERAGE('2. Collected Data'!N128,'2. Collected Data'!N228,'2. Collected Data'!N328,'2. Collected Data'!N428,'2. Collected Data'!N28))</f>
        <v>910.2</v>
      </c>
      <c r="O28" s="41">
        <f>IF(COUNT('2. Collected Data'!O128,'2. Collected Data'!O228,'2. Collected Data'!O328,'2. Collected Data'!O428,'2. Collected Data'!O28)&lt;=1,"",AVERAGE('2. Collected Data'!O128,'2. Collected Data'!O228,'2. Collected Data'!O328,'2. Collected Data'!O428,'2. Collected Data'!O28))</f>
        <v>910.2</v>
      </c>
      <c r="P28" s="41">
        <f>IF(COUNT('2. Collected Data'!P128,'2. Collected Data'!P228,'2. Collected Data'!P328,'2. Collected Data'!P428,'2. Collected Data'!P28)&lt;=1,"",AVERAGE('2. Collected Data'!P128,'2. Collected Data'!P228,'2. Collected Data'!P328,'2. Collected Data'!P428,'2. Collected Data'!P28))</f>
        <v>0</v>
      </c>
      <c r="Q28" s="41">
        <f>IF(COUNT('2. Collected Data'!Q128,'2. Collected Data'!Q228,'2. Collected Data'!Q328,'2. Collected Data'!Q428,'2. Collected Data'!Q28)&lt;=1,"",AVERAGE('2. Collected Data'!Q128,'2. Collected Data'!Q228,'2. Collected Data'!Q328,'2. Collected Data'!Q428,'2. Collected Data'!Q28))</f>
        <v>0</v>
      </c>
      <c r="R28" s="41">
        <f>IF(COUNT('2. Collected Data'!R128,'2. Collected Data'!R228,'2. Collected Data'!R328,'2. Collected Data'!R428,'2. Collected Data'!R28)&lt;=1,"",AVERAGE('2. Collected Data'!R128,'2. Collected Data'!R228,'2. Collected Data'!R328,'2. Collected Data'!R428,'2. Collected Data'!R28))</f>
        <v>0</v>
      </c>
      <c r="S28" s="41">
        <f>IF(COUNT('2. Collected Data'!S128,'2. Collected Data'!S228,'2. Collected Data'!S328,'2. Collected Data'!S428,'2. Collected Data'!S28)&lt;=1,"",AVERAGE('2. Collected Data'!S128,'2. Collected Data'!S228,'2. Collected Data'!S328,'2. Collected Data'!S428,'2. Collected Data'!S28))</f>
        <v>0</v>
      </c>
      <c r="T28" s="41">
        <f>IF(COUNT('2. Collected Data'!T128,'2. Collected Data'!T228,'2. Collected Data'!T328,'2. Collected Data'!T428,'2. Collected Data'!T28)&lt;=1,"",AVERAGE('2. Collected Data'!T128,'2. Collected Data'!T228,'2. Collected Data'!T328,'2. Collected Data'!T428,'2. Collected Data'!T28))</f>
        <v>0</v>
      </c>
      <c r="U28" s="41">
        <f>IF(COUNT('2. Collected Data'!U128,'2. Collected Data'!U228,'2. Collected Data'!U328,'2. Collected Data'!U428,'2. Collected Data'!U28)&lt;=1,"",AVERAGE('2. Collected Data'!U128,'2. Collected Data'!U228,'2. Collected Data'!U328,'2. Collected Data'!U428,'2. Collected Data'!U28))</f>
        <v>0</v>
      </c>
      <c r="V28" s="41">
        <f>IF(COUNT('2. Collected Data'!V128,'2. Collected Data'!V228,'2. Collected Data'!V328,'2. Collected Data'!V428,'2. Collected Data'!V28)&lt;=1,"",AVERAGE('2. Collected Data'!V128,'2. Collected Data'!V228,'2. Collected Data'!V328,'2. Collected Data'!V428,'2. Collected Data'!V28))</f>
        <v>0</v>
      </c>
      <c r="W28" s="41">
        <f>IF(COUNT('2. Collected Data'!W128,'2. Collected Data'!W228,'2. Collected Data'!W328,'2. Collected Data'!W428,'2. Collected Data'!W28)&lt;=1,"",AVERAGE('2. Collected Data'!W128,'2. Collected Data'!W228,'2. Collected Data'!W328,'2. Collected Data'!W428,'2. Collected Data'!W28))</f>
        <v>0</v>
      </c>
      <c r="X28" s="41">
        <f>IF(COUNT('2. Collected Data'!X128,'2. Collected Data'!X228,'2. Collected Data'!X328,'2. Collected Data'!X428,'2. Collected Data'!X28)&lt;=1,"",AVERAGE('2. Collected Data'!X128,'2. Collected Data'!X228,'2. Collected Data'!X328,'2. Collected Data'!X428,'2. Collected Data'!X28))</f>
        <v>0</v>
      </c>
      <c r="Y28" s="41">
        <f>IF(COUNT('2. Collected Data'!Y128,'2. Collected Data'!Y228,'2. Collected Data'!Y328,'2. Collected Data'!Y428,'2. Collected Data'!Y28)&lt;=1,"",AVERAGE('2. Collected Data'!Y128,'2. Collected Data'!Y228,'2. Collected Data'!Y328,'2. Collected Data'!Y428,'2. Collected Data'!Y28))</f>
        <v>1050.5999999999999</v>
      </c>
      <c r="Z28" s="41">
        <f>IF(COUNT('2. Collected Data'!Z128,'2. Collected Data'!Z228,'2. Collected Data'!Z328,'2. Collected Data'!Z428,'2. Collected Data'!Z28)&lt;=1,"",AVERAGE('2. Collected Data'!Z128,'2. Collected Data'!Z228,'2. Collected Data'!Z328,'2. Collected Data'!Z428,'2. Collected Data'!Z28))</f>
        <v>459</v>
      </c>
      <c r="AA28" s="156">
        <f>IF(COUNT('2. Collected Data'!AA128,'2. Collected Data'!AA228,'2. Collected Data'!AA328,'2. Collected Data'!AA428,'2. Collected Data'!AA28)&lt;=1,"",AVERAGE('2. Collected Data'!AA128,'2. Collected Data'!AA228,'2. Collected Data'!AA328,'2. Collected Data'!AA428,'2. Collected Data'!AA28))</f>
        <v>0.99</v>
      </c>
      <c r="AB28" s="156">
        <f>IF(COUNT('2. Collected Data'!AB128,'2. Collected Data'!AB228,'2. Collected Data'!AB328,'2. Collected Data'!AB428,'2. Collected Data'!AB28)&lt;=1,"",AVERAGE('2. Collected Data'!AB128,'2. Collected Data'!AB228,'2. Collected Data'!AB328,'2. Collected Data'!AB428,'2. Collected Data'!AB28))</f>
        <v>0</v>
      </c>
      <c r="AC28" s="156">
        <f>IF(COUNT('2. Collected Data'!AC128,'2. Collected Data'!AC228,'2. Collected Data'!AC328,'2. Collected Data'!AC428,'2. Collected Data'!AC28)&lt;=1,"",AVERAGE('2. Collected Data'!AC128,'2. Collected Data'!AC228,'2. Collected Data'!AC328,'2. Collected Data'!AC428,'2. Collected Data'!AC28))</f>
        <v>0.01</v>
      </c>
      <c r="AD28" s="41">
        <f>IF(COUNT('2. Collected Data'!AD128,'2. Collected Data'!AD228,'2. Collected Data'!AD328,'2. Collected Data'!AD428,'2. Collected Data'!AD28)&lt;=1,"",AVERAGE('2. Collected Data'!AD128,'2. Collected Data'!AD228,'2. Collected Data'!AD328,'2. Collected Data'!AD428,'2. Collected Data'!AD28))</f>
        <v>116.4</v>
      </c>
      <c r="AE28" s="41">
        <f>IF(COUNT('2. Collected Data'!AE128,'2. Collected Data'!AE228,'2. Collected Data'!AE328,'2. Collected Data'!AE428,'2. Collected Data'!AE28)&lt;=1,"",AVERAGE('2. Collected Data'!AE128,'2. Collected Data'!AE228,'2. Collected Data'!AE328,'2. Collected Data'!AE428,'2. Collected Data'!AE28))</f>
        <v>235885</v>
      </c>
      <c r="AF28" s="41">
        <f>IF(COUNT('2. Collected Data'!AF128,'2. Collected Data'!AF228,'2. Collected Data'!AF328,'2. Collected Data'!AF428,'2. Collected Data'!AF28)&lt;=1,"",AVERAGE('2. Collected Data'!AF128,'2. Collected Data'!AF228,'2. Collected Data'!AF328,'2. Collected Data'!AF428,'2. Collected Data'!AF28))</f>
        <v>103.2</v>
      </c>
      <c r="AG28" s="41">
        <f>IF(COUNT('2. Collected Data'!AG128,'2. Collected Data'!AG228,'2. Collected Data'!AG328,'2. Collected Data'!AG428,'2. Collected Data'!AG28)&lt;=1,"",AVERAGE('2. Collected Data'!AG128,'2. Collected Data'!AG228,'2. Collected Data'!AG328,'2. Collected Data'!AG428,'2. Collected Data'!AG28))</f>
        <v>4941040</v>
      </c>
      <c r="AH28" s="81"/>
      <c r="AI28" s="41">
        <f>IF(COUNT('2. Collected Data'!AI128,'2. Collected Data'!AI228,'2. Collected Data'!AI328,'2. Collected Data'!AI428,'2. Collected Data'!AI28)&lt;=1,"",AVERAGE('2. Collected Data'!AI128,'2. Collected Data'!AI228,'2. Collected Data'!AI328,'2. Collected Data'!AI428,'2. Collected Data'!AI28))</f>
        <v>122249.60000000001</v>
      </c>
      <c r="AJ28" s="41">
        <f>IF(COUNT('2. Collected Data'!AJ128,'2. Collected Data'!AJ228,'2. Collected Data'!AJ328,'2. Collected Data'!AJ428,'2. Collected Data'!AJ28)&lt;=1,"",AVERAGE('2. Collected Data'!AJ128,'2. Collected Data'!AJ228,'2. Collected Data'!AJ328,'2. Collected Data'!AJ428,'2. Collected Data'!AJ28))</f>
        <v>0</v>
      </c>
      <c r="AK28" s="41">
        <f>IF(COUNT('2. Collected Data'!AK128,'2. Collected Data'!AK228,'2. Collected Data'!AK328,'2. Collected Data'!AK428,'2. Collected Data'!AK28)&lt;=1,"",AVERAGE('2. Collected Data'!AK128,'2. Collected Data'!AK228,'2. Collected Data'!AK328,'2. Collected Data'!AK428,'2. Collected Data'!AK28))</f>
        <v>0</v>
      </c>
      <c r="AL28" s="41">
        <f>IF(COUNT('2. Collected Data'!AL128,'2. Collected Data'!AL228,'2. Collected Data'!AL328,'2. Collected Data'!AL428,'2. Collected Data'!AL28)&lt;=1,"",AVERAGE('2. Collected Data'!AL128,'2. Collected Data'!AL228,'2. Collected Data'!AL328,'2. Collected Data'!AL428,'2. Collected Data'!AL28))</f>
        <v>11420</v>
      </c>
      <c r="AM28" s="41">
        <f>IF(COUNT('2. Collected Data'!AM128,'2. Collected Data'!AM228,'2. Collected Data'!AM328,'2. Collected Data'!AM428,'2. Collected Data'!AM28)&lt;=1,"",AVERAGE('2. Collected Data'!AM128,'2. Collected Data'!AM228,'2. Collected Data'!AM328,'2. Collected Data'!AM428,'2. Collected Data'!AM28))</f>
        <v>0</v>
      </c>
      <c r="AN28" s="113"/>
      <c r="AO28" s="41">
        <f>IF(COUNT('2. Collected Data'!AO128,'2. Collected Data'!AO228,'2. Collected Data'!AO328,'2. Collected Data'!AO428,'2. Collected Data'!AO28)&lt;=1,"",AVERAGE('2. Collected Data'!AO128,'2. Collected Data'!AO228,'2. Collected Data'!AO328,'2. Collected Data'!AO428,'2. Collected Data'!AO28))</f>
        <v>27310036</v>
      </c>
      <c r="AP28" s="41">
        <f>IF(COUNT('2. Collected Data'!AP128,'2. Collected Data'!AP228,'2. Collected Data'!AP328,'2. Collected Data'!AP428,'2. Collected Data'!AP28)&lt;=1,"",AVERAGE('2. Collected Data'!AP128,'2. Collected Data'!AP228,'2. Collected Data'!AP328,'2. Collected Data'!AP428,'2. Collected Data'!AP28))</f>
        <v>17726.8</v>
      </c>
      <c r="AQ28" s="41">
        <f>IF(COUNT('2. Collected Data'!AQ128,'2. Collected Data'!AQ228,'2. Collected Data'!AQ328,'2. Collected Data'!AQ428,'2. Collected Data'!AQ28)&lt;=1,"",AVERAGE('2. Collected Data'!AQ128,'2. Collected Data'!AQ228,'2. Collected Data'!AQ328,'2. Collected Data'!AQ428,'2. Collected Data'!AQ28))</f>
        <v>0</v>
      </c>
      <c r="AR28" s="41">
        <f>IF(COUNT('2. Collected Data'!AR128,'2. Collected Data'!AR228,'2. Collected Data'!AR328,'2. Collected Data'!AR428,'2. Collected Data'!AR28)&lt;=1,"",AVERAGE('2. Collected Data'!AR128,'2. Collected Data'!AR228,'2. Collected Data'!AR328,'2. Collected Data'!AR428,'2. Collected Data'!AR28))</f>
        <v>0</v>
      </c>
      <c r="AS28" s="41">
        <f>IF(COUNT('2. Collected Data'!AS128,'2. Collected Data'!AS228,'2. Collected Data'!AS328,'2. Collected Data'!AS428,'2. Collected Data'!AS28)&lt;=1,"",AVERAGE('2. Collected Data'!AS128,'2. Collected Data'!AS228,'2. Collected Data'!AS328,'2. Collected Data'!AS428,'2. Collected Data'!AS28))</f>
        <v>0</v>
      </c>
      <c r="AT28" s="41">
        <f>IF(COUNT('2. Collected Data'!AT128,'2. Collected Data'!AT228,'2. Collected Data'!AT328,'2. Collected Data'!AT428,'2. Collected Data'!AT28)&lt;=1,"",AVERAGE('2. Collected Data'!AT128,'2. Collected Data'!AT228,'2. Collected Data'!AT328,'2. Collected Data'!AT428,'2. Collected Data'!AT28))</f>
        <v>0</v>
      </c>
      <c r="AU28" s="41">
        <f>IF(COUNT('2. Collected Data'!AU128,'2. Collected Data'!AU228,'2. Collected Data'!AU328,'2. Collected Data'!AU428,'2. Collected Data'!AU28)&lt;=1,"",AVERAGE('2. Collected Data'!AU128,'2. Collected Data'!AU228,'2. Collected Data'!AU328,'2. Collected Data'!AU428,'2. Collected Data'!AU28))</f>
        <v>0</v>
      </c>
      <c r="AV28" s="81"/>
      <c r="AW28" s="156">
        <f>IF(COUNT('2. Collected Data'!AW128,'2. Collected Data'!AW228,'2. Collected Data'!AW328,'2. Collected Data'!AW428,'2. Collected Data'!AW28)&lt;=1,"",AVERAGE('2. Collected Data'!AW128,'2. Collected Data'!AW228,'2. Collected Data'!AW328,'2. Collected Data'!AW428,'2. Collected Data'!AW28))</f>
        <v>1</v>
      </c>
      <c r="AX28" s="156">
        <f>IF(COUNT('2. Collected Data'!AX128,'2. Collected Data'!AX228,'2. Collected Data'!AX328,'2. Collected Data'!AX428,'2. Collected Data'!AX28)&lt;=1,"",AVERAGE('2. Collected Data'!AX128,'2. Collected Data'!AX228,'2. Collected Data'!AX328,'2. Collected Data'!AX428,'2. Collected Data'!AX28))</f>
        <v>0</v>
      </c>
      <c r="AY28" s="46"/>
      <c r="AZ28" s="84"/>
      <c r="BA28" s="81"/>
      <c r="BB28" s="71">
        <f>IF(COUNT('2. Collected Data'!BB128,'2. Collected Data'!BB228,'2. Collected Data'!BB328,'2. Collected Data'!BB428,'2. Collected Data'!BB28)&lt;=1,"",AVERAGE('2. Collected Data'!BB128,'2. Collected Data'!BB228,'2. Collected Data'!BB328,'2. Collected Data'!BB428,'2. Collected Data'!BB28))</f>
        <v>78.295999999999992</v>
      </c>
      <c r="BC28" s="68" t="str">
        <f>IF(COUNT('2. Collected Data'!BC128,'2. Collected Data'!BC228,'2. Collected Data'!BC328,'2. Collected Data'!BC428,'2. Collected Data'!BC28)&lt;=1,"",AVERAGE('2. Collected Data'!BC128,'2. Collected Data'!BC228,'2. Collected Data'!BC328,'2. Collected Data'!BC428,'2. Collected Data'!BC28))</f>
        <v/>
      </c>
      <c r="BD28" s="68" t="str">
        <f>IF(COUNT('2. Collected Data'!BD128,'2. Collected Data'!BD228,'2. Collected Data'!BD328,'2. Collected Data'!BD428,'2. Collected Data'!BD28)&lt;=1,"",AVERAGE('2. Collected Data'!BD128,'2. Collected Data'!BD228,'2. Collected Data'!BD328,'2. Collected Data'!BD428,'2. Collected Data'!BD28))</f>
        <v/>
      </c>
      <c r="BE28" s="68">
        <f>IF(COUNT('2. Collected Data'!BE128,'2. Collected Data'!BE228,'2. Collected Data'!BE328,'2. Collected Data'!BE428,'2. Collected Data'!BE28)&lt;=1,"",AVERAGE('2. Collected Data'!BE128,'2. Collected Data'!BE228,'2. Collected Data'!BE328,'2. Collected Data'!BE428,'2. Collected Data'!BE28))</f>
        <v>14907390.6</v>
      </c>
      <c r="BF28" s="68" t="str">
        <f>IF(COUNT('2. Collected Data'!BF128,'2. Collected Data'!BF228,'2. Collected Data'!BF328,'2. Collected Data'!BF428,'2. Collected Data'!BF28)&lt;=1,"",AVERAGE('2. Collected Data'!BF128,'2. Collected Data'!BF228,'2. Collected Data'!BF328,'2. Collected Data'!BF428,'2. Collected Data'!BF28))</f>
        <v/>
      </c>
      <c r="BG28" s="46"/>
      <c r="BH28" s="71">
        <f>IF(COUNT('2. Collected Data'!BH128,'2. Collected Data'!BH228,'2. Collected Data'!BH328,'2. Collected Data'!BH428,'2. Collected Data'!BH28)&lt;=1,"",AVERAGE('2. Collected Data'!BH128,'2. Collected Data'!BH228,'2. Collected Data'!BH328,'2. Collected Data'!BH428,'2. Collected Data'!BH28))</f>
        <v>79.931999999999988</v>
      </c>
      <c r="BI28" s="43"/>
      <c r="BJ28" s="180"/>
      <c r="BK28" s="43">
        <f>IF(COUNT('2. Collected Data'!BK128,'2. Collected Data'!BK228,'2. Collected Data'!BK328,'2. Collected Data'!BK428,'2. Collected Data'!BK28)&lt;=1,"",AVERAGE('2. Collected Data'!BK128,'2. Collected Data'!BK228,'2. Collected Data'!BK328,'2. Collected Data'!BK428,'2. Collected Data'!BK28))</f>
        <v>672.88</v>
      </c>
    </row>
    <row r="29" spans="1:63" s="50" customFormat="1" ht="11.25" customHeight="1" x14ac:dyDescent="0.15">
      <c r="A29" s="82" t="s">
        <v>109</v>
      </c>
      <c r="B29" s="147"/>
      <c r="C29" s="306"/>
      <c r="D29" s="306"/>
      <c r="E29" s="306"/>
      <c r="F29" s="306"/>
      <c r="G29" s="41">
        <f>IF(COUNT('2. Collected Data'!G129,'2. Collected Data'!G229,'2. Collected Data'!G329,'2. Collected Data'!G429,'2. Collected Data'!G29)&lt;=1,"",AVERAGE('2. Collected Data'!G129,'2. Collected Data'!G229,'2. Collected Data'!G329,'2. Collected Data'!G429,'2. Collected Data'!G29))</f>
        <v>23860</v>
      </c>
      <c r="H29" s="41">
        <f>IF(COUNT('2. Collected Data'!H129,'2. Collected Data'!H229,'2. Collected Data'!H329,'2. Collected Data'!H429,'2. Collected Data'!H29)&lt;=1,"",AVERAGE('2. Collected Data'!H129,'2. Collected Data'!H229,'2. Collected Data'!H329,'2. Collected Data'!H429,'2. Collected Data'!H29))</f>
        <v>8200</v>
      </c>
      <c r="I29" s="41">
        <f>IF(COUNT('2. Collected Data'!I129,'2. Collected Data'!I229,'2. Collected Data'!I329,'2. Collected Data'!I429,'2. Collected Data'!I29)&lt;=1,"",AVERAGE('2. Collected Data'!I129,'2. Collected Data'!I229,'2. Collected Data'!I329,'2. Collected Data'!I429,'2. Collected Data'!I29))</f>
        <v>591</v>
      </c>
      <c r="J29" s="41">
        <f>IF(COUNT('2. Collected Data'!J129,'2. Collected Data'!J229,'2. Collected Data'!J329,'2. Collected Data'!J429,'2. Collected Data'!J29)&lt;=1,"",AVERAGE('2. Collected Data'!J129,'2. Collected Data'!J229,'2. Collected Data'!J329,'2. Collected Data'!J429,'2. Collected Data'!J29))</f>
        <v>107.2</v>
      </c>
      <c r="K29" s="41">
        <f>IF(COUNT('2. Collected Data'!K129,'2. Collected Data'!K229,'2. Collected Data'!K329,'2. Collected Data'!K429,'2. Collected Data'!K29)&lt;=1,"",AVERAGE('2. Collected Data'!K129,'2. Collected Data'!K229,'2. Collected Data'!K329,'2. Collected Data'!K429,'2. Collected Data'!K29))</f>
        <v>4</v>
      </c>
      <c r="L29" s="41">
        <f>IF(COUNT('2. Collected Data'!L129,'2. Collected Data'!L229,'2. Collected Data'!L329,'2. Collected Data'!L429,'2. Collected Data'!L29)&lt;=1,"",AVERAGE('2. Collected Data'!L129,'2. Collected Data'!L229,'2. Collected Data'!L329,'2. Collected Data'!L429,'2. Collected Data'!L29))</f>
        <v>7</v>
      </c>
      <c r="M29" s="41">
        <f>IF(COUNT('2. Collected Data'!M129,'2. Collected Data'!M229,'2. Collected Data'!M329,'2. Collected Data'!M429,'2. Collected Data'!M29)&lt;=1,"",AVERAGE('2. Collected Data'!M129,'2. Collected Data'!M229,'2. Collected Data'!M329,'2. Collected Data'!M429,'2. Collected Data'!M29))</f>
        <v>500</v>
      </c>
      <c r="N29" s="41">
        <f>IF(COUNT('2. Collected Data'!N129,'2. Collected Data'!N229,'2. Collected Data'!N329,'2. Collected Data'!N429,'2. Collected Data'!N29)&lt;=1,"",AVERAGE('2. Collected Data'!N129,'2. Collected Data'!N229,'2. Collected Data'!N329,'2. Collected Data'!N429,'2. Collected Data'!N29))</f>
        <v>0</v>
      </c>
      <c r="O29" s="41">
        <f>IF(COUNT('2. Collected Data'!O129,'2. Collected Data'!O229,'2. Collected Data'!O329,'2. Collected Data'!O429,'2. Collected Data'!O29)&lt;=1,"",AVERAGE('2. Collected Data'!O129,'2. Collected Data'!O229,'2. Collected Data'!O329,'2. Collected Data'!O429,'2. Collected Data'!O29))</f>
        <v>591</v>
      </c>
      <c r="P29" s="41">
        <f>IF(COUNT('2. Collected Data'!P129,'2. Collected Data'!P229,'2. Collected Data'!P329,'2. Collected Data'!P429,'2. Collected Data'!P29)&lt;=1,"",AVERAGE('2. Collected Data'!P129,'2. Collected Data'!P229,'2. Collected Data'!P329,'2. Collected Data'!P429,'2. Collected Data'!P29))</f>
        <v>75</v>
      </c>
      <c r="Q29" s="41">
        <f>IF(COUNT('2. Collected Data'!Q129,'2. Collected Data'!Q229,'2. Collected Data'!Q329,'2. Collected Data'!Q429,'2. Collected Data'!Q29)&lt;=1,"",AVERAGE('2. Collected Data'!Q129,'2. Collected Data'!Q229,'2. Collected Data'!Q329,'2. Collected Data'!Q429,'2. Collected Data'!Q29))</f>
        <v>0</v>
      </c>
      <c r="R29" s="41">
        <f>IF(COUNT('2. Collected Data'!R129,'2. Collected Data'!R229,'2. Collected Data'!R329,'2. Collected Data'!R429,'2. Collected Data'!R29)&lt;=1,"",AVERAGE('2. Collected Data'!R129,'2. Collected Data'!R229,'2. Collected Data'!R329,'2. Collected Data'!R429,'2. Collected Data'!R29))</f>
        <v>0</v>
      </c>
      <c r="S29" s="41">
        <f>IF(COUNT('2. Collected Data'!S129,'2. Collected Data'!S229,'2. Collected Data'!S329,'2. Collected Data'!S429,'2. Collected Data'!S29)&lt;=1,"",AVERAGE('2. Collected Data'!S129,'2. Collected Data'!S229,'2. Collected Data'!S329,'2. Collected Data'!S429,'2. Collected Data'!S29))</f>
        <v>0</v>
      </c>
      <c r="T29" s="41">
        <f>IF(COUNT('2. Collected Data'!T129,'2. Collected Data'!T229,'2. Collected Data'!T329,'2. Collected Data'!T429,'2. Collected Data'!T29)&lt;=1,"",AVERAGE('2. Collected Data'!T129,'2. Collected Data'!T229,'2. Collected Data'!T329,'2. Collected Data'!T429,'2. Collected Data'!T29))</f>
        <v>0</v>
      </c>
      <c r="U29" s="41">
        <f>IF(COUNT('2. Collected Data'!U129,'2. Collected Data'!U229,'2. Collected Data'!U329,'2. Collected Data'!U429,'2. Collected Data'!U29)&lt;=1,"",AVERAGE('2. Collected Data'!U129,'2. Collected Data'!U229,'2. Collected Data'!U329,'2. Collected Data'!U429,'2. Collected Data'!U29))</f>
        <v>0</v>
      </c>
      <c r="V29" s="41">
        <f>IF(COUNT('2. Collected Data'!V129,'2. Collected Data'!V229,'2. Collected Data'!V329,'2. Collected Data'!V429,'2. Collected Data'!V29)&lt;=1,"",AVERAGE('2. Collected Data'!V129,'2. Collected Data'!V229,'2. Collected Data'!V329,'2. Collected Data'!V429,'2. Collected Data'!V29))</f>
        <v>0</v>
      </c>
      <c r="W29" s="41">
        <f>IF(COUNT('2. Collected Data'!W129,'2. Collected Data'!W229,'2. Collected Data'!W329,'2. Collected Data'!W429,'2. Collected Data'!W29)&lt;=1,"",AVERAGE('2. Collected Data'!W129,'2. Collected Data'!W229,'2. Collected Data'!W329,'2. Collected Data'!W429,'2. Collected Data'!W29))</f>
        <v>0</v>
      </c>
      <c r="X29" s="41">
        <f>IF(COUNT('2. Collected Data'!X129,'2. Collected Data'!X229,'2. Collected Data'!X329,'2. Collected Data'!X429,'2. Collected Data'!X29)&lt;=1,"",AVERAGE('2. Collected Data'!X129,'2. Collected Data'!X229,'2. Collected Data'!X329,'2. Collected Data'!X429,'2. Collected Data'!X29))</f>
        <v>0</v>
      </c>
      <c r="Y29" s="41">
        <f>IF(COUNT('2. Collected Data'!Y129,'2. Collected Data'!Y229,'2. Collected Data'!Y329,'2. Collected Data'!Y429,'2. Collected Data'!Y29)&lt;=1,"",AVERAGE('2. Collected Data'!Y129,'2. Collected Data'!Y229,'2. Collected Data'!Y329,'2. Collected Data'!Y429,'2. Collected Data'!Y29))</f>
        <v>1210</v>
      </c>
      <c r="Z29" s="41">
        <f>IF(COUNT('2. Collected Data'!Z129,'2. Collected Data'!Z229,'2. Collected Data'!Z329,'2. Collected Data'!Z429,'2. Collected Data'!Z29)&lt;=1,"",AVERAGE('2. Collected Data'!Z129,'2. Collected Data'!Z229,'2. Collected Data'!Z329,'2. Collected Data'!Z429,'2. Collected Data'!Z29))</f>
        <v>22.5</v>
      </c>
      <c r="AA29" s="156">
        <f>IF(COUNT('2. Collected Data'!AA129,'2. Collected Data'!AA229,'2. Collected Data'!AA329,'2. Collected Data'!AA429,'2. Collected Data'!AA29)&lt;=1,"",AVERAGE('2. Collected Data'!AA129,'2. Collected Data'!AA229,'2. Collected Data'!AA329,'2. Collected Data'!AA429,'2. Collected Data'!AA29))</f>
        <v>1</v>
      </c>
      <c r="AB29" s="156">
        <f>IF(COUNT('2. Collected Data'!AB129,'2. Collected Data'!AB229,'2. Collected Data'!AB329,'2. Collected Data'!AB429,'2. Collected Data'!AB29)&lt;=1,"",AVERAGE('2. Collected Data'!AB129,'2. Collected Data'!AB229,'2. Collected Data'!AB329,'2. Collected Data'!AB429,'2. Collected Data'!AB29))</f>
        <v>0</v>
      </c>
      <c r="AC29" s="156">
        <f>IF(COUNT('2. Collected Data'!AC129,'2. Collected Data'!AC229,'2. Collected Data'!AC329,'2. Collected Data'!AC429,'2. Collected Data'!AC29)&lt;=1,"",AVERAGE('2. Collected Data'!AC129,'2. Collected Data'!AC229,'2. Collected Data'!AC329,'2. Collected Data'!AC429,'2. Collected Data'!AC29))</f>
        <v>0</v>
      </c>
      <c r="AD29" s="41">
        <f>IF(COUNT('2. Collected Data'!AD129,'2. Collected Data'!AD229,'2. Collected Data'!AD329,'2. Collected Data'!AD429,'2. Collected Data'!AD29)&lt;=1,"",AVERAGE('2. Collected Data'!AD129,'2. Collected Data'!AD229,'2. Collected Data'!AD329,'2. Collected Data'!AD429,'2. Collected Data'!AD29))</f>
        <v>160</v>
      </c>
      <c r="AE29" s="41">
        <f>IF(COUNT('2. Collected Data'!AE129,'2. Collected Data'!AE229,'2. Collected Data'!AE329,'2. Collected Data'!AE429,'2. Collected Data'!AE29)&lt;=1,"",AVERAGE('2. Collected Data'!AE129,'2. Collected Data'!AE229,'2. Collected Data'!AE329,'2. Collected Data'!AE429,'2. Collected Data'!AE29))</f>
        <v>488000</v>
      </c>
      <c r="AF29" s="41">
        <f>IF(COUNT('2. Collected Data'!AF129,'2. Collected Data'!AF229,'2. Collected Data'!AF329,'2. Collected Data'!AF429,'2. Collected Data'!AF29)&lt;=1,"",AVERAGE('2. Collected Data'!AF129,'2. Collected Data'!AF229,'2. Collected Data'!AF329,'2. Collected Data'!AF429,'2. Collected Data'!AF29))</f>
        <v>120</v>
      </c>
      <c r="AG29" s="41">
        <f>IF(COUNT('2. Collected Data'!AG129,'2. Collected Data'!AG229,'2. Collected Data'!AG329,'2. Collected Data'!AG429,'2. Collected Data'!AG29)&lt;=1,"",AVERAGE('2. Collected Data'!AG129,'2. Collected Data'!AG229,'2. Collected Data'!AG329,'2. Collected Data'!AG429,'2. Collected Data'!AG29))</f>
        <v>5040000</v>
      </c>
      <c r="AH29" s="81"/>
      <c r="AI29" s="41">
        <f>IF(COUNT('2. Collected Data'!AI129,'2. Collected Data'!AI229,'2. Collected Data'!AI329,'2. Collected Data'!AI429,'2. Collected Data'!AI29)&lt;=1,"",AVERAGE('2. Collected Data'!AI129,'2. Collected Data'!AI229,'2. Collected Data'!AI329,'2. Collected Data'!AI429,'2. Collected Data'!AI29))</f>
        <v>91233.8</v>
      </c>
      <c r="AJ29" s="41">
        <f>IF(COUNT('2. Collected Data'!AJ129,'2. Collected Data'!AJ229,'2. Collected Data'!AJ329,'2. Collected Data'!AJ429,'2. Collected Data'!AJ29)&lt;=1,"",AVERAGE('2. Collected Data'!AJ129,'2. Collected Data'!AJ229,'2. Collected Data'!AJ329,'2. Collected Data'!AJ429,'2. Collected Data'!AJ29))</f>
        <v>0</v>
      </c>
      <c r="AK29" s="41">
        <f>IF(COUNT('2. Collected Data'!AK129,'2. Collected Data'!AK229,'2. Collected Data'!AK329,'2. Collected Data'!AK429,'2. Collected Data'!AK29)&lt;=1,"",AVERAGE('2. Collected Data'!AK129,'2. Collected Data'!AK229,'2. Collected Data'!AK329,'2. Collected Data'!AK429,'2. Collected Data'!AK29))</f>
        <v>0</v>
      </c>
      <c r="AL29" s="41">
        <f>IF(COUNT('2. Collected Data'!AL129,'2. Collected Data'!AL229,'2. Collected Data'!AL329,'2. Collected Data'!AL429,'2. Collected Data'!AL29)&lt;=1,"",AVERAGE('2. Collected Data'!AL129,'2. Collected Data'!AL229,'2. Collected Data'!AL329,'2. Collected Data'!AL429,'2. Collected Data'!AL29))</f>
        <v>14257</v>
      </c>
      <c r="AM29" s="41">
        <f>IF(COUNT('2. Collected Data'!AM129,'2. Collected Data'!AM229,'2. Collected Data'!AM329,'2. Collected Data'!AM429,'2. Collected Data'!AM29)&lt;=1,"",AVERAGE('2. Collected Data'!AM129,'2. Collected Data'!AM229,'2. Collected Data'!AM329,'2. Collected Data'!AM429,'2. Collected Data'!AM29))</f>
        <v>0</v>
      </c>
      <c r="AN29" s="113"/>
      <c r="AO29" s="41">
        <f>IF(COUNT('2. Collected Data'!AO129,'2. Collected Data'!AO229,'2. Collected Data'!AO329,'2. Collected Data'!AO429,'2. Collected Data'!AO29)&lt;=1,"",AVERAGE('2. Collected Data'!AO129,'2. Collected Data'!AO229,'2. Collected Data'!AO329,'2. Collected Data'!AO429,'2. Collected Data'!AO29))</f>
        <v>6078200</v>
      </c>
      <c r="AP29" s="41">
        <f>IF(COUNT('2. Collected Data'!AP129,'2. Collected Data'!AP229,'2. Collected Data'!AP329,'2. Collected Data'!AP429,'2. Collected Data'!AP29)&lt;=1,"",AVERAGE('2. Collected Data'!AP129,'2. Collected Data'!AP229,'2. Collected Data'!AP329,'2. Collected Data'!AP429,'2. Collected Data'!AP29))</f>
        <v>0</v>
      </c>
      <c r="AQ29" s="41">
        <f>IF(COUNT('2. Collected Data'!AQ129,'2. Collected Data'!AQ229,'2. Collected Data'!AQ329,'2. Collected Data'!AQ429,'2. Collected Data'!AQ29)&lt;=1,"",AVERAGE('2. Collected Data'!AQ129,'2. Collected Data'!AQ229,'2. Collected Data'!AQ329,'2. Collected Data'!AQ429,'2. Collected Data'!AQ29))</f>
        <v>30950</v>
      </c>
      <c r="AR29" s="41">
        <f>IF(COUNT('2. Collected Data'!AR129,'2. Collected Data'!AR229,'2. Collected Data'!AR329,'2. Collected Data'!AR429,'2. Collected Data'!AR29)&lt;=1,"",AVERAGE('2. Collected Data'!AR129,'2. Collected Data'!AR229,'2. Collected Data'!AR329,'2. Collected Data'!AR429,'2. Collected Data'!AR29))</f>
        <v>0</v>
      </c>
      <c r="AS29" s="41">
        <f>IF(COUNT('2. Collected Data'!AS129,'2. Collected Data'!AS229,'2. Collected Data'!AS329,'2. Collected Data'!AS429,'2. Collected Data'!AS29)&lt;=1,"",AVERAGE('2. Collected Data'!AS129,'2. Collected Data'!AS229,'2. Collected Data'!AS329,'2. Collected Data'!AS429,'2. Collected Data'!AS29))</f>
        <v>0</v>
      </c>
      <c r="AT29" s="41">
        <f>IF(COUNT('2. Collected Data'!AT129,'2. Collected Data'!AT229,'2. Collected Data'!AT329,'2. Collected Data'!AT429,'2. Collected Data'!AT29)&lt;=1,"",AVERAGE('2. Collected Data'!AT129,'2. Collected Data'!AT229,'2. Collected Data'!AT329,'2. Collected Data'!AT429,'2. Collected Data'!AT29))</f>
        <v>40217</v>
      </c>
      <c r="AU29" s="41">
        <f>IF(COUNT('2. Collected Data'!AU129,'2. Collected Data'!AU229,'2. Collected Data'!AU329,'2. Collected Data'!AU429,'2. Collected Data'!AU29)&lt;=1,"",AVERAGE('2. Collected Data'!AU129,'2. Collected Data'!AU229,'2. Collected Data'!AU329,'2. Collected Data'!AU429,'2. Collected Data'!AU29))</f>
        <v>0</v>
      </c>
      <c r="AV29" s="81"/>
      <c r="AW29" s="156">
        <f>IF(COUNT('2. Collected Data'!AW129,'2. Collected Data'!AW229,'2. Collected Data'!AW329,'2. Collected Data'!AW429,'2. Collected Data'!AW29)&lt;=1,"",AVERAGE('2. Collected Data'!AW129,'2. Collected Data'!AW229,'2. Collected Data'!AW329,'2. Collected Data'!AW429,'2. Collected Data'!AW29))</f>
        <v>0.998</v>
      </c>
      <c r="AX29" s="156">
        <f>IF(COUNT('2. Collected Data'!AX129,'2. Collected Data'!AX229,'2. Collected Data'!AX329,'2. Collected Data'!AX429,'2. Collected Data'!AX29)&lt;=1,"",AVERAGE('2. Collected Data'!AX129,'2. Collected Data'!AX229,'2. Collected Data'!AX329,'2. Collected Data'!AX429,'2. Collected Data'!AX29))</f>
        <v>2E-3</v>
      </c>
      <c r="AY29" s="46"/>
      <c r="AZ29" s="84"/>
      <c r="BA29" s="81"/>
      <c r="BB29" s="71">
        <f>IF(COUNT('2. Collected Data'!BB129,'2. Collected Data'!BB229,'2. Collected Data'!BB329,'2. Collected Data'!BB429,'2. Collected Data'!BB29)&lt;=1,"",AVERAGE('2. Collected Data'!BB129,'2. Collected Data'!BB229,'2. Collected Data'!BB329,'2. Collected Data'!BB429,'2. Collected Data'!BB29))</f>
        <v>50.811999999999998</v>
      </c>
      <c r="BC29" s="68">
        <f>IF(COUNT('2. Collected Data'!BC129,'2. Collected Data'!BC229,'2. Collected Data'!BC329,'2. Collected Data'!BC429,'2. Collected Data'!BC29)&lt;=1,"",AVERAGE('2. Collected Data'!BC129,'2. Collected Data'!BC229,'2. Collected Data'!BC329,'2. Collected Data'!BC429,'2. Collected Data'!BC29))</f>
        <v>22878200</v>
      </c>
      <c r="BD29" s="68">
        <f>IF(COUNT('2. Collected Data'!BD129,'2. Collected Data'!BD229,'2. Collected Data'!BD329,'2. Collected Data'!BD429,'2. Collected Data'!BD29)&lt;=1,"",AVERAGE('2. Collected Data'!BD129,'2. Collected Data'!BD229,'2. Collected Data'!BD329,'2. Collected Data'!BD429,'2. Collected Data'!BD29))</f>
        <v>7038600</v>
      </c>
      <c r="BE29" s="68">
        <f>IF(COUNT('2. Collected Data'!BE129,'2. Collected Data'!BE229,'2. Collected Data'!BE329,'2. Collected Data'!BE429,'2. Collected Data'!BE29)&lt;=1,"",AVERAGE('2. Collected Data'!BE129,'2. Collected Data'!BE229,'2. Collected Data'!BE329,'2. Collected Data'!BE429,'2. Collected Data'!BE29))</f>
        <v>4606600</v>
      </c>
      <c r="BF29" s="68">
        <f>IF(COUNT('2. Collected Data'!BF129,'2. Collected Data'!BF229,'2. Collected Data'!BF329,'2. Collected Data'!BF429,'2. Collected Data'!BF29)&lt;=1,"",AVERAGE('2. Collected Data'!BF129,'2. Collected Data'!BF229,'2. Collected Data'!BF329,'2. Collected Data'!BF429,'2. Collected Data'!BF29))</f>
        <v>19043400</v>
      </c>
      <c r="BG29" s="46"/>
      <c r="BH29" s="71" t="str">
        <f>IF(COUNT('2. Collected Data'!BH129,'2. Collected Data'!BH229,'2. Collected Data'!BH329,'2. Collected Data'!BH429,'2. Collected Data'!BH29)&lt;=1,"",AVERAGE('2. Collected Data'!BH129,'2. Collected Data'!BH229,'2. Collected Data'!BH329,'2. Collected Data'!BH429,'2. Collected Data'!BH29))</f>
        <v/>
      </c>
      <c r="BI29" s="43"/>
      <c r="BJ29" s="180"/>
      <c r="BK29" s="43">
        <f>IF(COUNT('2. Collected Data'!BK129,'2. Collected Data'!BK229,'2. Collected Data'!BK329,'2. Collected Data'!BK429,'2. Collected Data'!BK29)&lt;=1,"",AVERAGE('2. Collected Data'!BK129,'2. Collected Data'!BK229,'2. Collected Data'!BK329,'2. Collected Data'!BK429,'2. Collected Data'!BK29))</f>
        <v>366</v>
      </c>
    </row>
    <row r="30" spans="1:63" s="50" customFormat="1" ht="11.25" customHeight="1" x14ac:dyDescent="0.15">
      <c r="A30" s="82" t="s">
        <v>352</v>
      </c>
      <c r="B30" s="147"/>
      <c r="C30" s="306"/>
      <c r="D30" s="306"/>
      <c r="E30" s="306"/>
      <c r="F30" s="306"/>
      <c r="G30" s="41">
        <f>IF(COUNT('2. Collected Data'!G130,'2. Collected Data'!G230,'2. Collected Data'!G330,'2. Collected Data'!G430,'2. Collected Data'!G30)&lt;=1,"",AVERAGE('2. Collected Data'!G130,'2. Collected Data'!G230,'2. Collected Data'!G330,'2. Collected Data'!G430,'2. Collected Data'!G30))</f>
        <v>45928</v>
      </c>
      <c r="H30" s="41">
        <f>IF(COUNT('2. Collected Data'!H130,'2. Collected Data'!H230,'2. Collected Data'!H330,'2. Collected Data'!H430,'2. Collected Data'!H30)&lt;=1,"",AVERAGE('2. Collected Data'!H130,'2. Collected Data'!H230,'2. Collected Data'!H330,'2. Collected Data'!H430,'2. Collected Data'!H30))</f>
        <v>46353.5</v>
      </c>
      <c r="I30" s="41">
        <f>IF(COUNT('2. Collected Data'!I130,'2. Collected Data'!I230,'2. Collected Data'!I330,'2. Collected Data'!I430,'2. Collected Data'!I30)&lt;=1,"",AVERAGE('2. Collected Data'!I130,'2. Collected Data'!I230,'2. Collected Data'!I330,'2. Collected Data'!I430,'2. Collected Data'!I30))</f>
        <v>1000</v>
      </c>
      <c r="J30" s="41">
        <f>IF(COUNT('2. Collected Data'!J130,'2. Collected Data'!J230,'2. Collected Data'!J330,'2. Collected Data'!J430,'2. Collected Data'!J30)&lt;=1,"",AVERAGE('2. Collected Data'!J130,'2. Collected Data'!J230,'2. Collected Data'!J330,'2. Collected Data'!J430,'2. Collected Data'!J30))</f>
        <v>35</v>
      </c>
      <c r="K30" s="41">
        <f>IF(COUNT('2. Collected Data'!K130,'2. Collected Data'!K230,'2. Collected Data'!K330,'2. Collected Data'!K430,'2. Collected Data'!K30)&lt;=1,"",AVERAGE('2. Collected Data'!K130,'2. Collected Data'!K230,'2. Collected Data'!K330,'2. Collected Data'!K430,'2. Collected Data'!K30))</f>
        <v>0</v>
      </c>
      <c r="L30" s="41">
        <f>IF(COUNT('2. Collected Data'!L130,'2. Collected Data'!L230,'2. Collected Data'!L330,'2. Collected Data'!L430,'2. Collected Data'!L30)&lt;=1,"",AVERAGE('2. Collected Data'!L130,'2. Collected Data'!L230,'2. Collected Data'!L330,'2. Collected Data'!L430,'2. Collected Data'!L30))</f>
        <v>9</v>
      </c>
      <c r="M30" s="41">
        <f>IF(COUNT('2. Collected Data'!M130,'2. Collected Data'!M230,'2. Collected Data'!M330,'2. Collected Data'!M430,'2. Collected Data'!M30)&lt;=1,"",AVERAGE('2. Collected Data'!M130,'2. Collected Data'!M230,'2. Collected Data'!M330,'2. Collected Data'!M430,'2. Collected Data'!M30))</f>
        <v>1</v>
      </c>
      <c r="N30" s="41">
        <f>IF(COUNT('2. Collected Data'!N130,'2. Collected Data'!N230,'2. Collected Data'!N330,'2. Collected Data'!N430,'2. Collected Data'!N30)&lt;=1,"",AVERAGE('2. Collected Data'!N130,'2. Collected Data'!N230,'2. Collected Data'!N330,'2. Collected Data'!N430,'2. Collected Data'!N30))</f>
        <v>0</v>
      </c>
      <c r="O30" s="41">
        <f>IF(COUNT('2. Collected Data'!O130,'2. Collected Data'!O230,'2. Collected Data'!O330,'2. Collected Data'!O430,'2. Collected Data'!O30)&lt;=1,"",AVERAGE('2. Collected Data'!O130,'2. Collected Data'!O230,'2. Collected Data'!O330,'2. Collected Data'!O430,'2. Collected Data'!O30))</f>
        <v>1000</v>
      </c>
      <c r="P30" s="41">
        <f>IF(COUNT('2. Collected Data'!P130,'2. Collected Data'!P230,'2. Collected Data'!P330,'2. Collected Data'!P430,'2. Collected Data'!P30)&lt;=1,"",AVERAGE('2. Collected Data'!P130,'2. Collected Data'!P230,'2. Collected Data'!P330,'2. Collected Data'!P430,'2. Collected Data'!P30))</f>
        <v>0</v>
      </c>
      <c r="Q30" s="41">
        <f>IF(COUNT('2. Collected Data'!Q130,'2. Collected Data'!Q230,'2. Collected Data'!Q330,'2. Collected Data'!Q430,'2. Collected Data'!Q30)&lt;=1,"",AVERAGE('2. Collected Data'!Q130,'2. Collected Data'!Q230,'2. Collected Data'!Q330,'2. Collected Data'!Q430,'2. Collected Data'!Q30))</f>
        <v>376</v>
      </c>
      <c r="R30" s="41">
        <f>IF(COUNT('2. Collected Data'!R130,'2. Collected Data'!R230,'2. Collected Data'!R330,'2. Collected Data'!R430,'2. Collected Data'!R30)&lt;=1,"",AVERAGE('2. Collected Data'!R130,'2. Collected Data'!R230,'2. Collected Data'!R330,'2. Collected Data'!R430,'2. Collected Data'!R30))</f>
        <v>0</v>
      </c>
      <c r="S30" s="41">
        <f>IF(COUNT('2. Collected Data'!S130,'2. Collected Data'!S230,'2. Collected Data'!S330,'2. Collected Data'!S430,'2. Collected Data'!S30)&lt;=1,"",AVERAGE('2. Collected Data'!S130,'2. Collected Data'!S230,'2. Collected Data'!S330,'2. Collected Data'!S430,'2. Collected Data'!S30))</f>
        <v>0</v>
      </c>
      <c r="T30" s="41">
        <f>IF(COUNT('2. Collected Data'!T130,'2. Collected Data'!T230,'2. Collected Data'!T330,'2. Collected Data'!T430,'2. Collected Data'!T30)&lt;=1,"",AVERAGE('2. Collected Data'!T130,'2. Collected Data'!T230,'2. Collected Data'!T330,'2. Collected Data'!T430,'2. Collected Data'!T30))</f>
        <v>0</v>
      </c>
      <c r="U30" s="41">
        <f>IF(COUNT('2. Collected Data'!U130,'2. Collected Data'!U230,'2. Collected Data'!U330,'2. Collected Data'!U430,'2. Collected Data'!U30)&lt;=1,"",AVERAGE('2. Collected Data'!U130,'2. Collected Data'!U230,'2. Collected Data'!U330,'2. Collected Data'!U430,'2. Collected Data'!U30))</f>
        <v>0</v>
      </c>
      <c r="V30" s="41">
        <f>IF(COUNT('2. Collected Data'!V130,'2. Collected Data'!V230,'2. Collected Data'!V330,'2. Collected Data'!V430,'2. Collected Data'!V30)&lt;=1,"",AVERAGE('2. Collected Data'!V130,'2. Collected Data'!V230,'2. Collected Data'!V330,'2. Collected Data'!V430,'2. Collected Data'!V30))</f>
        <v>0</v>
      </c>
      <c r="W30" s="41">
        <f>IF(COUNT('2. Collected Data'!W130,'2. Collected Data'!W230,'2. Collected Data'!W330,'2. Collected Data'!W430,'2. Collected Data'!W30)&lt;=1,"",AVERAGE('2. Collected Data'!W130,'2. Collected Data'!W230,'2. Collected Data'!W330,'2. Collected Data'!W430,'2. Collected Data'!W30))</f>
        <v>376</v>
      </c>
      <c r="X30" s="41">
        <f>IF(COUNT('2. Collected Data'!X130,'2. Collected Data'!X230,'2. Collected Data'!X330,'2. Collected Data'!X430,'2. Collected Data'!X30)&lt;=1,"",AVERAGE('2. Collected Data'!X130,'2. Collected Data'!X230,'2. Collected Data'!X330,'2. Collected Data'!X430,'2. Collected Data'!X30))</f>
        <v>0</v>
      </c>
      <c r="Y30" s="41">
        <f>IF(COUNT('2. Collected Data'!Y130,'2. Collected Data'!Y230,'2. Collected Data'!Y330,'2. Collected Data'!Y430,'2. Collected Data'!Y30)&lt;=1,"",AVERAGE('2. Collected Data'!Y130,'2. Collected Data'!Y230,'2. Collected Data'!Y330,'2. Collected Data'!Y430,'2. Collected Data'!Y30))</f>
        <v>1910</v>
      </c>
      <c r="Z30" s="41">
        <f>IF(COUNT('2. Collected Data'!Z130,'2. Collected Data'!Z230,'2. Collected Data'!Z330,'2. Collected Data'!Z430,'2. Collected Data'!Z30)&lt;=1,"",AVERAGE('2. Collected Data'!Z130,'2. Collected Data'!Z230,'2. Collected Data'!Z330,'2. Collected Data'!Z430,'2. Collected Data'!Z30))</f>
        <v>12.5</v>
      </c>
      <c r="AA30" s="156">
        <f>IF(COUNT('2. Collected Data'!AA130,'2. Collected Data'!AA230,'2. Collected Data'!AA330,'2. Collected Data'!AA430,'2. Collected Data'!AA30)&lt;=1,"",AVERAGE('2. Collected Data'!AA130,'2. Collected Data'!AA230,'2. Collected Data'!AA330,'2. Collected Data'!AA430,'2. Collected Data'!AA30))</f>
        <v>0.90500000000000003</v>
      </c>
      <c r="AB30" s="156">
        <f>IF(COUNT('2. Collected Data'!AB130,'2. Collected Data'!AB230,'2. Collected Data'!AB330,'2. Collected Data'!AB430,'2. Collected Data'!AB30)&lt;=1,"",AVERAGE('2. Collected Data'!AB130,'2. Collected Data'!AB230,'2. Collected Data'!AB330,'2. Collected Data'!AB430,'2. Collected Data'!AB30))</f>
        <v>7.5000000000000011E-2</v>
      </c>
      <c r="AC30" s="156">
        <f>IF(COUNT('2. Collected Data'!AC130,'2. Collected Data'!AC230,'2. Collected Data'!AC330,'2. Collected Data'!AC430,'2. Collected Data'!AC30)&lt;=1,"",AVERAGE('2. Collected Data'!AC130,'2. Collected Data'!AC230,'2. Collected Data'!AC330,'2. Collected Data'!AC430,'2. Collected Data'!AC30))</f>
        <v>0.02</v>
      </c>
      <c r="AD30" s="41">
        <f>IF(COUNT('2. Collected Data'!AD130,'2. Collected Data'!AD230,'2. Collected Data'!AD330,'2. Collected Data'!AD430,'2. Collected Data'!AD30)&lt;=1,"",AVERAGE('2. Collected Data'!AD130,'2. Collected Data'!AD230,'2. Collected Data'!AD330,'2. Collected Data'!AD430,'2. Collected Data'!AD30))</f>
        <v>131.5</v>
      </c>
      <c r="AE30" s="41">
        <f>IF(COUNT('2. Collected Data'!AE130,'2. Collected Data'!AE230,'2. Collected Data'!AE330,'2. Collected Data'!AE430,'2. Collected Data'!AE30)&lt;=1,"",AVERAGE('2. Collected Data'!AE130,'2. Collected Data'!AE230,'2. Collected Data'!AE330,'2. Collected Data'!AE430,'2. Collected Data'!AE30))</f>
        <v>305000</v>
      </c>
      <c r="AF30" s="41">
        <f>IF(COUNT('2. Collected Data'!AF130,'2. Collected Data'!AF230,'2. Collected Data'!AF330,'2. Collected Data'!AF430,'2. Collected Data'!AF30)&lt;=1,"",AVERAGE('2. Collected Data'!AF130,'2. Collected Data'!AF230,'2. Collected Data'!AF330,'2. Collected Data'!AF430,'2. Collected Data'!AF30))</f>
        <v>124</v>
      </c>
      <c r="AG30" s="41">
        <f>IF(COUNT('2. Collected Data'!AG130,'2. Collected Data'!AG230,'2. Collected Data'!AG330,'2. Collected Data'!AG430,'2. Collected Data'!AG30)&lt;=1,"",AVERAGE('2. Collected Data'!AG130,'2. Collected Data'!AG230,'2. Collected Data'!AG330,'2. Collected Data'!AG430,'2. Collected Data'!AG30))</f>
        <v>250000</v>
      </c>
      <c r="AH30" s="81"/>
      <c r="AI30" s="41">
        <f>IF(COUNT('2. Collected Data'!AI130,'2. Collected Data'!AI230,'2. Collected Data'!AI330,'2. Collected Data'!AI430,'2. Collected Data'!AI30)&lt;=1,"",AVERAGE('2. Collected Data'!AI130,'2. Collected Data'!AI230,'2. Collected Data'!AI330,'2. Collected Data'!AI430,'2. Collected Data'!AI30))</f>
        <v>138908</v>
      </c>
      <c r="AJ30" s="41">
        <f>IF(COUNT('2. Collected Data'!AJ130,'2. Collected Data'!AJ230,'2. Collected Data'!AJ330,'2. Collected Data'!AJ430,'2. Collected Data'!AJ30)&lt;=1,"",AVERAGE('2. Collected Data'!AJ130,'2. Collected Data'!AJ230,'2. Collected Data'!AJ330,'2. Collected Data'!AJ430,'2. Collected Data'!AJ30))</f>
        <v>0</v>
      </c>
      <c r="AK30" s="41">
        <f>IF(COUNT('2. Collected Data'!AK130,'2. Collected Data'!AK230,'2. Collected Data'!AK330,'2. Collected Data'!AK430,'2. Collected Data'!AK30)&lt;=1,"",AVERAGE('2. Collected Data'!AK130,'2. Collected Data'!AK230,'2. Collected Data'!AK330,'2. Collected Data'!AK430,'2. Collected Data'!AK30))</f>
        <v>0</v>
      </c>
      <c r="AL30" s="41">
        <f>IF(COUNT('2. Collected Data'!AL130,'2. Collected Data'!AL230,'2. Collected Data'!AL330,'2. Collected Data'!AL430,'2. Collected Data'!AL30)&lt;=1,"",AVERAGE('2. Collected Data'!AL130,'2. Collected Data'!AL230,'2. Collected Data'!AL330,'2. Collected Data'!AL430,'2. Collected Data'!AL30))</f>
        <v>0</v>
      </c>
      <c r="AM30" s="41">
        <f>IF(COUNT('2. Collected Data'!AM130,'2. Collected Data'!AM230,'2. Collected Data'!AM330,'2. Collected Data'!AM430,'2. Collected Data'!AM30)&lt;=1,"",AVERAGE('2. Collected Data'!AM130,'2. Collected Data'!AM230,'2. Collected Data'!AM330,'2. Collected Data'!AM430,'2. Collected Data'!AM30))</f>
        <v>0</v>
      </c>
      <c r="AN30" s="113"/>
      <c r="AO30" s="41">
        <f>IF(COUNT('2. Collected Data'!AO130,'2. Collected Data'!AO230,'2. Collected Data'!AO330,'2. Collected Data'!AO430,'2. Collected Data'!AO30)&lt;=1,"",AVERAGE('2. Collected Data'!AO130,'2. Collected Data'!AO230,'2. Collected Data'!AO330,'2. Collected Data'!AO430,'2. Collected Data'!AO30))</f>
        <v>668717.5</v>
      </c>
      <c r="AP30" s="41">
        <f>IF(COUNT('2. Collected Data'!AP130,'2. Collected Data'!AP230,'2. Collected Data'!AP330,'2. Collected Data'!AP430,'2. Collected Data'!AP30)&lt;=1,"",AVERAGE('2. Collected Data'!AP130,'2. Collected Data'!AP230,'2. Collected Data'!AP330,'2. Collected Data'!AP430,'2. Collected Data'!AP30))</f>
        <v>517245.5</v>
      </c>
      <c r="AQ30" s="41">
        <f>IF(COUNT('2. Collected Data'!AQ130,'2. Collected Data'!AQ230,'2. Collected Data'!AQ330,'2. Collected Data'!AQ430,'2. Collected Data'!AQ30)&lt;=1,"",AVERAGE('2. Collected Data'!AQ130,'2. Collected Data'!AQ230,'2. Collected Data'!AQ330,'2. Collected Data'!AQ430,'2. Collected Data'!AQ30))</f>
        <v>0</v>
      </c>
      <c r="AR30" s="41">
        <f>IF(COUNT('2. Collected Data'!AR130,'2. Collected Data'!AR230,'2. Collected Data'!AR330,'2. Collected Data'!AR430,'2. Collected Data'!AR30)&lt;=1,"",AVERAGE('2. Collected Data'!AR130,'2. Collected Data'!AR230,'2. Collected Data'!AR330,'2. Collected Data'!AR430,'2. Collected Data'!AR30))</f>
        <v>0</v>
      </c>
      <c r="AS30" s="41">
        <f>IF(COUNT('2. Collected Data'!AS130,'2. Collected Data'!AS230,'2. Collected Data'!AS330,'2. Collected Data'!AS430,'2. Collected Data'!AS30)&lt;=1,"",AVERAGE('2. Collected Data'!AS130,'2. Collected Data'!AS230,'2. Collected Data'!AS330,'2. Collected Data'!AS430,'2. Collected Data'!AS30))</f>
        <v>0</v>
      </c>
      <c r="AT30" s="41">
        <f>IF(COUNT('2. Collected Data'!AT130,'2. Collected Data'!AT230,'2. Collected Data'!AT330,'2. Collected Data'!AT430,'2. Collected Data'!AT30)&lt;=1,"",AVERAGE('2. Collected Data'!AT130,'2. Collected Data'!AT230,'2. Collected Data'!AT330,'2. Collected Data'!AT430,'2. Collected Data'!AT30))</f>
        <v>0</v>
      </c>
      <c r="AU30" s="41">
        <f>IF(COUNT('2. Collected Data'!AU130,'2. Collected Data'!AU230,'2. Collected Data'!AU330,'2. Collected Data'!AU430,'2. Collected Data'!AU30)&lt;=1,"",AVERAGE('2. Collected Data'!AU130,'2. Collected Data'!AU230,'2. Collected Data'!AU330,'2. Collected Data'!AU430,'2. Collected Data'!AU30))</f>
        <v>0</v>
      </c>
      <c r="AV30" s="81"/>
      <c r="AW30" s="156">
        <f>IF(COUNT('2. Collected Data'!AW130,'2. Collected Data'!AW230,'2. Collected Data'!AW330,'2. Collected Data'!AW430,'2. Collected Data'!AW30)&lt;=1,"",AVERAGE('2. Collected Data'!AW130,'2. Collected Data'!AW230,'2. Collected Data'!AW330,'2. Collected Data'!AW430,'2. Collected Data'!AW30))</f>
        <v>0.58333333333333337</v>
      </c>
      <c r="AX30" s="156">
        <f>IF(COUNT('2. Collected Data'!AX130,'2. Collected Data'!AX230,'2. Collected Data'!AX330,'2. Collected Data'!AX430,'2. Collected Data'!AX30)&lt;=1,"",AVERAGE('2. Collected Data'!AX130,'2. Collected Data'!AX230,'2. Collected Data'!AX330,'2. Collected Data'!AX430,'2. Collected Data'!AX30))</f>
        <v>8.3333333333333329E-2</v>
      </c>
      <c r="AY30" s="46"/>
      <c r="AZ30" s="84"/>
      <c r="BA30" s="81"/>
      <c r="BB30" s="71">
        <f>IF(COUNT('2. Collected Data'!BB130,'2. Collected Data'!BB230,'2. Collected Data'!BB330,'2. Collected Data'!BB430,'2. Collected Data'!BB30)&lt;=1,"",AVERAGE('2. Collected Data'!BB130,'2. Collected Data'!BB230,'2. Collected Data'!BB330,'2. Collected Data'!BB430,'2. Collected Data'!BB30))</f>
        <v>101.38499999999999</v>
      </c>
      <c r="BC30" s="68">
        <f>IF(COUNT('2. Collected Data'!BC130,'2. Collected Data'!BC230,'2. Collected Data'!BC330,'2. Collected Data'!BC430,'2. Collected Data'!BC30)&lt;=1,"",AVERAGE('2. Collected Data'!BC130,'2. Collected Data'!BC230,'2. Collected Data'!BC330,'2. Collected Data'!BC430,'2. Collected Data'!BC30))</f>
        <v>10907738.5</v>
      </c>
      <c r="BD30" s="68">
        <f>IF(COUNT('2. Collected Data'!BD130,'2. Collected Data'!BD230,'2. Collected Data'!BD330,'2. Collected Data'!BD430,'2. Collected Data'!BD30)&lt;=1,"",AVERAGE('2. Collected Data'!BD130,'2. Collected Data'!BD230,'2. Collected Data'!BD330,'2. Collected Data'!BD430,'2. Collected Data'!BD30))</f>
        <v>3111987</v>
      </c>
      <c r="BE30" s="68">
        <f>IF(COUNT('2. Collected Data'!BE130,'2. Collected Data'!BE230,'2. Collected Data'!BE330,'2. Collected Data'!BE430,'2. Collected Data'!BE30)&lt;=1,"",AVERAGE('2. Collected Data'!BE130,'2. Collected Data'!BE230,'2. Collected Data'!BE330,'2. Collected Data'!BE430,'2. Collected Data'!BE30))</f>
        <v>19165111</v>
      </c>
      <c r="BF30" s="68">
        <f>IF(COUNT('2. Collected Data'!BF130,'2. Collected Data'!BF230,'2. Collected Data'!BF330,'2. Collected Data'!BF430,'2. Collected Data'!BF30)&lt;=1,"",AVERAGE('2. Collected Data'!BF130,'2. Collected Data'!BF230,'2. Collected Data'!BF330,'2. Collected Data'!BF430,'2. Collected Data'!BF30))</f>
        <v>46871530</v>
      </c>
      <c r="BG30" s="46"/>
      <c r="BH30" s="71">
        <f>IF(COUNT('2. Collected Data'!BH130,'2. Collected Data'!BH230,'2. Collected Data'!BH330,'2. Collected Data'!BH430,'2. Collected Data'!BH30)&lt;=1,"",AVERAGE('2. Collected Data'!BH130,'2. Collected Data'!BH230,'2. Collected Data'!BH330,'2. Collected Data'!BH430,'2. Collected Data'!BH30))</f>
        <v>106.61</v>
      </c>
      <c r="BI30" s="43"/>
      <c r="BJ30" s="180"/>
      <c r="BK30" s="43">
        <f>IF(COUNT('2. Collected Data'!BK130,'2. Collected Data'!BK230,'2. Collected Data'!BK330,'2. Collected Data'!BK430,'2. Collected Data'!BK30)&lt;=1,"",AVERAGE('2. Collected Data'!BK130,'2. Collected Data'!BK230,'2. Collected Data'!BK330,'2. Collected Data'!BK430,'2. Collected Data'!BK30))</f>
        <v>146.86666666666667</v>
      </c>
    </row>
    <row r="31" spans="1:63" s="47" customFormat="1" ht="11.25" customHeight="1" x14ac:dyDescent="0.15">
      <c r="A31" s="82" t="s">
        <v>53</v>
      </c>
      <c r="B31" s="147"/>
      <c r="C31" s="306"/>
      <c r="D31" s="306"/>
      <c r="E31" s="306"/>
      <c r="F31" s="306"/>
      <c r="G31" s="41" t="str">
        <f>IF(COUNT('2. Collected Data'!G131,'2. Collected Data'!G231,'2. Collected Data'!G331,'2. Collected Data'!G431,'2. Collected Data'!G31)&lt;=1,"",AVERAGE('2. Collected Data'!G131,'2. Collected Data'!G231,'2. Collected Data'!G331,'2. Collected Data'!G431,'2. Collected Data'!G31))</f>
        <v/>
      </c>
      <c r="H31" s="41" t="str">
        <f>IF(COUNT('2. Collected Data'!H131,'2. Collected Data'!H231,'2. Collected Data'!H331,'2. Collected Data'!H431,'2. Collected Data'!H31)&lt;=1,"",AVERAGE('2. Collected Data'!H131,'2. Collected Data'!H231,'2. Collected Data'!H331,'2. Collected Data'!H431,'2. Collected Data'!H31))</f>
        <v/>
      </c>
      <c r="I31" s="41" t="str">
        <f>IF(COUNT('2. Collected Data'!I131,'2. Collected Data'!I231,'2. Collected Data'!I331,'2. Collected Data'!I431,'2. Collected Data'!I31)&lt;=1,"",AVERAGE('2. Collected Data'!I131,'2. Collected Data'!I231,'2. Collected Data'!I331,'2. Collected Data'!I431,'2. Collected Data'!I31))</f>
        <v/>
      </c>
      <c r="J31" s="41" t="str">
        <f>IF(COUNT('2. Collected Data'!J131,'2. Collected Data'!J231,'2. Collected Data'!J331,'2. Collected Data'!J431,'2. Collected Data'!J31)&lt;=1,"",AVERAGE('2. Collected Data'!J131,'2. Collected Data'!J231,'2. Collected Data'!J331,'2. Collected Data'!J431,'2. Collected Data'!J31))</f>
        <v/>
      </c>
      <c r="K31" s="41" t="str">
        <f>IF(COUNT('2. Collected Data'!K131,'2. Collected Data'!K231,'2. Collected Data'!K331,'2. Collected Data'!K431,'2. Collected Data'!K31)&lt;=1,"",AVERAGE('2. Collected Data'!K131,'2. Collected Data'!K231,'2. Collected Data'!K331,'2. Collected Data'!K431,'2. Collected Data'!K31))</f>
        <v/>
      </c>
      <c r="L31" s="41" t="str">
        <f>IF(COUNT('2. Collected Data'!L131,'2. Collected Data'!L231,'2. Collected Data'!L331,'2. Collected Data'!L431,'2. Collected Data'!L31)&lt;=1,"",AVERAGE('2. Collected Data'!L131,'2. Collected Data'!L231,'2. Collected Data'!L331,'2. Collected Data'!L431,'2. Collected Data'!L31))</f>
        <v/>
      </c>
      <c r="M31" s="41" t="str">
        <f>IF(COUNT('2. Collected Data'!M131,'2. Collected Data'!M231,'2. Collected Data'!M331,'2. Collected Data'!M431,'2. Collected Data'!M31)&lt;=1,"",AVERAGE('2. Collected Data'!M131,'2. Collected Data'!M231,'2. Collected Data'!M331,'2. Collected Data'!M431,'2. Collected Data'!M31))</f>
        <v/>
      </c>
      <c r="N31" s="41" t="str">
        <f>IF(COUNT('2. Collected Data'!N131,'2. Collected Data'!N231,'2. Collected Data'!N331,'2. Collected Data'!N431,'2. Collected Data'!N31)&lt;=1,"",AVERAGE('2. Collected Data'!N131,'2. Collected Data'!N231,'2. Collected Data'!N331,'2. Collected Data'!N431,'2. Collected Data'!N31))</f>
        <v/>
      </c>
      <c r="O31" s="41" t="str">
        <f>IF(COUNT('2. Collected Data'!O131,'2. Collected Data'!O231,'2. Collected Data'!O331,'2. Collected Data'!O431,'2. Collected Data'!O31)&lt;=1,"",AVERAGE('2. Collected Data'!O131,'2. Collected Data'!O231,'2. Collected Data'!O331,'2. Collected Data'!O431,'2. Collected Data'!O31))</f>
        <v/>
      </c>
      <c r="P31" s="41" t="str">
        <f>IF(COUNT('2. Collected Data'!P131,'2. Collected Data'!P231,'2. Collected Data'!P331,'2. Collected Data'!P431,'2. Collected Data'!P31)&lt;=1,"",AVERAGE('2. Collected Data'!P131,'2. Collected Data'!P231,'2. Collected Data'!P331,'2. Collected Data'!P431,'2. Collected Data'!P31))</f>
        <v/>
      </c>
      <c r="Q31" s="41" t="str">
        <f>IF(COUNT('2. Collected Data'!Q131,'2. Collected Data'!Q231,'2. Collected Data'!Q331,'2. Collected Data'!Q431,'2. Collected Data'!Q31)&lt;=1,"",AVERAGE('2. Collected Data'!Q131,'2. Collected Data'!Q231,'2. Collected Data'!Q331,'2. Collected Data'!Q431,'2. Collected Data'!Q31))</f>
        <v/>
      </c>
      <c r="R31" s="41" t="str">
        <f>IF(COUNT('2. Collected Data'!R131,'2. Collected Data'!R231,'2. Collected Data'!R331,'2. Collected Data'!R431,'2. Collected Data'!R31)&lt;=1,"",AVERAGE('2. Collected Data'!R131,'2. Collected Data'!R231,'2. Collected Data'!R331,'2. Collected Data'!R431,'2. Collected Data'!R31))</f>
        <v/>
      </c>
      <c r="S31" s="41" t="str">
        <f>IF(COUNT('2. Collected Data'!S131,'2. Collected Data'!S231,'2. Collected Data'!S331,'2. Collected Data'!S431,'2. Collected Data'!S31)&lt;=1,"",AVERAGE('2. Collected Data'!S131,'2. Collected Data'!S231,'2. Collected Data'!S331,'2. Collected Data'!S431,'2. Collected Data'!S31))</f>
        <v/>
      </c>
      <c r="T31" s="41" t="str">
        <f>IF(COUNT('2. Collected Data'!T131,'2. Collected Data'!T231,'2. Collected Data'!T331,'2. Collected Data'!T431,'2. Collected Data'!T31)&lt;=1,"",AVERAGE('2. Collected Data'!T131,'2. Collected Data'!T231,'2. Collected Data'!T331,'2. Collected Data'!T431,'2. Collected Data'!T31))</f>
        <v/>
      </c>
      <c r="U31" s="41" t="str">
        <f>IF(COUNT('2. Collected Data'!U131,'2. Collected Data'!U231,'2. Collected Data'!U331,'2. Collected Data'!U431,'2. Collected Data'!U31)&lt;=1,"",AVERAGE('2. Collected Data'!U131,'2. Collected Data'!U231,'2. Collected Data'!U331,'2. Collected Data'!U431,'2. Collected Data'!U31))</f>
        <v/>
      </c>
      <c r="V31" s="41" t="str">
        <f>IF(COUNT('2. Collected Data'!V131,'2. Collected Data'!V231,'2. Collected Data'!V331,'2. Collected Data'!V431,'2. Collected Data'!V31)&lt;=1,"",AVERAGE('2. Collected Data'!V131,'2. Collected Data'!V231,'2. Collected Data'!V331,'2. Collected Data'!V431,'2. Collected Data'!V31))</f>
        <v/>
      </c>
      <c r="W31" s="41" t="str">
        <f>IF(COUNT('2. Collected Data'!W131,'2. Collected Data'!W231,'2. Collected Data'!W331,'2. Collected Data'!W431,'2. Collected Data'!W31)&lt;=1,"",AVERAGE('2. Collected Data'!W131,'2. Collected Data'!W231,'2. Collected Data'!W331,'2. Collected Data'!W431,'2. Collected Data'!W31))</f>
        <v/>
      </c>
      <c r="X31" s="41" t="str">
        <f>IF(COUNT('2. Collected Data'!X131,'2. Collected Data'!X231,'2. Collected Data'!X331,'2. Collected Data'!X431,'2. Collected Data'!X31)&lt;=1,"",AVERAGE('2. Collected Data'!X131,'2. Collected Data'!X231,'2. Collected Data'!X331,'2. Collected Data'!X431,'2. Collected Data'!X31))</f>
        <v/>
      </c>
      <c r="Y31" s="41" t="str">
        <f>IF(COUNT('2. Collected Data'!Y131,'2. Collected Data'!Y231,'2. Collected Data'!Y331,'2. Collected Data'!Y431,'2. Collected Data'!Y31)&lt;=1,"",AVERAGE('2. Collected Data'!Y131,'2. Collected Data'!Y231,'2. Collected Data'!Y331,'2. Collected Data'!Y431,'2. Collected Data'!Y31))</f>
        <v/>
      </c>
      <c r="Z31" s="41" t="str">
        <f>IF(COUNT('2. Collected Data'!Z131,'2. Collected Data'!Z231,'2. Collected Data'!Z331,'2. Collected Data'!Z431,'2. Collected Data'!Z31)&lt;=1,"",AVERAGE('2. Collected Data'!Z131,'2. Collected Data'!Z231,'2. Collected Data'!Z331,'2. Collected Data'!Z431,'2. Collected Data'!Z31))</f>
        <v/>
      </c>
      <c r="AA31" s="156" t="str">
        <f>IF(COUNT('2. Collected Data'!AA131,'2. Collected Data'!AA231,'2. Collected Data'!AA331,'2. Collected Data'!AA431,'2. Collected Data'!AA31)&lt;=1,"",AVERAGE('2. Collected Data'!AA131,'2. Collected Data'!AA231,'2. Collected Data'!AA331,'2. Collected Data'!AA431,'2. Collected Data'!AA31))</f>
        <v/>
      </c>
      <c r="AB31" s="156" t="str">
        <f>IF(COUNT('2. Collected Data'!AB131,'2. Collected Data'!AB231,'2. Collected Data'!AB331,'2. Collected Data'!AB431,'2. Collected Data'!AB31)&lt;=1,"",AVERAGE('2. Collected Data'!AB131,'2. Collected Data'!AB231,'2. Collected Data'!AB331,'2. Collected Data'!AB431,'2. Collected Data'!AB31))</f>
        <v/>
      </c>
      <c r="AC31" s="156" t="str">
        <f>IF(COUNT('2. Collected Data'!AC131,'2. Collected Data'!AC231,'2. Collected Data'!AC331,'2. Collected Data'!AC431,'2. Collected Data'!AC31)&lt;=1,"",AVERAGE('2. Collected Data'!AC131,'2. Collected Data'!AC231,'2. Collected Data'!AC331,'2. Collected Data'!AC431,'2. Collected Data'!AC31))</f>
        <v/>
      </c>
      <c r="AD31" s="41" t="str">
        <f>IF(COUNT('2. Collected Data'!AD131,'2. Collected Data'!AD231,'2. Collected Data'!AD331,'2. Collected Data'!AD431,'2. Collected Data'!AD31)&lt;=1,"",AVERAGE('2. Collected Data'!AD131,'2. Collected Data'!AD231,'2. Collected Data'!AD331,'2. Collected Data'!AD431,'2. Collected Data'!AD31))</f>
        <v/>
      </c>
      <c r="AE31" s="41" t="str">
        <f>IF(COUNT('2. Collected Data'!AE131,'2. Collected Data'!AE231,'2. Collected Data'!AE331,'2. Collected Data'!AE431,'2. Collected Data'!AE31)&lt;=1,"",AVERAGE('2. Collected Data'!AE131,'2. Collected Data'!AE231,'2. Collected Data'!AE331,'2. Collected Data'!AE431,'2. Collected Data'!AE31))</f>
        <v/>
      </c>
      <c r="AF31" s="41" t="str">
        <f>IF(COUNT('2. Collected Data'!AF131,'2. Collected Data'!AF231,'2. Collected Data'!AF331,'2. Collected Data'!AF431,'2. Collected Data'!AF31)&lt;=1,"",AVERAGE('2. Collected Data'!AF131,'2. Collected Data'!AF231,'2. Collected Data'!AF331,'2. Collected Data'!AF431,'2. Collected Data'!AF31))</f>
        <v/>
      </c>
      <c r="AG31" s="41" t="str">
        <f>IF(COUNT('2. Collected Data'!AG131,'2. Collected Data'!AG231,'2. Collected Data'!AG331,'2. Collected Data'!AG431,'2. Collected Data'!AG31)&lt;=1,"",AVERAGE('2. Collected Data'!AG131,'2. Collected Data'!AG231,'2. Collected Data'!AG331,'2. Collected Data'!AG431,'2. Collected Data'!AG31))</f>
        <v/>
      </c>
      <c r="AH31" s="81"/>
      <c r="AI31" s="41" t="str">
        <f>IF(COUNT('2. Collected Data'!AI131,'2. Collected Data'!AI231,'2. Collected Data'!AI331,'2. Collected Data'!AI431,'2. Collected Data'!AI31)&lt;=1,"",AVERAGE('2. Collected Data'!AI131,'2. Collected Data'!AI231,'2. Collected Data'!AI331,'2. Collected Data'!AI431,'2. Collected Data'!AI31))</f>
        <v/>
      </c>
      <c r="AJ31" s="41" t="str">
        <f>IF(COUNT('2. Collected Data'!AJ131,'2. Collected Data'!AJ231,'2. Collected Data'!AJ331,'2. Collected Data'!AJ431,'2. Collected Data'!AJ31)&lt;=1,"",AVERAGE('2. Collected Data'!AJ131,'2. Collected Data'!AJ231,'2. Collected Data'!AJ331,'2. Collected Data'!AJ431,'2. Collected Data'!AJ31))</f>
        <v/>
      </c>
      <c r="AK31" s="41" t="str">
        <f>IF(COUNT('2. Collected Data'!AK131,'2. Collected Data'!AK231,'2. Collected Data'!AK331,'2. Collected Data'!AK431,'2. Collected Data'!AK31)&lt;=1,"",AVERAGE('2. Collected Data'!AK131,'2. Collected Data'!AK231,'2. Collected Data'!AK331,'2. Collected Data'!AK431,'2. Collected Data'!AK31))</f>
        <v/>
      </c>
      <c r="AL31" s="41" t="str">
        <f>IF(COUNT('2. Collected Data'!AL131,'2. Collected Data'!AL231,'2. Collected Data'!AL331,'2. Collected Data'!AL431,'2. Collected Data'!AL31)&lt;=1,"",AVERAGE('2. Collected Data'!AL131,'2. Collected Data'!AL231,'2. Collected Data'!AL331,'2. Collected Data'!AL431,'2. Collected Data'!AL31))</f>
        <v/>
      </c>
      <c r="AM31" s="41" t="str">
        <f>IF(COUNT('2. Collected Data'!AM131,'2. Collected Data'!AM231,'2. Collected Data'!AM331,'2. Collected Data'!AM431,'2. Collected Data'!AM31)&lt;=1,"",AVERAGE('2. Collected Data'!AM131,'2. Collected Data'!AM231,'2. Collected Data'!AM331,'2. Collected Data'!AM431,'2. Collected Data'!AM31))</f>
        <v/>
      </c>
      <c r="AN31" s="113"/>
      <c r="AO31" s="41" t="str">
        <f>IF(COUNT('2. Collected Data'!AO131,'2. Collected Data'!AO231,'2. Collected Data'!AO331,'2. Collected Data'!AO431,'2. Collected Data'!AO31)&lt;=1,"",AVERAGE('2. Collected Data'!AO131,'2. Collected Data'!AO231,'2. Collected Data'!AO331,'2. Collected Data'!AO431,'2. Collected Data'!AO31))</f>
        <v/>
      </c>
      <c r="AP31" s="41" t="str">
        <f>IF(COUNT('2. Collected Data'!AP131,'2. Collected Data'!AP231,'2. Collected Data'!AP331,'2. Collected Data'!AP431,'2. Collected Data'!AP31)&lt;=1,"",AVERAGE('2. Collected Data'!AP131,'2. Collected Data'!AP231,'2. Collected Data'!AP331,'2. Collected Data'!AP431,'2. Collected Data'!AP31))</f>
        <v/>
      </c>
      <c r="AQ31" s="41" t="str">
        <f>IF(COUNT('2. Collected Data'!AQ131,'2. Collected Data'!AQ231,'2. Collected Data'!AQ331,'2. Collected Data'!AQ431,'2. Collected Data'!AQ31)&lt;=1,"",AVERAGE('2. Collected Data'!AQ131,'2. Collected Data'!AQ231,'2. Collected Data'!AQ331,'2. Collected Data'!AQ431,'2. Collected Data'!AQ31))</f>
        <v/>
      </c>
      <c r="AR31" s="41" t="str">
        <f>IF(COUNT('2. Collected Data'!AR131,'2. Collected Data'!AR231,'2. Collected Data'!AR331,'2. Collected Data'!AR431,'2. Collected Data'!AR31)&lt;=1,"",AVERAGE('2. Collected Data'!AR131,'2. Collected Data'!AR231,'2. Collected Data'!AR331,'2. Collected Data'!AR431,'2. Collected Data'!AR31))</f>
        <v/>
      </c>
      <c r="AS31" s="41" t="str">
        <f>IF(COUNT('2. Collected Data'!AS131,'2. Collected Data'!AS231,'2. Collected Data'!AS331,'2. Collected Data'!AS431,'2. Collected Data'!AS31)&lt;=1,"",AVERAGE('2. Collected Data'!AS131,'2. Collected Data'!AS231,'2. Collected Data'!AS331,'2. Collected Data'!AS431,'2. Collected Data'!AS31))</f>
        <v/>
      </c>
      <c r="AT31" s="41" t="str">
        <f>IF(COUNT('2. Collected Data'!AT131,'2. Collected Data'!AT231,'2. Collected Data'!AT331,'2. Collected Data'!AT431,'2. Collected Data'!AT31)&lt;=1,"",AVERAGE('2. Collected Data'!AT131,'2. Collected Data'!AT231,'2. Collected Data'!AT331,'2. Collected Data'!AT431,'2. Collected Data'!AT31))</f>
        <v/>
      </c>
      <c r="AU31" s="41" t="str">
        <f>IF(COUNT('2. Collected Data'!AU131,'2. Collected Data'!AU231,'2. Collected Data'!AU331,'2. Collected Data'!AU431,'2. Collected Data'!AU31)&lt;=1,"",AVERAGE('2. Collected Data'!AU131,'2. Collected Data'!AU231,'2. Collected Data'!AU331,'2. Collected Data'!AU431,'2. Collected Data'!AU31))</f>
        <v/>
      </c>
      <c r="AV31" s="81"/>
      <c r="AW31" s="156" t="str">
        <f>IF(COUNT('2. Collected Data'!AW131,'2. Collected Data'!AW231,'2. Collected Data'!AW331,'2. Collected Data'!AW431,'2. Collected Data'!AW31)&lt;=1,"",AVERAGE('2. Collected Data'!AW131,'2. Collected Data'!AW231,'2. Collected Data'!AW331,'2. Collected Data'!AW431,'2. Collected Data'!AW31))</f>
        <v/>
      </c>
      <c r="AX31" s="156" t="str">
        <f>IF(COUNT('2. Collected Data'!AX131,'2. Collected Data'!AX231,'2. Collected Data'!AX331,'2. Collected Data'!AX431,'2. Collected Data'!AX31)&lt;=1,"",AVERAGE('2. Collected Data'!AX131,'2. Collected Data'!AX231,'2. Collected Data'!AX331,'2. Collected Data'!AX431,'2. Collected Data'!AX31))</f>
        <v/>
      </c>
      <c r="AY31" s="46"/>
      <c r="AZ31" s="84"/>
      <c r="BA31" s="81"/>
      <c r="BB31" s="71" t="str">
        <f>IF(COUNT('2. Collected Data'!BB131,'2. Collected Data'!BB231,'2. Collected Data'!BB331,'2. Collected Data'!BB431,'2. Collected Data'!BB31)&lt;=1,"",AVERAGE('2. Collected Data'!BB131,'2. Collected Data'!BB231,'2. Collected Data'!BB331,'2. Collected Data'!BB431,'2. Collected Data'!BB31))</f>
        <v/>
      </c>
      <c r="BC31" s="68" t="str">
        <f>IF(COUNT('2. Collected Data'!BC131,'2. Collected Data'!BC231,'2. Collected Data'!BC331,'2. Collected Data'!BC431,'2. Collected Data'!BC31)&lt;=1,"",AVERAGE('2. Collected Data'!BC131,'2. Collected Data'!BC231,'2. Collected Data'!BC331,'2. Collected Data'!BC431,'2. Collected Data'!BC31))</f>
        <v/>
      </c>
      <c r="BD31" s="68" t="str">
        <f>IF(COUNT('2. Collected Data'!BD131,'2. Collected Data'!BD231,'2. Collected Data'!BD331,'2. Collected Data'!BD431,'2. Collected Data'!BD31)&lt;=1,"",AVERAGE('2. Collected Data'!BD131,'2. Collected Data'!BD231,'2. Collected Data'!BD331,'2. Collected Data'!BD431,'2. Collected Data'!BD31))</f>
        <v/>
      </c>
      <c r="BE31" s="68" t="str">
        <f>IF(COUNT('2. Collected Data'!BE131,'2. Collected Data'!BE231,'2. Collected Data'!BE331,'2. Collected Data'!BE431,'2. Collected Data'!BE31)&lt;=1,"",AVERAGE('2. Collected Data'!BE131,'2. Collected Data'!BE231,'2. Collected Data'!BE331,'2. Collected Data'!BE431,'2. Collected Data'!BE31))</f>
        <v/>
      </c>
      <c r="BF31" s="68" t="str">
        <f>IF(COUNT('2. Collected Data'!BF131,'2. Collected Data'!BF231,'2. Collected Data'!BF331,'2. Collected Data'!BF431,'2. Collected Data'!BF31)&lt;=1,"",AVERAGE('2. Collected Data'!BF131,'2. Collected Data'!BF231,'2. Collected Data'!BF331,'2. Collected Data'!BF431,'2. Collected Data'!BF31))</f>
        <v/>
      </c>
      <c r="BG31" s="46"/>
      <c r="BH31" s="71" t="str">
        <f>IF(COUNT('2. Collected Data'!BH131,'2. Collected Data'!BH231,'2. Collected Data'!BH331,'2. Collected Data'!BH431,'2. Collected Data'!BH31)&lt;=1,"",AVERAGE('2. Collected Data'!BH131,'2. Collected Data'!BH231,'2. Collected Data'!BH331,'2. Collected Data'!BH431,'2. Collected Data'!BH31))</f>
        <v/>
      </c>
      <c r="BI31" s="43"/>
      <c r="BJ31" s="180"/>
      <c r="BK31" s="43">
        <f>IF(COUNT('2. Collected Data'!BK131,'2. Collected Data'!BK231,'2. Collected Data'!BK331,'2. Collected Data'!BK431,'2. Collected Data'!BK31)&lt;=1,"",AVERAGE('2. Collected Data'!BK131,'2. Collected Data'!BK231,'2. Collected Data'!BK331,'2. Collected Data'!BK431,'2. Collected Data'!BK31))</f>
        <v>36.5</v>
      </c>
    </row>
    <row r="32" spans="1:63" s="50" customFormat="1" ht="11.25" customHeight="1" x14ac:dyDescent="0.15">
      <c r="A32" s="82" t="s">
        <v>137</v>
      </c>
      <c r="B32" s="147"/>
      <c r="C32" s="306"/>
      <c r="D32" s="306"/>
      <c r="E32" s="306"/>
      <c r="F32" s="306"/>
      <c r="G32" s="41">
        <f>IF(COUNT('2. Collected Data'!G132,'2. Collected Data'!G232,'2. Collected Data'!G332,'2. Collected Data'!G432,'2. Collected Data'!G32)&lt;=1,"",AVERAGE('2. Collected Data'!G132,'2. Collected Data'!G232,'2. Collected Data'!G332,'2. Collected Data'!G432,'2. Collected Data'!G32))</f>
        <v>8186.4</v>
      </c>
      <c r="H32" s="41">
        <f>IF(COUNT('2. Collected Data'!H132,'2. Collected Data'!H232,'2. Collected Data'!H332,'2. Collected Data'!H432,'2. Collected Data'!H32)&lt;=1,"",AVERAGE('2. Collected Data'!H132,'2. Collected Data'!H232,'2. Collected Data'!H332,'2. Collected Data'!H432,'2. Collected Data'!H32))</f>
        <v>4066.8</v>
      </c>
      <c r="I32" s="41">
        <f>IF(COUNT('2. Collected Data'!I132,'2. Collected Data'!I232,'2. Collected Data'!I332,'2. Collected Data'!I432,'2. Collected Data'!I32)&lt;=1,"",AVERAGE('2. Collected Data'!I132,'2. Collected Data'!I232,'2. Collected Data'!I332,'2. Collected Data'!I432,'2. Collected Data'!I32))</f>
        <v>407.6</v>
      </c>
      <c r="J32" s="41">
        <f>IF(COUNT('2. Collected Data'!J132,'2. Collected Data'!J232,'2. Collected Data'!J332,'2. Collected Data'!J432,'2. Collected Data'!J32)&lt;=1,"",AVERAGE('2. Collected Data'!J132,'2. Collected Data'!J232,'2. Collected Data'!J332,'2. Collected Data'!J432,'2. Collected Data'!J32))</f>
        <v>25</v>
      </c>
      <c r="K32" s="41">
        <f>IF(COUNT('2. Collected Data'!K132,'2. Collected Data'!K232,'2. Collected Data'!K332,'2. Collected Data'!K432,'2. Collected Data'!K32)&lt;=1,"",AVERAGE('2. Collected Data'!K132,'2. Collected Data'!K232,'2. Collected Data'!K332,'2. Collected Data'!K432,'2. Collected Data'!K32))</f>
        <v>5</v>
      </c>
      <c r="L32" s="41">
        <f>IF(COUNT('2. Collected Data'!L132,'2. Collected Data'!L232,'2. Collected Data'!L332,'2. Collected Data'!L432,'2. Collected Data'!L32)&lt;=1,"",AVERAGE('2. Collected Data'!L132,'2. Collected Data'!L232,'2. Collected Data'!L332,'2. Collected Data'!L432,'2. Collected Data'!L32))</f>
        <v>0</v>
      </c>
      <c r="M32" s="41">
        <f>IF(COUNT('2. Collected Data'!M132,'2. Collected Data'!M232,'2. Collected Data'!M332,'2. Collected Data'!M432,'2. Collected Data'!M32)&lt;=1,"",AVERAGE('2. Collected Data'!M132,'2. Collected Data'!M232,'2. Collected Data'!M332,'2. Collected Data'!M432,'2. Collected Data'!M32))</f>
        <v>437</v>
      </c>
      <c r="N32" s="41">
        <f>IF(COUNT('2. Collected Data'!N132,'2. Collected Data'!N232,'2. Collected Data'!N332,'2. Collected Data'!N432,'2. Collected Data'!N32)&lt;=1,"",AVERAGE('2. Collected Data'!N132,'2. Collected Data'!N232,'2. Collected Data'!N332,'2. Collected Data'!N432,'2. Collected Data'!N32))</f>
        <v>188.6</v>
      </c>
      <c r="O32" s="41">
        <f>IF(COUNT('2. Collected Data'!O132,'2. Collected Data'!O232,'2. Collected Data'!O332,'2. Collected Data'!O432,'2. Collected Data'!O32)&lt;=1,"",AVERAGE('2. Collected Data'!O132,'2. Collected Data'!O232,'2. Collected Data'!O332,'2. Collected Data'!O432,'2. Collected Data'!O32))</f>
        <v>406.4</v>
      </c>
      <c r="P32" s="41">
        <f>IF(COUNT('2. Collected Data'!P132,'2. Collected Data'!P232,'2. Collected Data'!P332,'2. Collected Data'!P432,'2. Collected Data'!P32)&lt;=1,"",AVERAGE('2. Collected Data'!P132,'2. Collected Data'!P232,'2. Collected Data'!P332,'2. Collected Data'!P432,'2. Collected Data'!P32))</f>
        <v>12</v>
      </c>
      <c r="Q32" s="41">
        <f>IF(COUNT('2. Collected Data'!Q132,'2. Collected Data'!Q232,'2. Collected Data'!Q332,'2. Collected Data'!Q432,'2. Collected Data'!Q32)&lt;=1,"",AVERAGE('2. Collected Data'!Q132,'2. Collected Data'!Q232,'2. Collected Data'!Q332,'2. Collected Data'!Q432,'2. Collected Data'!Q32))</f>
        <v>27</v>
      </c>
      <c r="R32" s="41">
        <f>IF(COUNT('2. Collected Data'!R132,'2. Collected Data'!R232,'2. Collected Data'!R332,'2. Collected Data'!R432,'2. Collected Data'!R32)&lt;=1,"",AVERAGE('2. Collected Data'!R132,'2. Collected Data'!R232,'2. Collected Data'!R332,'2. Collected Data'!R432,'2. Collected Data'!R32))</f>
        <v>0</v>
      </c>
      <c r="S32" s="41">
        <f>IF(COUNT('2. Collected Data'!S132,'2. Collected Data'!S232,'2. Collected Data'!S332,'2. Collected Data'!S432,'2. Collected Data'!S32)&lt;=1,"",AVERAGE('2. Collected Data'!S132,'2. Collected Data'!S232,'2. Collected Data'!S332,'2. Collected Data'!S432,'2. Collected Data'!S32))</f>
        <v>0</v>
      </c>
      <c r="T32" s="41">
        <f>IF(COUNT('2. Collected Data'!T132,'2. Collected Data'!T232,'2. Collected Data'!T332,'2. Collected Data'!T432,'2. Collected Data'!T32)&lt;=1,"",AVERAGE('2. Collected Data'!T132,'2. Collected Data'!T232,'2. Collected Data'!T332,'2. Collected Data'!T432,'2. Collected Data'!T32))</f>
        <v>0</v>
      </c>
      <c r="U32" s="41">
        <f>IF(COUNT('2. Collected Data'!U132,'2. Collected Data'!U232,'2. Collected Data'!U332,'2. Collected Data'!U432,'2. Collected Data'!U32)&lt;=1,"",AVERAGE('2. Collected Data'!U132,'2. Collected Data'!U232,'2. Collected Data'!U332,'2. Collected Data'!U432,'2. Collected Data'!U32))</f>
        <v>27</v>
      </c>
      <c r="V32" s="41">
        <f>IF(COUNT('2. Collected Data'!V132,'2. Collected Data'!V232,'2. Collected Data'!V332,'2. Collected Data'!V432,'2. Collected Data'!V32)&lt;=1,"",AVERAGE('2. Collected Data'!V132,'2. Collected Data'!V232,'2. Collected Data'!V332,'2. Collected Data'!V432,'2. Collected Data'!V32))</f>
        <v>0</v>
      </c>
      <c r="W32" s="41">
        <f>IF(COUNT('2. Collected Data'!W132,'2. Collected Data'!W232,'2. Collected Data'!W332,'2. Collected Data'!W432,'2. Collected Data'!W32)&lt;=1,"",AVERAGE('2. Collected Data'!W132,'2. Collected Data'!W232,'2. Collected Data'!W332,'2. Collected Data'!W432,'2. Collected Data'!W32))</f>
        <v>15</v>
      </c>
      <c r="X32" s="41">
        <f>IF(COUNT('2. Collected Data'!X132,'2. Collected Data'!X232,'2. Collected Data'!X332,'2. Collected Data'!X432,'2. Collected Data'!X32)&lt;=1,"",AVERAGE('2. Collected Data'!X132,'2. Collected Data'!X232,'2. Collected Data'!X332,'2. Collected Data'!X432,'2. Collected Data'!X32))</f>
        <v>0</v>
      </c>
      <c r="Y32" s="41">
        <f>IF(COUNT('2. Collected Data'!Y132,'2. Collected Data'!Y232,'2. Collected Data'!Y332,'2. Collected Data'!Y432,'2. Collected Data'!Y32)&lt;=1,"",AVERAGE('2. Collected Data'!Y132,'2. Collected Data'!Y232,'2. Collected Data'!Y332,'2. Collected Data'!Y432,'2. Collected Data'!Y32))</f>
        <v>831.4</v>
      </c>
      <c r="Z32" s="41">
        <f>IF(COUNT('2. Collected Data'!Z132,'2. Collected Data'!Z232,'2. Collected Data'!Z332,'2. Collected Data'!Z432,'2. Collected Data'!Z32)&lt;=1,"",AVERAGE('2. Collected Data'!Z132,'2. Collected Data'!Z232,'2. Collected Data'!Z332,'2. Collected Data'!Z432,'2. Collected Data'!Z32))</f>
        <v>0</v>
      </c>
      <c r="AA32" s="156">
        <f>IF(COUNT('2. Collected Data'!AA132,'2. Collected Data'!AA232,'2. Collected Data'!AA332,'2. Collected Data'!AA432,'2. Collected Data'!AA32)&lt;=1,"",AVERAGE('2. Collected Data'!AA132,'2. Collected Data'!AA232,'2. Collected Data'!AA332,'2. Collected Data'!AA432,'2. Collected Data'!AA32))</f>
        <v>0.91600000000000004</v>
      </c>
      <c r="AB32" s="156">
        <f>IF(COUNT('2. Collected Data'!AB132,'2. Collected Data'!AB232,'2. Collected Data'!AB332,'2. Collected Data'!AB432,'2. Collected Data'!AB32)&lt;=1,"",AVERAGE('2. Collected Data'!AB132,'2. Collected Data'!AB232,'2. Collected Data'!AB332,'2. Collected Data'!AB432,'2. Collected Data'!AB32))</f>
        <v>5.4000000000000006E-2</v>
      </c>
      <c r="AC32" s="156">
        <f>IF(COUNT('2. Collected Data'!AC132,'2. Collected Data'!AC232,'2. Collected Data'!AC332,'2. Collected Data'!AC432,'2. Collected Data'!AC32)&lt;=1,"",AVERAGE('2. Collected Data'!AC132,'2. Collected Data'!AC232,'2. Collected Data'!AC332,'2. Collected Data'!AC432,'2. Collected Data'!AC32))</f>
        <v>0.03</v>
      </c>
      <c r="AD32" s="41">
        <f>IF(COUNT('2. Collected Data'!AD132,'2. Collected Data'!AD232,'2. Collected Data'!AD332,'2. Collected Data'!AD432,'2. Collected Data'!AD32)&lt;=1,"",AVERAGE('2. Collected Data'!AD132,'2. Collected Data'!AD232,'2. Collected Data'!AD332,'2. Collected Data'!AD432,'2. Collected Data'!AD32))</f>
        <v>100</v>
      </c>
      <c r="AE32" s="41">
        <f>IF(COUNT('2. Collected Data'!AE132,'2. Collected Data'!AE232,'2. Collected Data'!AE332,'2. Collected Data'!AE432,'2. Collected Data'!AE32)&lt;=1,"",AVERAGE('2. Collected Data'!AE132,'2. Collected Data'!AE232,'2. Collected Data'!AE332,'2. Collected Data'!AE432,'2. Collected Data'!AE32))</f>
        <v>96400</v>
      </c>
      <c r="AF32" s="41">
        <f>IF(COUNT('2. Collected Data'!AF132,'2. Collected Data'!AF232,'2. Collected Data'!AF332,'2. Collected Data'!AF432,'2. Collected Data'!AF32)&lt;=1,"",AVERAGE('2. Collected Data'!AF132,'2. Collected Data'!AF232,'2. Collected Data'!AF332,'2. Collected Data'!AF432,'2. Collected Data'!AF32))</f>
        <v>91.2</v>
      </c>
      <c r="AG32" s="41">
        <f>IF(COUNT('2. Collected Data'!AG132,'2. Collected Data'!AG232,'2. Collected Data'!AG332,'2. Collected Data'!AG432,'2. Collected Data'!AG32)&lt;=1,"",AVERAGE('2. Collected Data'!AG132,'2. Collected Data'!AG232,'2. Collected Data'!AG332,'2. Collected Data'!AG432,'2. Collected Data'!AG32))</f>
        <v>821620</v>
      </c>
      <c r="AH32" s="81"/>
      <c r="AI32" s="41">
        <f>IF(COUNT('2. Collected Data'!AI132,'2. Collected Data'!AI232,'2. Collected Data'!AI332,'2. Collected Data'!AI432,'2. Collected Data'!AI32)&lt;=1,"",AVERAGE('2. Collected Data'!AI132,'2. Collected Data'!AI232,'2. Collected Data'!AI332,'2. Collected Data'!AI432,'2. Collected Data'!AI32))</f>
        <v>128613.8</v>
      </c>
      <c r="AJ32" s="41">
        <f>IF(COUNT('2. Collected Data'!AJ132,'2. Collected Data'!AJ232,'2. Collected Data'!AJ332,'2. Collected Data'!AJ432,'2. Collected Data'!AJ32)&lt;=1,"",AVERAGE('2. Collected Data'!AJ132,'2. Collected Data'!AJ232,'2. Collected Data'!AJ332,'2. Collected Data'!AJ432,'2. Collected Data'!AJ32))</f>
        <v>10.25</v>
      </c>
      <c r="AK32" s="41">
        <f>IF(COUNT('2. Collected Data'!AK132,'2. Collected Data'!AK232,'2. Collected Data'!AK332,'2. Collected Data'!AK432,'2. Collected Data'!AK32)&lt;=1,"",AVERAGE('2. Collected Data'!AK132,'2. Collected Data'!AK232,'2. Collected Data'!AK332,'2. Collected Data'!AK432,'2. Collected Data'!AK32))</f>
        <v>0</v>
      </c>
      <c r="AL32" s="41">
        <f>IF(COUNT('2. Collected Data'!AL132,'2. Collected Data'!AL232,'2. Collected Data'!AL332,'2. Collected Data'!AL432,'2. Collected Data'!AL32)&lt;=1,"",AVERAGE('2. Collected Data'!AL132,'2. Collected Data'!AL232,'2. Collected Data'!AL332,'2. Collected Data'!AL432,'2. Collected Data'!AL32))</f>
        <v>2897.6</v>
      </c>
      <c r="AM32" s="41" t="str">
        <f>IF(COUNT('2. Collected Data'!AM132,'2. Collected Data'!AM232,'2. Collected Data'!AM332,'2. Collected Data'!AM432,'2. Collected Data'!AM32)&lt;=1,"",AVERAGE('2. Collected Data'!AM132,'2. Collected Data'!AM232,'2. Collected Data'!AM332,'2. Collected Data'!AM432,'2. Collected Data'!AM32))</f>
        <v/>
      </c>
      <c r="AN32" s="113"/>
      <c r="AO32" s="41">
        <f>IF(COUNT('2. Collected Data'!AO132,'2. Collected Data'!AO232,'2. Collected Data'!AO332,'2. Collected Data'!AO432,'2. Collected Data'!AO32)&lt;=1,"",AVERAGE('2. Collected Data'!AO132,'2. Collected Data'!AO232,'2. Collected Data'!AO332,'2. Collected Data'!AO432,'2. Collected Data'!AO32))</f>
        <v>330755.8</v>
      </c>
      <c r="AP32" s="41">
        <f>IF(COUNT('2. Collected Data'!AP132,'2. Collected Data'!AP232,'2. Collected Data'!AP332,'2. Collected Data'!AP432,'2. Collected Data'!AP32)&lt;=1,"",AVERAGE('2. Collected Data'!AP132,'2. Collected Data'!AP232,'2. Collected Data'!AP332,'2. Collected Data'!AP432,'2. Collected Data'!AP32))</f>
        <v>0</v>
      </c>
      <c r="AQ32" s="41">
        <f>IF(COUNT('2. Collected Data'!AQ132,'2. Collected Data'!AQ232,'2. Collected Data'!AQ332,'2. Collected Data'!AQ432,'2. Collected Data'!AQ32)&lt;=1,"",AVERAGE('2. Collected Data'!AQ132,'2. Collected Data'!AQ232,'2. Collected Data'!AQ332,'2. Collected Data'!AQ432,'2. Collected Data'!AQ32))</f>
        <v>242889.8</v>
      </c>
      <c r="AR32" s="41">
        <f>IF(COUNT('2. Collected Data'!AR132,'2. Collected Data'!AR232,'2. Collected Data'!AR332,'2. Collected Data'!AR432,'2. Collected Data'!AR32)&lt;=1,"",AVERAGE('2. Collected Data'!AR132,'2. Collected Data'!AR232,'2. Collected Data'!AR332,'2. Collected Data'!AR432,'2. Collected Data'!AR32))</f>
        <v>0</v>
      </c>
      <c r="AS32" s="41">
        <f>IF(COUNT('2. Collected Data'!AS132,'2. Collected Data'!AS232,'2. Collected Data'!AS332,'2. Collected Data'!AS432,'2. Collected Data'!AS32)&lt;=1,"",AVERAGE('2. Collected Data'!AS132,'2. Collected Data'!AS232,'2. Collected Data'!AS332,'2. Collected Data'!AS432,'2. Collected Data'!AS32))</f>
        <v>238268.79999999999</v>
      </c>
      <c r="AT32" s="41">
        <f>IF(COUNT('2. Collected Data'!AT132,'2. Collected Data'!AT232,'2. Collected Data'!AT332,'2. Collected Data'!AT432,'2. Collected Data'!AT32)&lt;=1,"",AVERAGE('2. Collected Data'!AT132,'2. Collected Data'!AT232,'2. Collected Data'!AT332,'2. Collected Data'!AT432,'2. Collected Data'!AT32))</f>
        <v>0</v>
      </c>
      <c r="AU32" s="41">
        <f>IF(COUNT('2. Collected Data'!AU132,'2. Collected Data'!AU232,'2. Collected Data'!AU332,'2. Collected Data'!AU432,'2. Collected Data'!AU32)&lt;=1,"",AVERAGE('2. Collected Data'!AU132,'2. Collected Data'!AU232,'2. Collected Data'!AU332,'2. Collected Data'!AU432,'2. Collected Data'!AU32))</f>
        <v>0</v>
      </c>
      <c r="AV32" s="81"/>
      <c r="AW32" s="156">
        <f>IF(COUNT('2. Collected Data'!AW132,'2. Collected Data'!AW232,'2. Collected Data'!AW332,'2. Collected Data'!AW432,'2. Collected Data'!AW32)&lt;=1,"",AVERAGE('2. Collected Data'!AW132,'2. Collected Data'!AW232,'2. Collected Data'!AW332,'2. Collected Data'!AW432,'2. Collected Data'!AW32))</f>
        <v>0.70399999999999996</v>
      </c>
      <c r="AX32" s="156">
        <f>IF(COUNT('2. Collected Data'!AX132,'2. Collected Data'!AX232,'2. Collected Data'!AX332,'2. Collected Data'!AX432,'2. Collected Data'!AX32)&lt;=1,"",AVERAGE('2. Collected Data'!AX132,'2. Collected Data'!AX232,'2. Collected Data'!AX332,'2. Collected Data'!AX432,'2. Collected Data'!AX32))</f>
        <v>0.29600000000000004</v>
      </c>
      <c r="AY32" s="46"/>
      <c r="AZ32" s="84"/>
      <c r="BA32" s="81"/>
      <c r="BB32" s="71">
        <f>IF(COUNT('2. Collected Data'!BB132,'2. Collected Data'!BB232,'2. Collected Data'!BB332,'2. Collected Data'!BB432,'2. Collected Data'!BB32)&lt;=1,"",AVERAGE('2. Collected Data'!BB132,'2. Collected Data'!BB232,'2. Collected Data'!BB332,'2. Collected Data'!BB432,'2. Collected Data'!BB32))</f>
        <v>71.328000000000003</v>
      </c>
      <c r="BC32" s="68">
        <f>IF(COUNT('2. Collected Data'!BC132,'2. Collected Data'!BC232,'2. Collected Data'!BC332,'2. Collected Data'!BC432,'2. Collected Data'!BC32)&lt;=1,"",AVERAGE('2. Collected Data'!BC132,'2. Collected Data'!BC232,'2. Collected Data'!BC332,'2. Collected Data'!BC432,'2. Collected Data'!BC32))</f>
        <v>15432658.6</v>
      </c>
      <c r="BD32" s="68">
        <f>IF(COUNT('2. Collected Data'!BD132,'2. Collected Data'!BD232,'2. Collected Data'!BD332,'2. Collected Data'!BD432,'2. Collected Data'!BD32)&lt;=1,"",AVERAGE('2. Collected Data'!BD132,'2. Collected Data'!BD232,'2. Collected Data'!BD332,'2. Collected Data'!BD432,'2. Collected Data'!BD32))</f>
        <v>13411682</v>
      </c>
      <c r="BE32" s="68">
        <f>IF(COUNT('2. Collected Data'!BE132,'2. Collected Data'!BE232,'2. Collected Data'!BE332,'2. Collected Data'!BE432,'2. Collected Data'!BE32)&lt;=1,"",AVERAGE('2. Collected Data'!BE132,'2. Collected Data'!BE232,'2. Collected Data'!BE332,'2. Collected Data'!BE432,'2. Collected Data'!BE32))</f>
        <v>10987012.4</v>
      </c>
      <c r="BF32" s="68">
        <f>IF(COUNT('2. Collected Data'!BF132,'2. Collected Data'!BF232,'2. Collected Data'!BF332,'2. Collected Data'!BF432,'2. Collected Data'!BF32)&lt;=1,"",AVERAGE('2. Collected Data'!BF132,'2. Collected Data'!BF232,'2. Collected Data'!BF332,'2. Collected Data'!BF432,'2. Collected Data'!BF32))</f>
        <v>39831353.399999999</v>
      </c>
      <c r="BG32" s="46"/>
      <c r="BH32" s="71">
        <f>IF(COUNT('2. Collected Data'!BH132,'2. Collected Data'!BH232,'2. Collected Data'!BH332,'2. Collected Data'!BH432,'2. Collected Data'!BH32)&lt;=1,"",AVERAGE('2. Collected Data'!BH132,'2. Collected Data'!BH232,'2. Collected Data'!BH332,'2. Collected Data'!BH432,'2. Collected Data'!BH32))</f>
        <v>75.39</v>
      </c>
      <c r="BI32" s="43"/>
      <c r="BJ32" s="180"/>
      <c r="BK32" s="43">
        <f>IF(COUNT('2. Collected Data'!BK132,'2. Collected Data'!BK232,'2. Collected Data'!BK332,'2. Collected Data'!BK432,'2. Collected Data'!BK32)&lt;=1,"",AVERAGE('2. Collected Data'!BK132,'2. Collected Data'!BK232,'2. Collected Data'!BK332,'2. Collected Data'!BK432,'2. Collected Data'!BK32))</f>
        <v>1359.3714285714286</v>
      </c>
    </row>
    <row r="33" spans="1:63" s="47" customFormat="1" ht="11.25" customHeight="1" x14ac:dyDescent="0.15">
      <c r="A33" s="82" t="s">
        <v>353</v>
      </c>
      <c r="B33" s="147"/>
      <c r="C33" s="306"/>
      <c r="D33" s="306"/>
      <c r="E33" s="306"/>
      <c r="F33" s="306"/>
      <c r="G33" s="41">
        <f>IF(COUNT('2. Collected Data'!G133,'2. Collected Data'!G233,'2. Collected Data'!G333,'2. Collected Data'!G433,'2. Collected Data'!G33)&lt;=1,"",AVERAGE('2. Collected Data'!G133,'2. Collected Data'!G233,'2. Collected Data'!G333,'2. Collected Data'!G433,'2. Collected Data'!G33))</f>
        <v>17296</v>
      </c>
      <c r="H33" s="41">
        <f>IF(COUNT('2. Collected Data'!H133,'2. Collected Data'!H233,'2. Collected Data'!H333,'2. Collected Data'!H433,'2. Collected Data'!H33)&lt;=1,"",AVERAGE('2. Collected Data'!H133,'2. Collected Data'!H233,'2. Collected Data'!H333,'2. Collected Data'!H433,'2. Collected Data'!H33))</f>
        <v>5217.8</v>
      </c>
      <c r="I33" s="41">
        <f>IF(COUNT('2. Collected Data'!I133,'2. Collected Data'!I233,'2. Collected Data'!I333,'2. Collected Data'!I433,'2. Collected Data'!I33)&lt;=1,"",AVERAGE('2. Collected Data'!I133,'2. Collected Data'!I233,'2. Collected Data'!I333,'2. Collected Data'!I433,'2. Collected Data'!I33))</f>
        <v>644.4</v>
      </c>
      <c r="J33" s="41">
        <f>IF(COUNT('2. Collected Data'!J133,'2. Collected Data'!J233,'2. Collected Data'!J333,'2. Collected Data'!J433,'2. Collected Data'!J33)&lt;=1,"",AVERAGE('2. Collected Data'!J133,'2. Collected Data'!J233,'2. Collected Data'!J333,'2. Collected Data'!J433,'2. Collected Data'!J33))</f>
        <v>6</v>
      </c>
      <c r="K33" s="41">
        <f>IF(COUNT('2. Collected Data'!K133,'2. Collected Data'!K233,'2. Collected Data'!K333,'2. Collected Data'!K433,'2. Collected Data'!K33)&lt;=1,"",AVERAGE('2. Collected Data'!K133,'2. Collected Data'!K233,'2. Collected Data'!K333,'2. Collected Data'!K433,'2. Collected Data'!K33))</f>
        <v>10</v>
      </c>
      <c r="L33" s="41">
        <f>IF(COUNT('2. Collected Data'!L133,'2. Collected Data'!L233,'2. Collected Data'!L333,'2. Collected Data'!L433,'2. Collected Data'!L33)&lt;=1,"",AVERAGE('2. Collected Data'!L133,'2. Collected Data'!L233,'2. Collected Data'!L333,'2. Collected Data'!L433,'2. Collected Data'!L33))</f>
        <v>3</v>
      </c>
      <c r="M33" s="41">
        <f>IF(COUNT('2. Collected Data'!M133,'2. Collected Data'!M233,'2. Collected Data'!M333,'2. Collected Data'!M433,'2. Collected Data'!M33)&lt;=1,"",AVERAGE('2. Collected Data'!M133,'2. Collected Data'!M233,'2. Collected Data'!M333,'2. Collected Data'!M433,'2. Collected Data'!M33))</f>
        <v>313.39999999999998</v>
      </c>
      <c r="N33" s="41">
        <f>IF(COUNT('2. Collected Data'!N133,'2. Collected Data'!N233,'2. Collected Data'!N333,'2. Collected Data'!N433,'2. Collected Data'!N33)&lt;=1,"",AVERAGE('2. Collected Data'!N133,'2. Collected Data'!N233,'2. Collected Data'!N333,'2. Collected Data'!N433,'2. Collected Data'!N33))</f>
        <v>0</v>
      </c>
      <c r="O33" s="41">
        <f>IF(COUNT('2. Collected Data'!O133,'2. Collected Data'!O233,'2. Collected Data'!O333,'2. Collected Data'!O433,'2. Collected Data'!O33)&lt;=1,"",AVERAGE('2. Collected Data'!O133,'2. Collected Data'!O233,'2. Collected Data'!O333,'2. Collected Data'!O433,'2. Collected Data'!O33))</f>
        <v>556</v>
      </c>
      <c r="P33" s="41">
        <f>IF(COUNT('2. Collected Data'!P133,'2. Collected Data'!P233,'2. Collected Data'!P333,'2. Collected Data'!P433,'2. Collected Data'!P33)&lt;=1,"",AVERAGE('2. Collected Data'!P133,'2. Collected Data'!P233,'2. Collected Data'!P333,'2. Collected Data'!P433,'2. Collected Data'!P33))</f>
        <v>0</v>
      </c>
      <c r="Q33" s="41">
        <f>IF(COUNT('2. Collected Data'!Q133,'2. Collected Data'!Q233,'2. Collected Data'!Q333,'2. Collected Data'!Q433,'2. Collected Data'!Q33)&lt;=1,"",AVERAGE('2. Collected Data'!Q133,'2. Collected Data'!Q233,'2. Collected Data'!Q333,'2. Collected Data'!Q433,'2. Collected Data'!Q33))</f>
        <v>1988</v>
      </c>
      <c r="R33" s="41">
        <f>IF(COUNT('2. Collected Data'!R133,'2. Collected Data'!R233,'2. Collected Data'!R333,'2. Collected Data'!R433,'2. Collected Data'!R33)&lt;=1,"",AVERAGE('2. Collected Data'!R133,'2. Collected Data'!R233,'2. Collected Data'!R333,'2. Collected Data'!R433,'2. Collected Data'!R33))</f>
        <v>49.6</v>
      </c>
      <c r="S33" s="41">
        <f>IF(COUNT('2. Collected Data'!S133,'2. Collected Data'!S233,'2. Collected Data'!S333,'2. Collected Data'!S433,'2. Collected Data'!S33)&lt;=1,"",AVERAGE('2. Collected Data'!S133,'2. Collected Data'!S233,'2. Collected Data'!S333,'2. Collected Data'!S433,'2. Collected Data'!S33))</f>
        <v>20</v>
      </c>
      <c r="T33" s="41">
        <f>IF(COUNT('2. Collected Data'!T133,'2. Collected Data'!T233,'2. Collected Data'!T333,'2. Collected Data'!T433,'2. Collected Data'!T33)&lt;=1,"",AVERAGE('2. Collected Data'!T133,'2. Collected Data'!T233,'2. Collected Data'!T333,'2. Collected Data'!T433,'2. Collected Data'!T33))</f>
        <v>0</v>
      </c>
      <c r="U33" s="41">
        <f>IF(COUNT('2. Collected Data'!U133,'2. Collected Data'!U233,'2. Collected Data'!U333,'2. Collected Data'!U433,'2. Collected Data'!U33)&lt;=1,"",AVERAGE('2. Collected Data'!U133,'2. Collected Data'!U233,'2. Collected Data'!U333,'2. Collected Data'!U433,'2. Collected Data'!U33))</f>
        <v>0</v>
      </c>
      <c r="V33" s="41">
        <f>IF(COUNT('2. Collected Data'!V133,'2. Collected Data'!V233,'2. Collected Data'!V333,'2. Collected Data'!V433,'2. Collected Data'!V33)&lt;=1,"",AVERAGE('2. Collected Data'!V133,'2. Collected Data'!V233,'2. Collected Data'!V333,'2. Collected Data'!V433,'2. Collected Data'!V33))</f>
        <v>0</v>
      </c>
      <c r="W33" s="41">
        <f>IF(COUNT('2. Collected Data'!W133,'2. Collected Data'!W233,'2. Collected Data'!W333,'2. Collected Data'!W433,'2. Collected Data'!W33)&lt;=1,"",AVERAGE('2. Collected Data'!W133,'2. Collected Data'!W233,'2. Collected Data'!W333,'2. Collected Data'!W433,'2. Collected Data'!W33))</f>
        <v>0</v>
      </c>
      <c r="X33" s="41">
        <f>IF(COUNT('2. Collected Data'!X133,'2. Collected Data'!X233,'2. Collected Data'!X333,'2. Collected Data'!X433,'2. Collected Data'!X33)&lt;=1,"",AVERAGE('2. Collected Data'!X133,'2. Collected Data'!X233,'2. Collected Data'!X333,'2. Collected Data'!X433,'2. Collected Data'!X33))</f>
        <v>0</v>
      </c>
      <c r="Y33" s="41">
        <f>IF(COUNT('2. Collected Data'!Y133,'2. Collected Data'!Y233,'2. Collected Data'!Y333,'2. Collected Data'!Y433,'2. Collected Data'!Y33)&lt;=1,"",AVERAGE('2. Collected Data'!Y133,'2. Collected Data'!Y233,'2. Collected Data'!Y333,'2. Collected Data'!Y433,'2. Collected Data'!Y33))</f>
        <v>878</v>
      </c>
      <c r="Z33" s="41">
        <f>IF(COUNT('2. Collected Data'!Z133,'2. Collected Data'!Z233,'2. Collected Data'!Z333,'2. Collected Data'!Z433,'2. Collected Data'!Z33)&lt;=1,"",AVERAGE('2. Collected Data'!Z133,'2. Collected Data'!Z233,'2. Collected Data'!Z333,'2. Collected Data'!Z433,'2. Collected Data'!Z33))</f>
        <v>33</v>
      </c>
      <c r="AA33" s="156">
        <f>IF(COUNT('2. Collected Data'!AA133,'2. Collected Data'!AA233,'2. Collected Data'!AA333,'2. Collected Data'!AA433,'2. Collected Data'!AA33)&lt;=1,"",AVERAGE('2. Collected Data'!AA133,'2. Collected Data'!AA233,'2. Collected Data'!AA333,'2. Collected Data'!AA433,'2. Collected Data'!AA33))</f>
        <v>0.22999999999999998</v>
      </c>
      <c r="AB33" s="156">
        <f>IF(COUNT('2. Collected Data'!AB133,'2. Collected Data'!AB233,'2. Collected Data'!AB333,'2. Collected Data'!AB433,'2. Collected Data'!AB33)&lt;=1,"",AVERAGE('2. Collected Data'!AB133,'2. Collected Data'!AB233,'2. Collected Data'!AB333,'2. Collected Data'!AB433,'2. Collected Data'!AB33))</f>
        <v>0.76999999999999991</v>
      </c>
      <c r="AC33" s="156">
        <f>IF(COUNT('2. Collected Data'!AC133,'2. Collected Data'!AC233,'2. Collected Data'!AC333,'2. Collected Data'!AC433,'2. Collected Data'!AC33)&lt;=1,"",AVERAGE('2. Collected Data'!AC133,'2. Collected Data'!AC233,'2. Collected Data'!AC333,'2. Collected Data'!AC433,'2. Collected Data'!AC33))</f>
        <v>0</v>
      </c>
      <c r="AD33" s="41">
        <f>IF(COUNT('2. Collected Data'!AD133,'2. Collected Data'!AD233,'2. Collected Data'!AD333,'2. Collected Data'!AD433,'2. Collected Data'!AD33)&lt;=1,"",AVERAGE('2. Collected Data'!AD133,'2. Collected Data'!AD233,'2. Collected Data'!AD333,'2. Collected Data'!AD433,'2. Collected Data'!AD33))</f>
        <v>90.8</v>
      </c>
      <c r="AE33" s="41">
        <f>IF(COUNT('2. Collected Data'!AE133,'2. Collected Data'!AE233,'2. Collected Data'!AE333,'2. Collected Data'!AE433,'2. Collected Data'!AE33)&lt;=1,"",AVERAGE('2. Collected Data'!AE133,'2. Collected Data'!AE233,'2. Collected Data'!AE333,'2. Collected Data'!AE433,'2. Collected Data'!AE33))</f>
        <v>380200</v>
      </c>
      <c r="AF33" s="41">
        <f>IF(COUNT('2. Collected Data'!AF133,'2. Collected Data'!AF233,'2. Collected Data'!AF333,'2. Collected Data'!AF433,'2. Collected Data'!AF33)&lt;=1,"",AVERAGE('2. Collected Data'!AF133,'2. Collected Data'!AF233,'2. Collected Data'!AF333,'2. Collected Data'!AF433,'2. Collected Data'!AF33))</f>
        <v>125</v>
      </c>
      <c r="AG33" s="41">
        <f>IF(COUNT('2. Collected Data'!AG133,'2. Collected Data'!AG233,'2. Collected Data'!AG333,'2. Collected Data'!AG433,'2. Collected Data'!AG33)&lt;=1,"",AVERAGE('2. Collected Data'!AG133,'2. Collected Data'!AG233,'2. Collected Data'!AG333,'2. Collected Data'!AG433,'2. Collected Data'!AG33))</f>
        <v>7580000</v>
      </c>
      <c r="AH33" s="81"/>
      <c r="AI33" s="41">
        <f>IF(COUNT('2. Collected Data'!AI133,'2. Collected Data'!AI233,'2. Collected Data'!AI333,'2. Collected Data'!AI433,'2. Collected Data'!AI33)&lt;=1,"",AVERAGE('2. Collected Data'!AI133,'2. Collected Data'!AI233,'2. Collected Data'!AI333,'2. Collected Data'!AI433,'2. Collected Data'!AI33))</f>
        <v>115106.6</v>
      </c>
      <c r="AJ33" s="41">
        <f>IF(COUNT('2. Collected Data'!AJ133,'2. Collected Data'!AJ233,'2. Collected Data'!AJ333,'2. Collected Data'!AJ433,'2. Collected Data'!AJ33)&lt;=1,"",AVERAGE('2. Collected Data'!AJ133,'2. Collected Data'!AJ233,'2. Collected Data'!AJ333,'2. Collected Data'!AJ433,'2. Collected Data'!AJ33))</f>
        <v>0</v>
      </c>
      <c r="AK33" s="41">
        <f>IF(COUNT('2. Collected Data'!AK133,'2. Collected Data'!AK233,'2. Collected Data'!AK333,'2. Collected Data'!AK433,'2. Collected Data'!AK33)&lt;=1,"",AVERAGE('2. Collected Data'!AK133,'2. Collected Data'!AK233,'2. Collected Data'!AK333,'2. Collected Data'!AK433,'2. Collected Data'!AK33))</f>
        <v>1077</v>
      </c>
      <c r="AL33" s="41">
        <f>IF(COUNT('2. Collected Data'!AL133,'2. Collected Data'!AL233,'2. Collected Data'!AL333,'2. Collected Data'!AL433,'2. Collected Data'!AL33)&lt;=1,"",AVERAGE('2. Collected Data'!AL133,'2. Collected Data'!AL233,'2. Collected Data'!AL333,'2. Collected Data'!AL433,'2. Collected Data'!AL33))</f>
        <v>14673.2</v>
      </c>
      <c r="AM33" s="41">
        <f>IF(COUNT('2. Collected Data'!AM133,'2. Collected Data'!AM233,'2. Collected Data'!AM333,'2. Collected Data'!AM433,'2. Collected Data'!AM33)&lt;=1,"",AVERAGE('2. Collected Data'!AM133,'2. Collected Data'!AM233,'2. Collected Data'!AM333,'2. Collected Data'!AM433,'2. Collected Data'!AM33))</f>
        <v>0</v>
      </c>
      <c r="AN33" s="113"/>
      <c r="AO33" s="41">
        <f>IF(COUNT('2. Collected Data'!AO133,'2. Collected Data'!AO233,'2. Collected Data'!AO333,'2. Collected Data'!AO433,'2. Collected Data'!AO33)&lt;=1,"",AVERAGE('2. Collected Data'!AO133,'2. Collected Data'!AO233,'2. Collected Data'!AO333,'2. Collected Data'!AO433,'2. Collected Data'!AO33))</f>
        <v>1939260.6</v>
      </c>
      <c r="AP33" s="41">
        <f>IF(COUNT('2. Collected Data'!AP133,'2. Collected Data'!AP233,'2. Collected Data'!AP333,'2. Collected Data'!AP433,'2. Collected Data'!AP33)&lt;=1,"",AVERAGE('2. Collected Data'!AP133,'2. Collected Data'!AP233,'2. Collected Data'!AP333,'2. Collected Data'!AP433,'2. Collected Data'!AP33))</f>
        <v>0</v>
      </c>
      <c r="AQ33" s="41">
        <f>IF(COUNT('2. Collected Data'!AQ133,'2. Collected Data'!AQ233,'2. Collected Data'!AQ333,'2. Collected Data'!AQ433,'2. Collected Data'!AQ33)&lt;=1,"",AVERAGE('2. Collected Data'!AQ133,'2. Collected Data'!AQ233,'2. Collected Data'!AQ333,'2. Collected Data'!AQ433,'2. Collected Data'!AQ33))</f>
        <v>70</v>
      </c>
      <c r="AR33" s="41">
        <f>IF(COUNT('2. Collected Data'!AR133,'2. Collected Data'!AR233,'2. Collected Data'!AR333,'2. Collected Data'!AR433,'2. Collected Data'!AR33)&lt;=1,"",AVERAGE('2. Collected Data'!AR133,'2. Collected Data'!AR233,'2. Collected Data'!AR333,'2. Collected Data'!AR433,'2. Collected Data'!AR33))</f>
        <v>0</v>
      </c>
      <c r="AS33" s="41">
        <f>IF(COUNT('2. Collected Data'!AS133,'2. Collected Data'!AS233,'2. Collected Data'!AS333,'2. Collected Data'!AS433,'2. Collected Data'!AS33)&lt;=1,"",AVERAGE('2. Collected Data'!AS133,'2. Collected Data'!AS233,'2. Collected Data'!AS333,'2. Collected Data'!AS433,'2. Collected Data'!AS33))</f>
        <v>0</v>
      </c>
      <c r="AT33" s="41">
        <f>IF(COUNT('2. Collected Data'!AT133,'2. Collected Data'!AT233,'2. Collected Data'!AT333,'2. Collected Data'!AT433,'2. Collected Data'!AT33)&lt;=1,"",AVERAGE('2. Collected Data'!AT133,'2. Collected Data'!AT233,'2. Collected Data'!AT333,'2. Collected Data'!AT433,'2. Collected Data'!AT33))</f>
        <v>0</v>
      </c>
      <c r="AU33" s="41">
        <f>IF(COUNT('2. Collected Data'!AU133,'2. Collected Data'!AU233,'2. Collected Data'!AU333,'2. Collected Data'!AU433,'2. Collected Data'!AU33)&lt;=1,"",AVERAGE('2. Collected Data'!AU133,'2. Collected Data'!AU233,'2. Collected Data'!AU333,'2. Collected Data'!AU433,'2. Collected Data'!AU33))</f>
        <v>0</v>
      </c>
      <c r="AV33" s="81"/>
      <c r="AW33" s="156">
        <f>IF(COUNT('2. Collected Data'!AW133,'2. Collected Data'!AW233,'2. Collected Data'!AW333,'2. Collected Data'!AW433,'2. Collected Data'!AW33)&lt;=1,"",AVERAGE('2. Collected Data'!AW133,'2. Collected Data'!AW233,'2. Collected Data'!AW333,'2. Collected Data'!AW433,'2. Collected Data'!AW33))</f>
        <v>0.998</v>
      </c>
      <c r="AX33" s="156">
        <f>IF(COUNT('2. Collected Data'!AX133,'2. Collected Data'!AX233,'2. Collected Data'!AX333,'2. Collected Data'!AX433,'2. Collected Data'!AX33)&lt;=1,"",AVERAGE('2. Collected Data'!AX133,'2. Collected Data'!AX233,'2. Collected Data'!AX333,'2. Collected Data'!AX433,'2. Collected Data'!AX33))</f>
        <v>2E-3</v>
      </c>
      <c r="AY33" s="46"/>
      <c r="AZ33" s="84"/>
      <c r="BA33" s="81"/>
      <c r="BB33" s="71">
        <f>IF(COUNT('2. Collected Data'!BB133,'2. Collected Data'!BB233,'2. Collected Data'!BB333,'2. Collected Data'!BB433,'2. Collected Data'!BB33)&lt;=1,"",AVERAGE('2. Collected Data'!BB133,'2. Collected Data'!BB233,'2. Collected Data'!BB333,'2. Collected Data'!BB433,'2. Collected Data'!BB33))</f>
        <v>75.353999999999999</v>
      </c>
      <c r="BC33" s="68">
        <f>IF(COUNT('2. Collected Data'!BC133,'2. Collected Data'!BC233,'2. Collected Data'!BC333,'2. Collected Data'!BC433,'2. Collected Data'!BC33)&lt;=1,"",AVERAGE('2. Collected Data'!BC133,'2. Collected Data'!BC233,'2. Collected Data'!BC333,'2. Collected Data'!BC433,'2. Collected Data'!BC33))</f>
        <v>15749857.6</v>
      </c>
      <c r="BD33" s="68">
        <f>IF(COUNT('2. Collected Data'!BD133,'2. Collected Data'!BD233,'2. Collected Data'!BD333,'2. Collected Data'!BD433,'2. Collected Data'!BD33)&lt;=1,"",AVERAGE('2. Collected Data'!BD133,'2. Collected Data'!BD233,'2. Collected Data'!BD333,'2. Collected Data'!BD433,'2. Collected Data'!BD33))</f>
        <v>15846821.6</v>
      </c>
      <c r="BE33" s="68">
        <f>IF(COUNT('2. Collected Data'!BE133,'2. Collected Data'!BE233,'2. Collected Data'!BE333,'2. Collected Data'!BE433,'2. Collected Data'!BE33)&lt;=1,"",AVERAGE('2. Collected Data'!BE133,'2. Collected Data'!BE233,'2. Collected Data'!BE333,'2. Collected Data'!BE433,'2. Collected Data'!BE33))</f>
        <v>10291597.6</v>
      </c>
      <c r="BF33" s="68">
        <f>IF(COUNT('2. Collected Data'!BF133,'2. Collected Data'!BF233,'2. Collected Data'!BF333,'2. Collected Data'!BF433,'2. Collected Data'!BF33)&lt;=1,"",AVERAGE('2. Collected Data'!BF133,'2. Collected Data'!BF233,'2. Collected Data'!BF333,'2. Collected Data'!BF433,'2. Collected Data'!BF33))</f>
        <v>63745370.200000003</v>
      </c>
      <c r="BG33" s="46"/>
      <c r="BH33" s="71">
        <f>IF(COUNT('2. Collected Data'!BH133,'2. Collected Data'!BH233,'2. Collected Data'!BH333,'2. Collected Data'!BH433,'2. Collected Data'!BH33)&lt;=1,"",AVERAGE('2. Collected Data'!BH133,'2. Collected Data'!BH233,'2. Collected Data'!BH333,'2. Collected Data'!BH433,'2. Collected Data'!BH33))</f>
        <v>79.816000000000003</v>
      </c>
      <c r="BI33" s="43"/>
      <c r="BJ33" s="180"/>
      <c r="BK33" s="43">
        <f>IF(COUNT('2. Collected Data'!BK133,'2. Collected Data'!BK233,'2. Collected Data'!BK333,'2. Collected Data'!BK433,'2. Collected Data'!BK33)&lt;=1,"",AVERAGE('2. Collected Data'!BK133,'2. Collected Data'!BK233,'2. Collected Data'!BK333,'2. Collected Data'!BK433,'2. Collected Data'!BK33))</f>
        <v>131.4</v>
      </c>
    </row>
    <row r="34" spans="1:63" s="50" customFormat="1" ht="11.25" customHeight="1" x14ac:dyDescent="0.15">
      <c r="A34" s="82" t="s">
        <v>138</v>
      </c>
      <c r="B34" s="147"/>
      <c r="C34" s="306"/>
      <c r="D34" s="306"/>
      <c r="E34" s="306"/>
      <c r="F34" s="306"/>
      <c r="G34" s="41">
        <f>IF(COUNT('2. Collected Data'!G134,'2. Collected Data'!G234,'2. Collected Data'!G334,'2. Collected Data'!G434,'2. Collected Data'!G34)&lt;=1,"",AVERAGE('2. Collected Data'!G134,'2. Collected Data'!G234,'2. Collected Data'!G334,'2. Collected Data'!G434,'2. Collected Data'!G34))</f>
        <v>15436</v>
      </c>
      <c r="H34" s="41">
        <f>IF(COUNT('2. Collected Data'!H134,'2. Collected Data'!H234,'2. Collected Data'!H334,'2. Collected Data'!H434,'2. Collected Data'!H34)&lt;=1,"",AVERAGE('2. Collected Data'!H134,'2. Collected Data'!H234,'2. Collected Data'!H334,'2. Collected Data'!H434,'2. Collected Data'!H34))</f>
        <v>3126</v>
      </c>
      <c r="I34" s="41">
        <f>IF(COUNT('2. Collected Data'!I134,'2. Collected Data'!I234,'2. Collected Data'!I334,'2. Collected Data'!I434,'2. Collected Data'!I34)&lt;=1,"",AVERAGE('2. Collected Data'!I134,'2. Collected Data'!I234,'2. Collected Data'!I334,'2. Collected Data'!I434,'2. Collected Data'!I34))</f>
        <v>399.8</v>
      </c>
      <c r="J34" s="41">
        <f>IF(COUNT('2. Collected Data'!J134,'2. Collected Data'!J234,'2. Collected Data'!J334,'2. Collected Data'!J434,'2. Collected Data'!J34)&lt;=1,"",AVERAGE('2. Collected Data'!J134,'2. Collected Data'!J234,'2. Collected Data'!J334,'2. Collected Data'!J434,'2. Collected Data'!J34))</f>
        <v>1</v>
      </c>
      <c r="K34" s="41">
        <f>IF(COUNT('2. Collected Data'!K134,'2. Collected Data'!K234,'2. Collected Data'!K334,'2. Collected Data'!K434,'2. Collected Data'!K34)&lt;=1,"",AVERAGE('2. Collected Data'!K134,'2. Collected Data'!K234,'2. Collected Data'!K334,'2. Collected Data'!K434,'2. Collected Data'!K34))</f>
        <v>38</v>
      </c>
      <c r="L34" s="41">
        <f>IF(COUNT('2. Collected Data'!L134,'2. Collected Data'!L234,'2. Collected Data'!L334,'2. Collected Data'!L434,'2. Collected Data'!L34)&lt;=1,"",AVERAGE('2. Collected Data'!L134,'2. Collected Data'!L234,'2. Collected Data'!L334,'2. Collected Data'!L434,'2. Collected Data'!L34))</f>
        <v>17.2</v>
      </c>
      <c r="M34" s="41">
        <f>IF(COUNT('2. Collected Data'!M134,'2. Collected Data'!M234,'2. Collected Data'!M334,'2. Collected Data'!M434,'2. Collected Data'!M34)&lt;=1,"",AVERAGE('2. Collected Data'!M134,'2. Collected Data'!M234,'2. Collected Data'!M334,'2. Collected Data'!M434,'2. Collected Data'!M34))</f>
        <v>14</v>
      </c>
      <c r="N34" s="41">
        <f>IF(COUNT('2. Collected Data'!N134,'2. Collected Data'!N234,'2. Collected Data'!N334,'2. Collected Data'!N434,'2. Collected Data'!N34)&lt;=1,"",AVERAGE('2. Collected Data'!N134,'2. Collected Data'!N234,'2. Collected Data'!N334,'2. Collected Data'!N434,'2. Collected Data'!N34))</f>
        <v>0</v>
      </c>
      <c r="O34" s="41">
        <f>IF(COUNT('2. Collected Data'!O134,'2. Collected Data'!O234,'2. Collected Data'!O334,'2. Collected Data'!O434,'2. Collected Data'!O34)&lt;=1,"",AVERAGE('2. Collected Data'!O134,'2. Collected Data'!O234,'2. Collected Data'!O334,'2. Collected Data'!O434,'2. Collected Data'!O34))</f>
        <v>258</v>
      </c>
      <c r="P34" s="41">
        <f>IF(COUNT('2. Collected Data'!P134,'2. Collected Data'!P234,'2. Collected Data'!P334,'2. Collected Data'!P434,'2. Collected Data'!P34)&lt;=1,"",AVERAGE('2. Collected Data'!P134,'2. Collected Data'!P234,'2. Collected Data'!P334,'2. Collected Data'!P434,'2. Collected Data'!P34))</f>
        <v>3</v>
      </c>
      <c r="Q34" s="41">
        <f>IF(COUNT('2. Collected Data'!Q134,'2. Collected Data'!Q234,'2. Collected Data'!Q334,'2. Collected Data'!Q434,'2. Collected Data'!Q34)&lt;=1,"",AVERAGE('2. Collected Data'!Q134,'2. Collected Data'!Q234,'2. Collected Data'!Q334,'2. Collected Data'!Q434,'2. Collected Data'!Q34))</f>
        <v>2692.2</v>
      </c>
      <c r="R34" s="41">
        <f>IF(COUNT('2. Collected Data'!R134,'2. Collected Data'!R234,'2. Collected Data'!R334,'2. Collected Data'!R434,'2. Collected Data'!R34)&lt;=1,"",AVERAGE('2. Collected Data'!R134,'2. Collected Data'!R234,'2. Collected Data'!R334,'2. Collected Data'!R434,'2. Collected Data'!R34))</f>
        <v>1.5</v>
      </c>
      <c r="S34" s="41" t="str">
        <f>IF(COUNT('2. Collected Data'!S134,'2. Collected Data'!S234,'2. Collected Data'!S334,'2. Collected Data'!S434,'2. Collected Data'!S34)&lt;=1,"",AVERAGE('2. Collected Data'!S134,'2. Collected Data'!S234,'2. Collected Data'!S334,'2. Collected Data'!S434,'2. Collected Data'!S34))</f>
        <v/>
      </c>
      <c r="T34" s="41">
        <f>IF(COUNT('2. Collected Data'!T134,'2. Collected Data'!T234,'2. Collected Data'!T334,'2. Collected Data'!T434,'2. Collected Data'!T34)&lt;=1,"",AVERAGE('2. Collected Data'!T134,'2. Collected Data'!T234,'2. Collected Data'!T334,'2. Collected Data'!T434,'2. Collected Data'!T34))</f>
        <v>0</v>
      </c>
      <c r="U34" s="41">
        <f>IF(COUNT('2. Collected Data'!U134,'2. Collected Data'!U234,'2. Collected Data'!U334,'2. Collected Data'!U434,'2. Collected Data'!U34)&lt;=1,"",AVERAGE('2. Collected Data'!U134,'2. Collected Data'!U234,'2. Collected Data'!U334,'2. Collected Data'!U434,'2. Collected Data'!U34))</f>
        <v>1067</v>
      </c>
      <c r="V34" s="41">
        <f>IF(COUNT('2. Collected Data'!V134,'2. Collected Data'!V234,'2. Collected Data'!V334,'2. Collected Data'!V434,'2. Collected Data'!V34)&lt;=1,"",AVERAGE('2. Collected Data'!V134,'2. Collected Data'!V234,'2. Collected Data'!V334,'2. Collected Data'!V434,'2. Collected Data'!V34))</f>
        <v>2.6666666666666665</v>
      </c>
      <c r="W34" s="41">
        <f>IF(COUNT('2. Collected Data'!W134,'2. Collected Data'!W234,'2. Collected Data'!W334,'2. Collected Data'!W434,'2. Collected Data'!W34)&lt;=1,"",AVERAGE('2. Collected Data'!W134,'2. Collected Data'!W234,'2. Collected Data'!W334,'2. Collected Data'!W434,'2. Collected Data'!W34))</f>
        <v>1212.8</v>
      </c>
      <c r="X34" s="41">
        <f>IF(COUNT('2. Collected Data'!X134,'2. Collected Data'!X234,'2. Collected Data'!X334,'2. Collected Data'!X434,'2. Collected Data'!X34)&lt;=1,"",AVERAGE('2. Collected Data'!X134,'2. Collected Data'!X234,'2. Collected Data'!X334,'2. Collected Data'!X434,'2. Collected Data'!X34))</f>
        <v>68.8</v>
      </c>
      <c r="Y34" s="41">
        <f>IF(COUNT('2. Collected Data'!Y134,'2. Collected Data'!Y234,'2. Collected Data'!Y334,'2. Collected Data'!Y434,'2. Collected Data'!Y34)&lt;=1,"",AVERAGE('2. Collected Data'!Y134,'2. Collected Data'!Y234,'2. Collected Data'!Y334,'2. Collected Data'!Y434,'2. Collected Data'!Y34))</f>
        <v>340</v>
      </c>
      <c r="Z34" s="41">
        <f>IF(COUNT('2. Collected Data'!Z134,'2. Collected Data'!Z234,'2. Collected Data'!Z334,'2. Collected Data'!Z434,'2. Collected Data'!Z34)&lt;=1,"",AVERAGE('2. Collected Data'!Z134,'2. Collected Data'!Z234,'2. Collected Data'!Z334,'2. Collected Data'!Z434,'2. Collected Data'!Z34))</f>
        <v>800</v>
      </c>
      <c r="AA34" s="156">
        <f>IF(COUNT('2. Collected Data'!AA134,'2. Collected Data'!AA234,'2. Collected Data'!AA334,'2. Collected Data'!AA434,'2. Collected Data'!AA34)&lt;=1,"",AVERAGE('2. Collected Data'!AA134,'2. Collected Data'!AA234,'2. Collected Data'!AA334,'2. Collected Data'!AA434,'2. Collected Data'!AA34))</f>
        <v>0.10200000000000001</v>
      </c>
      <c r="AB34" s="156">
        <f>IF(COUNT('2. Collected Data'!AB134,'2. Collected Data'!AB234,'2. Collected Data'!AB334,'2. Collected Data'!AB434,'2. Collected Data'!AB34)&lt;=1,"",AVERAGE('2. Collected Data'!AB134,'2. Collected Data'!AB234,'2. Collected Data'!AB334,'2. Collected Data'!AB434,'2. Collected Data'!AB34))</f>
        <v>0.88800000000000012</v>
      </c>
      <c r="AC34" s="156">
        <f>IF(COUNT('2. Collected Data'!AC134,'2. Collected Data'!AC234,'2. Collected Data'!AC334,'2. Collected Data'!AC434,'2. Collected Data'!AC34)&lt;=1,"",AVERAGE('2. Collected Data'!AC134,'2. Collected Data'!AC234,'2. Collected Data'!AC334,'2. Collected Data'!AC434,'2. Collected Data'!AC34))</f>
        <v>0.01</v>
      </c>
      <c r="AD34" s="41">
        <f>IF(COUNT('2. Collected Data'!AD134,'2. Collected Data'!AD234,'2. Collected Data'!AD334,'2. Collected Data'!AD434,'2. Collected Data'!AD34)&lt;=1,"",AVERAGE('2. Collected Data'!AD134,'2. Collected Data'!AD234,'2. Collected Data'!AD334,'2. Collected Data'!AD434,'2. Collected Data'!AD34))</f>
        <v>135.19999999999999</v>
      </c>
      <c r="AE34" s="41">
        <f>IF(COUNT('2. Collected Data'!AE134,'2. Collected Data'!AE234,'2. Collected Data'!AE334,'2. Collected Data'!AE434,'2. Collected Data'!AE34)&lt;=1,"",AVERAGE('2. Collected Data'!AE134,'2. Collected Data'!AE234,'2. Collected Data'!AE334,'2. Collected Data'!AE434,'2. Collected Data'!AE34))</f>
        <v>336724.4</v>
      </c>
      <c r="AF34" s="41">
        <f>IF(COUNT('2. Collected Data'!AF134,'2. Collected Data'!AF234,'2. Collected Data'!AF334,'2. Collected Data'!AF434,'2. Collected Data'!AF34)&lt;=1,"",AVERAGE('2. Collected Data'!AF134,'2. Collected Data'!AF234,'2. Collected Data'!AF334,'2. Collected Data'!AF434,'2. Collected Data'!AF34))</f>
        <v>125</v>
      </c>
      <c r="AG34" s="41">
        <f>IF(COUNT('2. Collected Data'!AG134,'2. Collected Data'!AG234,'2. Collected Data'!AG334,'2. Collected Data'!AG434,'2. Collected Data'!AG34)&lt;=1,"",AVERAGE('2. Collected Data'!AG134,'2. Collected Data'!AG234,'2. Collected Data'!AG334,'2. Collected Data'!AG434,'2. Collected Data'!AG34))</f>
        <v>1041167.2</v>
      </c>
      <c r="AH34" s="81"/>
      <c r="AI34" s="41">
        <f>IF(COUNT('2. Collected Data'!AI134,'2. Collected Data'!AI234,'2. Collected Data'!AI334,'2. Collected Data'!AI434,'2. Collected Data'!AI34)&lt;=1,"",AVERAGE('2. Collected Data'!AI134,'2. Collected Data'!AI234,'2. Collected Data'!AI334,'2. Collected Data'!AI434,'2. Collected Data'!AI34))</f>
        <v>306721.2</v>
      </c>
      <c r="AJ34" s="41">
        <f>IF(COUNT('2. Collected Data'!AJ134,'2. Collected Data'!AJ234,'2. Collected Data'!AJ334,'2. Collected Data'!AJ434,'2. Collected Data'!AJ34)&lt;=1,"",AVERAGE('2. Collected Data'!AJ134,'2. Collected Data'!AJ234,'2. Collected Data'!AJ334,'2. Collected Data'!AJ434,'2. Collected Data'!AJ34))</f>
        <v>242.66666666666666</v>
      </c>
      <c r="AK34" s="41">
        <f>IF(COUNT('2. Collected Data'!AK134,'2. Collected Data'!AK234,'2. Collected Data'!AK334,'2. Collected Data'!AK434,'2. Collected Data'!AK34)&lt;=1,"",AVERAGE('2. Collected Data'!AK134,'2. Collected Data'!AK234,'2. Collected Data'!AK334,'2. Collected Data'!AK434,'2. Collected Data'!AK34))</f>
        <v>0</v>
      </c>
      <c r="AL34" s="41">
        <f>IF(COUNT('2. Collected Data'!AL134,'2. Collected Data'!AL234,'2. Collected Data'!AL334,'2. Collected Data'!AL434,'2. Collected Data'!AL34)&lt;=1,"",AVERAGE('2. Collected Data'!AL134,'2. Collected Data'!AL234,'2. Collected Data'!AL334,'2. Collected Data'!AL434,'2. Collected Data'!AL34))</f>
        <v>8992.2000000000007</v>
      </c>
      <c r="AM34" s="41" t="str">
        <f>IF(COUNT('2. Collected Data'!AM134,'2. Collected Data'!AM234,'2. Collected Data'!AM334,'2. Collected Data'!AM434,'2. Collected Data'!AM34)&lt;=1,"",AVERAGE('2. Collected Data'!AM134,'2. Collected Data'!AM234,'2. Collected Data'!AM334,'2. Collected Data'!AM434,'2. Collected Data'!AM34))</f>
        <v/>
      </c>
      <c r="AN34" s="113"/>
      <c r="AO34" s="41">
        <f>IF(COUNT('2. Collected Data'!AO134,'2. Collected Data'!AO234,'2. Collected Data'!AO334,'2. Collected Data'!AO434,'2. Collected Data'!AO34)&lt;=1,"",AVERAGE('2. Collected Data'!AO134,'2. Collected Data'!AO234,'2. Collected Data'!AO334,'2. Collected Data'!AO434,'2. Collected Data'!AO34))</f>
        <v>329000</v>
      </c>
      <c r="AP34" s="41" t="str">
        <f>IF(COUNT('2. Collected Data'!AP134,'2. Collected Data'!AP234,'2. Collected Data'!AP334,'2. Collected Data'!AP434,'2. Collected Data'!AP34)&lt;=1,"",AVERAGE('2. Collected Data'!AP134,'2. Collected Data'!AP234,'2. Collected Data'!AP334,'2. Collected Data'!AP434,'2. Collected Data'!AP34))</f>
        <v/>
      </c>
      <c r="AQ34" s="41">
        <f>IF(COUNT('2. Collected Data'!AQ134,'2. Collected Data'!AQ234,'2. Collected Data'!AQ334,'2. Collected Data'!AQ434,'2. Collected Data'!AQ34)&lt;=1,"",AVERAGE('2. Collected Data'!AQ134,'2. Collected Data'!AQ234,'2. Collected Data'!AQ334,'2. Collected Data'!AQ434,'2. Collected Data'!AQ34))</f>
        <v>1256480.2</v>
      </c>
      <c r="AR34" s="41" t="str">
        <f>IF(COUNT('2. Collected Data'!AR134,'2. Collected Data'!AR234,'2. Collected Data'!AR334,'2. Collected Data'!AR434,'2. Collected Data'!AR34)&lt;=1,"",AVERAGE('2. Collected Data'!AR134,'2. Collected Data'!AR234,'2. Collected Data'!AR334,'2. Collected Data'!AR434,'2. Collected Data'!AR34))</f>
        <v/>
      </c>
      <c r="AS34" s="41" t="str">
        <f>IF(COUNT('2. Collected Data'!AS134,'2. Collected Data'!AS234,'2. Collected Data'!AS334,'2. Collected Data'!AS434,'2. Collected Data'!AS34)&lt;=1,"",AVERAGE('2. Collected Data'!AS134,'2. Collected Data'!AS234,'2. Collected Data'!AS334,'2. Collected Data'!AS434,'2. Collected Data'!AS34))</f>
        <v/>
      </c>
      <c r="AT34" s="41" t="str">
        <f>IF(COUNT('2. Collected Data'!AT134,'2. Collected Data'!AT234,'2. Collected Data'!AT334,'2. Collected Data'!AT434,'2. Collected Data'!AT34)&lt;=1,"",AVERAGE('2. Collected Data'!AT134,'2. Collected Data'!AT234,'2. Collected Data'!AT334,'2. Collected Data'!AT434,'2. Collected Data'!AT34))</f>
        <v/>
      </c>
      <c r="AU34" s="41" t="str">
        <f>IF(COUNT('2. Collected Data'!AU134,'2. Collected Data'!AU234,'2. Collected Data'!AU334,'2. Collected Data'!AU434,'2. Collected Data'!AU34)&lt;=1,"",AVERAGE('2. Collected Data'!AU134,'2. Collected Data'!AU234,'2. Collected Data'!AU334,'2. Collected Data'!AU434,'2. Collected Data'!AU34))</f>
        <v/>
      </c>
      <c r="AV34" s="81"/>
      <c r="AW34" s="156">
        <f>IF(COUNT('2. Collected Data'!AW134,'2. Collected Data'!AW234,'2. Collected Data'!AW334,'2. Collected Data'!AW434,'2. Collected Data'!AW34)&lt;=1,"",AVERAGE('2. Collected Data'!AW134,'2. Collected Data'!AW234,'2. Collected Data'!AW334,'2. Collected Data'!AW434,'2. Collected Data'!AW34))</f>
        <v>0.20400000000000001</v>
      </c>
      <c r="AX34" s="156">
        <f>IF(COUNT('2. Collected Data'!AX134,'2. Collected Data'!AX234,'2. Collected Data'!AX334,'2. Collected Data'!AX434,'2. Collected Data'!AX34)&lt;=1,"",AVERAGE('2. Collected Data'!AX134,'2. Collected Data'!AX234,'2. Collected Data'!AX334,'2. Collected Data'!AX434,'2. Collected Data'!AX34))</f>
        <v>0.79599999999999993</v>
      </c>
      <c r="AY34" s="46"/>
      <c r="AZ34" s="84"/>
      <c r="BA34" s="81"/>
      <c r="BB34" s="71">
        <f>IF(COUNT('2. Collected Data'!BB134,'2. Collected Data'!BB234,'2. Collected Data'!BB334,'2. Collected Data'!BB434,'2. Collected Data'!BB34)&lt;=1,"",AVERAGE('2. Collected Data'!BB134,'2. Collected Data'!BB234,'2. Collected Data'!BB334,'2. Collected Data'!BB434,'2. Collected Data'!BB34))</f>
        <v>62.851999999999997</v>
      </c>
      <c r="BC34" s="68">
        <f>IF(COUNT('2. Collected Data'!BC134,'2. Collected Data'!BC234,'2. Collected Data'!BC334,'2. Collected Data'!BC434,'2. Collected Data'!BC34)&lt;=1,"",AVERAGE('2. Collected Data'!BC134,'2. Collected Data'!BC234,'2. Collected Data'!BC334,'2. Collected Data'!BC434,'2. Collected Data'!BC34))</f>
        <v>8689276.9199999999</v>
      </c>
      <c r="BD34" s="68">
        <f>IF(COUNT('2. Collected Data'!BD134,'2. Collected Data'!BD234,'2. Collected Data'!BD334,'2. Collected Data'!BD434,'2. Collected Data'!BD34)&lt;=1,"",AVERAGE('2. Collected Data'!BD134,'2. Collected Data'!BD234,'2. Collected Data'!BD334,'2. Collected Data'!BD434,'2. Collected Data'!BD34))</f>
        <v>50405847.304000005</v>
      </c>
      <c r="BE34" s="68">
        <f>IF(COUNT('2. Collected Data'!BE134,'2. Collected Data'!BE234,'2. Collected Data'!BE334,'2. Collected Data'!BE434,'2. Collected Data'!BE34)&lt;=1,"",AVERAGE('2. Collected Data'!BE134,'2. Collected Data'!BE234,'2. Collected Data'!BE334,'2. Collected Data'!BE434,'2. Collected Data'!BE34))</f>
        <v>20356117.566</v>
      </c>
      <c r="BF34" s="68">
        <f>IF(COUNT('2. Collected Data'!BF134,'2. Collected Data'!BF234,'2. Collected Data'!BF334,'2. Collected Data'!BF434,'2. Collected Data'!BF34)&lt;=1,"",AVERAGE('2. Collected Data'!BF134,'2. Collected Data'!BF234,'2. Collected Data'!BF334,'2. Collected Data'!BF434,'2. Collected Data'!BF34))</f>
        <v>79378288.717999995</v>
      </c>
      <c r="BG34" s="46"/>
      <c r="BH34" s="71">
        <f>IF(COUNT('2. Collected Data'!BH134,'2. Collected Data'!BH234,'2. Collected Data'!BH334,'2. Collected Data'!BH434,'2. Collected Data'!BH34)&lt;=1,"",AVERAGE('2. Collected Data'!BH134,'2. Collected Data'!BH234,'2. Collected Data'!BH334,'2. Collected Data'!BH434,'2. Collected Data'!BH34))</f>
        <v>63.99</v>
      </c>
      <c r="BI34" s="43"/>
      <c r="BJ34" s="180"/>
      <c r="BK34" s="43">
        <f>IF(COUNT('2. Collected Data'!BK134,'2. Collected Data'!BK234,'2. Collected Data'!BK334,'2. Collected Data'!BK434,'2. Collected Data'!BK34)&lt;=1,"",AVERAGE('2. Collected Data'!BK134,'2. Collected Data'!BK234,'2. Collected Data'!BK334,'2. Collected Data'!BK434,'2. Collected Data'!BK34))</f>
        <v>344.08571428571429</v>
      </c>
    </row>
    <row r="35" spans="1:63" s="50" customFormat="1" ht="11.25" customHeight="1" x14ac:dyDescent="0.15">
      <c r="A35" s="82" t="s">
        <v>139</v>
      </c>
      <c r="B35" s="147"/>
      <c r="C35" s="306"/>
      <c r="D35" s="306"/>
      <c r="E35" s="306"/>
      <c r="F35" s="306"/>
      <c r="G35" s="41">
        <f>IF(COUNT('2. Collected Data'!G135,'2. Collected Data'!G235,'2. Collected Data'!G335,'2. Collected Data'!G435,'2. Collected Data'!G35)&lt;=1,"",AVERAGE('2. Collected Data'!G135,'2. Collected Data'!G235,'2. Collected Data'!G335,'2. Collected Data'!G435,'2. Collected Data'!G35))</f>
        <v>31583.4</v>
      </c>
      <c r="H35" s="41">
        <f>IF(COUNT('2. Collected Data'!H135,'2. Collected Data'!H235,'2. Collected Data'!H335,'2. Collected Data'!H435,'2. Collected Data'!H35)&lt;=1,"",AVERAGE('2. Collected Data'!H135,'2. Collected Data'!H235,'2. Collected Data'!H335,'2. Collected Data'!H435,'2. Collected Data'!H35))</f>
        <v>9653.6</v>
      </c>
      <c r="I35" s="41">
        <f>IF(COUNT('2. Collected Data'!I135,'2. Collected Data'!I235,'2. Collected Data'!I335,'2. Collected Data'!I435,'2. Collected Data'!I35)&lt;=1,"",AVERAGE('2. Collected Data'!I135,'2. Collected Data'!I235,'2. Collected Data'!I335,'2. Collected Data'!I435,'2. Collected Data'!I35))</f>
        <v>365.2</v>
      </c>
      <c r="J35" s="41">
        <f>IF(COUNT('2. Collected Data'!J135,'2. Collected Data'!J235,'2. Collected Data'!J335,'2. Collected Data'!J435,'2. Collected Data'!J35)&lt;=1,"",AVERAGE('2. Collected Data'!J135,'2. Collected Data'!J235,'2. Collected Data'!J335,'2. Collected Data'!J435,'2. Collected Data'!J35))</f>
        <v>22</v>
      </c>
      <c r="K35" s="41">
        <f>IF(COUNT('2. Collected Data'!K135,'2. Collected Data'!K235,'2. Collected Data'!K335,'2. Collected Data'!K435,'2. Collected Data'!K35)&lt;=1,"",AVERAGE('2. Collected Data'!K135,'2. Collected Data'!K235,'2. Collected Data'!K335,'2. Collected Data'!K435,'2. Collected Data'!K35))</f>
        <v>9.6</v>
      </c>
      <c r="L35" s="41">
        <f>IF(COUNT('2. Collected Data'!L135,'2. Collected Data'!L235,'2. Collected Data'!L335,'2. Collected Data'!L435,'2. Collected Data'!L35)&lt;=1,"",AVERAGE('2. Collected Data'!L135,'2. Collected Data'!L235,'2. Collected Data'!L335,'2. Collected Data'!L435,'2. Collected Data'!L35))</f>
        <v>16.2</v>
      </c>
      <c r="M35" s="41">
        <f>IF(COUNT('2. Collected Data'!M135,'2. Collected Data'!M235,'2. Collected Data'!M335,'2. Collected Data'!M435,'2. Collected Data'!M35)&lt;=1,"",AVERAGE('2. Collected Data'!M135,'2. Collected Data'!M235,'2. Collected Data'!M335,'2. Collected Data'!M435,'2. Collected Data'!M35))</f>
        <v>365.6</v>
      </c>
      <c r="N35" s="41">
        <f>IF(COUNT('2. Collected Data'!N135,'2. Collected Data'!N235,'2. Collected Data'!N335,'2. Collected Data'!N435,'2. Collected Data'!N35)&lt;=1,"",AVERAGE('2. Collected Data'!N135,'2. Collected Data'!N235,'2. Collected Data'!N335,'2. Collected Data'!N435,'2. Collected Data'!N35))</f>
        <v>365.2</v>
      </c>
      <c r="O35" s="41">
        <f>IF(COUNT('2. Collected Data'!O135,'2. Collected Data'!O235,'2. Collected Data'!O335,'2. Collected Data'!O435,'2. Collected Data'!O35)&lt;=1,"",AVERAGE('2. Collected Data'!O135,'2. Collected Data'!O235,'2. Collected Data'!O335,'2. Collected Data'!O435,'2. Collected Data'!O35))</f>
        <v>128</v>
      </c>
      <c r="P35" s="41">
        <f>IF(COUNT('2. Collected Data'!P135,'2. Collected Data'!P235,'2. Collected Data'!P335,'2. Collected Data'!P435,'2. Collected Data'!P35)&lt;=1,"",AVERAGE('2. Collected Data'!P135,'2. Collected Data'!P235,'2. Collected Data'!P335,'2. Collected Data'!P435,'2. Collected Data'!P35))</f>
        <v>1.6</v>
      </c>
      <c r="Q35" s="41" t="str">
        <f>IF(COUNT('2. Collected Data'!Q135,'2. Collected Data'!Q235,'2. Collected Data'!Q335,'2. Collected Data'!Q435,'2. Collected Data'!Q35)&lt;=1,"",AVERAGE('2. Collected Data'!Q135,'2. Collected Data'!Q235,'2. Collected Data'!Q335,'2. Collected Data'!Q435,'2. Collected Data'!Q35))</f>
        <v/>
      </c>
      <c r="R35" s="41" t="str">
        <f>IF(COUNT('2. Collected Data'!R135,'2. Collected Data'!R235,'2. Collected Data'!R335,'2. Collected Data'!R435,'2. Collected Data'!R35)&lt;=1,"",AVERAGE('2. Collected Data'!R135,'2. Collected Data'!R235,'2. Collected Data'!R335,'2. Collected Data'!R435,'2. Collected Data'!R35))</f>
        <v/>
      </c>
      <c r="S35" s="41" t="str">
        <f>IF(COUNT('2. Collected Data'!S135,'2. Collected Data'!S235,'2. Collected Data'!S335,'2. Collected Data'!S435,'2. Collected Data'!S35)&lt;=1,"",AVERAGE('2. Collected Data'!S135,'2. Collected Data'!S235,'2. Collected Data'!S335,'2. Collected Data'!S435,'2. Collected Data'!S35))</f>
        <v/>
      </c>
      <c r="T35" s="41" t="str">
        <f>IF(COUNT('2. Collected Data'!T135,'2. Collected Data'!T235,'2. Collected Data'!T335,'2. Collected Data'!T435,'2. Collected Data'!T35)&lt;=1,"",AVERAGE('2. Collected Data'!T135,'2. Collected Data'!T235,'2. Collected Data'!T335,'2. Collected Data'!T435,'2. Collected Data'!T35))</f>
        <v/>
      </c>
      <c r="U35" s="41" t="str">
        <f>IF(COUNT('2. Collected Data'!U135,'2. Collected Data'!U235,'2. Collected Data'!U335,'2. Collected Data'!U435,'2. Collected Data'!U35)&lt;=1,"",AVERAGE('2. Collected Data'!U135,'2. Collected Data'!U235,'2. Collected Data'!U335,'2. Collected Data'!U435,'2. Collected Data'!U35))</f>
        <v/>
      </c>
      <c r="V35" s="41" t="str">
        <f>IF(COUNT('2. Collected Data'!V135,'2. Collected Data'!V235,'2. Collected Data'!V335,'2. Collected Data'!V435,'2. Collected Data'!V35)&lt;=1,"",AVERAGE('2. Collected Data'!V135,'2. Collected Data'!V235,'2. Collected Data'!V335,'2. Collected Data'!V435,'2. Collected Data'!V35))</f>
        <v/>
      </c>
      <c r="W35" s="41" t="str">
        <f>IF(COUNT('2. Collected Data'!W135,'2. Collected Data'!W235,'2. Collected Data'!W335,'2. Collected Data'!W435,'2. Collected Data'!W35)&lt;=1,"",AVERAGE('2. Collected Data'!W135,'2. Collected Data'!W235,'2. Collected Data'!W335,'2. Collected Data'!W435,'2. Collected Data'!W35))</f>
        <v/>
      </c>
      <c r="X35" s="41" t="str">
        <f>IF(COUNT('2. Collected Data'!X135,'2. Collected Data'!X235,'2. Collected Data'!X335,'2. Collected Data'!X435,'2. Collected Data'!X35)&lt;=1,"",AVERAGE('2. Collected Data'!X135,'2. Collected Data'!X235,'2. Collected Data'!X335,'2. Collected Data'!X435,'2. Collected Data'!X35))</f>
        <v/>
      </c>
      <c r="Y35" s="41">
        <f>IF(COUNT('2. Collected Data'!Y135,'2. Collected Data'!Y235,'2. Collected Data'!Y335,'2. Collected Data'!Y435,'2. Collected Data'!Y35)&lt;=1,"",AVERAGE('2. Collected Data'!Y135,'2. Collected Data'!Y235,'2. Collected Data'!Y335,'2. Collected Data'!Y435,'2. Collected Data'!Y35))</f>
        <v>395.5</v>
      </c>
      <c r="Z35" s="41">
        <f>IF(COUNT('2. Collected Data'!Z135,'2. Collected Data'!Z235,'2. Collected Data'!Z335,'2. Collected Data'!Z435,'2. Collected Data'!Z35)&lt;=1,"",AVERAGE('2. Collected Data'!Z135,'2. Collected Data'!Z235,'2. Collected Data'!Z335,'2. Collected Data'!Z435,'2. Collected Data'!Z35))</f>
        <v>125.5</v>
      </c>
      <c r="AA35" s="156">
        <f>IF(COUNT('2. Collected Data'!AA135,'2. Collected Data'!AA235,'2. Collected Data'!AA335,'2. Collected Data'!AA435,'2. Collected Data'!AA35)&lt;=1,"",AVERAGE('2. Collected Data'!AA135,'2. Collected Data'!AA235,'2. Collected Data'!AA335,'2. Collected Data'!AA435,'2. Collected Data'!AA35))</f>
        <v>0.248</v>
      </c>
      <c r="AB35" s="156">
        <f>IF(COUNT('2. Collected Data'!AB135,'2. Collected Data'!AB235,'2. Collected Data'!AB335,'2. Collected Data'!AB435,'2. Collected Data'!AB35)&lt;=1,"",AVERAGE('2. Collected Data'!AB135,'2. Collected Data'!AB235,'2. Collected Data'!AB335,'2. Collected Data'!AB435,'2. Collected Data'!AB35))</f>
        <v>0.152</v>
      </c>
      <c r="AC35" s="156">
        <f>IF(COUNT('2. Collected Data'!AC135,'2. Collected Data'!AC235,'2. Collected Data'!AC335,'2. Collected Data'!AC435,'2. Collected Data'!AC35)&lt;=1,"",AVERAGE('2. Collected Data'!AC135,'2. Collected Data'!AC235,'2. Collected Data'!AC335,'2. Collected Data'!AC435,'2. Collected Data'!AC35))</f>
        <v>0.6</v>
      </c>
      <c r="AD35" s="41">
        <f>IF(COUNT('2. Collected Data'!AD135,'2. Collected Data'!AD235,'2. Collected Data'!AD335,'2. Collected Data'!AD435,'2. Collected Data'!AD35)&lt;=1,"",AVERAGE('2. Collected Data'!AD135,'2. Collected Data'!AD235,'2. Collected Data'!AD335,'2. Collected Data'!AD435,'2. Collected Data'!AD35))</f>
        <v>324</v>
      </c>
      <c r="AE35" s="41" t="str">
        <f>IF(COUNT('2. Collected Data'!AE135,'2. Collected Data'!AE235,'2. Collected Data'!AE335,'2. Collected Data'!AE435,'2. Collected Data'!AE35)&lt;=1,"",AVERAGE('2. Collected Data'!AE135,'2. Collected Data'!AE235,'2. Collected Data'!AE335,'2. Collected Data'!AE435,'2. Collected Data'!AE35))</f>
        <v/>
      </c>
      <c r="AF35" s="41" t="str">
        <f>IF(COUNT('2. Collected Data'!AF135,'2. Collected Data'!AF235,'2. Collected Data'!AF335,'2. Collected Data'!AF435,'2. Collected Data'!AF35)&lt;=1,"",AVERAGE('2. Collected Data'!AF135,'2. Collected Data'!AF235,'2. Collected Data'!AF335,'2. Collected Data'!AF435,'2. Collected Data'!AF35))</f>
        <v/>
      </c>
      <c r="AG35" s="41" t="str">
        <f>IF(COUNT('2. Collected Data'!AG135,'2. Collected Data'!AG235,'2. Collected Data'!AG335,'2. Collected Data'!AG435,'2. Collected Data'!AG35)&lt;=1,"",AVERAGE('2. Collected Data'!AG135,'2. Collected Data'!AG235,'2. Collected Data'!AG335,'2. Collected Data'!AG435,'2. Collected Data'!AG35))</f>
        <v/>
      </c>
      <c r="AH35" s="81"/>
      <c r="AI35" s="41">
        <f>IF(COUNT('2. Collected Data'!AI135,'2. Collected Data'!AI235,'2. Collected Data'!AI335,'2. Collected Data'!AI435,'2. Collected Data'!AI35)&lt;=1,"",AVERAGE('2. Collected Data'!AI135,'2. Collected Data'!AI235,'2. Collected Data'!AI335,'2. Collected Data'!AI435,'2. Collected Data'!AI35))</f>
        <v>436023</v>
      </c>
      <c r="AJ35" s="41" t="str">
        <f>IF(COUNT('2. Collected Data'!AJ135,'2. Collected Data'!AJ235,'2. Collected Data'!AJ335,'2. Collected Data'!AJ435,'2. Collected Data'!AJ35)&lt;=1,"",AVERAGE('2. Collected Data'!AJ135,'2. Collected Data'!AJ235,'2. Collected Data'!AJ335,'2. Collected Data'!AJ435,'2. Collected Data'!AJ35))</f>
        <v/>
      </c>
      <c r="AK35" s="41">
        <f>IF(COUNT('2. Collected Data'!AK135,'2. Collected Data'!AK235,'2. Collected Data'!AK335,'2. Collected Data'!AK435,'2. Collected Data'!AK35)&lt;=1,"",AVERAGE('2. Collected Data'!AK135,'2. Collected Data'!AK235,'2. Collected Data'!AK335,'2. Collected Data'!AK435,'2. Collected Data'!AK35))</f>
        <v>0</v>
      </c>
      <c r="AL35" s="41">
        <f>IF(COUNT('2. Collected Data'!AL135,'2. Collected Data'!AL235,'2. Collected Data'!AL335,'2. Collected Data'!AL435,'2. Collected Data'!AL35)&lt;=1,"",AVERAGE('2. Collected Data'!AL135,'2. Collected Data'!AL235,'2. Collected Data'!AL335,'2. Collected Data'!AL435,'2. Collected Data'!AL35))</f>
        <v>56163</v>
      </c>
      <c r="AM35" s="41">
        <f>IF(COUNT('2. Collected Data'!AM135,'2. Collected Data'!AM235,'2. Collected Data'!AM335,'2. Collected Data'!AM435,'2. Collected Data'!AM35)&lt;=1,"",AVERAGE('2. Collected Data'!AM135,'2. Collected Data'!AM235,'2. Collected Data'!AM335,'2. Collected Data'!AM435,'2. Collected Data'!AM35))</f>
        <v>55</v>
      </c>
      <c r="AN35" s="113"/>
      <c r="AO35" s="41" t="str">
        <f>IF(COUNT('2. Collected Data'!AO135,'2. Collected Data'!AO235,'2. Collected Data'!AO335,'2. Collected Data'!AO435,'2. Collected Data'!AO35)&lt;=1,"",AVERAGE('2. Collected Data'!AO135,'2. Collected Data'!AO235,'2. Collected Data'!AO335,'2. Collected Data'!AO435,'2. Collected Data'!AO35))</f>
        <v/>
      </c>
      <c r="AP35" s="41" t="str">
        <f>IF(COUNT('2. Collected Data'!AP135,'2. Collected Data'!AP235,'2. Collected Data'!AP335,'2. Collected Data'!AP435,'2. Collected Data'!AP35)&lt;=1,"",AVERAGE('2. Collected Data'!AP135,'2. Collected Data'!AP235,'2. Collected Data'!AP335,'2. Collected Data'!AP435,'2. Collected Data'!AP35))</f>
        <v/>
      </c>
      <c r="AQ35" s="41" t="str">
        <f>IF(COUNT('2. Collected Data'!AQ135,'2. Collected Data'!AQ235,'2. Collected Data'!AQ335,'2. Collected Data'!AQ435,'2. Collected Data'!AQ35)&lt;=1,"",AVERAGE('2. Collected Data'!AQ135,'2. Collected Data'!AQ235,'2. Collected Data'!AQ335,'2. Collected Data'!AQ435,'2. Collected Data'!AQ35))</f>
        <v/>
      </c>
      <c r="AR35" s="41" t="str">
        <f>IF(COUNT('2. Collected Data'!AR135,'2. Collected Data'!AR235,'2. Collected Data'!AR335,'2. Collected Data'!AR435,'2. Collected Data'!AR35)&lt;=1,"",AVERAGE('2. Collected Data'!AR135,'2. Collected Data'!AR235,'2. Collected Data'!AR335,'2. Collected Data'!AR435,'2. Collected Data'!AR35))</f>
        <v/>
      </c>
      <c r="AS35" s="41" t="str">
        <f>IF(COUNT('2. Collected Data'!AS135,'2. Collected Data'!AS235,'2. Collected Data'!AS335,'2. Collected Data'!AS435,'2. Collected Data'!AS35)&lt;=1,"",AVERAGE('2. Collected Data'!AS135,'2. Collected Data'!AS235,'2. Collected Data'!AS335,'2. Collected Data'!AS435,'2. Collected Data'!AS35))</f>
        <v/>
      </c>
      <c r="AT35" s="41" t="str">
        <f>IF(COUNT('2. Collected Data'!AT135,'2. Collected Data'!AT235,'2. Collected Data'!AT335,'2. Collected Data'!AT435,'2. Collected Data'!AT35)&lt;=1,"",AVERAGE('2. Collected Data'!AT135,'2. Collected Data'!AT235,'2. Collected Data'!AT335,'2. Collected Data'!AT435,'2. Collected Data'!AT35))</f>
        <v/>
      </c>
      <c r="AU35" s="41">
        <f>IF(COUNT('2. Collected Data'!AU135,'2. Collected Data'!AU235,'2. Collected Data'!AU335,'2. Collected Data'!AU435,'2. Collected Data'!AU35)&lt;=1,"",AVERAGE('2. Collected Data'!AU135,'2. Collected Data'!AU235,'2. Collected Data'!AU335,'2. Collected Data'!AU435,'2. Collected Data'!AU35))</f>
        <v>2117146.5</v>
      </c>
      <c r="AV35" s="81"/>
      <c r="AW35" s="156">
        <f>IF(COUNT('2. Collected Data'!AW135,'2. Collected Data'!AW235,'2. Collected Data'!AW335,'2. Collected Data'!AW435,'2. Collected Data'!AW35)&lt;=1,"",AVERAGE('2. Collected Data'!AW135,'2. Collected Data'!AW235,'2. Collected Data'!AW335,'2. Collected Data'!AW435,'2. Collected Data'!AW35))</f>
        <v>0.3</v>
      </c>
      <c r="AX35" s="156">
        <f>IF(COUNT('2. Collected Data'!AX135,'2. Collected Data'!AX235,'2. Collected Data'!AX335,'2. Collected Data'!AX435,'2. Collected Data'!AX35)&lt;=1,"",AVERAGE('2. Collected Data'!AX135,'2. Collected Data'!AX235,'2. Collected Data'!AX335,'2. Collected Data'!AX435,'2. Collected Data'!AX35))</f>
        <v>0.2</v>
      </c>
      <c r="AY35" s="46"/>
      <c r="AZ35" s="84"/>
      <c r="BA35" s="81"/>
      <c r="BB35" s="71">
        <f>IF(COUNT('2. Collected Data'!BB135,'2. Collected Data'!BB235,'2. Collected Data'!BB335,'2. Collected Data'!BB435,'2. Collected Data'!BB35)&lt;=1,"",AVERAGE('2. Collected Data'!BB135,'2. Collected Data'!BB235,'2. Collected Data'!BB335,'2. Collected Data'!BB435,'2. Collected Data'!BB35))</f>
        <v>61.025999999999996</v>
      </c>
      <c r="BC35" s="68" t="str">
        <f>IF(COUNT('2. Collected Data'!BC135,'2. Collected Data'!BC235,'2. Collected Data'!BC335,'2. Collected Data'!BC435,'2. Collected Data'!BC35)&lt;=1,"",AVERAGE('2. Collected Data'!BC135,'2. Collected Data'!BC235,'2. Collected Data'!BC335,'2. Collected Data'!BC435,'2. Collected Data'!BC35))</f>
        <v/>
      </c>
      <c r="BD35" s="68" t="str">
        <f>IF(COUNT('2. Collected Data'!BD135,'2. Collected Data'!BD235,'2. Collected Data'!BD335,'2. Collected Data'!BD435,'2. Collected Data'!BD35)&lt;=1,"",AVERAGE('2. Collected Data'!BD135,'2. Collected Data'!BD235,'2. Collected Data'!BD335,'2. Collected Data'!BD435,'2. Collected Data'!BD35))</f>
        <v/>
      </c>
      <c r="BE35" s="68" t="str">
        <f>IF(COUNT('2. Collected Data'!BE135,'2. Collected Data'!BE235,'2. Collected Data'!BE335,'2. Collected Data'!BE435,'2. Collected Data'!BE35)&lt;=1,"",AVERAGE('2. Collected Data'!BE135,'2. Collected Data'!BE235,'2. Collected Data'!BE335,'2. Collected Data'!BE435,'2. Collected Data'!BE35))</f>
        <v/>
      </c>
      <c r="BF35" s="68">
        <f>IF(COUNT('2. Collected Data'!BF135,'2. Collected Data'!BF235,'2. Collected Data'!BF335,'2. Collected Data'!BF435,'2. Collected Data'!BF35)&lt;=1,"",AVERAGE('2. Collected Data'!BF135,'2. Collected Data'!BF235,'2. Collected Data'!BF335,'2. Collected Data'!BF435,'2. Collected Data'!BF35))</f>
        <v>99494114.5</v>
      </c>
      <c r="BG35" s="46"/>
      <c r="BH35" s="71">
        <f>IF(COUNT('2. Collected Data'!BH135,'2. Collected Data'!BH235,'2. Collected Data'!BH335,'2. Collected Data'!BH435,'2. Collected Data'!BH35)&lt;=1,"",AVERAGE('2. Collected Data'!BH135,'2. Collected Data'!BH235,'2. Collected Data'!BH335,'2. Collected Data'!BH435,'2. Collected Data'!BH35))</f>
        <v>62.013999999999996</v>
      </c>
      <c r="BI35" s="43"/>
      <c r="BJ35" s="180"/>
      <c r="BK35" s="43">
        <f>IF(COUNT('2. Collected Data'!BK135,'2. Collected Data'!BK235,'2. Collected Data'!BK335,'2. Collected Data'!BK435,'2. Collected Data'!BK35)&lt;=1,"",AVERAGE('2. Collected Data'!BK135,'2. Collected Data'!BK235,'2. Collected Data'!BK335,'2. Collected Data'!BK435,'2. Collected Data'!BK35))</f>
        <v>1003.7411764705882</v>
      </c>
    </row>
    <row r="36" spans="1:63" s="47" customFormat="1" ht="11.25" customHeight="1" x14ac:dyDescent="0.15">
      <c r="A36" s="82" t="s">
        <v>140</v>
      </c>
      <c r="B36" s="147"/>
      <c r="C36" s="306"/>
      <c r="D36" s="306"/>
      <c r="E36" s="306"/>
      <c r="F36" s="306"/>
      <c r="G36" s="41">
        <f>IF(COUNT('2. Collected Data'!G136,'2. Collected Data'!G236,'2. Collected Data'!G336,'2. Collected Data'!G436,'2. Collected Data'!G36)&lt;=1,"",AVERAGE('2. Collected Data'!G136,'2. Collected Data'!G236,'2. Collected Data'!G336,'2. Collected Data'!G436,'2. Collected Data'!G36))</f>
        <v>30199.200000000001</v>
      </c>
      <c r="H36" s="41">
        <f>IF(COUNT('2. Collected Data'!H136,'2. Collected Data'!H236,'2. Collected Data'!H336,'2. Collected Data'!H436,'2. Collected Data'!H36)&lt;=1,"",AVERAGE('2. Collected Data'!H136,'2. Collected Data'!H236,'2. Collected Data'!H336,'2. Collected Data'!H436,'2. Collected Data'!H36))</f>
        <v>11690.4</v>
      </c>
      <c r="I36" s="41">
        <f>IF(COUNT('2. Collected Data'!I136,'2. Collected Data'!I236,'2. Collected Data'!I336,'2. Collected Data'!I436,'2. Collected Data'!I36)&lt;=1,"",AVERAGE('2. Collected Data'!I136,'2. Collected Data'!I236,'2. Collected Data'!I336,'2. Collected Data'!I436,'2. Collected Data'!I36))</f>
        <v>875.4</v>
      </c>
      <c r="J36" s="41">
        <f>IF(COUNT('2. Collected Data'!J136,'2. Collected Data'!J236,'2. Collected Data'!J336,'2. Collected Data'!J436,'2. Collected Data'!J36)&lt;=1,"",AVERAGE('2. Collected Data'!J136,'2. Collected Data'!J236,'2. Collected Data'!J336,'2. Collected Data'!J436,'2. Collected Data'!J36))</f>
        <v>24.8</v>
      </c>
      <c r="K36" s="41">
        <f>IF(COUNT('2. Collected Data'!K136,'2. Collected Data'!K236,'2. Collected Data'!K336,'2. Collected Data'!K436,'2. Collected Data'!K36)&lt;=1,"",AVERAGE('2. Collected Data'!K136,'2. Collected Data'!K236,'2. Collected Data'!K336,'2. Collected Data'!K436,'2. Collected Data'!K36))</f>
        <v>148</v>
      </c>
      <c r="L36" s="41">
        <f>IF(COUNT('2. Collected Data'!L136,'2. Collected Data'!L236,'2. Collected Data'!L336,'2. Collected Data'!L436,'2. Collected Data'!L36)&lt;=1,"",AVERAGE('2. Collected Data'!L136,'2. Collected Data'!L236,'2. Collected Data'!L336,'2. Collected Data'!L436,'2. Collected Data'!L36))</f>
        <v>62</v>
      </c>
      <c r="M36" s="41">
        <f>IF(COUNT('2. Collected Data'!M136,'2. Collected Data'!M236,'2. Collected Data'!M336,'2. Collected Data'!M436,'2. Collected Data'!M36)&lt;=1,"",AVERAGE('2. Collected Data'!M136,'2. Collected Data'!M236,'2. Collected Data'!M336,'2. Collected Data'!M436,'2. Collected Data'!M36))</f>
        <v>958.6</v>
      </c>
      <c r="N36" s="41">
        <f>IF(COUNT('2. Collected Data'!N136,'2. Collected Data'!N236,'2. Collected Data'!N336,'2. Collected Data'!N436,'2. Collected Data'!N36)&lt;=1,"",AVERAGE('2. Collected Data'!N136,'2. Collected Data'!N236,'2. Collected Data'!N336,'2. Collected Data'!N436,'2. Collected Data'!N36))</f>
        <v>731.4</v>
      </c>
      <c r="O36" s="41">
        <f>IF(COUNT('2. Collected Data'!O136,'2. Collected Data'!O236,'2. Collected Data'!O336,'2. Collected Data'!O436,'2. Collected Data'!O36)&lt;=1,"",AVERAGE('2. Collected Data'!O136,'2. Collected Data'!O236,'2. Collected Data'!O336,'2. Collected Data'!O436,'2. Collected Data'!O36))</f>
        <v>869.6</v>
      </c>
      <c r="P36" s="41">
        <f>IF(COUNT('2. Collected Data'!P136,'2. Collected Data'!P236,'2. Collected Data'!P336,'2. Collected Data'!P436,'2. Collected Data'!P36)&lt;=1,"",AVERAGE('2. Collected Data'!P136,'2. Collected Data'!P236,'2. Collected Data'!P336,'2. Collected Data'!P436,'2. Collected Data'!P36))</f>
        <v>178.6</v>
      </c>
      <c r="Q36" s="41">
        <f>IF(COUNT('2. Collected Data'!Q136,'2. Collected Data'!Q236,'2. Collected Data'!Q336,'2. Collected Data'!Q436,'2. Collected Data'!Q36)&lt;=1,"",AVERAGE('2. Collected Data'!Q136,'2. Collected Data'!Q236,'2. Collected Data'!Q336,'2. Collected Data'!Q436,'2. Collected Data'!Q36))</f>
        <v>1.2</v>
      </c>
      <c r="R36" s="41">
        <f>IF(COUNT('2. Collected Data'!R136,'2. Collected Data'!R236,'2. Collected Data'!R336,'2. Collected Data'!R436,'2. Collected Data'!R36)&lt;=1,"",AVERAGE('2. Collected Data'!R136,'2. Collected Data'!R236,'2. Collected Data'!R336,'2. Collected Data'!R436,'2. Collected Data'!R36))</f>
        <v>5.6</v>
      </c>
      <c r="S36" s="41">
        <f>IF(COUNT('2. Collected Data'!S136,'2. Collected Data'!S236,'2. Collected Data'!S336,'2. Collected Data'!S436,'2. Collected Data'!S36)&lt;=1,"",AVERAGE('2. Collected Data'!S136,'2. Collected Data'!S236,'2. Collected Data'!S336,'2. Collected Data'!S436,'2. Collected Data'!S36))</f>
        <v>0</v>
      </c>
      <c r="T36" s="41">
        <f>IF(COUNT('2. Collected Data'!T136,'2. Collected Data'!T236,'2. Collected Data'!T336,'2. Collected Data'!T436,'2. Collected Data'!T36)&lt;=1,"",AVERAGE('2. Collected Data'!T136,'2. Collected Data'!T236,'2. Collected Data'!T336,'2. Collected Data'!T436,'2. Collected Data'!T36))</f>
        <v>0</v>
      </c>
      <c r="U36" s="41">
        <f>IF(COUNT('2. Collected Data'!U136,'2. Collected Data'!U236,'2. Collected Data'!U336,'2. Collected Data'!U436,'2. Collected Data'!U36)&lt;=1,"",AVERAGE('2. Collected Data'!U136,'2. Collected Data'!U236,'2. Collected Data'!U336,'2. Collected Data'!U436,'2. Collected Data'!U36))</f>
        <v>0.8</v>
      </c>
      <c r="V36" s="41">
        <f>IF(COUNT('2. Collected Data'!V136,'2. Collected Data'!V236,'2. Collected Data'!V336,'2. Collected Data'!V436,'2. Collected Data'!V36)&lt;=1,"",AVERAGE('2. Collected Data'!V136,'2. Collected Data'!V236,'2. Collected Data'!V336,'2. Collected Data'!V436,'2. Collected Data'!V36))</f>
        <v>0.8</v>
      </c>
      <c r="W36" s="41">
        <f>IF(COUNT('2. Collected Data'!W136,'2. Collected Data'!W236,'2. Collected Data'!W336,'2. Collected Data'!W436,'2. Collected Data'!W36)&lt;=1,"",AVERAGE('2. Collected Data'!W136,'2. Collected Data'!W236,'2. Collected Data'!W336,'2. Collected Data'!W436,'2. Collected Data'!W36))</f>
        <v>0.2</v>
      </c>
      <c r="X36" s="41">
        <f>IF(COUNT('2. Collected Data'!X136,'2. Collected Data'!X236,'2. Collected Data'!X336,'2. Collected Data'!X436,'2. Collected Data'!X36)&lt;=1,"",AVERAGE('2. Collected Data'!X136,'2. Collected Data'!X236,'2. Collected Data'!X336,'2. Collected Data'!X436,'2. Collected Data'!X36))</f>
        <v>0</v>
      </c>
      <c r="Y36" s="41">
        <f>IF(COUNT('2. Collected Data'!Y136,'2. Collected Data'!Y236,'2. Collected Data'!Y336,'2. Collected Data'!Y436,'2. Collected Data'!Y36)&lt;=1,"",AVERAGE('2. Collected Data'!Y136,'2. Collected Data'!Y236,'2. Collected Data'!Y336,'2. Collected Data'!Y436,'2. Collected Data'!Y36))</f>
        <v>1691.4</v>
      </c>
      <c r="Z36" s="41">
        <f>IF(COUNT('2. Collected Data'!Z136,'2. Collected Data'!Z236,'2. Collected Data'!Z336,'2. Collected Data'!Z436,'2. Collected Data'!Z36)&lt;=1,"",AVERAGE('2. Collected Data'!Z136,'2. Collected Data'!Z236,'2. Collected Data'!Z336,'2. Collected Data'!Z436,'2. Collected Data'!Z36))</f>
        <v>76.400000000000006</v>
      </c>
      <c r="AA36" s="156">
        <f>IF(COUNT('2. Collected Data'!AA136,'2. Collected Data'!AA236,'2. Collected Data'!AA336,'2. Collected Data'!AA436,'2. Collected Data'!AA36)&lt;=1,"",AVERAGE('2. Collected Data'!AA136,'2. Collected Data'!AA236,'2. Collected Data'!AA336,'2. Collected Data'!AA436,'2. Collected Data'!AA36))</f>
        <v>1</v>
      </c>
      <c r="AB36" s="156">
        <f>IF(COUNT('2. Collected Data'!AB136,'2. Collected Data'!AB236,'2. Collected Data'!AB336,'2. Collected Data'!AB436,'2. Collected Data'!AB36)&lt;=1,"",AVERAGE('2. Collected Data'!AB136,'2. Collected Data'!AB236,'2. Collected Data'!AB336,'2. Collected Data'!AB436,'2. Collected Data'!AB36))</f>
        <v>0</v>
      </c>
      <c r="AC36" s="156">
        <f>IF(COUNT('2. Collected Data'!AC136,'2. Collected Data'!AC236,'2. Collected Data'!AC336,'2. Collected Data'!AC436,'2. Collected Data'!AC36)&lt;=1,"",AVERAGE('2. Collected Data'!AC136,'2. Collected Data'!AC236,'2. Collected Data'!AC336,'2. Collected Data'!AC436,'2. Collected Data'!AC36))</f>
        <v>0</v>
      </c>
      <c r="AD36" s="41">
        <f>IF(COUNT('2. Collected Data'!AD136,'2. Collected Data'!AD236,'2. Collected Data'!AD336,'2. Collected Data'!AD436,'2. Collected Data'!AD36)&lt;=1,"",AVERAGE('2. Collected Data'!AD136,'2. Collected Data'!AD236,'2. Collected Data'!AD336,'2. Collected Data'!AD436,'2. Collected Data'!AD36))</f>
        <v>172</v>
      </c>
      <c r="AE36" s="41">
        <f>IF(COUNT('2. Collected Data'!AE136,'2. Collected Data'!AE236,'2. Collected Data'!AE336,'2. Collected Data'!AE436,'2. Collected Data'!AE36)&lt;=1,"",AVERAGE('2. Collected Data'!AE136,'2. Collected Data'!AE236,'2. Collected Data'!AE336,'2. Collected Data'!AE436,'2. Collected Data'!AE36))</f>
        <v>350150.40000000002</v>
      </c>
      <c r="AF36" s="41">
        <f>IF(COUNT('2. Collected Data'!AF136,'2. Collected Data'!AF236,'2. Collected Data'!AF336,'2. Collected Data'!AF436,'2. Collected Data'!AF36)&lt;=1,"",AVERAGE('2. Collected Data'!AF136,'2. Collected Data'!AF236,'2. Collected Data'!AF336,'2. Collected Data'!AF436,'2. Collected Data'!AF36))</f>
        <v>170.8</v>
      </c>
      <c r="AG36" s="41">
        <f>IF(COUNT('2. Collected Data'!AG136,'2. Collected Data'!AG236,'2. Collected Data'!AG336,'2. Collected Data'!AG436,'2. Collected Data'!AG36)&lt;=1,"",AVERAGE('2. Collected Data'!AG136,'2. Collected Data'!AG236,'2. Collected Data'!AG336,'2. Collected Data'!AG436,'2. Collected Data'!AG36))</f>
        <v>1750800</v>
      </c>
      <c r="AH36" s="81"/>
      <c r="AI36" s="41">
        <f>IF(COUNT('2. Collected Data'!AI136,'2. Collected Data'!AI236,'2. Collected Data'!AI336,'2. Collected Data'!AI436,'2. Collected Data'!AI36)&lt;=1,"",AVERAGE('2. Collected Data'!AI136,'2. Collected Data'!AI236,'2. Collected Data'!AI336,'2. Collected Data'!AI436,'2. Collected Data'!AI36))</f>
        <v>190242.2</v>
      </c>
      <c r="AJ36" s="41">
        <f>IF(COUNT('2. Collected Data'!AJ136,'2. Collected Data'!AJ236,'2. Collected Data'!AJ336,'2. Collected Data'!AJ436,'2. Collected Data'!AJ36)&lt;=1,"",AVERAGE('2. Collected Data'!AJ136,'2. Collected Data'!AJ236,'2. Collected Data'!AJ336,'2. Collected Data'!AJ436,'2. Collected Data'!AJ36))</f>
        <v>0</v>
      </c>
      <c r="AK36" s="41">
        <f>IF(COUNT('2. Collected Data'!AK136,'2. Collected Data'!AK236,'2. Collected Data'!AK336,'2. Collected Data'!AK436,'2. Collected Data'!AK36)&lt;=1,"",AVERAGE('2. Collected Data'!AK136,'2. Collected Data'!AK236,'2. Collected Data'!AK336,'2. Collected Data'!AK436,'2. Collected Data'!AK36))</f>
        <v>0</v>
      </c>
      <c r="AL36" s="41">
        <f>IF(COUNT('2. Collected Data'!AL136,'2. Collected Data'!AL236,'2. Collected Data'!AL336,'2. Collected Data'!AL436,'2. Collected Data'!AL36)&lt;=1,"",AVERAGE('2. Collected Data'!AL136,'2. Collected Data'!AL236,'2. Collected Data'!AL336,'2. Collected Data'!AL436,'2. Collected Data'!AL36))</f>
        <v>20405.599999999999</v>
      </c>
      <c r="AM36" s="41">
        <f>IF(COUNT('2. Collected Data'!AM136,'2. Collected Data'!AM236,'2. Collected Data'!AM336,'2. Collected Data'!AM436,'2. Collected Data'!AM36)&lt;=1,"",AVERAGE('2. Collected Data'!AM136,'2. Collected Data'!AM236,'2. Collected Data'!AM336,'2. Collected Data'!AM436,'2. Collected Data'!AM36))</f>
        <v>0</v>
      </c>
      <c r="AN36" s="113"/>
      <c r="AO36" s="41">
        <f>IF(COUNT('2. Collected Data'!AO136,'2. Collected Data'!AO236,'2. Collected Data'!AO336,'2. Collected Data'!AO436,'2. Collected Data'!AO36)&lt;=1,"",AVERAGE('2. Collected Data'!AO136,'2. Collected Data'!AO236,'2. Collected Data'!AO336,'2. Collected Data'!AO436,'2. Collected Data'!AO36))</f>
        <v>8631507</v>
      </c>
      <c r="AP36" s="41">
        <f>IF(COUNT('2. Collected Data'!AP136,'2. Collected Data'!AP236,'2. Collected Data'!AP336,'2. Collected Data'!AP436,'2. Collected Data'!AP36)&lt;=1,"",AVERAGE('2. Collected Data'!AP136,'2. Collected Data'!AP236,'2. Collected Data'!AP336,'2. Collected Data'!AP436,'2. Collected Data'!AP36))</f>
        <v>665116.19999999995</v>
      </c>
      <c r="AQ36" s="41">
        <f>IF(COUNT('2. Collected Data'!AQ136,'2. Collected Data'!AQ236,'2. Collected Data'!AQ336,'2. Collected Data'!AQ436,'2. Collected Data'!AQ36)&lt;=1,"",AVERAGE('2. Collected Data'!AQ136,'2. Collected Data'!AQ236,'2. Collected Data'!AQ336,'2. Collected Data'!AQ436,'2. Collected Data'!AQ36))</f>
        <v>5254.4</v>
      </c>
      <c r="AR36" s="41">
        <f>IF(COUNT('2. Collected Data'!AR136,'2. Collected Data'!AR236,'2. Collected Data'!AR336,'2. Collected Data'!AR436,'2. Collected Data'!AR36)&lt;=1,"",AVERAGE('2. Collected Data'!AR136,'2. Collected Data'!AR236,'2. Collected Data'!AR336,'2. Collected Data'!AR436,'2. Collected Data'!AR36))</f>
        <v>124866.6</v>
      </c>
      <c r="AS36" s="41">
        <f>IF(COUNT('2. Collected Data'!AS136,'2. Collected Data'!AS236,'2. Collected Data'!AS336,'2. Collected Data'!AS436,'2. Collected Data'!AS36)&lt;=1,"",AVERAGE('2. Collected Data'!AS136,'2. Collected Data'!AS236,'2. Collected Data'!AS336,'2. Collected Data'!AS436,'2. Collected Data'!AS36))</f>
        <v>11619.2</v>
      </c>
      <c r="AT36" s="41">
        <f>IF(COUNT('2. Collected Data'!AT136,'2. Collected Data'!AT236,'2. Collected Data'!AT336,'2. Collected Data'!AT436,'2. Collected Data'!AT36)&lt;=1,"",AVERAGE('2. Collected Data'!AT136,'2. Collected Data'!AT236,'2. Collected Data'!AT336,'2. Collected Data'!AT436,'2. Collected Data'!AT36))</f>
        <v>0</v>
      </c>
      <c r="AU36" s="41">
        <f>IF(COUNT('2. Collected Data'!AU136,'2. Collected Data'!AU236,'2. Collected Data'!AU336,'2. Collected Data'!AU436,'2. Collected Data'!AU36)&lt;=1,"",AVERAGE('2. Collected Data'!AU136,'2. Collected Data'!AU236,'2. Collected Data'!AU336,'2. Collected Data'!AU436,'2. Collected Data'!AU36))</f>
        <v>0</v>
      </c>
      <c r="AV36" s="81"/>
      <c r="AW36" s="156">
        <f>IF(COUNT('2. Collected Data'!AW136,'2. Collected Data'!AW236,'2. Collected Data'!AW336,'2. Collected Data'!AW436,'2. Collected Data'!AW36)&lt;=1,"",AVERAGE('2. Collected Data'!AW136,'2. Collected Data'!AW236,'2. Collected Data'!AW336,'2. Collected Data'!AW436,'2. Collected Data'!AW36))</f>
        <v>0.94199999999999995</v>
      </c>
      <c r="AX36" s="156">
        <f>IF(COUNT('2. Collected Data'!AX136,'2. Collected Data'!AX236,'2. Collected Data'!AX336,'2. Collected Data'!AX436,'2. Collected Data'!AX36)&lt;=1,"",AVERAGE('2. Collected Data'!AX136,'2. Collected Data'!AX236,'2. Collected Data'!AX336,'2. Collected Data'!AX436,'2. Collected Data'!AX36))</f>
        <v>5.800000000000001E-2</v>
      </c>
      <c r="AY36" s="46"/>
      <c r="AZ36" s="84"/>
      <c r="BA36" s="81"/>
      <c r="BB36" s="71">
        <f>IF(COUNT('2. Collected Data'!BB136,'2. Collected Data'!BB236,'2. Collected Data'!BB336,'2. Collected Data'!BB436,'2. Collected Data'!BB36)&lt;=1,"",AVERAGE('2. Collected Data'!BB136,'2. Collected Data'!BB236,'2. Collected Data'!BB336,'2. Collected Data'!BB436,'2. Collected Data'!BB36))</f>
        <v>84.075999999999993</v>
      </c>
      <c r="BC36" s="68">
        <f>IF(COUNT('2. Collected Data'!BC136,'2. Collected Data'!BC236,'2. Collected Data'!BC336,'2. Collected Data'!BC436,'2. Collected Data'!BC36)&lt;=1,"",AVERAGE('2. Collected Data'!BC136,'2. Collected Data'!BC236,'2. Collected Data'!BC336,'2. Collected Data'!BC436,'2. Collected Data'!BC36))</f>
        <v>43126696</v>
      </c>
      <c r="BD36" s="68">
        <f>IF(COUNT('2. Collected Data'!BD136,'2. Collected Data'!BD236,'2. Collected Data'!BD336,'2. Collected Data'!BD436,'2. Collected Data'!BD36)&lt;=1,"",AVERAGE('2. Collected Data'!BD136,'2. Collected Data'!BD236,'2. Collected Data'!BD336,'2. Collected Data'!BD436,'2. Collected Data'!BD36))</f>
        <v>48137140.200000003</v>
      </c>
      <c r="BE36" s="68">
        <f>IF(COUNT('2. Collected Data'!BE136,'2. Collected Data'!BE236,'2. Collected Data'!BE336,'2. Collected Data'!BE436,'2. Collected Data'!BE36)&lt;=1,"",AVERAGE('2. Collected Data'!BE136,'2. Collected Data'!BE236,'2. Collected Data'!BE336,'2. Collected Data'!BE436,'2. Collected Data'!BE36))</f>
        <v>40274876.799999997</v>
      </c>
      <c r="BF36" s="68">
        <f>IF(COUNT('2. Collected Data'!BF136,'2. Collected Data'!BF236,'2. Collected Data'!BF336,'2. Collected Data'!BF436,'2. Collected Data'!BF36)&lt;=1,"",AVERAGE('2. Collected Data'!BF136,'2. Collected Data'!BF236,'2. Collected Data'!BF336,'2. Collected Data'!BF436,'2. Collected Data'!BF36))</f>
        <v>131538801</v>
      </c>
      <c r="BG36" s="46"/>
      <c r="BH36" s="71">
        <f>IF(COUNT('2. Collected Data'!BH136,'2. Collected Data'!BH236,'2. Collected Data'!BH336,'2. Collected Data'!BH436,'2. Collected Data'!BH36)&lt;=1,"",AVERAGE('2. Collected Data'!BH136,'2. Collected Data'!BH236,'2. Collected Data'!BH336,'2. Collected Data'!BH436,'2. Collected Data'!BH36))</f>
        <v>83.484999999999999</v>
      </c>
      <c r="BI36" s="43"/>
      <c r="BJ36" s="180"/>
      <c r="BK36" s="43">
        <f>IF(COUNT('2. Collected Data'!BK136,'2. Collected Data'!BK236,'2. Collected Data'!BK336,'2. Collected Data'!BK436,'2. Collected Data'!BK36)&lt;=1,"",AVERAGE('2. Collected Data'!BK136,'2. Collected Data'!BK236,'2. Collected Data'!BK336,'2. Collected Data'!BK436,'2. Collected Data'!BK36))</f>
        <v>1308.6363636363635</v>
      </c>
    </row>
    <row r="37" spans="1:63" s="47" customFormat="1" ht="11.25" customHeight="1" x14ac:dyDescent="0.15">
      <c r="A37" s="82" t="s">
        <v>354</v>
      </c>
      <c r="B37" s="147"/>
      <c r="C37" s="306"/>
      <c r="D37" s="306"/>
      <c r="E37" s="306"/>
      <c r="F37" s="306"/>
      <c r="G37" s="41" t="str">
        <f>IF(COUNT('2. Collected Data'!G137,'2. Collected Data'!G237,'2. Collected Data'!G337,'2. Collected Data'!G437,'2. Collected Data'!G37)&lt;=1,"",AVERAGE('2. Collected Data'!G137,'2. Collected Data'!G237,'2. Collected Data'!G337,'2. Collected Data'!G437,'2. Collected Data'!G37))</f>
        <v/>
      </c>
      <c r="H37" s="41" t="str">
        <f>IF(COUNT('2. Collected Data'!H137,'2. Collected Data'!H237,'2. Collected Data'!H337,'2. Collected Data'!H437,'2. Collected Data'!H37)&lt;=1,"",AVERAGE('2. Collected Data'!H137,'2. Collected Data'!H237,'2. Collected Data'!H337,'2. Collected Data'!H437,'2. Collected Data'!H37))</f>
        <v/>
      </c>
      <c r="I37" s="41" t="str">
        <f>IF(COUNT('2. Collected Data'!I137,'2. Collected Data'!I237,'2. Collected Data'!I337,'2. Collected Data'!I437,'2. Collected Data'!I37)&lt;=1,"",AVERAGE('2. Collected Data'!I137,'2. Collected Data'!I237,'2. Collected Data'!I337,'2. Collected Data'!I437,'2. Collected Data'!I37))</f>
        <v/>
      </c>
      <c r="J37" s="41" t="str">
        <f>IF(COUNT('2. Collected Data'!J137,'2. Collected Data'!J237,'2. Collected Data'!J337,'2. Collected Data'!J437,'2. Collected Data'!J37)&lt;=1,"",AVERAGE('2. Collected Data'!J137,'2. Collected Data'!J237,'2. Collected Data'!J337,'2. Collected Data'!J437,'2. Collected Data'!J37))</f>
        <v/>
      </c>
      <c r="K37" s="41" t="str">
        <f>IF(COUNT('2. Collected Data'!K137,'2. Collected Data'!K237,'2. Collected Data'!K337,'2. Collected Data'!K437,'2. Collected Data'!K37)&lt;=1,"",AVERAGE('2. Collected Data'!K137,'2. Collected Data'!K237,'2. Collected Data'!K337,'2. Collected Data'!K437,'2. Collected Data'!K37))</f>
        <v/>
      </c>
      <c r="L37" s="41" t="str">
        <f>IF(COUNT('2. Collected Data'!L137,'2. Collected Data'!L237,'2. Collected Data'!L337,'2. Collected Data'!L437,'2. Collected Data'!L37)&lt;=1,"",AVERAGE('2. Collected Data'!L137,'2. Collected Data'!L237,'2. Collected Data'!L337,'2. Collected Data'!L437,'2. Collected Data'!L37))</f>
        <v/>
      </c>
      <c r="M37" s="41" t="str">
        <f>IF(COUNT('2. Collected Data'!M137,'2. Collected Data'!M237,'2. Collected Data'!M337,'2. Collected Data'!M437,'2. Collected Data'!M37)&lt;=1,"",AVERAGE('2. Collected Data'!M137,'2. Collected Data'!M237,'2. Collected Data'!M337,'2. Collected Data'!M437,'2. Collected Data'!M37))</f>
        <v/>
      </c>
      <c r="N37" s="41" t="str">
        <f>IF(COUNT('2. Collected Data'!N137,'2. Collected Data'!N237,'2. Collected Data'!N337,'2. Collected Data'!N437,'2. Collected Data'!N37)&lt;=1,"",AVERAGE('2. Collected Data'!N137,'2. Collected Data'!N237,'2. Collected Data'!N337,'2. Collected Data'!N437,'2. Collected Data'!N37))</f>
        <v/>
      </c>
      <c r="O37" s="41" t="str">
        <f>IF(COUNT('2. Collected Data'!O137,'2. Collected Data'!O237,'2. Collected Data'!O337,'2. Collected Data'!O437,'2. Collected Data'!O37)&lt;=1,"",AVERAGE('2. Collected Data'!O137,'2. Collected Data'!O237,'2. Collected Data'!O337,'2. Collected Data'!O437,'2. Collected Data'!O37))</f>
        <v/>
      </c>
      <c r="P37" s="41" t="str">
        <f>IF(COUNT('2. Collected Data'!P137,'2. Collected Data'!P237,'2. Collected Data'!P337,'2. Collected Data'!P437,'2. Collected Data'!P37)&lt;=1,"",AVERAGE('2. Collected Data'!P137,'2. Collected Data'!P237,'2. Collected Data'!P337,'2. Collected Data'!P437,'2. Collected Data'!P37))</f>
        <v/>
      </c>
      <c r="Q37" s="41" t="str">
        <f>IF(COUNT('2. Collected Data'!Q137,'2. Collected Data'!Q237,'2. Collected Data'!Q337,'2. Collected Data'!Q437,'2. Collected Data'!Q37)&lt;=1,"",AVERAGE('2. Collected Data'!Q137,'2. Collected Data'!Q237,'2. Collected Data'!Q337,'2. Collected Data'!Q437,'2. Collected Data'!Q37))</f>
        <v/>
      </c>
      <c r="R37" s="41" t="str">
        <f>IF(COUNT('2. Collected Data'!R137,'2. Collected Data'!R237,'2. Collected Data'!R337,'2. Collected Data'!R437,'2. Collected Data'!R37)&lt;=1,"",AVERAGE('2. Collected Data'!R137,'2. Collected Data'!R237,'2. Collected Data'!R337,'2. Collected Data'!R437,'2. Collected Data'!R37))</f>
        <v/>
      </c>
      <c r="S37" s="41" t="str">
        <f>IF(COUNT('2. Collected Data'!S137,'2. Collected Data'!S237,'2. Collected Data'!S337,'2. Collected Data'!S437,'2. Collected Data'!S37)&lt;=1,"",AVERAGE('2. Collected Data'!S137,'2. Collected Data'!S237,'2. Collected Data'!S337,'2. Collected Data'!S437,'2. Collected Data'!S37))</f>
        <v/>
      </c>
      <c r="T37" s="41" t="str">
        <f>IF(COUNT('2. Collected Data'!T137,'2. Collected Data'!T237,'2. Collected Data'!T337,'2. Collected Data'!T437,'2. Collected Data'!T37)&lt;=1,"",AVERAGE('2. Collected Data'!T137,'2. Collected Data'!T237,'2. Collected Data'!T337,'2. Collected Data'!T437,'2. Collected Data'!T37))</f>
        <v/>
      </c>
      <c r="U37" s="41" t="str">
        <f>IF(COUNT('2. Collected Data'!U137,'2. Collected Data'!U237,'2. Collected Data'!U337,'2. Collected Data'!U437,'2. Collected Data'!U37)&lt;=1,"",AVERAGE('2. Collected Data'!U137,'2. Collected Data'!U237,'2. Collected Data'!U337,'2. Collected Data'!U437,'2. Collected Data'!U37))</f>
        <v/>
      </c>
      <c r="V37" s="41" t="str">
        <f>IF(COUNT('2. Collected Data'!V137,'2. Collected Data'!V237,'2. Collected Data'!V337,'2. Collected Data'!V437,'2. Collected Data'!V37)&lt;=1,"",AVERAGE('2. Collected Data'!V137,'2. Collected Data'!V237,'2. Collected Data'!V337,'2. Collected Data'!V437,'2. Collected Data'!V37))</f>
        <v/>
      </c>
      <c r="W37" s="41" t="str">
        <f>IF(COUNT('2. Collected Data'!W137,'2. Collected Data'!W237,'2. Collected Data'!W337,'2. Collected Data'!W437,'2. Collected Data'!W37)&lt;=1,"",AVERAGE('2. Collected Data'!W137,'2. Collected Data'!W237,'2. Collected Data'!W337,'2. Collected Data'!W437,'2. Collected Data'!W37))</f>
        <v/>
      </c>
      <c r="X37" s="41" t="str">
        <f>IF(COUNT('2. Collected Data'!X137,'2. Collected Data'!X237,'2. Collected Data'!X337,'2. Collected Data'!X437,'2. Collected Data'!X37)&lt;=1,"",AVERAGE('2. Collected Data'!X137,'2. Collected Data'!X237,'2. Collected Data'!X337,'2. Collected Data'!X437,'2. Collected Data'!X37))</f>
        <v/>
      </c>
      <c r="Y37" s="41" t="str">
        <f>IF(COUNT('2. Collected Data'!Y137,'2. Collected Data'!Y237,'2. Collected Data'!Y337,'2. Collected Data'!Y437,'2. Collected Data'!Y37)&lt;=1,"",AVERAGE('2. Collected Data'!Y137,'2. Collected Data'!Y237,'2. Collected Data'!Y337,'2. Collected Data'!Y437,'2. Collected Data'!Y37))</f>
        <v/>
      </c>
      <c r="Z37" s="41" t="str">
        <f>IF(COUNT('2. Collected Data'!Z137,'2. Collected Data'!Z237,'2. Collected Data'!Z337,'2. Collected Data'!Z437,'2. Collected Data'!Z37)&lt;=1,"",AVERAGE('2. Collected Data'!Z137,'2. Collected Data'!Z237,'2. Collected Data'!Z337,'2. Collected Data'!Z437,'2. Collected Data'!Z37))</f>
        <v/>
      </c>
      <c r="AA37" s="156" t="str">
        <f>IF(COUNT('2. Collected Data'!AA137,'2. Collected Data'!AA237,'2. Collected Data'!AA337,'2. Collected Data'!AA437,'2. Collected Data'!AA37)&lt;=1,"",AVERAGE('2. Collected Data'!AA137,'2. Collected Data'!AA237,'2. Collected Data'!AA337,'2. Collected Data'!AA437,'2. Collected Data'!AA37))</f>
        <v/>
      </c>
      <c r="AB37" s="156" t="str">
        <f>IF(COUNT('2. Collected Data'!AB137,'2. Collected Data'!AB237,'2. Collected Data'!AB337,'2. Collected Data'!AB437,'2. Collected Data'!AB37)&lt;=1,"",AVERAGE('2. Collected Data'!AB137,'2. Collected Data'!AB237,'2. Collected Data'!AB337,'2. Collected Data'!AB437,'2. Collected Data'!AB37))</f>
        <v/>
      </c>
      <c r="AC37" s="156" t="str">
        <f>IF(COUNT('2. Collected Data'!AC137,'2. Collected Data'!AC237,'2. Collected Data'!AC337,'2. Collected Data'!AC437,'2. Collected Data'!AC37)&lt;=1,"",AVERAGE('2. Collected Data'!AC137,'2. Collected Data'!AC237,'2. Collected Data'!AC337,'2. Collected Data'!AC437,'2. Collected Data'!AC37))</f>
        <v/>
      </c>
      <c r="AD37" s="41" t="str">
        <f>IF(COUNT('2. Collected Data'!AD137,'2. Collected Data'!AD237,'2. Collected Data'!AD337,'2. Collected Data'!AD437,'2. Collected Data'!AD37)&lt;=1,"",AVERAGE('2. Collected Data'!AD137,'2. Collected Data'!AD237,'2. Collected Data'!AD337,'2. Collected Data'!AD437,'2. Collected Data'!AD37))</f>
        <v/>
      </c>
      <c r="AE37" s="41" t="str">
        <f>IF(COUNT('2. Collected Data'!AE137,'2. Collected Data'!AE237,'2. Collected Data'!AE337,'2. Collected Data'!AE437,'2. Collected Data'!AE37)&lt;=1,"",AVERAGE('2. Collected Data'!AE137,'2. Collected Data'!AE237,'2. Collected Data'!AE337,'2. Collected Data'!AE437,'2. Collected Data'!AE37))</f>
        <v/>
      </c>
      <c r="AF37" s="41" t="str">
        <f>IF(COUNT('2. Collected Data'!AF137,'2. Collected Data'!AF237,'2. Collected Data'!AF337,'2. Collected Data'!AF437,'2. Collected Data'!AF37)&lt;=1,"",AVERAGE('2. Collected Data'!AF137,'2. Collected Data'!AF237,'2. Collected Data'!AF337,'2. Collected Data'!AF437,'2. Collected Data'!AF37))</f>
        <v/>
      </c>
      <c r="AG37" s="41" t="str">
        <f>IF(COUNT('2. Collected Data'!AG137,'2. Collected Data'!AG237,'2. Collected Data'!AG337,'2. Collected Data'!AG437,'2. Collected Data'!AG37)&lt;=1,"",AVERAGE('2. Collected Data'!AG137,'2. Collected Data'!AG237,'2. Collected Data'!AG337,'2. Collected Data'!AG437,'2. Collected Data'!AG37))</f>
        <v/>
      </c>
      <c r="AH37" s="81"/>
      <c r="AI37" s="41" t="str">
        <f>IF(COUNT('2. Collected Data'!AI137,'2. Collected Data'!AI237,'2. Collected Data'!AI337,'2. Collected Data'!AI437,'2. Collected Data'!AI37)&lt;=1,"",AVERAGE('2. Collected Data'!AI137,'2. Collected Data'!AI237,'2. Collected Data'!AI337,'2. Collected Data'!AI437,'2. Collected Data'!AI37))</f>
        <v/>
      </c>
      <c r="AJ37" s="41" t="str">
        <f>IF(COUNT('2. Collected Data'!AJ137,'2. Collected Data'!AJ237,'2. Collected Data'!AJ337,'2. Collected Data'!AJ437,'2. Collected Data'!AJ37)&lt;=1,"",AVERAGE('2. Collected Data'!AJ137,'2. Collected Data'!AJ237,'2. Collected Data'!AJ337,'2. Collected Data'!AJ437,'2. Collected Data'!AJ37))</f>
        <v/>
      </c>
      <c r="AK37" s="41" t="str">
        <f>IF(COUNT('2. Collected Data'!AK137,'2. Collected Data'!AK237,'2. Collected Data'!AK337,'2. Collected Data'!AK437,'2. Collected Data'!AK37)&lt;=1,"",AVERAGE('2. Collected Data'!AK137,'2. Collected Data'!AK237,'2. Collected Data'!AK337,'2. Collected Data'!AK437,'2. Collected Data'!AK37))</f>
        <v/>
      </c>
      <c r="AL37" s="41" t="str">
        <f>IF(COUNT('2. Collected Data'!AL137,'2. Collected Data'!AL237,'2. Collected Data'!AL337,'2. Collected Data'!AL437,'2. Collected Data'!AL37)&lt;=1,"",AVERAGE('2. Collected Data'!AL137,'2. Collected Data'!AL237,'2. Collected Data'!AL337,'2. Collected Data'!AL437,'2. Collected Data'!AL37))</f>
        <v/>
      </c>
      <c r="AM37" s="41" t="str">
        <f>IF(COUNT('2. Collected Data'!AM137,'2. Collected Data'!AM237,'2. Collected Data'!AM337,'2. Collected Data'!AM437,'2. Collected Data'!AM37)&lt;=1,"",AVERAGE('2. Collected Data'!AM137,'2. Collected Data'!AM237,'2. Collected Data'!AM337,'2. Collected Data'!AM437,'2. Collected Data'!AM37))</f>
        <v/>
      </c>
      <c r="AN37" s="113"/>
      <c r="AO37" s="41" t="str">
        <f>IF(COUNT('2. Collected Data'!AO137,'2. Collected Data'!AO237,'2. Collected Data'!AO337,'2. Collected Data'!AO437,'2. Collected Data'!AO37)&lt;=1,"",AVERAGE('2. Collected Data'!AO137,'2. Collected Data'!AO237,'2. Collected Data'!AO337,'2. Collected Data'!AO437,'2. Collected Data'!AO37))</f>
        <v/>
      </c>
      <c r="AP37" s="41" t="str">
        <f>IF(COUNT('2. Collected Data'!AP137,'2. Collected Data'!AP237,'2. Collected Data'!AP337,'2. Collected Data'!AP437,'2. Collected Data'!AP37)&lt;=1,"",AVERAGE('2. Collected Data'!AP137,'2. Collected Data'!AP237,'2. Collected Data'!AP337,'2. Collected Data'!AP437,'2. Collected Data'!AP37))</f>
        <v/>
      </c>
      <c r="AQ37" s="41" t="str">
        <f>IF(COUNT('2. Collected Data'!AQ137,'2. Collected Data'!AQ237,'2. Collected Data'!AQ337,'2. Collected Data'!AQ437,'2. Collected Data'!AQ37)&lt;=1,"",AVERAGE('2. Collected Data'!AQ137,'2. Collected Data'!AQ237,'2. Collected Data'!AQ337,'2. Collected Data'!AQ437,'2. Collected Data'!AQ37))</f>
        <v/>
      </c>
      <c r="AR37" s="41" t="str">
        <f>IF(COUNT('2. Collected Data'!AR137,'2. Collected Data'!AR237,'2. Collected Data'!AR337,'2. Collected Data'!AR437,'2. Collected Data'!AR37)&lt;=1,"",AVERAGE('2. Collected Data'!AR137,'2. Collected Data'!AR237,'2. Collected Data'!AR337,'2. Collected Data'!AR437,'2. Collected Data'!AR37))</f>
        <v/>
      </c>
      <c r="AS37" s="41" t="str">
        <f>IF(COUNT('2. Collected Data'!AS137,'2. Collected Data'!AS237,'2. Collected Data'!AS337,'2. Collected Data'!AS437,'2. Collected Data'!AS37)&lt;=1,"",AVERAGE('2. Collected Data'!AS137,'2. Collected Data'!AS237,'2. Collected Data'!AS337,'2. Collected Data'!AS437,'2. Collected Data'!AS37))</f>
        <v/>
      </c>
      <c r="AT37" s="41" t="str">
        <f>IF(COUNT('2. Collected Data'!AT137,'2. Collected Data'!AT237,'2. Collected Data'!AT337,'2. Collected Data'!AT437,'2. Collected Data'!AT37)&lt;=1,"",AVERAGE('2. Collected Data'!AT137,'2. Collected Data'!AT237,'2. Collected Data'!AT337,'2. Collected Data'!AT437,'2. Collected Data'!AT37))</f>
        <v/>
      </c>
      <c r="AU37" s="41" t="str">
        <f>IF(COUNT('2. Collected Data'!AU137,'2. Collected Data'!AU237,'2. Collected Data'!AU337,'2. Collected Data'!AU437,'2. Collected Data'!AU37)&lt;=1,"",AVERAGE('2. Collected Data'!AU137,'2. Collected Data'!AU237,'2. Collected Data'!AU337,'2. Collected Data'!AU437,'2. Collected Data'!AU37))</f>
        <v/>
      </c>
      <c r="AV37" s="81"/>
      <c r="AW37" s="156" t="str">
        <f>IF(COUNT('2. Collected Data'!AW137,'2. Collected Data'!AW237,'2. Collected Data'!AW337,'2. Collected Data'!AW437,'2. Collected Data'!AW37)&lt;=1,"",AVERAGE('2. Collected Data'!AW137,'2. Collected Data'!AW237,'2. Collected Data'!AW337,'2. Collected Data'!AW437,'2. Collected Data'!AW37))</f>
        <v/>
      </c>
      <c r="AX37" s="156" t="str">
        <f>IF(COUNT('2. Collected Data'!AX137,'2. Collected Data'!AX237,'2. Collected Data'!AX337,'2. Collected Data'!AX437,'2. Collected Data'!AX37)&lt;=1,"",AVERAGE('2. Collected Data'!AX137,'2. Collected Data'!AX237,'2. Collected Data'!AX337,'2. Collected Data'!AX437,'2. Collected Data'!AX37))</f>
        <v/>
      </c>
      <c r="AY37" s="46"/>
      <c r="AZ37" s="84"/>
      <c r="BA37" s="81"/>
      <c r="BB37" s="71" t="str">
        <f>IF(COUNT('2. Collected Data'!BB137,'2. Collected Data'!BB237,'2. Collected Data'!BB337,'2. Collected Data'!BB437,'2. Collected Data'!BB37)&lt;=1,"",AVERAGE('2. Collected Data'!BB137,'2. Collected Data'!BB237,'2. Collected Data'!BB337,'2. Collected Data'!BB437,'2. Collected Data'!BB37))</f>
        <v/>
      </c>
      <c r="BC37" s="68" t="str">
        <f>IF(COUNT('2. Collected Data'!BC137,'2. Collected Data'!BC237,'2. Collected Data'!BC337,'2. Collected Data'!BC437,'2. Collected Data'!BC37)&lt;=1,"",AVERAGE('2. Collected Data'!BC137,'2. Collected Data'!BC237,'2. Collected Data'!BC337,'2. Collected Data'!BC437,'2. Collected Data'!BC37))</f>
        <v/>
      </c>
      <c r="BD37" s="68" t="str">
        <f>IF(COUNT('2. Collected Data'!BD137,'2. Collected Data'!BD237,'2. Collected Data'!BD337,'2. Collected Data'!BD437,'2. Collected Data'!BD37)&lt;=1,"",AVERAGE('2. Collected Data'!BD137,'2. Collected Data'!BD237,'2. Collected Data'!BD337,'2. Collected Data'!BD437,'2. Collected Data'!BD37))</f>
        <v/>
      </c>
      <c r="BE37" s="68" t="str">
        <f>IF(COUNT('2. Collected Data'!BE137,'2. Collected Data'!BE237,'2. Collected Data'!BE337,'2. Collected Data'!BE437,'2. Collected Data'!BE37)&lt;=1,"",AVERAGE('2. Collected Data'!BE137,'2. Collected Data'!BE237,'2. Collected Data'!BE337,'2. Collected Data'!BE437,'2. Collected Data'!BE37))</f>
        <v/>
      </c>
      <c r="BF37" s="68" t="str">
        <f>IF(COUNT('2. Collected Data'!BF137,'2. Collected Data'!BF237,'2. Collected Data'!BF337,'2. Collected Data'!BF437,'2. Collected Data'!BF37)&lt;=1,"",AVERAGE('2. Collected Data'!BF137,'2. Collected Data'!BF237,'2. Collected Data'!BF337,'2. Collected Data'!BF437,'2. Collected Data'!BF37))</f>
        <v/>
      </c>
      <c r="BG37" s="46"/>
      <c r="BH37" s="71" t="str">
        <f>IF(COUNT('2. Collected Data'!BH137,'2. Collected Data'!BH237,'2. Collected Data'!BH337,'2. Collected Data'!BH437,'2. Collected Data'!BH37)&lt;=1,"",AVERAGE('2. Collected Data'!BH137,'2. Collected Data'!BH237,'2. Collected Data'!BH337,'2. Collected Data'!BH437,'2. Collected Data'!BH37))</f>
        <v/>
      </c>
      <c r="BI37" s="43"/>
      <c r="BJ37" s="180"/>
      <c r="BK37" s="43">
        <f>IF(COUNT('2. Collected Data'!BK137,'2. Collected Data'!BK237,'2. Collected Data'!BK337,'2. Collected Data'!BK437,'2. Collected Data'!BK37)&lt;=1,"",AVERAGE('2. Collected Data'!BK137,'2. Collected Data'!BK237,'2. Collected Data'!BK337,'2. Collected Data'!BK437,'2. Collected Data'!BK37))</f>
        <v>71.86666666666666</v>
      </c>
    </row>
    <row r="38" spans="1:63" s="50" customFormat="1" ht="11.25" customHeight="1" x14ac:dyDescent="0.15">
      <c r="A38" s="82" t="s">
        <v>141</v>
      </c>
      <c r="B38" s="147"/>
      <c r="C38" s="306"/>
      <c r="D38" s="306"/>
      <c r="E38" s="306"/>
      <c r="F38" s="306"/>
      <c r="G38" s="41">
        <f>IF(COUNT('2. Collected Data'!G138,'2. Collected Data'!G238,'2. Collected Data'!G338,'2. Collected Data'!G438,'2. Collected Data'!G38)&lt;=1,"",AVERAGE('2. Collected Data'!G138,'2. Collected Data'!G238,'2. Collected Data'!G338,'2. Collected Data'!G438,'2. Collected Data'!G38))</f>
        <v>60047.8</v>
      </c>
      <c r="H38" s="41">
        <f>IF(COUNT('2. Collected Data'!H138,'2. Collected Data'!H238,'2. Collected Data'!H338,'2. Collected Data'!H438,'2. Collected Data'!H38)&lt;=1,"",AVERAGE('2. Collected Data'!H138,'2. Collected Data'!H238,'2. Collected Data'!H338,'2. Collected Data'!H438,'2. Collected Data'!H38))</f>
        <v>51328</v>
      </c>
      <c r="I38" s="41">
        <f>IF(COUNT('2. Collected Data'!I138,'2. Collected Data'!I238,'2. Collected Data'!I338,'2. Collected Data'!I438,'2. Collected Data'!I38)&lt;=1,"",AVERAGE('2. Collected Data'!I138,'2. Collected Data'!I238,'2. Collected Data'!I338,'2. Collected Data'!I438,'2. Collected Data'!I38))</f>
        <v>4284</v>
      </c>
      <c r="J38" s="41">
        <f>IF(COUNT('2. Collected Data'!J138,'2. Collected Data'!J238,'2. Collected Data'!J338,'2. Collected Data'!J438,'2. Collected Data'!J38)&lt;=1,"",AVERAGE('2. Collected Data'!J138,'2. Collected Data'!J238,'2. Collected Data'!J338,'2. Collected Data'!J438,'2. Collected Data'!J38))</f>
        <v>86.6</v>
      </c>
      <c r="K38" s="41">
        <f>IF(COUNT('2. Collected Data'!K138,'2. Collected Data'!K238,'2. Collected Data'!K338,'2. Collected Data'!K438,'2. Collected Data'!K38)&lt;=1,"",AVERAGE('2. Collected Data'!K138,'2. Collected Data'!K238,'2. Collected Data'!K338,'2. Collected Data'!K438,'2. Collected Data'!K38))</f>
        <v>2</v>
      </c>
      <c r="L38" s="41">
        <f>IF(COUNT('2. Collected Data'!L138,'2. Collected Data'!L238,'2. Collected Data'!L338,'2. Collected Data'!L438,'2. Collected Data'!L38)&lt;=1,"",AVERAGE('2. Collected Data'!L138,'2. Collected Data'!L238,'2. Collected Data'!L338,'2. Collected Data'!L438,'2. Collected Data'!L38))</f>
        <v>81.599999999999994</v>
      </c>
      <c r="M38" s="41">
        <f>IF(COUNT('2. Collected Data'!M138,'2. Collected Data'!M238,'2. Collected Data'!M338,'2. Collected Data'!M438,'2. Collected Data'!M38)&lt;=1,"",AVERAGE('2. Collected Data'!M138,'2. Collected Data'!M238,'2. Collected Data'!M338,'2. Collected Data'!M438,'2. Collected Data'!M38))</f>
        <v>1614.4</v>
      </c>
      <c r="N38" s="41">
        <f>IF(COUNT('2. Collected Data'!N138,'2. Collected Data'!N238,'2. Collected Data'!N338,'2. Collected Data'!N438,'2. Collected Data'!N38)&lt;=1,"",AVERAGE('2. Collected Data'!N138,'2. Collected Data'!N238,'2. Collected Data'!N338,'2. Collected Data'!N438,'2. Collected Data'!N38))</f>
        <v>1219.5999999999999</v>
      </c>
      <c r="O38" s="41">
        <f>IF(COUNT('2. Collected Data'!O138,'2. Collected Data'!O238,'2. Collected Data'!O338,'2. Collected Data'!O438,'2. Collected Data'!O38)&lt;=1,"",AVERAGE('2. Collected Data'!O138,'2. Collected Data'!O238,'2. Collected Data'!O338,'2. Collected Data'!O438,'2. Collected Data'!O38))</f>
        <v>0</v>
      </c>
      <c r="P38" s="41">
        <f>IF(COUNT('2. Collected Data'!P138,'2. Collected Data'!P238,'2. Collected Data'!P338,'2. Collected Data'!P438,'2. Collected Data'!P38)&lt;=1,"",AVERAGE('2. Collected Data'!P138,'2. Collected Data'!P238,'2. Collected Data'!P338,'2. Collected Data'!P438,'2. Collected Data'!P38))</f>
        <v>0</v>
      </c>
      <c r="Q38" s="41">
        <f>IF(COUNT('2. Collected Data'!Q138,'2. Collected Data'!Q238,'2. Collected Data'!Q338,'2. Collected Data'!Q438,'2. Collected Data'!Q38)&lt;=1,"",AVERAGE('2. Collected Data'!Q138,'2. Collected Data'!Q238,'2. Collected Data'!Q338,'2. Collected Data'!Q438,'2. Collected Data'!Q38))</f>
        <v>0</v>
      </c>
      <c r="R38" s="41">
        <f>IF(COUNT('2. Collected Data'!R138,'2. Collected Data'!R238,'2. Collected Data'!R338,'2. Collected Data'!R438,'2. Collected Data'!R38)&lt;=1,"",AVERAGE('2. Collected Data'!R138,'2. Collected Data'!R238,'2. Collected Data'!R338,'2. Collected Data'!R438,'2. Collected Data'!R38))</f>
        <v>0</v>
      </c>
      <c r="S38" s="41">
        <f>IF(COUNT('2. Collected Data'!S138,'2. Collected Data'!S238,'2. Collected Data'!S338,'2. Collected Data'!S438,'2. Collected Data'!S38)&lt;=1,"",AVERAGE('2. Collected Data'!S138,'2. Collected Data'!S238,'2. Collected Data'!S338,'2. Collected Data'!S438,'2. Collected Data'!S38))</f>
        <v>0</v>
      </c>
      <c r="T38" s="41">
        <f>IF(COUNT('2. Collected Data'!T138,'2. Collected Data'!T238,'2. Collected Data'!T338,'2. Collected Data'!T438,'2. Collected Data'!T38)&lt;=1,"",AVERAGE('2. Collected Data'!T138,'2. Collected Data'!T238,'2. Collected Data'!T338,'2. Collected Data'!T438,'2. Collected Data'!T38))</f>
        <v>0</v>
      </c>
      <c r="U38" s="41">
        <f>IF(COUNT('2. Collected Data'!U138,'2. Collected Data'!U238,'2. Collected Data'!U338,'2. Collected Data'!U438,'2. Collected Data'!U38)&lt;=1,"",AVERAGE('2. Collected Data'!U138,'2. Collected Data'!U238,'2. Collected Data'!U338,'2. Collected Data'!U438,'2. Collected Data'!U38))</f>
        <v>0</v>
      </c>
      <c r="V38" s="41">
        <f>IF(COUNT('2. Collected Data'!V138,'2. Collected Data'!V238,'2. Collected Data'!V338,'2. Collected Data'!V438,'2. Collected Data'!V38)&lt;=1,"",AVERAGE('2. Collected Data'!V138,'2. Collected Data'!V238,'2. Collected Data'!V338,'2. Collected Data'!V438,'2. Collected Data'!V38))</f>
        <v>0</v>
      </c>
      <c r="W38" s="41">
        <f>IF(COUNT('2. Collected Data'!W138,'2. Collected Data'!W238,'2. Collected Data'!W338,'2. Collected Data'!W438,'2. Collected Data'!W38)&lt;=1,"",AVERAGE('2. Collected Data'!W138,'2. Collected Data'!W238,'2. Collected Data'!W338,'2. Collected Data'!W438,'2. Collected Data'!W38))</f>
        <v>0</v>
      </c>
      <c r="X38" s="41">
        <f>IF(COUNT('2. Collected Data'!X138,'2. Collected Data'!X238,'2. Collected Data'!X338,'2. Collected Data'!X438,'2. Collected Data'!X38)&lt;=1,"",AVERAGE('2. Collected Data'!X138,'2. Collected Data'!X238,'2. Collected Data'!X338,'2. Collected Data'!X438,'2. Collected Data'!X38))</f>
        <v>0</v>
      </c>
      <c r="Y38" s="41">
        <f>IF(COUNT('2. Collected Data'!Y138,'2. Collected Data'!Y238,'2. Collected Data'!Y338,'2. Collected Data'!Y438,'2. Collected Data'!Y38)&lt;=1,"",AVERAGE('2. Collected Data'!Y138,'2. Collected Data'!Y238,'2. Collected Data'!Y338,'2. Collected Data'!Y438,'2. Collected Data'!Y38))</f>
        <v>2672.8</v>
      </c>
      <c r="Z38" s="41">
        <f>IF(COUNT('2. Collected Data'!Z138,'2. Collected Data'!Z238,'2. Collected Data'!Z338,'2. Collected Data'!Z438,'2. Collected Data'!Z38)&lt;=1,"",AVERAGE('2. Collected Data'!Z138,'2. Collected Data'!Z238,'2. Collected Data'!Z338,'2. Collected Data'!Z438,'2. Collected Data'!Z38))</f>
        <v>203.4</v>
      </c>
      <c r="AA38" s="156">
        <f>IF(COUNT('2. Collected Data'!AA138,'2. Collected Data'!AA238,'2. Collected Data'!AA338,'2. Collected Data'!AA438,'2. Collected Data'!AA38)&lt;=1,"",AVERAGE('2. Collected Data'!AA138,'2. Collected Data'!AA238,'2. Collected Data'!AA338,'2. Collected Data'!AA438,'2. Collected Data'!AA38))</f>
        <v>1</v>
      </c>
      <c r="AB38" s="156">
        <f>IF(COUNT('2. Collected Data'!AB138,'2. Collected Data'!AB238,'2. Collected Data'!AB338,'2. Collected Data'!AB438,'2. Collected Data'!AB38)&lt;=1,"",AVERAGE('2. Collected Data'!AB138,'2. Collected Data'!AB238,'2. Collected Data'!AB338,'2. Collected Data'!AB438,'2. Collected Data'!AB38))</f>
        <v>0</v>
      </c>
      <c r="AC38" s="156">
        <f>IF(COUNT('2. Collected Data'!AC138,'2. Collected Data'!AC238,'2. Collected Data'!AC338,'2. Collected Data'!AC438,'2. Collected Data'!AC38)&lt;=1,"",AVERAGE('2. Collected Data'!AC138,'2. Collected Data'!AC238,'2. Collected Data'!AC338,'2. Collected Data'!AC438,'2. Collected Data'!AC38))</f>
        <v>0</v>
      </c>
      <c r="AD38" s="41">
        <f>IF(COUNT('2. Collected Data'!AD138,'2. Collected Data'!AD238,'2. Collected Data'!AD338,'2. Collected Data'!AD438,'2. Collected Data'!AD38)&lt;=1,"",AVERAGE('2. Collected Data'!AD138,'2. Collected Data'!AD238,'2. Collected Data'!AD338,'2. Collected Data'!AD438,'2. Collected Data'!AD38))</f>
        <v>180</v>
      </c>
      <c r="AE38" s="41">
        <f>IF(COUNT('2. Collected Data'!AE138,'2. Collected Data'!AE238,'2. Collected Data'!AE338,'2. Collected Data'!AE438,'2. Collected Data'!AE38)&lt;=1,"",AVERAGE('2. Collected Data'!AE138,'2. Collected Data'!AE238,'2. Collected Data'!AE338,'2. Collected Data'!AE438,'2. Collected Data'!AE38))</f>
        <v>326000</v>
      </c>
      <c r="AF38" s="41">
        <f>IF(COUNT('2. Collected Data'!AF138,'2. Collected Data'!AF238,'2. Collected Data'!AF338,'2. Collected Data'!AF438,'2. Collected Data'!AF38)&lt;=1,"",AVERAGE('2. Collected Data'!AF138,'2. Collected Data'!AF238,'2. Collected Data'!AF338,'2. Collected Data'!AF438,'2. Collected Data'!AF38))</f>
        <v>170</v>
      </c>
      <c r="AG38" s="41">
        <f>IF(COUNT('2. Collected Data'!AG138,'2. Collected Data'!AG238,'2. Collected Data'!AG338,'2. Collected Data'!AG438,'2. Collected Data'!AG38)&lt;=1,"",AVERAGE('2. Collected Data'!AG138,'2. Collected Data'!AG238,'2. Collected Data'!AG338,'2. Collected Data'!AG438,'2. Collected Data'!AG38))</f>
        <v>1394000</v>
      </c>
      <c r="AH38" s="81"/>
      <c r="AI38" s="41">
        <f>IF(COUNT('2. Collected Data'!AI138,'2. Collected Data'!AI238,'2. Collected Data'!AI338,'2. Collected Data'!AI438,'2. Collected Data'!AI38)&lt;=1,"",AVERAGE('2. Collected Data'!AI138,'2. Collected Data'!AI238,'2. Collected Data'!AI338,'2. Collected Data'!AI438,'2. Collected Data'!AI38))</f>
        <v>106928.2</v>
      </c>
      <c r="AJ38" s="41">
        <f>IF(COUNT('2. Collected Data'!AJ138,'2. Collected Data'!AJ238,'2. Collected Data'!AJ338,'2. Collected Data'!AJ438,'2. Collected Data'!AJ38)&lt;=1,"",AVERAGE('2. Collected Data'!AJ138,'2. Collected Data'!AJ238,'2. Collected Data'!AJ338,'2. Collected Data'!AJ438,'2. Collected Data'!AJ38))</f>
        <v>239.4</v>
      </c>
      <c r="AK38" s="41">
        <f>IF(COUNT('2. Collected Data'!AK138,'2. Collected Data'!AK238,'2. Collected Data'!AK338,'2. Collected Data'!AK438,'2. Collected Data'!AK38)&lt;=1,"",AVERAGE('2. Collected Data'!AK138,'2. Collected Data'!AK238,'2. Collected Data'!AK338,'2. Collected Data'!AK438,'2. Collected Data'!AK38))</f>
        <v>0</v>
      </c>
      <c r="AL38" s="41">
        <f>IF(COUNT('2. Collected Data'!AL138,'2. Collected Data'!AL238,'2. Collected Data'!AL338,'2. Collected Data'!AL438,'2. Collected Data'!AL38)&lt;=1,"",AVERAGE('2. Collected Data'!AL138,'2. Collected Data'!AL238,'2. Collected Data'!AL338,'2. Collected Data'!AL438,'2. Collected Data'!AL38))</f>
        <v>95533.8</v>
      </c>
      <c r="AM38" s="41">
        <f>IF(COUNT('2. Collected Data'!AM138,'2. Collected Data'!AM238,'2. Collected Data'!AM338,'2. Collected Data'!AM438,'2. Collected Data'!AM38)&lt;=1,"",AVERAGE('2. Collected Data'!AM138,'2. Collected Data'!AM238,'2. Collected Data'!AM338,'2. Collected Data'!AM438,'2. Collected Data'!AM38))</f>
        <v>18175.25</v>
      </c>
      <c r="AN38" s="113"/>
      <c r="AO38" s="41">
        <f>IF(COUNT('2. Collected Data'!AO138,'2. Collected Data'!AO238,'2. Collected Data'!AO338,'2. Collected Data'!AO438,'2. Collected Data'!AO38)&lt;=1,"",AVERAGE('2. Collected Data'!AO138,'2. Collected Data'!AO238,'2. Collected Data'!AO338,'2. Collected Data'!AO438,'2. Collected Data'!AO38))</f>
        <v>2066009.8</v>
      </c>
      <c r="AP38" s="41">
        <f>IF(COUNT('2. Collected Data'!AP138,'2. Collected Data'!AP238,'2. Collected Data'!AP338,'2. Collected Data'!AP438,'2. Collected Data'!AP38)&lt;=1,"",AVERAGE('2. Collected Data'!AP138,'2. Collected Data'!AP238,'2. Collected Data'!AP338,'2. Collected Data'!AP438,'2. Collected Data'!AP38))</f>
        <v>14472</v>
      </c>
      <c r="AQ38" s="41">
        <f>IF(COUNT('2. Collected Data'!AQ138,'2. Collected Data'!AQ238,'2. Collected Data'!AQ338,'2. Collected Data'!AQ438,'2. Collected Data'!AQ38)&lt;=1,"",AVERAGE('2. Collected Data'!AQ138,'2. Collected Data'!AQ238,'2. Collected Data'!AQ338,'2. Collected Data'!AQ438,'2. Collected Data'!AQ38))</f>
        <v>24428.25</v>
      </c>
      <c r="AR38" s="41">
        <f>IF(COUNT('2. Collected Data'!AR138,'2. Collected Data'!AR238,'2. Collected Data'!AR338,'2. Collected Data'!AR438,'2. Collected Data'!AR38)&lt;=1,"",AVERAGE('2. Collected Data'!AR138,'2. Collected Data'!AR238,'2. Collected Data'!AR338,'2. Collected Data'!AR438,'2. Collected Data'!AR38))</f>
        <v>0</v>
      </c>
      <c r="AS38" s="41">
        <f>IF(COUNT('2. Collected Data'!AS138,'2. Collected Data'!AS238,'2. Collected Data'!AS338,'2. Collected Data'!AS438,'2. Collected Data'!AS38)&lt;=1,"",AVERAGE('2. Collected Data'!AS138,'2. Collected Data'!AS238,'2. Collected Data'!AS338,'2. Collected Data'!AS438,'2. Collected Data'!AS38))</f>
        <v>0</v>
      </c>
      <c r="AT38" s="41">
        <f>IF(COUNT('2. Collected Data'!AT138,'2. Collected Data'!AT238,'2. Collected Data'!AT338,'2. Collected Data'!AT438,'2. Collected Data'!AT38)&lt;=1,"",AVERAGE('2. Collected Data'!AT138,'2. Collected Data'!AT238,'2. Collected Data'!AT338,'2. Collected Data'!AT438,'2. Collected Data'!AT38))</f>
        <v>404705.8</v>
      </c>
      <c r="AU38" s="41" t="str">
        <f>IF(COUNT('2. Collected Data'!AU138,'2. Collected Data'!AU238,'2. Collected Data'!AU338,'2. Collected Data'!AU438,'2. Collected Data'!AU38)&lt;=1,"",AVERAGE('2. Collected Data'!AU138,'2. Collected Data'!AU238,'2. Collected Data'!AU338,'2. Collected Data'!AU438,'2. Collected Data'!AU38))</f>
        <v/>
      </c>
      <c r="AV38" s="81"/>
      <c r="AW38" s="156">
        <f>IF(COUNT('2. Collected Data'!AW138,'2. Collected Data'!AW238,'2. Collected Data'!AW338,'2. Collected Data'!AW438,'2. Collected Data'!AW38)&lt;=1,"",AVERAGE('2. Collected Data'!AW138,'2. Collected Data'!AW238,'2. Collected Data'!AW338,'2. Collected Data'!AW438,'2. Collected Data'!AW38))</f>
        <v>0.97499999999999998</v>
      </c>
      <c r="AX38" s="156">
        <f>IF(COUNT('2. Collected Data'!AX138,'2. Collected Data'!AX238,'2. Collected Data'!AX338,'2. Collected Data'!AX438,'2. Collected Data'!AX38)&lt;=1,"",AVERAGE('2. Collected Data'!AX138,'2. Collected Data'!AX238,'2. Collected Data'!AX338,'2. Collected Data'!AX438,'2. Collected Data'!AX38))</f>
        <v>2.5000000000000001E-2</v>
      </c>
      <c r="AY38" s="46"/>
      <c r="AZ38" s="84"/>
      <c r="BA38" s="81"/>
      <c r="BB38" s="71">
        <f>IF(COUNT('2. Collected Data'!BB138,'2. Collected Data'!BB238,'2. Collected Data'!BB338,'2. Collected Data'!BB438,'2. Collected Data'!BB38)&lt;=1,"",AVERAGE('2. Collected Data'!BB138,'2. Collected Data'!BB238,'2. Collected Data'!BB338,'2. Collected Data'!BB438,'2. Collected Data'!BB38))</f>
        <v>72.830000000000013</v>
      </c>
      <c r="BC38" s="68">
        <f>IF(COUNT('2. Collected Data'!BC138,'2. Collected Data'!BC238,'2. Collected Data'!BC338,'2. Collected Data'!BC438,'2. Collected Data'!BC38)&lt;=1,"",AVERAGE('2. Collected Data'!BC138,'2. Collected Data'!BC238,'2. Collected Data'!BC338,'2. Collected Data'!BC438,'2. Collected Data'!BC38))</f>
        <v>20194020.399999999</v>
      </c>
      <c r="BD38" s="68">
        <f>IF(COUNT('2. Collected Data'!BD138,'2. Collected Data'!BD238,'2. Collected Data'!BD338,'2. Collected Data'!BD438,'2. Collected Data'!BD38)&lt;=1,"",AVERAGE('2. Collected Data'!BD138,'2. Collected Data'!BD238,'2. Collected Data'!BD338,'2. Collected Data'!BD438,'2. Collected Data'!BD38))</f>
        <v>8752523.5999999996</v>
      </c>
      <c r="BE38" s="68">
        <f>IF(COUNT('2. Collected Data'!BE138,'2. Collected Data'!BE238,'2. Collected Data'!BE338,'2. Collected Data'!BE438,'2. Collected Data'!BE38)&lt;=1,"",AVERAGE('2. Collected Data'!BE138,'2. Collected Data'!BE238,'2. Collected Data'!BE338,'2. Collected Data'!BE438,'2. Collected Data'!BE38))</f>
        <v>10142999.4</v>
      </c>
      <c r="BF38" s="68">
        <f>IF(COUNT('2. Collected Data'!BF138,'2. Collected Data'!BF238,'2. Collected Data'!BF338,'2. Collected Data'!BF438,'2. Collected Data'!BF38)&lt;=1,"",AVERAGE('2. Collected Data'!BF138,'2. Collected Data'!BF238,'2. Collected Data'!BF338,'2. Collected Data'!BF438,'2. Collected Data'!BF38))</f>
        <v>48110471.200000003</v>
      </c>
      <c r="BG38" s="46"/>
      <c r="BH38" s="71">
        <f>IF(COUNT('2. Collected Data'!BH138,'2. Collected Data'!BH238,'2. Collected Data'!BH338,'2. Collected Data'!BH438,'2. Collected Data'!BH38)&lt;=1,"",AVERAGE('2. Collected Data'!BH138,'2. Collected Data'!BH238,'2. Collected Data'!BH338,'2. Collected Data'!BH438,'2. Collected Data'!BH38))</f>
        <v>76.931999999999988</v>
      </c>
      <c r="BI38" s="43"/>
      <c r="BJ38" s="180"/>
      <c r="BK38" s="43">
        <f>IF(COUNT('2. Collected Data'!BK138,'2. Collected Data'!BK238,'2. Collected Data'!BK338,'2. Collected Data'!BK438,'2. Collected Data'!BK38)&lt;=1,"",AVERAGE('2. Collected Data'!BK138,'2. Collected Data'!BK238,'2. Collected Data'!BK338,'2. Collected Data'!BK438,'2. Collected Data'!BK38))</f>
        <v>278.17500000000001</v>
      </c>
    </row>
    <row r="39" spans="1:63" s="50" customFormat="1" ht="11.25" customHeight="1" x14ac:dyDescent="0.15">
      <c r="A39" s="82" t="s">
        <v>142</v>
      </c>
      <c r="B39" s="147"/>
      <c r="C39" s="306"/>
      <c r="D39" s="306"/>
      <c r="E39" s="306"/>
      <c r="F39" s="306"/>
      <c r="G39" s="41">
        <f>IF(COUNT('2. Collected Data'!G139,'2. Collected Data'!G239,'2. Collected Data'!G339,'2. Collected Data'!G439,'2. Collected Data'!G39)&lt;=1,"",AVERAGE('2. Collected Data'!G139,'2. Collected Data'!G239,'2. Collected Data'!G339,'2. Collected Data'!G439,'2. Collected Data'!G39))</f>
        <v>25155</v>
      </c>
      <c r="H39" s="41">
        <f>IF(COUNT('2. Collected Data'!H139,'2. Collected Data'!H239,'2. Collected Data'!H339,'2. Collected Data'!H439,'2. Collected Data'!H39)&lt;=1,"",AVERAGE('2. Collected Data'!H139,'2. Collected Data'!H239,'2. Collected Data'!H339,'2. Collected Data'!H439,'2. Collected Data'!H39))</f>
        <v>12577.4</v>
      </c>
      <c r="I39" s="41">
        <f>IF(COUNT('2. Collected Data'!I139,'2. Collected Data'!I239,'2. Collected Data'!I339,'2. Collected Data'!I439,'2. Collected Data'!I39)&lt;=1,"",AVERAGE('2. Collected Data'!I139,'2. Collected Data'!I239,'2. Collected Data'!I339,'2. Collected Data'!I439,'2. Collected Data'!I39))</f>
        <v>592.79999999999995</v>
      </c>
      <c r="J39" s="41">
        <f>IF(COUNT('2. Collected Data'!J139,'2. Collected Data'!J239,'2. Collected Data'!J339,'2. Collected Data'!J439,'2. Collected Data'!J39)&lt;=1,"",AVERAGE('2. Collected Data'!J139,'2. Collected Data'!J239,'2. Collected Data'!J339,'2. Collected Data'!J439,'2. Collected Data'!J39))</f>
        <v>66.2</v>
      </c>
      <c r="K39" s="41">
        <f>IF(COUNT('2. Collected Data'!K139,'2. Collected Data'!K239,'2. Collected Data'!K339,'2. Collected Data'!K439,'2. Collected Data'!K39)&lt;=1,"",AVERAGE('2. Collected Data'!K139,'2. Collected Data'!K239,'2. Collected Data'!K339,'2. Collected Data'!K439,'2. Collected Data'!K39))</f>
        <v>36.799999999999997</v>
      </c>
      <c r="L39" s="41">
        <f>IF(COUNT('2. Collected Data'!L139,'2. Collected Data'!L239,'2. Collected Data'!L339,'2. Collected Data'!L439,'2. Collected Data'!L39)&lt;=1,"",AVERAGE('2. Collected Data'!L139,'2. Collected Data'!L239,'2. Collected Data'!L339,'2. Collected Data'!L439,'2. Collected Data'!L39))</f>
        <v>30.8</v>
      </c>
      <c r="M39" s="41">
        <f>IF(COUNT('2. Collected Data'!M139,'2. Collected Data'!M239,'2. Collected Data'!M339,'2. Collected Data'!M439,'2. Collected Data'!M39)&lt;=1,"",AVERAGE('2. Collected Data'!M139,'2. Collected Data'!M239,'2. Collected Data'!M339,'2. Collected Data'!M439,'2. Collected Data'!M39))</f>
        <v>443.8</v>
      </c>
      <c r="N39" s="41">
        <f>IF(COUNT('2. Collected Data'!N139,'2. Collected Data'!N239,'2. Collected Data'!N339,'2. Collected Data'!N439,'2. Collected Data'!N39)&lt;=1,"",AVERAGE('2. Collected Data'!N139,'2. Collected Data'!N239,'2. Collected Data'!N339,'2. Collected Data'!N439,'2. Collected Data'!N39))</f>
        <v>2.8</v>
      </c>
      <c r="O39" s="41">
        <f>IF(COUNT('2. Collected Data'!O139,'2. Collected Data'!O239,'2. Collected Data'!O339,'2. Collected Data'!O439,'2. Collected Data'!O39)&lt;=1,"",AVERAGE('2. Collected Data'!O139,'2. Collected Data'!O239,'2. Collected Data'!O339,'2. Collected Data'!O439,'2. Collected Data'!O39))</f>
        <v>533.6</v>
      </c>
      <c r="P39" s="41">
        <f>IF(COUNT('2. Collected Data'!P139,'2. Collected Data'!P239,'2. Collected Data'!P339,'2. Collected Data'!P439,'2. Collected Data'!P39)&lt;=1,"",AVERAGE('2. Collected Data'!P139,'2. Collected Data'!P239,'2. Collected Data'!P339,'2. Collected Data'!P439,'2. Collected Data'!P39))</f>
        <v>0</v>
      </c>
      <c r="Q39" s="41">
        <f>IF(COUNT('2. Collected Data'!Q139,'2. Collected Data'!Q239,'2. Collected Data'!Q339,'2. Collected Data'!Q439,'2. Collected Data'!Q39)&lt;=1,"",AVERAGE('2. Collected Data'!Q139,'2. Collected Data'!Q239,'2. Collected Data'!Q339,'2. Collected Data'!Q439,'2. Collected Data'!Q39))</f>
        <v>0</v>
      </c>
      <c r="R39" s="41">
        <f>IF(COUNT('2. Collected Data'!R139,'2. Collected Data'!R239,'2. Collected Data'!R339,'2. Collected Data'!R439,'2. Collected Data'!R39)&lt;=1,"",AVERAGE('2. Collected Data'!R139,'2. Collected Data'!R239,'2. Collected Data'!R339,'2. Collected Data'!R439,'2. Collected Data'!R39))</f>
        <v>0</v>
      </c>
      <c r="S39" s="41">
        <f>IF(COUNT('2. Collected Data'!S139,'2. Collected Data'!S239,'2. Collected Data'!S339,'2. Collected Data'!S439,'2. Collected Data'!S39)&lt;=1,"",AVERAGE('2. Collected Data'!S139,'2. Collected Data'!S239,'2. Collected Data'!S339,'2. Collected Data'!S439,'2. Collected Data'!S39))</f>
        <v>0</v>
      </c>
      <c r="T39" s="41">
        <f>IF(COUNT('2. Collected Data'!T139,'2. Collected Data'!T239,'2. Collected Data'!T339,'2. Collected Data'!T439,'2. Collected Data'!T39)&lt;=1,"",AVERAGE('2. Collected Data'!T139,'2. Collected Data'!T239,'2. Collected Data'!T339,'2. Collected Data'!T439,'2. Collected Data'!T39))</f>
        <v>0</v>
      </c>
      <c r="U39" s="41">
        <f>IF(COUNT('2. Collected Data'!U139,'2. Collected Data'!U239,'2. Collected Data'!U339,'2. Collected Data'!U439,'2. Collected Data'!U39)&lt;=1,"",AVERAGE('2. Collected Data'!U139,'2. Collected Data'!U239,'2. Collected Data'!U339,'2. Collected Data'!U439,'2. Collected Data'!U39))</f>
        <v>0</v>
      </c>
      <c r="V39" s="41">
        <f>IF(COUNT('2. Collected Data'!V139,'2. Collected Data'!V239,'2. Collected Data'!V339,'2. Collected Data'!V439,'2. Collected Data'!V39)&lt;=1,"",AVERAGE('2. Collected Data'!V139,'2. Collected Data'!V239,'2. Collected Data'!V339,'2. Collected Data'!V439,'2. Collected Data'!V39))</f>
        <v>0</v>
      </c>
      <c r="W39" s="41">
        <f>IF(COUNT('2. Collected Data'!W139,'2. Collected Data'!W239,'2. Collected Data'!W339,'2. Collected Data'!W439,'2. Collected Data'!W39)&lt;=1,"",AVERAGE('2. Collected Data'!W139,'2. Collected Data'!W239,'2. Collected Data'!W339,'2. Collected Data'!W439,'2. Collected Data'!W39))</f>
        <v>0</v>
      </c>
      <c r="X39" s="41">
        <f>IF(COUNT('2. Collected Data'!X139,'2. Collected Data'!X239,'2. Collected Data'!X339,'2. Collected Data'!X439,'2. Collected Data'!X39)&lt;=1,"",AVERAGE('2. Collected Data'!X139,'2. Collected Data'!X239,'2. Collected Data'!X339,'2. Collected Data'!X439,'2. Collected Data'!X39))</f>
        <v>0</v>
      </c>
      <c r="Y39" s="41">
        <f>IF(COUNT('2. Collected Data'!Y139,'2. Collected Data'!Y239,'2. Collected Data'!Y339,'2. Collected Data'!Y439,'2. Collected Data'!Y39)&lt;=1,"",AVERAGE('2. Collected Data'!Y139,'2. Collected Data'!Y239,'2. Collected Data'!Y339,'2. Collected Data'!Y439,'2. Collected Data'!Y39))</f>
        <v>565.6</v>
      </c>
      <c r="Z39" s="41">
        <f>IF(COUNT('2. Collected Data'!Z139,'2. Collected Data'!Z239,'2. Collected Data'!Z339,'2. Collected Data'!Z439,'2. Collected Data'!Z39)&lt;=1,"",AVERAGE('2. Collected Data'!Z139,'2. Collected Data'!Z239,'2. Collected Data'!Z339,'2. Collected Data'!Z439,'2. Collected Data'!Z39))</f>
        <v>171</v>
      </c>
      <c r="AA39" s="156">
        <f>IF(COUNT('2. Collected Data'!AA139,'2. Collected Data'!AA239,'2. Collected Data'!AA339,'2. Collected Data'!AA439,'2. Collected Data'!AA39)&lt;=1,"",AVERAGE('2. Collected Data'!AA139,'2. Collected Data'!AA239,'2. Collected Data'!AA339,'2. Collected Data'!AA439,'2. Collected Data'!AA39))</f>
        <v>0.99</v>
      </c>
      <c r="AB39" s="156">
        <f>IF(COUNT('2. Collected Data'!AB139,'2. Collected Data'!AB239,'2. Collected Data'!AB339,'2. Collected Data'!AB439,'2. Collected Data'!AB39)&lt;=1,"",AVERAGE('2. Collected Data'!AB139,'2. Collected Data'!AB239,'2. Collected Data'!AB339,'2. Collected Data'!AB439,'2. Collected Data'!AB39))</f>
        <v>0</v>
      </c>
      <c r="AC39" s="156">
        <f>IF(COUNT('2. Collected Data'!AC139,'2. Collected Data'!AC239,'2. Collected Data'!AC339,'2. Collected Data'!AC439,'2. Collected Data'!AC39)&lt;=1,"",AVERAGE('2. Collected Data'!AC139,'2. Collected Data'!AC239,'2. Collected Data'!AC339,'2. Collected Data'!AC439,'2. Collected Data'!AC39))</f>
        <v>0.01</v>
      </c>
      <c r="AD39" s="41">
        <f>IF(COUNT('2. Collected Data'!AD139,'2. Collected Data'!AD239,'2. Collected Data'!AD339,'2. Collected Data'!AD439,'2. Collected Data'!AD39)&lt;=1,"",AVERAGE('2. Collected Data'!AD139,'2. Collected Data'!AD239,'2. Collected Data'!AD339,'2. Collected Data'!AD439,'2. Collected Data'!AD39))</f>
        <v>12</v>
      </c>
      <c r="AE39" s="41">
        <f>IF(COUNT('2. Collected Data'!AE139,'2. Collected Data'!AE239,'2. Collected Data'!AE339,'2. Collected Data'!AE439,'2. Collected Data'!AE39)&lt;=1,"",AVERAGE('2. Collected Data'!AE139,'2. Collected Data'!AE239,'2. Collected Data'!AE339,'2. Collected Data'!AE439,'2. Collected Data'!AE39))</f>
        <v>3350</v>
      </c>
      <c r="AF39" s="41">
        <f>IF(COUNT('2. Collected Data'!AF139,'2. Collected Data'!AF239,'2. Collected Data'!AF339,'2. Collected Data'!AF439,'2. Collected Data'!AF39)&lt;=1,"",AVERAGE('2. Collected Data'!AF139,'2. Collected Data'!AF239,'2. Collected Data'!AF339,'2. Collected Data'!AF439,'2. Collected Data'!AF39))</f>
        <v>175.2</v>
      </c>
      <c r="AG39" s="41">
        <f>IF(COUNT('2. Collected Data'!AG139,'2. Collected Data'!AG239,'2. Collected Data'!AG339,'2. Collected Data'!AG439,'2. Collected Data'!AG39)&lt;=1,"",AVERAGE('2. Collected Data'!AG139,'2. Collected Data'!AG239,'2. Collected Data'!AG339,'2. Collected Data'!AG439,'2. Collected Data'!AG39))</f>
        <v>1752000</v>
      </c>
      <c r="AH39" s="81"/>
      <c r="AI39" s="41">
        <f>IF(COUNT('2. Collected Data'!AI139,'2. Collected Data'!AI239,'2. Collected Data'!AI339,'2. Collected Data'!AI439,'2. Collected Data'!AI39)&lt;=1,"",AVERAGE('2. Collected Data'!AI139,'2. Collected Data'!AI239,'2. Collected Data'!AI339,'2. Collected Data'!AI439,'2. Collected Data'!AI39))</f>
        <v>25069.8</v>
      </c>
      <c r="AJ39" s="41">
        <f>IF(COUNT('2. Collected Data'!AJ139,'2. Collected Data'!AJ239,'2. Collected Data'!AJ339,'2. Collected Data'!AJ439,'2. Collected Data'!AJ39)&lt;=1,"",AVERAGE('2. Collected Data'!AJ139,'2. Collected Data'!AJ239,'2. Collected Data'!AJ339,'2. Collected Data'!AJ439,'2. Collected Data'!AJ39))</f>
        <v>0</v>
      </c>
      <c r="AK39" s="41">
        <f>IF(COUNT('2. Collected Data'!AK139,'2. Collected Data'!AK239,'2. Collected Data'!AK339,'2. Collected Data'!AK439,'2. Collected Data'!AK39)&lt;=1,"",AVERAGE('2. Collected Data'!AK139,'2. Collected Data'!AK239,'2. Collected Data'!AK339,'2. Collected Data'!AK439,'2. Collected Data'!AK39))</f>
        <v>0</v>
      </c>
      <c r="AL39" s="41">
        <f>IF(COUNT('2. Collected Data'!AL139,'2. Collected Data'!AL239,'2. Collected Data'!AL339,'2. Collected Data'!AL439,'2. Collected Data'!AL39)&lt;=1,"",AVERAGE('2. Collected Data'!AL139,'2. Collected Data'!AL239,'2. Collected Data'!AL339,'2. Collected Data'!AL439,'2. Collected Data'!AL39))</f>
        <v>222809.4</v>
      </c>
      <c r="AM39" s="41">
        <f>IF(COUNT('2. Collected Data'!AM139,'2. Collected Data'!AM239,'2. Collected Data'!AM339,'2. Collected Data'!AM439,'2. Collected Data'!AM39)&lt;=1,"",AVERAGE('2. Collected Data'!AM139,'2. Collected Data'!AM239,'2. Collected Data'!AM339,'2. Collected Data'!AM439,'2. Collected Data'!AM39))</f>
        <v>318</v>
      </c>
      <c r="AN39" s="113"/>
      <c r="AO39" s="41">
        <f>IF(COUNT('2. Collected Data'!AO139,'2. Collected Data'!AO239,'2. Collected Data'!AO339,'2. Collected Data'!AO439,'2. Collected Data'!AO39)&lt;=1,"",AVERAGE('2. Collected Data'!AO139,'2. Collected Data'!AO239,'2. Collected Data'!AO339,'2. Collected Data'!AO439,'2. Collected Data'!AO39))</f>
        <v>4734661.2</v>
      </c>
      <c r="AP39" s="41">
        <f>IF(COUNT('2. Collected Data'!AP139,'2. Collected Data'!AP239,'2. Collected Data'!AP339,'2. Collected Data'!AP439,'2. Collected Data'!AP39)&lt;=1,"",AVERAGE('2. Collected Data'!AP139,'2. Collected Data'!AP239,'2. Collected Data'!AP339,'2. Collected Data'!AP439,'2. Collected Data'!AP39))</f>
        <v>0</v>
      </c>
      <c r="AQ39" s="41">
        <f>IF(COUNT('2. Collected Data'!AQ139,'2. Collected Data'!AQ239,'2. Collected Data'!AQ339,'2. Collected Data'!AQ439,'2. Collected Data'!AQ39)&lt;=1,"",AVERAGE('2. Collected Data'!AQ139,'2. Collected Data'!AQ239,'2. Collected Data'!AQ339,'2. Collected Data'!AQ439,'2. Collected Data'!AQ39))</f>
        <v>2265740.6</v>
      </c>
      <c r="AR39" s="41">
        <f>IF(COUNT('2. Collected Data'!AR139,'2. Collected Data'!AR239,'2. Collected Data'!AR339,'2. Collected Data'!AR439,'2. Collected Data'!AR39)&lt;=1,"",AVERAGE('2. Collected Data'!AR139,'2. Collected Data'!AR239,'2. Collected Data'!AR339,'2. Collected Data'!AR439,'2. Collected Data'!AR39))</f>
        <v>9435.6</v>
      </c>
      <c r="AS39" s="41">
        <f>IF(COUNT('2. Collected Data'!AS139,'2. Collected Data'!AS239,'2. Collected Data'!AS339,'2. Collected Data'!AS439,'2. Collected Data'!AS39)&lt;=1,"",AVERAGE('2. Collected Data'!AS139,'2. Collected Data'!AS239,'2. Collected Data'!AS339,'2. Collected Data'!AS439,'2. Collected Data'!AS39))</f>
        <v>0</v>
      </c>
      <c r="AT39" s="41">
        <f>IF(COUNT('2. Collected Data'!AT139,'2. Collected Data'!AT239,'2. Collected Data'!AT339,'2. Collected Data'!AT439,'2. Collected Data'!AT39)&lt;=1,"",AVERAGE('2. Collected Data'!AT139,'2. Collected Data'!AT239,'2. Collected Data'!AT339,'2. Collected Data'!AT439,'2. Collected Data'!AT39))</f>
        <v>0</v>
      </c>
      <c r="AU39" s="41">
        <f>IF(COUNT('2. Collected Data'!AU139,'2. Collected Data'!AU239,'2. Collected Data'!AU339,'2. Collected Data'!AU439,'2. Collected Data'!AU39)&lt;=1,"",AVERAGE('2. Collected Data'!AU139,'2. Collected Data'!AU239,'2. Collected Data'!AU339,'2. Collected Data'!AU439,'2. Collected Data'!AU39))</f>
        <v>0</v>
      </c>
      <c r="AV39" s="81"/>
      <c r="AW39" s="156">
        <f>IF(COUNT('2. Collected Data'!AW139,'2. Collected Data'!AW239,'2. Collected Data'!AW339,'2. Collected Data'!AW439,'2. Collected Data'!AW39)&lt;=1,"",AVERAGE('2. Collected Data'!AW139,'2. Collected Data'!AW239,'2. Collected Data'!AW339,'2. Collected Data'!AW439,'2. Collected Data'!AW39))</f>
        <v>0.66599999999999993</v>
      </c>
      <c r="AX39" s="156">
        <f>IF(COUNT('2. Collected Data'!AX139,'2. Collected Data'!AX239,'2. Collected Data'!AX339,'2. Collected Data'!AX439,'2. Collected Data'!AX39)&lt;=1,"",AVERAGE('2. Collected Data'!AX139,'2. Collected Data'!AX239,'2. Collected Data'!AX339,'2. Collected Data'!AX439,'2. Collected Data'!AX39))</f>
        <v>0.33399999999999996</v>
      </c>
      <c r="AY39" s="46"/>
      <c r="AZ39" s="84"/>
      <c r="BA39" s="81"/>
      <c r="BB39" s="71">
        <f>IF(COUNT('2. Collected Data'!BB139,'2. Collected Data'!BB239,'2. Collected Data'!BB339,'2. Collected Data'!BB439,'2. Collected Data'!BB39)&lt;=1,"",AVERAGE('2. Collected Data'!BB139,'2. Collected Data'!BB239,'2. Collected Data'!BB339,'2. Collected Data'!BB439,'2. Collected Data'!BB39))</f>
        <v>91.272000000000006</v>
      </c>
      <c r="BC39" s="68">
        <f>IF(COUNT('2. Collected Data'!BC139,'2. Collected Data'!BC239,'2. Collected Data'!BC339,'2. Collected Data'!BC439,'2. Collected Data'!BC39)&lt;=1,"",AVERAGE('2. Collected Data'!BC139,'2. Collected Data'!BC239,'2. Collected Data'!BC339,'2. Collected Data'!BC439,'2. Collected Data'!BC39))</f>
        <v>10214129.312000001</v>
      </c>
      <c r="BD39" s="68">
        <f>IF(COUNT('2. Collected Data'!BD139,'2. Collected Data'!BD239,'2. Collected Data'!BD339,'2. Collected Data'!BD439,'2. Collected Data'!BD39)&lt;=1,"",AVERAGE('2. Collected Data'!BD139,'2. Collected Data'!BD239,'2. Collected Data'!BD339,'2. Collected Data'!BD439,'2. Collected Data'!BD39))</f>
        <v>6664342.4879999999</v>
      </c>
      <c r="BE39" s="68">
        <f>IF(COUNT('2. Collected Data'!BE139,'2. Collected Data'!BE239,'2. Collected Data'!BE339,'2. Collected Data'!BE439,'2. Collected Data'!BE39)&lt;=1,"",AVERAGE('2. Collected Data'!BE139,'2. Collected Data'!BE239,'2. Collected Data'!BE339,'2. Collected Data'!BE439,'2. Collected Data'!BE39))</f>
        <v>11487029.342</v>
      </c>
      <c r="BF39" s="68">
        <f>IF(COUNT('2. Collected Data'!BF139,'2. Collected Data'!BF239,'2. Collected Data'!BF339,'2. Collected Data'!BF439,'2. Collected Data'!BF39)&lt;=1,"",AVERAGE('2. Collected Data'!BF139,'2. Collected Data'!BF239,'2. Collected Data'!BF339,'2. Collected Data'!BF439,'2. Collected Data'!BF39))</f>
        <v>29038776.32</v>
      </c>
      <c r="BG39" s="46"/>
      <c r="BH39" s="71">
        <f>IF(COUNT('2. Collected Data'!BH139,'2. Collected Data'!BH239,'2. Collected Data'!BH339,'2. Collected Data'!BH439,'2. Collected Data'!BH39)&lt;=1,"",AVERAGE('2. Collected Data'!BH139,'2. Collected Data'!BH239,'2. Collected Data'!BH339,'2. Collected Data'!BH439,'2. Collected Data'!BH39))</f>
        <v>96.7</v>
      </c>
      <c r="BI39" s="43"/>
      <c r="BJ39" s="180"/>
      <c r="BK39" s="43">
        <f>IF(COUNT('2. Collected Data'!BK139,'2. Collected Data'!BK239,'2. Collected Data'!BK339,'2. Collected Data'!BK439,'2. Collected Data'!BK39)&lt;=1,"",AVERAGE('2. Collected Data'!BK139,'2. Collected Data'!BK239,'2. Collected Data'!BK339,'2. Collected Data'!BK439,'2. Collected Data'!BK39))</f>
        <v>952.1</v>
      </c>
    </row>
    <row r="40" spans="1:63" s="50" customFormat="1" ht="11.25" customHeight="1" x14ac:dyDescent="0.15">
      <c r="A40" s="82" t="s">
        <v>64</v>
      </c>
      <c r="B40" s="147"/>
      <c r="C40" s="306"/>
      <c r="D40" s="306"/>
      <c r="E40" s="306"/>
      <c r="F40" s="306"/>
      <c r="G40" s="41">
        <f>IF(COUNT('2. Collected Data'!G140,'2. Collected Data'!G240,'2. Collected Data'!G340,'2. Collected Data'!G440,'2. Collected Data'!G40)&lt;=1,"",AVERAGE('2. Collected Data'!G140,'2. Collected Data'!G240,'2. Collected Data'!G340,'2. Collected Data'!G440,'2. Collected Data'!G40))</f>
        <v>20424</v>
      </c>
      <c r="H40" s="41">
        <f>IF(COUNT('2. Collected Data'!H140,'2. Collected Data'!H240,'2. Collected Data'!H340,'2. Collected Data'!H440,'2. Collected Data'!H40)&lt;=1,"",AVERAGE('2. Collected Data'!H140,'2. Collected Data'!H240,'2. Collected Data'!H340,'2. Collected Data'!H440,'2. Collected Data'!H40))</f>
        <v>12766</v>
      </c>
      <c r="I40" s="41">
        <f>IF(COUNT('2. Collected Data'!I140,'2. Collected Data'!I240,'2. Collected Data'!I340,'2. Collected Data'!I440,'2. Collected Data'!I40)&lt;=1,"",AVERAGE('2. Collected Data'!I140,'2. Collected Data'!I240,'2. Collected Data'!I340,'2. Collected Data'!I440,'2. Collected Data'!I40))</f>
        <v>714.2</v>
      </c>
      <c r="J40" s="41">
        <f>IF(COUNT('2. Collected Data'!J140,'2. Collected Data'!J240,'2. Collected Data'!J340,'2. Collected Data'!J440,'2. Collected Data'!J40)&lt;=1,"",AVERAGE('2. Collected Data'!J140,'2. Collected Data'!J240,'2. Collected Data'!J340,'2. Collected Data'!J440,'2. Collected Data'!J40))</f>
        <v>123.2</v>
      </c>
      <c r="K40" s="41">
        <f>IF(COUNT('2. Collected Data'!K140,'2. Collected Data'!K240,'2. Collected Data'!K340,'2. Collected Data'!K440,'2. Collected Data'!K40)&lt;=1,"",AVERAGE('2. Collected Data'!K140,'2. Collected Data'!K240,'2. Collected Data'!K340,'2. Collected Data'!K440,'2. Collected Data'!K40))</f>
        <v>26.6</v>
      </c>
      <c r="L40" s="41">
        <f>IF(COUNT('2. Collected Data'!L140,'2. Collected Data'!L240,'2. Collected Data'!L340,'2. Collected Data'!L440,'2. Collected Data'!L40)&lt;=1,"",AVERAGE('2. Collected Data'!L140,'2. Collected Data'!L240,'2. Collected Data'!L340,'2. Collected Data'!L440,'2. Collected Data'!L40))</f>
        <v>35.6</v>
      </c>
      <c r="M40" s="41">
        <f>IF(COUNT('2. Collected Data'!M140,'2. Collected Data'!M240,'2. Collected Data'!M340,'2. Collected Data'!M440,'2. Collected Data'!M40)&lt;=1,"",AVERAGE('2. Collected Data'!M140,'2. Collected Data'!M240,'2. Collected Data'!M340,'2. Collected Data'!M440,'2. Collected Data'!M40))</f>
        <v>627.79999999999995</v>
      </c>
      <c r="N40" s="41">
        <f>IF(COUNT('2. Collected Data'!N140,'2. Collected Data'!N240,'2. Collected Data'!N340,'2. Collected Data'!N440,'2. Collected Data'!N40)&lt;=1,"",AVERAGE('2. Collected Data'!N140,'2. Collected Data'!N240,'2. Collected Data'!N340,'2. Collected Data'!N440,'2. Collected Data'!N40))</f>
        <v>0</v>
      </c>
      <c r="O40" s="41">
        <f>IF(COUNT('2. Collected Data'!O140,'2. Collected Data'!O240,'2. Collected Data'!O340,'2. Collected Data'!O440,'2. Collected Data'!O40)&lt;=1,"",AVERAGE('2. Collected Data'!O140,'2. Collected Data'!O240,'2. Collected Data'!O340,'2. Collected Data'!O440,'2. Collected Data'!O40))</f>
        <v>182.8</v>
      </c>
      <c r="P40" s="41">
        <f>IF(COUNT('2. Collected Data'!P140,'2. Collected Data'!P240,'2. Collected Data'!P340,'2. Collected Data'!P440,'2. Collected Data'!P40)&lt;=1,"",AVERAGE('2. Collected Data'!P140,'2. Collected Data'!P240,'2. Collected Data'!P340,'2. Collected Data'!P440,'2. Collected Data'!P40))</f>
        <v>0</v>
      </c>
      <c r="Q40" s="41">
        <f>IF(COUNT('2. Collected Data'!Q140,'2. Collected Data'!Q240,'2. Collected Data'!Q340,'2. Collected Data'!Q440,'2. Collected Data'!Q40)&lt;=1,"",AVERAGE('2. Collected Data'!Q140,'2. Collected Data'!Q240,'2. Collected Data'!Q340,'2. Collected Data'!Q440,'2. Collected Data'!Q40))</f>
        <v>0</v>
      </c>
      <c r="R40" s="41">
        <f>IF(COUNT('2. Collected Data'!R140,'2. Collected Data'!R240,'2. Collected Data'!R340,'2. Collected Data'!R440,'2. Collected Data'!R40)&lt;=1,"",AVERAGE('2. Collected Data'!R140,'2. Collected Data'!R240,'2. Collected Data'!R340,'2. Collected Data'!R440,'2. Collected Data'!R40))</f>
        <v>0</v>
      </c>
      <c r="S40" s="41">
        <f>IF(COUNT('2. Collected Data'!S140,'2. Collected Data'!S240,'2. Collected Data'!S340,'2. Collected Data'!S440,'2. Collected Data'!S40)&lt;=1,"",AVERAGE('2. Collected Data'!S140,'2. Collected Data'!S240,'2. Collected Data'!S340,'2. Collected Data'!S440,'2. Collected Data'!S40))</f>
        <v>0</v>
      </c>
      <c r="T40" s="41">
        <f>IF(COUNT('2. Collected Data'!T140,'2. Collected Data'!T240,'2. Collected Data'!T340,'2. Collected Data'!T440,'2. Collected Data'!T40)&lt;=1,"",AVERAGE('2. Collected Data'!T140,'2. Collected Data'!T240,'2. Collected Data'!T340,'2. Collected Data'!T440,'2. Collected Data'!T40))</f>
        <v>0</v>
      </c>
      <c r="U40" s="41">
        <f>IF(COUNT('2. Collected Data'!U140,'2. Collected Data'!U240,'2. Collected Data'!U340,'2. Collected Data'!U440,'2. Collected Data'!U40)&lt;=1,"",AVERAGE('2. Collected Data'!U140,'2. Collected Data'!U240,'2. Collected Data'!U340,'2. Collected Data'!U440,'2. Collected Data'!U40))</f>
        <v>0</v>
      </c>
      <c r="V40" s="41">
        <f>IF(COUNT('2. Collected Data'!V140,'2. Collected Data'!V240,'2. Collected Data'!V340,'2. Collected Data'!V440,'2. Collected Data'!V40)&lt;=1,"",AVERAGE('2. Collected Data'!V140,'2. Collected Data'!V240,'2. Collected Data'!V340,'2. Collected Data'!V440,'2. Collected Data'!V40))</f>
        <v>0</v>
      </c>
      <c r="W40" s="41">
        <f>IF(COUNT('2. Collected Data'!W140,'2. Collected Data'!W240,'2. Collected Data'!W340,'2. Collected Data'!W440,'2. Collected Data'!W40)&lt;=1,"",AVERAGE('2. Collected Data'!W140,'2. Collected Data'!W240,'2. Collected Data'!W340,'2. Collected Data'!W440,'2. Collected Data'!W40))</f>
        <v>0</v>
      </c>
      <c r="X40" s="41">
        <f>IF(COUNT('2. Collected Data'!X140,'2. Collected Data'!X240,'2. Collected Data'!X340,'2. Collected Data'!X440,'2. Collected Data'!X40)&lt;=1,"",AVERAGE('2. Collected Data'!X140,'2. Collected Data'!X240,'2. Collected Data'!X340,'2. Collected Data'!X440,'2. Collected Data'!X40))</f>
        <v>0</v>
      </c>
      <c r="Y40" s="41">
        <f>IF(COUNT('2. Collected Data'!Y140,'2. Collected Data'!Y240,'2. Collected Data'!Y340,'2. Collected Data'!Y440,'2. Collected Data'!Y40)&lt;=1,"",AVERAGE('2. Collected Data'!Y140,'2. Collected Data'!Y240,'2. Collected Data'!Y340,'2. Collected Data'!Y440,'2. Collected Data'!Y40))</f>
        <v>997</v>
      </c>
      <c r="Z40" s="41">
        <f>IF(COUNT('2. Collected Data'!Z140,'2. Collected Data'!Z240,'2. Collected Data'!Z340,'2. Collected Data'!Z440,'2. Collected Data'!Z40)&lt;=1,"",AVERAGE('2. Collected Data'!Z140,'2. Collected Data'!Z240,'2. Collected Data'!Z340,'2. Collected Data'!Z440,'2. Collected Data'!Z40))</f>
        <v>32.6</v>
      </c>
      <c r="AA40" s="156">
        <f>IF(COUNT('2. Collected Data'!AA140,'2. Collected Data'!AA240,'2. Collected Data'!AA340,'2. Collected Data'!AA440,'2. Collected Data'!AA40)&lt;=1,"",AVERAGE('2. Collected Data'!AA140,'2. Collected Data'!AA240,'2. Collected Data'!AA340,'2. Collected Data'!AA440,'2. Collected Data'!AA40))</f>
        <v>0.96799999999999997</v>
      </c>
      <c r="AB40" s="156">
        <f>IF(COUNT('2. Collected Data'!AB140,'2. Collected Data'!AB240,'2. Collected Data'!AB340,'2. Collected Data'!AB440,'2. Collected Data'!AB40)&lt;=1,"",AVERAGE('2. Collected Data'!AB140,'2. Collected Data'!AB240,'2. Collected Data'!AB340,'2. Collected Data'!AB440,'2. Collected Data'!AB40))</f>
        <v>0</v>
      </c>
      <c r="AC40" s="156">
        <f>IF(COUNT('2. Collected Data'!AC140,'2. Collected Data'!AC240,'2. Collected Data'!AC340,'2. Collected Data'!AC440,'2. Collected Data'!AC40)&lt;=1,"",AVERAGE('2. Collected Data'!AC140,'2. Collected Data'!AC240,'2. Collected Data'!AC340,'2. Collected Data'!AC440,'2. Collected Data'!AC40))</f>
        <v>3.2000000000000001E-2</v>
      </c>
      <c r="AD40" s="41">
        <f>IF(COUNT('2. Collected Data'!AD140,'2. Collected Data'!AD240,'2. Collected Data'!AD340,'2. Collected Data'!AD440,'2. Collected Data'!AD40)&lt;=1,"",AVERAGE('2. Collected Data'!AD140,'2. Collected Data'!AD240,'2. Collected Data'!AD340,'2. Collected Data'!AD440,'2. Collected Data'!AD40))</f>
        <v>129</v>
      </c>
      <c r="AE40" s="41">
        <f>IF(COUNT('2. Collected Data'!AE140,'2. Collected Data'!AE240,'2. Collected Data'!AE340,'2. Collected Data'!AE440,'2. Collected Data'!AE40)&lt;=1,"",AVERAGE('2. Collected Data'!AE140,'2. Collected Data'!AE240,'2. Collected Data'!AE340,'2. Collected Data'!AE440,'2. Collected Data'!AE40))</f>
        <v>223465</v>
      </c>
      <c r="AF40" s="41">
        <f>IF(COUNT('2. Collected Data'!AF140,'2. Collected Data'!AF240,'2. Collected Data'!AF340,'2. Collected Data'!AF440,'2. Collected Data'!AF40)&lt;=1,"",AVERAGE('2. Collected Data'!AF140,'2. Collected Data'!AF240,'2. Collected Data'!AF340,'2. Collected Data'!AF440,'2. Collected Data'!AF40))</f>
        <v>100</v>
      </c>
      <c r="AG40" s="41">
        <f>IF(COUNT('2. Collected Data'!AG140,'2. Collected Data'!AG240,'2. Collected Data'!AG340,'2. Collected Data'!AG440,'2. Collected Data'!AG40)&lt;=1,"",AVERAGE('2. Collected Data'!AG140,'2. Collected Data'!AG240,'2. Collected Data'!AG340,'2. Collected Data'!AG440,'2. Collected Data'!AG40))</f>
        <v>8515080</v>
      </c>
      <c r="AH40" s="81"/>
      <c r="AI40" s="41">
        <f>IF(COUNT('2. Collected Data'!AI140,'2. Collected Data'!AI240,'2. Collected Data'!AI340,'2. Collected Data'!AI440,'2. Collected Data'!AI40)&lt;=1,"",AVERAGE('2. Collected Data'!AI140,'2. Collected Data'!AI240,'2. Collected Data'!AI340,'2. Collected Data'!AI440,'2. Collected Data'!AI40))</f>
        <v>95544</v>
      </c>
      <c r="AJ40" s="41">
        <f>IF(COUNT('2. Collected Data'!AJ140,'2. Collected Data'!AJ240,'2. Collected Data'!AJ340,'2. Collected Data'!AJ440,'2. Collected Data'!AJ40)&lt;=1,"",AVERAGE('2. Collected Data'!AJ140,'2. Collected Data'!AJ240,'2. Collected Data'!AJ340,'2. Collected Data'!AJ440,'2. Collected Data'!AJ40))</f>
        <v>0</v>
      </c>
      <c r="AK40" s="41">
        <f>IF(COUNT('2. Collected Data'!AK140,'2. Collected Data'!AK240,'2. Collected Data'!AK340,'2. Collected Data'!AK440,'2. Collected Data'!AK40)&lt;=1,"",AVERAGE('2. Collected Data'!AK140,'2. Collected Data'!AK240,'2. Collected Data'!AK340,'2. Collected Data'!AK440,'2. Collected Data'!AK40))</f>
        <v>0</v>
      </c>
      <c r="AL40" s="41">
        <f>IF(COUNT('2. Collected Data'!AL140,'2. Collected Data'!AL240,'2. Collected Data'!AL340,'2. Collected Data'!AL440,'2. Collected Data'!AL40)&lt;=1,"",AVERAGE('2. Collected Data'!AL140,'2. Collected Data'!AL240,'2. Collected Data'!AL340,'2. Collected Data'!AL440,'2. Collected Data'!AL40))</f>
        <v>7100</v>
      </c>
      <c r="AM40" s="41">
        <f>IF(COUNT('2. Collected Data'!AM140,'2. Collected Data'!AM240,'2. Collected Data'!AM340,'2. Collected Data'!AM440,'2. Collected Data'!AM40)&lt;=1,"",AVERAGE('2. Collected Data'!AM140,'2. Collected Data'!AM240,'2. Collected Data'!AM340,'2. Collected Data'!AM440,'2. Collected Data'!AM40))</f>
        <v>3750</v>
      </c>
      <c r="AN40" s="113"/>
      <c r="AO40" s="41">
        <f>IF(COUNT('2. Collected Data'!AO140,'2. Collected Data'!AO240,'2. Collected Data'!AO340,'2. Collected Data'!AO440,'2. Collected Data'!AO40)&lt;=1,"",AVERAGE('2. Collected Data'!AO140,'2. Collected Data'!AO240,'2. Collected Data'!AO340,'2. Collected Data'!AO440,'2. Collected Data'!AO40))</f>
        <v>9368000</v>
      </c>
      <c r="AP40" s="41">
        <f>IF(COUNT('2. Collected Data'!AP140,'2. Collected Data'!AP240,'2. Collected Data'!AP340,'2. Collected Data'!AP440,'2. Collected Data'!AP40)&lt;=1,"",AVERAGE('2. Collected Data'!AP140,'2. Collected Data'!AP240,'2. Collected Data'!AP340,'2. Collected Data'!AP440,'2. Collected Data'!AP40))</f>
        <v>0</v>
      </c>
      <c r="AQ40" s="41">
        <f>IF(COUNT('2. Collected Data'!AQ140,'2. Collected Data'!AQ240,'2. Collected Data'!AQ340,'2. Collected Data'!AQ440,'2. Collected Data'!AQ40)&lt;=1,"",AVERAGE('2. Collected Data'!AQ140,'2. Collected Data'!AQ240,'2. Collected Data'!AQ340,'2. Collected Data'!AQ440,'2. Collected Data'!AQ40))</f>
        <v>2379249.3333333335</v>
      </c>
      <c r="AR40" s="41">
        <f>IF(COUNT('2. Collected Data'!AR140,'2. Collected Data'!AR240,'2. Collected Data'!AR340,'2. Collected Data'!AR440,'2. Collected Data'!AR40)&lt;=1,"",AVERAGE('2. Collected Data'!AR140,'2. Collected Data'!AR240,'2. Collected Data'!AR340,'2. Collected Data'!AR440,'2. Collected Data'!AR40))</f>
        <v>10819</v>
      </c>
      <c r="AS40" s="41" t="str">
        <f>IF(COUNT('2. Collected Data'!AS140,'2. Collected Data'!AS240,'2. Collected Data'!AS340,'2. Collected Data'!AS440,'2. Collected Data'!AS40)&lt;=1,"",AVERAGE('2. Collected Data'!AS140,'2. Collected Data'!AS240,'2. Collected Data'!AS340,'2. Collected Data'!AS440,'2. Collected Data'!AS40))</f>
        <v/>
      </c>
      <c r="AT40" s="41">
        <f>IF(COUNT('2. Collected Data'!AT140,'2. Collected Data'!AT240,'2. Collected Data'!AT340,'2. Collected Data'!AT440,'2. Collected Data'!AT40)&lt;=1,"",AVERAGE('2. Collected Data'!AT140,'2. Collected Data'!AT240,'2. Collected Data'!AT340,'2. Collected Data'!AT440,'2. Collected Data'!AT40))</f>
        <v>326930</v>
      </c>
      <c r="AU40" s="41" t="str">
        <f>IF(COUNT('2. Collected Data'!AU140,'2. Collected Data'!AU240,'2. Collected Data'!AU340,'2. Collected Data'!AU440,'2. Collected Data'!AU40)&lt;=1,"",AVERAGE('2. Collected Data'!AU140,'2. Collected Data'!AU240,'2. Collected Data'!AU340,'2. Collected Data'!AU440,'2. Collected Data'!AU40))</f>
        <v/>
      </c>
      <c r="AV40" s="81"/>
      <c r="AW40" s="156">
        <f>IF(COUNT('2. Collected Data'!AW140,'2. Collected Data'!AW240,'2. Collected Data'!AW340,'2. Collected Data'!AW440,'2. Collected Data'!AW40)&lt;=1,"",AVERAGE('2. Collected Data'!AW140,'2. Collected Data'!AW240,'2. Collected Data'!AW340,'2. Collected Data'!AW440,'2. Collected Data'!AW40))</f>
        <v>0.51500000000000001</v>
      </c>
      <c r="AX40" s="156">
        <f>IF(COUNT('2. Collected Data'!AX140,'2. Collected Data'!AX240,'2. Collected Data'!AX340,'2. Collected Data'!AX440,'2. Collected Data'!AX40)&lt;=1,"",AVERAGE('2. Collected Data'!AX140,'2. Collected Data'!AX240,'2. Collected Data'!AX340,'2. Collected Data'!AX440,'2. Collected Data'!AX40))</f>
        <v>0.48499999999999999</v>
      </c>
      <c r="AY40" s="46"/>
      <c r="AZ40" s="84"/>
      <c r="BA40" s="81"/>
      <c r="BB40" s="71">
        <f>IF(COUNT('2. Collected Data'!BB140,'2. Collected Data'!BB240,'2. Collected Data'!BB340,'2. Collected Data'!BB440,'2. Collected Data'!BB40)&lt;=1,"",AVERAGE('2. Collected Data'!BB140,'2. Collected Data'!BB240,'2. Collected Data'!BB340,'2. Collected Data'!BB440,'2. Collected Data'!BB40))</f>
        <v>61.489999999999995</v>
      </c>
      <c r="BC40" s="68">
        <f>IF(COUNT('2. Collected Data'!BC140,'2. Collected Data'!BC240,'2. Collected Data'!BC340,'2. Collected Data'!BC440,'2. Collected Data'!BC40)&lt;=1,"",AVERAGE('2. Collected Data'!BC140,'2. Collected Data'!BC240,'2. Collected Data'!BC340,'2. Collected Data'!BC440,'2. Collected Data'!BC40))</f>
        <v>8685503.2460000012</v>
      </c>
      <c r="BD40" s="68">
        <f>IF(COUNT('2. Collected Data'!BD140,'2. Collected Data'!BD240,'2. Collected Data'!BD340,'2. Collected Data'!BD440,'2. Collected Data'!BD40)&lt;=1,"",AVERAGE('2. Collected Data'!BD140,'2. Collected Data'!BD240,'2. Collected Data'!BD340,'2. Collected Data'!BD440,'2. Collected Data'!BD40))</f>
        <v>11736480.6</v>
      </c>
      <c r="BE40" s="68">
        <f>IF(COUNT('2. Collected Data'!BE140,'2. Collected Data'!BE240,'2. Collected Data'!BE340,'2. Collected Data'!BE440,'2. Collected Data'!BE40)&lt;=1,"",AVERAGE('2. Collected Data'!BE140,'2. Collected Data'!BE240,'2. Collected Data'!BE340,'2. Collected Data'!BE440,'2. Collected Data'!BE40))</f>
        <v>12752181.4</v>
      </c>
      <c r="BF40" s="68">
        <f>IF(COUNT('2. Collected Data'!BF140,'2. Collected Data'!BF240,'2. Collected Data'!BF340,'2. Collected Data'!BF440,'2. Collected Data'!BF40)&lt;=1,"",AVERAGE('2. Collected Data'!BF140,'2. Collected Data'!BF240,'2. Collected Data'!BF340,'2. Collected Data'!BF440,'2. Collected Data'!BF40))</f>
        <v>34206631.799999997</v>
      </c>
      <c r="BG40" s="46"/>
      <c r="BH40" s="71">
        <f>IF(COUNT('2. Collected Data'!BH140,'2. Collected Data'!BH240,'2. Collected Data'!BH340,'2. Collected Data'!BH440,'2. Collected Data'!BH40)&lt;=1,"",AVERAGE('2. Collected Data'!BH140,'2. Collected Data'!BH240,'2. Collected Data'!BH340,'2. Collected Data'!BH440,'2. Collected Data'!BH40))</f>
        <v>61.929999999999993</v>
      </c>
      <c r="BI40" s="43"/>
      <c r="BJ40" s="180"/>
      <c r="BK40" s="43">
        <f>IF(COUNT('2. Collected Data'!BK140,'2. Collected Data'!BK240,'2. Collected Data'!BK340,'2. Collected Data'!BK440,'2. Collected Data'!BK40)&lt;=1,"",AVERAGE('2. Collected Data'!BK140,'2. Collected Data'!BK240,'2. Collected Data'!BK340,'2. Collected Data'!BK440,'2. Collected Data'!BK40))</f>
        <v>614.48888888888882</v>
      </c>
    </row>
    <row r="41" spans="1:63" s="47" customFormat="1" ht="11.25" customHeight="1" x14ac:dyDescent="0.15">
      <c r="A41" s="82" t="s">
        <v>156</v>
      </c>
      <c r="B41" s="147"/>
      <c r="C41" s="306"/>
      <c r="D41" s="306"/>
      <c r="E41" s="306"/>
      <c r="F41" s="306"/>
      <c r="G41" s="41">
        <f>IF(COUNT('2. Collected Data'!G141,'2. Collected Data'!G241,'2. Collected Data'!G341,'2. Collected Data'!G441,'2. Collected Data'!G41)&lt;=1,"",AVERAGE('2. Collected Data'!G141,'2. Collected Data'!G241,'2. Collected Data'!G341,'2. Collected Data'!G441,'2. Collected Data'!G41))</f>
        <v>13463</v>
      </c>
      <c r="H41" s="41">
        <f>IF(COUNT('2. Collected Data'!H141,'2. Collected Data'!H241,'2. Collected Data'!H341,'2. Collected Data'!H441,'2. Collected Data'!H41)&lt;=1,"",AVERAGE('2. Collected Data'!H141,'2. Collected Data'!H241,'2. Collected Data'!H341,'2. Collected Data'!H441,'2. Collected Data'!H41))</f>
        <v>5376</v>
      </c>
      <c r="I41" s="41">
        <f>IF(COUNT('2. Collected Data'!I141,'2. Collected Data'!I241,'2. Collected Data'!I341,'2. Collected Data'!I441,'2. Collected Data'!I41)&lt;=1,"",AVERAGE('2. Collected Data'!I141,'2. Collected Data'!I241,'2. Collected Data'!I341,'2. Collected Data'!I441,'2. Collected Data'!I41))</f>
        <v>326.39999999999998</v>
      </c>
      <c r="J41" s="41">
        <f>IF(COUNT('2. Collected Data'!J141,'2. Collected Data'!J241,'2. Collected Data'!J341,'2. Collected Data'!J441,'2. Collected Data'!J41)&lt;=1,"",AVERAGE('2. Collected Data'!J141,'2. Collected Data'!J241,'2. Collected Data'!J341,'2. Collected Data'!J441,'2. Collected Data'!J41))</f>
        <v>40</v>
      </c>
      <c r="K41" s="41">
        <f>IF(COUNT('2. Collected Data'!K141,'2. Collected Data'!K241,'2. Collected Data'!K341,'2. Collected Data'!K441,'2. Collected Data'!K41)&lt;=1,"",AVERAGE('2. Collected Data'!K141,'2. Collected Data'!K241,'2. Collected Data'!K341,'2. Collected Data'!K441,'2. Collected Data'!K41))</f>
        <v>12.4</v>
      </c>
      <c r="L41" s="41">
        <f>IF(COUNT('2. Collected Data'!L141,'2. Collected Data'!L241,'2. Collected Data'!L341,'2. Collected Data'!L441,'2. Collected Data'!L41)&lt;=1,"",AVERAGE('2. Collected Data'!L141,'2. Collected Data'!L241,'2. Collected Data'!L341,'2. Collected Data'!L441,'2. Collected Data'!L41))</f>
        <v>6</v>
      </c>
      <c r="M41" s="41">
        <f>IF(COUNT('2. Collected Data'!M141,'2. Collected Data'!M241,'2. Collected Data'!M341,'2. Collected Data'!M441,'2. Collected Data'!M41)&lt;=1,"",AVERAGE('2. Collected Data'!M141,'2. Collected Data'!M241,'2. Collected Data'!M341,'2. Collected Data'!M441,'2. Collected Data'!M41))</f>
        <v>140.80000000000001</v>
      </c>
      <c r="N41" s="41">
        <f>IF(COUNT('2. Collected Data'!N141,'2. Collected Data'!N241,'2. Collected Data'!N341,'2. Collected Data'!N441,'2. Collected Data'!N41)&lt;=1,"",AVERAGE('2. Collected Data'!N141,'2. Collected Data'!N241,'2. Collected Data'!N341,'2. Collected Data'!N441,'2. Collected Data'!N41))</f>
        <v>1</v>
      </c>
      <c r="O41" s="41">
        <f>IF(COUNT('2. Collected Data'!O141,'2. Collected Data'!O241,'2. Collected Data'!O341,'2. Collected Data'!O441,'2. Collected Data'!O41)&lt;=1,"",AVERAGE('2. Collected Data'!O141,'2. Collected Data'!O241,'2. Collected Data'!O341,'2. Collected Data'!O441,'2. Collected Data'!O41))</f>
        <v>280.2</v>
      </c>
      <c r="P41" s="41">
        <f>IF(COUNT('2. Collected Data'!P141,'2. Collected Data'!P241,'2. Collected Data'!P341,'2. Collected Data'!P441,'2. Collected Data'!P41)&lt;=1,"",AVERAGE('2. Collected Data'!P141,'2. Collected Data'!P241,'2. Collected Data'!P341,'2. Collected Data'!P441,'2. Collected Data'!P41))</f>
        <v>86.6</v>
      </c>
      <c r="Q41" s="41">
        <f>IF(COUNT('2. Collected Data'!Q141,'2. Collected Data'!Q241,'2. Collected Data'!Q341,'2. Collected Data'!Q441,'2. Collected Data'!Q41)&lt;=1,"",AVERAGE('2. Collected Data'!Q141,'2. Collected Data'!Q241,'2. Collected Data'!Q341,'2. Collected Data'!Q441,'2. Collected Data'!Q41))</f>
        <v>0</v>
      </c>
      <c r="R41" s="41">
        <f>IF(COUNT('2. Collected Data'!R141,'2. Collected Data'!R241,'2. Collected Data'!R341,'2. Collected Data'!R441,'2. Collected Data'!R41)&lt;=1,"",AVERAGE('2. Collected Data'!R141,'2. Collected Data'!R241,'2. Collected Data'!R341,'2. Collected Data'!R441,'2. Collected Data'!R41))</f>
        <v>0</v>
      </c>
      <c r="S41" s="41">
        <f>IF(COUNT('2. Collected Data'!S141,'2. Collected Data'!S241,'2. Collected Data'!S341,'2. Collected Data'!S441,'2. Collected Data'!S41)&lt;=1,"",AVERAGE('2. Collected Data'!S141,'2. Collected Data'!S241,'2. Collected Data'!S341,'2. Collected Data'!S441,'2. Collected Data'!S41))</f>
        <v>0</v>
      </c>
      <c r="T41" s="41">
        <f>IF(COUNT('2. Collected Data'!T141,'2. Collected Data'!T241,'2. Collected Data'!T341,'2. Collected Data'!T441,'2. Collected Data'!T41)&lt;=1,"",AVERAGE('2. Collected Data'!T141,'2. Collected Data'!T241,'2. Collected Data'!T341,'2. Collected Data'!T441,'2. Collected Data'!T41))</f>
        <v>0</v>
      </c>
      <c r="U41" s="41">
        <f>IF(COUNT('2. Collected Data'!U141,'2. Collected Data'!U241,'2. Collected Data'!U341,'2. Collected Data'!U441,'2. Collected Data'!U41)&lt;=1,"",AVERAGE('2. Collected Data'!U141,'2. Collected Data'!U241,'2. Collected Data'!U341,'2. Collected Data'!U441,'2. Collected Data'!U41))</f>
        <v>0</v>
      </c>
      <c r="V41" s="41">
        <f>IF(COUNT('2. Collected Data'!V141,'2. Collected Data'!V241,'2. Collected Data'!V341,'2. Collected Data'!V441,'2. Collected Data'!V41)&lt;=1,"",AVERAGE('2. Collected Data'!V141,'2. Collected Data'!V241,'2. Collected Data'!V341,'2. Collected Data'!V441,'2. Collected Data'!V41))</f>
        <v>0</v>
      </c>
      <c r="W41" s="41">
        <f>IF(COUNT('2. Collected Data'!W141,'2. Collected Data'!W241,'2. Collected Data'!W341,'2. Collected Data'!W441,'2. Collected Data'!W41)&lt;=1,"",AVERAGE('2. Collected Data'!W141,'2. Collected Data'!W241,'2. Collected Data'!W341,'2. Collected Data'!W441,'2. Collected Data'!W41))</f>
        <v>0</v>
      </c>
      <c r="X41" s="41">
        <f>IF(COUNT('2. Collected Data'!X141,'2. Collected Data'!X241,'2. Collected Data'!X341,'2. Collected Data'!X441,'2. Collected Data'!X41)&lt;=1,"",AVERAGE('2. Collected Data'!X141,'2. Collected Data'!X241,'2. Collected Data'!X341,'2. Collected Data'!X441,'2. Collected Data'!X41))</f>
        <v>0</v>
      </c>
      <c r="Y41" s="41">
        <f>IF(COUNT('2. Collected Data'!Y141,'2. Collected Data'!Y241,'2. Collected Data'!Y341,'2. Collected Data'!Y441,'2. Collected Data'!Y41)&lt;=1,"",AVERAGE('2. Collected Data'!Y141,'2. Collected Data'!Y241,'2. Collected Data'!Y341,'2. Collected Data'!Y441,'2. Collected Data'!Y41))</f>
        <v>534.4</v>
      </c>
      <c r="Z41" s="41">
        <f>IF(COUNT('2. Collected Data'!Z141,'2. Collected Data'!Z241,'2. Collected Data'!Z341,'2. Collected Data'!Z441,'2. Collected Data'!Z41)&lt;=1,"",AVERAGE('2. Collected Data'!Z141,'2. Collected Data'!Z241,'2. Collected Data'!Z341,'2. Collected Data'!Z441,'2. Collected Data'!Z41))</f>
        <v>25</v>
      </c>
      <c r="AA41" s="156">
        <f>IF(COUNT('2. Collected Data'!AA141,'2. Collected Data'!AA241,'2. Collected Data'!AA341,'2. Collected Data'!AA441,'2. Collected Data'!AA41)&lt;=1,"",AVERAGE('2. Collected Data'!AA141,'2. Collected Data'!AA241,'2. Collected Data'!AA341,'2. Collected Data'!AA441,'2. Collected Data'!AA41))</f>
        <v>1</v>
      </c>
      <c r="AB41" s="156">
        <f>IF(COUNT('2. Collected Data'!AB141,'2. Collected Data'!AB241,'2. Collected Data'!AB341,'2. Collected Data'!AB441,'2. Collected Data'!AB41)&lt;=1,"",AVERAGE('2. Collected Data'!AB141,'2. Collected Data'!AB241,'2. Collected Data'!AB341,'2. Collected Data'!AB441,'2. Collected Data'!AB41))</f>
        <v>0</v>
      </c>
      <c r="AC41" s="156">
        <f>IF(COUNT('2. Collected Data'!AC141,'2. Collected Data'!AC241,'2. Collected Data'!AC341,'2. Collected Data'!AC441,'2. Collected Data'!AC41)&lt;=1,"",AVERAGE('2. Collected Data'!AC141,'2. Collected Data'!AC241,'2. Collected Data'!AC341,'2. Collected Data'!AC441,'2. Collected Data'!AC41))</f>
        <v>0</v>
      </c>
      <c r="AD41" s="41">
        <f>IF(COUNT('2. Collected Data'!AD141,'2. Collected Data'!AD241,'2. Collected Data'!AD341,'2. Collected Data'!AD441,'2. Collected Data'!AD41)&lt;=1,"",AVERAGE('2. Collected Data'!AD141,'2. Collected Data'!AD241,'2. Collected Data'!AD341,'2. Collected Data'!AD441,'2. Collected Data'!AD41))</f>
        <v>41</v>
      </c>
      <c r="AE41" s="41">
        <f>IF(COUNT('2. Collected Data'!AE141,'2. Collected Data'!AE241,'2. Collected Data'!AE341,'2. Collected Data'!AE441,'2. Collected Data'!AE41)&lt;=1,"",AVERAGE('2. Collected Data'!AE141,'2. Collected Data'!AE241,'2. Collected Data'!AE341,'2. Collected Data'!AE441,'2. Collected Data'!AE41))</f>
        <v>7692</v>
      </c>
      <c r="AF41" s="41">
        <f>IF(COUNT('2. Collected Data'!AF141,'2. Collected Data'!AF241,'2. Collected Data'!AF341,'2. Collected Data'!AF441,'2. Collected Data'!AF41)&lt;=1,"",AVERAGE('2. Collected Data'!AF141,'2. Collected Data'!AF241,'2. Collected Data'!AF341,'2. Collected Data'!AF441,'2. Collected Data'!AF41))</f>
        <v>14</v>
      </c>
      <c r="AG41" s="41">
        <f>IF(COUNT('2. Collected Data'!AG141,'2. Collected Data'!AG241,'2. Collected Data'!AG341,'2. Collected Data'!AG441,'2. Collected Data'!AG41)&lt;=1,"",AVERAGE('2. Collected Data'!AG141,'2. Collected Data'!AG241,'2. Collected Data'!AG341,'2. Collected Data'!AG441,'2. Collected Data'!AG41))</f>
        <v>363000</v>
      </c>
      <c r="AH41" s="81"/>
      <c r="AI41" s="41">
        <f>IF(COUNT('2. Collected Data'!AI141,'2. Collected Data'!AI241,'2. Collected Data'!AI341,'2. Collected Data'!AI441,'2. Collected Data'!AI41)&lt;=1,"",AVERAGE('2. Collected Data'!AI141,'2. Collected Data'!AI241,'2. Collected Data'!AI341,'2. Collected Data'!AI441,'2. Collected Data'!AI41))</f>
        <v>6490.8</v>
      </c>
      <c r="AJ41" s="41" t="str">
        <f>IF(COUNT('2. Collected Data'!AJ141,'2. Collected Data'!AJ241,'2. Collected Data'!AJ341,'2. Collected Data'!AJ441,'2. Collected Data'!AJ41)&lt;=1,"",AVERAGE('2. Collected Data'!AJ141,'2. Collected Data'!AJ241,'2. Collected Data'!AJ341,'2. Collected Data'!AJ441,'2. Collected Data'!AJ41))</f>
        <v/>
      </c>
      <c r="AK41" s="41" t="str">
        <f>IF(COUNT('2. Collected Data'!AK141,'2. Collected Data'!AK241,'2. Collected Data'!AK341,'2. Collected Data'!AK441,'2. Collected Data'!AK41)&lt;=1,"",AVERAGE('2. Collected Data'!AK141,'2. Collected Data'!AK241,'2. Collected Data'!AK341,'2. Collected Data'!AK441,'2. Collected Data'!AK41))</f>
        <v/>
      </c>
      <c r="AL41" s="41">
        <f>IF(COUNT('2. Collected Data'!AL141,'2. Collected Data'!AL241,'2. Collected Data'!AL341,'2. Collected Data'!AL441,'2. Collected Data'!AL41)&lt;=1,"",AVERAGE('2. Collected Data'!AL141,'2. Collected Data'!AL241,'2. Collected Data'!AL341,'2. Collected Data'!AL441,'2. Collected Data'!AL41))</f>
        <v>48335.5</v>
      </c>
      <c r="AM41" s="41">
        <f>IF(COUNT('2. Collected Data'!AM141,'2. Collected Data'!AM241,'2. Collected Data'!AM341,'2. Collected Data'!AM441,'2. Collected Data'!AM41)&lt;=1,"",AVERAGE('2. Collected Data'!AM141,'2. Collected Data'!AM241,'2. Collected Data'!AM341,'2. Collected Data'!AM441,'2. Collected Data'!AM41))</f>
        <v>100135.25</v>
      </c>
      <c r="AN41" s="113"/>
      <c r="AO41" s="41">
        <f>IF(COUNT('2. Collected Data'!AO141,'2. Collected Data'!AO241,'2. Collected Data'!AO341,'2. Collected Data'!AO441,'2. Collected Data'!AO41)&lt;=1,"",AVERAGE('2. Collected Data'!AO141,'2. Collected Data'!AO241,'2. Collected Data'!AO341,'2. Collected Data'!AO441,'2. Collected Data'!AO41))</f>
        <v>764210</v>
      </c>
      <c r="AP41" s="41" t="str">
        <f>IF(COUNT('2. Collected Data'!AP141,'2. Collected Data'!AP241,'2. Collected Data'!AP341,'2. Collected Data'!AP441,'2. Collected Data'!AP41)&lt;=1,"",AVERAGE('2. Collected Data'!AP141,'2. Collected Data'!AP241,'2. Collected Data'!AP341,'2. Collected Data'!AP441,'2. Collected Data'!AP41))</f>
        <v/>
      </c>
      <c r="AQ41" s="41">
        <f>IF(COUNT('2. Collected Data'!AQ141,'2. Collected Data'!AQ241,'2. Collected Data'!AQ341,'2. Collected Data'!AQ441,'2. Collected Data'!AQ41)&lt;=1,"",AVERAGE('2. Collected Data'!AQ141,'2. Collected Data'!AQ241,'2. Collected Data'!AQ341,'2. Collected Data'!AQ441,'2. Collected Data'!AQ41))</f>
        <v>3037.6666666666665</v>
      </c>
      <c r="AR41" s="41">
        <f>IF(COUNT('2. Collected Data'!AR141,'2. Collected Data'!AR241,'2. Collected Data'!AR341,'2. Collected Data'!AR441,'2. Collected Data'!AR41)&lt;=1,"",AVERAGE('2. Collected Data'!AR141,'2. Collected Data'!AR241,'2. Collected Data'!AR341,'2. Collected Data'!AR441,'2. Collected Data'!AR41))</f>
        <v>10595.666666666666</v>
      </c>
      <c r="AS41" s="41" t="str">
        <f>IF(COUNT('2. Collected Data'!AS141,'2. Collected Data'!AS241,'2. Collected Data'!AS341,'2. Collected Data'!AS441,'2. Collected Data'!AS41)&lt;=1,"",AVERAGE('2. Collected Data'!AS141,'2. Collected Data'!AS241,'2. Collected Data'!AS341,'2. Collected Data'!AS441,'2. Collected Data'!AS41))</f>
        <v/>
      </c>
      <c r="AT41" s="41" t="str">
        <f>IF(COUNT('2. Collected Data'!AT141,'2. Collected Data'!AT241,'2. Collected Data'!AT341,'2. Collected Data'!AT441,'2. Collected Data'!AT41)&lt;=1,"",AVERAGE('2. Collected Data'!AT141,'2. Collected Data'!AT241,'2. Collected Data'!AT341,'2. Collected Data'!AT441,'2. Collected Data'!AT41))</f>
        <v/>
      </c>
      <c r="AU41" s="41" t="str">
        <f>IF(COUNT('2. Collected Data'!AU141,'2. Collected Data'!AU241,'2. Collected Data'!AU341,'2. Collected Data'!AU441,'2. Collected Data'!AU41)&lt;=1,"",AVERAGE('2. Collected Data'!AU141,'2. Collected Data'!AU241,'2. Collected Data'!AU341,'2. Collected Data'!AU441,'2. Collected Data'!AU41))</f>
        <v/>
      </c>
      <c r="AV41" s="81"/>
      <c r="AW41" s="156">
        <f>IF(COUNT('2. Collected Data'!AW141,'2. Collected Data'!AW241,'2. Collected Data'!AW341,'2. Collected Data'!AW441,'2. Collected Data'!AW41)&lt;=1,"",AVERAGE('2. Collected Data'!AW141,'2. Collected Data'!AW241,'2. Collected Data'!AW341,'2. Collected Data'!AW441,'2. Collected Data'!AW41))</f>
        <v>0.92000000000000015</v>
      </c>
      <c r="AX41" s="156">
        <f>IF(COUNT('2. Collected Data'!AX141,'2. Collected Data'!AX241,'2. Collected Data'!AX341,'2. Collected Data'!AX441,'2. Collected Data'!AX41)&lt;=1,"",AVERAGE('2. Collected Data'!AX141,'2. Collected Data'!AX241,'2. Collected Data'!AX341,'2. Collected Data'!AX441,'2. Collected Data'!AX41))</f>
        <v>0.08</v>
      </c>
      <c r="AY41" s="46"/>
      <c r="AZ41" s="84"/>
      <c r="BA41" s="81"/>
      <c r="BB41" s="71">
        <f>IF(COUNT('2. Collected Data'!BB141,'2. Collected Data'!BB241,'2. Collected Data'!BB341,'2. Collected Data'!BB441,'2. Collected Data'!BB41)&lt;=1,"",AVERAGE('2. Collected Data'!BB141,'2. Collected Data'!BB241,'2. Collected Data'!BB341,'2. Collected Data'!BB441,'2. Collected Data'!BB41))</f>
        <v>68.75</v>
      </c>
      <c r="BC41" s="68">
        <f>IF(COUNT('2. Collected Data'!BC141,'2. Collected Data'!BC241,'2. Collected Data'!BC341,'2. Collected Data'!BC441,'2. Collected Data'!BC41)&lt;=1,"",AVERAGE('2. Collected Data'!BC141,'2. Collected Data'!BC241,'2. Collected Data'!BC341,'2. Collected Data'!BC441,'2. Collected Data'!BC41))</f>
        <v>4529571.34</v>
      </c>
      <c r="BD41" s="68">
        <f>IF(COUNT('2. Collected Data'!BD141,'2. Collected Data'!BD241,'2. Collected Data'!BD341,'2. Collected Data'!BD441,'2. Collected Data'!BD41)&lt;=1,"",AVERAGE('2. Collected Data'!BD141,'2. Collected Data'!BD241,'2. Collected Data'!BD341,'2. Collected Data'!BD441,'2. Collected Data'!BD41))</f>
        <v>4873206.2439999999</v>
      </c>
      <c r="BE41" s="68">
        <f>IF(COUNT('2. Collected Data'!BE141,'2. Collected Data'!BE241,'2. Collected Data'!BE341,'2. Collected Data'!BE441,'2. Collected Data'!BE41)&lt;=1,"",AVERAGE('2. Collected Data'!BE141,'2. Collected Data'!BE241,'2. Collected Data'!BE341,'2. Collected Data'!BE441,'2. Collected Data'!BE41))</f>
        <v>4390573.8925000001</v>
      </c>
      <c r="BF41" s="68">
        <f>IF(COUNT('2. Collected Data'!BF141,'2. Collected Data'!BF241,'2. Collected Data'!BF341,'2. Collected Data'!BF441,'2. Collected Data'!BF41)&lt;=1,"",AVERAGE('2. Collected Data'!BF141,'2. Collected Data'!BF241,'2. Collected Data'!BF341,'2. Collected Data'!BF441,'2. Collected Data'!BF41))</f>
        <v>13699692.91</v>
      </c>
      <c r="BG41" s="46"/>
      <c r="BH41" s="71">
        <f>IF(COUNT('2. Collected Data'!BH141,'2. Collected Data'!BH241,'2. Collected Data'!BH341,'2. Collected Data'!BH441,'2. Collected Data'!BH41)&lt;=1,"",AVERAGE('2. Collected Data'!BH141,'2. Collected Data'!BH241,'2. Collected Data'!BH341,'2. Collected Data'!BH441,'2. Collected Data'!BH41))</f>
        <v>70.400000000000006</v>
      </c>
      <c r="BI41" s="43"/>
      <c r="BJ41" s="180"/>
      <c r="BK41" s="43">
        <f>IF(COUNT('2. Collected Data'!BK141,'2. Collected Data'!BK241,'2. Collected Data'!BK341,'2. Collected Data'!BK441,'2. Collected Data'!BK41)&lt;=1,"",AVERAGE('2. Collected Data'!BK141,'2. Collected Data'!BK241,'2. Collected Data'!BK341,'2. Collected Data'!BK441,'2. Collected Data'!BK41))</f>
        <v>453.5</v>
      </c>
    </row>
    <row r="42" spans="1:63" s="50" customFormat="1" ht="11.25" customHeight="1" x14ac:dyDescent="0.15">
      <c r="A42" s="82" t="s">
        <v>334</v>
      </c>
      <c r="B42" s="147"/>
      <c r="C42" s="306"/>
      <c r="D42" s="306"/>
      <c r="E42" s="306"/>
      <c r="F42" s="306"/>
      <c r="G42" s="41">
        <f>IF(COUNT('2. Collected Data'!G142,'2. Collected Data'!G242,'2. Collected Data'!G342,'2. Collected Data'!G442,'2. Collected Data'!G42)&lt;=1,"",AVERAGE('2. Collected Data'!G142,'2. Collected Data'!G242,'2. Collected Data'!G342,'2. Collected Data'!G442,'2. Collected Data'!G42))</f>
        <v>9366</v>
      </c>
      <c r="H42" s="41">
        <f>IF(COUNT('2. Collected Data'!H142,'2. Collected Data'!H242,'2. Collected Data'!H342,'2. Collected Data'!H442,'2. Collected Data'!H42)&lt;=1,"",AVERAGE('2. Collected Data'!H142,'2. Collected Data'!H242,'2. Collected Data'!H342,'2. Collected Data'!H442,'2. Collected Data'!H42))</f>
        <v>4600</v>
      </c>
      <c r="I42" s="41">
        <f>IF(COUNT('2. Collected Data'!I142,'2. Collected Data'!I242,'2. Collected Data'!I342,'2. Collected Data'!I442,'2. Collected Data'!I42)&lt;=1,"",AVERAGE('2. Collected Data'!I142,'2. Collected Data'!I242,'2. Collected Data'!I342,'2. Collected Data'!I442,'2. Collected Data'!I42))</f>
        <v>340.4</v>
      </c>
      <c r="J42" s="41">
        <f>IF(COUNT('2. Collected Data'!J142,'2. Collected Data'!J242,'2. Collected Data'!J342,'2. Collected Data'!J442,'2. Collected Data'!J42)&lt;=1,"",AVERAGE('2. Collected Data'!J142,'2. Collected Data'!J242,'2. Collected Data'!J342,'2. Collected Data'!J442,'2. Collected Data'!J42))</f>
        <v>18.8</v>
      </c>
      <c r="K42" s="41">
        <f>IF(COUNT('2. Collected Data'!K142,'2. Collected Data'!K242,'2. Collected Data'!K342,'2. Collected Data'!K442,'2. Collected Data'!K42)&lt;=1,"",AVERAGE('2. Collected Data'!K142,'2. Collected Data'!K242,'2. Collected Data'!K342,'2. Collected Data'!K442,'2. Collected Data'!K42))</f>
        <v>1.4</v>
      </c>
      <c r="L42" s="41">
        <f>IF(COUNT('2. Collected Data'!L142,'2. Collected Data'!L242,'2. Collected Data'!L342,'2. Collected Data'!L442,'2. Collected Data'!L42)&lt;=1,"",AVERAGE('2. Collected Data'!L142,'2. Collected Data'!L242,'2. Collected Data'!L342,'2. Collected Data'!L442,'2. Collected Data'!L42))</f>
        <v>2.8</v>
      </c>
      <c r="M42" s="41">
        <f>IF(COUNT('2. Collected Data'!M142,'2. Collected Data'!M242,'2. Collected Data'!M342,'2. Collected Data'!M442,'2. Collected Data'!M42)&lt;=1,"",AVERAGE('2. Collected Data'!M142,'2. Collected Data'!M242,'2. Collected Data'!M342,'2. Collected Data'!M442,'2. Collected Data'!M42))</f>
        <v>503</v>
      </c>
      <c r="N42" s="41">
        <f>IF(COUNT('2. Collected Data'!N142,'2. Collected Data'!N242,'2. Collected Data'!N342,'2. Collected Data'!N442,'2. Collected Data'!N42)&lt;=1,"",AVERAGE('2. Collected Data'!N142,'2. Collected Data'!N242,'2. Collected Data'!N342,'2. Collected Data'!N442,'2. Collected Data'!N42))</f>
        <v>6</v>
      </c>
      <c r="O42" s="41">
        <f>IF(COUNT('2. Collected Data'!O142,'2. Collected Data'!O242,'2. Collected Data'!O342,'2. Collected Data'!O442,'2. Collected Data'!O42)&lt;=1,"",AVERAGE('2. Collected Data'!O142,'2. Collected Data'!O242,'2. Collected Data'!O342,'2. Collected Data'!O442,'2. Collected Data'!O42))</f>
        <v>165</v>
      </c>
      <c r="P42" s="41">
        <f>IF(COUNT('2. Collected Data'!P142,'2. Collected Data'!P242,'2. Collected Data'!P342,'2. Collected Data'!P442,'2. Collected Data'!P42)&lt;=1,"",AVERAGE('2. Collected Data'!P142,'2. Collected Data'!P242,'2. Collected Data'!P342,'2. Collected Data'!P442,'2. Collected Data'!P42))</f>
        <v>0</v>
      </c>
      <c r="Q42" s="41">
        <f>IF(COUNT('2. Collected Data'!Q142,'2. Collected Data'!Q242,'2. Collected Data'!Q342,'2. Collected Data'!Q442,'2. Collected Data'!Q42)&lt;=1,"",AVERAGE('2. Collected Data'!Q142,'2. Collected Data'!Q242,'2. Collected Data'!Q342,'2. Collected Data'!Q442,'2. Collected Data'!Q42))</f>
        <v>343.8</v>
      </c>
      <c r="R42" s="41">
        <f>IF(COUNT('2. Collected Data'!R142,'2. Collected Data'!R242,'2. Collected Data'!R342,'2. Collected Data'!R442,'2. Collected Data'!R42)&lt;=1,"",AVERAGE('2. Collected Data'!R142,'2. Collected Data'!R242,'2. Collected Data'!R342,'2. Collected Data'!R442,'2. Collected Data'!R42))</f>
        <v>0.4</v>
      </c>
      <c r="S42" s="41">
        <f>IF(COUNT('2. Collected Data'!S142,'2. Collected Data'!S242,'2. Collected Data'!S342,'2. Collected Data'!S442,'2. Collected Data'!S42)&lt;=1,"",AVERAGE('2. Collected Data'!S142,'2. Collected Data'!S242,'2. Collected Data'!S342,'2. Collected Data'!S442,'2. Collected Data'!S42))</f>
        <v>0</v>
      </c>
      <c r="T42" s="41">
        <f>IF(COUNT('2. Collected Data'!T142,'2. Collected Data'!T242,'2. Collected Data'!T342,'2. Collected Data'!T442,'2. Collected Data'!T42)&lt;=1,"",AVERAGE('2. Collected Data'!T142,'2. Collected Data'!T242,'2. Collected Data'!T342,'2. Collected Data'!T442,'2. Collected Data'!T42))</f>
        <v>0</v>
      </c>
      <c r="U42" s="41">
        <f>IF(COUNT('2. Collected Data'!U142,'2. Collected Data'!U242,'2. Collected Data'!U342,'2. Collected Data'!U442,'2. Collected Data'!U42)&lt;=1,"",AVERAGE('2. Collected Data'!U142,'2. Collected Data'!U242,'2. Collected Data'!U342,'2. Collected Data'!U442,'2. Collected Data'!U42))</f>
        <v>270</v>
      </c>
      <c r="V42" s="41">
        <f>IF(COUNT('2. Collected Data'!V142,'2. Collected Data'!V242,'2. Collected Data'!V342,'2. Collected Data'!V442,'2. Collected Data'!V42)&lt;=1,"",AVERAGE('2. Collected Data'!V142,'2. Collected Data'!V242,'2. Collected Data'!V342,'2. Collected Data'!V442,'2. Collected Data'!V42))</f>
        <v>0</v>
      </c>
      <c r="W42" s="41">
        <f>IF(COUNT('2. Collected Data'!W142,'2. Collected Data'!W242,'2. Collected Data'!W342,'2. Collected Data'!W442,'2. Collected Data'!W42)&lt;=1,"",AVERAGE('2. Collected Data'!W142,'2. Collected Data'!W242,'2. Collected Data'!W342,'2. Collected Data'!W442,'2. Collected Data'!W42))</f>
        <v>15</v>
      </c>
      <c r="X42" s="41">
        <f>IF(COUNT('2. Collected Data'!X142,'2. Collected Data'!X242,'2. Collected Data'!X342,'2. Collected Data'!X442,'2. Collected Data'!X42)&lt;=1,"",AVERAGE('2. Collected Data'!X142,'2. Collected Data'!X242,'2. Collected Data'!X342,'2. Collected Data'!X442,'2. Collected Data'!X42))</f>
        <v>0</v>
      </c>
      <c r="Y42" s="41">
        <f>IF(COUNT('2. Collected Data'!Y142,'2. Collected Data'!Y242,'2. Collected Data'!Y342,'2. Collected Data'!Y442,'2. Collected Data'!Y42)&lt;=1,"",AVERAGE('2. Collected Data'!Y142,'2. Collected Data'!Y242,'2. Collected Data'!Y342,'2. Collected Data'!Y442,'2. Collected Data'!Y42))</f>
        <v>635.4</v>
      </c>
      <c r="Z42" s="41">
        <f>IF(COUNT('2. Collected Data'!Z142,'2. Collected Data'!Z242,'2. Collected Data'!Z342,'2. Collected Data'!Z442,'2. Collected Data'!Z42)&lt;=1,"",AVERAGE('2. Collected Data'!Z142,'2. Collected Data'!Z242,'2. Collected Data'!Z342,'2. Collected Data'!Z442,'2. Collected Data'!Z42))</f>
        <v>18.600000000000001</v>
      </c>
      <c r="AA42" s="156">
        <f>IF(COUNT('2. Collected Data'!AA142,'2. Collected Data'!AA242,'2. Collected Data'!AA342,'2. Collected Data'!AA442,'2. Collected Data'!AA42)&lt;=1,"",AVERAGE('2. Collected Data'!AA142,'2. Collected Data'!AA242,'2. Collected Data'!AA342,'2. Collected Data'!AA442,'2. Collected Data'!AA42))</f>
        <v>0.45400000000000001</v>
      </c>
      <c r="AB42" s="156">
        <f>IF(COUNT('2. Collected Data'!AB142,'2. Collected Data'!AB242,'2. Collected Data'!AB342,'2. Collected Data'!AB442,'2. Collected Data'!AB42)&lt;=1,"",AVERAGE('2. Collected Data'!AB142,'2. Collected Data'!AB242,'2. Collected Data'!AB342,'2. Collected Data'!AB442,'2. Collected Data'!AB42))</f>
        <v>0.54600000000000004</v>
      </c>
      <c r="AC42" s="156">
        <f>IF(COUNT('2. Collected Data'!AC142,'2. Collected Data'!AC242,'2. Collected Data'!AC342,'2. Collected Data'!AC442,'2. Collected Data'!AC42)&lt;=1,"",AVERAGE('2. Collected Data'!AC142,'2. Collected Data'!AC242,'2. Collected Data'!AC342,'2. Collected Data'!AC442,'2. Collected Data'!AC42))</f>
        <v>0</v>
      </c>
      <c r="AD42" s="41">
        <f>IF(COUNT('2. Collected Data'!AD142,'2. Collected Data'!AD242,'2. Collected Data'!AD342,'2. Collected Data'!AD442,'2. Collected Data'!AD42)&lt;=1,"",AVERAGE('2. Collected Data'!AD142,'2. Collected Data'!AD242,'2. Collected Data'!AD342,'2. Collected Data'!AD442,'2. Collected Data'!AD42))</f>
        <v>107</v>
      </c>
      <c r="AE42" s="41">
        <f>IF(COUNT('2. Collected Data'!AE142,'2. Collected Data'!AE242,'2. Collected Data'!AE342,'2. Collected Data'!AE442,'2. Collected Data'!AE42)&lt;=1,"",AVERAGE('2. Collected Data'!AE142,'2. Collected Data'!AE242,'2. Collected Data'!AE342,'2. Collected Data'!AE442,'2. Collected Data'!AE42))</f>
        <v>214960</v>
      </c>
      <c r="AF42" s="41">
        <f>IF(COUNT('2. Collected Data'!AF142,'2. Collected Data'!AF242,'2. Collected Data'!AF342,'2. Collected Data'!AF442,'2. Collected Data'!AF42)&lt;=1,"",AVERAGE('2. Collected Data'!AF142,'2. Collected Data'!AF242,'2. Collected Data'!AF342,'2. Collected Data'!AF442,'2. Collected Data'!AF42))</f>
        <v>44</v>
      </c>
      <c r="AG42" s="41">
        <f>IF(COUNT('2. Collected Data'!AG142,'2. Collected Data'!AG242,'2. Collected Data'!AG342,'2. Collected Data'!AG442,'2. Collected Data'!AG42)&lt;=1,"",AVERAGE('2. Collected Data'!AG142,'2. Collected Data'!AG242,'2. Collected Data'!AG342,'2. Collected Data'!AG442,'2. Collected Data'!AG42))</f>
        <v>232000</v>
      </c>
      <c r="AH42" s="81"/>
      <c r="AI42" s="41">
        <f>IF(COUNT('2. Collected Data'!AI142,'2. Collected Data'!AI242,'2. Collected Data'!AI342,'2. Collected Data'!AI442,'2. Collected Data'!AI42)&lt;=1,"",AVERAGE('2. Collected Data'!AI142,'2. Collected Data'!AI242,'2. Collected Data'!AI342,'2. Collected Data'!AI442,'2. Collected Data'!AI42))</f>
        <v>194191.4</v>
      </c>
      <c r="AJ42" s="41">
        <f>IF(COUNT('2. Collected Data'!AJ142,'2. Collected Data'!AJ242,'2. Collected Data'!AJ342,'2. Collected Data'!AJ442,'2. Collected Data'!AJ42)&lt;=1,"",AVERAGE('2. Collected Data'!AJ142,'2. Collected Data'!AJ242,'2. Collected Data'!AJ342,'2. Collected Data'!AJ442,'2. Collected Data'!AJ42))</f>
        <v>0</v>
      </c>
      <c r="AK42" s="41">
        <f>IF(COUNT('2. Collected Data'!AK142,'2. Collected Data'!AK242,'2. Collected Data'!AK342,'2. Collected Data'!AK442,'2. Collected Data'!AK42)&lt;=1,"",AVERAGE('2. Collected Data'!AK142,'2. Collected Data'!AK242,'2. Collected Data'!AK342,'2. Collected Data'!AK442,'2. Collected Data'!AK42))</f>
        <v>0</v>
      </c>
      <c r="AL42" s="41">
        <f>IF(COUNT('2. Collected Data'!AL142,'2. Collected Data'!AL242,'2. Collected Data'!AL342,'2. Collected Data'!AL442,'2. Collected Data'!AL42)&lt;=1,"",AVERAGE('2. Collected Data'!AL142,'2. Collected Data'!AL242,'2. Collected Data'!AL342,'2. Collected Data'!AL442,'2. Collected Data'!AL42))</f>
        <v>13265.6</v>
      </c>
      <c r="AM42" s="41">
        <f>IF(COUNT('2. Collected Data'!AM142,'2. Collected Data'!AM242,'2. Collected Data'!AM342,'2. Collected Data'!AM442,'2. Collected Data'!AM42)&lt;=1,"",AVERAGE('2. Collected Data'!AM142,'2. Collected Data'!AM242,'2. Collected Data'!AM342,'2. Collected Data'!AM442,'2. Collected Data'!AM42))</f>
        <v>1694.2</v>
      </c>
      <c r="AN42" s="113"/>
      <c r="AO42" s="41">
        <f>IF(COUNT('2. Collected Data'!AO142,'2. Collected Data'!AO242,'2. Collected Data'!AO342,'2. Collected Data'!AO442,'2. Collected Data'!AO42)&lt;=1,"",AVERAGE('2. Collected Data'!AO142,'2. Collected Data'!AO242,'2. Collected Data'!AO342,'2. Collected Data'!AO442,'2. Collected Data'!AO42))</f>
        <v>109173.8</v>
      </c>
      <c r="AP42" s="41">
        <f>IF(COUNT('2. Collected Data'!AP142,'2. Collected Data'!AP242,'2. Collected Data'!AP342,'2. Collected Data'!AP442,'2. Collected Data'!AP42)&lt;=1,"",AVERAGE('2. Collected Data'!AP142,'2. Collected Data'!AP242,'2. Collected Data'!AP342,'2. Collected Data'!AP442,'2. Collected Data'!AP42))</f>
        <v>7144.4</v>
      </c>
      <c r="AQ42" s="41">
        <f>IF(COUNT('2. Collected Data'!AQ142,'2. Collected Data'!AQ242,'2. Collected Data'!AQ342,'2. Collected Data'!AQ442,'2. Collected Data'!AQ42)&lt;=1,"",AVERAGE('2. Collected Data'!AQ142,'2. Collected Data'!AQ242,'2. Collected Data'!AQ342,'2. Collected Data'!AQ442,'2. Collected Data'!AQ42))</f>
        <v>29705.200000000001</v>
      </c>
      <c r="AR42" s="41">
        <f>IF(COUNT('2. Collected Data'!AR142,'2. Collected Data'!AR242,'2. Collected Data'!AR342,'2. Collected Data'!AR442,'2. Collected Data'!AR42)&lt;=1,"",AVERAGE('2. Collected Data'!AR142,'2. Collected Data'!AR242,'2. Collected Data'!AR342,'2. Collected Data'!AR442,'2. Collected Data'!AR42))</f>
        <v>0</v>
      </c>
      <c r="AS42" s="41">
        <f>IF(COUNT('2. Collected Data'!AS142,'2. Collected Data'!AS242,'2. Collected Data'!AS342,'2. Collected Data'!AS442,'2. Collected Data'!AS42)&lt;=1,"",AVERAGE('2. Collected Data'!AS142,'2. Collected Data'!AS242,'2. Collected Data'!AS342,'2. Collected Data'!AS442,'2. Collected Data'!AS42))</f>
        <v>0</v>
      </c>
      <c r="AT42" s="41">
        <f>IF(COUNT('2. Collected Data'!AT142,'2. Collected Data'!AT242,'2. Collected Data'!AT342,'2. Collected Data'!AT442,'2. Collected Data'!AT42)&lt;=1,"",AVERAGE('2. Collected Data'!AT142,'2. Collected Data'!AT242,'2. Collected Data'!AT342,'2. Collected Data'!AT442,'2. Collected Data'!AT42))</f>
        <v>0</v>
      </c>
      <c r="AU42" s="41">
        <f>IF(COUNT('2. Collected Data'!AU142,'2. Collected Data'!AU242,'2. Collected Data'!AU342,'2. Collected Data'!AU442,'2. Collected Data'!AU42)&lt;=1,"",AVERAGE('2. Collected Data'!AU142,'2. Collected Data'!AU242,'2. Collected Data'!AU342,'2. Collected Data'!AU442,'2. Collected Data'!AU42))</f>
        <v>0</v>
      </c>
      <c r="AV42" s="81"/>
      <c r="AW42" s="156">
        <f>IF(COUNT('2. Collected Data'!AW142,'2. Collected Data'!AW242,'2. Collected Data'!AW342,'2. Collected Data'!AW442,'2. Collected Data'!AW42)&lt;=1,"",AVERAGE('2. Collected Data'!AW142,'2. Collected Data'!AW242,'2. Collected Data'!AW342,'2. Collected Data'!AW442,'2. Collected Data'!AW42))</f>
        <v>0.71400000000000008</v>
      </c>
      <c r="AX42" s="156">
        <f>IF(COUNT('2. Collected Data'!AX142,'2. Collected Data'!AX242,'2. Collected Data'!AX342,'2. Collected Data'!AX442,'2. Collected Data'!AX42)&lt;=1,"",AVERAGE('2. Collected Data'!AX142,'2. Collected Data'!AX242,'2. Collected Data'!AX342,'2. Collected Data'!AX442,'2. Collected Data'!AX42))</f>
        <v>0.28599999999999998</v>
      </c>
      <c r="AY42" s="46"/>
      <c r="AZ42" s="84"/>
      <c r="BA42" s="81"/>
      <c r="BB42" s="71">
        <f>IF(COUNT('2. Collected Data'!BB142,'2. Collected Data'!BB242,'2. Collected Data'!BB342,'2. Collected Data'!BB442,'2. Collected Data'!BB42)&lt;=1,"",AVERAGE('2. Collected Data'!BB142,'2. Collected Data'!BB242,'2. Collected Data'!BB342,'2. Collected Data'!BB442,'2. Collected Data'!BB42))</f>
        <v>69.721999999999994</v>
      </c>
      <c r="BC42" s="68">
        <f>IF(COUNT('2. Collected Data'!BC142,'2. Collected Data'!BC242,'2. Collected Data'!BC342,'2. Collected Data'!BC442,'2. Collected Data'!BC42)&lt;=1,"",AVERAGE('2. Collected Data'!BC142,'2. Collected Data'!BC242,'2. Collected Data'!BC342,'2. Collected Data'!BC442,'2. Collected Data'!BC42))</f>
        <v>17270608.469999999</v>
      </c>
      <c r="BD42" s="68">
        <f>IF(COUNT('2. Collected Data'!BD142,'2. Collected Data'!BD242,'2. Collected Data'!BD342,'2. Collected Data'!BD442,'2. Collected Data'!BD42)&lt;=1,"",AVERAGE('2. Collected Data'!BD142,'2. Collected Data'!BD242,'2. Collected Data'!BD342,'2. Collected Data'!BD442,'2. Collected Data'!BD42))</f>
        <v>10888251.514</v>
      </c>
      <c r="BE42" s="68">
        <f>IF(COUNT('2. Collected Data'!BE142,'2. Collected Data'!BE242,'2. Collected Data'!BE342,'2. Collected Data'!BE442,'2. Collected Data'!BE42)&lt;=1,"",AVERAGE('2. Collected Data'!BE142,'2. Collected Data'!BE242,'2. Collected Data'!BE342,'2. Collected Data'!BE442,'2. Collected Data'!BE42))</f>
        <v>14292896.040000001</v>
      </c>
      <c r="BF42" s="68">
        <f>IF(COUNT('2. Collected Data'!BF142,'2. Collected Data'!BF242,'2. Collected Data'!BF342,'2. Collected Data'!BF442,'2. Collected Data'!BF42)&lt;=1,"",AVERAGE('2. Collected Data'!BF142,'2. Collected Data'!BF242,'2. Collected Data'!BF342,'2. Collected Data'!BF442,'2. Collected Data'!BF42))</f>
        <v>48512175.251999997</v>
      </c>
      <c r="BG42" s="46"/>
      <c r="BH42" s="71">
        <f>IF(COUNT('2. Collected Data'!BH142,'2. Collected Data'!BH242,'2. Collected Data'!BH342,'2. Collected Data'!BH442,'2. Collected Data'!BH42)&lt;=1,"",AVERAGE('2. Collected Data'!BH142,'2. Collected Data'!BH242,'2. Collected Data'!BH342,'2. Collected Data'!BH442,'2. Collected Data'!BH42))</f>
        <v>82.7</v>
      </c>
      <c r="BI42" s="43"/>
      <c r="BJ42" s="180"/>
      <c r="BK42" s="43">
        <f>IF(COUNT('2. Collected Data'!BK142,'2. Collected Data'!BK242,'2. Collected Data'!BK342,'2. Collected Data'!BK442,'2. Collected Data'!BK42)&lt;=1,"",AVERAGE('2. Collected Data'!BK142,'2. Collected Data'!BK242,'2. Collected Data'!BK342,'2. Collected Data'!BK442,'2. Collected Data'!BK42))</f>
        <v>1082</v>
      </c>
    </row>
    <row r="43" spans="1:63" s="47" customFormat="1" ht="11.25" customHeight="1" x14ac:dyDescent="0.15">
      <c r="A43" s="82" t="s">
        <v>157</v>
      </c>
      <c r="B43" s="147"/>
      <c r="C43" s="306"/>
      <c r="D43" s="306"/>
      <c r="E43" s="306"/>
      <c r="F43" s="306"/>
      <c r="G43" s="41">
        <f>IF(COUNT('2. Collected Data'!G143,'2. Collected Data'!G243,'2. Collected Data'!G343,'2. Collected Data'!G443,'2. Collected Data'!G43)&lt;=1,"",AVERAGE('2. Collected Data'!G143,'2. Collected Data'!G243,'2. Collected Data'!G343,'2. Collected Data'!G443,'2. Collected Data'!G43))</f>
        <v>21560.666666666668</v>
      </c>
      <c r="H43" s="41">
        <f>IF(COUNT('2. Collected Data'!H143,'2. Collected Data'!H243,'2. Collected Data'!H343,'2. Collected Data'!H443,'2. Collected Data'!H43)&lt;=1,"",AVERAGE('2. Collected Data'!H143,'2. Collected Data'!H243,'2. Collected Data'!H343,'2. Collected Data'!H443,'2. Collected Data'!H43))</f>
        <v>5889.333333333333</v>
      </c>
      <c r="I43" s="41">
        <f>IF(COUNT('2. Collected Data'!I143,'2. Collected Data'!I243,'2. Collected Data'!I343,'2. Collected Data'!I443,'2. Collected Data'!I43)&lt;=1,"",AVERAGE('2. Collected Data'!I143,'2. Collected Data'!I243,'2. Collected Data'!I343,'2. Collected Data'!I443,'2. Collected Data'!I43))</f>
        <v>971</v>
      </c>
      <c r="J43" s="41">
        <f>IF(COUNT('2. Collected Data'!J143,'2. Collected Data'!J243,'2. Collected Data'!J343,'2. Collected Data'!J443,'2. Collected Data'!J43)&lt;=1,"",AVERAGE('2. Collected Data'!J143,'2. Collected Data'!J243,'2. Collected Data'!J343,'2. Collected Data'!J443,'2. Collected Data'!J43))</f>
        <v>7.666666666666667</v>
      </c>
      <c r="K43" s="41">
        <f>IF(COUNT('2. Collected Data'!K143,'2. Collected Data'!K243,'2. Collected Data'!K343,'2. Collected Data'!K443,'2. Collected Data'!K43)&lt;=1,"",AVERAGE('2. Collected Data'!K143,'2. Collected Data'!K243,'2. Collected Data'!K343,'2. Collected Data'!K443,'2. Collected Data'!K43))</f>
        <v>105.33333333333333</v>
      </c>
      <c r="L43" s="41">
        <f>IF(COUNT('2. Collected Data'!L143,'2. Collected Data'!L243,'2. Collected Data'!L343,'2. Collected Data'!L443,'2. Collected Data'!L43)&lt;=1,"",AVERAGE('2. Collected Data'!L143,'2. Collected Data'!L243,'2. Collected Data'!L343,'2. Collected Data'!L443,'2. Collected Data'!L43))</f>
        <v>0</v>
      </c>
      <c r="M43" s="41">
        <f>IF(COUNT('2. Collected Data'!M143,'2. Collected Data'!M243,'2. Collected Data'!M343,'2. Collected Data'!M443,'2. Collected Data'!M43)&lt;=1,"",AVERAGE('2. Collected Data'!M143,'2. Collected Data'!M243,'2. Collected Data'!M343,'2. Collected Data'!M443,'2. Collected Data'!M43))</f>
        <v>148</v>
      </c>
      <c r="N43" s="41">
        <f>IF(COUNT('2. Collected Data'!N143,'2. Collected Data'!N243,'2. Collected Data'!N343,'2. Collected Data'!N443,'2. Collected Data'!N43)&lt;=1,"",AVERAGE('2. Collected Data'!N143,'2. Collected Data'!N243,'2. Collected Data'!N343,'2. Collected Data'!N443,'2. Collected Data'!N43))</f>
        <v>122</v>
      </c>
      <c r="O43" s="41">
        <f>IF(COUNT('2. Collected Data'!O143,'2. Collected Data'!O243,'2. Collected Data'!O343,'2. Collected Data'!O443,'2. Collected Data'!O43)&lt;=1,"",AVERAGE('2. Collected Data'!O143,'2. Collected Data'!O243,'2. Collected Data'!O343,'2. Collected Data'!O443,'2. Collected Data'!O43))</f>
        <v>339.33333333333331</v>
      </c>
      <c r="P43" s="41">
        <f>IF(COUNT('2. Collected Data'!P143,'2. Collected Data'!P243,'2. Collected Data'!P343,'2. Collected Data'!P443,'2. Collected Data'!P43)&lt;=1,"",AVERAGE('2. Collected Data'!P143,'2. Collected Data'!P243,'2. Collected Data'!P343,'2. Collected Data'!P443,'2. Collected Data'!P43))</f>
        <v>19.333333333333332</v>
      </c>
      <c r="Q43" s="41">
        <f>IF(COUNT('2. Collected Data'!Q143,'2. Collected Data'!Q243,'2. Collected Data'!Q343,'2. Collected Data'!Q443,'2. Collected Data'!Q43)&lt;=1,"",AVERAGE('2. Collected Data'!Q143,'2. Collected Data'!Q243,'2. Collected Data'!Q343,'2. Collected Data'!Q443,'2. Collected Data'!Q43))</f>
        <v>1963.3333333333333</v>
      </c>
      <c r="R43" s="41">
        <f>IF(COUNT('2. Collected Data'!R143,'2. Collected Data'!R243,'2. Collected Data'!R343,'2. Collected Data'!R443,'2. Collected Data'!R43)&lt;=1,"",AVERAGE('2. Collected Data'!R143,'2. Collected Data'!R243,'2. Collected Data'!R343,'2. Collected Data'!R443,'2. Collected Data'!R43))</f>
        <v>0</v>
      </c>
      <c r="S43" s="41">
        <f>IF(COUNT('2. Collected Data'!S143,'2. Collected Data'!S243,'2. Collected Data'!S343,'2. Collected Data'!S443,'2. Collected Data'!S43)&lt;=1,"",AVERAGE('2. Collected Data'!S143,'2. Collected Data'!S243,'2. Collected Data'!S343,'2. Collected Data'!S443,'2. Collected Data'!S43))</f>
        <v>0</v>
      </c>
      <c r="T43" s="41">
        <f>IF(COUNT('2. Collected Data'!T143,'2. Collected Data'!T243,'2. Collected Data'!T343,'2. Collected Data'!T443,'2. Collected Data'!T43)&lt;=1,"",AVERAGE('2. Collected Data'!T143,'2. Collected Data'!T243,'2. Collected Data'!T343,'2. Collected Data'!T443,'2. Collected Data'!T43))</f>
        <v>0</v>
      </c>
      <c r="U43" s="41">
        <f>IF(COUNT('2. Collected Data'!U143,'2. Collected Data'!U243,'2. Collected Data'!U343,'2. Collected Data'!U443,'2. Collected Data'!U43)&lt;=1,"",AVERAGE('2. Collected Data'!U143,'2. Collected Data'!U243,'2. Collected Data'!U343,'2. Collected Data'!U443,'2. Collected Data'!U43))</f>
        <v>0</v>
      </c>
      <c r="V43" s="41">
        <f>IF(COUNT('2. Collected Data'!V143,'2. Collected Data'!V243,'2. Collected Data'!V343,'2. Collected Data'!V443,'2. Collected Data'!V43)&lt;=1,"",AVERAGE('2. Collected Data'!V143,'2. Collected Data'!V243,'2. Collected Data'!V343,'2. Collected Data'!V443,'2. Collected Data'!V43))</f>
        <v>0</v>
      </c>
      <c r="W43" s="41">
        <f>IF(COUNT('2. Collected Data'!W143,'2. Collected Data'!W243,'2. Collected Data'!W343,'2. Collected Data'!W443,'2. Collected Data'!W43)&lt;=1,"",AVERAGE('2. Collected Data'!W143,'2. Collected Data'!W243,'2. Collected Data'!W343,'2. Collected Data'!W443,'2. Collected Data'!W43))</f>
        <v>280.66666666666669</v>
      </c>
      <c r="X43" s="41">
        <f>IF(COUNT('2. Collected Data'!X143,'2. Collected Data'!X243,'2. Collected Data'!X343,'2. Collected Data'!X443,'2. Collected Data'!X43)&lt;=1,"",AVERAGE('2. Collected Data'!X143,'2. Collected Data'!X243,'2. Collected Data'!X343,'2. Collected Data'!X443,'2. Collected Data'!X43))</f>
        <v>0</v>
      </c>
      <c r="Y43" s="41">
        <f>IF(COUNT('2. Collected Data'!Y143,'2. Collected Data'!Y243,'2. Collected Data'!Y343,'2. Collected Data'!Y443,'2. Collected Data'!Y43)&lt;=1,"",AVERAGE('2. Collected Data'!Y143,'2. Collected Data'!Y243,'2. Collected Data'!Y343,'2. Collected Data'!Y443,'2. Collected Data'!Y43))</f>
        <v>686.33333333333337</v>
      </c>
      <c r="Z43" s="41">
        <f>IF(COUNT('2. Collected Data'!Z143,'2. Collected Data'!Z243,'2. Collected Data'!Z343,'2. Collected Data'!Z443,'2. Collected Data'!Z43)&lt;=1,"",AVERAGE('2. Collected Data'!Z143,'2. Collected Data'!Z243,'2. Collected Data'!Z343,'2. Collected Data'!Z443,'2. Collected Data'!Z43))</f>
        <v>616.66666666666663</v>
      </c>
      <c r="AA43" s="156">
        <f>IF(COUNT('2. Collected Data'!AA143,'2. Collected Data'!AA243,'2. Collected Data'!AA343,'2. Collected Data'!AA443,'2. Collected Data'!AA43)&lt;=1,"",AVERAGE('2. Collected Data'!AA143,'2. Collected Data'!AA243,'2. Collected Data'!AA343,'2. Collected Data'!AA443,'2. Collected Data'!AA43))</f>
        <v>0.40000000000000008</v>
      </c>
      <c r="AB43" s="156">
        <f>IF(COUNT('2. Collected Data'!AB143,'2. Collected Data'!AB243,'2. Collected Data'!AB343,'2. Collected Data'!AB443,'2. Collected Data'!AB43)&lt;=1,"",AVERAGE('2. Collected Data'!AB143,'2. Collected Data'!AB243,'2. Collected Data'!AB343,'2. Collected Data'!AB443,'2. Collected Data'!AB43))</f>
        <v>0.6</v>
      </c>
      <c r="AC43" s="156">
        <f>IF(COUNT('2. Collected Data'!AC143,'2. Collected Data'!AC243,'2. Collected Data'!AC343,'2. Collected Data'!AC443,'2. Collected Data'!AC43)&lt;=1,"",AVERAGE('2. Collected Data'!AC143,'2. Collected Data'!AC243,'2. Collected Data'!AC343,'2. Collected Data'!AC443,'2. Collected Data'!AC43))</f>
        <v>0</v>
      </c>
      <c r="AD43" s="41">
        <f>IF(COUNT('2. Collected Data'!AD143,'2. Collected Data'!AD243,'2. Collected Data'!AD343,'2. Collected Data'!AD443,'2. Collected Data'!AD43)&lt;=1,"",AVERAGE('2. Collected Data'!AD143,'2. Collected Data'!AD243,'2. Collected Data'!AD343,'2. Collected Data'!AD443,'2. Collected Data'!AD43))</f>
        <v>68.666666666666671</v>
      </c>
      <c r="AE43" s="41">
        <f>IF(COUNT('2. Collected Data'!AE143,'2. Collected Data'!AE243,'2. Collected Data'!AE343,'2. Collected Data'!AE443,'2. Collected Data'!AE43)&lt;=1,"",AVERAGE('2. Collected Data'!AE143,'2. Collected Data'!AE243,'2. Collected Data'!AE343,'2. Collected Data'!AE443,'2. Collected Data'!AE43))</f>
        <v>275333.33333333331</v>
      </c>
      <c r="AF43" s="41">
        <f>IF(COUNT('2. Collected Data'!AF143,'2. Collected Data'!AF243,'2. Collected Data'!AF343,'2. Collected Data'!AF443,'2. Collected Data'!AF43)&lt;=1,"",AVERAGE('2. Collected Data'!AF143,'2. Collected Data'!AF243,'2. Collected Data'!AF343,'2. Collected Data'!AF443,'2. Collected Data'!AF43))</f>
        <v>66</v>
      </c>
      <c r="AG43" s="41">
        <f>IF(COUNT('2. Collected Data'!AG143,'2. Collected Data'!AG243,'2. Collected Data'!AG343,'2. Collected Data'!AG443,'2. Collected Data'!AG43)&lt;=1,"",AVERAGE('2. Collected Data'!AG143,'2. Collected Data'!AG243,'2. Collected Data'!AG343,'2. Collected Data'!AG443,'2. Collected Data'!AG43))</f>
        <v>802000</v>
      </c>
      <c r="AH43" s="81"/>
      <c r="AI43" s="41">
        <f>IF(COUNT('2. Collected Data'!AI143,'2. Collected Data'!AI243,'2. Collected Data'!AI343,'2. Collected Data'!AI443,'2. Collected Data'!AI43)&lt;=1,"",AVERAGE('2. Collected Data'!AI143,'2. Collected Data'!AI243,'2. Collected Data'!AI343,'2. Collected Data'!AI443,'2. Collected Data'!AI43))</f>
        <v>254333.33333333334</v>
      </c>
      <c r="AJ43" s="41">
        <f>IF(COUNT('2. Collected Data'!AJ143,'2. Collected Data'!AJ243,'2. Collected Data'!AJ343,'2. Collected Data'!AJ443,'2. Collected Data'!AJ43)&lt;=1,"",AVERAGE('2. Collected Data'!AJ143,'2. Collected Data'!AJ243,'2. Collected Data'!AJ343,'2. Collected Data'!AJ443,'2. Collected Data'!AJ43))</f>
        <v>206666.66666666666</v>
      </c>
      <c r="AK43" s="41">
        <f>IF(COUNT('2. Collected Data'!AK143,'2. Collected Data'!AK243,'2. Collected Data'!AK343,'2. Collected Data'!AK443,'2. Collected Data'!AK43)&lt;=1,"",AVERAGE('2. Collected Data'!AK143,'2. Collected Data'!AK243,'2. Collected Data'!AK343,'2. Collected Data'!AK443,'2. Collected Data'!AK43))</f>
        <v>0</v>
      </c>
      <c r="AL43" s="41">
        <f>IF(COUNT('2. Collected Data'!AL143,'2. Collected Data'!AL243,'2. Collected Data'!AL343,'2. Collected Data'!AL443,'2. Collected Data'!AL43)&lt;=1,"",AVERAGE('2. Collected Data'!AL143,'2. Collected Data'!AL243,'2. Collected Data'!AL343,'2. Collected Data'!AL443,'2. Collected Data'!AL43))</f>
        <v>5000</v>
      </c>
      <c r="AM43" s="41">
        <f>IF(COUNT('2. Collected Data'!AM143,'2. Collected Data'!AM243,'2. Collected Data'!AM343,'2. Collected Data'!AM443,'2. Collected Data'!AM43)&lt;=1,"",AVERAGE('2. Collected Data'!AM143,'2. Collected Data'!AM243,'2. Collected Data'!AM343,'2. Collected Data'!AM443,'2. Collected Data'!AM43))</f>
        <v>0</v>
      </c>
      <c r="AN43" s="113"/>
      <c r="AO43" s="41">
        <f>IF(COUNT('2. Collected Data'!AO143,'2. Collected Data'!AO243,'2. Collected Data'!AO343,'2. Collected Data'!AO443,'2. Collected Data'!AO43)&lt;=1,"",AVERAGE('2. Collected Data'!AO143,'2. Collected Data'!AO243,'2. Collected Data'!AO343,'2. Collected Data'!AO443,'2. Collected Data'!AO43))</f>
        <v>42333.333333333336</v>
      </c>
      <c r="AP43" s="41">
        <f>IF(COUNT('2. Collected Data'!AP143,'2. Collected Data'!AP243,'2. Collected Data'!AP343,'2. Collected Data'!AP443,'2. Collected Data'!AP43)&lt;=1,"",AVERAGE('2. Collected Data'!AP143,'2. Collected Data'!AP243,'2. Collected Data'!AP343,'2. Collected Data'!AP443,'2. Collected Data'!AP43))</f>
        <v>515333.33333333331</v>
      </c>
      <c r="AQ43" s="41">
        <f>IF(COUNT('2. Collected Data'!AQ143,'2. Collected Data'!AQ243,'2. Collected Data'!AQ343,'2. Collected Data'!AQ443,'2. Collected Data'!AQ43)&lt;=1,"",AVERAGE('2. Collected Data'!AQ143,'2. Collected Data'!AQ243,'2. Collected Data'!AQ343,'2. Collected Data'!AQ443,'2. Collected Data'!AQ43))</f>
        <v>0</v>
      </c>
      <c r="AR43" s="41">
        <f>IF(COUNT('2. Collected Data'!AR143,'2. Collected Data'!AR243,'2. Collected Data'!AR343,'2. Collected Data'!AR443,'2. Collected Data'!AR43)&lt;=1,"",AVERAGE('2. Collected Data'!AR143,'2. Collected Data'!AR243,'2. Collected Data'!AR343,'2. Collected Data'!AR443,'2. Collected Data'!AR43))</f>
        <v>0</v>
      </c>
      <c r="AS43" s="41">
        <f>IF(COUNT('2. Collected Data'!AS143,'2. Collected Data'!AS243,'2. Collected Data'!AS343,'2. Collected Data'!AS443,'2. Collected Data'!AS43)&lt;=1,"",AVERAGE('2. Collected Data'!AS143,'2. Collected Data'!AS243,'2. Collected Data'!AS343,'2. Collected Data'!AS443,'2. Collected Data'!AS43))</f>
        <v>0</v>
      </c>
      <c r="AT43" s="41">
        <f>IF(COUNT('2. Collected Data'!AT143,'2. Collected Data'!AT243,'2. Collected Data'!AT343,'2. Collected Data'!AT443,'2. Collected Data'!AT43)&lt;=1,"",AVERAGE('2. Collected Data'!AT143,'2. Collected Data'!AT243,'2. Collected Data'!AT343,'2. Collected Data'!AT443,'2. Collected Data'!AT43))</f>
        <v>20000</v>
      </c>
      <c r="AU43" s="41">
        <f>IF(COUNT('2. Collected Data'!AU143,'2. Collected Data'!AU243,'2. Collected Data'!AU343,'2. Collected Data'!AU443,'2. Collected Data'!AU43)&lt;=1,"",AVERAGE('2. Collected Data'!AU143,'2. Collected Data'!AU243,'2. Collected Data'!AU343,'2. Collected Data'!AU443,'2. Collected Data'!AU43))</f>
        <v>0</v>
      </c>
      <c r="AV43" s="81"/>
      <c r="AW43" s="156">
        <f>IF(COUNT('2. Collected Data'!AW143,'2. Collected Data'!AW243,'2. Collected Data'!AW343,'2. Collected Data'!AW443,'2. Collected Data'!AW43)&lt;=1,"",AVERAGE('2. Collected Data'!AW143,'2. Collected Data'!AW243,'2. Collected Data'!AW343,'2. Collected Data'!AW443,'2. Collected Data'!AW43))</f>
        <v>0.4</v>
      </c>
      <c r="AX43" s="156">
        <f>IF(COUNT('2. Collected Data'!AX143,'2. Collected Data'!AX243,'2. Collected Data'!AX343,'2. Collected Data'!AX443,'2. Collected Data'!AX43)&lt;=1,"",AVERAGE('2. Collected Data'!AX143,'2. Collected Data'!AX243,'2. Collected Data'!AX343,'2. Collected Data'!AX443,'2. Collected Data'!AX43))</f>
        <v>0.35</v>
      </c>
      <c r="AY43" s="46"/>
      <c r="AZ43" s="84"/>
      <c r="BA43" s="81"/>
      <c r="BB43" s="71">
        <f>IF(COUNT('2. Collected Data'!BB143,'2. Collected Data'!BB243,'2. Collected Data'!BB343,'2. Collected Data'!BB443,'2. Collected Data'!BB43)&lt;=1,"",AVERAGE('2. Collected Data'!BB143,'2. Collected Data'!BB243,'2. Collected Data'!BB343,'2. Collected Data'!BB443,'2. Collected Data'!BB43))</f>
        <v>60.773333333333333</v>
      </c>
      <c r="BC43" s="68">
        <f>IF(COUNT('2. Collected Data'!BC143,'2. Collected Data'!BC243,'2. Collected Data'!BC343,'2. Collected Data'!BC443,'2. Collected Data'!BC43)&lt;=1,"",AVERAGE('2. Collected Data'!BC143,'2. Collected Data'!BC243,'2. Collected Data'!BC343,'2. Collected Data'!BC443,'2. Collected Data'!BC43))</f>
        <v>6600000</v>
      </c>
      <c r="BD43" s="68">
        <f>IF(COUNT('2. Collected Data'!BD143,'2. Collected Data'!BD243,'2. Collected Data'!BD343,'2. Collected Data'!BD443,'2. Collected Data'!BD43)&lt;=1,"",AVERAGE('2. Collected Data'!BD143,'2. Collected Data'!BD243,'2. Collected Data'!BD343,'2. Collected Data'!BD443,'2. Collected Data'!BD43))</f>
        <v>4800000</v>
      </c>
      <c r="BE43" s="68">
        <f>IF(COUNT('2. Collected Data'!BE143,'2. Collected Data'!BE243,'2. Collected Data'!BE343,'2. Collected Data'!BE443,'2. Collected Data'!BE43)&lt;=1,"",AVERAGE('2. Collected Data'!BE143,'2. Collected Data'!BE243,'2. Collected Data'!BE343,'2. Collected Data'!BE443,'2. Collected Data'!BE43))</f>
        <v>7933333.333333333</v>
      </c>
      <c r="BF43" s="68">
        <f>IF(COUNT('2. Collected Data'!BF143,'2. Collected Data'!BF243,'2. Collected Data'!BF343,'2. Collected Data'!BF443,'2. Collected Data'!BF43)&lt;=1,"",AVERAGE('2. Collected Data'!BF143,'2. Collected Data'!BF243,'2. Collected Data'!BF343,'2. Collected Data'!BF443,'2. Collected Data'!BF43))</f>
        <v>48166666.666666664</v>
      </c>
      <c r="BG43" s="46"/>
      <c r="BH43" s="71">
        <f>IF(COUNT('2. Collected Data'!BH143,'2. Collected Data'!BH243,'2. Collected Data'!BH343,'2. Collected Data'!BH443,'2. Collected Data'!BH43)&lt;=1,"",AVERAGE('2. Collected Data'!BH143,'2. Collected Data'!BH243,'2. Collected Data'!BH343,'2. Collected Data'!BH443,'2. Collected Data'!BH43))</f>
        <v>61.44</v>
      </c>
      <c r="BI43" s="43"/>
      <c r="BJ43" s="180"/>
      <c r="BK43" s="43">
        <f>IF(COUNT('2. Collected Data'!BK143,'2. Collected Data'!BK243,'2. Collected Data'!BK343,'2. Collected Data'!BK443,'2. Collected Data'!BK43)&lt;=1,"",AVERAGE('2. Collected Data'!BK143,'2. Collected Data'!BK243,'2. Collected Data'!BK343,'2. Collected Data'!BK443,'2. Collected Data'!BK43))</f>
        <v>146.94999999999999</v>
      </c>
    </row>
    <row r="44" spans="1:63" s="47" customFormat="1" ht="11.25" customHeight="1" x14ac:dyDescent="0.15">
      <c r="A44" s="82" t="s">
        <v>355</v>
      </c>
      <c r="B44" s="147"/>
      <c r="C44" s="306"/>
      <c r="D44" s="306"/>
      <c r="E44" s="306"/>
      <c r="F44" s="306"/>
      <c r="G44" s="41" t="str">
        <f>IF(COUNT('2. Collected Data'!G144,'2. Collected Data'!G244,'2. Collected Data'!G344,'2. Collected Data'!G444,'2. Collected Data'!G44)&lt;=1,"",AVERAGE('2. Collected Data'!G144,'2. Collected Data'!G244,'2. Collected Data'!G344,'2. Collected Data'!G444,'2. Collected Data'!G44))</f>
        <v/>
      </c>
      <c r="H44" s="41" t="str">
        <f>IF(COUNT('2. Collected Data'!H144,'2. Collected Data'!H244,'2. Collected Data'!H344,'2. Collected Data'!H444,'2. Collected Data'!H44)&lt;=1,"",AVERAGE('2. Collected Data'!H144,'2. Collected Data'!H244,'2. Collected Data'!H344,'2. Collected Data'!H444,'2. Collected Data'!H44))</f>
        <v/>
      </c>
      <c r="I44" s="41" t="str">
        <f>IF(COUNT('2. Collected Data'!I144,'2. Collected Data'!I244,'2. Collected Data'!I344,'2. Collected Data'!I444,'2. Collected Data'!I44)&lt;=1,"",AVERAGE('2. Collected Data'!I144,'2. Collected Data'!I244,'2. Collected Data'!I344,'2. Collected Data'!I444,'2. Collected Data'!I44))</f>
        <v/>
      </c>
      <c r="J44" s="41" t="str">
        <f>IF(COUNT('2. Collected Data'!J144,'2. Collected Data'!J244,'2. Collected Data'!J344,'2. Collected Data'!J444,'2. Collected Data'!J44)&lt;=1,"",AVERAGE('2. Collected Data'!J144,'2. Collected Data'!J244,'2. Collected Data'!J344,'2. Collected Data'!J444,'2. Collected Data'!J44))</f>
        <v/>
      </c>
      <c r="K44" s="41" t="str">
        <f>IF(COUNT('2. Collected Data'!K144,'2. Collected Data'!K244,'2. Collected Data'!K344,'2. Collected Data'!K444,'2. Collected Data'!K44)&lt;=1,"",AVERAGE('2. Collected Data'!K144,'2. Collected Data'!K244,'2. Collected Data'!K344,'2. Collected Data'!K444,'2. Collected Data'!K44))</f>
        <v/>
      </c>
      <c r="L44" s="41" t="str">
        <f>IF(COUNT('2. Collected Data'!L144,'2. Collected Data'!L244,'2. Collected Data'!L344,'2. Collected Data'!L444,'2. Collected Data'!L44)&lt;=1,"",AVERAGE('2. Collected Data'!L144,'2. Collected Data'!L244,'2. Collected Data'!L344,'2. Collected Data'!L444,'2. Collected Data'!L44))</f>
        <v/>
      </c>
      <c r="M44" s="41" t="str">
        <f>IF(COUNT('2. Collected Data'!M144,'2. Collected Data'!M244,'2. Collected Data'!M344,'2. Collected Data'!M444,'2. Collected Data'!M44)&lt;=1,"",AVERAGE('2. Collected Data'!M144,'2. Collected Data'!M244,'2. Collected Data'!M344,'2. Collected Data'!M444,'2. Collected Data'!M44))</f>
        <v/>
      </c>
      <c r="N44" s="41" t="str">
        <f>IF(COUNT('2. Collected Data'!N144,'2. Collected Data'!N244,'2. Collected Data'!N344,'2. Collected Data'!N444,'2. Collected Data'!N44)&lt;=1,"",AVERAGE('2. Collected Data'!N144,'2. Collected Data'!N244,'2. Collected Data'!N344,'2. Collected Data'!N444,'2. Collected Data'!N44))</f>
        <v/>
      </c>
      <c r="O44" s="41" t="str">
        <f>IF(COUNT('2. Collected Data'!O144,'2. Collected Data'!O244,'2. Collected Data'!O344,'2. Collected Data'!O444,'2. Collected Data'!O44)&lt;=1,"",AVERAGE('2. Collected Data'!O144,'2. Collected Data'!O244,'2. Collected Data'!O344,'2. Collected Data'!O444,'2. Collected Data'!O44))</f>
        <v/>
      </c>
      <c r="P44" s="41" t="str">
        <f>IF(COUNT('2. Collected Data'!P144,'2. Collected Data'!P244,'2. Collected Data'!P344,'2. Collected Data'!P444,'2. Collected Data'!P44)&lt;=1,"",AVERAGE('2. Collected Data'!P144,'2. Collected Data'!P244,'2. Collected Data'!P344,'2. Collected Data'!P444,'2. Collected Data'!P44))</f>
        <v/>
      </c>
      <c r="Q44" s="41" t="str">
        <f>IF(COUNT('2. Collected Data'!Q144,'2. Collected Data'!Q244,'2. Collected Data'!Q344,'2. Collected Data'!Q444,'2. Collected Data'!Q44)&lt;=1,"",AVERAGE('2. Collected Data'!Q144,'2. Collected Data'!Q244,'2. Collected Data'!Q344,'2. Collected Data'!Q444,'2. Collected Data'!Q44))</f>
        <v/>
      </c>
      <c r="R44" s="41" t="str">
        <f>IF(COUNT('2. Collected Data'!R144,'2. Collected Data'!R244,'2. Collected Data'!R344,'2. Collected Data'!R444,'2. Collected Data'!R44)&lt;=1,"",AVERAGE('2. Collected Data'!R144,'2. Collected Data'!R244,'2. Collected Data'!R344,'2. Collected Data'!R444,'2. Collected Data'!R44))</f>
        <v/>
      </c>
      <c r="S44" s="41" t="str">
        <f>IF(COUNT('2. Collected Data'!S144,'2. Collected Data'!S244,'2. Collected Data'!S344,'2. Collected Data'!S444,'2. Collected Data'!S44)&lt;=1,"",AVERAGE('2. Collected Data'!S144,'2. Collected Data'!S244,'2. Collected Data'!S344,'2. Collected Data'!S444,'2. Collected Data'!S44))</f>
        <v/>
      </c>
      <c r="T44" s="41" t="str">
        <f>IF(COUNT('2. Collected Data'!T144,'2. Collected Data'!T244,'2. Collected Data'!T344,'2. Collected Data'!T444,'2. Collected Data'!T44)&lt;=1,"",AVERAGE('2. Collected Data'!T144,'2. Collected Data'!T244,'2. Collected Data'!T344,'2. Collected Data'!T444,'2. Collected Data'!T44))</f>
        <v/>
      </c>
      <c r="U44" s="41" t="str">
        <f>IF(COUNT('2. Collected Data'!U144,'2. Collected Data'!U244,'2. Collected Data'!U344,'2. Collected Data'!U444,'2. Collected Data'!U44)&lt;=1,"",AVERAGE('2. Collected Data'!U144,'2. Collected Data'!U244,'2. Collected Data'!U344,'2. Collected Data'!U444,'2. Collected Data'!U44))</f>
        <v/>
      </c>
      <c r="V44" s="41" t="str">
        <f>IF(COUNT('2. Collected Data'!V144,'2. Collected Data'!V244,'2. Collected Data'!V344,'2. Collected Data'!V444,'2. Collected Data'!V44)&lt;=1,"",AVERAGE('2. Collected Data'!V144,'2. Collected Data'!V244,'2. Collected Data'!V344,'2. Collected Data'!V444,'2. Collected Data'!V44))</f>
        <v/>
      </c>
      <c r="W44" s="41" t="str">
        <f>IF(COUNT('2. Collected Data'!W144,'2. Collected Data'!W244,'2. Collected Data'!W344,'2. Collected Data'!W444,'2. Collected Data'!W44)&lt;=1,"",AVERAGE('2. Collected Data'!W144,'2. Collected Data'!W244,'2. Collected Data'!W344,'2. Collected Data'!W444,'2. Collected Data'!W44))</f>
        <v/>
      </c>
      <c r="X44" s="41" t="str">
        <f>IF(COUNT('2. Collected Data'!X144,'2. Collected Data'!X244,'2. Collected Data'!X344,'2. Collected Data'!X444,'2. Collected Data'!X44)&lt;=1,"",AVERAGE('2. Collected Data'!X144,'2. Collected Data'!X244,'2. Collected Data'!X344,'2. Collected Data'!X444,'2. Collected Data'!X44))</f>
        <v/>
      </c>
      <c r="Y44" s="41" t="str">
        <f>IF(COUNT('2. Collected Data'!Y144,'2. Collected Data'!Y244,'2. Collected Data'!Y344,'2. Collected Data'!Y444,'2. Collected Data'!Y44)&lt;=1,"",AVERAGE('2. Collected Data'!Y144,'2. Collected Data'!Y244,'2. Collected Data'!Y344,'2. Collected Data'!Y444,'2. Collected Data'!Y44))</f>
        <v/>
      </c>
      <c r="Z44" s="41" t="str">
        <f>IF(COUNT('2. Collected Data'!Z144,'2. Collected Data'!Z244,'2. Collected Data'!Z344,'2. Collected Data'!Z444,'2. Collected Data'!Z44)&lt;=1,"",AVERAGE('2. Collected Data'!Z144,'2. Collected Data'!Z244,'2. Collected Data'!Z344,'2. Collected Data'!Z444,'2. Collected Data'!Z44))</f>
        <v/>
      </c>
      <c r="AA44" s="156" t="str">
        <f>IF(COUNT('2. Collected Data'!AA144,'2. Collected Data'!AA244,'2. Collected Data'!AA344,'2. Collected Data'!AA444,'2. Collected Data'!AA44)&lt;=1,"",AVERAGE('2. Collected Data'!AA144,'2. Collected Data'!AA244,'2. Collected Data'!AA344,'2. Collected Data'!AA444,'2. Collected Data'!AA44))</f>
        <v/>
      </c>
      <c r="AB44" s="156" t="str">
        <f>IF(COUNT('2. Collected Data'!AB144,'2. Collected Data'!AB244,'2. Collected Data'!AB344,'2. Collected Data'!AB444,'2. Collected Data'!AB44)&lt;=1,"",AVERAGE('2. Collected Data'!AB144,'2. Collected Data'!AB244,'2. Collected Data'!AB344,'2. Collected Data'!AB444,'2. Collected Data'!AB44))</f>
        <v/>
      </c>
      <c r="AC44" s="156" t="str">
        <f>IF(COUNT('2. Collected Data'!AC144,'2. Collected Data'!AC244,'2. Collected Data'!AC344,'2. Collected Data'!AC444,'2. Collected Data'!AC44)&lt;=1,"",AVERAGE('2. Collected Data'!AC144,'2. Collected Data'!AC244,'2. Collected Data'!AC344,'2. Collected Data'!AC444,'2. Collected Data'!AC44))</f>
        <v/>
      </c>
      <c r="AD44" s="41" t="str">
        <f>IF(COUNT('2. Collected Data'!AD144,'2. Collected Data'!AD244,'2. Collected Data'!AD344,'2. Collected Data'!AD444,'2. Collected Data'!AD44)&lt;=1,"",AVERAGE('2. Collected Data'!AD144,'2. Collected Data'!AD244,'2. Collected Data'!AD344,'2. Collected Data'!AD444,'2. Collected Data'!AD44))</f>
        <v/>
      </c>
      <c r="AE44" s="41" t="str">
        <f>IF(COUNT('2. Collected Data'!AE144,'2. Collected Data'!AE244,'2. Collected Data'!AE344,'2. Collected Data'!AE444,'2. Collected Data'!AE44)&lt;=1,"",AVERAGE('2. Collected Data'!AE144,'2. Collected Data'!AE244,'2. Collected Data'!AE344,'2. Collected Data'!AE444,'2. Collected Data'!AE44))</f>
        <v/>
      </c>
      <c r="AF44" s="41" t="str">
        <f>IF(COUNT('2. Collected Data'!AF144,'2. Collected Data'!AF244,'2. Collected Data'!AF344,'2. Collected Data'!AF444,'2. Collected Data'!AF44)&lt;=1,"",AVERAGE('2. Collected Data'!AF144,'2. Collected Data'!AF244,'2. Collected Data'!AF344,'2. Collected Data'!AF444,'2. Collected Data'!AF44))</f>
        <v/>
      </c>
      <c r="AG44" s="41" t="str">
        <f>IF(COUNT('2. Collected Data'!AG144,'2. Collected Data'!AG244,'2. Collected Data'!AG344,'2. Collected Data'!AG444,'2. Collected Data'!AG44)&lt;=1,"",AVERAGE('2. Collected Data'!AG144,'2. Collected Data'!AG244,'2. Collected Data'!AG344,'2. Collected Data'!AG444,'2. Collected Data'!AG44))</f>
        <v/>
      </c>
      <c r="AH44" s="81"/>
      <c r="AI44" s="41" t="str">
        <f>IF(COUNT('2. Collected Data'!AI144,'2. Collected Data'!AI244,'2. Collected Data'!AI344,'2. Collected Data'!AI444,'2. Collected Data'!AI44)&lt;=1,"",AVERAGE('2. Collected Data'!AI144,'2. Collected Data'!AI244,'2. Collected Data'!AI344,'2. Collected Data'!AI444,'2. Collected Data'!AI44))</f>
        <v/>
      </c>
      <c r="AJ44" s="41" t="str">
        <f>IF(COUNT('2. Collected Data'!AJ144,'2. Collected Data'!AJ244,'2. Collected Data'!AJ344,'2. Collected Data'!AJ444,'2. Collected Data'!AJ44)&lt;=1,"",AVERAGE('2. Collected Data'!AJ144,'2. Collected Data'!AJ244,'2. Collected Data'!AJ344,'2. Collected Data'!AJ444,'2. Collected Data'!AJ44))</f>
        <v/>
      </c>
      <c r="AK44" s="41" t="str">
        <f>IF(COUNT('2. Collected Data'!AK144,'2. Collected Data'!AK244,'2. Collected Data'!AK344,'2. Collected Data'!AK444,'2. Collected Data'!AK44)&lt;=1,"",AVERAGE('2. Collected Data'!AK144,'2. Collected Data'!AK244,'2. Collected Data'!AK344,'2. Collected Data'!AK444,'2. Collected Data'!AK44))</f>
        <v/>
      </c>
      <c r="AL44" s="41" t="str">
        <f>IF(COUNT('2. Collected Data'!AL144,'2. Collected Data'!AL244,'2. Collected Data'!AL344,'2. Collected Data'!AL444,'2. Collected Data'!AL44)&lt;=1,"",AVERAGE('2. Collected Data'!AL144,'2. Collected Data'!AL244,'2. Collected Data'!AL344,'2. Collected Data'!AL444,'2. Collected Data'!AL44))</f>
        <v/>
      </c>
      <c r="AM44" s="41" t="str">
        <f>IF(COUNT('2. Collected Data'!AM144,'2. Collected Data'!AM244,'2. Collected Data'!AM344,'2. Collected Data'!AM444,'2. Collected Data'!AM44)&lt;=1,"",AVERAGE('2. Collected Data'!AM144,'2. Collected Data'!AM244,'2. Collected Data'!AM344,'2. Collected Data'!AM444,'2. Collected Data'!AM44))</f>
        <v/>
      </c>
      <c r="AN44" s="113"/>
      <c r="AO44" s="41" t="str">
        <f>IF(COUNT('2. Collected Data'!AO144,'2. Collected Data'!AO244,'2. Collected Data'!AO344,'2. Collected Data'!AO444,'2. Collected Data'!AO44)&lt;=1,"",AVERAGE('2. Collected Data'!AO144,'2. Collected Data'!AO244,'2. Collected Data'!AO344,'2. Collected Data'!AO444,'2. Collected Data'!AO44))</f>
        <v/>
      </c>
      <c r="AP44" s="41" t="str">
        <f>IF(COUNT('2. Collected Data'!AP144,'2. Collected Data'!AP244,'2. Collected Data'!AP344,'2. Collected Data'!AP444,'2. Collected Data'!AP44)&lt;=1,"",AVERAGE('2. Collected Data'!AP144,'2. Collected Data'!AP244,'2. Collected Data'!AP344,'2. Collected Data'!AP444,'2. Collected Data'!AP44))</f>
        <v/>
      </c>
      <c r="AQ44" s="41" t="str">
        <f>IF(COUNT('2. Collected Data'!AQ144,'2. Collected Data'!AQ244,'2. Collected Data'!AQ344,'2. Collected Data'!AQ444,'2. Collected Data'!AQ44)&lt;=1,"",AVERAGE('2. Collected Data'!AQ144,'2. Collected Data'!AQ244,'2. Collected Data'!AQ344,'2. Collected Data'!AQ444,'2. Collected Data'!AQ44))</f>
        <v/>
      </c>
      <c r="AR44" s="41" t="str">
        <f>IF(COUNT('2. Collected Data'!AR144,'2. Collected Data'!AR244,'2. Collected Data'!AR344,'2. Collected Data'!AR444,'2. Collected Data'!AR44)&lt;=1,"",AVERAGE('2. Collected Data'!AR144,'2. Collected Data'!AR244,'2. Collected Data'!AR344,'2. Collected Data'!AR444,'2. Collected Data'!AR44))</f>
        <v/>
      </c>
      <c r="AS44" s="41" t="str">
        <f>IF(COUNT('2. Collected Data'!AS144,'2. Collected Data'!AS244,'2. Collected Data'!AS344,'2. Collected Data'!AS444,'2. Collected Data'!AS44)&lt;=1,"",AVERAGE('2. Collected Data'!AS144,'2. Collected Data'!AS244,'2. Collected Data'!AS344,'2. Collected Data'!AS444,'2. Collected Data'!AS44))</f>
        <v/>
      </c>
      <c r="AT44" s="41" t="str">
        <f>IF(COUNT('2. Collected Data'!AT144,'2. Collected Data'!AT244,'2. Collected Data'!AT344,'2. Collected Data'!AT444,'2. Collected Data'!AT44)&lt;=1,"",AVERAGE('2. Collected Data'!AT144,'2. Collected Data'!AT244,'2. Collected Data'!AT344,'2. Collected Data'!AT444,'2. Collected Data'!AT44))</f>
        <v/>
      </c>
      <c r="AU44" s="41" t="str">
        <f>IF(COUNT('2. Collected Data'!AU144,'2. Collected Data'!AU244,'2. Collected Data'!AU344,'2. Collected Data'!AU444,'2. Collected Data'!AU44)&lt;=1,"",AVERAGE('2. Collected Data'!AU144,'2. Collected Data'!AU244,'2. Collected Data'!AU344,'2. Collected Data'!AU444,'2. Collected Data'!AU44))</f>
        <v/>
      </c>
      <c r="AV44" s="81"/>
      <c r="AW44" s="156" t="str">
        <f>IF(COUNT('2. Collected Data'!AW144,'2. Collected Data'!AW244,'2. Collected Data'!AW344,'2. Collected Data'!AW444,'2. Collected Data'!AW44)&lt;=1,"",AVERAGE('2. Collected Data'!AW144,'2. Collected Data'!AW244,'2. Collected Data'!AW344,'2. Collected Data'!AW444,'2. Collected Data'!AW44))</f>
        <v/>
      </c>
      <c r="AX44" s="156" t="str">
        <f>IF(COUNT('2. Collected Data'!AX144,'2. Collected Data'!AX244,'2. Collected Data'!AX344,'2. Collected Data'!AX444,'2. Collected Data'!AX44)&lt;=1,"",AVERAGE('2. Collected Data'!AX144,'2. Collected Data'!AX244,'2. Collected Data'!AX344,'2. Collected Data'!AX444,'2. Collected Data'!AX44))</f>
        <v/>
      </c>
      <c r="AY44" s="46"/>
      <c r="AZ44" s="84"/>
      <c r="BA44" s="81"/>
      <c r="BB44" s="71" t="str">
        <f>IF(COUNT('2. Collected Data'!BB144,'2. Collected Data'!BB244,'2. Collected Data'!BB344,'2. Collected Data'!BB444,'2. Collected Data'!BB44)&lt;=1,"",AVERAGE('2. Collected Data'!BB144,'2. Collected Data'!BB244,'2. Collected Data'!BB344,'2. Collected Data'!BB444,'2. Collected Data'!BB44))</f>
        <v/>
      </c>
      <c r="BC44" s="68" t="str">
        <f>IF(COUNT('2. Collected Data'!BC144,'2. Collected Data'!BC244,'2. Collected Data'!BC344,'2. Collected Data'!BC444,'2. Collected Data'!BC44)&lt;=1,"",AVERAGE('2. Collected Data'!BC144,'2. Collected Data'!BC244,'2. Collected Data'!BC344,'2. Collected Data'!BC444,'2. Collected Data'!BC44))</f>
        <v/>
      </c>
      <c r="BD44" s="68" t="str">
        <f>IF(COUNT('2. Collected Data'!BD144,'2. Collected Data'!BD244,'2. Collected Data'!BD344,'2. Collected Data'!BD444,'2. Collected Data'!BD44)&lt;=1,"",AVERAGE('2. Collected Data'!BD144,'2. Collected Data'!BD244,'2. Collected Data'!BD344,'2. Collected Data'!BD444,'2. Collected Data'!BD44))</f>
        <v/>
      </c>
      <c r="BE44" s="68" t="str">
        <f>IF(COUNT('2. Collected Data'!BE144,'2. Collected Data'!BE244,'2. Collected Data'!BE344,'2. Collected Data'!BE444,'2. Collected Data'!BE44)&lt;=1,"",AVERAGE('2. Collected Data'!BE144,'2. Collected Data'!BE244,'2. Collected Data'!BE344,'2. Collected Data'!BE444,'2. Collected Data'!BE44))</f>
        <v/>
      </c>
      <c r="BF44" s="68" t="str">
        <f>IF(COUNT('2. Collected Data'!BF144,'2. Collected Data'!BF244,'2. Collected Data'!BF344,'2. Collected Data'!BF444,'2. Collected Data'!BF44)&lt;=1,"",AVERAGE('2. Collected Data'!BF144,'2. Collected Data'!BF244,'2. Collected Data'!BF344,'2. Collected Data'!BF444,'2. Collected Data'!BF44))</f>
        <v/>
      </c>
      <c r="BG44" s="46"/>
      <c r="BH44" s="71" t="str">
        <f>IF(COUNT('2. Collected Data'!BH144,'2. Collected Data'!BH244,'2. Collected Data'!BH344,'2. Collected Data'!BH444,'2. Collected Data'!BH44)&lt;=1,"",AVERAGE('2. Collected Data'!BH144,'2. Collected Data'!BH244,'2. Collected Data'!BH344,'2. Collected Data'!BH444,'2. Collected Data'!BH44))</f>
        <v/>
      </c>
      <c r="BI44" s="43"/>
      <c r="BJ44" s="180"/>
      <c r="BK44" s="43">
        <f>IF(COUNT('2. Collected Data'!BK144,'2. Collected Data'!BK244,'2. Collected Data'!BK344,'2. Collected Data'!BK444,'2. Collected Data'!BK44)&lt;=1,"",AVERAGE('2. Collected Data'!BK144,'2. Collected Data'!BK244,'2. Collected Data'!BK344,'2. Collected Data'!BK444,'2. Collected Data'!BK44))</f>
        <v>243.85</v>
      </c>
    </row>
    <row r="45" spans="1:63" s="47" customFormat="1" ht="11.25" customHeight="1" x14ac:dyDescent="0.15">
      <c r="A45" s="82" t="s">
        <v>100</v>
      </c>
      <c r="B45" s="147"/>
      <c r="C45" s="306"/>
      <c r="D45" s="306"/>
      <c r="E45" s="306"/>
      <c r="F45" s="306"/>
      <c r="G45" s="41">
        <f>IF(COUNT('2. Collected Data'!G145,'2. Collected Data'!G245,'2. Collected Data'!G345,'2. Collected Data'!G445,'2. Collected Data'!G45)&lt;=1,"",AVERAGE('2. Collected Data'!G145,'2. Collected Data'!G245,'2. Collected Data'!G345,'2. Collected Data'!G445,'2. Collected Data'!G45))</f>
        <v>43545.4</v>
      </c>
      <c r="H45" s="41">
        <f>IF(COUNT('2. Collected Data'!H145,'2. Collected Data'!H245,'2. Collected Data'!H345,'2. Collected Data'!H445,'2. Collected Data'!H45)&lt;=1,"",AVERAGE('2. Collected Data'!H145,'2. Collected Data'!H245,'2. Collected Data'!H345,'2. Collected Data'!H445,'2. Collected Data'!H45))</f>
        <v>15616</v>
      </c>
      <c r="I45" s="41">
        <f>IF(COUNT('2. Collected Data'!I145,'2. Collected Data'!I245,'2. Collected Data'!I345,'2. Collected Data'!I445,'2. Collected Data'!I45)&lt;=1,"",AVERAGE('2. Collected Data'!I145,'2. Collected Data'!I245,'2. Collected Data'!I345,'2. Collected Data'!I445,'2. Collected Data'!I45))</f>
        <v>1509.8</v>
      </c>
      <c r="J45" s="41">
        <f>IF(COUNT('2. Collected Data'!J145,'2. Collected Data'!J245,'2. Collected Data'!J345,'2. Collected Data'!J445,'2. Collected Data'!J45)&lt;=1,"",AVERAGE('2. Collected Data'!J145,'2. Collected Data'!J245,'2. Collected Data'!J345,'2. Collected Data'!J445,'2. Collected Data'!J45))</f>
        <v>20</v>
      </c>
      <c r="K45" s="41">
        <f>IF(COUNT('2. Collected Data'!K145,'2. Collected Data'!K245,'2. Collected Data'!K345,'2. Collected Data'!K445,'2. Collected Data'!K45)&lt;=1,"",AVERAGE('2. Collected Data'!K145,'2. Collected Data'!K245,'2. Collected Data'!K345,'2. Collected Data'!K445,'2. Collected Data'!K45))</f>
        <v>35</v>
      </c>
      <c r="L45" s="41">
        <f>IF(COUNT('2. Collected Data'!L145,'2. Collected Data'!L245,'2. Collected Data'!L345,'2. Collected Data'!L445,'2. Collected Data'!L45)&lt;=1,"",AVERAGE('2. Collected Data'!L145,'2. Collected Data'!L245,'2. Collected Data'!L345,'2. Collected Data'!L445,'2. Collected Data'!L45))</f>
        <v>52</v>
      </c>
      <c r="M45" s="41">
        <f>IF(COUNT('2. Collected Data'!M145,'2. Collected Data'!M245,'2. Collected Data'!M345,'2. Collected Data'!M445,'2. Collected Data'!M45)&lt;=1,"",AVERAGE('2. Collected Data'!M145,'2. Collected Data'!M245,'2. Collected Data'!M345,'2. Collected Data'!M445,'2. Collected Data'!M45))</f>
        <v>1509.8</v>
      </c>
      <c r="N45" s="41">
        <f>IF(COUNT('2. Collected Data'!N145,'2. Collected Data'!N245,'2. Collected Data'!N345,'2. Collected Data'!N445,'2. Collected Data'!N45)&lt;=1,"",AVERAGE('2. Collected Data'!N145,'2. Collected Data'!N245,'2. Collected Data'!N345,'2. Collected Data'!N445,'2. Collected Data'!N45))</f>
        <v>185</v>
      </c>
      <c r="O45" s="41">
        <f>IF(COUNT('2. Collected Data'!O145,'2. Collected Data'!O245,'2. Collected Data'!O345,'2. Collected Data'!O445,'2. Collected Data'!O45)&lt;=1,"",AVERAGE('2. Collected Data'!O145,'2. Collected Data'!O245,'2. Collected Data'!O345,'2. Collected Data'!O445,'2. Collected Data'!O45))</f>
        <v>1509.8</v>
      </c>
      <c r="P45" s="41">
        <f>IF(COUNT('2. Collected Data'!P145,'2. Collected Data'!P245,'2. Collected Data'!P345,'2. Collected Data'!P445,'2. Collected Data'!P45)&lt;=1,"",AVERAGE('2. Collected Data'!P145,'2. Collected Data'!P245,'2. Collected Data'!P345,'2. Collected Data'!P445,'2. Collected Data'!P45))</f>
        <v>0</v>
      </c>
      <c r="Q45" s="41">
        <f>IF(COUNT('2. Collected Data'!Q145,'2. Collected Data'!Q245,'2. Collected Data'!Q345,'2. Collected Data'!Q445,'2. Collected Data'!Q45)&lt;=1,"",AVERAGE('2. Collected Data'!Q145,'2. Collected Data'!Q245,'2. Collected Data'!Q345,'2. Collected Data'!Q445,'2. Collected Data'!Q45))</f>
        <v>1000</v>
      </c>
      <c r="R45" s="41">
        <f>IF(COUNT('2. Collected Data'!R145,'2. Collected Data'!R245,'2. Collected Data'!R345,'2. Collected Data'!R445,'2. Collected Data'!R45)&lt;=1,"",AVERAGE('2. Collected Data'!R145,'2. Collected Data'!R245,'2. Collected Data'!R345,'2. Collected Data'!R445,'2. Collected Data'!R45))</f>
        <v>154</v>
      </c>
      <c r="S45" s="41">
        <f>IF(COUNT('2. Collected Data'!S145,'2. Collected Data'!S245,'2. Collected Data'!S345,'2. Collected Data'!S445,'2. Collected Data'!S45)&lt;=1,"",AVERAGE('2. Collected Data'!S145,'2. Collected Data'!S245,'2. Collected Data'!S345,'2. Collected Data'!S445,'2. Collected Data'!S45))</f>
        <v>75</v>
      </c>
      <c r="T45" s="41">
        <f>IF(COUNT('2. Collected Data'!T145,'2. Collected Data'!T245,'2. Collected Data'!T345,'2. Collected Data'!T445,'2. Collected Data'!T45)&lt;=1,"",AVERAGE('2. Collected Data'!T145,'2. Collected Data'!T245,'2. Collected Data'!T345,'2. Collected Data'!T445,'2. Collected Data'!T45))</f>
        <v>0</v>
      </c>
      <c r="U45" s="41">
        <f>IF(COUNT('2. Collected Data'!U145,'2. Collected Data'!U245,'2. Collected Data'!U345,'2. Collected Data'!U445,'2. Collected Data'!U45)&lt;=1,"",AVERAGE('2. Collected Data'!U145,'2. Collected Data'!U245,'2. Collected Data'!U345,'2. Collected Data'!U445,'2. Collected Data'!U45))</f>
        <v>666.66666666666663</v>
      </c>
      <c r="V45" s="41">
        <f>IF(COUNT('2. Collected Data'!V145,'2. Collected Data'!V245,'2. Collected Data'!V345,'2. Collected Data'!V445,'2. Collected Data'!V45)&lt;=1,"",AVERAGE('2. Collected Data'!V145,'2. Collected Data'!V245,'2. Collected Data'!V345,'2. Collected Data'!V445,'2. Collected Data'!V45))</f>
        <v>0</v>
      </c>
      <c r="W45" s="41">
        <f>IF(COUNT('2. Collected Data'!W145,'2. Collected Data'!W245,'2. Collected Data'!W345,'2. Collected Data'!W445,'2. Collected Data'!W45)&lt;=1,"",AVERAGE('2. Collected Data'!W145,'2. Collected Data'!W245,'2. Collected Data'!W345,'2. Collected Data'!W445,'2. Collected Data'!W45))</f>
        <v>700</v>
      </c>
      <c r="X45" s="41">
        <f>IF(COUNT('2. Collected Data'!X145,'2. Collected Data'!X245,'2. Collected Data'!X345,'2. Collected Data'!X445,'2. Collected Data'!X45)&lt;=1,"",AVERAGE('2. Collected Data'!X145,'2. Collected Data'!X245,'2. Collected Data'!X345,'2. Collected Data'!X445,'2. Collected Data'!X45))</f>
        <v>0</v>
      </c>
      <c r="Y45" s="41">
        <f>IF(COUNT('2. Collected Data'!Y145,'2. Collected Data'!Y245,'2. Collected Data'!Y345,'2. Collected Data'!Y445,'2. Collected Data'!Y45)&lt;=1,"",AVERAGE('2. Collected Data'!Y145,'2. Collected Data'!Y245,'2. Collected Data'!Y345,'2. Collected Data'!Y445,'2. Collected Data'!Y45))</f>
        <v>3545.6</v>
      </c>
      <c r="Z45" s="41">
        <f>IF(COUNT('2. Collected Data'!Z145,'2. Collected Data'!Z245,'2. Collected Data'!Z345,'2. Collected Data'!Z445,'2. Collected Data'!Z45)&lt;=1,"",AVERAGE('2. Collected Data'!Z145,'2. Collected Data'!Z245,'2. Collected Data'!Z345,'2. Collected Data'!Z445,'2. Collected Data'!Z45))</f>
        <v>365</v>
      </c>
      <c r="AA45" s="156">
        <f>IF(COUNT('2. Collected Data'!AA145,'2. Collected Data'!AA245,'2. Collected Data'!AA345,'2. Collected Data'!AA445,'2. Collected Data'!AA45)&lt;=1,"",AVERAGE('2. Collected Data'!AA145,'2. Collected Data'!AA245,'2. Collected Data'!AA345,'2. Collected Data'!AA445,'2. Collected Data'!AA45))</f>
        <v>0.84599999999999986</v>
      </c>
      <c r="AB45" s="156">
        <f>IF(COUNT('2. Collected Data'!AB145,'2. Collected Data'!AB245,'2. Collected Data'!AB345,'2. Collected Data'!AB445,'2. Collected Data'!AB45)&lt;=1,"",AVERAGE('2. Collected Data'!AB145,'2. Collected Data'!AB245,'2. Collected Data'!AB345,'2. Collected Data'!AB445,'2. Collected Data'!AB45))</f>
        <v>0</v>
      </c>
      <c r="AC45" s="156">
        <f>IF(COUNT('2. Collected Data'!AC145,'2. Collected Data'!AC245,'2. Collected Data'!AC345,'2. Collected Data'!AC445,'2. Collected Data'!AC45)&lt;=1,"",AVERAGE('2. Collected Data'!AC145,'2. Collected Data'!AC245,'2. Collected Data'!AC345,'2. Collected Data'!AC445,'2. Collected Data'!AC45))</f>
        <v>0.154</v>
      </c>
      <c r="AD45" s="41">
        <f>IF(COUNT('2. Collected Data'!AD145,'2. Collected Data'!AD245,'2. Collected Data'!AD345,'2. Collected Data'!AD445,'2. Collected Data'!AD45)&lt;=1,"",AVERAGE('2. Collected Data'!AD145,'2. Collected Data'!AD245,'2. Collected Data'!AD345,'2. Collected Data'!AD445,'2. Collected Data'!AD45))</f>
        <v>257</v>
      </c>
      <c r="AE45" s="41">
        <f>IF(COUNT('2. Collected Data'!AE145,'2. Collected Data'!AE245,'2. Collected Data'!AE345,'2. Collected Data'!AE445,'2. Collected Data'!AE45)&lt;=1,"",AVERAGE('2. Collected Data'!AE145,'2. Collected Data'!AE245,'2. Collected Data'!AE345,'2. Collected Data'!AE445,'2. Collected Data'!AE45))</f>
        <v>500000</v>
      </c>
      <c r="AF45" s="41">
        <f>IF(COUNT('2. Collected Data'!AF145,'2. Collected Data'!AF245,'2. Collected Data'!AF345,'2. Collected Data'!AF445,'2. Collected Data'!AF45)&lt;=1,"",AVERAGE('2. Collected Data'!AF145,'2. Collected Data'!AF245,'2. Collected Data'!AF345,'2. Collected Data'!AF445,'2. Collected Data'!AF45))</f>
        <v>112.8</v>
      </c>
      <c r="AG45" s="41">
        <f>IF(COUNT('2. Collected Data'!AG145,'2. Collected Data'!AG245,'2. Collected Data'!AG345,'2. Collected Data'!AG445,'2. Collected Data'!AG45)&lt;=1,"",AVERAGE('2. Collected Data'!AG145,'2. Collected Data'!AG245,'2. Collected Data'!AG345,'2. Collected Data'!AG445,'2. Collected Data'!AG45))</f>
        <v>1255276</v>
      </c>
      <c r="AH45" s="81"/>
      <c r="AI45" s="41">
        <f>IF(COUNT('2. Collected Data'!AI145,'2. Collected Data'!AI245,'2. Collected Data'!AI345,'2. Collected Data'!AI445,'2. Collected Data'!AI45)&lt;=1,"",AVERAGE('2. Collected Data'!AI145,'2. Collected Data'!AI245,'2. Collected Data'!AI345,'2. Collected Data'!AI445,'2. Collected Data'!AI45))</f>
        <v>830406.2</v>
      </c>
      <c r="AJ45" s="41" t="str">
        <f>IF(COUNT('2. Collected Data'!AJ145,'2. Collected Data'!AJ245,'2. Collected Data'!AJ345,'2. Collected Data'!AJ445,'2. Collected Data'!AJ45)&lt;=1,"",AVERAGE('2. Collected Data'!AJ145,'2. Collected Data'!AJ245,'2. Collected Data'!AJ345,'2. Collected Data'!AJ445,'2. Collected Data'!AJ45))</f>
        <v/>
      </c>
      <c r="AK45" s="41" t="str">
        <f>IF(COUNT('2. Collected Data'!AK145,'2. Collected Data'!AK245,'2. Collected Data'!AK345,'2. Collected Data'!AK445,'2. Collected Data'!AK45)&lt;=1,"",AVERAGE('2. Collected Data'!AK145,'2. Collected Data'!AK245,'2. Collected Data'!AK345,'2. Collected Data'!AK445,'2. Collected Data'!AK45))</f>
        <v/>
      </c>
      <c r="AL45" s="41">
        <f>IF(COUNT('2. Collected Data'!AL145,'2. Collected Data'!AL245,'2. Collected Data'!AL345,'2. Collected Data'!AL445,'2. Collected Data'!AL45)&lt;=1,"",AVERAGE('2. Collected Data'!AL145,'2. Collected Data'!AL245,'2. Collected Data'!AL345,'2. Collected Data'!AL445,'2. Collected Data'!AL45))</f>
        <v>3029.6</v>
      </c>
      <c r="AM45" s="41">
        <f>IF(COUNT('2. Collected Data'!AM145,'2. Collected Data'!AM245,'2. Collected Data'!AM345,'2. Collected Data'!AM445,'2. Collected Data'!AM45)&lt;=1,"",AVERAGE('2. Collected Data'!AM145,'2. Collected Data'!AM245,'2. Collected Data'!AM345,'2. Collected Data'!AM445,'2. Collected Data'!AM45))</f>
        <v>65943.666666666672</v>
      </c>
      <c r="AN45" s="113"/>
      <c r="AO45" s="41">
        <f>IF(COUNT('2. Collected Data'!AO145,'2. Collected Data'!AO245,'2. Collected Data'!AO345,'2. Collected Data'!AO445,'2. Collected Data'!AO45)&lt;=1,"",AVERAGE('2. Collected Data'!AO145,'2. Collected Data'!AO245,'2. Collected Data'!AO345,'2. Collected Data'!AO445,'2. Collected Data'!AO45))</f>
        <v>3500001</v>
      </c>
      <c r="AP45" s="41">
        <f>IF(COUNT('2. Collected Data'!AP145,'2. Collected Data'!AP245,'2. Collected Data'!AP345,'2. Collected Data'!AP445,'2. Collected Data'!AP45)&lt;=1,"",AVERAGE('2. Collected Data'!AP145,'2. Collected Data'!AP245,'2. Collected Data'!AP345,'2. Collected Data'!AP445,'2. Collected Data'!AP45))</f>
        <v>3298.6</v>
      </c>
      <c r="AQ45" s="41">
        <f>IF(COUNT('2. Collected Data'!AQ145,'2. Collected Data'!AQ245,'2. Collected Data'!AQ345,'2. Collected Data'!AQ445,'2. Collected Data'!AQ45)&lt;=1,"",AVERAGE('2. Collected Data'!AQ145,'2. Collected Data'!AQ245,'2. Collected Data'!AQ345,'2. Collected Data'!AQ445,'2. Collected Data'!AQ45))</f>
        <v>106150.8</v>
      </c>
      <c r="AR45" s="41">
        <f>IF(COUNT('2. Collected Data'!AR145,'2. Collected Data'!AR245,'2. Collected Data'!AR345,'2. Collected Data'!AR445,'2. Collected Data'!AR45)&lt;=1,"",AVERAGE('2. Collected Data'!AR145,'2. Collected Data'!AR245,'2. Collected Data'!AR345,'2. Collected Data'!AR445,'2. Collected Data'!AR45))</f>
        <v>1672</v>
      </c>
      <c r="AS45" s="41">
        <f>IF(COUNT('2. Collected Data'!AS145,'2. Collected Data'!AS245,'2. Collected Data'!AS345,'2. Collected Data'!AS445,'2. Collected Data'!AS45)&lt;=1,"",AVERAGE('2. Collected Data'!AS145,'2. Collected Data'!AS245,'2. Collected Data'!AS345,'2. Collected Data'!AS445,'2. Collected Data'!AS45))</f>
        <v>0</v>
      </c>
      <c r="AT45" s="41">
        <f>IF(COUNT('2. Collected Data'!AT145,'2. Collected Data'!AT245,'2. Collected Data'!AT345,'2. Collected Data'!AT445,'2. Collected Data'!AT45)&lt;=1,"",AVERAGE('2. Collected Data'!AT145,'2. Collected Data'!AT245,'2. Collected Data'!AT345,'2. Collected Data'!AT445,'2. Collected Data'!AT45))</f>
        <v>0</v>
      </c>
      <c r="AU45" s="41" t="str">
        <f>IF(COUNT('2. Collected Data'!AU145,'2. Collected Data'!AU245,'2. Collected Data'!AU345,'2. Collected Data'!AU445,'2. Collected Data'!AU45)&lt;=1,"",AVERAGE('2. Collected Data'!AU145,'2. Collected Data'!AU245,'2. Collected Data'!AU345,'2. Collected Data'!AU445,'2. Collected Data'!AU45))</f>
        <v/>
      </c>
      <c r="AV45" s="81"/>
      <c r="AW45" s="156">
        <f>IF(COUNT('2. Collected Data'!AW145,'2. Collected Data'!AW245,'2. Collected Data'!AW345,'2. Collected Data'!AW445,'2. Collected Data'!AW45)&lt;=1,"",AVERAGE('2. Collected Data'!AW145,'2. Collected Data'!AW245,'2. Collected Data'!AW345,'2. Collected Data'!AW445,'2. Collected Data'!AW45))</f>
        <v>0.93800000000000006</v>
      </c>
      <c r="AX45" s="156">
        <f>IF(COUNT('2. Collected Data'!AX145,'2. Collected Data'!AX245,'2. Collected Data'!AX345,'2. Collected Data'!AX445,'2. Collected Data'!AX45)&lt;=1,"",AVERAGE('2. Collected Data'!AX145,'2. Collected Data'!AX245,'2. Collected Data'!AX345,'2. Collected Data'!AX445,'2. Collected Data'!AX45))</f>
        <v>6.2E-2</v>
      </c>
      <c r="AY45" s="46"/>
      <c r="AZ45" s="84"/>
      <c r="BA45" s="81"/>
      <c r="BB45" s="71">
        <f>IF(COUNT('2. Collected Data'!BB145,'2. Collected Data'!BB245,'2. Collected Data'!BB345,'2. Collected Data'!BB445,'2. Collected Data'!BB45)&lt;=1,"",AVERAGE('2. Collected Data'!BB145,'2. Collected Data'!BB245,'2. Collected Data'!BB345,'2. Collected Data'!BB445,'2. Collected Data'!BB45))</f>
        <v>66.784000000000006</v>
      </c>
      <c r="BC45" s="68" t="str">
        <f>IF(COUNT('2. Collected Data'!BC145,'2. Collected Data'!BC245,'2. Collected Data'!BC345,'2. Collected Data'!BC445,'2. Collected Data'!BC45)&lt;=1,"",AVERAGE('2. Collected Data'!BC145,'2. Collected Data'!BC245,'2. Collected Data'!BC345,'2. Collected Data'!BC445,'2. Collected Data'!BC45))</f>
        <v/>
      </c>
      <c r="BD45" s="68" t="str">
        <f>IF(COUNT('2. Collected Data'!BD145,'2. Collected Data'!BD245,'2. Collected Data'!BD345,'2. Collected Data'!BD445,'2. Collected Data'!BD45)&lt;=1,"",AVERAGE('2. Collected Data'!BD145,'2. Collected Data'!BD245,'2. Collected Data'!BD345,'2. Collected Data'!BD445,'2. Collected Data'!BD45))</f>
        <v/>
      </c>
      <c r="BE45" s="68" t="str">
        <f>IF(COUNT('2. Collected Data'!BE145,'2. Collected Data'!BE245,'2. Collected Data'!BE345,'2. Collected Data'!BE445,'2. Collected Data'!BE45)&lt;=1,"",AVERAGE('2. Collected Data'!BE145,'2. Collected Data'!BE245,'2. Collected Data'!BE345,'2. Collected Data'!BE445,'2. Collected Data'!BE45))</f>
        <v/>
      </c>
      <c r="BF45" s="68" t="str">
        <f>IF(COUNT('2. Collected Data'!BF145,'2. Collected Data'!BF245,'2. Collected Data'!BF345,'2. Collected Data'!BF445,'2. Collected Data'!BF45)&lt;=1,"",AVERAGE('2. Collected Data'!BF145,'2. Collected Data'!BF245,'2. Collected Data'!BF345,'2. Collected Data'!BF445,'2. Collected Data'!BF45))</f>
        <v/>
      </c>
      <c r="BG45" s="46"/>
      <c r="BH45" s="71">
        <f>IF(COUNT('2. Collected Data'!BH145,'2. Collected Data'!BH245,'2. Collected Data'!BH345,'2. Collected Data'!BH445,'2. Collected Data'!BH45)&lt;=1,"",AVERAGE('2. Collected Data'!BH145,'2. Collected Data'!BH245,'2. Collected Data'!BH345,'2. Collected Data'!BH445,'2. Collected Data'!BH45))</f>
        <v>65.782499999999999</v>
      </c>
      <c r="BI45" s="43"/>
      <c r="BJ45" s="180"/>
      <c r="BK45" s="43">
        <f>IF(COUNT('2. Collected Data'!BK145,'2. Collected Data'!BK245,'2. Collected Data'!BK345,'2. Collected Data'!BK445,'2. Collected Data'!BK45)&lt;=1,"",AVERAGE('2. Collected Data'!BK145,'2. Collected Data'!BK245,'2. Collected Data'!BK345,'2. Collected Data'!BK445,'2. Collected Data'!BK45))</f>
        <v>521.43076923076922</v>
      </c>
    </row>
    <row r="46" spans="1:63" s="50" customFormat="1" ht="11.25" customHeight="1" x14ac:dyDescent="0.15">
      <c r="A46" s="82" t="s">
        <v>356</v>
      </c>
      <c r="B46" s="147"/>
      <c r="C46" s="306"/>
      <c r="D46" s="306"/>
      <c r="E46" s="306"/>
      <c r="F46" s="306"/>
      <c r="G46" s="41" t="str">
        <f>IF(COUNT('2. Collected Data'!G146,'2. Collected Data'!G246,'2. Collected Data'!G346,'2. Collected Data'!G446,'2. Collected Data'!G46)&lt;=1,"",AVERAGE('2. Collected Data'!G146,'2. Collected Data'!G246,'2. Collected Data'!G346,'2. Collected Data'!G446,'2. Collected Data'!G46))</f>
        <v/>
      </c>
      <c r="H46" s="41" t="str">
        <f>IF(COUNT('2. Collected Data'!H146,'2. Collected Data'!H246,'2. Collected Data'!H346,'2. Collected Data'!H446,'2. Collected Data'!H46)&lt;=1,"",AVERAGE('2. Collected Data'!H146,'2. Collected Data'!H246,'2. Collected Data'!H346,'2. Collected Data'!H446,'2. Collected Data'!H46))</f>
        <v/>
      </c>
      <c r="I46" s="41" t="str">
        <f>IF(COUNT('2. Collected Data'!I146,'2. Collected Data'!I246,'2. Collected Data'!I346,'2. Collected Data'!I446,'2. Collected Data'!I46)&lt;=1,"",AVERAGE('2. Collected Data'!I146,'2. Collected Data'!I246,'2. Collected Data'!I346,'2. Collected Data'!I446,'2. Collected Data'!I46))</f>
        <v/>
      </c>
      <c r="J46" s="41" t="str">
        <f>IF(COUNT('2. Collected Data'!J146,'2. Collected Data'!J246,'2. Collected Data'!J346,'2. Collected Data'!J446,'2. Collected Data'!J46)&lt;=1,"",AVERAGE('2. Collected Data'!J146,'2. Collected Data'!J246,'2. Collected Data'!J346,'2. Collected Data'!J446,'2. Collected Data'!J46))</f>
        <v/>
      </c>
      <c r="K46" s="41" t="str">
        <f>IF(COUNT('2. Collected Data'!K146,'2. Collected Data'!K246,'2. Collected Data'!K346,'2. Collected Data'!K446,'2. Collected Data'!K46)&lt;=1,"",AVERAGE('2. Collected Data'!K146,'2. Collected Data'!K246,'2. Collected Data'!K346,'2. Collected Data'!K446,'2. Collected Data'!K46))</f>
        <v/>
      </c>
      <c r="L46" s="41" t="str">
        <f>IF(COUNT('2. Collected Data'!L146,'2. Collected Data'!L246,'2. Collected Data'!L346,'2. Collected Data'!L446,'2. Collected Data'!L46)&lt;=1,"",AVERAGE('2. Collected Data'!L146,'2. Collected Data'!L246,'2. Collected Data'!L346,'2. Collected Data'!L446,'2. Collected Data'!L46))</f>
        <v/>
      </c>
      <c r="M46" s="41" t="str">
        <f>IF(COUNT('2. Collected Data'!M146,'2. Collected Data'!M246,'2. Collected Data'!M346,'2. Collected Data'!M446,'2. Collected Data'!M46)&lt;=1,"",AVERAGE('2. Collected Data'!M146,'2. Collected Data'!M246,'2. Collected Data'!M346,'2. Collected Data'!M446,'2. Collected Data'!M46))</f>
        <v/>
      </c>
      <c r="N46" s="41" t="str">
        <f>IF(COUNT('2. Collected Data'!N146,'2. Collected Data'!N246,'2. Collected Data'!N346,'2. Collected Data'!N446,'2. Collected Data'!N46)&lt;=1,"",AVERAGE('2. Collected Data'!N146,'2. Collected Data'!N246,'2. Collected Data'!N346,'2. Collected Data'!N446,'2. Collected Data'!N46))</f>
        <v/>
      </c>
      <c r="O46" s="41" t="str">
        <f>IF(COUNT('2. Collected Data'!O146,'2. Collected Data'!O246,'2. Collected Data'!O346,'2. Collected Data'!O446,'2. Collected Data'!O46)&lt;=1,"",AVERAGE('2. Collected Data'!O146,'2. Collected Data'!O246,'2. Collected Data'!O346,'2. Collected Data'!O446,'2. Collected Data'!O46))</f>
        <v/>
      </c>
      <c r="P46" s="41" t="str">
        <f>IF(COUNT('2. Collected Data'!P146,'2. Collected Data'!P246,'2. Collected Data'!P346,'2. Collected Data'!P446,'2. Collected Data'!P46)&lt;=1,"",AVERAGE('2. Collected Data'!P146,'2. Collected Data'!P246,'2. Collected Data'!P346,'2. Collected Data'!P446,'2. Collected Data'!P46))</f>
        <v/>
      </c>
      <c r="Q46" s="41" t="str">
        <f>IF(COUNT('2. Collected Data'!Q146,'2. Collected Data'!Q246,'2. Collected Data'!Q346,'2. Collected Data'!Q446,'2. Collected Data'!Q46)&lt;=1,"",AVERAGE('2. Collected Data'!Q146,'2. Collected Data'!Q246,'2. Collected Data'!Q346,'2. Collected Data'!Q446,'2. Collected Data'!Q46))</f>
        <v/>
      </c>
      <c r="R46" s="41" t="str">
        <f>IF(COUNT('2. Collected Data'!R146,'2. Collected Data'!R246,'2. Collected Data'!R346,'2. Collected Data'!R446,'2. Collected Data'!R46)&lt;=1,"",AVERAGE('2. Collected Data'!R146,'2. Collected Data'!R246,'2. Collected Data'!R346,'2. Collected Data'!R446,'2. Collected Data'!R46))</f>
        <v/>
      </c>
      <c r="S46" s="41" t="str">
        <f>IF(COUNT('2. Collected Data'!S146,'2. Collected Data'!S246,'2. Collected Data'!S346,'2. Collected Data'!S446,'2. Collected Data'!S46)&lt;=1,"",AVERAGE('2. Collected Data'!S146,'2. Collected Data'!S246,'2. Collected Data'!S346,'2. Collected Data'!S446,'2. Collected Data'!S46))</f>
        <v/>
      </c>
      <c r="T46" s="41" t="str">
        <f>IF(COUNT('2. Collected Data'!T146,'2. Collected Data'!T246,'2. Collected Data'!T346,'2. Collected Data'!T446,'2. Collected Data'!T46)&lt;=1,"",AVERAGE('2. Collected Data'!T146,'2. Collected Data'!T246,'2. Collected Data'!T346,'2. Collected Data'!T446,'2. Collected Data'!T46))</f>
        <v/>
      </c>
      <c r="U46" s="41" t="str">
        <f>IF(COUNT('2. Collected Data'!U146,'2. Collected Data'!U246,'2. Collected Data'!U346,'2. Collected Data'!U446,'2. Collected Data'!U46)&lt;=1,"",AVERAGE('2. Collected Data'!U146,'2. Collected Data'!U246,'2. Collected Data'!U346,'2. Collected Data'!U446,'2. Collected Data'!U46))</f>
        <v/>
      </c>
      <c r="V46" s="41" t="str">
        <f>IF(COUNT('2. Collected Data'!V146,'2. Collected Data'!V246,'2. Collected Data'!V346,'2. Collected Data'!V446,'2. Collected Data'!V46)&lt;=1,"",AVERAGE('2. Collected Data'!V146,'2. Collected Data'!V246,'2. Collected Data'!V346,'2. Collected Data'!V446,'2. Collected Data'!V46))</f>
        <v/>
      </c>
      <c r="W46" s="41" t="str">
        <f>IF(COUNT('2. Collected Data'!W146,'2. Collected Data'!W246,'2. Collected Data'!W346,'2. Collected Data'!W446,'2. Collected Data'!W46)&lt;=1,"",AVERAGE('2. Collected Data'!W146,'2. Collected Data'!W246,'2. Collected Data'!W346,'2. Collected Data'!W446,'2. Collected Data'!W46))</f>
        <v/>
      </c>
      <c r="X46" s="41" t="str">
        <f>IF(COUNT('2. Collected Data'!X146,'2. Collected Data'!X246,'2. Collected Data'!X346,'2. Collected Data'!X446,'2. Collected Data'!X46)&lt;=1,"",AVERAGE('2. Collected Data'!X146,'2. Collected Data'!X246,'2. Collected Data'!X346,'2. Collected Data'!X446,'2. Collected Data'!X46))</f>
        <v/>
      </c>
      <c r="Y46" s="41" t="str">
        <f>IF(COUNT('2. Collected Data'!Y146,'2. Collected Data'!Y246,'2. Collected Data'!Y346,'2. Collected Data'!Y446,'2. Collected Data'!Y46)&lt;=1,"",AVERAGE('2. Collected Data'!Y146,'2. Collected Data'!Y246,'2. Collected Data'!Y346,'2. Collected Data'!Y446,'2. Collected Data'!Y46))</f>
        <v/>
      </c>
      <c r="Z46" s="41" t="str">
        <f>IF(COUNT('2. Collected Data'!Z146,'2. Collected Data'!Z246,'2. Collected Data'!Z346,'2. Collected Data'!Z446,'2. Collected Data'!Z46)&lt;=1,"",AVERAGE('2. Collected Data'!Z146,'2. Collected Data'!Z246,'2. Collected Data'!Z346,'2. Collected Data'!Z446,'2. Collected Data'!Z46))</f>
        <v/>
      </c>
      <c r="AA46" s="156" t="str">
        <f>IF(COUNT('2. Collected Data'!AA146,'2. Collected Data'!AA246,'2. Collected Data'!AA346,'2. Collected Data'!AA446,'2. Collected Data'!AA46)&lt;=1,"",AVERAGE('2. Collected Data'!AA146,'2. Collected Data'!AA246,'2. Collected Data'!AA346,'2. Collected Data'!AA446,'2. Collected Data'!AA46))</f>
        <v/>
      </c>
      <c r="AB46" s="156" t="str">
        <f>IF(COUNT('2. Collected Data'!AB146,'2. Collected Data'!AB246,'2. Collected Data'!AB346,'2. Collected Data'!AB446,'2. Collected Data'!AB46)&lt;=1,"",AVERAGE('2. Collected Data'!AB146,'2. Collected Data'!AB246,'2. Collected Data'!AB346,'2. Collected Data'!AB446,'2. Collected Data'!AB46))</f>
        <v/>
      </c>
      <c r="AC46" s="156" t="str">
        <f>IF(COUNT('2. Collected Data'!AC146,'2. Collected Data'!AC246,'2. Collected Data'!AC346,'2. Collected Data'!AC446,'2. Collected Data'!AC46)&lt;=1,"",AVERAGE('2. Collected Data'!AC146,'2. Collected Data'!AC246,'2. Collected Data'!AC346,'2. Collected Data'!AC446,'2. Collected Data'!AC46))</f>
        <v/>
      </c>
      <c r="AD46" s="41" t="str">
        <f>IF(COUNT('2. Collected Data'!AD146,'2. Collected Data'!AD246,'2. Collected Data'!AD346,'2. Collected Data'!AD446,'2. Collected Data'!AD46)&lt;=1,"",AVERAGE('2. Collected Data'!AD146,'2. Collected Data'!AD246,'2. Collected Data'!AD346,'2. Collected Data'!AD446,'2. Collected Data'!AD46))</f>
        <v/>
      </c>
      <c r="AE46" s="41" t="str">
        <f>IF(COUNT('2. Collected Data'!AE146,'2. Collected Data'!AE246,'2. Collected Data'!AE346,'2. Collected Data'!AE446,'2. Collected Data'!AE46)&lt;=1,"",AVERAGE('2. Collected Data'!AE146,'2. Collected Data'!AE246,'2. Collected Data'!AE346,'2. Collected Data'!AE446,'2. Collected Data'!AE46))</f>
        <v/>
      </c>
      <c r="AF46" s="41" t="str">
        <f>IF(COUNT('2. Collected Data'!AF146,'2. Collected Data'!AF246,'2. Collected Data'!AF346,'2. Collected Data'!AF446,'2. Collected Data'!AF46)&lt;=1,"",AVERAGE('2. Collected Data'!AF146,'2. Collected Data'!AF246,'2. Collected Data'!AF346,'2. Collected Data'!AF446,'2. Collected Data'!AF46))</f>
        <v/>
      </c>
      <c r="AG46" s="41" t="str">
        <f>IF(COUNT('2. Collected Data'!AG146,'2. Collected Data'!AG246,'2. Collected Data'!AG346,'2. Collected Data'!AG446,'2. Collected Data'!AG46)&lt;=1,"",AVERAGE('2. Collected Data'!AG146,'2. Collected Data'!AG246,'2. Collected Data'!AG346,'2. Collected Data'!AG446,'2. Collected Data'!AG46))</f>
        <v/>
      </c>
      <c r="AH46" s="81"/>
      <c r="AI46" s="41" t="str">
        <f>IF(COUNT('2. Collected Data'!AI146,'2. Collected Data'!AI246,'2. Collected Data'!AI346,'2. Collected Data'!AI446,'2. Collected Data'!AI46)&lt;=1,"",AVERAGE('2. Collected Data'!AI146,'2. Collected Data'!AI246,'2. Collected Data'!AI346,'2. Collected Data'!AI446,'2. Collected Data'!AI46))</f>
        <v/>
      </c>
      <c r="AJ46" s="41" t="str">
        <f>IF(COUNT('2. Collected Data'!AJ146,'2. Collected Data'!AJ246,'2. Collected Data'!AJ346,'2. Collected Data'!AJ446,'2. Collected Data'!AJ46)&lt;=1,"",AVERAGE('2. Collected Data'!AJ146,'2. Collected Data'!AJ246,'2. Collected Data'!AJ346,'2. Collected Data'!AJ446,'2. Collected Data'!AJ46))</f>
        <v/>
      </c>
      <c r="AK46" s="41" t="str">
        <f>IF(COUNT('2. Collected Data'!AK146,'2. Collected Data'!AK246,'2. Collected Data'!AK346,'2. Collected Data'!AK446,'2. Collected Data'!AK46)&lt;=1,"",AVERAGE('2. Collected Data'!AK146,'2. Collected Data'!AK246,'2. Collected Data'!AK346,'2. Collected Data'!AK446,'2. Collected Data'!AK46))</f>
        <v/>
      </c>
      <c r="AL46" s="41" t="str">
        <f>IF(COUNT('2. Collected Data'!AL146,'2. Collected Data'!AL246,'2. Collected Data'!AL346,'2. Collected Data'!AL446,'2. Collected Data'!AL46)&lt;=1,"",AVERAGE('2. Collected Data'!AL146,'2. Collected Data'!AL246,'2. Collected Data'!AL346,'2. Collected Data'!AL446,'2. Collected Data'!AL46))</f>
        <v/>
      </c>
      <c r="AM46" s="41" t="str">
        <f>IF(COUNT('2. Collected Data'!AM146,'2. Collected Data'!AM246,'2. Collected Data'!AM346,'2. Collected Data'!AM446,'2. Collected Data'!AM46)&lt;=1,"",AVERAGE('2. Collected Data'!AM146,'2. Collected Data'!AM246,'2. Collected Data'!AM346,'2. Collected Data'!AM446,'2. Collected Data'!AM46))</f>
        <v/>
      </c>
      <c r="AN46" s="113"/>
      <c r="AO46" s="41" t="str">
        <f>IF(COUNT('2. Collected Data'!AO146,'2. Collected Data'!AO246,'2. Collected Data'!AO346,'2. Collected Data'!AO446,'2. Collected Data'!AO46)&lt;=1,"",AVERAGE('2. Collected Data'!AO146,'2. Collected Data'!AO246,'2. Collected Data'!AO346,'2. Collected Data'!AO446,'2. Collected Data'!AO46))</f>
        <v/>
      </c>
      <c r="AP46" s="41" t="str">
        <f>IF(COUNT('2. Collected Data'!AP146,'2. Collected Data'!AP246,'2. Collected Data'!AP346,'2. Collected Data'!AP446,'2. Collected Data'!AP46)&lt;=1,"",AVERAGE('2. Collected Data'!AP146,'2. Collected Data'!AP246,'2. Collected Data'!AP346,'2. Collected Data'!AP446,'2. Collected Data'!AP46))</f>
        <v/>
      </c>
      <c r="AQ46" s="41" t="str">
        <f>IF(COUNT('2. Collected Data'!AQ146,'2. Collected Data'!AQ246,'2. Collected Data'!AQ346,'2. Collected Data'!AQ446,'2. Collected Data'!AQ46)&lt;=1,"",AVERAGE('2. Collected Data'!AQ146,'2. Collected Data'!AQ246,'2. Collected Data'!AQ346,'2. Collected Data'!AQ446,'2. Collected Data'!AQ46))</f>
        <v/>
      </c>
      <c r="AR46" s="41" t="str">
        <f>IF(COUNT('2. Collected Data'!AR146,'2. Collected Data'!AR246,'2. Collected Data'!AR346,'2. Collected Data'!AR446,'2. Collected Data'!AR46)&lt;=1,"",AVERAGE('2. Collected Data'!AR146,'2. Collected Data'!AR246,'2. Collected Data'!AR346,'2. Collected Data'!AR446,'2. Collected Data'!AR46))</f>
        <v/>
      </c>
      <c r="AS46" s="41" t="str">
        <f>IF(COUNT('2. Collected Data'!AS146,'2. Collected Data'!AS246,'2. Collected Data'!AS346,'2. Collected Data'!AS446,'2. Collected Data'!AS46)&lt;=1,"",AVERAGE('2. Collected Data'!AS146,'2. Collected Data'!AS246,'2. Collected Data'!AS346,'2. Collected Data'!AS446,'2. Collected Data'!AS46))</f>
        <v/>
      </c>
      <c r="AT46" s="41" t="str">
        <f>IF(COUNT('2. Collected Data'!AT146,'2. Collected Data'!AT246,'2. Collected Data'!AT346,'2. Collected Data'!AT446,'2. Collected Data'!AT46)&lt;=1,"",AVERAGE('2. Collected Data'!AT146,'2. Collected Data'!AT246,'2. Collected Data'!AT346,'2. Collected Data'!AT446,'2. Collected Data'!AT46))</f>
        <v/>
      </c>
      <c r="AU46" s="41" t="str">
        <f>IF(COUNT('2. Collected Data'!AU146,'2. Collected Data'!AU246,'2. Collected Data'!AU346,'2. Collected Data'!AU446,'2. Collected Data'!AU46)&lt;=1,"",AVERAGE('2. Collected Data'!AU146,'2. Collected Data'!AU246,'2. Collected Data'!AU346,'2. Collected Data'!AU446,'2. Collected Data'!AU46))</f>
        <v/>
      </c>
      <c r="AV46" s="81"/>
      <c r="AW46" s="156" t="str">
        <f>IF(COUNT('2. Collected Data'!AW146,'2. Collected Data'!AW246,'2. Collected Data'!AW346,'2. Collected Data'!AW446,'2. Collected Data'!AW46)&lt;=1,"",AVERAGE('2. Collected Data'!AW146,'2. Collected Data'!AW246,'2. Collected Data'!AW346,'2. Collected Data'!AW446,'2. Collected Data'!AW46))</f>
        <v/>
      </c>
      <c r="AX46" s="156" t="str">
        <f>IF(COUNT('2. Collected Data'!AX146,'2. Collected Data'!AX246,'2. Collected Data'!AX346,'2. Collected Data'!AX446,'2. Collected Data'!AX46)&lt;=1,"",AVERAGE('2. Collected Data'!AX146,'2. Collected Data'!AX246,'2. Collected Data'!AX346,'2. Collected Data'!AX446,'2. Collected Data'!AX46))</f>
        <v/>
      </c>
      <c r="AY46" s="46"/>
      <c r="AZ46" s="84"/>
      <c r="BA46" s="81"/>
      <c r="BB46" s="71" t="str">
        <f>IF(COUNT('2. Collected Data'!BB146,'2. Collected Data'!BB246,'2. Collected Data'!BB346,'2. Collected Data'!BB446,'2. Collected Data'!BB46)&lt;=1,"",AVERAGE('2. Collected Data'!BB146,'2. Collected Data'!BB246,'2. Collected Data'!BB346,'2. Collected Data'!BB446,'2. Collected Data'!BB46))</f>
        <v/>
      </c>
      <c r="BC46" s="68" t="str">
        <f>IF(COUNT('2. Collected Data'!BC146,'2. Collected Data'!BC246,'2. Collected Data'!BC346,'2. Collected Data'!BC446,'2. Collected Data'!BC46)&lt;=1,"",AVERAGE('2. Collected Data'!BC146,'2. Collected Data'!BC246,'2. Collected Data'!BC346,'2. Collected Data'!BC446,'2. Collected Data'!BC46))</f>
        <v/>
      </c>
      <c r="BD46" s="68" t="str">
        <f>IF(COUNT('2. Collected Data'!BD146,'2. Collected Data'!BD246,'2. Collected Data'!BD346,'2. Collected Data'!BD446,'2. Collected Data'!BD46)&lt;=1,"",AVERAGE('2. Collected Data'!BD146,'2. Collected Data'!BD246,'2. Collected Data'!BD346,'2. Collected Data'!BD446,'2. Collected Data'!BD46))</f>
        <v/>
      </c>
      <c r="BE46" s="68" t="str">
        <f>IF(COUNT('2. Collected Data'!BE146,'2. Collected Data'!BE246,'2. Collected Data'!BE346,'2. Collected Data'!BE446,'2. Collected Data'!BE46)&lt;=1,"",AVERAGE('2. Collected Data'!BE146,'2. Collected Data'!BE246,'2. Collected Data'!BE346,'2. Collected Data'!BE446,'2. Collected Data'!BE46))</f>
        <v/>
      </c>
      <c r="BF46" s="68" t="str">
        <f>IF(COUNT('2. Collected Data'!BF146,'2. Collected Data'!BF246,'2. Collected Data'!BF346,'2. Collected Data'!BF446,'2. Collected Data'!BF46)&lt;=1,"",AVERAGE('2. Collected Data'!BF146,'2. Collected Data'!BF246,'2. Collected Data'!BF346,'2. Collected Data'!BF446,'2. Collected Data'!BF46))</f>
        <v/>
      </c>
      <c r="BG46" s="46"/>
      <c r="BH46" s="71" t="str">
        <f>IF(COUNT('2. Collected Data'!BH146,'2. Collected Data'!BH246,'2. Collected Data'!BH346,'2. Collected Data'!BH446,'2. Collected Data'!BH46)&lt;=1,"",AVERAGE('2. Collected Data'!BH146,'2. Collected Data'!BH246,'2. Collected Data'!BH346,'2. Collected Data'!BH446,'2. Collected Data'!BH46))</f>
        <v/>
      </c>
      <c r="BI46" s="43"/>
      <c r="BJ46" s="180"/>
      <c r="BK46" s="43">
        <f>IF(COUNT('2. Collected Data'!BK146,'2. Collected Data'!BK246,'2. Collected Data'!BK346,'2. Collected Data'!BK446,'2. Collected Data'!BK46)&lt;=1,"",AVERAGE('2. Collected Data'!BK146,'2. Collected Data'!BK246,'2. Collected Data'!BK346,'2. Collected Data'!BK446,'2. Collected Data'!BK46))</f>
        <v>52.6</v>
      </c>
    </row>
    <row r="47" spans="1:63" s="47" customFormat="1" ht="11.25" customHeight="1" x14ac:dyDescent="0.15">
      <c r="A47" s="82" t="s">
        <v>143</v>
      </c>
      <c r="B47" s="147"/>
      <c r="C47" s="306"/>
      <c r="D47" s="306"/>
      <c r="E47" s="306"/>
      <c r="F47" s="306"/>
      <c r="G47" s="41">
        <f>IF(COUNT('2. Collected Data'!G147,'2. Collected Data'!G247,'2. Collected Data'!G347,'2. Collected Data'!G447,'2. Collected Data'!G47)&lt;=1,"",AVERAGE('2. Collected Data'!G147,'2. Collected Data'!G247,'2. Collected Data'!G347,'2. Collected Data'!G447,'2. Collected Data'!G47))</f>
        <v>17262.599999999999</v>
      </c>
      <c r="H47" s="41">
        <f>IF(COUNT('2. Collected Data'!H147,'2. Collected Data'!H247,'2. Collected Data'!H347,'2. Collected Data'!H447,'2. Collected Data'!H47)&lt;=1,"",AVERAGE('2. Collected Data'!H147,'2. Collected Data'!H247,'2. Collected Data'!H347,'2. Collected Data'!H447,'2. Collected Data'!H47))</f>
        <v>7620.8</v>
      </c>
      <c r="I47" s="41">
        <f>IF(COUNT('2. Collected Data'!I147,'2. Collected Data'!I247,'2. Collected Data'!I347,'2. Collected Data'!I447,'2. Collected Data'!I47)&lt;=1,"",AVERAGE('2. Collected Data'!I147,'2. Collected Data'!I247,'2. Collected Data'!I347,'2. Collected Data'!I447,'2. Collected Data'!I47))</f>
        <v>360.4</v>
      </c>
      <c r="J47" s="41">
        <f>IF(COUNT('2. Collected Data'!J147,'2. Collected Data'!J247,'2. Collected Data'!J347,'2. Collected Data'!J447,'2. Collected Data'!J47)&lt;=1,"",AVERAGE('2. Collected Data'!J147,'2. Collected Data'!J247,'2. Collected Data'!J347,'2. Collected Data'!J447,'2. Collected Data'!J47))</f>
        <v>18</v>
      </c>
      <c r="K47" s="41">
        <f>IF(COUNT('2. Collected Data'!K147,'2. Collected Data'!K247,'2. Collected Data'!K347,'2. Collected Data'!K447,'2. Collected Data'!K47)&lt;=1,"",AVERAGE('2. Collected Data'!K147,'2. Collected Data'!K247,'2. Collected Data'!K347,'2. Collected Data'!K447,'2. Collected Data'!K47))</f>
        <v>17.2</v>
      </c>
      <c r="L47" s="41">
        <f>IF(COUNT('2. Collected Data'!L147,'2. Collected Data'!L247,'2. Collected Data'!L347,'2. Collected Data'!L447,'2. Collected Data'!L47)&lt;=1,"",AVERAGE('2. Collected Data'!L147,'2. Collected Data'!L247,'2. Collected Data'!L347,'2. Collected Data'!L447,'2. Collected Data'!L47))</f>
        <v>38</v>
      </c>
      <c r="M47" s="41">
        <f>IF(COUNT('2. Collected Data'!M147,'2. Collected Data'!M247,'2. Collected Data'!M347,'2. Collected Data'!M447,'2. Collected Data'!M47)&lt;=1,"",AVERAGE('2. Collected Data'!M147,'2. Collected Data'!M247,'2. Collected Data'!M347,'2. Collected Data'!M447,'2. Collected Data'!M47))</f>
        <v>360.4</v>
      </c>
      <c r="N47" s="41">
        <f>IF(COUNT('2. Collected Data'!N147,'2. Collected Data'!N247,'2. Collected Data'!N347,'2. Collected Data'!N447,'2. Collected Data'!N47)&lt;=1,"",AVERAGE('2. Collected Data'!N147,'2. Collected Data'!N247,'2. Collected Data'!N347,'2. Collected Data'!N447,'2. Collected Data'!N47))</f>
        <v>360.4</v>
      </c>
      <c r="O47" s="41">
        <f>IF(COUNT('2. Collected Data'!O147,'2. Collected Data'!O247,'2. Collected Data'!O347,'2. Collected Data'!O447,'2. Collected Data'!O47)&lt;=1,"",AVERAGE('2. Collected Data'!O147,'2. Collected Data'!O247,'2. Collected Data'!O347,'2. Collected Data'!O447,'2. Collected Data'!O47))</f>
        <v>360.4</v>
      </c>
      <c r="P47" s="41">
        <f>IF(COUNT('2. Collected Data'!P147,'2. Collected Data'!P247,'2. Collected Data'!P347,'2. Collected Data'!P447,'2. Collected Data'!P47)&lt;=1,"",AVERAGE('2. Collected Data'!P147,'2. Collected Data'!P247,'2. Collected Data'!P347,'2. Collected Data'!P447,'2. Collected Data'!P47))</f>
        <v>11.8</v>
      </c>
      <c r="Q47" s="41">
        <f>IF(COUNT('2. Collected Data'!Q147,'2. Collected Data'!Q247,'2. Collected Data'!Q347,'2. Collected Data'!Q447,'2. Collected Data'!Q47)&lt;=1,"",AVERAGE('2. Collected Data'!Q147,'2. Collected Data'!Q247,'2. Collected Data'!Q347,'2. Collected Data'!Q447,'2. Collected Data'!Q47))</f>
        <v>0</v>
      </c>
      <c r="R47" s="41">
        <f>IF(COUNT('2. Collected Data'!R147,'2. Collected Data'!R247,'2. Collected Data'!R347,'2. Collected Data'!R447,'2. Collected Data'!R47)&lt;=1,"",AVERAGE('2. Collected Data'!R147,'2. Collected Data'!R247,'2. Collected Data'!R347,'2. Collected Data'!R447,'2. Collected Data'!R47))</f>
        <v>0</v>
      </c>
      <c r="S47" s="41">
        <f>IF(COUNT('2. Collected Data'!S147,'2. Collected Data'!S247,'2. Collected Data'!S347,'2. Collected Data'!S447,'2. Collected Data'!S47)&lt;=1,"",AVERAGE('2. Collected Data'!S147,'2. Collected Data'!S247,'2. Collected Data'!S347,'2. Collected Data'!S447,'2. Collected Data'!S47))</f>
        <v>0</v>
      </c>
      <c r="T47" s="41">
        <f>IF(COUNT('2. Collected Data'!T147,'2. Collected Data'!T247,'2. Collected Data'!T347,'2. Collected Data'!T447,'2. Collected Data'!T47)&lt;=1,"",AVERAGE('2. Collected Data'!T147,'2. Collected Data'!T247,'2. Collected Data'!T347,'2. Collected Data'!T447,'2. Collected Data'!T47))</f>
        <v>0</v>
      </c>
      <c r="U47" s="41">
        <f>IF(COUNT('2. Collected Data'!U147,'2. Collected Data'!U247,'2. Collected Data'!U347,'2. Collected Data'!U447,'2. Collected Data'!U47)&lt;=1,"",AVERAGE('2. Collected Data'!U147,'2. Collected Data'!U247,'2. Collected Data'!U347,'2. Collected Data'!U447,'2. Collected Data'!U47))</f>
        <v>0</v>
      </c>
      <c r="V47" s="41">
        <f>IF(COUNT('2. Collected Data'!V147,'2. Collected Data'!V247,'2. Collected Data'!V347,'2. Collected Data'!V447,'2. Collected Data'!V47)&lt;=1,"",AVERAGE('2. Collected Data'!V147,'2. Collected Data'!V247,'2. Collected Data'!V347,'2. Collected Data'!V447,'2. Collected Data'!V47))</f>
        <v>0</v>
      </c>
      <c r="W47" s="41">
        <f>IF(COUNT('2. Collected Data'!W147,'2. Collected Data'!W247,'2. Collected Data'!W347,'2. Collected Data'!W447,'2. Collected Data'!W47)&lt;=1,"",AVERAGE('2. Collected Data'!W147,'2. Collected Data'!W247,'2. Collected Data'!W347,'2. Collected Data'!W447,'2. Collected Data'!W47))</f>
        <v>0</v>
      </c>
      <c r="X47" s="41">
        <f>IF(COUNT('2. Collected Data'!X147,'2. Collected Data'!X247,'2. Collected Data'!X347,'2. Collected Data'!X447,'2. Collected Data'!X47)&lt;=1,"",AVERAGE('2. Collected Data'!X147,'2. Collected Data'!X247,'2. Collected Data'!X347,'2. Collected Data'!X447,'2. Collected Data'!X47))</f>
        <v>0</v>
      </c>
      <c r="Y47" s="41">
        <f>IF(COUNT('2. Collected Data'!Y147,'2. Collected Data'!Y247,'2. Collected Data'!Y347,'2. Collected Data'!Y447,'2. Collected Data'!Y47)&lt;=1,"",AVERAGE('2. Collected Data'!Y147,'2. Collected Data'!Y247,'2. Collected Data'!Y347,'2. Collected Data'!Y447,'2. Collected Data'!Y47))</f>
        <v>368.4</v>
      </c>
      <c r="Z47" s="41">
        <f>IF(COUNT('2. Collected Data'!Z147,'2. Collected Data'!Z247,'2. Collected Data'!Z347,'2. Collected Data'!Z447,'2. Collected Data'!Z47)&lt;=1,"",AVERAGE('2. Collected Data'!Z147,'2. Collected Data'!Z247,'2. Collected Data'!Z347,'2. Collected Data'!Z447,'2. Collected Data'!Z47))</f>
        <v>0</v>
      </c>
      <c r="AA47" s="156">
        <f>IF(COUNT('2. Collected Data'!AA147,'2. Collected Data'!AA247,'2. Collected Data'!AA347,'2. Collected Data'!AA447,'2. Collected Data'!AA47)&lt;=1,"",AVERAGE('2. Collected Data'!AA147,'2. Collected Data'!AA247,'2. Collected Data'!AA347,'2. Collected Data'!AA447,'2. Collected Data'!AA47))</f>
        <v>0.98000000000000009</v>
      </c>
      <c r="AB47" s="156">
        <f>IF(COUNT('2. Collected Data'!AB147,'2. Collected Data'!AB247,'2. Collected Data'!AB347,'2. Collected Data'!AB447,'2. Collected Data'!AB47)&lt;=1,"",AVERAGE('2. Collected Data'!AB147,'2. Collected Data'!AB247,'2. Collected Data'!AB347,'2. Collected Data'!AB447,'2. Collected Data'!AB47))</f>
        <v>0</v>
      </c>
      <c r="AC47" s="156">
        <f>IF(COUNT('2. Collected Data'!AC147,'2. Collected Data'!AC247,'2. Collected Data'!AC347,'2. Collected Data'!AC447,'2. Collected Data'!AC47)&lt;=1,"",AVERAGE('2. Collected Data'!AC147,'2. Collected Data'!AC247,'2. Collected Data'!AC347,'2. Collected Data'!AC447,'2. Collected Data'!AC47))</f>
        <v>0.02</v>
      </c>
      <c r="AD47" s="41">
        <f>IF(COUNT('2. Collected Data'!AD147,'2. Collected Data'!AD247,'2. Collected Data'!AD347,'2. Collected Data'!AD447,'2. Collected Data'!AD47)&lt;=1,"",AVERAGE('2. Collected Data'!AD147,'2. Collected Data'!AD247,'2. Collected Data'!AD347,'2. Collected Data'!AD447,'2. Collected Data'!AD47))</f>
        <v>67</v>
      </c>
      <c r="AE47" s="41">
        <f>IF(COUNT('2. Collected Data'!AE147,'2. Collected Data'!AE247,'2. Collected Data'!AE347,'2. Collected Data'!AE447,'2. Collected Data'!AE47)&lt;=1,"",AVERAGE('2. Collected Data'!AE147,'2. Collected Data'!AE247,'2. Collected Data'!AE347,'2. Collected Data'!AE447,'2. Collected Data'!AE47))</f>
        <v>94150</v>
      </c>
      <c r="AF47" s="41">
        <f>IF(COUNT('2. Collected Data'!AF147,'2. Collected Data'!AF247,'2. Collected Data'!AF347,'2. Collected Data'!AF447,'2. Collected Data'!AF47)&lt;=1,"",AVERAGE('2. Collected Data'!AF147,'2. Collected Data'!AF247,'2. Collected Data'!AF347,'2. Collected Data'!AF447,'2. Collected Data'!AF47))</f>
        <v>87</v>
      </c>
      <c r="AG47" s="41">
        <f>IF(COUNT('2. Collected Data'!AG147,'2. Collected Data'!AG247,'2. Collected Data'!AG347,'2. Collected Data'!AG447,'2. Collected Data'!AG47)&lt;=1,"",AVERAGE('2. Collected Data'!AG147,'2. Collected Data'!AG247,'2. Collected Data'!AG347,'2. Collected Data'!AG447,'2. Collected Data'!AG47))</f>
        <v>1840500</v>
      </c>
      <c r="AH47" s="81"/>
      <c r="AI47" s="41">
        <f>IF(COUNT('2. Collected Data'!AI147,'2. Collected Data'!AI247,'2. Collected Data'!AI347,'2. Collected Data'!AI447,'2. Collected Data'!AI47)&lt;=1,"",AVERAGE('2. Collected Data'!AI147,'2. Collected Data'!AI247,'2. Collected Data'!AI347,'2. Collected Data'!AI447,'2. Collected Data'!AI47))</f>
        <v>41179.4</v>
      </c>
      <c r="AJ47" s="41">
        <f>IF(COUNT('2. Collected Data'!AJ147,'2. Collected Data'!AJ247,'2. Collected Data'!AJ347,'2. Collected Data'!AJ447,'2. Collected Data'!AJ47)&lt;=1,"",AVERAGE('2. Collected Data'!AJ147,'2. Collected Data'!AJ247,'2. Collected Data'!AJ347,'2. Collected Data'!AJ447,'2. Collected Data'!AJ47))</f>
        <v>0</v>
      </c>
      <c r="AK47" s="41">
        <f>IF(COUNT('2. Collected Data'!AK147,'2. Collected Data'!AK247,'2. Collected Data'!AK347,'2. Collected Data'!AK447,'2. Collected Data'!AK47)&lt;=1,"",AVERAGE('2. Collected Data'!AK147,'2. Collected Data'!AK247,'2. Collected Data'!AK347,'2. Collected Data'!AK447,'2. Collected Data'!AK47))</f>
        <v>0</v>
      </c>
      <c r="AL47" s="41">
        <f>IF(COUNT('2. Collected Data'!AL147,'2. Collected Data'!AL247,'2. Collected Data'!AL347,'2. Collected Data'!AL447,'2. Collected Data'!AL47)&lt;=1,"",AVERAGE('2. Collected Data'!AL147,'2. Collected Data'!AL247,'2. Collected Data'!AL347,'2. Collected Data'!AL447,'2. Collected Data'!AL47))</f>
        <v>9301.6</v>
      </c>
      <c r="AM47" s="41">
        <f>IF(COUNT('2. Collected Data'!AM147,'2. Collected Data'!AM247,'2. Collected Data'!AM347,'2. Collected Data'!AM447,'2. Collected Data'!AM47)&lt;=1,"",AVERAGE('2. Collected Data'!AM147,'2. Collected Data'!AM247,'2. Collected Data'!AM347,'2. Collected Data'!AM447,'2. Collected Data'!AM47))</f>
        <v>0</v>
      </c>
      <c r="AN47" s="113"/>
      <c r="AO47" s="41">
        <f>IF(COUNT('2. Collected Data'!AO147,'2. Collected Data'!AO247,'2. Collected Data'!AO347,'2. Collected Data'!AO447,'2. Collected Data'!AO47)&lt;=1,"",AVERAGE('2. Collected Data'!AO147,'2. Collected Data'!AO247,'2. Collected Data'!AO347,'2. Collected Data'!AO447,'2. Collected Data'!AO47))</f>
        <v>3075683.4</v>
      </c>
      <c r="AP47" s="41">
        <f>IF(COUNT('2. Collected Data'!AP147,'2. Collected Data'!AP247,'2. Collected Data'!AP347,'2. Collected Data'!AP447,'2. Collected Data'!AP47)&lt;=1,"",AVERAGE('2. Collected Data'!AP147,'2. Collected Data'!AP247,'2. Collected Data'!AP347,'2. Collected Data'!AP447,'2. Collected Data'!AP47))</f>
        <v>0</v>
      </c>
      <c r="AQ47" s="41">
        <f>IF(COUNT('2. Collected Data'!AQ147,'2. Collected Data'!AQ247,'2. Collected Data'!AQ347,'2. Collected Data'!AQ447,'2. Collected Data'!AQ47)&lt;=1,"",AVERAGE('2. Collected Data'!AQ147,'2. Collected Data'!AQ247,'2. Collected Data'!AQ347,'2. Collected Data'!AQ447,'2. Collected Data'!AQ47))</f>
        <v>0</v>
      </c>
      <c r="AR47" s="41">
        <f>IF(COUNT('2. Collected Data'!AR147,'2. Collected Data'!AR247,'2. Collected Data'!AR347,'2. Collected Data'!AR447,'2. Collected Data'!AR47)&lt;=1,"",AVERAGE('2. Collected Data'!AR147,'2. Collected Data'!AR247,'2. Collected Data'!AR347,'2. Collected Data'!AR447,'2. Collected Data'!AR47))</f>
        <v>3519</v>
      </c>
      <c r="AS47" s="41">
        <f>IF(COUNT('2. Collected Data'!AS147,'2. Collected Data'!AS247,'2. Collected Data'!AS347,'2. Collected Data'!AS447,'2. Collected Data'!AS47)&lt;=1,"",AVERAGE('2. Collected Data'!AS147,'2. Collected Data'!AS247,'2. Collected Data'!AS347,'2. Collected Data'!AS447,'2. Collected Data'!AS47))</f>
        <v>0</v>
      </c>
      <c r="AT47" s="41">
        <f>IF(COUNT('2. Collected Data'!AT147,'2. Collected Data'!AT247,'2. Collected Data'!AT347,'2. Collected Data'!AT447,'2. Collected Data'!AT47)&lt;=1,"",AVERAGE('2. Collected Data'!AT147,'2. Collected Data'!AT247,'2. Collected Data'!AT347,'2. Collected Data'!AT447,'2. Collected Data'!AT47))</f>
        <v>637979.19999999995</v>
      </c>
      <c r="AU47" s="41">
        <f>IF(COUNT('2. Collected Data'!AU147,'2. Collected Data'!AU247,'2. Collected Data'!AU347,'2. Collected Data'!AU447,'2. Collected Data'!AU47)&lt;=1,"",AVERAGE('2. Collected Data'!AU147,'2. Collected Data'!AU247,'2. Collected Data'!AU347,'2. Collected Data'!AU447,'2. Collected Data'!AU47))</f>
        <v>0</v>
      </c>
      <c r="AV47" s="81"/>
      <c r="AW47" s="156">
        <f>IF(COUNT('2. Collected Data'!AW147,'2. Collected Data'!AW247,'2. Collected Data'!AW347,'2. Collected Data'!AW447,'2. Collected Data'!AW47)&lt;=1,"",AVERAGE('2. Collected Data'!AW147,'2. Collected Data'!AW247,'2. Collected Data'!AW347,'2. Collected Data'!AW447,'2. Collected Data'!AW47))</f>
        <v>0.88000000000000012</v>
      </c>
      <c r="AX47" s="156">
        <f>IF(COUNT('2. Collected Data'!AX147,'2. Collected Data'!AX247,'2. Collected Data'!AX347,'2. Collected Data'!AX447,'2. Collected Data'!AX47)&lt;=1,"",AVERAGE('2. Collected Data'!AX147,'2. Collected Data'!AX247,'2. Collected Data'!AX347,'2. Collected Data'!AX447,'2. Collected Data'!AX47))</f>
        <v>0.12000000000000002</v>
      </c>
      <c r="AY47" s="46"/>
      <c r="AZ47" s="84"/>
      <c r="BA47" s="81"/>
      <c r="BB47" s="71">
        <f>IF(COUNT('2. Collected Data'!BB147,'2. Collected Data'!BB247,'2. Collected Data'!BB347,'2. Collected Data'!BB447,'2. Collected Data'!BB47)&lt;=1,"",AVERAGE('2. Collected Data'!BB147,'2. Collected Data'!BB247,'2. Collected Data'!BB347,'2. Collected Data'!BB447,'2. Collected Data'!BB47))</f>
        <v>97.168000000000006</v>
      </c>
      <c r="BC47" s="68">
        <f>IF(COUNT('2. Collected Data'!BC147,'2. Collected Data'!BC247,'2. Collected Data'!BC347,'2. Collected Data'!BC447,'2. Collected Data'!BC47)&lt;=1,"",AVERAGE('2. Collected Data'!BC147,'2. Collected Data'!BC247,'2. Collected Data'!BC347,'2. Collected Data'!BC447,'2. Collected Data'!BC47))</f>
        <v>12156438.4</v>
      </c>
      <c r="BD47" s="68">
        <f>IF(COUNT('2. Collected Data'!BD147,'2. Collected Data'!BD247,'2. Collected Data'!BD347,'2. Collected Data'!BD447,'2. Collected Data'!BD47)&lt;=1,"",AVERAGE('2. Collected Data'!BD147,'2. Collected Data'!BD247,'2. Collected Data'!BD347,'2. Collected Data'!BD447,'2. Collected Data'!BD47))</f>
        <v>6128283.7999999998</v>
      </c>
      <c r="BE47" s="68">
        <f>IF(COUNT('2. Collected Data'!BE147,'2. Collected Data'!BE247,'2. Collected Data'!BE347,'2. Collected Data'!BE447,'2. Collected Data'!BE47)&lt;=1,"",AVERAGE('2. Collected Data'!BE147,'2. Collected Data'!BE247,'2. Collected Data'!BE347,'2. Collected Data'!BE447,'2. Collected Data'!BE47))</f>
        <v>5078616.4139999999</v>
      </c>
      <c r="BF47" s="68">
        <f>IF(COUNT('2. Collected Data'!BF147,'2. Collected Data'!BF247,'2. Collected Data'!BF347,'2. Collected Data'!BF447,'2. Collected Data'!BF47)&lt;=1,"",AVERAGE('2. Collected Data'!BF147,'2. Collected Data'!BF247,'2. Collected Data'!BF347,'2. Collected Data'!BF447,'2. Collected Data'!BF47))</f>
        <v>27159805</v>
      </c>
      <c r="BG47" s="46"/>
      <c r="BH47" s="71">
        <f>IF(COUNT('2. Collected Data'!BH147,'2. Collected Data'!BH247,'2. Collected Data'!BH347,'2. Collected Data'!BH447,'2. Collected Data'!BH47)&lt;=1,"",AVERAGE('2. Collected Data'!BH147,'2. Collected Data'!BH247,'2. Collected Data'!BH347,'2. Collected Data'!BH447,'2. Collected Data'!BH47))</f>
        <v>97.97999999999999</v>
      </c>
      <c r="BI47" s="43"/>
      <c r="BJ47" s="180"/>
      <c r="BK47" s="43">
        <f>IF(COUNT('2. Collected Data'!BK147,'2. Collected Data'!BK247,'2. Collected Data'!BK347,'2. Collected Data'!BK447,'2. Collected Data'!BK47)&lt;=1,"",AVERAGE('2. Collected Data'!BK147,'2. Collected Data'!BK247,'2. Collected Data'!BK347,'2. Collected Data'!BK447,'2. Collected Data'!BK47))</f>
        <v>1479.2571428571428</v>
      </c>
    </row>
    <row r="48" spans="1:63" s="50" customFormat="1" ht="11.25" customHeight="1" x14ac:dyDescent="0.15">
      <c r="A48" s="82" t="s">
        <v>116</v>
      </c>
      <c r="B48" s="147"/>
      <c r="C48" s="306"/>
      <c r="D48" s="306"/>
      <c r="E48" s="306"/>
      <c r="F48" s="306"/>
      <c r="G48" s="41">
        <f>IF(COUNT('2. Collected Data'!G148,'2. Collected Data'!G248,'2. Collected Data'!G348,'2. Collected Data'!G448,'2. Collected Data'!G48)&lt;=1,"",AVERAGE('2. Collected Data'!G148,'2. Collected Data'!G248,'2. Collected Data'!G348,'2. Collected Data'!G448,'2. Collected Data'!G48))</f>
        <v>42563.199999999997</v>
      </c>
      <c r="H48" s="41">
        <f>IF(COUNT('2. Collected Data'!H148,'2. Collected Data'!H248,'2. Collected Data'!H348,'2. Collected Data'!H448,'2. Collected Data'!H48)&lt;=1,"",AVERAGE('2. Collected Data'!H148,'2. Collected Data'!H248,'2. Collected Data'!H348,'2. Collected Data'!H448,'2. Collected Data'!H48))</f>
        <v>17340.400000000001</v>
      </c>
      <c r="I48" s="41">
        <f>IF(COUNT('2. Collected Data'!I148,'2. Collected Data'!I248,'2. Collected Data'!I348,'2. Collected Data'!I448,'2. Collected Data'!I48)&lt;=1,"",AVERAGE('2. Collected Data'!I148,'2. Collected Data'!I248,'2. Collected Data'!I348,'2. Collected Data'!I448,'2. Collected Data'!I48))</f>
        <v>1686.4</v>
      </c>
      <c r="J48" s="41">
        <f>IF(COUNT('2. Collected Data'!J148,'2. Collected Data'!J248,'2. Collected Data'!J348,'2. Collected Data'!J448,'2. Collected Data'!J48)&lt;=1,"",AVERAGE('2. Collected Data'!J148,'2. Collected Data'!J248,'2. Collected Data'!J348,'2. Collected Data'!J448,'2. Collected Data'!J48))</f>
        <v>28.75</v>
      </c>
      <c r="K48" s="41">
        <f>IF(COUNT('2. Collected Data'!K148,'2. Collected Data'!K248,'2. Collected Data'!K348,'2. Collected Data'!K448,'2. Collected Data'!K48)&lt;=1,"",AVERAGE('2. Collected Data'!K148,'2. Collected Data'!K248,'2. Collected Data'!K348,'2. Collected Data'!K448,'2. Collected Data'!K48))</f>
        <v>0.6</v>
      </c>
      <c r="L48" s="41">
        <f>IF(COUNT('2. Collected Data'!L148,'2. Collected Data'!L248,'2. Collected Data'!L348,'2. Collected Data'!L448,'2. Collected Data'!L48)&lt;=1,"",AVERAGE('2. Collected Data'!L148,'2. Collected Data'!L248,'2. Collected Data'!L348,'2. Collected Data'!L448,'2. Collected Data'!L48))</f>
        <v>3.6</v>
      </c>
      <c r="M48" s="41">
        <f>IF(COUNT('2. Collected Data'!M148,'2. Collected Data'!M248,'2. Collected Data'!M348,'2. Collected Data'!M448,'2. Collected Data'!M48)&lt;=1,"",AVERAGE('2. Collected Data'!M148,'2. Collected Data'!M248,'2. Collected Data'!M348,'2. Collected Data'!M448,'2. Collected Data'!M48))</f>
        <v>354.6</v>
      </c>
      <c r="N48" s="41">
        <f>IF(COUNT('2. Collected Data'!N148,'2. Collected Data'!N248,'2. Collected Data'!N348,'2. Collected Data'!N448,'2. Collected Data'!N48)&lt;=1,"",AVERAGE('2. Collected Data'!N148,'2. Collected Data'!N248,'2. Collected Data'!N348,'2. Collected Data'!N448,'2. Collected Data'!N48))</f>
        <v>149.4</v>
      </c>
      <c r="O48" s="41">
        <f>IF(COUNT('2. Collected Data'!O148,'2. Collected Data'!O248,'2. Collected Data'!O348,'2. Collected Data'!O448,'2. Collected Data'!O48)&lt;=1,"",AVERAGE('2. Collected Data'!O148,'2. Collected Data'!O248,'2. Collected Data'!O348,'2. Collected Data'!O448,'2. Collected Data'!O48))</f>
        <v>1686.4</v>
      </c>
      <c r="P48" s="41">
        <f>IF(COUNT('2. Collected Data'!P148,'2. Collected Data'!P248,'2. Collected Data'!P348,'2. Collected Data'!P448,'2. Collected Data'!P48)&lt;=1,"",AVERAGE('2. Collected Data'!P148,'2. Collected Data'!P248,'2. Collected Data'!P348,'2. Collected Data'!P448,'2. Collected Data'!P48))</f>
        <v>0.4</v>
      </c>
      <c r="Q48" s="41">
        <f>IF(COUNT('2. Collected Data'!Q148,'2. Collected Data'!Q248,'2. Collected Data'!Q348,'2. Collected Data'!Q448,'2. Collected Data'!Q48)&lt;=1,"",AVERAGE('2. Collected Data'!Q148,'2. Collected Data'!Q248,'2. Collected Data'!Q348,'2. Collected Data'!Q448,'2. Collected Data'!Q48))</f>
        <v>0</v>
      </c>
      <c r="R48" s="41">
        <f>IF(COUNT('2. Collected Data'!R148,'2. Collected Data'!R248,'2. Collected Data'!R348,'2. Collected Data'!R448,'2. Collected Data'!R48)&lt;=1,"",AVERAGE('2. Collected Data'!R148,'2. Collected Data'!R248,'2. Collected Data'!R348,'2. Collected Data'!R448,'2. Collected Data'!R48))</f>
        <v>0</v>
      </c>
      <c r="S48" s="41">
        <f>IF(COUNT('2. Collected Data'!S148,'2. Collected Data'!S248,'2. Collected Data'!S348,'2. Collected Data'!S448,'2. Collected Data'!S48)&lt;=1,"",AVERAGE('2. Collected Data'!S148,'2. Collected Data'!S248,'2. Collected Data'!S348,'2. Collected Data'!S448,'2. Collected Data'!S48))</f>
        <v>0</v>
      </c>
      <c r="T48" s="41">
        <f>IF(COUNT('2. Collected Data'!T148,'2. Collected Data'!T248,'2. Collected Data'!T348,'2. Collected Data'!T448,'2. Collected Data'!T48)&lt;=1,"",AVERAGE('2. Collected Data'!T148,'2. Collected Data'!T248,'2. Collected Data'!T348,'2. Collected Data'!T448,'2. Collected Data'!T48))</f>
        <v>0</v>
      </c>
      <c r="U48" s="41">
        <f>IF(COUNT('2. Collected Data'!U148,'2. Collected Data'!U248,'2. Collected Data'!U348,'2. Collected Data'!U448,'2. Collected Data'!U48)&lt;=1,"",AVERAGE('2. Collected Data'!U148,'2. Collected Data'!U248,'2. Collected Data'!U348,'2. Collected Data'!U448,'2. Collected Data'!U48))</f>
        <v>0</v>
      </c>
      <c r="V48" s="41">
        <f>IF(COUNT('2. Collected Data'!V148,'2. Collected Data'!V248,'2. Collected Data'!V348,'2. Collected Data'!V448,'2. Collected Data'!V48)&lt;=1,"",AVERAGE('2. Collected Data'!V148,'2. Collected Data'!V248,'2. Collected Data'!V348,'2. Collected Data'!V448,'2. Collected Data'!V48))</f>
        <v>0</v>
      </c>
      <c r="W48" s="41">
        <f>IF(COUNT('2. Collected Data'!W148,'2. Collected Data'!W248,'2. Collected Data'!W348,'2. Collected Data'!W448,'2. Collected Data'!W48)&lt;=1,"",AVERAGE('2. Collected Data'!W148,'2. Collected Data'!W248,'2. Collected Data'!W348,'2. Collected Data'!W448,'2. Collected Data'!W48))</f>
        <v>0</v>
      </c>
      <c r="X48" s="41">
        <f>IF(COUNT('2. Collected Data'!X148,'2. Collected Data'!X248,'2. Collected Data'!X348,'2. Collected Data'!X448,'2. Collected Data'!X48)&lt;=1,"",AVERAGE('2. Collected Data'!X148,'2. Collected Data'!X248,'2. Collected Data'!X348,'2. Collected Data'!X448,'2. Collected Data'!X48))</f>
        <v>0</v>
      </c>
      <c r="Y48" s="41">
        <f>IF(COUNT('2. Collected Data'!Y148,'2. Collected Data'!Y248,'2. Collected Data'!Y348,'2. Collected Data'!Y448,'2. Collected Data'!Y48)&lt;=1,"",AVERAGE('2. Collected Data'!Y148,'2. Collected Data'!Y248,'2. Collected Data'!Y348,'2. Collected Data'!Y448,'2. Collected Data'!Y48))</f>
        <v>2437</v>
      </c>
      <c r="Z48" s="41">
        <f>IF(COUNT('2. Collected Data'!Z148,'2. Collected Data'!Z248,'2. Collected Data'!Z348,'2. Collected Data'!Z448,'2. Collected Data'!Z48)&lt;=1,"",AVERAGE('2. Collected Data'!Z148,'2. Collected Data'!Z248,'2. Collected Data'!Z348,'2. Collected Data'!Z448,'2. Collected Data'!Z48))</f>
        <v>476.4</v>
      </c>
      <c r="AA48" s="156">
        <f>IF(COUNT('2. Collected Data'!AA148,'2. Collected Data'!AA248,'2. Collected Data'!AA348,'2. Collected Data'!AA448,'2. Collected Data'!AA48)&lt;=1,"",AVERAGE('2. Collected Data'!AA148,'2. Collected Data'!AA248,'2. Collected Data'!AA348,'2. Collected Data'!AA448,'2. Collected Data'!AA48))</f>
        <v>0.97799999999999998</v>
      </c>
      <c r="AB48" s="156">
        <f>IF(COUNT('2. Collected Data'!AB148,'2. Collected Data'!AB248,'2. Collected Data'!AB348,'2. Collected Data'!AB448,'2. Collected Data'!AB48)&lt;=1,"",AVERAGE('2. Collected Data'!AB148,'2. Collected Data'!AB248,'2. Collected Data'!AB348,'2. Collected Data'!AB448,'2. Collected Data'!AB48))</f>
        <v>8.0000000000000002E-3</v>
      </c>
      <c r="AC48" s="156">
        <f>IF(COUNT('2. Collected Data'!AC148,'2. Collected Data'!AC248,'2. Collected Data'!AC348,'2. Collected Data'!AC448,'2. Collected Data'!AC48)&lt;=1,"",AVERAGE('2. Collected Data'!AC148,'2. Collected Data'!AC248,'2. Collected Data'!AC348,'2. Collected Data'!AC448,'2. Collected Data'!AC48))</f>
        <v>1.3999999999999999E-2</v>
      </c>
      <c r="AD48" s="41">
        <f>IF(COUNT('2. Collected Data'!AD148,'2. Collected Data'!AD248,'2. Collected Data'!AD348,'2. Collected Data'!AD448,'2. Collected Data'!AD48)&lt;=1,"",AVERAGE('2. Collected Data'!AD148,'2. Collected Data'!AD248,'2. Collected Data'!AD348,'2. Collected Data'!AD448,'2. Collected Data'!AD48))</f>
        <v>234</v>
      </c>
      <c r="AE48" s="41">
        <f>IF(COUNT('2. Collected Data'!AE148,'2. Collected Data'!AE248,'2. Collected Data'!AE348,'2. Collected Data'!AE448,'2. Collected Data'!AE48)&lt;=1,"",AVERAGE('2. Collected Data'!AE148,'2. Collected Data'!AE248,'2. Collected Data'!AE348,'2. Collected Data'!AE448,'2. Collected Data'!AE48))</f>
        <v>851346.8</v>
      </c>
      <c r="AF48" s="41">
        <f>IF(COUNT('2. Collected Data'!AF148,'2. Collected Data'!AF248,'2. Collected Data'!AF348,'2. Collected Data'!AF448,'2. Collected Data'!AF48)&lt;=1,"",AVERAGE('2. Collected Data'!AF148,'2. Collected Data'!AF248,'2. Collected Data'!AF348,'2. Collected Data'!AF448,'2. Collected Data'!AF48))</f>
        <v>225.8</v>
      </c>
      <c r="AG48" s="41">
        <f>IF(COUNT('2. Collected Data'!AG148,'2. Collected Data'!AG248,'2. Collected Data'!AG348,'2. Collected Data'!AG448,'2. Collected Data'!AG48)&lt;=1,"",AVERAGE('2. Collected Data'!AG148,'2. Collected Data'!AG248,'2. Collected Data'!AG348,'2. Collected Data'!AG448,'2. Collected Data'!AG48))</f>
        <v>6985282.5999999996</v>
      </c>
      <c r="AH48" s="81"/>
      <c r="AI48" s="41">
        <f>IF(COUNT('2. Collected Data'!AI148,'2. Collected Data'!AI248,'2. Collected Data'!AI348,'2. Collected Data'!AI448,'2. Collected Data'!AI48)&lt;=1,"",AVERAGE('2. Collected Data'!AI148,'2. Collected Data'!AI248,'2. Collected Data'!AI348,'2. Collected Data'!AI448,'2. Collected Data'!AI48))</f>
        <v>507635</v>
      </c>
      <c r="AJ48" s="41">
        <f>IF(COUNT('2. Collected Data'!AJ148,'2. Collected Data'!AJ248,'2. Collected Data'!AJ348,'2. Collected Data'!AJ448,'2. Collected Data'!AJ48)&lt;=1,"",AVERAGE('2. Collected Data'!AJ148,'2. Collected Data'!AJ248,'2. Collected Data'!AJ348,'2. Collected Data'!AJ448,'2. Collected Data'!AJ48))</f>
        <v>649.79999999999995</v>
      </c>
      <c r="AK48" s="41">
        <f>IF(COUNT('2. Collected Data'!AK148,'2. Collected Data'!AK248,'2. Collected Data'!AK348,'2. Collected Data'!AK448,'2. Collected Data'!AK48)&lt;=1,"",AVERAGE('2. Collected Data'!AK148,'2. Collected Data'!AK248,'2. Collected Data'!AK348,'2. Collected Data'!AK448,'2. Collected Data'!AK48))</f>
        <v>0</v>
      </c>
      <c r="AL48" s="41">
        <f>IF(COUNT('2. Collected Data'!AL148,'2. Collected Data'!AL248,'2. Collected Data'!AL348,'2. Collected Data'!AL448,'2. Collected Data'!AL48)&lt;=1,"",AVERAGE('2. Collected Data'!AL148,'2. Collected Data'!AL248,'2. Collected Data'!AL348,'2. Collected Data'!AL448,'2. Collected Data'!AL48))</f>
        <v>510.2</v>
      </c>
      <c r="AM48" s="41">
        <f>IF(COUNT('2. Collected Data'!AM148,'2. Collected Data'!AM248,'2. Collected Data'!AM348,'2. Collected Data'!AM448,'2. Collected Data'!AM48)&lt;=1,"",AVERAGE('2. Collected Data'!AM148,'2. Collected Data'!AM248,'2. Collected Data'!AM348,'2. Collected Data'!AM448,'2. Collected Data'!AM48))</f>
        <v>4.2</v>
      </c>
      <c r="AN48" s="113"/>
      <c r="AO48" s="41">
        <f>IF(COUNT('2. Collected Data'!AO148,'2. Collected Data'!AO248,'2. Collected Data'!AO348,'2. Collected Data'!AO448,'2. Collected Data'!AO48)&lt;=1,"",AVERAGE('2. Collected Data'!AO148,'2. Collected Data'!AO248,'2. Collected Data'!AO348,'2. Collected Data'!AO448,'2. Collected Data'!AO48))</f>
        <v>12206877</v>
      </c>
      <c r="AP48" s="41">
        <f>IF(COUNT('2. Collected Data'!AP148,'2. Collected Data'!AP248,'2. Collected Data'!AP348,'2. Collected Data'!AP448,'2. Collected Data'!AP48)&lt;=1,"",AVERAGE('2. Collected Data'!AP148,'2. Collected Data'!AP248,'2. Collected Data'!AP348,'2. Collected Data'!AP448,'2. Collected Data'!AP48))</f>
        <v>208095.6</v>
      </c>
      <c r="AQ48" s="41">
        <f>IF(COUNT('2. Collected Data'!AQ148,'2. Collected Data'!AQ248,'2. Collected Data'!AQ348,'2. Collected Data'!AQ448,'2. Collected Data'!AQ48)&lt;=1,"",AVERAGE('2. Collected Data'!AQ148,'2. Collected Data'!AQ248,'2. Collected Data'!AQ348,'2. Collected Data'!AQ448,'2. Collected Data'!AQ48))</f>
        <v>0</v>
      </c>
      <c r="AR48" s="41">
        <f>IF(COUNT('2. Collected Data'!AR148,'2. Collected Data'!AR248,'2. Collected Data'!AR348,'2. Collected Data'!AR448,'2. Collected Data'!AR48)&lt;=1,"",AVERAGE('2. Collected Data'!AR148,'2. Collected Data'!AR248,'2. Collected Data'!AR348,'2. Collected Data'!AR448,'2. Collected Data'!AR48))</f>
        <v>0</v>
      </c>
      <c r="AS48" s="41">
        <f>IF(COUNT('2. Collected Data'!AS148,'2. Collected Data'!AS248,'2. Collected Data'!AS348,'2. Collected Data'!AS448,'2. Collected Data'!AS48)&lt;=1,"",AVERAGE('2. Collected Data'!AS148,'2. Collected Data'!AS248,'2. Collected Data'!AS348,'2. Collected Data'!AS448,'2. Collected Data'!AS48))</f>
        <v>0</v>
      </c>
      <c r="AT48" s="41">
        <f>IF(COUNT('2. Collected Data'!AT148,'2. Collected Data'!AT248,'2. Collected Data'!AT348,'2. Collected Data'!AT448,'2. Collected Data'!AT48)&lt;=1,"",AVERAGE('2. Collected Data'!AT148,'2. Collected Data'!AT248,'2. Collected Data'!AT348,'2. Collected Data'!AT448,'2. Collected Data'!AT48))</f>
        <v>248283.6</v>
      </c>
      <c r="AU48" s="41">
        <f>IF(COUNT('2. Collected Data'!AU148,'2. Collected Data'!AU248,'2. Collected Data'!AU348,'2. Collected Data'!AU448,'2. Collected Data'!AU48)&lt;=1,"",AVERAGE('2. Collected Data'!AU148,'2. Collected Data'!AU248,'2. Collected Data'!AU348,'2. Collected Data'!AU448,'2. Collected Data'!AU48))</f>
        <v>832860.6</v>
      </c>
      <c r="AV48" s="81"/>
      <c r="AW48" s="156">
        <f>IF(COUNT('2. Collected Data'!AW148,'2. Collected Data'!AW248,'2. Collected Data'!AW348,'2. Collected Data'!AW448,'2. Collected Data'!AW48)&lt;=1,"",AVERAGE('2. Collected Data'!AW148,'2. Collected Data'!AW248,'2. Collected Data'!AW348,'2. Collected Data'!AW448,'2. Collected Data'!AW48))</f>
        <v>0.9</v>
      </c>
      <c r="AX48" s="156">
        <f>IF(COUNT('2. Collected Data'!AX148,'2. Collected Data'!AX248,'2. Collected Data'!AX348,'2. Collected Data'!AX448,'2. Collected Data'!AX48)&lt;=1,"",AVERAGE('2. Collected Data'!AX148,'2. Collected Data'!AX248,'2. Collected Data'!AX348,'2. Collected Data'!AX448,'2. Collected Data'!AX48))</f>
        <v>0.1</v>
      </c>
      <c r="AY48" s="46"/>
      <c r="AZ48" s="84"/>
      <c r="BA48" s="81"/>
      <c r="BB48" s="71">
        <f>IF(COUNT('2. Collected Data'!BB148,'2. Collected Data'!BB248,'2. Collected Data'!BB348,'2. Collected Data'!BB448,'2. Collected Data'!BB48)&lt;=1,"",AVERAGE('2. Collected Data'!BB148,'2. Collected Data'!BB248,'2. Collected Data'!BB348,'2. Collected Data'!BB448,'2. Collected Data'!BB48))</f>
        <v>62.253999999999998</v>
      </c>
      <c r="BC48" s="68">
        <f>IF(COUNT('2. Collected Data'!BC148,'2. Collected Data'!BC248,'2. Collected Data'!BC348,'2. Collected Data'!BC448,'2. Collected Data'!BC48)&lt;=1,"",AVERAGE('2. Collected Data'!BC148,'2. Collected Data'!BC248,'2. Collected Data'!BC348,'2. Collected Data'!BC448,'2. Collected Data'!BC48))</f>
        <v>29116145.845999997</v>
      </c>
      <c r="BD48" s="68">
        <f>IF(COUNT('2. Collected Data'!BD148,'2. Collected Data'!BD248,'2. Collected Data'!BD348,'2. Collected Data'!BD448,'2. Collected Data'!BD48)&lt;=1,"",AVERAGE('2. Collected Data'!BD148,'2. Collected Data'!BD248,'2. Collected Data'!BD348,'2. Collected Data'!BD448,'2. Collected Data'!BD48))</f>
        <v>28402374.654000003</v>
      </c>
      <c r="BE48" s="68">
        <f>IF(COUNT('2. Collected Data'!BE148,'2. Collected Data'!BE248,'2. Collected Data'!BE348,'2. Collected Data'!BE448,'2. Collected Data'!BE48)&lt;=1,"",AVERAGE('2. Collected Data'!BE148,'2. Collected Data'!BE248,'2. Collected Data'!BE348,'2. Collected Data'!BE448,'2. Collected Data'!BE48))</f>
        <v>35288947.505999997</v>
      </c>
      <c r="BF48" s="68">
        <f>IF(COUNT('2. Collected Data'!BF148,'2. Collected Data'!BF248,'2. Collected Data'!BF348,'2. Collected Data'!BF448,'2. Collected Data'!BF48)&lt;=1,"",AVERAGE('2. Collected Data'!BF148,'2. Collected Data'!BF248,'2. Collected Data'!BF348,'2. Collected Data'!BF448,'2. Collected Data'!BF48))</f>
        <v>92807468.005999997</v>
      </c>
      <c r="BG48" s="46"/>
      <c r="BH48" s="71">
        <f>IF(COUNT('2. Collected Data'!BH148,'2. Collected Data'!BH248,'2. Collected Data'!BH348,'2. Collected Data'!BH448,'2. Collected Data'!BH48)&lt;=1,"",AVERAGE('2. Collected Data'!BH148,'2. Collected Data'!BH248,'2. Collected Data'!BH348,'2. Collected Data'!BH448,'2. Collected Data'!BH48))</f>
        <v>59.010000000000005</v>
      </c>
      <c r="BI48" s="43"/>
      <c r="BJ48" s="180"/>
      <c r="BK48" s="43">
        <f>IF(COUNT('2. Collected Data'!BK148,'2. Collected Data'!BK248,'2. Collected Data'!BK348,'2. Collected Data'!BK448,'2. Collected Data'!BK48)&lt;=1,"",AVERAGE('2. Collected Data'!BK148,'2. Collected Data'!BK248,'2. Collected Data'!BK348,'2. Collected Data'!BK448,'2. Collected Data'!BK48))</f>
        <v>306.15999999999997</v>
      </c>
    </row>
    <row r="49" spans="1:63" s="50" customFormat="1" ht="11.25" customHeight="1" x14ac:dyDescent="0.15">
      <c r="A49" s="82" t="s">
        <v>357</v>
      </c>
      <c r="B49" s="147"/>
      <c r="C49" s="306"/>
      <c r="D49" s="306"/>
      <c r="E49" s="306"/>
      <c r="F49" s="306"/>
      <c r="G49" s="41">
        <f>IF(COUNT('2. Collected Data'!G149,'2. Collected Data'!G249,'2. Collected Data'!G349,'2. Collected Data'!G449,'2. Collected Data'!G49)&lt;=1,"",AVERAGE('2. Collected Data'!G149,'2. Collected Data'!G249,'2. Collected Data'!G349,'2. Collected Data'!G449,'2. Collected Data'!G49))</f>
        <v>30736.5</v>
      </c>
      <c r="H49" s="41">
        <f>IF(COUNT('2. Collected Data'!H149,'2. Collected Data'!H249,'2. Collected Data'!H349,'2. Collected Data'!H449,'2. Collected Data'!H49)&lt;=1,"",AVERAGE('2. Collected Data'!H149,'2. Collected Data'!H249,'2. Collected Data'!H349,'2. Collected Data'!H449,'2. Collected Data'!H49))</f>
        <v>12117.5</v>
      </c>
      <c r="I49" s="41">
        <f>IF(COUNT('2. Collected Data'!I149,'2. Collected Data'!I249,'2. Collected Data'!I349,'2. Collected Data'!I449,'2. Collected Data'!I49)&lt;=1,"",AVERAGE('2. Collected Data'!I149,'2. Collected Data'!I249,'2. Collected Data'!I349,'2. Collected Data'!I449,'2. Collected Data'!I49))</f>
        <v>522.5</v>
      </c>
      <c r="J49" s="41">
        <f>IF(COUNT('2. Collected Data'!J149,'2. Collected Data'!J249,'2. Collected Data'!J349,'2. Collected Data'!J449,'2. Collected Data'!J49)&lt;=1,"",AVERAGE('2. Collected Data'!J149,'2. Collected Data'!J249,'2. Collected Data'!J349,'2. Collected Data'!J449,'2. Collected Data'!J49))</f>
        <v>139</v>
      </c>
      <c r="K49" s="41">
        <f>IF(COUNT('2. Collected Data'!K149,'2. Collected Data'!K249,'2. Collected Data'!K349,'2. Collected Data'!K449,'2. Collected Data'!K49)&lt;=1,"",AVERAGE('2. Collected Data'!K149,'2. Collected Data'!K249,'2. Collected Data'!K349,'2. Collected Data'!K449,'2. Collected Data'!K49))</f>
        <v>0</v>
      </c>
      <c r="L49" s="41">
        <f>IF(COUNT('2. Collected Data'!L149,'2. Collected Data'!L249,'2. Collected Data'!L349,'2. Collected Data'!L449,'2. Collected Data'!L49)&lt;=1,"",AVERAGE('2. Collected Data'!L149,'2. Collected Data'!L249,'2. Collected Data'!L349,'2. Collected Data'!L449,'2. Collected Data'!L49))</f>
        <v>2</v>
      </c>
      <c r="M49" s="41">
        <f>IF(COUNT('2. Collected Data'!M149,'2. Collected Data'!M249,'2. Collected Data'!M349,'2. Collected Data'!M449,'2. Collected Data'!M49)&lt;=1,"",AVERAGE('2. Collected Data'!M149,'2. Collected Data'!M249,'2. Collected Data'!M349,'2. Collected Data'!M449,'2. Collected Data'!M49))</f>
        <v>4.5</v>
      </c>
      <c r="N49" s="41">
        <f>IF(COUNT('2. Collected Data'!N149,'2. Collected Data'!N249,'2. Collected Data'!N349,'2. Collected Data'!N449,'2. Collected Data'!N49)&lt;=1,"",AVERAGE('2. Collected Data'!N149,'2. Collected Data'!N249,'2. Collected Data'!N349,'2. Collected Data'!N449,'2. Collected Data'!N49))</f>
        <v>0</v>
      </c>
      <c r="O49" s="41">
        <f>IF(COUNT('2. Collected Data'!O149,'2. Collected Data'!O249,'2. Collected Data'!O349,'2. Collected Data'!O449,'2. Collected Data'!O49)&lt;=1,"",AVERAGE('2. Collected Data'!O149,'2. Collected Data'!O249,'2. Collected Data'!O349,'2. Collected Data'!O449,'2. Collected Data'!O49))</f>
        <v>7.5</v>
      </c>
      <c r="P49" s="41">
        <f>IF(COUNT('2. Collected Data'!P149,'2. Collected Data'!P249,'2. Collected Data'!P349,'2. Collected Data'!P449,'2. Collected Data'!P49)&lt;=1,"",AVERAGE('2. Collected Data'!P149,'2. Collected Data'!P249,'2. Collected Data'!P349,'2. Collected Data'!P449,'2. Collected Data'!P49))</f>
        <v>0</v>
      </c>
      <c r="Q49" s="41">
        <f>IF(COUNT('2. Collected Data'!Q149,'2. Collected Data'!Q249,'2. Collected Data'!Q349,'2. Collected Data'!Q449,'2. Collected Data'!Q49)&lt;=1,"",AVERAGE('2. Collected Data'!Q149,'2. Collected Data'!Q249,'2. Collected Data'!Q349,'2. Collected Data'!Q449,'2. Collected Data'!Q49))</f>
        <v>253.5</v>
      </c>
      <c r="R49" s="41">
        <f>IF(COUNT('2. Collected Data'!R149,'2. Collected Data'!R249,'2. Collected Data'!R349,'2. Collected Data'!R449,'2. Collected Data'!R49)&lt;=1,"",AVERAGE('2. Collected Data'!R149,'2. Collected Data'!R249,'2. Collected Data'!R349,'2. Collected Data'!R449,'2. Collected Data'!R49))</f>
        <v>78.5</v>
      </c>
      <c r="S49" s="41">
        <f>IF(COUNT('2. Collected Data'!S149,'2. Collected Data'!S249,'2. Collected Data'!S349,'2. Collected Data'!S449,'2. Collected Data'!S49)&lt;=1,"",AVERAGE('2. Collected Data'!S149,'2. Collected Data'!S249,'2. Collected Data'!S349,'2. Collected Data'!S449,'2. Collected Data'!S49))</f>
        <v>0</v>
      </c>
      <c r="T49" s="41">
        <f>IF(COUNT('2. Collected Data'!T149,'2. Collected Data'!T249,'2. Collected Data'!T349,'2. Collected Data'!T449,'2. Collected Data'!T49)&lt;=1,"",AVERAGE('2. Collected Data'!T149,'2. Collected Data'!T249,'2. Collected Data'!T349,'2. Collected Data'!T449,'2. Collected Data'!T49))</f>
        <v>1</v>
      </c>
      <c r="U49" s="41">
        <f>IF(COUNT('2. Collected Data'!U149,'2. Collected Data'!U249,'2. Collected Data'!U349,'2. Collected Data'!U449,'2. Collected Data'!U49)&lt;=1,"",AVERAGE('2. Collected Data'!U149,'2. Collected Data'!U249,'2. Collected Data'!U349,'2. Collected Data'!U449,'2. Collected Data'!U49))</f>
        <v>0</v>
      </c>
      <c r="V49" s="41">
        <f>IF(COUNT('2. Collected Data'!V149,'2. Collected Data'!V249,'2. Collected Data'!V349,'2. Collected Data'!V449,'2. Collected Data'!V49)&lt;=1,"",AVERAGE('2. Collected Data'!V149,'2. Collected Data'!V249,'2. Collected Data'!V349,'2. Collected Data'!V449,'2. Collected Data'!V49))</f>
        <v>0</v>
      </c>
      <c r="W49" s="41">
        <f>IF(COUNT('2. Collected Data'!W149,'2. Collected Data'!W249,'2. Collected Data'!W349,'2. Collected Data'!W449,'2. Collected Data'!W49)&lt;=1,"",AVERAGE('2. Collected Data'!W149,'2. Collected Data'!W249,'2. Collected Data'!W349,'2. Collected Data'!W449,'2. Collected Data'!W49))</f>
        <v>7.5</v>
      </c>
      <c r="X49" s="41">
        <f>IF(COUNT('2. Collected Data'!X149,'2. Collected Data'!X249,'2. Collected Data'!X349,'2. Collected Data'!X449,'2. Collected Data'!X49)&lt;=1,"",AVERAGE('2. Collected Data'!X149,'2. Collected Data'!X249,'2. Collected Data'!X349,'2. Collected Data'!X449,'2. Collected Data'!X49))</f>
        <v>0</v>
      </c>
      <c r="Y49" s="41">
        <f>IF(COUNT('2. Collected Data'!Y149,'2. Collected Data'!Y249,'2. Collected Data'!Y349,'2. Collected Data'!Y449,'2. Collected Data'!Y49)&lt;=1,"",AVERAGE('2. Collected Data'!Y149,'2. Collected Data'!Y249,'2. Collected Data'!Y349,'2. Collected Data'!Y449,'2. Collected Data'!Y49))</f>
        <v>1400</v>
      </c>
      <c r="Z49" s="41">
        <f>IF(COUNT('2. Collected Data'!Z149,'2. Collected Data'!Z249,'2. Collected Data'!Z349,'2. Collected Data'!Z449,'2. Collected Data'!Z49)&lt;=1,"",AVERAGE('2. Collected Data'!Z149,'2. Collected Data'!Z249,'2. Collected Data'!Z349,'2. Collected Data'!Z449,'2. Collected Data'!Z49))</f>
        <v>50</v>
      </c>
      <c r="AA49" s="156">
        <f>IF(COUNT('2. Collected Data'!AA149,'2. Collected Data'!AA249,'2. Collected Data'!AA349,'2. Collected Data'!AA449,'2. Collected Data'!AA49)&lt;=1,"",AVERAGE('2. Collected Data'!AA149,'2. Collected Data'!AA249,'2. Collected Data'!AA349,'2. Collected Data'!AA449,'2. Collected Data'!AA49))</f>
        <v>0.875</v>
      </c>
      <c r="AB49" s="156">
        <f>IF(COUNT('2. Collected Data'!AB149,'2. Collected Data'!AB249,'2. Collected Data'!AB349,'2. Collected Data'!AB449,'2. Collected Data'!AB49)&lt;=1,"",AVERAGE('2. Collected Data'!AB149,'2. Collected Data'!AB249,'2. Collected Data'!AB349,'2. Collected Data'!AB449,'2. Collected Data'!AB49))</f>
        <v>0.125</v>
      </c>
      <c r="AC49" s="156">
        <f>IF(COUNT('2. Collected Data'!AC149,'2. Collected Data'!AC249,'2. Collected Data'!AC349,'2. Collected Data'!AC449,'2. Collected Data'!AC49)&lt;=1,"",AVERAGE('2. Collected Data'!AC149,'2. Collected Data'!AC249,'2. Collected Data'!AC349,'2. Collected Data'!AC449,'2. Collected Data'!AC49))</f>
        <v>0</v>
      </c>
      <c r="AD49" s="41">
        <f>IF(COUNT('2. Collected Data'!AD149,'2. Collected Data'!AD249,'2. Collected Data'!AD349,'2. Collected Data'!AD449,'2. Collected Data'!AD49)&lt;=1,"",AVERAGE('2. Collected Data'!AD149,'2. Collected Data'!AD249,'2. Collected Data'!AD349,'2. Collected Data'!AD449,'2. Collected Data'!AD49))</f>
        <v>120.5</v>
      </c>
      <c r="AE49" s="41">
        <f>IF(COUNT('2. Collected Data'!AE149,'2. Collected Data'!AE249,'2. Collected Data'!AE349,'2. Collected Data'!AE449,'2. Collected Data'!AE49)&lt;=1,"",AVERAGE('2. Collected Data'!AE149,'2. Collected Data'!AE249,'2. Collected Data'!AE349,'2. Collected Data'!AE449,'2. Collected Data'!AE49))</f>
        <v>212950</v>
      </c>
      <c r="AF49" s="41">
        <f>IF(COUNT('2. Collected Data'!AF149,'2. Collected Data'!AF249,'2. Collected Data'!AF349,'2. Collected Data'!AF449,'2. Collected Data'!AF49)&lt;=1,"",AVERAGE('2. Collected Data'!AF149,'2. Collected Data'!AF249,'2. Collected Data'!AF349,'2. Collected Data'!AF449,'2. Collected Data'!AF49))</f>
        <v>69.5</v>
      </c>
      <c r="AG49" s="41" t="str">
        <f>IF(COUNT('2. Collected Data'!AG149,'2. Collected Data'!AG249,'2. Collected Data'!AG349,'2. Collected Data'!AG449,'2. Collected Data'!AG49)&lt;=1,"",AVERAGE('2. Collected Data'!AG149,'2. Collected Data'!AG249,'2. Collected Data'!AG349,'2. Collected Data'!AG449,'2. Collected Data'!AG49))</f>
        <v/>
      </c>
      <c r="AH49" s="81"/>
      <c r="AI49" s="41" t="str">
        <f>IF(COUNT('2. Collected Data'!AI149,'2. Collected Data'!AI249,'2. Collected Data'!AI349,'2. Collected Data'!AI449,'2. Collected Data'!AI49)&lt;=1,"",AVERAGE('2. Collected Data'!AI149,'2. Collected Data'!AI249,'2. Collected Data'!AI349,'2. Collected Data'!AI449,'2. Collected Data'!AI49))</f>
        <v/>
      </c>
      <c r="AJ49" s="41" t="str">
        <f>IF(COUNT('2. Collected Data'!AJ149,'2. Collected Data'!AJ249,'2. Collected Data'!AJ349,'2. Collected Data'!AJ449,'2. Collected Data'!AJ49)&lt;=1,"",AVERAGE('2. Collected Data'!AJ149,'2. Collected Data'!AJ249,'2. Collected Data'!AJ349,'2. Collected Data'!AJ449,'2. Collected Data'!AJ49))</f>
        <v/>
      </c>
      <c r="AK49" s="41" t="str">
        <f>IF(COUNT('2. Collected Data'!AK149,'2. Collected Data'!AK249,'2. Collected Data'!AK349,'2. Collected Data'!AK449,'2. Collected Data'!AK49)&lt;=1,"",AVERAGE('2. Collected Data'!AK149,'2. Collected Data'!AK249,'2. Collected Data'!AK349,'2. Collected Data'!AK449,'2. Collected Data'!AK49))</f>
        <v/>
      </c>
      <c r="AL49" s="41" t="str">
        <f>IF(COUNT('2. Collected Data'!AL149,'2. Collected Data'!AL249,'2. Collected Data'!AL349,'2. Collected Data'!AL449,'2. Collected Data'!AL49)&lt;=1,"",AVERAGE('2. Collected Data'!AL149,'2. Collected Data'!AL249,'2. Collected Data'!AL349,'2. Collected Data'!AL449,'2. Collected Data'!AL49))</f>
        <v/>
      </c>
      <c r="AM49" s="41" t="str">
        <f>IF(COUNT('2. Collected Data'!AM149,'2. Collected Data'!AM249,'2. Collected Data'!AM349,'2. Collected Data'!AM449,'2. Collected Data'!AM49)&lt;=1,"",AVERAGE('2. Collected Data'!AM149,'2. Collected Data'!AM249,'2. Collected Data'!AM349,'2. Collected Data'!AM449,'2. Collected Data'!AM49))</f>
        <v/>
      </c>
      <c r="AN49" s="113"/>
      <c r="AO49" s="41">
        <f>IF(COUNT('2. Collected Data'!AO149,'2. Collected Data'!AO249,'2. Collected Data'!AO349,'2. Collected Data'!AO449,'2. Collected Data'!AO49)&lt;=1,"",AVERAGE('2. Collected Data'!AO149,'2. Collected Data'!AO249,'2. Collected Data'!AO349,'2. Collected Data'!AO449,'2. Collected Data'!AO49))</f>
        <v>1000000</v>
      </c>
      <c r="AP49" s="41">
        <f>IF(COUNT('2. Collected Data'!AP149,'2. Collected Data'!AP249,'2. Collected Data'!AP349,'2. Collected Data'!AP449,'2. Collected Data'!AP49)&lt;=1,"",AVERAGE('2. Collected Data'!AP149,'2. Collected Data'!AP249,'2. Collected Data'!AP349,'2. Collected Data'!AP449,'2. Collected Data'!AP49))</f>
        <v>0</v>
      </c>
      <c r="AQ49" s="41">
        <f>IF(COUNT('2. Collected Data'!AQ149,'2. Collected Data'!AQ249,'2. Collected Data'!AQ349,'2. Collected Data'!AQ449,'2. Collected Data'!AQ49)&lt;=1,"",AVERAGE('2. Collected Data'!AQ149,'2. Collected Data'!AQ249,'2. Collected Data'!AQ349,'2. Collected Data'!AQ449,'2. Collected Data'!AQ49))</f>
        <v>0</v>
      </c>
      <c r="AR49" s="41">
        <f>IF(COUNT('2. Collected Data'!AR149,'2. Collected Data'!AR249,'2. Collected Data'!AR349,'2. Collected Data'!AR449,'2. Collected Data'!AR49)&lt;=1,"",AVERAGE('2. Collected Data'!AR149,'2. Collected Data'!AR249,'2. Collected Data'!AR349,'2. Collected Data'!AR449,'2. Collected Data'!AR49))</f>
        <v>0</v>
      </c>
      <c r="AS49" s="41">
        <f>IF(COUNT('2. Collected Data'!AS149,'2. Collected Data'!AS249,'2. Collected Data'!AS349,'2. Collected Data'!AS449,'2. Collected Data'!AS49)&lt;=1,"",AVERAGE('2. Collected Data'!AS149,'2. Collected Data'!AS249,'2. Collected Data'!AS349,'2. Collected Data'!AS449,'2. Collected Data'!AS49))</f>
        <v>0</v>
      </c>
      <c r="AT49" s="41">
        <f>IF(COUNT('2. Collected Data'!AT149,'2. Collected Data'!AT249,'2. Collected Data'!AT349,'2. Collected Data'!AT449,'2. Collected Data'!AT49)&lt;=1,"",AVERAGE('2. Collected Data'!AT149,'2. Collected Data'!AT249,'2. Collected Data'!AT349,'2. Collected Data'!AT449,'2. Collected Data'!AT49))</f>
        <v>0</v>
      </c>
      <c r="AU49" s="41" t="str">
        <f>IF(COUNT('2. Collected Data'!AU149,'2. Collected Data'!AU249,'2. Collected Data'!AU349,'2. Collected Data'!AU449,'2. Collected Data'!AU49)&lt;=1,"",AVERAGE('2. Collected Data'!AU149,'2. Collected Data'!AU249,'2. Collected Data'!AU349,'2. Collected Data'!AU449,'2. Collected Data'!AU49))</f>
        <v/>
      </c>
      <c r="AV49" s="81"/>
      <c r="AW49" s="156">
        <f>IF(COUNT('2. Collected Data'!AW149,'2. Collected Data'!AW249,'2. Collected Data'!AW349,'2. Collected Data'!AW449,'2. Collected Data'!AW49)&lt;=1,"",AVERAGE('2. Collected Data'!AW149,'2. Collected Data'!AW249,'2. Collected Data'!AW349,'2. Collected Data'!AW449,'2. Collected Data'!AW49))</f>
        <v>0.66666666666666663</v>
      </c>
      <c r="AX49" s="156">
        <f>IF(COUNT('2. Collected Data'!AX149,'2. Collected Data'!AX249,'2. Collected Data'!AX349,'2. Collected Data'!AX449,'2. Collected Data'!AX49)&lt;=1,"",AVERAGE('2. Collected Data'!AX149,'2. Collected Data'!AX249,'2. Collected Data'!AX349,'2. Collected Data'!AX449,'2. Collected Data'!AX49))</f>
        <v>0</v>
      </c>
      <c r="AY49" s="46"/>
      <c r="AZ49" s="84"/>
      <c r="BA49" s="81"/>
      <c r="BB49" s="71">
        <f>IF(COUNT('2. Collected Data'!BB149,'2. Collected Data'!BB249,'2. Collected Data'!BB349,'2. Collected Data'!BB449,'2. Collected Data'!BB49)&lt;=1,"",AVERAGE('2. Collected Data'!BB149,'2. Collected Data'!BB249,'2. Collected Data'!BB349,'2. Collected Data'!BB449,'2. Collected Data'!BB49))</f>
        <v>67.5</v>
      </c>
      <c r="BC49" s="68">
        <f>IF(COUNT('2. Collected Data'!BC149,'2. Collected Data'!BC249,'2. Collected Data'!BC349,'2. Collected Data'!BC449,'2. Collected Data'!BC49)&lt;=1,"",AVERAGE('2. Collected Data'!BC149,'2. Collected Data'!BC249,'2. Collected Data'!BC349,'2. Collected Data'!BC449,'2. Collected Data'!BC49))</f>
        <v>2975946</v>
      </c>
      <c r="BD49" s="68">
        <f>IF(COUNT('2. Collected Data'!BD149,'2. Collected Data'!BD249,'2. Collected Data'!BD349,'2. Collected Data'!BD449,'2. Collected Data'!BD49)&lt;=1,"",AVERAGE('2. Collected Data'!BD149,'2. Collected Data'!BD249,'2. Collected Data'!BD349,'2. Collected Data'!BD449,'2. Collected Data'!BD49))</f>
        <v>1368971.5</v>
      </c>
      <c r="BE49" s="68">
        <f>IF(COUNT('2. Collected Data'!BE149,'2. Collected Data'!BE249,'2. Collected Data'!BE349,'2. Collected Data'!BE449,'2. Collected Data'!BE49)&lt;=1,"",AVERAGE('2. Collected Data'!BE149,'2. Collected Data'!BE249,'2. Collected Data'!BE349,'2. Collected Data'!BE449,'2. Collected Data'!BE49))</f>
        <v>2562579.5</v>
      </c>
      <c r="BF49" s="68">
        <f>IF(COUNT('2. Collected Data'!BF149,'2. Collected Data'!BF249,'2. Collected Data'!BF349,'2. Collected Data'!BF449,'2. Collected Data'!BF49)&lt;=1,"",AVERAGE('2. Collected Data'!BF149,'2. Collected Data'!BF249,'2. Collected Data'!BF349,'2. Collected Data'!BF449,'2. Collected Data'!BF49))</f>
        <v>10272040.5</v>
      </c>
      <c r="BG49" s="46"/>
      <c r="BH49" s="71" t="str">
        <f>IF(COUNT('2. Collected Data'!BH149,'2. Collected Data'!BH249,'2. Collected Data'!BH349,'2. Collected Data'!BH449,'2. Collected Data'!BH49)&lt;=1,"",AVERAGE('2. Collected Data'!BH149,'2. Collected Data'!BH249,'2. Collected Data'!BH349,'2. Collected Data'!BH449,'2. Collected Data'!BH49))</f>
        <v/>
      </c>
      <c r="BI49" s="43"/>
      <c r="BJ49" s="180"/>
      <c r="BK49" s="43">
        <f>IF(COUNT('2. Collected Data'!BK149,'2. Collected Data'!BK249,'2. Collected Data'!BK349,'2. Collected Data'!BK449,'2. Collected Data'!BK49)&lt;=1,"",AVERAGE('2. Collected Data'!BK149,'2. Collected Data'!BK249,'2. Collected Data'!BK349,'2. Collected Data'!BK449,'2. Collected Data'!BK49))</f>
        <v>167.8</v>
      </c>
    </row>
    <row r="50" spans="1:63" s="47" customFormat="1" ht="11.25" customHeight="1" x14ac:dyDescent="0.15">
      <c r="A50" s="82" t="s">
        <v>144</v>
      </c>
      <c r="B50" s="147"/>
      <c r="C50" s="306"/>
      <c r="D50" s="306"/>
      <c r="E50" s="306"/>
      <c r="F50" s="306"/>
      <c r="G50" s="41">
        <f>IF(COUNT('2. Collected Data'!G150,'2. Collected Data'!G250,'2. Collected Data'!G350,'2. Collected Data'!G450,'2. Collected Data'!G50)&lt;=1,"",AVERAGE('2. Collected Data'!G150,'2. Collected Data'!G250,'2. Collected Data'!G350,'2. Collected Data'!G450,'2. Collected Data'!G50))</f>
        <v>19090</v>
      </c>
      <c r="H50" s="41">
        <f>IF(COUNT('2. Collected Data'!H150,'2. Collected Data'!H250,'2. Collected Data'!H350,'2. Collected Data'!H450,'2. Collected Data'!H50)&lt;=1,"",AVERAGE('2. Collected Data'!H150,'2. Collected Data'!H250,'2. Collected Data'!H350,'2. Collected Data'!H450,'2. Collected Data'!H50))</f>
        <v>8029</v>
      </c>
      <c r="I50" s="41">
        <f>IF(COUNT('2. Collected Data'!I150,'2. Collected Data'!I250,'2. Collected Data'!I350,'2. Collected Data'!I450,'2. Collected Data'!I50)&lt;=1,"",AVERAGE('2. Collected Data'!I150,'2. Collected Data'!I250,'2. Collected Data'!I350,'2. Collected Data'!I450,'2. Collected Data'!I50))</f>
        <v>518.6</v>
      </c>
      <c r="J50" s="41">
        <f>IF(COUNT('2. Collected Data'!J150,'2. Collected Data'!J250,'2. Collected Data'!J350,'2. Collected Data'!J450,'2. Collected Data'!J50)&lt;=1,"",AVERAGE('2. Collected Data'!J150,'2. Collected Data'!J250,'2. Collected Data'!J350,'2. Collected Data'!J450,'2. Collected Data'!J50))</f>
        <v>65.400000000000006</v>
      </c>
      <c r="K50" s="41">
        <f>IF(COUNT('2. Collected Data'!K150,'2. Collected Data'!K250,'2. Collected Data'!K350,'2. Collected Data'!K450,'2. Collected Data'!K50)&lt;=1,"",AVERAGE('2. Collected Data'!K150,'2. Collected Data'!K250,'2. Collected Data'!K350,'2. Collected Data'!K450,'2. Collected Data'!K50))</f>
        <v>31.6</v>
      </c>
      <c r="L50" s="41">
        <f>IF(COUNT('2. Collected Data'!L150,'2. Collected Data'!L250,'2. Collected Data'!L350,'2. Collected Data'!L450,'2. Collected Data'!L50)&lt;=1,"",AVERAGE('2. Collected Data'!L150,'2. Collected Data'!L250,'2. Collected Data'!L350,'2. Collected Data'!L450,'2. Collected Data'!L50))</f>
        <v>6</v>
      </c>
      <c r="M50" s="41">
        <f>IF(COUNT('2. Collected Data'!M150,'2. Collected Data'!M250,'2. Collected Data'!M350,'2. Collected Data'!M450,'2. Collected Data'!M50)&lt;=1,"",AVERAGE('2. Collected Data'!M150,'2. Collected Data'!M250,'2. Collected Data'!M350,'2. Collected Data'!M450,'2. Collected Data'!M50))</f>
        <v>375</v>
      </c>
      <c r="N50" s="41">
        <f>IF(COUNT('2. Collected Data'!N150,'2. Collected Data'!N250,'2. Collected Data'!N350,'2. Collected Data'!N450,'2. Collected Data'!N50)&lt;=1,"",AVERAGE('2. Collected Data'!N150,'2. Collected Data'!N250,'2. Collected Data'!N350,'2. Collected Data'!N450,'2. Collected Data'!N50))</f>
        <v>106.4</v>
      </c>
      <c r="O50" s="41">
        <f>IF(COUNT('2. Collected Data'!O150,'2. Collected Data'!O250,'2. Collected Data'!O350,'2. Collected Data'!O450,'2. Collected Data'!O50)&lt;=1,"",AVERAGE('2. Collected Data'!O150,'2. Collected Data'!O250,'2. Collected Data'!O350,'2. Collected Data'!O450,'2. Collected Data'!O50))</f>
        <v>189</v>
      </c>
      <c r="P50" s="41">
        <f>IF(COUNT('2. Collected Data'!P150,'2. Collected Data'!P250,'2. Collected Data'!P350,'2. Collected Data'!P450,'2. Collected Data'!P50)&lt;=1,"",AVERAGE('2. Collected Data'!P150,'2. Collected Data'!P250,'2. Collected Data'!P350,'2. Collected Data'!P450,'2. Collected Data'!P50))</f>
        <v>0</v>
      </c>
      <c r="Q50" s="41">
        <f>IF(COUNT('2. Collected Data'!Q150,'2. Collected Data'!Q250,'2. Collected Data'!Q350,'2. Collected Data'!Q450,'2. Collected Data'!Q50)&lt;=1,"",AVERAGE('2. Collected Data'!Q150,'2. Collected Data'!Q250,'2. Collected Data'!Q350,'2. Collected Data'!Q450,'2. Collected Data'!Q50))</f>
        <v>0</v>
      </c>
      <c r="R50" s="41">
        <f>IF(COUNT('2. Collected Data'!R150,'2. Collected Data'!R250,'2. Collected Data'!R350,'2. Collected Data'!R450,'2. Collected Data'!R50)&lt;=1,"",AVERAGE('2. Collected Data'!R150,'2. Collected Data'!R250,'2. Collected Data'!R350,'2. Collected Data'!R450,'2. Collected Data'!R50))</f>
        <v>0</v>
      </c>
      <c r="S50" s="41">
        <f>IF(COUNT('2. Collected Data'!S150,'2. Collected Data'!S250,'2. Collected Data'!S350,'2. Collected Data'!S450,'2. Collected Data'!S50)&lt;=1,"",AVERAGE('2. Collected Data'!S150,'2. Collected Data'!S250,'2. Collected Data'!S350,'2. Collected Data'!S450,'2. Collected Data'!S50))</f>
        <v>0</v>
      </c>
      <c r="T50" s="41">
        <f>IF(COUNT('2. Collected Data'!T150,'2. Collected Data'!T250,'2. Collected Data'!T350,'2. Collected Data'!T450,'2. Collected Data'!T50)&lt;=1,"",AVERAGE('2. Collected Data'!T150,'2. Collected Data'!T250,'2. Collected Data'!T350,'2. Collected Data'!T450,'2. Collected Data'!T50))</f>
        <v>0</v>
      </c>
      <c r="U50" s="41">
        <f>IF(COUNT('2. Collected Data'!U150,'2. Collected Data'!U250,'2. Collected Data'!U350,'2. Collected Data'!U450,'2. Collected Data'!U50)&lt;=1,"",AVERAGE('2. Collected Data'!U150,'2. Collected Data'!U250,'2. Collected Data'!U350,'2. Collected Data'!U450,'2. Collected Data'!U50))</f>
        <v>0</v>
      </c>
      <c r="V50" s="41">
        <f>IF(COUNT('2. Collected Data'!V150,'2. Collected Data'!V250,'2. Collected Data'!V350,'2. Collected Data'!V450,'2. Collected Data'!V50)&lt;=1,"",AVERAGE('2. Collected Data'!V150,'2. Collected Data'!V250,'2. Collected Data'!V350,'2. Collected Data'!V450,'2. Collected Data'!V50))</f>
        <v>0</v>
      </c>
      <c r="W50" s="41">
        <f>IF(COUNT('2. Collected Data'!W150,'2. Collected Data'!W250,'2. Collected Data'!W350,'2. Collected Data'!W450,'2. Collected Data'!W50)&lt;=1,"",AVERAGE('2. Collected Data'!W150,'2. Collected Data'!W250,'2. Collected Data'!W350,'2. Collected Data'!W450,'2. Collected Data'!W50))</f>
        <v>0</v>
      </c>
      <c r="X50" s="41">
        <f>IF(COUNT('2. Collected Data'!X150,'2. Collected Data'!X250,'2. Collected Data'!X350,'2. Collected Data'!X450,'2. Collected Data'!X50)&lt;=1,"",AVERAGE('2. Collected Data'!X150,'2. Collected Data'!X250,'2. Collected Data'!X350,'2. Collected Data'!X450,'2. Collected Data'!X50))</f>
        <v>0</v>
      </c>
      <c r="Y50" s="41">
        <f>IF(COUNT('2. Collected Data'!Y150,'2. Collected Data'!Y250,'2. Collected Data'!Y350,'2. Collected Data'!Y450,'2. Collected Data'!Y50)&lt;=1,"",AVERAGE('2. Collected Data'!Y150,'2. Collected Data'!Y250,'2. Collected Data'!Y350,'2. Collected Data'!Y450,'2. Collected Data'!Y50))</f>
        <v>967</v>
      </c>
      <c r="Z50" s="41">
        <f>IF(COUNT('2. Collected Data'!Z150,'2. Collected Data'!Z250,'2. Collected Data'!Z350,'2. Collected Data'!Z450,'2. Collected Data'!Z50)&lt;=1,"",AVERAGE('2. Collected Data'!Z150,'2. Collected Data'!Z250,'2. Collected Data'!Z350,'2. Collected Data'!Z450,'2. Collected Data'!Z50))</f>
        <v>275</v>
      </c>
      <c r="AA50" s="156">
        <f>IF(COUNT('2. Collected Data'!AA150,'2. Collected Data'!AA250,'2. Collected Data'!AA350,'2. Collected Data'!AA450,'2. Collected Data'!AA50)&lt;=1,"",AVERAGE('2. Collected Data'!AA150,'2. Collected Data'!AA250,'2. Collected Data'!AA350,'2. Collected Data'!AA450,'2. Collected Data'!AA50))</f>
        <v>1</v>
      </c>
      <c r="AB50" s="156">
        <f>IF(COUNT('2. Collected Data'!AB150,'2. Collected Data'!AB250,'2. Collected Data'!AB350,'2. Collected Data'!AB450,'2. Collected Data'!AB50)&lt;=1,"",AVERAGE('2. Collected Data'!AB150,'2. Collected Data'!AB250,'2. Collected Data'!AB350,'2. Collected Data'!AB450,'2. Collected Data'!AB50))</f>
        <v>0</v>
      </c>
      <c r="AC50" s="156">
        <f>IF(COUNT('2. Collected Data'!AC150,'2. Collected Data'!AC250,'2. Collected Data'!AC350,'2. Collected Data'!AC450,'2. Collected Data'!AC50)&lt;=1,"",AVERAGE('2. Collected Data'!AC150,'2. Collected Data'!AC250,'2. Collected Data'!AC350,'2. Collected Data'!AC450,'2. Collected Data'!AC50))</f>
        <v>0</v>
      </c>
      <c r="AD50" s="41">
        <f>IF(COUNT('2. Collected Data'!AD150,'2. Collected Data'!AD250,'2. Collected Data'!AD350,'2. Collected Data'!AD450,'2. Collected Data'!AD50)&lt;=1,"",AVERAGE('2. Collected Data'!AD150,'2. Collected Data'!AD250,'2. Collected Data'!AD350,'2. Collected Data'!AD450,'2. Collected Data'!AD50))</f>
        <v>22.6</v>
      </c>
      <c r="AE50" s="41">
        <f>IF(COUNT('2. Collected Data'!AE150,'2. Collected Data'!AE250,'2. Collected Data'!AE350,'2. Collected Data'!AE450,'2. Collected Data'!AE50)&lt;=1,"",AVERAGE('2. Collected Data'!AE150,'2. Collected Data'!AE250,'2. Collected Data'!AE350,'2. Collected Data'!AE450,'2. Collected Data'!AE50))</f>
        <v>19030</v>
      </c>
      <c r="AF50" s="41">
        <f>IF(COUNT('2. Collected Data'!AF150,'2. Collected Data'!AF250,'2. Collected Data'!AF350,'2. Collected Data'!AF450,'2. Collected Data'!AF50)&lt;=1,"",AVERAGE('2. Collected Data'!AF150,'2. Collected Data'!AF250,'2. Collected Data'!AF350,'2. Collected Data'!AF450,'2. Collected Data'!AF50))</f>
        <v>105.8</v>
      </c>
      <c r="AG50" s="41">
        <f>IF(COUNT('2. Collected Data'!AG150,'2. Collected Data'!AG250,'2. Collected Data'!AG350,'2. Collected Data'!AG450,'2. Collected Data'!AG50)&lt;=1,"",AVERAGE('2. Collected Data'!AG150,'2. Collected Data'!AG250,'2. Collected Data'!AG350,'2. Collected Data'!AG450,'2. Collected Data'!AG50))</f>
        <v>2188740</v>
      </c>
      <c r="AH50" s="81"/>
      <c r="AI50" s="41">
        <f>IF(COUNT('2. Collected Data'!AI150,'2. Collected Data'!AI250,'2. Collected Data'!AI350,'2. Collected Data'!AI450,'2. Collected Data'!AI50)&lt;=1,"",AVERAGE('2. Collected Data'!AI150,'2. Collected Data'!AI250,'2. Collected Data'!AI350,'2. Collected Data'!AI450,'2. Collected Data'!AI50))</f>
        <v>8420</v>
      </c>
      <c r="AJ50" s="41">
        <f>IF(COUNT('2. Collected Data'!AJ150,'2. Collected Data'!AJ250,'2. Collected Data'!AJ350,'2. Collected Data'!AJ450,'2. Collected Data'!AJ50)&lt;=1,"",AVERAGE('2. Collected Data'!AJ150,'2. Collected Data'!AJ250,'2. Collected Data'!AJ350,'2. Collected Data'!AJ450,'2. Collected Data'!AJ50))</f>
        <v>0</v>
      </c>
      <c r="AK50" s="41">
        <f>IF(COUNT('2. Collected Data'!AK150,'2. Collected Data'!AK250,'2. Collected Data'!AK350,'2. Collected Data'!AK450,'2. Collected Data'!AK50)&lt;=1,"",AVERAGE('2. Collected Data'!AK150,'2. Collected Data'!AK250,'2. Collected Data'!AK350,'2. Collected Data'!AK450,'2. Collected Data'!AK50))</f>
        <v>0</v>
      </c>
      <c r="AL50" s="41">
        <f>IF(COUNT('2. Collected Data'!AL150,'2. Collected Data'!AL250,'2. Collected Data'!AL350,'2. Collected Data'!AL450,'2. Collected Data'!AL50)&lt;=1,"",AVERAGE('2. Collected Data'!AL150,'2. Collected Data'!AL250,'2. Collected Data'!AL350,'2. Collected Data'!AL450,'2. Collected Data'!AL50))</f>
        <v>153887.6</v>
      </c>
      <c r="AM50" s="41">
        <f>IF(COUNT('2. Collected Data'!AM150,'2. Collected Data'!AM250,'2. Collected Data'!AM350,'2. Collected Data'!AM450,'2. Collected Data'!AM50)&lt;=1,"",AVERAGE('2. Collected Data'!AM150,'2. Collected Data'!AM250,'2. Collected Data'!AM350,'2. Collected Data'!AM450,'2. Collected Data'!AM50))</f>
        <v>0</v>
      </c>
      <c r="AN50" s="113"/>
      <c r="AO50" s="41">
        <f>IF(COUNT('2. Collected Data'!AO150,'2. Collected Data'!AO250,'2. Collected Data'!AO350,'2. Collected Data'!AO450,'2. Collected Data'!AO50)&lt;=1,"",AVERAGE('2. Collected Data'!AO150,'2. Collected Data'!AO250,'2. Collected Data'!AO350,'2. Collected Data'!AO450,'2. Collected Data'!AO50))</f>
        <v>0</v>
      </c>
      <c r="AP50" s="41">
        <f>IF(COUNT('2. Collected Data'!AP150,'2. Collected Data'!AP250,'2. Collected Data'!AP350,'2. Collected Data'!AP450,'2. Collected Data'!AP50)&lt;=1,"",AVERAGE('2. Collected Data'!AP150,'2. Collected Data'!AP250,'2. Collected Data'!AP350,'2. Collected Data'!AP450,'2. Collected Data'!AP50))</f>
        <v>0</v>
      </c>
      <c r="AQ50" s="41">
        <f>IF(COUNT('2. Collected Data'!AQ150,'2. Collected Data'!AQ250,'2. Collected Data'!AQ350,'2. Collected Data'!AQ450,'2. Collected Data'!AQ50)&lt;=1,"",AVERAGE('2. Collected Data'!AQ150,'2. Collected Data'!AQ250,'2. Collected Data'!AQ350,'2. Collected Data'!AQ450,'2. Collected Data'!AQ50))</f>
        <v>3384624.8</v>
      </c>
      <c r="AR50" s="41">
        <f>IF(COUNT('2. Collected Data'!AR150,'2. Collected Data'!AR250,'2. Collected Data'!AR350,'2. Collected Data'!AR450,'2. Collected Data'!AR50)&lt;=1,"",AVERAGE('2. Collected Data'!AR150,'2. Collected Data'!AR250,'2. Collected Data'!AR350,'2. Collected Data'!AR450,'2. Collected Data'!AR50))</f>
        <v>0</v>
      </c>
      <c r="AS50" s="41">
        <f>IF(COUNT('2. Collected Data'!AS150,'2. Collected Data'!AS250,'2. Collected Data'!AS350,'2. Collected Data'!AS450,'2. Collected Data'!AS50)&lt;=1,"",AVERAGE('2. Collected Data'!AS150,'2. Collected Data'!AS250,'2. Collected Data'!AS350,'2. Collected Data'!AS450,'2. Collected Data'!AS50))</f>
        <v>2953.6</v>
      </c>
      <c r="AT50" s="41">
        <f>IF(COUNT('2. Collected Data'!AT150,'2. Collected Data'!AT250,'2. Collected Data'!AT350,'2. Collected Data'!AT450,'2. Collected Data'!AT50)&lt;=1,"",AVERAGE('2. Collected Data'!AT150,'2. Collected Data'!AT250,'2. Collected Data'!AT350,'2. Collected Data'!AT450,'2. Collected Data'!AT50))</f>
        <v>0</v>
      </c>
      <c r="AU50" s="41">
        <f>IF(COUNT('2. Collected Data'!AU150,'2. Collected Data'!AU250,'2. Collected Data'!AU350,'2. Collected Data'!AU450,'2. Collected Data'!AU50)&lt;=1,"",AVERAGE('2. Collected Data'!AU150,'2. Collected Data'!AU250,'2. Collected Data'!AU350,'2. Collected Data'!AU450,'2. Collected Data'!AU50))</f>
        <v>0</v>
      </c>
      <c r="AV50" s="81"/>
      <c r="AW50" s="156">
        <f>IF(COUNT('2. Collected Data'!AW150,'2. Collected Data'!AW250,'2. Collected Data'!AW350,'2. Collected Data'!AW450,'2. Collected Data'!AW50)&lt;=1,"",AVERAGE('2. Collected Data'!AW150,'2. Collected Data'!AW250,'2. Collected Data'!AW350,'2. Collected Data'!AW450,'2. Collected Data'!AW50))</f>
        <v>2E-3</v>
      </c>
      <c r="AX50" s="156">
        <f>IF(COUNT('2. Collected Data'!AX150,'2. Collected Data'!AX250,'2. Collected Data'!AX350,'2. Collected Data'!AX450,'2. Collected Data'!AX50)&lt;=1,"",AVERAGE('2. Collected Data'!AX150,'2. Collected Data'!AX250,'2. Collected Data'!AX350,'2. Collected Data'!AX450,'2. Collected Data'!AX50))</f>
        <v>0.998</v>
      </c>
      <c r="AY50" s="46"/>
      <c r="AZ50" s="84"/>
      <c r="BA50" s="81"/>
      <c r="BB50" s="71">
        <f>IF(COUNT('2. Collected Data'!BB150,'2. Collected Data'!BB250,'2. Collected Data'!BB350,'2. Collected Data'!BB450,'2. Collected Data'!BB50)&lt;=1,"",AVERAGE('2. Collected Data'!BB150,'2. Collected Data'!BB250,'2. Collected Data'!BB350,'2. Collected Data'!BB450,'2. Collected Data'!BB50))</f>
        <v>105.41599999999998</v>
      </c>
      <c r="BC50" s="68">
        <f>IF(COUNT('2. Collected Data'!BC150,'2. Collected Data'!BC250,'2. Collected Data'!BC350,'2. Collected Data'!BC450,'2. Collected Data'!BC50)&lt;=1,"",AVERAGE('2. Collected Data'!BC150,'2. Collected Data'!BC250,'2. Collected Data'!BC350,'2. Collected Data'!BC450,'2. Collected Data'!BC50))</f>
        <v>18606344.199999999</v>
      </c>
      <c r="BD50" s="68">
        <f>IF(COUNT('2. Collected Data'!BD150,'2. Collected Data'!BD250,'2. Collected Data'!BD350,'2. Collected Data'!BD450,'2. Collected Data'!BD50)&lt;=1,"",AVERAGE('2. Collected Data'!BD150,'2. Collected Data'!BD250,'2. Collected Data'!BD350,'2. Collected Data'!BD450,'2. Collected Data'!BD50))</f>
        <v>10104971.800000001</v>
      </c>
      <c r="BE50" s="68">
        <f>IF(COUNT('2. Collected Data'!BE150,'2. Collected Data'!BE250,'2. Collected Data'!BE350,'2. Collected Data'!BE450,'2. Collected Data'!BE50)&lt;=1,"",AVERAGE('2. Collected Data'!BE150,'2. Collected Data'!BE250,'2. Collected Data'!BE350,'2. Collected Data'!BE450,'2. Collected Data'!BE50))</f>
        <v>8492965</v>
      </c>
      <c r="BF50" s="68">
        <f>IF(COUNT('2. Collected Data'!BF150,'2. Collected Data'!BF250,'2. Collected Data'!BF350,'2. Collected Data'!BF450,'2. Collected Data'!BF50)&lt;=1,"",AVERAGE('2. Collected Data'!BF150,'2. Collected Data'!BF250,'2. Collected Data'!BF350,'2. Collected Data'!BF450,'2. Collected Data'!BF50))</f>
        <v>40697103.200000003</v>
      </c>
      <c r="BG50" s="46"/>
      <c r="BH50" s="71">
        <f>IF(COUNT('2. Collected Data'!BH150,'2. Collected Data'!BH250,'2. Collected Data'!BH350,'2. Collected Data'!BH450,'2. Collected Data'!BH50)&lt;=1,"",AVERAGE('2. Collected Data'!BH150,'2. Collected Data'!BH250,'2. Collected Data'!BH350,'2. Collected Data'!BH450,'2. Collected Data'!BH50))</f>
        <v>101.98666666666666</v>
      </c>
      <c r="BI50" s="43"/>
      <c r="BJ50" s="180"/>
      <c r="BK50" s="43">
        <f>IF(COUNT('2. Collected Data'!BK150,'2. Collected Data'!BK250,'2. Collected Data'!BK350,'2. Collected Data'!BK450,'2. Collected Data'!BK50)&lt;=1,"",AVERAGE('2. Collected Data'!BK150,'2. Collected Data'!BK250,'2. Collected Data'!BK350,'2. Collected Data'!BK450,'2. Collected Data'!BK50))</f>
        <v>629.29999999999995</v>
      </c>
    </row>
    <row r="51" spans="1:63" s="50" customFormat="1" ht="11.25" customHeight="1" x14ac:dyDescent="0.15">
      <c r="A51" s="82" t="s">
        <v>145</v>
      </c>
      <c r="B51" s="147"/>
      <c r="C51" s="306"/>
      <c r="D51" s="306"/>
      <c r="E51" s="306"/>
      <c r="F51" s="306"/>
      <c r="G51" s="41">
        <f>IF(COUNT('2. Collected Data'!G151,'2. Collected Data'!G251,'2. Collected Data'!G351,'2. Collected Data'!G451,'2. Collected Data'!G51)&lt;=1,"",AVERAGE('2. Collected Data'!G151,'2. Collected Data'!G251,'2. Collected Data'!G351,'2. Collected Data'!G451,'2. Collected Data'!G51))</f>
        <v>95802.8</v>
      </c>
      <c r="H51" s="41">
        <f>IF(COUNT('2. Collected Data'!H151,'2. Collected Data'!H251,'2. Collected Data'!H351,'2. Collected Data'!H451,'2. Collected Data'!H51)&lt;=1,"",AVERAGE('2. Collected Data'!H151,'2. Collected Data'!H251,'2. Collected Data'!H351,'2. Collected Data'!H451,'2. Collected Data'!H51))</f>
        <v>46842.8</v>
      </c>
      <c r="I51" s="41">
        <f>IF(COUNT('2. Collected Data'!I151,'2. Collected Data'!I251,'2. Collected Data'!I351,'2. Collected Data'!I451,'2. Collected Data'!I51)&lt;=1,"",AVERAGE('2. Collected Data'!I151,'2. Collected Data'!I251,'2. Collected Data'!I351,'2. Collected Data'!I451,'2. Collected Data'!I51))</f>
        <v>2202.6</v>
      </c>
      <c r="J51" s="41">
        <f>IF(COUNT('2. Collected Data'!J151,'2. Collected Data'!J251,'2. Collected Data'!J351,'2. Collected Data'!J451,'2. Collected Data'!J51)&lt;=1,"",AVERAGE('2. Collected Data'!J151,'2. Collected Data'!J251,'2. Collected Data'!J351,'2. Collected Data'!J451,'2. Collected Data'!J51))</f>
        <v>120</v>
      </c>
      <c r="K51" s="41">
        <f>IF(COUNT('2. Collected Data'!K151,'2. Collected Data'!K251,'2. Collected Data'!K351,'2. Collected Data'!K451,'2. Collected Data'!K51)&lt;=1,"",AVERAGE('2. Collected Data'!K151,'2. Collected Data'!K251,'2. Collected Data'!K351,'2. Collected Data'!K451,'2. Collected Data'!K51))</f>
        <v>47</v>
      </c>
      <c r="L51" s="41">
        <f>IF(COUNT('2. Collected Data'!L151,'2. Collected Data'!L251,'2. Collected Data'!L351,'2. Collected Data'!L451,'2. Collected Data'!L51)&lt;=1,"",AVERAGE('2. Collected Data'!L151,'2. Collected Data'!L251,'2. Collected Data'!L351,'2. Collected Data'!L451,'2. Collected Data'!L51))</f>
        <v>11.666666666666666</v>
      </c>
      <c r="M51" s="41">
        <f>IF(COUNT('2. Collected Data'!M151,'2. Collected Data'!M251,'2. Collected Data'!M351,'2. Collected Data'!M451,'2. Collected Data'!M51)&lt;=1,"",AVERAGE('2. Collected Data'!M151,'2. Collected Data'!M251,'2. Collected Data'!M351,'2. Collected Data'!M451,'2. Collected Data'!M51))</f>
        <v>2227</v>
      </c>
      <c r="N51" s="41">
        <f>IF(COUNT('2. Collected Data'!N151,'2. Collected Data'!N251,'2. Collected Data'!N351,'2. Collected Data'!N451,'2. Collected Data'!N51)&lt;=1,"",AVERAGE('2. Collected Data'!N151,'2. Collected Data'!N251,'2. Collected Data'!N351,'2. Collected Data'!N451,'2. Collected Data'!N51))</f>
        <v>0</v>
      </c>
      <c r="O51" s="41">
        <f>IF(COUNT('2. Collected Data'!O151,'2. Collected Data'!O251,'2. Collected Data'!O351,'2. Collected Data'!O451,'2. Collected Data'!O51)&lt;=1,"",AVERAGE('2. Collected Data'!O151,'2. Collected Data'!O251,'2. Collected Data'!O351,'2. Collected Data'!O451,'2. Collected Data'!O51))</f>
        <v>2227</v>
      </c>
      <c r="P51" s="41">
        <f>IF(COUNT('2. Collected Data'!P151,'2. Collected Data'!P251,'2. Collected Data'!P351,'2. Collected Data'!P451,'2. Collected Data'!P51)&lt;=1,"",AVERAGE('2. Collected Data'!P151,'2. Collected Data'!P251,'2. Collected Data'!P351,'2. Collected Data'!P451,'2. Collected Data'!P51))</f>
        <v>0</v>
      </c>
      <c r="Q51" s="41">
        <f>IF(COUNT('2. Collected Data'!Q151,'2. Collected Data'!Q251,'2. Collected Data'!Q351,'2. Collected Data'!Q451,'2. Collected Data'!Q51)&lt;=1,"",AVERAGE('2. Collected Data'!Q151,'2. Collected Data'!Q251,'2. Collected Data'!Q351,'2. Collected Data'!Q451,'2. Collected Data'!Q51))</f>
        <v>365.5</v>
      </c>
      <c r="R51" s="41">
        <f>IF(COUNT('2. Collected Data'!R151,'2. Collected Data'!R251,'2. Collected Data'!R351,'2. Collected Data'!R451,'2. Collected Data'!R51)&lt;=1,"",AVERAGE('2. Collected Data'!R151,'2. Collected Data'!R251,'2. Collected Data'!R351,'2. Collected Data'!R451,'2. Collected Data'!R51))</f>
        <v>11</v>
      </c>
      <c r="S51" s="41">
        <f>IF(COUNT('2. Collected Data'!S151,'2. Collected Data'!S251,'2. Collected Data'!S351,'2. Collected Data'!S451,'2. Collected Data'!S51)&lt;=1,"",AVERAGE('2. Collected Data'!S151,'2. Collected Data'!S251,'2. Collected Data'!S351,'2. Collected Data'!S451,'2. Collected Data'!S51))</f>
        <v>0</v>
      </c>
      <c r="T51" s="41">
        <f>IF(COUNT('2. Collected Data'!T151,'2. Collected Data'!T251,'2. Collected Data'!T351,'2. Collected Data'!T451,'2. Collected Data'!T51)&lt;=1,"",AVERAGE('2. Collected Data'!T151,'2. Collected Data'!T251,'2. Collected Data'!T351,'2. Collected Data'!T451,'2. Collected Data'!T51))</f>
        <v>0</v>
      </c>
      <c r="U51" s="41">
        <f>IF(COUNT('2. Collected Data'!U151,'2. Collected Data'!U251,'2. Collected Data'!U351,'2. Collected Data'!U451,'2. Collected Data'!U51)&lt;=1,"",AVERAGE('2. Collected Data'!U151,'2. Collected Data'!U251,'2. Collected Data'!U351,'2. Collected Data'!U451,'2. Collected Data'!U51))</f>
        <v>0</v>
      </c>
      <c r="V51" s="41">
        <f>IF(COUNT('2. Collected Data'!V151,'2. Collected Data'!V251,'2. Collected Data'!V351,'2. Collected Data'!V451,'2. Collected Data'!V51)&lt;=1,"",AVERAGE('2. Collected Data'!V151,'2. Collected Data'!V251,'2. Collected Data'!V351,'2. Collected Data'!V451,'2. Collected Data'!V51))</f>
        <v>0</v>
      </c>
      <c r="W51" s="41">
        <f>IF(COUNT('2. Collected Data'!W151,'2. Collected Data'!W251,'2. Collected Data'!W351,'2. Collected Data'!W451,'2. Collected Data'!W51)&lt;=1,"",AVERAGE('2. Collected Data'!W151,'2. Collected Data'!W251,'2. Collected Data'!W351,'2. Collected Data'!W451,'2. Collected Data'!W51))</f>
        <v>0</v>
      </c>
      <c r="X51" s="41">
        <f>IF(COUNT('2. Collected Data'!X151,'2. Collected Data'!X251,'2. Collected Data'!X351,'2. Collected Data'!X451,'2. Collected Data'!X51)&lt;=1,"",AVERAGE('2. Collected Data'!X151,'2. Collected Data'!X251,'2. Collected Data'!X351,'2. Collected Data'!X451,'2. Collected Data'!X51))</f>
        <v>0</v>
      </c>
      <c r="Y51" s="41">
        <f>IF(COUNT('2. Collected Data'!Y151,'2. Collected Data'!Y251,'2. Collected Data'!Y351,'2. Collected Data'!Y451,'2. Collected Data'!Y51)&lt;=1,"",AVERAGE('2. Collected Data'!Y151,'2. Collected Data'!Y251,'2. Collected Data'!Y351,'2. Collected Data'!Y451,'2. Collected Data'!Y51))</f>
        <v>4364.2</v>
      </c>
      <c r="Z51" s="41">
        <f>IF(COUNT('2. Collected Data'!Z151,'2. Collected Data'!Z251,'2. Collected Data'!Z351,'2. Collected Data'!Z451,'2. Collected Data'!Z51)&lt;=1,"",AVERAGE('2. Collected Data'!Z151,'2. Collected Data'!Z251,'2. Collected Data'!Z351,'2. Collected Data'!Z451,'2. Collected Data'!Z51))</f>
        <v>781</v>
      </c>
      <c r="AA51" s="156">
        <f>IF(COUNT('2. Collected Data'!AA151,'2. Collected Data'!AA251,'2. Collected Data'!AA351,'2. Collected Data'!AA451,'2. Collected Data'!AA51)&lt;=1,"",AVERAGE('2. Collected Data'!AA151,'2. Collected Data'!AA251,'2. Collected Data'!AA351,'2. Collected Data'!AA451,'2. Collected Data'!AA51))</f>
        <v>0.89</v>
      </c>
      <c r="AB51" s="156">
        <f>IF(COUNT('2. Collected Data'!AB151,'2. Collected Data'!AB251,'2. Collected Data'!AB351,'2. Collected Data'!AB451,'2. Collected Data'!AB51)&lt;=1,"",AVERAGE('2. Collected Data'!AB151,'2. Collected Data'!AB251,'2. Collected Data'!AB351,'2. Collected Data'!AB451,'2. Collected Data'!AB51))</f>
        <v>8.4000000000000005E-2</v>
      </c>
      <c r="AC51" s="156">
        <f>IF(COUNT('2. Collected Data'!AC151,'2. Collected Data'!AC251,'2. Collected Data'!AC351,'2. Collected Data'!AC451,'2. Collected Data'!AC51)&lt;=1,"",AVERAGE('2. Collected Data'!AC151,'2. Collected Data'!AC251,'2. Collected Data'!AC351,'2. Collected Data'!AC451,'2. Collected Data'!AC51))</f>
        <v>2.6000000000000002E-2</v>
      </c>
      <c r="AD51" s="41">
        <f>IF(COUNT('2. Collected Data'!AD151,'2. Collected Data'!AD251,'2. Collected Data'!AD351,'2. Collected Data'!AD451,'2. Collected Data'!AD51)&lt;=1,"",AVERAGE('2. Collected Data'!AD151,'2. Collected Data'!AD251,'2. Collected Data'!AD351,'2. Collected Data'!AD451,'2. Collected Data'!AD51))</f>
        <v>448.4</v>
      </c>
      <c r="AE51" s="41">
        <f>IF(COUNT('2. Collected Data'!AE151,'2. Collected Data'!AE251,'2. Collected Data'!AE351,'2. Collected Data'!AE451,'2. Collected Data'!AE51)&lt;=1,"",AVERAGE('2. Collected Data'!AE151,'2. Collected Data'!AE251,'2. Collected Data'!AE351,'2. Collected Data'!AE451,'2. Collected Data'!AE51))</f>
        <v>841653.8</v>
      </c>
      <c r="AF51" s="41">
        <f>IF(COUNT('2. Collected Data'!AF151,'2. Collected Data'!AF251,'2. Collected Data'!AF351,'2. Collected Data'!AF451,'2. Collected Data'!AF51)&lt;=1,"",AVERAGE('2. Collected Data'!AF151,'2. Collected Data'!AF251,'2. Collected Data'!AF351,'2. Collected Data'!AF451,'2. Collected Data'!AF51))</f>
        <v>66.599999999999994</v>
      </c>
      <c r="AG51" s="41">
        <f>IF(COUNT('2. Collected Data'!AG151,'2. Collected Data'!AG251,'2. Collected Data'!AG351,'2. Collected Data'!AG451,'2. Collected Data'!AG51)&lt;=1,"",AVERAGE('2. Collected Data'!AG151,'2. Collected Data'!AG251,'2. Collected Data'!AG351,'2. Collected Data'!AG451,'2. Collected Data'!AG51))</f>
        <v>3000000</v>
      </c>
      <c r="AH51" s="81"/>
      <c r="AI51" s="41">
        <f>IF(COUNT('2. Collected Data'!AI151,'2. Collected Data'!AI251,'2. Collected Data'!AI351,'2. Collected Data'!AI451,'2. Collected Data'!AI51)&lt;=1,"",AVERAGE('2. Collected Data'!AI151,'2. Collected Data'!AI251,'2. Collected Data'!AI351,'2. Collected Data'!AI451,'2. Collected Data'!AI51))</f>
        <v>597610.6</v>
      </c>
      <c r="AJ51" s="41">
        <f>IF(COUNT('2. Collected Data'!AJ151,'2. Collected Data'!AJ251,'2. Collected Data'!AJ351,'2. Collected Data'!AJ451,'2. Collected Data'!AJ51)&lt;=1,"",AVERAGE('2. Collected Data'!AJ151,'2. Collected Data'!AJ251,'2. Collected Data'!AJ351,'2. Collected Data'!AJ451,'2. Collected Data'!AJ51))</f>
        <v>0</v>
      </c>
      <c r="AK51" s="41">
        <f>IF(COUNT('2. Collected Data'!AK151,'2. Collected Data'!AK251,'2. Collected Data'!AK351,'2. Collected Data'!AK451,'2. Collected Data'!AK51)&lt;=1,"",AVERAGE('2. Collected Data'!AK151,'2. Collected Data'!AK251,'2. Collected Data'!AK351,'2. Collected Data'!AK451,'2. Collected Data'!AK51))</f>
        <v>0</v>
      </c>
      <c r="AL51" s="41">
        <f>IF(COUNT('2. Collected Data'!AL151,'2. Collected Data'!AL251,'2. Collected Data'!AL351,'2. Collected Data'!AL451,'2. Collected Data'!AL51)&lt;=1,"",AVERAGE('2. Collected Data'!AL151,'2. Collected Data'!AL251,'2. Collected Data'!AL351,'2. Collected Data'!AL451,'2. Collected Data'!AL51))</f>
        <v>449665.5</v>
      </c>
      <c r="AM51" s="41">
        <f>IF(COUNT('2. Collected Data'!AM151,'2. Collected Data'!AM251,'2. Collected Data'!AM351,'2. Collected Data'!AM451,'2. Collected Data'!AM51)&lt;=1,"",AVERAGE('2. Collected Data'!AM151,'2. Collected Data'!AM251,'2. Collected Data'!AM351,'2. Collected Data'!AM451,'2. Collected Data'!AM51))</f>
        <v>0</v>
      </c>
      <c r="AN51" s="113"/>
      <c r="AO51" s="41">
        <f>IF(COUNT('2. Collected Data'!AO151,'2. Collected Data'!AO251,'2. Collected Data'!AO351,'2. Collected Data'!AO451,'2. Collected Data'!AO51)&lt;=1,"",AVERAGE('2. Collected Data'!AO151,'2. Collected Data'!AO251,'2. Collected Data'!AO351,'2. Collected Data'!AO451,'2. Collected Data'!AO51))</f>
        <v>8950851</v>
      </c>
      <c r="AP51" s="41">
        <f>IF(COUNT('2. Collected Data'!AP151,'2. Collected Data'!AP251,'2. Collected Data'!AP351,'2. Collected Data'!AP451,'2. Collected Data'!AP51)&lt;=1,"",AVERAGE('2. Collected Data'!AP151,'2. Collected Data'!AP251,'2. Collected Data'!AP351,'2. Collected Data'!AP451,'2. Collected Data'!AP51))</f>
        <v>0</v>
      </c>
      <c r="AQ51" s="41">
        <f>IF(COUNT('2. Collected Data'!AQ151,'2. Collected Data'!AQ251,'2. Collected Data'!AQ351,'2. Collected Data'!AQ451,'2. Collected Data'!AQ51)&lt;=1,"",AVERAGE('2. Collected Data'!AQ151,'2. Collected Data'!AQ251,'2. Collected Data'!AQ351,'2. Collected Data'!AQ451,'2. Collected Data'!AQ51))</f>
        <v>0</v>
      </c>
      <c r="AR51" s="41">
        <f>IF(COUNT('2. Collected Data'!AR151,'2. Collected Data'!AR251,'2. Collected Data'!AR351,'2. Collected Data'!AR451,'2. Collected Data'!AR51)&lt;=1,"",AVERAGE('2. Collected Data'!AR151,'2. Collected Data'!AR251,'2. Collected Data'!AR351,'2. Collected Data'!AR451,'2. Collected Data'!AR51))</f>
        <v>0</v>
      </c>
      <c r="AS51" s="41">
        <f>IF(COUNT('2. Collected Data'!AS151,'2. Collected Data'!AS251,'2. Collected Data'!AS351,'2. Collected Data'!AS451,'2. Collected Data'!AS51)&lt;=1,"",AVERAGE('2. Collected Data'!AS151,'2. Collected Data'!AS251,'2. Collected Data'!AS351,'2. Collected Data'!AS451,'2. Collected Data'!AS51))</f>
        <v>0</v>
      </c>
      <c r="AT51" s="41">
        <f>IF(COUNT('2. Collected Data'!AT151,'2. Collected Data'!AT251,'2. Collected Data'!AT351,'2. Collected Data'!AT451,'2. Collected Data'!AT51)&lt;=1,"",AVERAGE('2. Collected Data'!AT151,'2. Collected Data'!AT251,'2. Collected Data'!AT351,'2. Collected Data'!AT451,'2. Collected Data'!AT51))</f>
        <v>0</v>
      </c>
      <c r="AU51" s="41">
        <f>IF(COUNT('2. Collected Data'!AU151,'2. Collected Data'!AU251,'2. Collected Data'!AU351,'2. Collected Data'!AU451,'2. Collected Data'!AU51)&lt;=1,"",AVERAGE('2. Collected Data'!AU151,'2. Collected Data'!AU251,'2. Collected Data'!AU351,'2. Collected Data'!AU451,'2. Collected Data'!AU51))</f>
        <v>0</v>
      </c>
      <c r="AV51" s="81"/>
      <c r="AW51" s="156">
        <f>IF(COUNT('2. Collected Data'!AW151,'2. Collected Data'!AW251,'2. Collected Data'!AW351,'2. Collected Data'!AW451,'2. Collected Data'!AW51)&lt;=1,"",AVERAGE('2. Collected Data'!AW151,'2. Collected Data'!AW251,'2. Collected Data'!AW351,'2. Collected Data'!AW451,'2. Collected Data'!AW51))</f>
        <v>1</v>
      </c>
      <c r="AX51" s="156">
        <f>IF(COUNT('2. Collected Data'!AX151,'2. Collected Data'!AX251,'2. Collected Data'!AX351,'2. Collected Data'!AX451,'2. Collected Data'!AX51)&lt;=1,"",AVERAGE('2. Collected Data'!AX151,'2. Collected Data'!AX251,'2. Collected Data'!AX351,'2. Collected Data'!AX451,'2. Collected Data'!AX51))</f>
        <v>0</v>
      </c>
      <c r="AY51" s="46"/>
      <c r="AZ51" s="84"/>
      <c r="BA51" s="81"/>
      <c r="BB51" s="71">
        <f>IF(COUNT('2. Collected Data'!BB151,'2. Collected Data'!BB251,'2. Collected Data'!BB351,'2. Collected Data'!BB451,'2. Collected Data'!BB51)&lt;=1,"",AVERAGE('2. Collected Data'!BB151,'2. Collected Data'!BB251,'2. Collected Data'!BB351,'2. Collected Data'!BB451,'2. Collected Data'!BB51))</f>
        <v>71.842000000000013</v>
      </c>
      <c r="BC51" s="68">
        <f>IF(COUNT('2. Collected Data'!BC151,'2. Collected Data'!BC251,'2. Collected Data'!BC351,'2. Collected Data'!BC451,'2. Collected Data'!BC51)&lt;=1,"",AVERAGE('2. Collected Data'!BC151,'2. Collected Data'!BC251,'2. Collected Data'!BC351,'2. Collected Data'!BC451,'2. Collected Data'!BC51))</f>
        <v>98140366.5</v>
      </c>
      <c r="BD51" s="68">
        <f>IF(COUNT('2. Collected Data'!BD151,'2. Collected Data'!BD251,'2. Collected Data'!BD351,'2. Collected Data'!BD451,'2. Collected Data'!BD51)&lt;=1,"",AVERAGE('2. Collected Data'!BD151,'2. Collected Data'!BD251,'2. Collected Data'!BD351,'2. Collected Data'!BD451,'2. Collected Data'!BD51))</f>
        <v>58208211.25</v>
      </c>
      <c r="BE51" s="68">
        <f>IF(COUNT('2. Collected Data'!BE151,'2. Collected Data'!BE251,'2. Collected Data'!BE351,'2. Collected Data'!BE451,'2. Collected Data'!BE51)&lt;=1,"",AVERAGE('2. Collected Data'!BE151,'2. Collected Data'!BE251,'2. Collected Data'!BE351,'2. Collected Data'!BE451,'2. Collected Data'!BE51))</f>
        <v>51095946.25</v>
      </c>
      <c r="BF51" s="68">
        <f>IF(COUNT('2. Collected Data'!BF151,'2. Collected Data'!BF251,'2. Collected Data'!BF351,'2. Collected Data'!BF451,'2. Collected Data'!BF51)&lt;=1,"",AVERAGE('2. Collected Data'!BF151,'2. Collected Data'!BF251,'2. Collected Data'!BF351,'2. Collected Data'!BF451,'2. Collected Data'!BF51))</f>
        <v>254743514</v>
      </c>
      <c r="BG51" s="46"/>
      <c r="BH51" s="71">
        <f>IF(COUNT('2. Collected Data'!BH151,'2. Collected Data'!BH251,'2. Collected Data'!BH351,'2. Collected Data'!BH451,'2. Collected Data'!BH51)&lt;=1,"",AVERAGE('2. Collected Data'!BH151,'2. Collected Data'!BH251,'2. Collected Data'!BH351,'2. Collected Data'!BH451,'2. Collected Data'!BH51))</f>
        <v>80.226666666666659</v>
      </c>
      <c r="BI51" s="43"/>
      <c r="BJ51" s="180"/>
      <c r="BK51" s="43">
        <f>IF(COUNT('2. Collected Data'!BK151,'2. Collected Data'!BK251,'2. Collected Data'!BK351,'2. Collected Data'!BK451,'2. Collected Data'!BK51)&lt;=1,"",AVERAGE('2. Collected Data'!BK151,'2. Collected Data'!BK251,'2. Collected Data'!BK351,'2. Collected Data'!BK451,'2. Collected Data'!BK51))</f>
        <v>365.05454545454546</v>
      </c>
    </row>
    <row r="52" spans="1:63" s="50" customFormat="1" ht="11.25" customHeight="1" x14ac:dyDescent="0.15">
      <c r="A52" s="82" t="s">
        <v>322</v>
      </c>
      <c r="B52" s="147"/>
      <c r="C52" s="306"/>
      <c r="D52" s="306"/>
      <c r="E52" s="306"/>
      <c r="F52" s="306"/>
      <c r="G52" s="41">
        <f>IF(COUNT('2. Collected Data'!G152,'2. Collected Data'!G252,'2. Collected Data'!G352,'2. Collected Data'!G452,'2. Collected Data'!G52)&lt;=1,"",AVERAGE('2. Collected Data'!G152,'2. Collected Data'!G252,'2. Collected Data'!G352,'2. Collected Data'!G452,'2. Collected Data'!G52))</f>
        <v>3203.2</v>
      </c>
      <c r="H52" s="41">
        <f>IF(COUNT('2. Collected Data'!H152,'2. Collected Data'!H252,'2. Collected Data'!H352,'2. Collected Data'!H452,'2. Collected Data'!H52)&lt;=1,"",AVERAGE('2. Collected Data'!H152,'2. Collected Data'!H252,'2. Collected Data'!H352,'2. Collected Data'!H452,'2. Collected Data'!H52))</f>
        <v>1456</v>
      </c>
      <c r="I52" s="41">
        <f>IF(COUNT('2. Collected Data'!I152,'2. Collected Data'!I252,'2. Collected Data'!I352,'2. Collected Data'!I452,'2. Collected Data'!I52)&lt;=1,"",AVERAGE('2. Collected Data'!I152,'2. Collected Data'!I252,'2. Collected Data'!I352,'2. Collected Data'!I452,'2. Collected Data'!I52))</f>
        <v>160.6</v>
      </c>
      <c r="J52" s="41">
        <f>IF(COUNT('2. Collected Data'!J152,'2. Collected Data'!J252,'2. Collected Data'!J352,'2. Collected Data'!J452,'2. Collected Data'!J52)&lt;=1,"",AVERAGE('2. Collected Data'!J152,'2. Collected Data'!J252,'2. Collected Data'!J352,'2. Collected Data'!J452,'2. Collected Data'!J52))</f>
        <v>0</v>
      </c>
      <c r="K52" s="41">
        <f>IF(COUNT('2. Collected Data'!K152,'2. Collected Data'!K252,'2. Collected Data'!K352,'2. Collected Data'!K452,'2. Collected Data'!K52)&lt;=1,"",AVERAGE('2. Collected Data'!K152,'2. Collected Data'!K252,'2. Collected Data'!K352,'2. Collected Data'!K452,'2. Collected Data'!K52))</f>
        <v>1.6</v>
      </c>
      <c r="L52" s="41">
        <f>IF(COUNT('2. Collected Data'!L152,'2. Collected Data'!L252,'2. Collected Data'!L352,'2. Collected Data'!L452,'2. Collected Data'!L52)&lt;=1,"",AVERAGE('2. Collected Data'!L152,'2. Collected Data'!L252,'2. Collected Data'!L352,'2. Collected Data'!L452,'2. Collected Data'!L52))</f>
        <v>0</v>
      </c>
      <c r="M52" s="41">
        <f>IF(COUNT('2. Collected Data'!M152,'2. Collected Data'!M252,'2. Collected Data'!M352,'2. Collected Data'!M452,'2. Collected Data'!M52)&lt;=1,"",AVERAGE('2. Collected Data'!M152,'2. Collected Data'!M252,'2. Collected Data'!M352,'2. Collected Data'!M452,'2. Collected Data'!M52))</f>
        <v>106.6</v>
      </c>
      <c r="N52" s="41">
        <f>IF(COUNT('2. Collected Data'!N152,'2. Collected Data'!N252,'2. Collected Data'!N352,'2. Collected Data'!N452,'2. Collected Data'!N52)&lt;=1,"",AVERAGE('2. Collected Data'!N152,'2. Collected Data'!N252,'2. Collected Data'!N352,'2. Collected Data'!N452,'2. Collected Data'!N52))</f>
        <v>0</v>
      </c>
      <c r="O52" s="41">
        <f>IF(COUNT('2. Collected Data'!O152,'2. Collected Data'!O252,'2. Collected Data'!O352,'2. Collected Data'!O452,'2. Collected Data'!O52)&lt;=1,"",AVERAGE('2. Collected Data'!O152,'2. Collected Data'!O252,'2. Collected Data'!O352,'2. Collected Data'!O452,'2. Collected Data'!O52))</f>
        <v>149.6</v>
      </c>
      <c r="P52" s="41">
        <f>IF(COUNT('2. Collected Data'!P152,'2. Collected Data'!P252,'2. Collected Data'!P352,'2. Collected Data'!P452,'2. Collected Data'!P52)&lt;=1,"",AVERAGE('2. Collected Data'!P152,'2. Collected Data'!P252,'2. Collected Data'!P352,'2. Collected Data'!P452,'2. Collected Data'!P52))</f>
        <v>0</v>
      </c>
      <c r="Q52" s="41">
        <f>IF(COUNT('2. Collected Data'!Q152,'2. Collected Data'!Q252,'2. Collected Data'!Q352,'2. Collected Data'!Q452,'2. Collected Data'!Q52)&lt;=1,"",AVERAGE('2. Collected Data'!Q152,'2. Collected Data'!Q252,'2. Collected Data'!Q352,'2. Collected Data'!Q452,'2. Collected Data'!Q52))</f>
        <v>331</v>
      </c>
      <c r="R52" s="41">
        <f>IF(COUNT('2. Collected Data'!R152,'2. Collected Data'!R252,'2. Collected Data'!R352,'2. Collected Data'!R452,'2. Collected Data'!R52)&lt;=1,"",AVERAGE('2. Collected Data'!R152,'2. Collected Data'!R252,'2. Collected Data'!R352,'2. Collected Data'!R452,'2. Collected Data'!R52))</f>
        <v>0</v>
      </c>
      <c r="S52" s="41">
        <f>IF(COUNT('2. Collected Data'!S152,'2. Collected Data'!S252,'2. Collected Data'!S352,'2. Collected Data'!S452,'2. Collected Data'!S52)&lt;=1,"",AVERAGE('2. Collected Data'!S152,'2. Collected Data'!S252,'2. Collected Data'!S352,'2. Collected Data'!S452,'2. Collected Data'!S52))</f>
        <v>4.5999999999999996</v>
      </c>
      <c r="T52" s="41">
        <f>IF(COUNT('2. Collected Data'!T152,'2. Collected Data'!T252,'2. Collected Data'!T352,'2. Collected Data'!T452,'2. Collected Data'!T52)&lt;=1,"",AVERAGE('2. Collected Data'!T152,'2. Collected Data'!T252,'2. Collected Data'!T352,'2. Collected Data'!T452,'2. Collected Data'!T52))</f>
        <v>0</v>
      </c>
      <c r="U52" s="41">
        <f>IF(COUNT('2. Collected Data'!U152,'2. Collected Data'!U252,'2. Collected Data'!U352,'2. Collected Data'!U452,'2. Collected Data'!U52)&lt;=1,"",AVERAGE('2. Collected Data'!U152,'2. Collected Data'!U252,'2. Collected Data'!U352,'2. Collected Data'!U452,'2. Collected Data'!U52))</f>
        <v>63</v>
      </c>
      <c r="V52" s="41">
        <f>IF(COUNT('2. Collected Data'!V152,'2. Collected Data'!V252,'2. Collected Data'!V352,'2. Collected Data'!V452,'2. Collected Data'!V52)&lt;=1,"",AVERAGE('2. Collected Data'!V152,'2. Collected Data'!V252,'2. Collected Data'!V352,'2. Collected Data'!V452,'2. Collected Data'!V52))</f>
        <v>0</v>
      </c>
      <c r="W52" s="41">
        <f>IF(COUNT('2. Collected Data'!W152,'2. Collected Data'!W252,'2. Collected Data'!W352,'2. Collected Data'!W452,'2. Collected Data'!W52)&lt;=1,"",AVERAGE('2. Collected Data'!W152,'2. Collected Data'!W252,'2. Collected Data'!W352,'2. Collected Data'!W452,'2. Collected Data'!W52))</f>
        <v>117.4</v>
      </c>
      <c r="X52" s="41">
        <f>IF(COUNT('2. Collected Data'!X152,'2. Collected Data'!X252,'2. Collected Data'!X352,'2. Collected Data'!X452,'2. Collected Data'!X52)&lt;=1,"",AVERAGE('2. Collected Data'!X152,'2. Collected Data'!X252,'2. Collected Data'!X352,'2. Collected Data'!X452,'2. Collected Data'!X52))</f>
        <v>0</v>
      </c>
      <c r="Y52" s="41">
        <f>IF(COUNT('2. Collected Data'!Y152,'2. Collected Data'!Y252,'2. Collected Data'!Y352,'2. Collected Data'!Y452,'2. Collected Data'!Y52)&lt;=1,"",AVERAGE('2. Collected Data'!Y152,'2. Collected Data'!Y252,'2. Collected Data'!Y352,'2. Collected Data'!Y452,'2. Collected Data'!Y52))</f>
        <v>192</v>
      </c>
      <c r="Z52" s="41">
        <f>IF(COUNT('2. Collected Data'!Z152,'2. Collected Data'!Z252,'2. Collected Data'!Z352,'2. Collected Data'!Z452,'2. Collected Data'!Z52)&lt;=1,"",AVERAGE('2. Collected Data'!Z152,'2. Collected Data'!Z252,'2. Collected Data'!Z352,'2. Collected Data'!Z452,'2. Collected Data'!Z52))</f>
        <v>0</v>
      </c>
      <c r="AA52" s="156">
        <f>IF(COUNT('2. Collected Data'!AA152,'2. Collected Data'!AA252,'2. Collected Data'!AA352,'2. Collected Data'!AA452,'2. Collected Data'!AA52)&lt;=1,"",AVERAGE('2. Collected Data'!AA152,'2. Collected Data'!AA252,'2. Collected Data'!AA352,'2. Collected Data'!AA452,'2. Collected Data'!AA52))</f>
        <v>0.76</v>
      </c>
      <c r="AB52" s="156">
        <f>IF(COUNT('2. Collected Data'!AB152,'2. Collected Data'!AB252,'2. Collected Data'!AB352,'2. Collected Data'!AB452,'2. Collected Data'!AB52)&lt;=1,"",AVERAGE('2. Collected Data'!AB152,'2. Collected Data'!AB252,'2. Collected Data'!AB352,'2. Collected Data'!AB452,'2. Collected Data'!AB52))</f>
        <v>0.24</v>
      </c>
      <c r="AC52" s="156">
        <f>IF(COUNT('2. Collected Data'!AC152,'2. Collected Data'!AC252,'2. Collected Data'!AC352,'2. Collected Data'!AC452,'2. Collected Data'!AC52)&lt;=1,"",AVERAGE('2. Collected Data'!AC152,'2. Collected Data'!AC252,'2. Collected Data'!AC352,'2. Collected Data'!AC452,'2. Collected Data'!AC52))</f>
        <v>0</v>
      </c>
      <c r="AD52" s="41">
        <f>IF(COUNT('2. Collected Data'!AD152,'2. Collected Data'!AD252,'2. Collected Data'!AD352,'2. Collected Data'!AD452,'2. Collected Data'!AD52)&lt;=1,"",AVERAGE('2. Collected Data'!AD152,'2. Collected Data'!AD252,'2. Collected Data'!AD352,'2. Collected Data'!AD452,'2. Collected Data'!AD52))</f>
        <v>20</v>
      </c>
      <c r="AE52" s="41">
        <f>IF(COUNT('2. Collected Data'!AE152,'2. Collected Data'!AE252,'2. Collected Data'!AE352,'2. Collected Data'!AE452,'2. Collected Data'!AE52)&lt;=1,"",AVERAGE('2. Collected Data'!AE152,'2. Collected Data'!AE252,'2. Collected Data'!AE352,'2. Collected Data'!AE452,'2. Collected Data'!AE52))</f>
        <v>60100</v>
      </c>
      <c r="AF52" s="41">
        <f>IF(COUNT('2. Collected Data'!AF152,'2. Collected Data'!AF252,'2. Collected Data'!AF352,'2. Collected Data'!AF452,'2. Collected Data'!AF52)&lt;=1,"",AVERAGE('2. Collected Data'!AF152,'2. Collected Data'!AF252,'2. Collected Data'!AF352,'2. Collected Data'!AF452,'2. Collected Data'!AF52))</f>
        <v>9</v>
      </c>
      <c r="AG52" s="41">
        <f>IF(COUNT('2. Collected Data'!AG152,'2. Collected Data'!AG252,'2. Collected Data'!AG352,'2. Collected Data'!AG452,'2. Collected Data'!AG52)&lt;=1,"",AVERAGE('2. Collected Data'!AG152,'2. Collected Data'!AG252,'2. Collected Data'!AG352,'2. Collected Data'!AG452,'2. Collected Data'!AG52))</f>
        <v>110000</v>
      </c>
      <c r="AH52" s="81"/>
      <c r="AI52" s="41">
        <f>IF(COUNT('2. Collected Data'!AI152,'2. Collected Data'!AI252,'2. Collected Data'!AI352,'2. Collected Data'!AI452,'2. Collected Data'!AI52)&lt;=1,"",AVERAGE('2. Collected Data'!AI152,'2. Collected Data'!AI252,'2. Collected Data'!AI352,'2. Collected Data'!AI452,'2. Collected Data'!AI52))</f>
        <v>82006.399999999994</v>
      </c>
      <c r="AJ52" s="41">
        <f>IF(COUNT('2. Collected Data'!AJ152,'2. Collected Data'!AJ252,'2. Collected Data'!AJ352,'2. Collected Data'!AJ452,'2. Collected Data'!AJ52)&lt;=1,"",AVERAGE('2. Collected Data'!AJ152,'2. Collected Data'!AJ252,'2. Collected Data'!AJ352,'2. Collected Data'!AJ452,'2. Collected Data'!AJ52))</f>
        <v>0</v>
      </c>
      <c r="AK52" s="41">
        <f>IF(COUNT('2. Collected Data'!AK152,'2. Collected Data'!AK252,'2. Collected Data'!AK352,'2. Collected Data'!AK452,'2. Collected Data'!AK52)&lt;=1,"",AVERAGE('2. Collected Data'!AK152,'2. Collected Data'!AK252,'2. Collected Data'!AK352,'2. Collected Data'!AK452,'2. Collected Data'!AK52))</f>
        <v>0</v>
      </c>
      <c r="AL52" s="41">
        <f>IF(COUNT('2. Collected Data'!AL152,'2. Collected Data'!AL252,'2. Collected Data'!AL352,'2. Collected Data'!AL452,'2. Collected Data'!AL52)&lt;=1,"",AVERAGE('2. Collected Data'!AL152,'2. Collected Data'!AL252,'2. Collected Data'!AL352,'2. Collected Data'!AL452,'2. Collected Data'!AL52))</f>
        <v>6221.8</v>
      </c>
      <c r="AM52" s="41">
        <f>IF(COUNT('2. Collected Data'!AM152,'2. Collected Data'!AM252,'2. Collected Data'!AM352,'2. Collected Data'!AM452,'2. Collected Data'!AM52)&lt;=1,"",AVERAGE('2. Collected Data'!AM152,'2. Collected Data'!AM252,'2. Collected Data'!AM352,'2. Collected Data'!AM452,'2. Collected Data'!AM52))</f>
        <v>0</v>
      </c>
      <c r="AN52" s="113"/>
      <c r="AO52" s="41">
        <f>IF(COUNT('2. Collected Data'!AO152,'2. Collected Data'!AO252,'2. Collected Data'!AO352,'2. Collected Data'!AO452,'2. Collected Data'!AO52)&lt;=1,"",AVERAGE('2. Collected Data'!AO152,'2. Collected Data'!AO252,'2. Collected Data'!AO352,'2. Collected Data'!AO452,'2. Collected Data'!AO52))</f>
        <v>11208.8</v>
      </c>
      <c r="AP52" s="41">
        <f>IF(COUNT('2. Collected Data'!AP152,'2. Collected Data'!AP252,'2. Collected Data'!AP352,'2. Collected Data'!AP452,'2. Collected Data'!AP52)&lt;=1,"",AVERAGE('2. Collected Data'!AP152,'2. Collected Data'!AP252,'2. Collected Data'!AP352,'2. Collected Data'!AP452,'2. Collected Data'!AP52))</f>
        <v>6923</v>
      </c>
      <c r="AQ52" s="41">
        <f>IF(COUNT('2. Collected Data'!AQ152,'2. Collected Data'!AQ252,'2. Collected Data'!AQ352,'2. Collected Data'!AQ452,'2. Collected Data'!AQ52)&lt;=1,"",AVERAGE('2. Collected Data'!AQ152,'2. Collected Data'!AQ252,'2. Collected Data'!AQ352,'2. Collected Data'!AQ452,'2. Collected Data'!AQ52))</f>
        <v>2288</v>
      </c>
      <c r="AR52" s="41">
        <f>IF(COUNT('2. Collected Data'!AR152,'2. Collected Data'!AR252,'2. Collected Data'!AR352,'2. Collected Data'!AR452,'2. Collected Data'!AR52)&lt;=1,"",AVERAGE('2. Collected Data'!AR152,'2. Collected Data'!AR252,'2. Collected Data'!AR352,'2. Collected Data'!AR452,'2. Collected Data'!AR52))</f>
        <v>0</v>
      </c>
      <c r="AS52" s="41">
        <f>IF(COUNT('2. Collected Data'!AS152,'2. Collected Data'!AS252,'2. Collected Data'!AS352,'2. Collected Data'!AS452,'2. Collected Data'!AS52)&lt;=1,"",AVERAGE('2. Collected Data'!AS152,'2. Collected Data'!AS252,'2. Collected Data'!AS352,'2. Collected Data'!AS452,'2. Collected Data'!AS52))</f>
        <v>0</v>
      </c>
      <c r="AT52" s="41">
        <f>IF(COUNT('2. Collected Data'!AT152,'2. Collected Data'!AT252,'2. Collected Data'!AT352,'2. Collected Data'!AT452,'2. Collected Data'!AT52)&lt;=1,"",AVERAGE('2. Collected Data'!AT152,'2. Collected Data'!AT252,'2. Collected Data'!AT352,'2. Collected Data'!AT452,'2. Collected Data'!AT52))</f>
        <v>0</v>
      </c>
      <c r="AU52" s="41">
        <f>IF(COUNT('2. Collected Data'!AU152,'2. Collected Data'!AU252,'2. Collected Data'!AU352,'2. Collected Data'!AU452,'2. Collected Data'!AU52)&lt;=1,"",AVERAGE('2. Collected Data'!AU152,'2. Collected Data'!AU252,'2. Collected Data'!AU352,'2. Collected Data'!AU452,'2. Collected Data'!AU52))</f>
        <v>0</v>
      </c>
      <c r="AV52" s="81"/>
      <c r="AW52" s="156">
        <f>IF(COUNT('2. Collected Data'!AW152,'2. Collected Data'!AW252,'2. Collected Data'!AW352,'2. Collected Data'!AW452,'2. Collected Data'!AW52)&lt;=1,"",AVERAGE('2. Collected Data'!AW152,'2. Collected Data'!AW252,'2. Collected Data'!AW352,'2. Collected Data'!AW452,'2. Collected Data'!AW52))</f>
        <v>0.53599999999999992</v>
      </c>
      <c r="AX52" s="156">
        <f>IF(COUNT('2. Collected Data'!AX152,'2. Collected Data'!AX252,'2. Collected Data'!AX352,'2. Collected Data'!AX452,'2. Collected Data'!AX52)&lt;=1,"",AVERAGE('2. Collected Data'!AX152,'2. Collected Data'!AX252,'2. Collected Data'!AX352,'2. Collected Data'!AX452,'2. Collected Data'!AX52))</f>
        <v>0.46400000000000008</v>
      </c>
      <c r="AY52" s="46"/>
      <c r="AZ52" s="84"/>
      <c r="BA52" s="81"/>
      <c r="BB52" s="71">
        <f>IF(COUNT('2. Collected Data'!BB152,'2. Collected Data'!BB252,'2. Collected Data'!BB352,'2. Collected Data'!BB452,'2. Collected Data'!BB52)&lt;=1,"",AVERAGE('2. Collected Data'!BB152,'2. Collected Data'!BB252,'2. Collected Data'!BB352,'2. Collected Data'!BB452,'2. Collected Data'!BB52))</f>
        <v>66.402000000000001</v>
      </c>
      <c r="BC52" s="68">
        <f>IF(COUNT('2. Collected Data'!BC152,'2. Collected Data'!BC252,'2. Collected Data'!BC352,'2. Collected Data'!BC452,'2. Collected Data'!BC52)&lt;=1,"",AVERAGE('2. Collected Data'!BC152,'2. Collected Data'!BC252,'2. Collected Data'!BC352,'2. Collected Data'!BC452,'2. Collected Data'!BC52))</f>
        <v>1362533.8</v>
      </c>
      <c r="BD52" s="68">
        <f>IF(COUNT('2. Collected Data'!BD152,'2. Collected Data'!BD252,'2. Collected Data'!BD352,'2. Collected Data'!BD452,'2. Collected Data'!BD52)&lt;=1,"",AVERAGE('2. Collected Data'!BD152,'2. Collected Data'!BD252,'2. Collected Data'!BD352,'2. Collected Data'!BD452,'2. Collected Data'!BD52))</f>
        <v>3807140.2</v>
      </c>
      <c r="BE52" s="68">
        <f>IF(COUNT('2. Collected Data'!BE152,'2. Collected Data'!BE252,'2. Collected Data'!BE352,'2. Collected Data'!BE452,'2. Collected Data'!BE52)&lt;=1,"",AVERAGE('2. Collected Data'!BE152,'2. Collected Data'!BE252,'2. Collected Data'!BE352,'2. Collected Data'!BE452,'2. Collected Data'!BE52))</f>
        <v>5551642.2000000002</v>
      </c>
      <c r="BF52" s="68">
        <f>IF(COUNT('2. Collected Data'!BF152,'2. Collected Data'!BF252,'2. Collected Data'!BF352,'2. Collected Data'!BF452,'2. Collected Data'!BF52)&lt;=1,"",AVERAGE('2. Collected Data'!BF152,'2. Collected Data'!BF252,'2. Collected Data'!BF352,'2. Collected Data'!BF452,'2. Collected Data'!BF52))</f>
        <v>10732316.4</v>
      </c>
      <c r="BG52" s="46"/>
      <c r="BH52" s="71">
        <f>IF(COUNT('2. Collected Data'!BH152,'2. Collected Data'!BH252,'2. Collected Data'!BH352,'2. Collected Data'!BH452,'2. Collected Data'!BH52)&lt;=1,"",AVERAGE('2. Collected Data'!BH152,'2. Collected Data'!BH252,'2. Collected Data'!BH352,'2. Collected Data'!BH452,'2. Collected Data'!BH52))</f>
        <v>72.73</v>
      </c>
      <c r="BI52" s="43"/>
      <c r="BJ52" s="180"/>
      <c r="BK52" s="43">
        <f>IF(COUNT('2. Collected Data'!BK152,'2. Collected Data'!BK252,'2. Collected Data'!BK352,'2. Collected Data'!BK452,'2. Collected Data'!BK52)&lt;=1,"",AVERAGE('2. Collected Data'!BK152,'2. Collected Data'!BK252,'2. Collected Data'!BK352,'2. Collected Data'!BK452,'2. Collected Data'!BK52))</f>
        <v>308.73333333333335</v>
      </c>
    </row>
    <row r="53" spans="1:63" s="47" customFormat="1" ht="11.25" customHeight="1" x14ac:dyDescent="0.15">
      <c r="A53" s="82" t="s">
        <v>70</v>
      </c>
      <c r="B53" s="147"/>
      <c r="C53" s="306"/>
      <c r="D53" s="306"/>
      <c r="E53" s="306"/>
      <c r="F53" s="306"/>
      <c r="G53" s="41" t="str">
        <f>IF(COUNT('2. Collected Data'!G153,'2. Collected Data'!G253,'2. Collected Data'!G353,'2. Collected Data'!G453,'2. Collected Data'!G53)&lt;=1,"",AVERAGE('2. Collected Data'!G153,'2. Collected Data'!G253,'2. Collected Data'!G353,'2. Collected Data'!G453,'2. Collected Data'!G53))</f>
        <v/>
      </c>
      <c r="H53" s="41" t="str">
        <f>IF(COUNT('2. Collected Data'!H153,'2. Collected Data'!H253,'2. Collected Data'!H353,'2. Collected Data'!H453,'2. Collected Data'!H53)&lt;=1,"",AVERAGE('2. Collected Data'!H153,'2. Collected Data'!H253,'2. Collected Data'!H353,'2. Collected Data'!H453,'2. Collected Data'!H53))</f>
        <v/>
      </c>
      <c r="I53" s="41" t="str">
        <f>IF(COUNT('2. Collected Data'!I153,'2. Collected Data'!I253,'2. Collected Data'!I353,'2. Collected Data'!I453,'2. Collected Data'!I53)&lt;=1,"",AVERAGE('2. Collected Data'!I153,'2. Collected Data'!I253,'2. Collected Data'!I353,'2. Collected Data'!I453,'2. Collected Data'!I53))</f>
        <v/>
      </c>
      <c r="J53" s="41" t="str">
        <f>IF(COUNT('2. Collected Data'!J153,'2. Collected Data'!J253,'2. Collected Data'!J353,'2. Collected Data'!J453,'2. Collected Data'!J53)&lt;=1,"",AVERAGE('2. Collected Data'!J153,'2. Collected Data'!J253,'2. Collected Data'!J353,'2. Collected Data'!J453,'2. Collected Data'!J53))</f>
        <v/>
      </c>
      <c r="K53" s="41" t="str">
        <f>IF(COUNT('2. Collected Data'!K153,'2. Collected Data'!K253,'2. Collected Data'!K353,'2. Collected Data'!K453,'2. Collected Data'!K53)&lt;=1,"",AVERAGE('2. Collected Data'!K153,'2. Collected Data'!K253,'2. Collected Data'!K353,'2. Collected Data'!K453,'2. Collected Data'!K53))</f>
        <v/>
      </c>
      <c r="L53" s="41" t="str">
        <f>IF(COUNT('2. Collected Data'!L153,'2. Collected Data'!L253,'2. Collected Data'!L353,'2. Collected Data'!L453,'2. Collected Data'!L53)&lt;=1,"",AVERAGE('2. Collected Data'!L153,'2. Collected Data'!L253,'2. Collected Data'!L353,'2. Collected Data'!L453,'2. Collected Data'!L53))</f>
        <v/>
      </c>
      <c r="M53" s="41" t="str">
        <f>IF(COUNT('2. Collected Data'!M153,'2. Collected Data'!M253,'2. Collected Data'!M353,'2. Collected Data'!M453,'2. Collected Data'!M53)&lt;=1,"",AVERAGE('2. Collected Data'!M153,'2. Collected Data'!M253,'2. Collected Data'!M353,'2. Collected Data'!M453,'2. Collected Data'!M53))</f>
        <v/>
      </c>
      <c r="N53" s="41" t="str">
        <f>IF(COUNT('2. Collected Data'!N153,'2. Collected Data'!N253,'2. Collected Data'!N353,'2. Collected Data'!N453,'2. Collected Data'!N53)&lt;=1,"",AVERAGE('2. Collected Data'!N153,'2. Collected Data'!N253,'2. Collected Data'!N353,'2. Collected Data'!N453,'2. Collected Data'!N53))</f>
        <v/>
      </c>
      <c r="O53" s="41" t="str">
        <f>IF(COUNT('2. Collected Data'!O153,'2. Collected Data'!O253,'2. Collected Data'!O353,'2. Collected Data'!O453,'2. Collected Data'!O53)&lt;=1,"",AVERAGE('2. Collected Data'!O153,'2. Collected Data'!O253,'2. Collected Data'!O353,'2. Collected Data'!O453,'2. Collected Data'!O53))</f>
        <v/>
      </c>
      <c r="P53" s="41" t="str">
        <f>IF(COUNT('2. Collected Data'!P153,'2. Collected Data'!P253,'2. Collected Data'!P353,'2. Collected Data'!P453,'2. Collected Data'!P53)&lt;=1,"",AVERAGE('2. Collected Data'!P153,'2. Collected Data'!P253,'2. Collected Data'!P353,'2. Collected Data'!P453,'2. Collected Data'!P53))</f>
        <v/>
      </c>
      <c r="Q53" s="41" t="str">
        <f>IF(COUNT('2. Collected Data'!Q153,'2. Collected Data'!Q253,'2. Collected Data'!Q353,'2. Collected Data'!Q453,'2. Collected Data'!Q53)&lt;=1,"",AVERAGE('2. Collected Data'!Q153,'2. Collected Data'!Q253,'2. Collected Data'!Q353,'2. Collected Data'!Q453,'2. Collected Data'!Q53))</f>
        <v/>
      </c>
      <c r="R53" s="41" t="str">
        <f>IF(COUNT('2. Collected Data'!R153,'2. Collected Data'!R253,'2. Collected Data'!R353,'2. Collected Data'!R453,'2. Collected Data'!R53)&lt;=1,"",AVERAGE('2. Collected Data'!R153,'2. Collected Data'!R253,'2. Collected Data'!R353,'2. Collected Data'!R453,'2. Collected Data'!R53))</f>
        <v/>
      </c>
      <c r="S53" s="41" t="str">
        <f>IF(COUNT('2. Collected Data'!S153,'2. Collected Data'!S253,'2. Collected Data'!S353,'2. Collected Data'!S453,'2. Collected Data'!S53)&lt;=1,"",AVERAGE('2. Collected Data'!S153,'2. Collected Data'!S253,'2. Collected Data'!S353,'2. Collected Data'!S453,'2. Collected Data'!S53))</f>
        <v/>
      </c>
      <c r="T53" s="41" t="str">
        <f>IF(COUNT('2. Collected Data'!T153,'2. Collected Data'!T253,'2. Collected Data'!T353,'2. Collected Data'!T453,'2. Collected Data'!T53)&lt;=1,"",AVERAGE('2. Collected Data'!T153,'2. Collected Data'!T253,'2. Collected Data'!T353,'2. Collected Data'!T453,'2. Collected Data'!T53))</f>
        <v/>
      </c>
      <c r="U53" s="41" t="str">
        <f>IF(COUNT('2. Collected Data'!U153,'2. Collected Data'!U253,'2. Collected Data'!U353,'2. Collected Data'!U453,'2. Collected Data'!U53)&lt;=1,"",AVERAGE('2. Collected Data'!U153,'2. Collected Data'!U253,'2. Collected Data'!U353,'2. Collected Data'!U453,'2. Collected Data'!U53))</f>
        <v/>
      </c>
      <c r="V53" s="41" t="str">
        <f>IF(COUNT('2. Collected Data'!V153,'2. Collected Data'!V253,'2. Collected Data'!V353,'2. Collected Data'!V453,'2. Collected Data'!V53)&lt;=1,"",AVERAGE('2. Collected Data'!V153,'2. Collected Data'!V253,'2. Collected Data'!V353,'2. Collected Data'!V453,'2. Collected Data'!V53))</f>
        <v/>
      </c>
      <c r="W53" s="41" t="str">
        <f>IF(COUNT('2. Collected Data'!W153,'2. Collected Data'!W253,'2. Collected Data'!W353,'2. Collected Data'!W453,'2. Collected Data'!W53)&lt;=1,"",AVERAGE('2. Collected Data'!W153,'2. Collected Data'!W253,'2. Collected Data'!W353,'2. Collected Data'!W453,'2. Collected Data'!W53))</f>
        <v/>
      </c>
      <c r="X53" s="41" t="str">
        <f>IF(COUNT('2. Collected Data'!X153,'2. Collected Data'!X253,'2. Collected Data'!X353,'2. Collected Data'!X453,'2. Collected Data'!X53)&lt;=1,"",AVERAGE('2. Collected Data'!X153,'2. Collected Data'!X253,'2. Collected Data'!X353,'2. Collected Data'!X453,'2. Collected Data'!X53))</f>
        <v/>
      </c>
      <c r="Y53" s="41" t="str">
        <f>IF(COUNT('2. Collected Data'!Y153,'2. Collected Data'!Y253,'2. Collected Data'!Y353,'2. Collected Data'!Y453,'2. Collected Data'!Y53)&lt;=1,"",AVERAGE('2. Collected Data'!Y153,'2. Collected Data'!Y253,'2. Collected Data'!Y353,'2. Collected Data'!Y453,'2. Collected Data'!Y53))</f>
        <v/>
      </c>
      <c r="Z53" s="41" t="str">
        <f>IF(COUNT('2. Collected Data'!Z153,'2. Collected Data'!Z253,'2. Collected Data'!Z353,'2. Collected Data'!Z453,'2. Collected Data'!Z53)&lt;=1,"",AVERAGE('2. Collected Data'!Z153,'2. Collected Data'!Z253,'2. Collected Data'!Z353,'2. Collected Data'!Z453,'2. Collected Data'!Z53))</f>
        <v/>
      </c>
      <c r="AA53" s="156" t="str">
        <f>IF(COUNT('2. Collected Data'!AA153,'2. Collected Data'!AA253,'2. Collected Data'!AA353,'2. Collected Data'!AA453,'2. Collected Data'!AA53)&lt;=1,"",AVERAGE('2. Collected Data'!AA153,'2. Collected Data'!AA253,'2. Collected Data'!AA353,'2. Collected Data'!AA453,'2. Collected Data'!AA53))</f>
        <v/>
      </c>
      <c r="AB53" s="156" t="str">
        <f>IF(COUNT('2. Collected Data'!AB153,'2. Collected Data'!AB253,'2. Collected Data'!AB353,'2. Collected Data'!AB453,'2. Collected Data'!AB53)&lt;=1,"",AVERAGE('2. Collected Data'!AB153,'2. Collected Data'!AB253,'2. Collected Data'!AB353,'2. Collected Data'!AB453,'2. Collected Data'!AB53))</f>
        <v/>
      </c>
      <c r="AC53" s="156" t="str">
        <f>IF(COUNT('2. Collected Data'!AC153,'2. Collected Data'!AC253,'2. Collected Data'!AC353,'2. Collected Data'!AC453,'2. Collected Data'!AC53)&lt;=1,"",AVERAGE('2. Collected Data'!AC153,'2. Collected Data'!AC253,'2. Collected Data'!AC353,'2. Collected Data'!AC453,'2. Collected Data'!AC53))</f>
        <v/>
      </c>
      <c r="AD53" s="41" t="str">
        <f>IF(COUNT('2. Collected Data'!AD153,'2. Collected Data'!AD253,'2. Collected Data'!AD353,'2. Collected Data'!AD453,'2. Collected Data'!AD53)&lt;=1,"",AVERAGE('2. Collected Data'!AD153,'2. Collected Data'!AD253,'2. Collected Data'!AD353,'2. Collected Data'!AD453,'2. Collected Data'!AD53))</f>
        <v/>
      </c>
      <c r="AE53" s="41" t="str">
        <f>IF(COUNT('2. Collected Data'!AE153,'2. Collected Data'!AE253,'2. Collected Data'!AE353,'2. Collected Data'!AE453,'2. Collected Data'!AE53)&lt;=1,"",AVERAGE('2. Collected Data'!AE153,'2. Collected Data'!AE253,'2. Collected Data'!AE353,'2. Collected Data'!AE453,'2. Collected Data'!AE53))</f>
        <v/>
      </c>
      <c r="AF53" s="41" t="str">
        <f>IF(COUNT('2. Collected Data'!AF153,'2. Collected Data'!AF253,'2. Collected Data'!AF353,'2. Collected Data'!AF453,'2. Collected Data'!AF53)&lt;=1,"",AVERAGE('2. Collected Data'!AF153,'2. Collected Data'!AF253,'2. Collected Data'!AF353,'2. Collected Data'!AF453,'2. Collected Data'!AF53))</f>
        <v/>
      </c>
      <c r="AG53" s="41" t="str">
        <f>IF(COUNT('2. Collected Data'!AG153,'2. Collected Data'!AG253,'2. Collected Data'!AG353,'2. Collected Data'!AG453,'2. Collected Data'!AG53)&lt;=1,"",AVERAGE('2. Collected Data'!AG153,'2. Collected Data'!AG253,'2. Collected Data'!AG353,'2. Collected Data'!AG453,'2. Collected Data'!AG53))</f>
        <v/>
      </c>
      <c r="AH53" s="81"/>
      <c r="AI53" s="41" t="str">
        <f>IF(COUNT('2. Collected Data'!AI153,'2. Collected Data'!AI253,'2. Collected Data'!AI353,'2. Collected Data'!AI453,'2. Collected Data'!AI53)&lt;=1,"",AVERAGE('2. Collected Data'!AI153,'2. Collected Data'!AI253,'2. Collected Data'!AI353,'2. Collected Data'!AI453,'2. Collected Data'!AI53))</f>
        <v/>
      </c>
      <c r="AJ53" s="41" t="str">
        <f>IF(COUNT('2. Collected Data'!AJ153,'2. Collected Data'!AJ253,'2. Collected Data'!AJ353,'2. Collected Data'!AJ453,'2. Collected Data'!AJ53)&lt;=1,"",AVERAGE('2. Collected Data'!AJ153,'2. Collected Data'!AJ253,'2. Collected Data'!AJ353,'2. Collected Data'!AJ453,'2. Collected Data'!AJ53))</f>
        <v/>
      </c>
      <c r="AK53" s="41" t="str">
        <f>IF(COUNT('2. Collected Data'!AK153,'2. Collected Data'!AK253,'2. Collected Data'!AK353,'2. Collected Data'!AK453,'2. Collected Data'!AK53)&lt;=1,"",AVERAGE('2. Collected Data'!AK153,'2. Collected Data'!AK253,'2. Collected Data'!AK353,'2. Collected Data'!AK453,'2. Collected Data'!AK53))</f>
        <v/>
      </c>
      <c r="AL53" s="41" t="str">
        <f>IF(COUNT('2. Collected Data'!AL153,'2. Collected Data'!AL253,'2. Collected Data'!AL353,'2. Collected Data'!AL453,'2. Collected Data'!AL53)&lt;=1,"",AVERAGE('2. Collected Data'!AL153,'2. Collected Data'!AL253,'2. Collected Data'!AL353,'2. Collected Data'!AL453,'2. Collected Data'!AL53))</f>
        <v/>
      </c>
      <c r="AM53" s="41" t="str">
        <f>IF(COUNT('2. Collected Data'!AM153,'2. Collected Data'!AM253,'2. Collected Data'!AM353,'2. Collected Data'!AM453,'2. Collected Data'!AM53)&lt;=1,"",AVERAGE('2. Collected Data'!AM153,'2. Collected Data'!AM253,'2. Collected Data'!AM353,'2. Collected Data'!AM453,'2. Collected Data'!AM53))</f>
        <v/>
      </c>
      <c r="AN53" s="113"/>
      <c r="AO53" s="41" t="str">
        <f>IF(COUNT('2. Collected Data'!AO153,'2. Collected Data'!AO253,'2. Collected Data'!AO353,'2. Collected Data'!AO453,'2. Collected Data'!AO53)&lt;=1,"",AVERAGE('2. Collected Data'!AO153,'2. Collected Data'!AO253,'2. Collected Data'!AO353,'2. Collected Data'!AO453,'2. Collected Data'!AO53))</f>
        <v/>
      </c>
      <c r="AP53" s="41" t="str">
        <f>IF(COUNT('2. Collected Data'!AP153,'2. Collected Data'!AP253,'2. Collected Data'!AP353,'2. Collected Data'!AP453,'2. Collected Data'!AP53)&lt;=1,"",AVERAGE('2. Collected Data'!AP153,'2. Collected Data'!AP253,'2. Collected Data'!AP353,'2. Collected Data'!AP453,'2. Collected Data'!AP53))</f>
        <v/>
      </c>
      <c r="AQ53" s="41" t="str">
        <f>IF(COUNT('2. Collected Data'!AQ153,'2. Collected Data'!AQ253,'2. Collected Data'!AQ353,'2. Collected Data'!AQ453,'2. Collected Data'!AQ53)&lt;=1,"",AVERAGE('2. Collected Data'!AQ153,'2. Collected Data'!AQ253,'2. Collected Data'!AQ353,'2. Collected Data'!AQ453,'2. Collected Data'!AQ53))</f>
        <v/>
      </c>
      <c r="AR53" s="41" t="str">
        <f>IF(COUNT('2. Collected Data'!AR153,'2. Collected Data'!AR253,'2. Collected Data'!AR353,'2. Collected Data'!AR453,'2. Collected Data'!AR53)&lt;=1,"",AVERAGE('2. Collected Data'!AR153,'2. Collected Data'!AR253,'2. Collected Data'!AR353,'2. Collected Data'!AR453,'2. Collected Data'!AR53))</f>
        <v/>
      </c>
      <c r="AS53" s="41" t="str">
        <f>IF(COUNT('2. Collected Data'!AS153,'2. Collected Data'!AS253,'2. Collected Data'!AS353,'2. Collected Data'!AS453,'2. Collected Data'!AS53)&lt;=1,"",AVERAGE('2. Collected Data'!AS153,'2. Collected Data'!AS253,'2. Collected Data'!AS353,'2. Collected Data'!AS453,'2. Collected Data'!AS53))</f>
        <v/>
      </c>
      <c r="AT53" s="41" t="str">
        <f>IF(COUNT('2. Collected Data'!AT153,'2. Collected Data'!AT253,'2. Collected Data'!AT353,'2. Collected Data'!AT453,'2. Collected Data'!AT53)&lt;=1,"",AVERAGE('2. Collected Data'!AT153,'2. Collected Data'!AT253,'2. Collected Data'!AT353,'2. Collected Data'!AT453,'2. Collected Data'!AT53))</f>
        <v/>
      </c>
      <c r="AU53" s="41" t="str">
        <f>IF(COUNT('2. Collected Data'!AU153,'2. Collected Data'!AU253,'2. Collected Data'!AU353,'2. Collected Data'!AU453,'2. Collected Data'!AU53)&lt;=1,"",AVERAGE('2. Collected Data'!AU153,'2. Collected Data'!AU253,'2. Collected Data'!AU353,'2. Collected Data'!AU453,'2. Collected Data'!AU53))</f>
        <v/>
      </c>
      <c r="AV53" s="81"/>
      <c r="AW53" s="156">
        <f>IF(COUNT('2. Collected Data'!AW153,'2. Collected Data'!AW253,'2. Collected Data'!AW353,'2. Collected Data'!AW453,'2. Collected Data'!AW53)&lt;=1,"",AVERAGE('2. Collected Data'!AW153,'2. Collected Data'!AW253,'2. Collected Data'!AW353,'2. Collected Data'!AW453,'2. Collected Data'!AW53))</f>
        <v>0.5</v>
      </c>
      <c r="AX53" s="156">
        <f>IF(COUNT('2. Collected Data'!AX153,'2. Collected Data'!AX253,'2. Collected Data'!AX353,'2. Collected Data'!AX453,'2. Collected Data'!AX53)&lt;=1,"",AVERAGE('2. Collected Data'!AX153,'2. Collected Data'!AX253,'2. Collected Data'!AX353,'2. Collected Data'!AX453,'2. Collected Data'!AX53))</f>
        <v>0</v>
      </c>
      <c r="AY53" s="46"/>
      <c r="AZ53" s="84"/>
      <c r="BA53" s="81"/>
      <c r="BB53" s="71" t="str">
        <f>IF(COUNT('2. Collected Data'!BB153,'2. Collected Data'!BB253,'2. Collected Data'!BB353,'2. Collected Data'!BB453,'2. Collected Data'!BB53)&lt;=1,"",AVERAGE('2. Collected Data'!BB153,'2. Collected Data'!BB253,'2. Collected Data'!BB353,'2. Collected Data'!BB453,'2. Collected Data'!BB53))</f>
        <v/>
      </c>
      <c r="BC53" s="68" t="str">
        <f>IF(COUNT('2. Collected Data'!BC153,'2. Collected Data'!BC253,'2. Collected Data'!BC353,'2. Collected Data'!BC453,'2. Collected Data'!BC53)&lt;=1,"",AVERAGE('2. Collected Data'!BC153,'2. Collected Data'!BC253,'2. Collected Data'!BC353,'2. Collected Data'!BC453,'2. Collected Data'!BC53))</f>
        <v/>
      </c>
      <c r="BD53" s="68" t="str">
        <f>IF(COUNT('2. Collected Data'!BD153,'2. Collected Data'!BD253,'2. Collected Data'!BD353,'2. Collected Data'!BD453,'2. Collected Data'!BD53)&lt;=1,"",AVERAGE('2. Collected Data'!BD153,'2. Collected Data'!BD253,'2. Collected Data'!BD353,'2. Collected Data'!BD453,'2. Collected Data'!BD53))</f>
        <v/>
      </c>
      <c r="BE53" s="68" t="str">
        <f>IF(COUNT('2. Collected Data'!BE153,'2. Collected Data'!BE253,'2. Collected Data'!BE353,'2. Collected Data'!BE453,'2. Collected Data'!BE53)&lt;=1,"",AVERAGE('2. Collected Data'!BE153,'2. Collected Data'!BE253,'2. Collected Data'!BE353,'2. Collected Data'!BE453,'2. Collected Data'!BE53))</f>
        <v/>
      </c>
      <c r="BF53" s="68" t="str">
        <f>IF(COUNT('2. Collected Data'!BF153,'2. Collected Data'!BF253,'2. Collected Data'!BF353,'2. Collected Data'!BF453,'2. Collected Data'!BF53)&lt;=1,"",AVERAGE('2. Collected Data'!BF153,'2. Collected Data'!BF253,'2. Collected Data'!BF353,'2. Collected Data'!BF453,'2. Collected Data'!BF53))</f>
        <v/>
      </c>
      <c r="BG53" s="46"/>
      <c r="BH53" s="71" t="str">
        <f>IF(COUNT('2. Collected Data'!BH153,'2. Collected Data'!BH253,'2. Collected Data'!BH353,'2. Collected Data'!BH453,'2. Collected Data'!BH53)&lt;=1,"",AVERAGE('2. Collected Data'!BH153,'2. Collected Data'!BH253,'2. Collected Data'!BH353,'2. Collected Data'!BH453,'2. Collected Data'!BH53))</f>
        <v/>
      </c>
      <c r="BI53" s="43"/>
      <c r="BJ53" s="180"/>
      <c r="BK53" s="43">
        <f>IF(COUNT('2. Collected Data'!BK153,'2. Collected Data'!BK253,'2. Collected Data'!BK353,'2. Collected Data'!BK453,'2. Collected Data'!BK53)&lt;=1,"",AVERAGE('2. Collected Data'!BK153,'2. Collected Data'!BK253,'2. Collected Data'!BK353,'2. Collected Data'!BK453,'2. Collected Data'!BK53))</f>
        <v>35.6</v>
      </c>
    </row>
    <row r="54" spans="1:63" s="50" customFormat="1" ht="11.25" customHeight="1" x14ac:dyDescent="0.15">
      <c r="A54" s="82" t="s">
        <v>146</v>
      </c>
      <c r="B54" s="147"/>
      <c r="C54" s="306"/>
      <c r="D54" s="306"/>
      <c r="E54" s="306"/>
      <c r="F54" s="306"/>
      <c r="G54" s="41">
        <f>IF(COUNT('2. Collected Data'!G154,'2. Collected Data'!G254,'2. Collected Data'!G354,'2. Collected Data'!G454,'2. Collected Data'!G54)&lt;=1,"",AVERAGE('2. Collected Data'!G154,'2. Collected Data'!G254,'2. Collected Data'!G354,'2. Collected Data'!G454,'2. Collected Data'!G54))</f>
        <v>18285.2</v>
      </c>
      <c r="H54" s="41">
        <f>IF(COUNT('2. Collected Data'!H154,'2. Collected Data'!H254,'2. Collected Data'!H354,'2. Collected Data'!H454,'2. Collected Data'!H54)&lt;=1,"",AVERAGE('2. Collected Data'!H154,'2. Collected Data'!H254,'2. Collected Data'!H354,'2. Collected Data'!H454,'2. Collected Data'!H54))</f>
        <v>7793.8</v>
      </c>
      <c r="I54" s="41">
        <f>IF(COUNT('2. Collected Data'!I154,'2. Collected Data'!I254,'2. Collected Data'!I354,'2. Collected Data'!I454,'2. Collected Data'!I54)&lt;=1,"",AVERAGE('2. Collected Data'!I154,'2. Collected Data'!I254,'2. Collected Data'!I354,'2. Collected Data'!I454,'2. Collected Data'!I54))</f>
        <v>471</v>
      </c>
      <c r="J54" s="41">
        <f>IF(COUNT('2. Collected Data'!J154,'2. Collected Data'!J254,'2. Collected Data'!J354,'2. Collected Data'!J454,'2. Collected Data'!J54)&lt;=1,"",AVERAGE('2. Collected Data'!J154,'2. Collected Data'!J254,'2. Collected Data'!J354,'2. Collected Data'!J454,'2. Collected Data'!J54))</f>
        <v>23.2</v>
      </c>
      <c r="K54" s="41">
        <f>IF(COUNT('2. Collected Data'!K154,'2. Collected Data'!K254,'2. Collected Data'!K354,'2. Collected Data'!K454,'2. Collected Data'!K54)&lt;=1,"",AVERAGE('2. Collected Data'!K154,'2. Collected Data'!K254,'2. Collected Data'!K354,'2. Collected Data'!K454,'2. Collected Data'!K54))</f>
        <v>86.8</v>
      </c>
      <c r="L54" s="41">
        <f>IF(COUNT('2. Collected Data'!L154,'2. Collected Data'!L254,'2. Collected Data'!L354,'2. Collected Data'!L454,'2. Collected Data'!L54)&lt;=1,"",AVERAGE('2. Collected Data'!L154,'2. Collected Data'!L254,'2. Collected Data'!L354,'2. Collected Data'!L454,'2. Collected Data'!L54))</f>
        <v>22.6</v>
      </c>
      <c r="M54" s="41">
        <f>IF(COUNT('2. Collected Data'!M154,'2. Collected Data'!M254,'2. Collected Data'!M354,'2. Collected Data'!M454,'2. Collected Data'!M54)&lt;=1,"",AVERAGE('2. Collected Data'!M154,'2. Collected Data'!M254,'2. Collected Data'!M354,'2. Collected Data'!M454,'2. Collected Data'!M54))</f>
        <v>550.6</v>
      </c>
      <c r="N54" s="41">
        <f>IF(COUNT('2. Collected Data'!N154,'2. Collected Data'!N254,'2. Collected Data'!N354,'2. Collected Data'!N454,'2. Collected Data'!N54)&lt;=1,"",AVERAGE('2. Collected Data'!N154,'2. Collected Data'!N254,'2. Collected Data'!N354,'2. Collected Data'!N454,'2. Collected Data'!N54))</f>
        <v>280.60000000000002</v>
      </c>
      <c r="O54" s="41">
        <f>IF(COUNT('2. Collected Data'!O154,'2. Collected Data'!O254,'2. Collected Data'!O354,'2. Collected Data'!O454,'2. Collected Data'!O54)&lt;=1,"",AVERAGE('2. Collected Data'!O154,'2. Collected Data'!O254,'2. Collected Data'!O354,'2. Collected Data'!O454,'2. Collected Data'!O54))</f>
        <v>479.2</v>
      </c>
      <c r="P54" s="41">
        <f>IF(COUNT('2. Collected Data'!P154,'2. Collected Data'!P254,'2. Collected Data'!P354,'2. Collected Data'!P454,'2. Collected Data'!P54)&lt;=1,"",AVERAGE('2. Collected Data'!P154,'2. Collected Data'!P254,'2. Collected Data'!P354,'2. Collected Data'!P454,'2. Collected Data'!P54))</f>
        <v>20.399999999999999</v>
      </c>
      <c r="Q54" s="41">
        <f>IF(COUNT('2. Collected Data'!Q154,'2. Collected Data'!Q254,'2. Collected Data'!Q354,'2. Collected Data'!Q454,'2. Collected Data'!Q54)&lt;=1,"",AVERAGE('2. Collected Data'!Q154,'2. Collected Data'!Q254,'2. Collected Data'!Q354,'2. Collected Data'!Q454,'2. Collected Data'!Q54))</f>
        <v>0</v>
      </c>
      <c r="R54" s="41">
        <f>IF(COUNT('2. Collected Data'!R154,'2. Collected Data'!R254,'2. Collected Data'!R354,'2. Collected Data'!R454,'2. Collected Data'!R54)&lt;=1,"",AVERAGE('2. Collected Data'!R154,'2. Collected Data'!R254,'2. Collected Data'!R354,'2. Collected Data'!R454,'2. Collected Data'!R54))</f>
        <v>0</v>
      </c>
      <c r="S54" s="41">
        <f>IF(COUNT('2. Collected Data'!S154,'2. Collected Data'!S254,'2. Collected Data'!S354,'2. Collected Data'!S454,'2. Collected Data'!S54)&lt;=1,"",AVERAGE('2. Collected Data'!S154,'2. Collected Data'!S254,'2. Collected Data'!S354,'2. Collected Data'!S454,'2. Collected Data'!S54))</f>
        <v>0</v>
      </c>
      <c r="T54" s="41">
        <f>IF(COUNT('2. Collected Data'!T154,'2. Collected Data'!T254,'2. Collected Data'!T354,'2. Collected Data'!T454,'2. Collected Data'!T54)&lt;=1,"",AVERAGE('2. Collected Data'!T154,'2. Collected Data'!T254,'2. Collected Data'!T354,'2. Collected Data'!T454,'2. Collected Data'!T54))</f>
        <v>0</v>
      </c>
      <c r="U54" s="41">
        <f>IF(COUNT('2. Collected Data'!U154,'2. Collected Data'!U254,'2. Collected Data'!U354,'2. Collected Data'!U454,'2. Collected Data'!U54)&lt;=1,"",AVERAGE('2. Collected Data'!U154,'2. Collected Data'!U254,'2. Collected Data'!U354,'2. Collected Data'!U454,'2. Collected Data'!U54))</f>
        <v>0</v>
      </c>
      <c r="V54" s="41">
        <f>IF(COUNT('2. Collected Data'!V154,'2. Collected Data'!V254,'2. Collected Data'!V354,'2. Collected Data'!V454,'2. Collected Data'!V54)&lt;=1,"",AVERAGE('2. Collected Data'!V154,'2. Collected Data'!V254,'2. Collected Data'!V354,'2. Collected Data'!V454,'2. Collected Data'!V54))</f>
        <v>0</v>
      </c>
      <c r="W54" s="41">
        <f>IF(COUNT('2. Collected Data'!W154,'2. Collected Data'!W254,'2. Collected Data'!W354,'2. Collected Data'!W454,'2. Collected Data'!W54)&lt;=1,"",AVERAGE('2. Collected Data'!W154,'2. Collected Data'!W254,'2. Collected Data'!W354,'2. Collected Data'!W454,'2. Collected Data'!W54))</f>
        <v>0</v>
      </c>
      <c r="X54" s="41">
        <f>IF(COUNT('2. Collected Data'!X154,'2. Collected Data'!X254,'2. Collected Data'!X354,'2. Collected Data'!X454,'2. Collected Data'!X54)&lt;=1,"",AVERAGE('2. Collected Data'!X154,'2. Collected Data'!X254,'2. Collected Data'!X354,'2. Collected Data'!X454,'2. Collected Data'!X54))</f>
        <v>0</v>
      </c>
      <c r="Y54" s="41">
        <f>IF(COUNT('2. Collected Data'!Y154,'2. Collected Data'!Y254,'2. Collected Data'!Y354,'2. Collected Data'!Y454,'2. Collected Data'!Y54)&lt;=1,"",AVERAGE('2. Collected Data'!Y154,'2. Collected Data'!Y254,'2. Collected Data'!Y354,'2. Collected Data'!Y454,'2. Collected Data'!Y54))</f>
        <v>335.6</v>
      </c>
      <c r="Z54" s="41">
        <f>IF(COUNT('2. Collected Data'!Z154,'2. Collected Data'!Z254,'2. Collected Data'!Z354,'2. Collected Data'!Z454,'2. Collected Data'!Z54)&lt;=1,"",AVERAGE('2. Collected Data'!Z154,'2. Collected Data'!Z254,'2. Collected Data'!Z354,'2. Collected Data'!Z454,'2. Collected Data'!Z54))</f>
        <v>116.4</v>
      </c>
      <c r="AA54" s="156">
        <f>IF(COUNT('2. Collected Data'!AA154,'2. Collected Data'!AA254,'2. Collected Data'!AA354,'2. Collected Data'!AA454,'2. Collected Data'!AA54)&lt;=1,"",AVERAGE('2. Collected Data'!AA154,'2. Collected Data'!AA254,'2. Collected Data'!AA354,'2. Collected Data'!AA454,'2. Collected Data'!AA54))</f>
        <v>0.98799999999999988</v>
      </c>
      <c r="AB54" s="156">
        <f>IF(COUNT('2. Collected Data'!AB154,'2. Collected Data'!AB254,'2. Collected Data'!AB354,'2. Collected Data'!AB454,'2. Collected Data'!AB54)&lt;=1,"",AVERAGE('2. Collected Data'!AB154,'2. Collected Data'!AB254,'2. Collected Data'!AB354,'2. Collected Data'!AB454,'2. Collected Data'!AB54))</f>
        <v>1.2E-2</v>
      </c>
      <c r="AC54" s="156">
        <f>IF(COUNT('2. Collected Data'!AC154,'2. Collected Data'!AC254,'2. Collected Data'!AC354,'2. Collected Data'!AC454,'2. Collected Data'!AC54)&lt;=1,"",AVERAGE('2. Collected Data'!AC154,'2. Collected Data'!AC254,'2. Collected Data'!AC354,'2. Collected Data'!AC454,'2. Collected Data'!AC54))</f>
        <v>0</v>
      </c>
      <c r="AD54" s="41">
        <f>IF(COUNT('2. Collected Data'!AD154,'2. Collected Data'!AD254,'2. Collected Data'!AD354,'2. Collected Data'!AD454,'2. Collected Data'!AD54)&lt;=1,"",AVERAGE('2. Collected Data'!AD154,'2. Collected Data'!AD254,'2. Collected Data'!AD354,'2. Collected Data'!AD454,'2. Collected Data'!AD54))</f>
        <v>71.599999999999994</v>
      </c>
      <c r="AE54" s="41">
        <f>IF(COUNT('2. Collected Data'!AE154,'2. Collected Data'!AE254,'2. Collected Data'!AE354,'2. Collected Data'!AE454,'2. Collected Data'!AE54)&lt;=1,"",AVERAGE('2. Collected Data'!AE154,'2. Collected Data'!AE254,'2. Collected Data'!AE354,'2. Collected Data'!AE454,'2. Collected Data'!AE54))</f>
        <v>100480</v>
      </c>
      <c r="AF54" s="41">
        <f>IF(COUNT('2. Collected Data'!AF154,'2. Collected Data'!AF254,'2. Collected Data'!AF354,'2. Collected Data'!AF454,'2. Collected Data'!AF54)&lt;=1,"",AVERAGE('2. Collected Data'!AF154,'2. Collected Data'!AF254,'2. Collected Data'!AF354,'2. Collected Data'!AF454,'2. Collected Data'!AF54))</f>
        <v>73</v>
      </c>
      <c r="AG54" s="41">
        <f>IF(COUNT('2. Collected Data'!AG154,'2. Collected Data'!AG254,'2. Collected Data'!AG354,'2. Collected Data'!AG454,'2. Collected Data'!AG54)&lt;=1,"",AVERAGE('2. Collected Data'!AG154,'2. Collected Data'!AG254,'2. Collected Data'!AG354,'2. Collected Data'!AG454,'2. Collected Data'!AG54))</f>
        <v>1602730</v>
      </c>
      <c r="AH54" s="81"/>
      <c r="AI54" s="41">
        <f>IF(COUNT('2. Collected Data'!AI154,'2. Collected Data'!AI254,'2. Collected Data'!AI354,'2. Collected Data'!AI454,'2. Collected Data'!AI54)&lt;=1,"",AVERAGE('2. Collected Data'!AI154,'2. Collected Data'!AI254,'2. Collected Data'!AI354,'2. Collected Data'!AI454,'2. Collected Data'!AI54))</f>
        <v>49209.599999999999</v>
      </c>
      <c r="AJ54" s="41">
        <f>IF(COUNT('2. Collected Data'!AJ154,'2. Collected Data'!AJ254,'2. Collected Data'!AJ354,'2. Collected Data'!AJ454,'2. Collected Data'!AJ54)&lt;=1,"",AVERAGE('2. Collected Data'!AJ154,'2. Collected Data'!AJ254,'2. Collected Data'!AJ354,'2. Collected Data'!AJ454,'2. Collected Data'!AJ54))</f>
        <v>0</v>
      </c>
      <c r="AK54" s="41">
        <f>IF(COUNT('2. Collected Data'!AK154,'2. Collected Data'!AK254,'2. Collected Data'!AK354,'2. Collected Data'!AK454,'2. Collected Data'!AK54)&lt;=1,"",AVERAGE('2. Collected Data'!AK154,'2. Collected Data'!AK254,'2. Collected Data'!AK354,'2. Collected Data'!AK454,'2. Collected Data'!AK54))</f>
        <v>0</v>
      </c>
      <c r="AL54" s="41">
        <f>IF(COUNT('2. Collected Data'!AL154,'2. Collected Data'!AL254,'2. Collected Data'!AL354,'2. Collected Data'!AL454,'2. Collected Data'!AL54)&lt;=1,"",AVERAGE('2. Collected Data'!AL154,'2. Collected Data'!AL254,'2. Collected Data'!AL354,'2. Collected Data'!AL454,'2. Collected Data'!AL54))</f>
        <v>2706.2</v>
      </c>
      <c r="AM54" s="41" t="str">
        <f>IF(COUNT('2. Collected Data'!AM154,'2. Collected Data'!AM254,'2. Collected Data'!AM354,'2. Collected Data'!AM454,'2. Collected Data'!AM54)&lt;=1,"",AVERAGE('2. Collected Data'!AM154,'2. Collected Data'!AM254,'2. Collected Data'!AM354,'2. Collected Data'!AM454,'2. Collected Data'!AM54))</f>
        <v/>
      </c>
      <c r="AN54" s="113"/>
      <c r="AO54" s="41">
        <f>IF(COUNT('2. Collected Data'!AO154,'2. Collected Data'!AO254,'2. Collected Data'!AO354,'2. Collected Data'!AO454,'2. Collected Data'!AO54)&lt;=1,"",AVERAGE('2. Collected Data'!AO154,'2. Collected Data'!AO254,'2. Collected Data'!AO354,'2. Collected Data'!AO454,'2. Collected Data'!AO54))</f>
        <v>1428086.4</v>
      </c>
      <c r="AP54" s="41">
        <f>IF(COUNT('2. Collected Data'!AP154,'2. Collected Data'!AP254,'2. Collected Data'!AP354,'2. Collected Data'!AP454,'2. Collected Data'!AP54)&lt;=1,"",AVERAGE('2. Collected Data'!AP154,'2. Collected Data'!AP254,'2. Collected Data'!AP354,'2. Collected Data'!AP454,'2. Collected Data'!AP54))</f>
        <v>0</v>
      </c>
      <c r="AQ54" s="41">
        <f>IF(COUNT('2. Collected Data'!AQ154,'2. Collected Data'!AQ254,'2. Collected Data'!AQ354,'2. Collected Data'!AQ454,'2. Collected Data'!AQ54)&lt;=1,"",AVERAGE('2. Collected Data'!AQ154,'2. Collected Data'!AQ254,'2. Collected Data'!AQ354,'2. Collected Data'!AQ454,'2. Collected Data'!AQ54))</f>
        <v>196713</v>
      </c>
      <c r="AR54" s="41">
        <f>IF(COUNT('2. Collected Data'!AR154,'2. Collected Data'!AR254,'2. Collected Data'!AR354,'2. Collected Data'!AR454,'2. Collected Data'!AR54)&lt;=1,"",AVERAGE('2. Collected Data'!AR154,'2. Collected Data'!AR254,'2. Collected Data'!AR354,'2. Collected Data'!AR454,'2. Collected Data'!AR54))</f>
        <v>0</v>
      </c>
      <c r="AS54" s="41">
        <f>IF(COUNT('2. Collected Data'!AS154,'2. Collected Data'!AS254,'2. Collected Data'!AS354,'2. Collected Data'!AS454,'2. Collected Data'!AS54)&lt;=1,"",AVERAGE('2. Collected Data'!AS154,'2. Collected Data'!AS254,'2. Collected Data'!AS354,'2. Collected Data'!AS454,'2. Collected Data'!AS54))</f>
        <v>22559.8</v>
      </c>
      <c r="AT54" s="41">
        <f>IF(COUNT('2. Collected Data'!AT154,'2. Collected Data'!AT254,'2. Collected Data'!AT354,'2. Collected Data'!AT454,'2. Collected Data'!AT54)&lt;=1,"",AVERAGE('2. Collected Data'!AT154,'2. Collected Data'!AT254,'2. Collected Data'!AT354,'2. Collected Data'!AT454,'2. Collected Data'!AT54))</f>
        <v>9053.5</v>
      </c>
      <c r="AU54" s="41" t="str">
        <f>IF(COUNT('2. Collected Data'!AU154,'2. Collected Data'!AU254,'2. Collected Data'!AU354,'2. Collected Data'!AU454,'2. Collected Data'!AU54)&lt;=1,"",AVERAGE('2. Collected Data'!AU154,'2. Collected Data'!AU254,'2. Collected Data'!AU354,'2. Collected Data'!AU454,'2. Collected Data'!AU54))</f>
        <v/>
      </c>
      <c r="AV54" s="81"/>
      <c r="AW54" s="156">
        <f>IF(COUNT('2. Collected Data'!AW154,'2. Collected Data'!AW254,'2. Collected Data'!AW354,'2. Collected Data'!AW454,'2. Collected Data'!AW54)&lt;=1,"",AVERAGE('2. Collected Data'!AW154,'2. Collected Data'!AW254,'2. Collected Data'!AW354,'2. Collected Data'!AW454,'2. Collected Data'!AW54))</f>
        <v>0.54</v>
      </c>
      <c r="AX54" s="156">
        <f>IF(COUNT('2. Collected Data'!AX154,'2. Collected Data'!AX254,'2. Collected Data'!AX354,'2. Collected Data'!AX454,'2. Collected Data'!AX54)&lt;=1,"",AVERAGE('2. Collected Data'!AX154,'2. Collected Data'!AX254,'2. Collected Data'!AX354,'2. Collected Data'!AX454,'2. Collected Data'!AX54))</f>
        <v>0.46000000000000008</v>
      </c>
      <c r="AY54" s="46"/>
      <c r="AZ54" s="84"/>
      <c r="BA54" s="81"/>
      <c r="BB54" s="71">
        <f>IF(COUNT('2. Collected Data'!BB154,'2. Collected Data'!BB254,'2. Collected Data'!BB354,'2. Collected Data'!BB454,'2. Collected Data'!BB54)&lt;=1,"",AVERAGE('2. Collected Data'!BB154,'2. Collected Data'!BB254,'2. Collected Data'!BB354,'2. Collected Data'!BB454,'2. Collected Data'!BB54))</f>
        <v>79.861999999999995</v>
      </c>
      <c r="BC54" s="68">
        <f>IF(COUNT('2. Collected Data'!BC154,'2. Collected Data'!BC254,'2. Collected Data'!BC354,'2. Collected Data'!BC454,'2. Collected Data'!BC54)&lt;=1,"",AVERAGE('2. Collected Data'!BC154,'2. Collected Data'!BC254,'2. Collected Data'!BC354,'2. Collected Data'!BC454,'2. Collected Data'!BC54))</f>
        <v>4491883.7200000007</v>
      </c>
      <c r="BD54" s="68">
        <f>IF(COUNT('2. Collected Data'!BD154,'2. Collected Data'!BD254,'2. Collected Data'!BD354,'2. Collected Data'!BD454,'2. Collected Data'!BD54)&lt;=1,"",AVERAGE('2. Collected Data'!BD154,'2. Collected Data'!BD254,'2. Collected Data'!BD354,'2. Collected Data'!BD454,'2. Collected Data'!BD54))</f>
        <v>12350677.262</v>
      </c>
      <c r="BE54" s="68">
        <f>IF(COUNT('2. Collected Data'!BE154,'2. Collected Data'!BE254,'2. Collected Data'!BE354,'2. Collected Data'!BE454,'2. Collected Data'!BE54)&lt;=1,"",AVERAGE('2. Collected Data'!BE154,'2. Collected Data'!BE254,'2. Collected Data'!BE354,'2. Collected Data'!BE454,'2. Collected Data'!BE54))</f>
        <v>5878297.4939999999</v>
      </c>
      <c r="BF54" s="68">
        <f>IF(COUNT('2. Collected Data'!BF154,'2. Collected Data'!BF254,'2. Collected Data'!BF354,'2. Collected Data'!BF454,'2. Collected Data'!BF54)&lt;=1,"",AVERAGE('2. Collected Data'!BF154,'2. Collected Data'!BF254,'2. Collected Data'!BF354,'2. Collected Data'!BF454,'2. Collected Data'!BF54))</f>
        <v>22967813.957999997</v>
      </c>
      <c r="BG54" s="46"/>
      <c r="BH54" s="71">
        <f>IF(COUNT('2. Collected Data'!BH154,'2. Collected Data'!BH254,'2. Collected Data'!BH354,'2. Collected Data'!BH454,'2. Collected Data'!BH54)&lt;=1,"",AVERAGE('2. Collected Data'!BH154,'2. Collected Data'!BH254,'2. Collected Data'!BH354,'2. Collected Data'!BH454,'2. Collected Data'!BH54))</f>
        <v>80.048000000000002</v>
      </c>
      <c r="BI54" s="43"/>
      <c r="BJ54" s="180"/>
      <c r="BK54" s="43">
        <f>IF(COUNT('2. Collected Data'!BK154,'2. Collected Data'!BK254,'2. Collected Data'!BK354,'2. Collected Data'!BK454,'2. Collected Data'!BK54)&lt;=1,"",AVERAGE('2. Collected Data'!BK154,'2. Collected Data'!BK254,'2. Collected Data'!BK354,'2. Collected Data'!BK454,'2. Collected Data'!BK54))</f>
        <v>973.06000000000006</v>
      </c>
    </row>
    <row r="55" spans="1:63" s="50" customFormat="1" ht="11.25" customHeight="1" x14ac:dyDescent="0.15">
      <c r="A55" s="82" t="s">
        <v>158</v>
      </c>
      <c r="B55" s="147"/>
      <c r="C55" s="306"/>
      <c r="D55" s="306"/>
      <c r="E55" s="306"/>
      <c r="F55" s="306"/>
      <c r="G55" s="41" t="str">
        <f>IF(COUNT('2. Collected Data'!G155,'2. Collected Data'!G255,'2. Collected Data'!G355,'2. Collected Data'!G455,'2. Collected Data'!G55)&lt;=1,"",AVERAGE('2. Collected Data'!G155,'2. Collected Data'!G255,'2. Collected Data'!G355,'2. Collected Data'!G455,'2. Collected Data'!G55))</f>
        <v/>
      </c>
      <c r="H55" s="41" t="str">
        <f>IF(COUNT('2. Collected Data'!H155,'2. Collected Data'!H255,'2. Collected Data'!H355,'2. Collected Data'!H455,'2. Collected Data'!H55)&lt;=1,"",AVERAGE('2. Collected Data'!H155,'2. Collected Data'!H255,'2. Collected Data'!H355,'2. Collected Data'!H455,'2. Collected Data'!H55))</f>
        <v/>
      </c>
      <c r="I55" s="41" t="str">
        <f>IF(COUNT('2. Collected Data'!I155,'2. Collected Data'!I255,'2. Collected Data'!I355,'2. Collected Data'!I455,'2. Collected Data'!I55)&lt;=1,"",AVERAGE('2. Collected Data'!I155,'2. Collected Data'!I255,'2. Collected Data'!I355,'2. Collected Data'!I455,'2. Collected Data'!I55))</f>
        <v/>
      </c>
      <c r="J55" s="41" t="str">
        <f>IF(COUNT('2. Collected Data'!J155,'2. Collected Data'!J255,'2. Collected Data'!J355,'2. Collected Data'!J455,'2. Collected Data'!J55)&lt;=1,"",AVERAGE('2. Collected Data'!J155,'2. Collected Data'!J255,'2. Collected Data'!J355,'2. Collected Data'!J455,'2. Collected Data'!J55))</f>
        <v/>
      </c>
      <c r="K55" s="41" t="str">
        <f>IF(COUNT('2. Collected Data'!K155,'2. Collected Data'!K255,'2. Collected Data'!K355,'2. Collected Data'!K455,'2. Collected Data'!K55)&lt;=1,"",AVERAGE('2. Collected Data'!K155,'2. Collected Data'!K255,'2. Collected Data'!K355,'2. Collected Data'!K455,'2. Collected Data'!K55))</f>
        <v/>
      </c>
      <c r="L55" s="41" t="str">
        <f>IF(COUNT('2. Collected Data'!L155,'2. Collected Data'!L255,'2. Collected Data'!L355,'2. Collected Data'!L455,'2. Collected Data'!L55)&lt;=1,"",AVERAGE('2. Collected Data'!L155,'2. Collected Data'!L255,'2. Collected Data'!L355,'2. Collected Data'!L455,'2. Collected Data'!L55))</f>
        <v/>
      </c>
      <c r="M55" s="41" t="str">
        <f>IF(COUNT('2. Collected Data'!M155,'2. Collected Data'!M255,'2. Collected Data'!M355,'2. Collected Data'!M455,'2. Collected Data'!M55)&lt;=1,"",AVERAGE('2. Collected Data'!M155,'2. Collected Data'!M255,'2. Collected Data'!M355,'2. Collected Data'!M455,'2. Collected Data'!M55))</f>
        <v/>
      </c>
      <c r="N55" s="41" t="str">
        <f>IF(COUNT('2. Collected Data'!N155,'2. Collected Data'!N255,'2. Collected Data'!N355,'2. Collected Data'!N455,'2. Collected Data'!N55)&lt;=1,"",AVERAGE('2. Collected Data'!N155,'2. Collected Data'!N255,'2. Collected Data'!N355,'2. Collected Data'!N455,'2. Collected Data'!N55))</f>
        <v/>
      </c>
      <c r="O55" s="41" t="str">
        <f>IF(COUNT('2. Collected Data'!O155,'2. Collected Data'!O255,'2. Collected Data'!O355,'2. Collected Data'!O455,'2. Collected Data'!O55)&lt;=1,"",AVERAGE('2. Collected Data'!O155,'2. Collected Data'!O255,'2. Collected Data'!O355,'2. Collected Data'!O455,'2. Collected Data'!O55))</f>
        <v/>
      </c>
      <c r="P55" s="41" t="str">
        <f>IF(COUNT('2. Collected Data'!P155,'2. Collected Data'!P255,'2. Collected Data'!P355,'2. Collected Data'!P455,'2. Collected Data'!P55)&lt;=1,"",AVERAGE('2. Collected Data'!P155,'2. Collected Data'!P255,'2. Collected Data'!P355,'2. Collected Data'!P455,'2. Collected Data'!P55))</f>
        <v/>
      </c>
      <c r="Q55" s="41" t="str">
        <f>IF(COUNT('2. Collected Data'!Q155,'2. Collected Data'!Q255,'2. Collected Data'!Q355,'2. Collected Data'!Q455,'2. Collected Data'!Q55)&lt;=1,"",AVERAGE('2. Collected Data'!Q155,'2. Collected Data'!Q255,'2. Collected Data'!Q355,'2. Collected Data'!Q455,'2. Collected Data'!Q55))</f>
        <v/>
      </c>
      <c r="R55" s="41" t="str">
        <f>IF(COUNT('2. Collected Data'!R155,'2. Collected Data'!R255,'2. Collected Data'!R355,'2. Collected Data'!R455,'2. Collected Data'!R55)&lt;=1,"",AVERAGE('2. Collected Data'!R155,'2. Collected Data'!R255,'2. Collected Data'!R355,'2. Collected Data'!R455,'2. Collected Data'!R55))</f>
        <v/>
      </c>
      <c r="S55" s="41" t="str">
        <f>IF(COUNT('2. Collected Data'!S155,'2. Collected Data'!S255,'2. Collected Data'!S355,'2. Collected Data'!S455,'2. Collected Data'!S55)&lt;=1,"",AVERAGE('2. Collected Data'!S155,'2. Collected Data'!S255,'2. Collected Data'!S355,'2. Collected Data'!S455,'2. Collected Data'!S55))</f>
        <v/>
      </c>
      <c r="T55" s="41" t="str">
        <f>IF(COUNT('2. Collected Data'!T155,'2. Collected Data'!T255,'2. Collected Data'!T355,'2. Collected Data'!T455,'2. Collected Data'!T55)&lt;=1,"",AVERAGE('2. Collected Data'!T155,'2. Collected Data'!T255,'2. Collected Data'!T355,'2. Collected Data'!T455,'2. Collected Data'!T55))</f>
        <v/>
      </c>
      <c r="U55" s="41" t="str">
        <f>IF(COUNT('2. Collected Data'!U155,'2. Collected Data'!U255,'2. Collected Data'!U355,'2. Collected Data'!U455,'2. Collected Data'!U55)&lt;=1,"",AVERAGE('2. Collected Data'!U155,'2. Collected Data'!U255,'2. Collected Data'!U355,'2. Collected Data'!U455,'2. Collected Data'!U55))</f>
        <v/>
      </c>
      <c r="V55" s="41" t="str">
        <f>IF(COUNT('2. Collected Data'!V155,'2. Collected Data'!V255,'2. Collected Data'!V355,'2. Collected Data'!V455,'2. Collected Data'!V55)&lt;=1,"",AVERAGE('2. Collected Data'!V155,'2. Collected Data'!V255,'2. Collected Data'!V355,'2. Collected Data'!V455,'2. Collected Data'!V55))</f>
        <v/>
      </c>
      <c r="W55" s="41" t="str">
        <f>IF(COUNT('2. Collected Data'!W155,'2. Collected Data'!W255,'2. Collected Data'!W355,'2. Collected Data'!W455,'2. Collected Data'!W55)&lt;=1,"",AVERAGE('2. Collected Data'!W155,'2. Collected Data'!W255,'2. Collected Data'!W355,'2. Collected Data'!W455,'2. Collected Data'!W55))</f>
        <v/>
      </c>
      <c r="X55" s="41" t="str">
        <f>IF(COUNT('2. Collected Data'!X155,'2. Collected Data'!X255,'2. Collected Data'!X355,'2. Collected Data'!X455,'2. Collected Data'!X55)&lt;=1,"",AVERAGE('2. Collected Data'!X155,'2. Collected Data'!X255,'2. Collected Data'!X355,'2. Collected Data'!X455,'2. Collected Data'!X55))</f>
        <v/>
      </c>
      <c r="Y55" s="41" t="str">
        <f>IF(COUNT('2. Collected Data'!Y155,'2. Collected Data'!Y255,'2. Collected Data'!Y355,'2. Collected Data'!Y455,'2. Collected Data'!Y55)&lt;=1,"",AVERAGE('2. Collected Data'!Y155,'2. Collected Data'!Y255,'2. Collected Data'!Y355,'2. Collected Data'!Y455,'2. Collected Data'!Y55))</f>
        <v/>
      </c>
      <c r="Z55" s="41" t="str">
        <f>IF(COUNT('2. Collected Data'!Z155,'2. Collected Data'!Z255,'2. Collected Data'!Z355,'2. Collected Data'!Z455,'2. Collected Data'!Z55)&lt;=1,"",AVERAGE('2. Collected Data'!Z155,'2. Collected Data'!Z255,'2. Collected Data'!Z355,'2. Collected Data'!Z455,'2. Collected Data'!Z55))</f>
        <v/>
      </c>
      <c r="AA55" s="156" t="str">
        <f>IF(COUNT('2. Collected Data'!AA155,'2. Collected Data'!AA255,'2. Collected Data'!AA355,'2. Collected Data'!AA455,'2. Collected Data'!AA55)&lt;=1,"",AVERAGE('2. Collected Data'!AA155,'2. Collected Data'!AA255,'2. Collected Data'!AA355,'2. Collected Data'!AA455,'2. Collected Data'!AA55))</f>
        <v/>
      </c>
      <c r="AB55" s="156" t="str">
        <f>IF(COUNT('2. Collected Data'!AB155,'2. Collected Data'!AB255,'2. Collected Data'!AB355,'2. Collected Data'!AB455,'2. Collected Data'!AB55)&lt;=1,"",AVERAGE('2. Collected Data'!AB155,'2. Collected Data'!AB255,'2. Collected Data'!AB355,'2. Collected Data'!AB455,'2. Collected Data'!AB55))</f>
        <v/>
      </c>
      <c r="AC55" s="156" t="str">
        <f>IF(COUNT('2. Collected Data'!AC155,'2. Collected Data'!AC255,'2. Collected Data'!AC355,'2. Collected Data'!AC455,'2. Collected Data'!AC55)&lt;=1,"",AVERAGE('2. Collected Data'!AC155,'2. Collected Data'!AC255,'2. Collected Data'!AC355,'2. Collected Data'!AC455,'2. Collected Data'!AC55))</f>
        <v/>
      </c>
      <c r="AD55" s="41" t="str">
        <f>IF(COUNT('2. Collected Data'!AD155,'2. Collected Data'!AD255,'2. Collected Data'!AD355,'2. Collected Data'!AD455,'2. Collected Data'!AD55)&lt;=1,"",AVERAGE('2. Collected Data'!AD155,'2. Collected Data'!AD255,'2. Collected Data'!AD355,'2. Collected Data'!AD455,'2. Collected Data'!AD55))</f>
        <v/>
      </c>
      <c r="AE55" s="41" t="str">
        <f>IF(COUNT('2. Collected Data'!AE155,'2. Collected Data'!AE255,'2. Collected Data'!AE355,'2. Collected Data'!AE455,'2. Collected Data'!AE55)&lt;=1,"",AVERAGE('2. Collected Data'!AE155,'2. Collected Data'!AE255,'2. Collected Data'!AE355,'2. Collected Data'!AE455,'2. Collected Data'!AE55))</f>
        <v/>
      </c>
      <c r="AF55" s="41" t="str">
        <f>IF(COUNT('2. Collected Data'!AF155,'2. Collected Data'!AF255,'2. Collected Data'!AF355,'2. Collected Data'!AF455,'2. Collected Data'!AF55)&lt;=1,"",AVERAGE('2. Collected Data'!AF155,'2. Collected Data'!AF255,'2. Collected Data'!AF355,'2. Collected Data'!AF455,'2. Collected Data'!AF55))</f>
        <v/>
      </c>
      <c r="AG55" s="41" t="str">
        <f>IF(COUNT('2. Collected Data'!AG155,'2. Collected Data'!AG255,'2. Collected Data'!AG355,'2. Collected Data'!AG455,'2. Collected Data'!AG55)&lt;=1,"",AVERAGE('2. Collected Data'!AG155,'2. Collected Data'!AG255,'2. Collected Data'!AG355,'2. Collected Data'!AG455,'2. Collected Data'!AG55))</f>
        <v/>
      </c>
      <c r="AH55" s="81"/>
      <c r="AI55" s="41" t="str">
        <f>IF(COUNT('2. Collected Data'!AI155,'2. Collected Data'!AI255,'2. Collected Data'!AI355,'2. Collected Data'!AI455,'2. Collected Data'!AI55)&lt;=1,"",AVERAGE('2. Collected Data'!AI155,'2. Collected Data'!AI255,'2. Collected Data'!AI355,'2. Collected Data'!AI455,'2. Collected Data'!AI55))</f>
        <v/>
      </c>
      <c r="AJ55" s="41" t="str">
        <f>IF(COUNT('2. Collected Data'!AJ155,'2. Collected Data'!AJ255,'2. Collected Data'!AJ355,'2. Collected Data'!AJ455,'2. Collected Data'!AJ55)&lt;=1,"",AVERAGE('2. Collected Data'!AJ155,'2. Collected Data'!AJ255,'2. Collected Data'!AJ355,'2. Collected Data'!AJ455,'2. Collected Data'!AJ55))</f>
        <v/>
      </c>
      <c r="AK55" s="41" t="str">
        <f>IF(COUNT('2. Collected Data'!AK155,'2. Collected Data'!AK255,'2. Collected Data'!AK355,'2. Collected Data'!AK455,'2. Collected Data'!AK55)&lt;=1,"",AVERAGE('2. Collected Data'!AK155,'2. Collected Data'!AK255,'2. Collected Data'!AK355,'2. Collected Data'!AK455,'2. Collected Data'!AK55))</f>
        <v/>
      </c>
      <c r="AL55" s="41" t="str">
        <f>IF(COUNT('2. Collected Data'!AL155,'2. Collected Data'!AL255,'2. Collected Data'!AL355,'2. Collected Data'!AL455,'2. Collected Data'!AL55)&lt;=1,"",AVERAGE('2. Collected Data'!AL155,'2. Collected Data'!AL255,'2. Collected Data'!AL355,'2. Collected Data'!AL455,'2. Collected Data'!AL55))</f>
        <v/>
      </c>
      <c r="AM55" s="41" t="str">
        <f>IF(COUNT('2. Collected Data'!AM155,'2. Collected Data'!AM255,'2. Collected Data'!AM355,'2. Collected Data'!AM455,'2. Collected Data'!AM55)&lt;=1,"",AVERAGE('2. Collected Data'!AM155,'2. Collected Data'!AM255,'2. Collected Data'!AM355,'2. Collected Data'!AM455,'2. Collected Data'!AM55))</f>
        <v/>
      </c>
      <c r="AN55" s="113"/>
      <c r="AO55" s="41" t="str">
        <f>IF(COUNT('2. Collected Data'!AO155,'2. Collected Data'!AO255,'2. Collected Data'!AO355,'2. Collected Data'!AO455,'2. Collected Data'!AO55)&lt;=1,"",AVERAGE('2. Collected Data'!AO155,'2. Collected Data'!AO255,'2. Collected Data'!AO355,'2. Collected Data'!AO455,'2. Collected Data'!AO55))</f>
        <v/>
      </c>
      <c r="AP55" s="41" t="str">
        <f>IF(COUNT('2. Collected Data'!AP155,'2. Collected Data'!AP255,'2. Collected Data'!AP355,'2. Collected Data'!AP455,'2. Collected Data'!AP55)&lt;=1,"",AVERAGE('2. Collected Data'!AP155,'2. Collected Data'!AP255,'2. Collected Data'!AP355,'2. Collected Data'!AP455,'2. Collected Data'!AP55))</f>
        <v/>
      </c>
      <c r="AQ55" s="41" t="str">
        <f>IF(COUNT('2. Collected Data'!AQ155,'2. Collected Data'!AQ255,'2. Collected Data'!AQ355,'2. Collected Data'!AQ455,'2. Collected Data'!AQ55)&lt;=1,"",AVERAGE('2. Collected Data'!AQ155,'2. Collected Data'!AQ255,'2. Collected Data'!AQ355,'2. Collected Data'!AQ455,'2. Collected Data'!AQ55))</f>
        <v/>
      </c>
      <c r="AR55" s="41" t="str">
        <f>IF(COUNT('2. Collected Data'!AR155,'2. Collected Data'!AR255,'2. Collected Data'!AR355,'2. Collected Data'!AR455,'2. Collected Data'!AR55)&lt;=1,"",AVERAGE('2. Collected Data'!AR155,'2. Collected Data'!AR255,'2. Collected Data'!AR355,'2. Collected Data'!AR455,'2. Collected Data'!AR55))</f>
        <v/>
      </c>
      <c r="AS55" s="41" t="str">
        <f>IF(COUNT('2. Collected Data'!AS155,'2. Collected Data'!AS255,'2. Collected Data'!AS355,'2. Collected Data'!AS455,'2. Collected Data'!AS55)&lt;=1,"",AVERAGE('2. Collected Data'!AS155,'2. Collected Data'!AS255,'2. Collected Data'!AS355,'2. Collected Data'!AS455,'2. Collected Data'!AS55))</f>
        <v/>
      </c>
      <c r="AT55" s="41" t="str">
        <f>IF(COUNT('2. Collected Data'!AT155,'2. Collected Data'!AT255,'2. Collected Data'!AT355,'2. Collected Data'!AT455,'2. Collected Data'!AT55)&lt;=1,"",AVERAGE('2. Collected Data'!AT155,'2. Collected Data'!AT255,'2. Collected Data'!AT355,'2. Collected Data'!AT455,'2. Collected Data'!AT55))</f>
        <v/>
      </c>
      <c r="AU55" s="41" t="str">
        <f>IF(COUNT('2. Collected Data'!AU155,'2. Collected Data'!AU255,'2. Collected Data'!AU355,'2. Collected Data'!AU455,'2. Collected Data'!AU55)&lt;=1,"",AVERAGE('2. Collected Data'!AU155,'2. Collected Data'!AU255,'2. Collected Data'!AU355,'2. Collected Data'!AU455,'2. Collected Data'!AU55))</f>
        <v/>
      </c>
      <c r="AV55" s="81"/>
      <c r="AW55" s="156">
        <f>IF(COUNT('2. Collected Data'!AW155,'2. Collected Data'!AW255,'2. Collected Data'!AW355,'2. Collected Data'!AW455,'2. Collected Data'!AW55)&lt;=1,"",AVERAGE('2. Collected Data'!AW155,'2. Collected Data'!AW255,'2. Collected Data'!AW355,'2. Collected Data'!AW455,'2. Collected Data'!AW55))</f>
        <v>0.47</v>
      </c>
      <c r="AX55" s="156">
        <f>IF(COUNT('2. Collected Data'!AX155,'2. Collected Data'!AX255,'2. Collected Data'!AX355,'2. Collected Data'!AX455,'2. Collected Data'!AX55)&lt;=1,"",AVERAGE('2. Collected Data'!AX155,'2. Collected Data'!AX255,'2. Collected Data'!AX355,'2. Collected Data'!AX455,'2. Collected Data'!AX55))</f>
        <v>0.03</v>
      </c>
      <c r="AY55" s="46"/>
      <c r="AZ55" s="84"/>
      <c r="BA55" s="81"/>
      <c r="BB55" s="71" t="str">
        <f>IF(COUNT('2. Collected Data'!BB155,'2. Collected Data'!BB255,'2. Collected Data'!BB355,'2. Collected Data'!BB455,'2. Collected Data'!BB55)&lt;=1,"",AVERAGE('2. Collected Data'!BB155,'2. Collected Data'!BB255,'2. Collected Data'!BB355,'2. Collected Data'!BB455,'2. Collected Data'!BB55))</f>
        <v/>
      </c>
      <c r="BC55" s="68" t="str">
        <f>IF(COUNT('2. Collected Data'!BC155,'2. Collected Data'!BC255,'2. Collected Data'!BC355,'2. Collected Data'!BC455,'2. Collected Data'!BC55)&lt;=1,"",AVERAGE('2. Collected Data'!BC155,'2. Collected Data'!BC255,'2. Collected Data'!BC355,'2. Collected Data'!BC455,'2. Collected Data'!BC55))</f>
        <v/>
      </c>
      <c r="BD55" s="68" t="str">
        <f>IF(COUNT('2. Collected Data'!BD155,'2. Collected Data'!BD255,'2. Collected Data'!BD355,'2. Collected Data'!BD455,'2. Collected Data'!BD55)&lt;=1,"",AVERAGE('2. Collected Data'!BD155,'2. Collected Data'!BD255,'2. Collected Data'!BD355,'2. Collected Data'!BD455,'2. Collected Data'!BD55))</f>
        <v/>
      </c>
      <c r="BE55" s="68" t="str">
        <f>IF(COUNT('2. Collected Data'!BE155,'2. Collected Data'!BE255,'2. Collected Data'!BE355,'2. Collected Data'!BE455,'2. Collected Data'!BE55)&lt;=1,"",AVERAGE('2. Collected Data'!BE155,'2. Collected Data'!BE255,'2. Collected Data'!BE355,'2. Collected Data'!BE455,'2. Collected Data'!BE55))</f>
        <v/>
      </c>
      <c r="BF55" s="68" t="str">
        <f>IF(COUNT('2. Collected Data'!BF155,'2. Collected Data'!BF255,'2. Collected Data'!BF355,'2. Collected Data'!BF455,'2. Collected Data'!BF55)&lt;=1,"",AVERAGE('2. Collected Data'!BF155,'2. Collected Data'!BF255,'2. Collected Data'!BF355,'2. Collected Data'!BF455,'2. Collected Data'!BF55))</f>
        <v/>
      </c>
      <c r="BG55" s="46"/>
      <c r="BH55" s="71" t="str">
        <f>IF(COUNT('2. Collected Data'!BH155,'2. Collected Data'!BH255,'2. Collected Data'!BH355,'2. Collected Data'!BH455,'2. Collected Data'!BH55)&lt;=1,"",AVERAGE('2. Collected Data'!BH155,'2. Collected Data'!BH255,'2. Collected Data'!BH355,'2. Collected Data'!BH455,'2. Collected Data'!BH55))</f>
        <v/>
      </c>
      <c r="BI55" s="43"/>
      <c r="BJ55" s="180"/>
      <c r="BK55" s="43">
        <f>IF(COUNT('2. Collected Data'!BK155,'2. Collected Data'!BK255,'2. Collected Data'!BK355,'2. Collected Data'!BK455,'2. Collected Data'!BK55)&lt;=1,"",AVERAGE('2. Collected Data'!BK155,'2. Collected Data'!BK255,'2. Collected Data'!BK355,'2. Collected Data'!BK455,'2. Collected Data'!BK55))</f>
        <v>85.86666666666666</v>
      </c>
    </row>
    <row r="56" spans="1:63" s="47" customFormat="1" ht="11.25" customHeight="1" x14ac:dyDescent="0.15">
      <c r="A56" s="82" t="s">
        <v>358</v>
      </c>
      <c r="B56" s="147"/>
      <c r="C56" s="306"/>
      <c r="D56" s="306"/>
      <c r="E56" s="306"/>
      <c r="F56" s="306"/>
      <c r="G56" s="41">
        <f>IF(COUNT('2. Collected Data'!G156,'2. Collected Data'!G256,'2. Collected Data'!G356,'2. Collected Data'!G456,'2. Collected Data'!G56)&lt;=1,"",AVERAGE('2. Collected Data'!G156,'2. Collected Data'!G256,'2. Collected Data'!G356,'2. Collected Data'!G456,'2. Collected Data'!G56))</f>
        <v>176555.6</v>
      </c>
      <c r="H56" s="41">
        <f>IF(COUNT('2. Collected Data'!H156,'2. Collected Data'!H256,'2. Collected Data'!H356,'2. Collected Data'!H456,'2. Collected Data'!H56)&lt;=1,"",AVERAGE('2. Collected Data'!H156,'2. Collected Data'!H256,'2. Collected Data'!H356,'2. Collected Data'!H456,'2. Collected Data'!H56))</f>
        <v>104161.2</v>
      </c>
      <c r="I56" s="41">
        <f>IF(COUNT('2. Collected Data'!I156,'2. Collected Data'!I256,'2. Collected Data'!I356,'2. Collected Data'!I456,'2. Collected Data'!I56)&lt;=1,"",AVERAGE('2. Collected Data'!I156,'2. Collected Data'!I256,'2. Collected Data'!I356,'2. Collected Data'!I456,'2. Collected Data'!I56))</f>
        <v>660.2</v>
      </c>
      <c r="J56" s="41">
        <f>IF(COUNT('2. Collected Data'!J156,'2. Collected Data'!J256,'2. Collected Data'!J356,'2. Collected Data'!J456,'2. Collected Data'!J56)&lt;=1,"",AVERAGE('2. Collected Data'!J156,'2. Collected Data'!J256,'2. Collected Data'!J356,'2. Collected Data'!J456,'2. Collected Data'!J56))</f>
        <v>417.8</v>
      </c>
      <c r="K56" s="41">
        <f>IF(COUNT('2. Collected Data'!K156,'2. Collected Data'!K256,'2. Collected Data'!K356,'2. Collected Data'!K456,'2. Collected Data'!K56)&lt;=1,"",AVERAGE('2. Collected Data'!K156,'2. Collected Data'!K256,'2. Collected Data'!K356,'2. Collected Data'!K456,'2. Collected Data'!K56))</f>
        <v>5.4</v>
      </c>
      <c r="L56" s="41">
        <f>IF(COUNT('2. Collected Data'!L156,'2. Collected Data'!L256,'2. Collected Data'!L356,'2. Collected Data'!L456,'2. Collected Data'!L56)&lt;=1,"",AVERAGE('2. Collected Data'!L156,'2. Collected Data'!L256,'2. Collected Data'!L356,'2. Collected Data'!L456,'2. Collected Data'!L56))</f>
        <v>0</v>
      </c>
      <c r="M56" s="41">
        <f>IF(COUNT('2. Collected Data'!M156,'2. Collected Data'!M256,'2. Collected Data'!M356,'2. Collected Data'!M456,'2. Collected Data'!M56)&lt;=1,"",AVERAGE('2. Collected Data'!M156,'2. Collected Data'!M256,'2. Collected Data'!M356,'2. Collected Data'!M456,'2. Collected Data'!M56))</f>
        <v>51.8</v>
      </c>
      <c r="N56" s="41">
        <f>IF(COUNT('2. Collected Data'!N156,'2. Collected Data'!N256,'2. Collected Data'!N356,'2. Collected Data'!N456,'2. Collected Data'!N56)&lt;=1,"",AVERAGE('2. Collected Data'!N156,'2. Collected Data'!N256,'2. Collected Data'!N356,'2. Collected Data'!N456,'2. Collected Data'!N56))</f>
        <v>0</v>
      </c>
      <c r="O56" s="41">
        <f>IF(COUNT('2. Collected Data'!O156,'2. Collected Data'!O256,'2. Collected Data'!O356,'2. Collected Data'!O456,'2. Collected Data'!O56)&lt;=1,"",AVERAGE('2. Collected Data'!O156,'2. Collected Data'!O256,'2. Collected Data'!O356,'2. Collected Data'!O456,'2. Collected Data'!O56))</f>
        <v>16.2</v>
      </c>
      <c r="P56" s="41">
        <f>IF(COUNT('2. Collected Data'!P156,'2. Collected Data'!P256,'2. Collected Data'!P356,'2. Collected Data'!P456,'2. Collected Data'!P56)&lt;=1,"",AVERAGE('2. Collected Data'!P156,'2. Collected Data'!P256,'2. Collected Data'!P356,'2. Collected Data'!P456,'2. Collected Data'!P56))</f>
        <v>0</v>
      </c>
      <c r="Q56" s="41">
        <f>IF(COUNT('2. Collected Data'!Q156,'2. Collected Data'!Q256,'2. Collected Data'!Q356,'2. Collected Data'!Q456,'2. Collected Data'!Q56)&lt;=1,"",AVERAGE('2. Collected Data'!Q156,'2. Collected Data'!Q256,'2. Collected Data'!Q356,'2. Collected Data'!Q456,'2. Collected Data'!Q56))</f>
        <v>0</v>
      </c>
      <c r="R56" s="41">
        <f>IF(COUNT('2. Collected Data'!R156,'2. Collected Data'!R256,'2. Collected Data'!R356,'2. Collected Data'!R456,'2. Collected Data'!R56)&lt;=1,"",AVERAGE('2. Collected Data'!R156,'2. Collected Data'!R256,'2. Collected Data'!R356,'2. Collected Data'!R456,'2. Collected Data'!R56))</f>
        <v>10</v>
      </c>
      <c r="S56" s="41">
        <f>IF(COUNT('2. Collected Data'!S156,'2. Collected Data'!S256,'2. Collected Data'!S356,'2. Collected Data'!S456,'2. Collected Data'!S56)&lt;=1,"",AVERAGE('2. Collected Data'!S156,'2. Collected Data'!S256,'2. Collected Data'!S356,'2. Collected Data'!S456,'2. Collected Data'!S56))</f>
        <v>0</v>
      </c>
      <c r="T56" s="41">
        <f>IF(COUNT('2. Collected Data'!T156,'2. Collected Data'!T256,'2. Collected Data'!T356,'2. Collected Data'!T456,'2. Collected Data'!T56)&lt;=1,"",AVERAGE('2. Collected Data'!T156,'2. Collected Data'!T256,'2. Collected Data'!T356,'2. Collected Data'!T456,'2. Collected Data'!T56))</f>
        <v>0</v>
      </c>
      <c r="U56" s="41">
        <f>IF(COUNT('2. Collected Data'!U156,'2. Collected Data'!U256,'2. Collected Data'!U356,'2. Collected Data'!U456,'2. Collected Data'!U56)&lt;=1,"",AVERAGE('2. Collected Data'!U156,'2. Collected Data'!U256,'2. Collected Data'!U356,'2. Collected Data'!U456,'2. Collected Data'!U56))</f>
        <v>0</v>
      </c>
      <c r="V56" s="41">
        <f>IF(COUNT('2. Collected Data'!V156,'2. Collected Data'!V256,'2. Collected Data'!V356,'2. Collected Data'!V456,'2. Collected Data'!V56)&lt;=1,"",AVERAGE('2. Collected Data'!V156,'2. Collected Data'!V256,'2. Collected Data'!V356,'2. Collected Data'!V456,'2. Collected Data'!V56))</f>
        <v>0</v>
      </c>
      <c r="W56" s="41">
        <f>IF(COUNT('2. Collected Data'!W156,'2. Collected Data'!W256,'2. Collected Data'!W356,'2. Collected Data'!W456,'2. Collected Data'!W56)&lt;=1,"",AVERAGE('2. Collected Data'!W156,'2. Collected Data'!W256,'2. Collected Data'!W356,'2. Collected Data'!W456,'2. Collected Data'!W56))</f>
        <v>0</v>
      </c>
      <c r="X56" s="41">
        <f>IF(COUNT('2. Collected Data'!X156,'2. Collected Data'!X256,'2. Collected Data'!X356,'2. Collected Data'!X456,'2. Collected Data'!X56)&lt;=1,"",AVERAGE('2. Collected Data'!X156,'2. Collected Data'!X256,'2. Collected Data'!X356,'2. Collected Data'!X456,'2. Collected Data'!X56))</f>
        <v>0</v>
      </c>
      <c r="Y56" s="41">
        <f>IF(COUNT('2. Collected Data'!Y156,'2. Collected Data'!Y256,'2. Collected Data'!Y356,'2. Collected Data'!Y456,'2. Collected Data'!Y56)&lt;=1,"",AVERAGE('2. Collected Data'!Y156,'2. Collected Data'!Y256,'2. Collected Data'!Y356,'2. Collected Data'!Y456,'2. Collected Data'!Y56))</f>
        <v>6218</v>
      </c>
      <c r="Z56" s="41">
        <f>IF(COUNT('2. Collected Data'!Z156,'2. Collected Data'!Z256,'2. Collected Data'!Z356,'2. Collected Data'!Z456,'2. Collected Data'!Z56)&lt;=1,"",AVERAGE('2. Collected Data'!Z156,'2. Collected Data'!Z256,'2. Collected Data'!Z356,'2. Collected Data'!Z456,'2. Collected Data'!Z56))</f>
        <v>0</v>
      </c>
      <c r="AA56" s="156">
        <f>IF(COUNT('2. Collected Data'!AA156,'2. Collected Data'!AA256,'2. Collected Data'!AA356,'2. Collected Data'!AA456,'2. Collected Data'!AA56)&lt;=1,"",AVERAGE('2. Collected Data'!AA156,'2. Collected Data'!AA256,'2. Collected Data'!AA356,'2. Collected Data'!AA456,'2. Collected Data'!AA56))</f>
        <v>0.96599999999999997</v>
      </c>
      <c r="AB56" s="156">
        <f>IF(COUNT('2. Collected Data'!AB156,'2. Collected Data'!AB256,'2. Collected Data'!AB356,'2. Collected Data'!AB456,'2. Collected Data'!AB56)&lt;=1,"",AVERAGE('2. Collected Data'!AB156,'2. Collected Data'!AB256,'2. Collected Data'!AB356,'2. Collected Data'!AB456,'2. Collected Data'!AB56))</f>
        <v>3.4000000000000002E-2</v>
      </c>
      <c r="AC56" s="156">
        <f>IF(COUNT('2. Collected Data'!AC156,'2. Collected Data'!AC256,'2. Collected Data'!AC356,'2. Collected Data'!AC456,'2. Collected Data'!AC56)&lt;=1,"",AVERAGE('2. Collected Data'!AC156,'2. Collected Data'!AC256,'2. Collected Data'!AC356,'2. Collected Data'!AC456,'2. Collected Data'!AC56))</f>
        <v>0</v>
      </c>
      <c r="AD56" s="41">
        <f>IF(COUNT('2. Collected Data'!AD156,'2. Collected Data'!AD256,'2. Collected Data'!AD356,'2. Collected Data'!AD456,'2. Collected Data'!AD56)&lt;=1,"",AVERAGE('2. Collected Data'!AD156,'2. Collected Data'!AD256,'2. Collected Data'!AD356,'2. Collected Data'!AD456,'2. Collected Data'!AD56))</f>
        <v>130.80000000000001</v>
      </c>
      <c r="AE56" s="41">
        <f>IF(COUNT('2. Collected Data'!AE156,'2. Collected Data'!AE256,'2. Collected Data'!AE356,'2. Collected Data'!AE456,'2. Collected Data'!AE56)&lt;=1,"",AVERAGE('2. Collected Data'!AE156,'2. Collected Data'!AE256,'2. Collected Data'!AE356,'2. Collected Data'!AE456,'2. Collected Data'!AE56))</f>
        <v>37732</v>
      </c>
      <c r="AF56" s="41">
        <f>IF(COUNT('2. Collected Data'!AF156,'2. Collected Data'!AF256,'2. Collected Data'!AF356,'2. Collected Data'!AF456,'2. Collected Data'!AF56)&lt;=1,"",AVERAGE('2. Collected Data'!AF156,'2. Collected Data'!AF256,'2. Collected Data'!AF356,'2. Collected Data'!AF456,'2. Collected Data'!AF56))</f>
        <v>271.60000000000002</v>
      </c>
      <c r="AG56" s="41">
        <f>IF(COUNT('2. Collected Data'!AG156,'2. Collected Data'!AG256,'2. Collected Data'!AG356,'2. Collected Data'!AG456,'2. Collected Data'!AG56)&lt;=1,"",AVERAGE('2. Collected Data'!AG156,'2. Collected Data'!AG256,'2. Collected Data'!AG356,'2. Collected Data'!AG456,'2. Collected Data'!AG56))</f>
        <v>3604888</v>
      </c>
      <c r="AH56" s="81"/>
      <c r="AI56" s="41">
        <f>IF(COUNT('2. Collected Data'!AI156,'2. Collected Data'!AI256,'2. Collected Data'!AI356,'2. Collected Data'!AI456,'2. Collected Data'!AI56)&lt;=1,"",AVERAGE('2. Collected Data'!AI156,'2. Collected Data'!AI256,'2. Collected Data'!AI356,'2. Collected Data'!AI456,'2. Collected Data'!AI56))</f>
        <v>20328.599999999999</v>
      </c>
      <c r="AJ56" s="41">
        <f>IF(COUNT('2. Collected Data'!AJ156,'2. Collected Data'!AJ256,'2. Collected Data'!AJ356,'2. Collected Data'!AJ456,'2. Collected Data'!AJ56)&lt;=1,"",AVERAGE('2. Collected Data'!AJ156,'2. Collected Data'!AJ256,'2. Collected Data'!AJ356,'2. Collected Data'!AJ456,'2. Collected Data'!AJ56))</f>
        <v>0</v>
      </c>
      <c r="AK56" s="41">
        <f>IF(COUNT('2. Collected Data'!AK156,'2. Collected Data'!AK256,'2. Collected Data'!AK356,'2. Collected Data'!AK456,'2. Collected Data'!AK56)&lt;=1,"",AVERAGE('2. Collected Data'!AK156,'2. Collected Data'!AK256,'2. Collected Data'!AK356,'2. Collected Data'!AK456,'2. Collected Data'!AK56))</f>
        <v>2182.8000000000002</v>
      </c>
      <c r="AL56" s="41">
        <f>IF(COUNT('2. Collected Data'!AL156,'2. Collected Data'!AL256,'2. Collected Data'!AL356,'2. Collected Data'!AL456,'2. Collected Data'!AL56)&lt;=1,"",AVERAGE('2. Collected Data'!AL156,'2. Collected Data'!AL256,'2. Collected Data'!AL356,'2. Collected Data'!AL456,'2. Collected Data'!AL56))</f>
        <v>7911</v>
      </c>
      <c r="AM56" s="41">
        <f>IF(COUNT('2. Collected Data'!AM156,'2. Collected Data'!AM256,'2. Collected Data'!AM356,'2. Collected Data'!AM456,'2. Collected Data'!AM56)&lt;=1,"",AVERAGE('2. Collected Data'!AM156,'2. Collected Data'!AM256,'2. Collected Data'!AM356,'2. Collected Data'!AM456,'2. Collected Data'!AM56))</f>
        <v>0</v>
      </c>
      <c r="AN56" s="113"/>
      <c r="AO56" s="41">
        <f>IF(COUNT('2. Collected Data'!AO156,'2. Collected Data'!AO256,'2. Collected Data'!AO356,'2. Collected Data'!AO456,'2. Collected Data'!AO56)&lt;=1,"",AVERAGE('2. Collected Data'!AO156,'2. Collected Data'!AO256,'2. Collected Data'!AO356,'2. Collected Data'!AO456,'2. Collected Data'!AO56))</f>
        <v>9986604.5999999996</v>
      </c>
      <c r="AP56" s="41">
        <f>IF(COUNT('2. Collected Data'!AP156,'2. Collected Data'!AP256,'2. Collected Data'!AP356,'2. Collected Data'!AP456,'2. Collected Data'!AP56)&lt;=1,"",AVERAGE('2. Collected Data'!AP156,'2. Collected Data'!AP256,'2. Collected Data'!AP356,'2. Collected Data'!AP456,'2. Collected Data'!AP56))</f>
        <v>0</v>
      </c>
      <c r="AQ56" s="41">
        <f>IF(COUNT('2. Collected Data'!AQ156,'2. Collected Data'!AQ256,'2. Collected Data'!AQ356,'2. Collected Data'!AQ456,'2. Collected Data'!AQ56)&lt;=1,"",AVERAGE('2. Collected Data'!AQ156,'2. Collected Data'!AQ256,'2. Collected Data'!AQ356,'2. Collected Data'!AQ456,'2. Collected Data'!AQ56))</f>
        <v>12687.5</v>
      </c>
      <c r="AR56" s="41">
        <f>IF(COUNT('2. Collected Data'!AR156,'2. Collected Data'!AR256,'2. Collected Data'!AR356,'2. Collected Data'!AR456,'2. Collected Data'!AR56)&lt;=1,"",AVERAGE('2. Collected Data'!AR156,'2. Collected Data'!AR256,'2. Collected Data'!AR356,'2. Collected Data'!AR456,'2. Collected Data'!AR56))</f>
        <v>0</v>
      </c>
      <c r="AS56" s="41">
        <f>IF(COUNT('2. Collected Data'!AS156,'2. Collected Data'!AS256,'2. Collected Data'!AS356,'2. Collected Data'!AS456,'2. Collected Data'!AS56)&lt;=1,"",AVERAGE('2. Collected Data'!AS156,'2. Collected Data'!AS256,'2. Collected Data'!AS356,'2. Collected Data'!AS456,'2. Collected Data'!AS56))</f>
        <v>0</v>
      </c>
      <c r="AT56" s="41">
        <f>IF(COUNT('2. Collected Data'!AT156,'2. Collected Data'!AT256,'2. Collected Data'!AT356,'2. Collected Data'!AT456,'2. Collected Data'!AT56)&lt;=1,"",AVERAGE('2. Collected Data'!AT156,'2. Collected Data'!AT256,'2. Collected Data'!AT356,'2. Collected Data'!AT456,'2. Collected Data'!AT56))</f>
        <v>0</v>
      </c>
      <c r="AU56" s="41">
        <f>IF(COUNT('2. Collected Data'!AU156,'2. Collected Data'!AU256,'2. Collected Data'!AU356,'2. Collected Data'!AU456,'2. Collected Data'!AU56)&lt;=1,"",AVERAGE('2. Collected Data'!AU156,'2. Collected Data'!AU256,'2. Collected Data'!AU356,'2. Collected Data'!AU456,'2. Collected Data'!AU56))</f>
        <v>0</v>
      </c>
      <c r="AV56" s="81"/>
      <c r="AW56" s="156">
        <f>IF(COUNT('2. Collected Data'!AW156,'2. Collected Data'!AW256,'2. Collected Data'!AW356,'2. Collected Data'!AW456,'2. Collected Data'!AW56)&lt;=1,"",AVERAGE('2. Collected Data'!AW156,'2. Collected Data'!AW256,'2. Collected Data'!AW356,'2. Collected Data'!AW456,'2. Collected Data'!AW56))</f>
        <v>0.77800000000000002</v>
      </c>
      <c r="AX56" s="156">
        <f>IF(COUNT('2. Collected Data'!AX156,'2. Collected Data'!AX256,'2. Collected Data'!AX356,'2. Collected Data'!AX456,'2. Collected Data'!AX56)&lt;=1,"",AVERAGE('2. Collected Data'!AX156,'2. Collected Data'!AX256,'2. Collected Data'!AX356,'2. Collected Data'!AX456,'2. Collected Data'!AX56))</f>
        <v>0.22199999999999998</v>
      </c>
      <c r="AY56" s="46"/>
      <c r="AZ56" s="84"/>
      <c r="BA56" s="81"/>
      <c r="BB56" s="71">
        <f>IF(COUNT('2. Collected Data'!BB156,'2. Collected Data'!BB256,'2. Collected Data'!BB356,'2. Collected Data'!BB456,'2. Collected Data'!BB56)&lt;=1,"",AVERAGE('2. Collected Data'!BB156,'2. Collected Data'!BB256,'2. Collected Data'!BB356,'2. Collected Data'!BB456,'2. Collected Data'!BB56))</f>
        <v>128.77800000000002</v>
      </c>
      <c r="BC56" s="68">
        <f>IF(COUNT('2. Collected Data'!BC156,'2. Collected Data'!BC256,'2. Collected Data'!BC356,'2. Collected Data'!BC456,'2. Collected Data'!BC56)&lt;=1,"",AVERAGE('2. Collected Data'!BC156,'2. Collected Data'!BC256,'2. Collected Data'!BC356,'2. Collected Data'!BC456,'2. Collected Data'!BC56))</f>
        <v>8626653.2259999998</v>
      </c>
      <c r="BD56" s="68">
        <f>IF(COUNT('2. Collected Data'!BD156,'2. Collected Data'!BD256,'2. Collected Data'!BD356,'2. Collected Data'!BD456,'2. Collected Data'!BD56)&lt;=1,"",AVERAGE('2. Collected Data'!BD156,'2. Collected Data'!BD256,'2. Collected Data'!BD356,'2. Collected Data'!BD456,'2. Collected Data'!BD56))</f>
        <v>4764592.3879999993</v>
      </c>
      <c r="BE56" s="68">
        <f>IF(COUNT('2. Collected Data'!BE156,'2. Collected Data'!BE256,'2. Collected Data'!BE356,'2. Collected Data'!BE456,'2. Collected Data'!BE56)&lt;=1,"",AVERAGE('2. Collected Data'!BE156,'2. Collected Data'!BE256,'2. Collected Data'!BE356,'2. Collected Data'!BE456,'2. Collected Data'!BE56))</f>
        <v>7509886.3739999998</v>
      </c>
      <c r="BF56" s="68">
        <f>IF(COUNT('2. Collected Data'!BF156,'2. Collected Data'!BF256,'2. Collected Data'!BF356,'2. Collected Data'!BF456,'2. Collected Data'!BF56)&lt;=1,"",AVERAGE('2. Collected Data'!BF156,'2. Collected Data'!BF256,'2. Collected Data'!BF356,'2. Collected Data'!BF456,'2. Collected Data'!BF56))</f>
        <v>21701721.051999997</v>
      </c>
      <c r="BG56" s="46"/>
      <c r="BH56" s="71">
        <f>IF(COUNT('2. Collected Data'!BH156,'2. Collected Data'!BH256,'2. Collected Data'!BH356,'2. Collected Data'!BH456,'2. Collected Data'!BH56)&lt;=1,"",AVERAGE('2. Collected Data'!BH156,'2. Collected Data'!BH256,'2. Collected Data'!BH356,'2. Collected Data'!BH456,'2. Collected Data'!BH56))</f>
        <v>145.33333333333334</v>
      </c>
      <c r="BI56" s="43"/>
      <c r="BJ56" s="180"/>
      <c r="BK56" s="43">
        <f>IF(COUNT('2. Collected Data'!BK156,'2. Collected Data'!BK256,'2. Collected Data'!BK356,'2. Collected Data'!BK456,'2. Collected Data'!BK56)&lt;=1,"",AVERAGE('2. Collected Data'!BK156,'2. Collected Data'!BK256,'2. Collected Data'!BK356,'2. Collected Data'!BK456,'2. Collected Data'!BK56))</f>
        <v>77.08</v>
      </c>
    </row>
    <row r="57" spans="1:63" s="47" customFormat="1" ht="11.25" customHeight="1" x14ac:dyDescent="0.15">
      <c r="A57" s="82" t="s">
        <v>359</v>
      </c>
      <c r="B57" s="147"/>
      <c r="C57" s="306"/>
      <c r="D57" s="306"/>
      <c r="E57" s="306"/>
      <c r="F57" s="306"/>
      <c r="G57" s="41">
        <f>IF(COUNT('2. Collected Data'!G157,'2. Collected Data'!G257,'2. Collected Data'!G357,'2. Collected Data'!G457,'2. Collected Data'!G57)&lt;=1,"",AVERAGE('2. Collected Data'!G157,'2. Collected Data'!G257,'2. Collected Data'!G357,'2. Collected Data'!G457,'2. Collected Data'!G57))</f>
        <v>36685.800000000003</v>
      </c>
      <c r="H57" s="41">
        <f>IF(COUNT('2. Collected Data'!H157,'2. Collected Data'!H257,'2. Collected Data'!H357,'2. Collected Data'!H457,'2. Collected Data'!H57)&lt;=1,"",AVERAGE('2. Collected Data'!H157,'2. Collected Data'!H257,'2. Collected Data'!H357,'2. Collected Data'!H457,'2. Collected Data'!H57))</f>
        <v>14487.2</v>
      </c>
      <c r="I57" s="41">
        <f>IF(COUNT('2. Collected Data'!I157,'2. Collected Data'!I257,'2. Collected Data'!I357,'2. Collected Data'!I457,'2. Collected Data'!I57)&lt;=1,"",AVERAGE('2. Collected Data'!I157,'2. Collected Data'!I257,'2. Collected Data'!I357,'2. Collected Data'!I457,'2. Collected Data'!I57))</f>
        <v>556.79999999999995</v>
      </c>
      <c r="J57" s="41">
        <f>IF(COUNT('2. Collected Data'!J157,'2. Collected Data'!J257,'2. Collected Data'!J357,'2. Collected Data'!J457,'2. Collected Data'!J57)&lt;=1,"",AVERAGE('2. Collected Data'!J157,'2. Collected Data'!J257,'2. Collected Data'!J357,'2. Collected Data'!J457,'2. Collected Data'!J57))</f>
        <v>41.4</v>
      </c>
      <c r="K57" s="41">
        <f>IF(COUNT('2. Collected Data'!K157,'2. Collected Data'!K257,'2. Collected Data'!K357,'2. Collected Data'!K457,'2. Collected Data'!K57)&lt;=1,"",AVERAGE('2. Collected Data'!K157,'2. Collected Data'!K257,'2. Collected Data'!K357,'2. Collected Data'!K457,'2. Collected Data'!K57))</f>
        <v>20.399999999999999</v>
      </c>
      <c r="L57" s="41">
        <f>IF(COUNT('2. Collected Data'!L157,'2. Collected Data'!L257,'2. Collected Data'!L357,'2. Collected Data'!L457,'2. Collected Data'!L57)&lt;=1,"",AVERAGE('2. Collected Data'!L157,'2. Collected Data'!L257,'2. Collected Data'!L357,'2. Collected Data'!L457,'2. Collected Data'!L57))</f>
        <v>27</v>
      </c>
      <c r="M57" s="41">
        <f>IF(COUNT('2. Collected Data'!M157,'2. Collected Data'!M257,'2. Collected Data'!M357,'2. Collected Data'!M457,'2. Collected Data'!M57)&lt;=1,"",AVERAGE('2. Collected Data'!M157,'2. Collected Data'!M257,'2. Collected Data'!M357,'2. Collected Data'!M457,'2. Collected Data'!M57))</f>
        <v>865.4</v>
      </c>
      <c r="N57" s="41">
        <f>IF(COUNT('2. Collected Data'!N157,'2. Collected Data'!N257,'2. Collected Data'!N357,'2. Collected Data'!N457,'2. Collected Data'!N57)&lt;=1,"",AVERAGE('2. Collected Data'!N157,'2. Collected Data'!N257,'2. Collected Data'!N357,'2. Collected Data'!N457,'2. Collected Data'!N57))</f>
        <v>19.600000000000001</v>
      </c>
      <c r="O57" s="41">
        <f>IF(COUNT('2. Collected Data'!O157,'2. Collected Data'!O257,'2. Collected Data'!O357,'2. Collected Data'!O457,'2. Collected Data'!O57)&lt;=1,"",AVERAGE('2. Collected Data'!O157,'2. Collected Data'!O257,'2. Collected Data'!O357,'2. Collected Data'!O457,'2. Collected Data'!O57))</f>
        <v>958.4</v>
      </c>
      <c r="P57" s="41">
        <f>IF(COUNT('2. Collected Data'!P157,'2. Collected Data'!P257,'2. Collected Data'!P357,'2. Collected Data'!P457,'2. Collected Data'!P57)&lt;=1,"",AVERAGE('2. Collected Data'!P157,'2. Collected Data'!P257,'2. Collected Data'!P357,'2. Collected Data'!P457,'2. Collected Data'!P57))</f>
        <v>37.200000000000003</v>
      </c>
      <c r="Q57" s="41">
        <f>IF(COUNT('2. Collected Data'!Q157,'2. Collected Data'!Q257,'2. Collected Data'!Q357,'2. Collected Data'!Q457,'2. Collected Data'!Q57)&lt;=1,"",AVERAGE('2. Collected Data'!Q157,'2. Collected Data'!Q257,'2. Collected Data'!Q357,'2. Collected Data'!Q457,'2. Collected Data'!Q57))</f>
        <v>0</v>
      </c>
      <c r="R57" s="41">
        <f>IF(COUNT('2. Collected Data'!R157,'2. Collected Data'!R257,'2. Collected Data'!R357,'2. Collected Data'!R457,'2. Collected Data'!R57)&lt;=1,"",AVERAGE('2. Collected Data'!R157,'2. Collected Data'!R257,'2. Collected Data'!R357,'2. Collected Data'!R457,'2. Collected Data'!R57))</f>
        <v>0</v>
      </c>
      <c r="S57" s="41">
        <f>IF(COUNT('2. Collected Data'!S157,'2. Collected Data'!S257,'2. Collected Data'!S357,'2. Collected Data'!S457,'2. Collected Data'!S57)&lt;=1,"",AVERAGE('2. Collected Data'!S157,'2. Collected Data'!S257,'2. Collected Data'!S357,'2. Collected Data'!S457,'2. Collected Data'!S57))</f>
        <v>0</v>
      </c>
      <c r="T57" s="41">
        <f>IF(COUNT('2. Collected Data'!T157,'2. Collected Data'!T257,'2. Collected Data'!T357,'2. Collected Data'!T457,'2. Collected Data'!T57)&lt;=1,"",AVERAGE('2. Collected Data'!T157,'2. Collected Data'!T257,'2. Collected Data'!T357,'2. Collected Data'!T457,'2. Collected Data'!T57))</f>
        <v>0</v>
      </c>
      <c r="U57" s="41">
        <f>IF(COUNT('2. Collected Data'!U157,'2. Collected Data'!U257,'2. Collected Data'!U357,'2. Collected Data'!U457,'2. Collected Data'!U57)&lt;=1,"",AVERAGE('2. Collected Data'!U157,'2. Collected Data'!U257,'2. Collected Data'!U357,'2. Collected Data'!U457,'2. Collected Data'!U57))</f>
        <v>0</v>
      </c>
      <c r="V57" s="41">
        <f>IF(COUNT('2. Collected Data'!V157,'2. Collected Data'!V257,'2. Collected Data'!V357,'2. Collected Data'!V457,'2. Collected Data'!V57)&lt;=1,"",AVERAGE('2. Collected Data'!V157,'2. Collected Data'!V257,'2. Collected Data'!V357,'2. Collected Data'!V457,'2. Collected Data'!V57))</f>
        <v>0</v>
      </c>
      <c r="W57" s="41">
        <f>IF(COUNT('2. Collected Data'!W157,'2. Collected Data'!W257,'2. Collected Data'!W357,'2. Collected Data'!W457,'2. Collected Data'!W57)&lt;=1,"",AVERAGE('2. Collected Data'!W157,'2. Collected Data'!W257,'2. Collected Data'!W357,'2. Collected Data'!W457,'2. Collected Data'!W57))</f>
        <v>0</v>
      </c>
      <c r="X57" s="41">
        <f>IF(COUNT('2. Collected Data'!X157,'2. Collected Data'!X257,'2. Collected Data'!X357,'2. Collected Data'!X457,'2. Collected Data'!X57)&lt;=1,"",AVERAGE('2. Collected Data'!X157,'2. Collected Data'!X257,'2. Collected Data'!X357,'2. Collected Data'!X457,'2. Collected Data'!X57))</f>
        <v>0</v>
      </c>
      <c r="Y57" s="41">
        <f>IF(COUNT('2. Collected Data'!Y157,'2. Collected Data'!Y257,'2. Collected Data'!Y357,'2. Collected Data'!Y457,'2. Collected Data'!Y57)&lt;=1,"",AVERAGE('2. Collected Data'!Y157,'2. Collected Data'!Y257,'2. Collected Data'!Y357,'2. Collected Data'!Y457,'2. Collected Data'!Y57))</f>
        <v>645</v>
      </c>
      <c r="Z57" s="41">
        <f>IF(COUNT('2. Collected Data'!Z157,'2. Collected Data'!Z257,'2. Collected Data'!Z357,'2. Collected Data'!Z457,'2. Collected Data'!Z57)&lt;=1,"",AVERAGE('2. Collected Data'!Z157,'2. Collected Data'!Z257,'2. Collected Data'!Z357,'2. Collected Data'!Z457,'2. Collected Data'!Z57))</f>
        <v>56.4</v>
      </c>
      <c r="AA57" s="156">
        <f>IF(COUNT('2. Collected Data'!AA157,'2. Collected Data'!AA257,'2. Collected Data'!AA357,'2. Collected Data'!AA457,'2. Collected Data'!AA57)&lt;=1,"",AVERAGE('2. Collected Data'!AA157,'2. Collected Data'!AA257,'2. Collected Data'!AA357,'2. Collected Data'!AA457,'2. Collected Data'!AA57))</f>
        <v>1</v>
      </c>
      <c r="AB57" s="156">
        <f>IF(COUNT('2. Collected Data'!AB157,'2. Collected Data'!AB257,'2. Collected Data'!AB357,'2. Collected Data'!AB457,'2. Collected Data'!AB57)&lt;=1,"",AVERAGE('2. Collected Data'!AB157,'2. Collected Data'!AB257,'2. Collected Data'!AB357,'2. Collected Data'!AB457,'2. Collected Data'!AB57))</f>
        <v>0</v>
      </c>
      <c r="AC57" s="156">
        <f>IF(COUNT('2. Collected Data'!AC157,'2. Collected Data'!AC257,'2. Collected Data'!AC357,'2. Collected Data'!AC457,'2. Collected Data'!AC57)&lt;=1,"",AVERAGE('2. Collected Data'!AC157,'2. Collected Data'!AC257,'2. Collected Data'!AC357,'2. Collected Data'!AC457,'2. Collected Data'!AC57))</f>
        <v>0</v>
      </c>
      <c r="AD57" s="41">
        <f>IF(COUNT('2. Collected Data'!AD157,'2. Collected Data'!AD257,'2. Collected Data'!AD357,'2. Collected Data'!AD457,'2. Collected Data'!AD57)&lt;=1,"",AVERAGE('2. Collected Data'!AD157,'2. Collected Data'!AD257,'2. Collected Data'!AD357,'2. Collected Data'!AD457,'2. Collected Data'!AD57))</f>
        <v>127.8</v>
      </c>
      <c r="AE57" s="41">
        <f>IF(COUNT('2. Collected Data'!AE157,'2. Collected Data'!AE257,'2. Collected Data'!AE357,'2. Collected Data'!AE457,'2. Collected Data'!AE57)&lt;=1,"",AVERAGE('2. Collected Data'!AE157,'2. Collected Data'!AE257,'2. Collected Data'!AE357,'2. Collected Data'!AE457,'2. Collected Data'!AE57))</f>
        <v>168094.8</v>
      </c>
      <c r="AF57" s="41">
        <f>IF(COUNT('2. Collected Data'!AF157,'2. Collected Data'!AF257,'2. Collected Data'!AF357,'2. Collected Data'!AF457,'2. Collected Data'!AF57)&lt;=1,"",AVERAGE('2. Collected Data'!AF157,'2. Collected Data'!AF257,'2. Collected Data'!AF357,'2. Collected Data'!AF457,'2. Collected Data'!AF57))</f>
        <v>88</v>
      </c>
      <c r="AG57" s="41">
        <f>IF(COUNT('2. Collected Data'!AG157,'2. Collected Data'!AG257,'2. Collected Data'!AG357,'2. Collected Data'!AG457,'2. Collected Data'!AG57)&lt;=1,"",AVERAGE('2. Collected Data'!AG157,'2. Collected Data'!AG257,'2. Collected Data'!AG357,'2. Collected Data'!AG457,'2. Collected Data'!AG57))</f>
        <v>1338000</v>
      </c>
      <c r="AH57" s="81"/>
      <c r="AI57" s="41">
        <f>IF(COUNT('2. Collected Data'!AI157,'2. Collected Data'!AI257,'2. Collected Data'!AI357,'2. Collected Data'!AI457,'2. Collected Data'!AI57)&lt;=1,"",AVERAGE('2. Collected Data'!AI157,'2. Collected Data'!AI257,'2. Collected Data'!AI357,'2. Collected Data'!AI457,'2. Collected Data'!AI57))</f>
        <v>249406.2</v>
      </c>
      <c r="AJ57" s="41">
        <f>IF(COUNT('2. Collected Data'!AJ157,'2. Collected Data'!AJ257,'2. Collected Data'!AJ357,'2. Collected Data'!AJ457,'2. Collected Data'!AJ57)&lt;=1,"",AVERAGE('2. Collected Data'!AJ157,'2. Collected Data'!AJ257,'2. Collected Data'!AJ357,'2. Collected Data'!AJ457,'2. Collected Data'!AJ57))</f>
        <v>6658.6</v>
      </c>
      <c r="AK57" s="41">
        <f>IF(COUNT('2. Collected Data'!AK157,'2. Collected Data'!AK257,'2. Collected Data'!AK357,'2. Collected Data'!AK457,'2. Collected Data'!AK57)&lt;=1,"",AVERAGE('2. Collected Data'!AK157,'2. Collected Data'!AK257,'2. Collected Data'!AK357,'2. Collected Data'!AK457,'2. Collected Data'!AK57))</f>
        <v>19912.8</v>
      </c>
      <c r="AL57" s="41">
        <f>IF(COUNT('2. Collected Data'!AL157,'2. Collected Data'!AL257,'2. Collected Data'!AL357,'2. Collected Data'!AL457,'2. Collected Data'!AL57)&lt;=1,"",AVERAGE('2. Collected Data'!AL157,'2. Collected Data'!AL257,'2. Collected Data'!AL357,'2. Collected Data'!AL457,'2. Collected Data'!AL57))</f>
        <v>2210.1999999999998</v>
      </c>
      <c r="AM57" s="41">
        <f>IF(COUNT('2. Collected Data'!AM157,'2. Collected Data'!AM257,'2. Collected Data'!AM357,'2. Collected Data'!AM457,'2. Collected Data'!AM57)&lt;=1,"",AVERAGE('2. Collected Data'!AM157,'2. Collected Data'!AM257,'2. Collected Data'!AM357,'2. Collected Data'!AM457,'2. Collected Data'!AM57))</f>
        <v>0</v>
      </c>
      <c r="AN57" s="113"/>
      <c r="AO57" s="41">
        <f>IF(COUNT('2. Collected Data'!AO157,'2. Collected Data'!AO257,'2. Collected Data'!AO357,'2. Collected Data'!AO457,'2. Collected Data'!AO57)&lt;=1,"",AVERAGE('2. Collected Data'!AO157,'2. Collected Data'!AO257,'2. Collected Data'!AO357,'2. Collected Data'!AO457,'2. Collected Data'!AO57))</f>
        <v>2467541</v>
      </c>
      <c r="AP57" s="41">
        <f>IF(COUNT('2. Collected Data'!AP157,'2. Collected Data'!AP257,'2. Collected Data'!AP357,'2. Collected Data'!AP457,'2. Collected Data'!AP57)&lt;=1,"",AVERAGE('2. Collected Data'!AP157,'2. Collected Data'!AP257,'2. Collected Data'!AP357,'2. Collected Data'!AP457,'2. Collected Data'!AP57))</f>
        <v>0</v>
      </c>
      <c r="AQ57" s="41">
        <f>IF(COUNT('2. Collected Data'!AQ157,'2. Collected Data'!AQ257,'2. Collected Data'!AQ357,'2. Collected Data'!AQ457,'2. Collected Data'!AQ57)&lt;=1,"",AVERAGE('2. Collected Data'!AQ157,'2. Collected Data'!AQ257,'2. Collected Data'!AQ357,'2. Collected Data'!AQ457,'2. Collected Data'!AQ57))</f>
        <v>211227.4</v>
      </c>
      <c r="AR57" s="41">
        <f>IF(COUNT('2. Collected Data'!AR157,'2. Collected Data'!AR257,'2. Collected Data'!AR357,'2. Collected Data'!AR457,'2. Collected Data'!AR57)&lt;=1,"",AVERAGE('2. Collected Data'!AR157,'2. Collected Data'!AR257,'2. Collected Data'!AR357,'2. Collected Data'!AR457,'2. Collected Data'!AR57))</f>
        <v>125</v>
      </c>
      <c r="AS57" s="41">
        <f>IF(COUNT('2. Collected Data'!AS157,'2. Collected Data'!AS257,'2. Collected Data'!AS357,'2. Collected Data'!AS457,'2. Collected Data'!AS57)&lt;=1,"",AVERAGE('2. Collected Data'!AS157,'2. Collected Data'!AS257,'2. Collected Data'!AS357,'2. Collected Data'!AS457,'2. Collected Data'!AS57))</f>
        <v>0</v>
      </c>
      <c r="AT57" s="41">
        <f>IF(COUNT('2. Collected Data'!AT157,'2. Collected Data'!AT257,'2. Collected Data'!AT357,'2. Collected Data'!AT457,'2. Collected Data'!AT57)&lt;=1,"",AVERAGE('2. Collected Data'!AT157,'2. Collected Data'!AT257,'2. Collected Data'!AT357,'2. Collected Data'!AT457,'2. Collected Data'!AT57))</f>
        <v>0</v>
      </c>
      <c r="AU57" s="41">
        <f>IF(COUNT('2. Collected Data'!AU157,'2. Collected Data'!AU257,'2. Collected Data'!AU357,'2. Collected Data'!AU457,'2. Collected Data'!AU57)&lt;=1,"",AVERAGE('2. Collected Data'!AU157,'2. Collected Data'!AU257,'2. Collected Data'!AU357,'2. Collected Data'!AU457,'2. Collected Data'!AU57))</f>
        <v>0</v>
      </c>
      <c r="AV57" s="81"/>
      <c r="AW57" s="156">
        <f>IF(COUNT('2. Collected Data'!AW157,'2. Collected Data'!AW257,'2. Collected Data'!AW357,'2. Collected Data'!AW457,'2. Collected Data'!AW57)&lt;=1,"",AVERAGE('2. Collected Data'!AW157,'2. Collected Data'!AW257,'2. Collected Data'!AW357,'2. Collected Data'!AW457,'2. Collected Data'!AW57))</f>
        <v>0.71250000000000002</v>
      </c>
      <c r="AX57" s="156">
        <f>IF(COUNT('2. Collected Data'!AX157,'2. Collected Data'!AX257,'2. Collected Data'!AX357,'2. Collected Data'!AX457,'2. Collected Data'!AX57)&lt;=1,"",AVERAGE('2. Collected Data'!AX157,'2. Collected Data'!AX257,'2. Collected Data'!AX357,'2. Collected Data'!AX457,'2. Collected Data'!AX57))</f>
        <v>0.28749999999999998</v>
      </c>
      <c r="AY57" s="46"/>
      <c r="AZ57" s="84"/>
      <c r="BA57" s="81"/>
      <c r="BB57" s="71">
        <f>IF(COUNT('2. Collected Data'!BB157,'2. Collected Data'!BB257,'2. Collected Data'!BB357,'2. Collected Data'!BB457,'2. Collected Data'!BB57)&lt;=1,"",AVERAGE('2. Collected Data'!BB157,'2. Collected Data'!BB257,'2. Collected Data'!BB357,'2. Collected Data'!BB457,'2. Collected Data'!BB57))</f>
        <v>36.884</v>
      </c>
      <c r="BC57" s="68">
        <f>IF(COUNT('2. Collected Data'!BC157,'2. Collected Data'!BC257,'2. Collected Data'!BC357,'2. Collected Data'!BC457,'2. Collected Data'!BC57)&lt;=1,"",AVERAGE('2. Collected Data'!BC157,'2. Collected Data'!BC257,'2. Collected Data'!BC357,'2. Collected Data'!BC457,'2. Collected Data'!BC57))</f>
        <v>7195296.648</v>
      </c>
      <c r="BD57" s="68">
        <f>IF(COUNT('2. Collected Data'!BD157,'2. Collected Data'!BD257,'2. Collected Data'!BD357,'2. Collected Data'!BD457,'2. Collected Data'!BD57)&lt;=1,"",AVERAGE('2. Collected Data'!BD157,'2. Collected Data'!BD257,'2. Collected Data'!BD357,'2. Collected Data'!BD457,'2. Collected Data'!BD57))</f>
        <v>7959472.7280000001</v>
      </c>
      <c r="BE57" s="68">
        <f>IF(COUNT('2. Collected Data'!BE157,'2. Collected Data'!BE257,'2. Collected Data'!BE357,'2. Collected Data'!BE457,'2. Collected Data'!BE57)&lt;=1,"",AVERAGE('2. Collected Data'!BE157,'2. Collected Data'!BE257,'2. Collected Data'!BE357,'2. Collected Data'!BE457,'2. Collected Data'!BE57))</f>
        <v>8849006.3859999999</v>
      </c>
      <c r="BF57" s="68">
        <f>IF(COUNT('2. Collected Data'!BF157,'2. Collected Data'!BF257,'2. Collected Data'!BF357,'2. Collected Data'!BF457,'2. Collected Data'!BF57)&lt;=1,"",AVERAGE('2. Collected Data'!BF157,'2. Collected Data'!BF257,'2. Collected Data'!BF357,'2. Collected Data'!BF457,'2. Collected Data'!BF57))</f>
        <v>23917366.762000002</v>
      </c>
      <c r="BG57" s="46"/>
      <c r="BH57" s="71">
        <f>IF(COUNT('2. Collected Data'!BH157,'2. Collected Data'!BH257,'2. Collected Data'!BH357,'2. Collected Data'!BH457,'2. Collected Data'!BH57)&lt;=1,"",AVERAGE('2. Collected Data'!BH157,'2. Collected Data'!BH257,'2. Collected Data'!BH357,'2. Collected Data'!BH457,'2. Collected Data'!BH57))</f>
        <v>40.96</v>
      </c>
      <c r="BI57" s="43"/>
      <c r="BJ57" s="180"/>
      <c r="BK57" s="43">
        <f>IF(COUNT('2. Collected Data'!BK157,'2. Collected Data'!BK257,'2. Collected Data'!BK357,'2. Collected Data'!BK457,'2. Collected Data'!BK57)&lt;=1,"",AVERAGE('2. Collected Data'!BK157,'2. Collected Data'!BK257,'2. Collected Data'!BK357,'2. Collected Data'!BK457,'2. Collected Data'!BK57))</f>
        <v>510.7</v>
      </c>
    </row>
    <row r="58" spans="1:63" s="50" customFormat="1" ht="11.25" customHeight="1" x14ac:dyDescent="0.15">
      <c r="A58" s="82" t="s">
        <v>147</v>
      </c>
      <c r="B58" s="147"/>
      <c r="C58" s="306"/>
      <c r="D58" s="306"/>
      <c r="E58" s="306"/>
      <c r="F58" s="306"/>
      <c r="G58" s="41">
        <f>IF(COUNT('2. Collected Data'!G158,'2. Collected Data'!G258,'2. Collected Data'!G358,'2. Collected Data'!G458,'2. Collected Data'!G58)&lt;=1,"",AVERAGE('2. Collected Data'!G158,'2. Collected Data'!G258,'2. Collected Data'!G358,'2. Collected Data'!G458,'2. Collected Data'!G58))</f>
        <v>6511</v>
      </c>
      <c r="H58" s="41">
        <f>IF(COUNT('2. Collected Data'!H158,'2. Collected Data'!H258,'2. Collected Data'!H358,'2. Collected Data'!H458,'2. Collected Data'!H58)&lt;=1,"",AVERAGE('2. Collected Data'!H158,'2. Collected Data'!H258,'2. Collected Data'!H358,'2. Collected Data'!H458,'2. Collected Data'!H58))</f>
        <v>3096</v>
      </c>
      <c r="I58" s="41">
        <f>IF(COUNT('2. Collected Data'!I158,'2. Collected Data'!I258,'2. Collected Data'!I358,'2. Collected Data'!I458,'2. Collected Data'!I58)&lt;=1,"",AVERAGE('2. Collected Data'!I158,'2. Collected Data'!I258,'2. Collected Data'!I358,'2. Collected Data'!I458,'2. Collected Data'!I58))</f>
        <v>275.8</v>
      </c>
      <c r="J58" s="41">
        <f>IF(COUNT('2. Collected Data'!J158,'2. Collected Data'!J258,'2. Collected Data'!J358,'2. Collected Data'!J458,'2. Collected Data'!J58)&lt;=1,"",AVERAGE('2. Collected Data'!J158,'2. Collected Data'!J258,'2. Collected Data'!J358,'2. Collected Data'!J458,'2. Collected Data'!J58))</f>
        <v>6.8</v>
      </c>
      <c r="K58" s="41">
        <f>IF(COUNT('2. Collected Data'!K158,'2. Collected Data'!K258,'2. Collected Data'!K358,'2. Collected Data'!K458,'2. Collected Data'!K58)&lt;=1,"",AVERAGE('2. Collected Data'!K158,'2. Collected Data'!K258,'2. Collected Data'!K358,'2. Collected Data'!K458,'2. Collected Data'!K58))</f>
        <v>0.8</v>
      </c>
      <c r="L58" s="41">
        <f>IF(COUNT('2. Collected Data'!L158,'2. Collected Data'!L258,'2. Collected Data'!L358,'2. Collected Data'!L458,'2. Collected Data'!L58)&lt;=1,"",AVERAGE('2. Collected Data'!L158,'2. Collected Data'!L258,'2. Collected Data'!L358,'2. Collected Data'!L458,'2. Collected Data'!L58))</f>
        <v>0</v>
      </c>
      <c r="M58" s="41">
        <f>IF(COUNT('2. Collected Data'!M158,'2. Collected Data'!M258,'2. Collected Data'!M358,'2. Collected Data'!M458,'2. Collected Data'!M58)&lt;=1,"",AVERAGE('2. Collected Data'!M158,'2. Collected Data'!M258,'2. Collected Data'!M358,'2. Collected Data'!M458,'2. Collected Data'!M58))</f>
        <v>275.8</v>
      </c>
      <c r="N58" s="41">
        <f>IF(COUNT('2. Collected Data'!N158,'2. Collected Data'!N258,'2. Collected Data'!N358,'2. Collected Data'!N458,'2. Collected Data'!N58)&lt;=1,"",AVERAGE('2. Collected Data'!N158,'2. Collected Data'!N258,'2. Collected Data'!N358,'2. Collected Data'!N458,'2. Collected Data'!N58))</f>
        <v>3.8</v>
      </c>
      <c r="O58" s="41">
        <f>IF(COUNT('2. Collected Data'!O158,'2. Collected Data'!O258,'2. Collected Data'!O358,'2. Collected Data'!O458,'2. Collected Data'!O58)&lt;=1,"",AVERAGE('2. Collected Data'!O158,'2. Collected Data'!O258,'2. Collected Data'!O358,'2. Collected Data'!O458,'2. Collected Data'!O58))</f>
        <v>275.8</v>
      </c>
      <c r="P58" s="41">
        <f>IF(COUNT('2. Collected Data'!P158,'2. Collected Data'!P258,'2. Collected Data'!P358,'2. Collected Data'!P458,'2. Collected Data'!P58)&lt;=1,"",AVERAGE('2. Collected Data'!P158,'2. Collected Data'!P258,'2. Collected Data'!P358,'2. Collected Data'!P458,'2. Collected Data'!P58))</f>
        <v>0</v>
      </c>
      <c r="Q58" s="41">
        <f>IF(COUNT('2. Collected Data'!Q158,'2. Collected Data'!Q258,'2. Collected Data'!Q358,'2. Collected Data'!Q458,'2. Collected Data'!Q58)&lt;=1,"",AVERAGE('2. Collected Data'!Q158,'2. Collected Data'!Q258,'2. Collected Data'!Q358,'2. Collected Data'!Q458,'2. Collected Data'!Q58))</f>
        <v>0.6</v>
      </c>
      <c r="R58" s="41">
        <f>IF(COUNT('2. Collected Data'!R158,'2. Collected Data'!R258,'2. Collected Data'!R358,'2. Collected Data'!R458,'2. Collected Data'!R58)&lt;=1,"",AVERAGE('2. Collected Data'!R158,'2. Collected Data'!R258,'2. Collected Data'!R358,'2. Collected Data'!R458,'2. Collected Data'!R58))</f>
        <v>0.6</v>
      </c>
      <c r="S58" s="41">
        <f>IF(COUNT('2. Collected Data'!S158,'2. Collected Data'!S258,'2. Collected Data'!S358,'2. Collected Data'!S458,'2. Collected Data'!S58)&lt;=1,"",AVERAGE('2. Collected Data'!S158,'2. Collected Data'!S258,'2. Collected Data'!S358,'2. Collected Data'!S458,'2. Collected Data'!S58))</f>
        <v>0</v>
      </c>
      <c r="T58" s="41">
        <f>IF(COUNT('2. Collected Data'!T158,'2. Collected Data'!T258,'2. Collected Data'!T358,'2. Collected Data'!T458,'2. Collected Data'!T58)&lt;=1,"",AVERAGE('2. Collected Data'!T158,'2. Collected Data'!T258,'2. Collected Data'!T358,'2. Collected Data'!T458,'2. Collected Data'!T58))</f>
        <v>0</v>
      </c>
      <c r="U58" s="41">
        <f>IF(COUNT('2. Collected Data'!U158,'2. Collected Data'!U258,'2. Collected Data'!U358,'2. Collected Data'!U458,'2. Collected Data'!U58)&lt;=1,"",AVERAGE('2. Collected Data'!U158,'2. Collected Data'!U258,'2. Collected Data'!U358,'2. Collected Data'!U458,'2. Collected Data'!U58))</f>
        <v>0.6</v>
      </c>
      <c r="V58" s="41">
        <f>IF(COUNT('2. Collected Data'!V158,'2. Collected Data'!V258,'2. Collected Data'!V358,'2. Collected Data'!V458,'2. Collected Data'!V58)&lt;=1,"",AVERAGE('2. Collected Data'!V158,'2. Collected Data'!V258,'2. Collected Data'!V358,'2. Collected Data'!V458,'2. Collected Data'!V58))</f>
        <v>0</v>
      </c>
      <c r="W58" s="41">
        <f>IF(COUNT('2. Collected Data'!W158,'2. Collected Data'!W258,'2. Collected Data'!W358,'2. Collected Data'!W458,'2. Collected Data'!W58)&lt;=1,"",AVERAGE('2. Collected Data'!W158,'2. Collected Data'!W258,'2. Collected Data'!W358,'2. Collected Data'!W458,'2. Collected Data'!W58))</f>
        <v>0</v>
      </c>
      <c r="X58" s="41">
        <f>IF(COUNT('2. Collected Data'!X158,'2. Collected Data'!X258,'2. Collected Data'!X358,'2. Collected Data'!X458,'2. Collected Data'!X58)&lt;=1,"",AVERAGE('2. Collected Data'!X158,'2. Collected Data'!X258,'2. Collected Data'!X358,'2. Collected Data'!X458,'2. Collected Data'!X58))</f>
        <v>0</v>
      </c>
      <c r="Y58" s="41">
        <f>IF(COUNT('2. Collected Data'!Y158,'2. Collected Data'!Y258,'2. Collected Data'!Y358,'2. Collected Data'!Y458,'2. Collected Data'!Y58)&lt;=1,"",AVERAGE('2. Collected Data'!Y158,'2. Collected Data'!Y258,'2. Collected Data'!Y358,'2. Collected Data'!Y458,'2. Collected Data'!Y58))</f>
        <v>284.39999999999998</v>
      </c>
      <c r="Z58" s="41">
        <f>IF(COUNT('2. Collected Data'!Z158,'2. Collected Data'!Z258,'2. Collected Data'!Z358,'2. Collected Data'!Z458,'2. Collected Data'!Z58)&lt;=1,"",AVERAGE('2. Collected Data'!Z158,'2. Collected Data'!Z258,'2. Collected Data'!Z358,'2. Collected Data'!Z458,'2. Collected Data'!Z58))</f>
        <v>52</v>
      </c>
      <c r="AA58" s="156">
        <f>IF(COUNT('2. Collected Data'!AA158,'2. Collected Data'!AA258,'2. Collected Data'!AA358,'2. Collected Data'!AA458,'2. Collected Data'!AA58)&lt;=1,"",AVERAGE('2. Collected Data'!AA158,'2. Collected Data'!AA258,'2. Collected Data'!AA358,'2. Collected Data'!AA458,'2. Collected Data'!AA58))</f>
        <v>0.99400000000000011</v>
      </c>
      <c r="AB58" s="156">
        <f>IF(COUNT('2. Collected Data'!AB158,'2. Collected Data'!AB258,'2. Collected Data'!AB358,'2. Collected Data'!AB458,'2. Collected Data'!AB58)&lt;=1,"",AVERAGE('2. Collected Data'!AB158,'2. Collected Data'!AB258,'2. Collected Data'!AB358,'2. Collected Data'!AB458,'2. Collected Data'!AB58))</f>
        <v>0</v>
      </c>
      <c r="AC58" s="156">
        <f>IF(COUNT('2. Collected Data'!AC158,'2. Collected Data'!AC258,'2. Collected Data'!AC358,'2. Collected Data'!AC458,'2. Collected Data'!AC58)&lt;=1,"",AVERAGE('2. Collected Data'!AC158,'2. Collected Data'!AC258,'2. Collected Data'!AC358,'2. Collected Data'!AC458,'2. Collected Data'!AC58))</f>
        <v>6.0000000000000001E-3</v>
      </c>
      <c r="AD58" s="41">
        <f>IF(COUNT('2. Collected Data'!AD158,'2. Collected Data'!AD258,'2. Collected Data'!AD358,'2. Collected Data'!AD458,'2. Collected Data'!AD58)&lt;=1,"",AVERAGE('2. Collected Data'!AD158,'2. Collected Data'!AD258,'2. Collected Data'!AD358,'2. Collected Data'!AD458,'2. Collected Data'!AD58))</f>
        <v>66.2</v>
      </c>
      <c r="AE58" s="41">
        <f>IF(COUNT('2. Collected Data'!AE158,'2. Collected Data'!AE258,'2. Collected Data'!AE358,'2. Collected Data'!AE458,'2. Collected Data'!AE58)&lt;=1,"",AVERAGE('2. Collected Data'!AE158,'2. Collected Data'!AE258,'2. Collected Data'!AE358,'2. Collected Data'!AE458,'2. Collected Data'!AE58))</f>
        <v>115000</v>
      </c>
      <c r="AF58" s="41">
        <f>IF(COUNT('2. Collected Data'!AF158,'2. Collected Data'!AF258,'2. Collected Data'!AF358,'2. Collected Data'!AF458,'2. Collected Data'!AF58)&lt;=1,"",AVERAGE('2. Collected Data'!AF158,'2. Collected Data'!AF258,'2. Collected Data'!AF358,'2. Collected Data'!AF458,'2. Collected Data'!AF58))</f>
        <v>63</v>
      </c>
      <c r="AG58" s="41">
        <f>IF(COUNT('2. Collected Data'!AG158,'2. Collected Data'!AG258,'2. Collected Data'!AG358,'2. Collected Data'!AG458,'2. Collected Data'!AG58)&lt;=1,"",AVERAGE('2. Collected Data'!AG158,'2. Collected Data'!AG258,'2. Collected Data'!AG358,'2. Collected Data'!AG458,'2. Collected Data'!AG58))</f>
        <v>180000</v>
      </c>
      <c r="AH58" s="81"/>
      <c r="AI58" s="41">
        <f>IF(COUNT('2. Collected Data'!AI158,'2. Collected Data'!AI258,'2. Collected Data'!AI358,'2. Collected Data'!AI458,'2. Collected Data'!AI58)&lt;=1,"",AVERAGE('2. Collected Data'!AI158,'2. Collected Data'!AI258,'2. Collected Data'!AI358,'2. Collected Data'!AI458,'2. Collected Data'!AI58))</f>
        <v>118428</v>
      </c>
      <c r="AJ58" s="41">
        <f>IF(COUNT('2. Collected Data'!AJ158,'2. Collected Data'!AJ258,'2. Collected Data'!AJ358,'2. Collected Data'!AJ458,'2. Collected Data'!AJ58)&lt;=1,"",AVERAGE('2. Collected Data'!AJ158,'2. Collected Data'!AJ258,'2. Collected Data'!AJ358,'2. Collected Data'!AJ458,'2. Collected Data'!AJ58))</f>
        <v>0</v>
      </c>
      <c r="AK58" s="41">
        <f>IF(COUNT('2. Collected Data'!AK158,'2. Collected Data'!AK258,'2. Collected Data'!AK358,'2. Collected Data'!AK458,'2. Collected Data'!AK58)&lt;=1,"",AVERAGE('2. Collected Data'!AK158,'2. Collected Data'!AK258,'2. Collected Data'!AK358,'2. Collected Data'!AK458,'2. Collected Data'!AK58))</f>
        <v>0</v>
      </c>
      <c r="AL58" s="41">
        <f>IF(COUNT('2. Collected Data'!AL158,'2. Collected Data'!AL258,'2. Collected Data'!AL358,'2. Collected Data'!AL458,'2. Collected Data'!AL58)&lt;=1,"",AVERAGE('2. Collected Data'!AL158,'2. Collected Data'!AL258,'2. Collected Data'!AL358,'2. Collected Data'!AL458,'2. Collected Data'!AL58))</f>
        <v>2299.4</v>
      </c>
      <c r="AM58" s="41" t="str">
        <f>IF(COUNT('2. Collected Data'!AM158,'2. Collected Data'!AM258,'2. Collected Data'!AM358,'2. Collected Data'!AM458,'2. Collected Data'!AM58)&lt;=1,"",AVERAGE('2. Collected Data'!AM158,'2. Collected Data'!AM258,'2. Collected Data'!AM358,'2. Collected Data'!AM458,'2. Collected Data'!AM58))</f>
        <v/>
      </c>
      <c r="AN58" s="113"/>
      <c r="AO58" s="41">
        <f>IF(COUNT('2. Collected Data'!AO158,'2. Collected Data'!AO258,'2. Collected Data'!AO358,'2. Collected Data'!AO458,'2. Collected Data'!AO58)&lt;=1,"",AVERAGE('2. Collected Data'!AO158,'2. Collected Data'!AO258,'2. Collected Data'!AO358,'2. Collected Data'!AO458,'2. Collected Data'!AO58))</f>
        <v>1461344.4</v>
      </c>
      <c r="AP58" s="41">
        <f>IF(COUNT('2. Collected Data'!AP158,'2. Collected Data'!AP258,'2. Collected Data'!AP358,'2. Collected Data'!AP458,'2. Collected Data'!AP58)&lt;=1,"",AVERAGE('2. Collected Data'!AP158,'2. Collected Data'!AP258,'2. Collected Data'!AP358,'2. Collected Data'!AP458,'2. Collected Data'!AP58))</f>
        <v>0</v>
      </c>
      <c r="AQ58" s="41">
        <f>IF(COUNT('2. Collected Data'!AQ158,'2. Collected Data'!AQ258,'2. Collected Data'!AQ358,'2. Collected Data'!AQ458,'2. Collected Data'!AQ58)&lt;=1,"",AVERAGE('2. Collected Data'!AQ158,'2. Collected Data'!AQ258,'2. Collected Data'!AQ358,'2. Collected Data'!AQ458,'2. Collected Data'!AQ58))</f>
        <v>69089</v>
      </c>
      <c r="AR58" s="41">
        <f>IF(COUNT('2. Collected Data'!AR158,'2. Collected Data'!AR258,'2. Collected Data'!AR358,'2. Collected Data'!AR458,'2. Collected Data'!AR58)&lt;=1,"",AVERAGE('2. Collected Data'!AR158,'2. Collected Data'!AR258,'2. Collected Data'!AR358,'2. Collected Data'!AR458,'2. Collected Data'!AR58))</f>
        <v>0</v>
      </c>
      <c r="AS58" s="41">
        <f>IF(COUNT('2. Collected Data'!AS158,'2. Collected Data'!AS258,'2. Collected Data'!AS358,'2. Collected Data'!AS458,'2. Collected Data'!AS58)&lt;=1,"",AVERAGE('2. Collected Data'!AS158,'2. Collected Data'!AS258,'2. Collected Data'!AS358,'2. Collected Data'!AS458,'2. Collected Data'!AS58))</f>
        <v>0</v>
      </c>
      <c r="AT58" s="41">
        <f>IF(COUNT('2. Collected Data'!AT158,'2. Collected Data'!AT258,'2. Collected Data'!AT358,'2. Collected Data'!AT458,'2. Collected Data'!AT58)&lt;=1,"",AVERAGE('2. Collected Data'!AT158,'2. Collected Data'!AT258,'2. Collected Data'!AT358,'2. Collected Data'!AT458,'2. Collected Data'!AT58))</f>
        <v>0</v>
      </c>
      <c r="AU58" s="41" t="str">
        <f>IF(COUNT('2. Collected Data'!AU158,'2. Collected Data'!AU258,'2. Collected Data'!AU358,'2. Collected Data'!AU458,'2. Collected Data'!AU58)&lt;=1,"",AVERAGE('2. Collected Data'!AU158,'2. Collected Data'!AU258,'2. Collected Data'!AU358,'2. Collected Data'!AU458,'2. Collected Data'!AU58))</f>
        <v/>
      </c>
      <c r="AV58" s="81"/>
      <c r="AW58" s="156">
        <f>IF(COUNT('2. Collected Data'!AW158,'2. Collected Data'!AW258,'2. Collected Data'!AW358,'2. Collected Data'!AW458,'2. Collected Data'!AW58)&lt;=1,"",AVERAGE('2. Collected Data'!AW158,'2. Collected Data'!AW258,'2. Collected Data'!AW358,'2. Collected Data'!AW458,'2. Collected Data'!AW58))</f>
        <v>0.95799999999999996</v>
      </c>
      <c r="AX58" s="156">
        <f>IF(COUNT('2. Collected Data'!AX158,'2. Collected Data'!AX258,'2. Collected Data'!AX358,'2. Collected Data'!AX458,'2. Collected Data'!AX58)&lt;=1,"",AVERAGE('2. Collected Data'!AX158,'2. Collected Data'!AX258,'2. Collected Data'!AX358,'2. Collected Data'!AX458,'2. Collected Data'!AX58))</f>
        <v>4.2000000000000003E-2</v>
      </c>
      <c r="AY58" s="46"/>
      <c r="AZ58" s="84"/>
      <c r="BA58" s="81"/>
      <c r="BB58" s="71">
        <f>IF(COUNT('2. Collected Data'!BB158,'2. Collected Data'!BB258,'2. Collected Data'!BB358,'2. Collected Data'!BB458,'2. Collected Data'!BB58)&lt;=1,"",AVERAGE('2. Collected Data'!BB158,'2. Collected Data'!BB258,'2. Collected Data'!BB358,'2. Collected Data'!BB458,'2. Collected Data'!BB58))</f>
        <v>72.477999999999994</v>
      </c>
      <c r="BC58" s="68">
        <f>IF(COUNT('2. Collected Data'!BC158,'2. Collected Data'!BC258,'2. Collected Data'!BC358,'2. Collected Data'!BC458,'2. Collected Data'!BC58)&lt;=1,"",AVERAGE('2. Collected Data'!BC158,'2. Collected Data'!BC258,'2. Collected Data'!BC358,'2. Collected Data'!BC458,'2. Collected Data'!BC58))</f>
        <v>13184186.4</v>
      </c>
      <c r="BD58" s="68">
        <f>IF(COUNT('2. Collected Data'!BD158,'2. Collected Data'!BD258,'2. Collected Data'!BD358,'2. Collected Data'!BD458,'2. Collected Data'!BD58)&lt;=1,"",AVERAGE('2. Collected Data'!BD158,'2. Collected Data'!BD258,'2. Collected Data'!BD358,'2. Collected Data'!BD458,'2. Collected Data'!BD58))</f>
        <v>12203379.4</v>
      </c>
      <c r="BE58" s="68">
        <f>IF(COUNT('2. Collected Data'!BE158,'2. Collected Data'!BE258,'2. Collected Data'!BE358,'2. Collected Data'!BE458,'2. Collected Data'!BE58)&lt;=1,"",AVERAGE('2. Collected Data'!BE158,'2. Collected Data'!BE258,'2. Collected Data'!BE358,'2. Collected Data'!BE458,'2. Collected Data'!BE58))</f>
        <v>8871812.4000000004</v>
      </c>
      <c r="BF58" s="68">
        <f>IF(COUNT('2. Collected Data'!BF158,'2. Collected Data'!BF258,'2. Collected Data'!BF358,'2. Collected Data'!BF458,'2. Collected Data'!BF58)&lt;=1,"",AVERAGE('2. Collected Data'!BF158,'2. Collected Data'!BF258,'2. Collected Data'!BF358,'2. Collected Data'!BF458,'2. Collected Data'!BF58))</f>
        <v>25506034.800000001</v>
      </c>
      <c r="BG58" s="46"/>
      <c r="BH58" s="71">
        <f>IF(COUNT('2. Collected Data'!BH158,'2. Collected Data'!BH258,'2. Collected Data'!BH358,'2. Collected Data'!BH458,'2. Collected Data'!BH58)&lt;=1,"",AVERAGE('2. Collected Data'!BH158,'2. Collected Data'!BH258,'2. Collected Data'!BH358,'2. Collected Data'!BH458,'2. Collected Data'!BH58))</f>
        <v>86.504999999999995</v>
      </c>
      <c r="BI58" s="43"/>
      <c r="BJ58" s="180"/>
      <c r="BK58" s="43">
        <f>IF(COUNT('2. Collected Data'!BK158,'2. Collected Data'!BK258,'2. Collected Data'!BK358,'2. Collected Data'!BK458,'2. Collected Data'!BK58)&lt;=1,"",AVERAGE('2. Collected Data'!BK158,'2. Collected Data'!BK258,'2. Collected Data'!BK358,'2. Collected Data'!BK458,'2. Collected Data'!BK58))</f>
        <v>896.73333333333323</v>
      </c>
    </row>
    <row r="59" spans="1:63" s="50" customFormat="1" ht="11.25" customHeight="1" x14ac:dyDescent="0.15">
      <c r="A59" s="82" t="s">
        <v>360</v>
      </c>
      <c r="B59" s="147"/>
      <c r="C59" s="306"/>
      <c r="D59" s="306"/>
      <c r="E59" s="306"/>
      <c r="F59" s="306"/>
      <c r="G59" s="41">
        <f>IF(COUNT('2. Collected Data'!G159,'2. Collected Data'!G259,'2. Collected Data'!G359,'2. Collected Data'!G459,'2. Collected Data'!G59)&lt;=1,"",AVERAGE('2. Collected Data'!G159,'2. Collected Data'!G259,'2. Collected Data'!G359,'2. Collected Data'!G459,'2. Collected Data'!G59))</f>
        <v>92558.5</v>
      </c>
      <c r="H59" s="41" t="str">
        <f>IF(COUNT('2. Collected Data'!H159,'2. Collected Data'!H259,'2. Collected Data'!H359,'2. Collected Data'!H459,'2. Collected Data'!H59)&lt;=1,"",AVERAGE('2. Collected Data'!H159,'2. Collected Data'!H259,'2. Collected Data'!H359,'2. Collected Data'!H459,'2. Collected Data'!H59))</f>
        <v/>
      </c>
      <c r="I59" s="41">
        <f>IF(COUNT('2. Collected Data'!I159,'2. Collected Data'!I259,'2. Collected Data'!I359,'2. Collected Data'!I459,'2. Collected Data'!I59)&lt;=1,"",AVERAGE('2. Collected Data'!I159,'2. Collected Data'!I259,'2. Collected Data'!I359,'2. Collected Data'!I459,'2. Collected Data'!I59))</f>
        <v>2550</v>
      </c>
      <c r="J59" s="41" t="str">
        <f>IF(COUNT('2. Collected Data'!J159,'2. Collected Data'!J259,'2. Collected Data'!J359,'2. Collected Data'!J459,'2. Collected Data'!J59)&lt;=1,"",AVERAGE('2. Collected Data'!J159,'2. Collected Data'!J259,'2. Collected Data'!J359,'2. Collected Data'!J459,'2. Collected Data'!J59))</f>
        <v/>
      </c>
      <c r="K59" s="41" t="str">
        <f>IF(COUNT('2. Collected Data'!K159,'2. Collected Data'!K259,'2. Collected Data'!K359,'2. Collected Data'!K459,'2. Collected Data'!K59)&lt;=1,"",AVERAGE('2. Collected Data'!K159,'2. Collected Data'!K259,'2. Collected Data'!K359,'2. Collected Data'!K459,'2. Collected Data'!K59))</f>
        <v/>
      </c>
      <c r="L59" s="41" t="str">
        <f>IF(COUNT('2. Collected Data'!L159,'2. Collected Data'!L259,'2. Collected Data'!L359,'2. Collected Data'!L459,'2. Collected Data'!L59)&lt;=1,"",AVERAGE('2. Collected Data'!L159,'2. Collected Data'!L259,'2. Collected Data'!L359,'2. Collected Data'!L459,'2. Collected Data'!L59))</f>
        <v/>
      </c>
      <c r="M59" s="41" t="str">
        <f>IF(COUNT('2. Collected Data'!M159,'2. Collected Data'!M259,'2. Collected Data'!M359,'2. Collected Data'!M459,'2. Collected Data'!M59)&lt;=1,"",AVERAGE('2. Collected Data'!M159,'2. Collected Data'!M259,'2. Collected Data'!M359,'2. Collected Data'!M459,'2. Collected Data'!M59))</f>
        <v/>
      </c>
      <c r="N59" s="41" t="str">
        <f>IF(COUNT('2. Collected Data'!N159,'2. Collected Data'!N259,'2. Collected Data'!N359,'2. Collected Data'!N459,'2. Collected Data'!N59)&lt;=1,"",AVERAGE('2. Collected Data'!N159,'2. Collected Data'!N259,'2. Collected Data'!N359,'2. Collected Data'!N459,'2. Collected Data'!N59))</f>
        <v/>
      </c>
      <c r="O59" s="41" t="str">
        <f>IF(COUNT('2. Collected Data'!O159,'2. Collected Data'!O259,'2. Collected Data'!O359,'2. Collected Data'!O459,'2. Collected Data'!O59)&lt;=1,"",AVERAGE('2. Collected Data'!O159,'2. Collected Data'!O259,'2. Collected Data'!O359,'2. Collected Data'!O459,'2. Collected Data'!O59))</f>
        <v/>
      </c>
      <c r="P59" s="41" t="str">
        <f>IF(COUNT('2. Collected Data'!P159,'2. Collected Data'!P259,'2. Collected Data'!P359,'2. Collected Data'!P459,'2. Collected Data'!P59)&lt;=1,"",AVERAGE('2. Collected Data'!P159,'2. Collected Data'!P259,'2. Collected Data'!P359,'2. Collected Data'!P459,'2. Collected Data'!P59))</f>
        <v/>
      </c>
      <c r="Q59" s="41">
        <f>IF(COUNT('2. Collected Data'!Q159,'2. Collected Data'!Q259,'2. Collected Data'!Q359,'2. Collected Data'!Q459,'2. Collected Data'!Q59)&lt;=1,"",AVERAGE('2. Collected Data'!Q159,'2. Collected Data'!Q259,'2. Collected Data'!Q359,'2. Collected Data'!Q459,'2. Collected Data'!Q59))</f>
        <v>5773.5</v>
      </c>
      <c r="R59" s="41">
        <f>IF(COUNT('2. Collected Data'!R159,'2. Collected Data'!R259,'2. Collected Data'!R359,'2. Collected Data'!R459,'2. Collected Data'!R59)&lt;=1,"",AVERAGE('2. Collected Data'!R159,'2. Collected Data'!R259,'2. Collected Data'!R359,'2. Collected Data'!R459,'2. Collected Data'!R59))</f>
        <v>160.75</v>
      </c>
      <c r="S59" s="41">
        <f>IF(COUNT('2. Collected Data'!S159,'2. Collected Data'!S259,'2. Collected Data'!S359,'2. Collected Data'!S459,'2. Collected Data'!S59)&lt;=1,"",AVERAGE('2. Collected Data'!S159,'2. Collected Data'!S259,'2. Collected Data'!S359,'2. Collected Data'!S459,'2. Collected Data'!S59))</f>
        <v>83.333333333333329</v>
      </c>
      <c r="T59" s="41" t="str">
        <f>IF(COUNT('2. Collected Data'!T159,'2. Collected Data'!T259,'2. Collected Data'!T359,'2. Collected Data'!T459,'2. Collected Data'!T59)&lt;=1,"",AVERAGE('2. Collected Data'!T159,'2. Collected Data'!T259,'2. Collected Data'!T359,'2. Collected Data'!T459,'2. Collected Data'!T59))</f>
        <v/>
      </c>
      <c r="U59" s="41" t="str">
        <f>IF(COUNT('2. Collected Data'!U159,'2. Collected Data'!U259,'2. Collected Data'!U359,'2. Collected Data'!U459,'2. Collected Data'!U59)&lt;=1,"",AVERAGE('2. Collected Data'!U159,'2. Collected Data'!U259,'2. Collected Data'!U359,'2. Collected Data'!U459,'2. Collected Data'!U59))</f>
        <v/>
      </c>
      <c r="V59" s="41" t="str">
        <f>IF(COUNT('2. Collected Data'!V159,'2. Collected Data'!V259,'2. Collected Data'!V359,'2. Collected Data'!V459,'2. Collected Data'!V59)&lt;=1,"",AVERAGE('2. Collected Data'!V159,'2. Collected Data'!V259,'2. Collected Data'!V359,'2. Collected Data'!V459,'2. Collected Data'!V59))</f>
        <v/>
      </c>
      <c r="W59" s="41" t="str">
        <f>IF(COUNT('2. Collected Data'!W159,'2. Collected Data'!W259,'2. Collected Data'!W359,'2. Collected Data'!W459,'2. Collected Data'!W59)&lt;=1,"",AVERAGE('2. Collected Data'!W159,'2. Collected Data'!W259,'2. Collected Data'!W359,'2. Collected Data'!W459,'2. Collected Data'!W59))</f>
        <v/>
      </c>
      <c r="X59" s="41" t="str">
        <f>IF(COUNT('2. Collected Data'!X159,'2. Collected Data'!X259,'2. Collected Data'!X359,'2. Collected Data'!X459,'2. Collected Data'!X59)&lt;=1,"",AVERAGE('2. Collected Data'!X159,'2. Collected Data'!X259,'2. Collected Data'!X359,'2. Collected Data'!X459,'2. Collected Data'!X59))</f>
        <v/>
      </c>
      <c r="Y59" s="41" t="str">
        <f>IF(COUNT('2. Collected Data'!Y159,'2. Collected Data'!Y259,'2. Collected Data'!Y359,'2. Collected Data'!Y459,'2. Collected Data'!Y59)&lt;=1,"",AVERAGE('2. Collected Data'!Y159,'2. Collected Data'!Y259,'2. Collected Data'!Y359,'2. Collected Data'!Y459,'2. Collected Data'!Y59))</f>
        <v/>
      </c>
      <c r="Z59" s="41" t="str">
        <f>IF(COUNT('2. Collected Data'!Z159,'2. Collected Data'!Z259,'2. Collected Data'!Z359,'2. Collected Data'!Z459,'2. Collected Data'!Z59)&lt;=1,"",AVERAGE('2. Collected Data'!Z159,'2. Collected Data'!Z259,'2. Collected Data'!Z359,'2. Collected Data'!Z459,'2. Collected Data'!Z59))</f>
        <v/>
      </c>
      <c r="AA59" s="156">
        <f>IF(COUNT('2. Collected Data'!AA159,'2. Collected Data'!AA259,'2. Collected Data'!AA359,'2. Collected Data'!AA459,'2. Collected Data'!AA59)&lt;=1,"",AVERAGE('2. Collected Data'!AA159,'2. Collected Data'!AA259,'2. Collected Data'!AA359,'2. Collected Data'!AA459,'2. Collected Data'!AA59))</f>
        <v>6.6666666666666666E-2</v>
      </c>
      <c r="AB59" s="156">
        <f>IF(COUNT('2. Collected Data'!AB159,'2. Collected Data'!AB259,'2. Collected Data'!AB359,'2. Collected Data'!AB459,'2. Collected Data'!AB59)&lt;=1,"",AVERAGE('2. Collected Data'!AB159,'2. Collected Data'!AB259,'2. Collected Data'!AB359,'2. Collected Data'!AB459,'2. Collected Data'!AB59))</f>
        <v>0.6</v>
      </c>
      <c r="AC59" s="156">
        <f>IF(COUNT('2. Collected Data'!AC159,'2. Collected Data'!AC259,'2. Collected Data'!AC359,'2. Collected Data'!AC459,'2. Collected Data'!AC59)&lt;=1,"",AVERAGE('2. Collected Data'!AC159,'2. Collected Data'!AC259,'2. Collected Data'!AC359,'2. Collected Data'!AC459,'2. Collected Data'!AC59))</f>
        <v>0</v>
      </c>
      <c r="AD59" s="41">
        <f>IF(COUNT('2. Collected Data'!AD159,'2. Collected Data'!AD259,'2. Collected Data'!AD359,'2. Collected Data'!AD459,'2. Collected Data'!AD59)&lt;=1,"",AVERAGE('2. Collected Data'!AD159,'2. Collected Data'!AD259,'2. Collected Data'!AD359,'2. Collected Data'!AD459,'2. Collected Data'!AD59))</f>
        <v>276.75</v>
      </c>
      <c r="AE59" s="41">
        <f>IF(COUNT('2. Collected Data'!AE159,'2. Collected Data'!AE259,'2. Collected Data'!AE359,'2. Collected Data'!AE459,'2. Collected Data'!AE59)&lt;=1,"",AVERAGE('2. Collected Data'!AE159,'2. Collected Data'!AE259,'2. Collected Data'!AE359,'2. Collected Data'!AE459,'2. Collected Data'!AE59))</f>
        <v>549250</v>
      </c>
      <c r="AF59" s="41">
        <f>IF(COUNT('2. Collected Data'!AF159,'2. Collected Data'!AF259,'2. Collected Data'!AF359,'2. Collected Data'!AF459,'2. Collected Data'!AF59)&lt;=1,"",AVERAGE('2. Collected Data'!AF159,'2. Collected Data'!AF259,'2. Collected Data'!AF359,'2. Collected Data'!AF459,'2. Collected Data'!AF59))</f>
        <v>212.33333333333334</v>
      </c>
      <c r="AG59" s="41">
        <f>IF(COUNT('2. Collected Data'!AG159,'2. Collected Data'!AG259,'2. Collected Data'!AG359,'2. Collected Data'!AG459,'2. Collected Data'!AG59)&lt;=1,"",AVERAGE('2. Collected Data'!AG159,'2. Collected Data'!AG259,'2. Collected Data'!AG359,'2. Collected Data'!AG459,'2. Collected Data'!AG59))</f>
        <v>2510850</v>
      </c>
      <c r="AH59" s="81"/>
      <c r="AI59" s="41" t="str">
        <f>IF(COUNT('2. Collected Data'!AI159,'2. Collected Data'!AI259,'2. Collected Data'!AI359,'2. Collected Data'!AI459,'2. Collected Data'!AI59)&lt;=1,"",AVERAGE('2. Collected Data'!AI159,'2. Collected Data'!AI259,'2. Collected Data'!AI359,'2. Collected Data'!AI459,'2. Collected Data'!AI59))</f>
        <v/>
      </c>
      <c r="AJ59" s="41" t="str">
        <f>IF(COUNT('2. Collected Data'!AJ159,'2. Collected Data'!AJ259,'2. Collected Data'!AJ359,'2. Collected Data'!AJ459,'2. Collected Data'!AJ59)&lt;=1,"",AVERAGE('2. Collected Data'!AJ159,'2. Collected Data'!AJ259,'2. Collected Data'!AJ359,'2. Collected Data'!AJ459,'2. Collected Data'!AJ59))</f>
        <v/>
      </c>
      <c r="AK59" s="41" t="str">
        <f>IF(COUNT('2. Collected Data'!AK159,'2. Collected Data'!AK259,'2. Collected Data'!AK359,'2. Collected Data'!AK459,'2. Collected Data'!AK59)&lt;=1,"",AVERAGE('2. Collected Data'!AK159,'2. Collected Data'!AK259,'2. Collected Data'!AK359,'2. Collected Data'!AK459,'2. Collected Data'!AK59))</f>
        <v/>
      </c>
      <c r="AL59" s="41" t="str">
        <f>IF(COUNT('2. Collected Data'!AL159,'2. Collected Data'!AL259,'2. Collected Data'!AL359,'2. Collected Data'!AL459,'2. Collected Data'!AL59)&lt;=1,"",AVERAGE('2. Collected Data'!AL159,'2. Collected Data'!AL259,'2. Collected Data'!AL359,'2. Collected Data'!AL459,'2. Collected Data'!AL59))</f>
        <v/>
      </c>
      <c r="AM59" s="41" t="str">
        <f>IF(COUNT('2. Collected Data'!AM159,'2. Collected Data'!AM259,'2. Collected Data'!AM359,'2. Collected Data'!AM459,'2. Collected Data'!AM59)&lt;=1,"",AVERAGE('2. Collected Data'!AM159,'2. Collected Data'!AM259,'2. Collected Data'!AM359,'2. Collected Data'!AM459,'2. Collected Data'!AM59))</f>
        <v/>
      </c>
      <c r="AN59" s="113"/>
      <c r="AO59" s="41" t="str">
        <f>IF(COUNT('2. Collected Data'!AO159,'2. Collected Data'!AO259,'2. Collected Data'!AO359,'2. Collected Data'!AO459,'2. Collected Data'!AO59)&lt;=1,"",AVERAGE('2. Collected Data'!AO159,'2. Collected Data'!AO259,'2. Collected Data'!AO359,'2. Collected Data'!AO459,'2. Collected Data'!AO59))</f>
        <v/>
      </c>
      <c r="AP59" s="41" t="str">
        <f>IF(COUNT('2. Collected Data'!AP159,'2. Collected Data'!AP259,'2. Collected Data'!AP359,'2. Collected Data'!AP459,'2. Collected Data'!AP59)&lt;=1,"",AVERAGE('2. Collected Data'!AP159,'2. Collected Data'!AP259,'2. Collected Data'!AP359,'2. Collected Data'!AP459,'2. Collected Data'!AP59))</f>
        <v/>
      </c>
      <c r="AQ59" s="41" t="str">
        <f>IF(COUNT('2. Collected Data'!AQ159,'2. Collected Data'!AQ259,'2. Collected Data'!AQ359,'2. Collected Data'!AQ459,'2. Collected Data'!AQ59)&lt;=1,"",AVERAGE('2. Collected Data'!AQ159,'2. Collected Data'!AQ259,'2. Collected Data'!AQ359,'2. Collected Data'!AQ459,'2. Collected Data'!AQ59))</f>
        <v/>
      </c>
      <c r="AR59" s="41" t="str">
        <f>IF(COUNT('2. Collected Data'!AR159,'2. Collected Data'!AR259,'2. Collected Data'!AR359,'2. Collected Data'!AR459,'2. Collected Data'!AR59)&lt;=1,"",AVERAGE('2. Collected Data'!AR159,'2. Collected Data'!AR259,'2. Collected Data'!AR359,'2. Collected Data'!AR459,'2. Collected Data'!AR59))</f>
        <v/>
      </c>
      <c r="AS59" s="41" t="str">
        <f>IF(COUNT('2. Collected Data'!AS159,'2. Collected Data'!AS259,'2. Collected Data'!AS359,'2. Collected Data'!AS459,'2. Collected Data'!AS59)&lt;=1,"",AVERAGE('2. Collected Data'!AS159,'2. Collected Data'!AS259,'2. Collected Data'!AS359,'2. Collected Data'!AS459,'2. Collected Data'!AS59))</f>
        <v/>
      </c>
      <c r="AT59" s="41" t="str">
        <f>IF(COUNT('2. Collected Data'!AT159,'2. Collected Data'!AT259,'2. Collected Data'!AT359,'2. Collected Data'!AT459,'2. Collected Data'!AT59)&lt;=1,"",AVERAGE('2. Collected Data'!AT159,'2. Collected Data'!AT259,'2. Collected Data'!AT359,'2. Collected Data'!AT459,'2. Collected Data'!AT59))</f>
        <v/>
      </c>
      <c r="AU59" s="41" t="str">
        <f>IF(COUNT('2. Collected Data'!AU159,'2. Collected Data'!AU259,'2. Collected Data'!AU359,'2. Collected Data'!AU459,'2. Collected Data'!AU59)&lt;=1,"",AVERAGE('2. Collected Data'!AU159,'2. Collected Data'!AU259,'2. Collected Data'!AU359,'2. Collected Data'!AU459,'2. Collected Data'!AU59))</f>
        <v/>
      </c>
      <c r="AV59" s="81"/>
      <c r="AW59" s="156">
        <f>IF(COUNT('2. Collected Data'!AW159,'2. Collected Data'!AW259,'2. Collected Data'!AW359,'2. Collected Data'!AW459,'2. Collected Data'!AW59)&lt;=1,"",AVERAGE('2. Collected Data'!AW159,'2. Collected Data'!AW259,'2. Collected Data'!AW359,'2. Collected Data'!AW459,'2. Collected Data'!AW59))</f>
        <v>0.66666666666666663</v>
      </c>
      <c r="AX59" s="156">
        <f>IF(COUNT('2. Collected Data'!AX159,'2. Collected Data'!AX259,'2. Collected Data'!AX359,'2. Collected Data'!AX459,'2. Collected Data'!AX59)&lt;=1,"",AVERAGE('2. Collected Data'!AX159,'2. Collected Data'!AX259,'2. Collected Data'!AX359,'2. Collected Data'!AX459,'2. Collected Data'!AX59))</f>
        <v>0</v>
      </c>
      <c r="AY59" s="46"/>
      <c r="AZ59" s="84"/>
      <c r="BA59" s="81"/>
      <c r="BB59" s="71" t="str">
        <f>IF(COUNT('2. Collected Data'!BB159,'2. Collected Data'!BB259,'2. Collected Data'!BB359,'2. Collected Data'!BB459,'2. Collected Data'!BB59)&lt;=1,"",AVERAGE('2. Collected Data'!BB159,'2. Collected Data'!BB259,'2. Collected Data'!BB359,'2. Collected Data'!BB459,'2. Collected Data'!BB59))</f>
        <v/>
      </c>
      <c r="BC59" s="68">
        <f>IF(COUNT('2. Collected Data'!BC159,'2. Collected Data'!BC259,'2. Collected Data'!BC359,'2. Collected Data'!BC459,'2. Collected Data'!BC59)&lt;=1,"",AVERAGE('2. Collected Data'!BC159,'2. Collected Data'!BC259,'2. Collected Data'!BC359,'2. Collected Data'!BC459,'2. Collected Data'!BC59))</f>
        <v>26999196.5</v>
      </c>
      <c r="BD59" s="68">
        <f>IF(COUNT('2. Collected Data'!BD159,'2. Collected Data'!BD259,'2. Collected Data'!BD359,'2. Collected Data'!BD459,'2. Collected Data'!BD59)&lt;=1,"",AVERAGE('2. Collected Data'!BD159,'2. Collected Data'!BD259,'2. Collected Data'!BD359,'2. Collected Data'!BD459,'2. Collected Data'!BD59))</f>
        <v>2061668.5</v>
      </c>
      <c r="BE59" s="68">
        <f>IF(COUNT('2. Collected Data'!BE159,'2. Collected Data'!BE259,'2. Collected Data'!BE359,'2. Collected Data'!BE459,'2. Collected Data'!BE59)&lt;=1,"",AVERAGE('2. Collected Data'!BE159,'2. Collected Data'!BE259,'2. Collected Data'!BE359,'2. Collected Data'!BE459,'2. Collected Data'!BE59))</f>
        <v>16437001</v>
      </c>
      <c r="BF59" s="68">
        <f>IF(COUNT('2. Collected Data'!BF159,'2. Collected Data'!BF259,'2. Collected Data'!BF359,'2. Collected Data'!BF459,'2. Collected Data'!BF59)&lt;=1,"",AVERAGE('2. Collected Data'!BF159,'2. Collected Data'!BF259,'2. Collected Data'!BF359,'2. Collected Data'!BF459,'2. Collected Data'!BF59))</f>
        <v>151498016</v>
      </c>
      <c r="BG59" s="46"/>
      <c r="BH59" s="71" t="str">
        <f>IF(COUNT('2. Collected Data'!BH159,'2. Collected Data'!BH259,'2. Collected Data'!BH359,'2. Collected Data'!BH459,'2. Collected Data'!BH59)&lt;=1,"",AVERAGE('2. Collected Data'!BH159,'2. Collected Data'!BH259,'2. Collected Data'!BH359,'2. Collected Data'!BH459,'2. Collected Data'!BH59))</f>
        <v/>
      </c>
      <c r="BI59" s="43"/>
      <c r="BJ59" s="180"/>
      <c r="BK59" s="43">
        <f>IF(COUNT('2. Collected Data'!BK159,'2. Collected Data'!BK259,'2. Collected Data'!BK359,'2. Collected Data'!BK459,'2. Collected Data'!BK59)&lt;=1,"",AVERAGE('2. Collected Data'!BK159,'2. Collected Data'!BK259,'2. Collected Data'!BK359,'2. Collected Data'!BK459,'2. Collected Data'!BK59))</f>
        <v>106.925</v>
      </c>
    </row>
    <row r="60" spans="1:63" s="47" customFormat="1" ht="11.25" customHeight="1" x14ac:dyDescent="0.15">
      <c r="A60" s="82" t="s">
        <v>148</v>
      </c>
      <c r="B60" s="147"/>
      <c r="C60" s="306"/>
      <c r="D60" s="306"/>
      <c r="E60" s="306"/>
      <c r="F60" s="306"/>
      <c r="G60" s="41">
        <f>IF(COUNT('2. Collected Data'!G160,'2. Collected Data'!G260,'2. Collected Data'!G360,'2. Collected Data'!G460,'2. Collected Data'!G60)&lt;=1,"",AVERAGE('2. Collected Data'!G160,'2. Collected Data'!G260,'2. Collected Data'!G360,'2. Collected Data'!G460,'2. Collected Data'!G60))</f>
        <v>18860</v>
      </c>
      <c r="H60" s="41">
        <f>IF(COUNT('2. Collected Data'!H160,'2. Collected Data'!H260,'2. Collected Data'!H360,'2. Collected Data'!H460,'2. Collected Data'!H60)&lt;=1,"",AVERAGE('2. Collected Data'!H160,'2. Collected Data'!H260,'2. Collected Data'!H360,'2. Collected Data'!H460,'2. Collected Data'!H60))</f>
        <v>7069</v>
      </c>
      <c r="I60" s="41">
        <f>IF(COUNT('2. Collected Data'!I160,'2. Collected Data'!I260,'2. Collected Data'!I360,'2. Collected Data'!I460,'2. Collected Data'!I60)&lt;=1,"",AVERAGE('2. Collected Data'!I160,'2. Collected Data'!I260,'2. Collected Data'!I360,'2. Collected Data'!I460,'2. Collected Data'!I60))</f>
        <v>540.79999999999995</v>
      </c>
      <c r="J60" s="41">
        <f>IF(COUNT('2. Collected Data'!J160,'2. Collected Data'!J260,'2. Collected Data'!J360,'2. Collected Data'!J460,'2. Collected Data'!J60)&lt;=1,"",AVERAGE('2. Collected Data'!J160,'2. Collected Data'!J260,'2. Collected Data'!J360,'2. Collected Data'!J460,'2. Collected Data'!J60))</f>
        <v>32</v>
      </c>
      <c r="K60" s="41">
        <f>IF(COUNT('2. Collected Data'!K160,'2. Collected Data'!K260,'2. Collected Data'!K360,'2. Collected Data'!K460,'2. Collected Data'!K60)&lt;=1,"",AVERAGE('2. Collected Data'!K160,'2. Collected Data'!K260,'2. Collected Data'!K360,'2. Collected Data'!K460,'2. Collected Data'!K60))</f>
        <v>20.8</v>
      </c>
      <c r="L60" s="41">
        <f>IF(COUNT('2. Collected Data'!L160,'2. Collected Data'!L260,'2. Collected Data'!L360,'2. Collected Data'!L460,'2. Collected Data'!L60)&lt;=1,"",AVERAGE('2. Collected Data'!L160,'2. Collected Data'!L260,'2. Collected Data'!L360,'2. Collected Data'!L460,'2. Collected Data'!L60))</f>
        <v>3.8</v>
      </c>
      <c r="M60" s="41">
        <f>IF(COUNT('2. Collected Data'!M160,'2. Collected Data'!M260,'2. Collected Data'!M360,'2. Collected Data'!M460,'2. Collected Data'!M60)&lt;=1,"",AVERAGE('2. Collected Data'!M160,'2. Collected Data'!M260,'2. Collected Data'!M360,'2. Collected Data'!M460,'2. Collected Data'!M60))</f>
        <v>112.6</v>
      </c>
      <c r="N60" s="41">
        <f>IF(COUNT('2. Collected Data'!N160,'2. Collected Data'!N260,'2. Collected Data'!N360,'2. Collected Data'!N460,'2. Collected Data'!N60)&lt;=1,"",AVERAGE('2. Collected Data'!N160,'2. Collected Data'!N260,'2. Collected Data'!N360,'2. Collected Data'!N460,'2. Collected Data'!N60))</f>
        <v>16.75</v>
      </c>
      <c r="O60" s="41">
        <f>IF(COUNT('2. Collected Data'!O160,'2. Collected Data'!O260,'2. Collected Data'!O360,'2. Collected Data'!O460,'2. Collected Data'!O60)&lt;=1,"",AVERAGE('2. Collected Data'!O160,'2. Collected Data'!O260,'2. Collected Data'!O360,'2. Collected Data'!O460,'2. Collected Data'!O60))</f>
        <v>545.75</v>
      </c>
      <c r="P60" s="41">
        <f>IF(COUNT('2. Collected Data'!P160,'2. Collected Data'!P260,'2. Collected Data'!P360,'2. Collected Data'!P460,'2. Collected Data'!P60)&lt;=1,"",AVERAGE('2. Collected Data'!P160,'2. Collected Data'!P260,'2. Collected Data'!P360,'2. Collected Data'!P460,'2. Collected Data'!P60))</f>
        <v>13</v>
      </c>
      <c r="Q60" s="41">
        <f>IF(COUNT('2. Collected Data'!Q160,'2. Collected Data'!Q260,'2. Collected Data'!Q360,'2. Collected Data'!Q460,'2. Collected Data'!Q60)&lt;=1,"",AVERAGE('2. Collected Data'!Q160,'2. Collected Data'!Q260,'2. Collected Data'!Q360,'2. Collected Data'!Q460,'2. Collected Data'!Q60))</f>
        <v>0</v>
      </c>
      <c r="R60" s="41">
        <f>IF(COUNT('2. Collected Data'!R160,'2. Collected Data'!R260,'2. Collected Data'!R360,'2. Collected Data'!R460,'2. Collected Data'!R60)&lt;=1,"",AVERAGE('2. Collected Data'!R160,'2. Collected Data'!R260,'2. Collected Data'!R360,'2. Collected Data'!R460,'2. Collected Data'!R60))</f>
        <v>0</v>
      </c>
      <c r="S60" s="41">
        <f>IF(COUNT('2. Collected Data'!S160,'2. Collected Data'!S260,'2. Collected Data'!S360,'2. Collected Data'!S460,'2. Collected Data'!S60)&lt;=1,"",AVERAGE('2. Collected Data'!S160,'2. Collected Data'!S260,'2. Collected Data'!S360,'2. Collected Data'!S460,'2. Collected Data'!S60))</f>
        <v>0</v>
      </c>
      <c r="T60" s="41">
        <f>IF(COUNT('2. Collected Data'!T160,'2. Collected Data'!T260,'2. Collected Data'!T360,'2. Collected Data'!T460,'2. Collected Data'!T60)&lt;=1,"",AVERAGE('2. Collected Data'!T160,'2. Collected Data'!T260,'2. Collected Data'!T360,'2. Collected Data'!T460,'2. Collected Data'!T60))</f>
        <v>0</v>
      </c>
      <c r="U60" s="41">
        <f>IF(COUNT('2. Collected Data'!U160,'2. Collected Data'!U260,'2. Collected Data'!U360,'2. Collected Data'!U460,'2. Collected Data'!U60)&lt;=1,"",AVERAGE('2. Collected Data'!U160,'2. Collected Data'!U260,'2. Collected Data'!U360,'2. Collected Data'!U460,'2. Collected Data'!U60))</f>
        <v>0</v>
      </c>
      <c r="V60" s="41">
        <f>IF(COUNT('2. Collected Data'!V160,'2. Collected Data'!V260,'2. Collected Data'!V360,'2. Collected Data'!V460,'2. Collected Data'!V60)&lt;=1,"",AVERAGE('2. Collected Data'!V160,'2. Collected Data'!V260,'2. Collected Data'!V360,'2. Collected Data'!V460,'2. Collected Data'!V60))</f>
        <v>0</v>
      </c>
      <c r="W60" s="41">
        <f>IF(COUNT('2. Collected Data'!W160,'2. Collected Data'!W260,'2. Collected Data'!W360,'2. Collected Data'!W460,'2. Collected Data'!W60)&lt;=1,"",AVERAGE('2. Collected Data'!W160,'2. Collected Data'!W260,'2. Collected Data'!W360,'2. Collected Data'!W460,'2. Collected Data'!W60))</f>
        <v>0</v>
      </c>
      <c r="X60" s="41">
        <f>IF(COUNT('2. Collected Data'!X160,'2. Collected Data'!X260,'2. Collected Data'!X360,'2. Collected Data'!X460,'2. Collected Data'!X60)&lt;=1,"",AVERAGE('2. Collected Data'!X160,'2. Collected Data'!X260,'2. Collected Data'!X360,'2. Collected Data'!X460,'2. Collected Data'!X60))</f>
        <v>0</v>
      </c>
      <c r="Y60" s="41">
        <f>IF(COUNT('2. Collected Data'!Y160,'2. Collected Data'!Y260,'2. Collected Data'!Y360,'2. Collected Data'!Y460,'2. Collected Data'!Y60)&lt;=1,"",AVERAGE('2. Collected Data'!Y160,'2. Collected Data'!Y260,'2. Collected Data'!Y360,'2. Collected Data'!Y460,'2. Collected Data'!Y60))</f>
        <v>1153.5999999999999</v>
      </c>
      <c r="Z60" s="41">
        <f>IF(COUNT('2. Collected Data'!Z160,'2. Collected Data'!Z260,'2. Collected Data'!Z360,'2. Collected Data'!Z460,'2. Collected Data'!Z60)&lt;=1,"",AVERAGE('2. Collected Data'!Z160,'2. Collected Data'!Z260,'2. Collected Data'!Z360,'2. Collected Data'!Z460,'2. Collected Data'!Z60))</f>
        <v>174.8</v>
      </c>
      <c r="AA60" s="156">
        <f>IF(COUNT('2. Collected Data'!AA160,'2. Collected Data'!AA260,'2. Collected Data'!AA360,'2. Collected Data'!AA460,'2. Collected Data'!AA60)&lt;=1,"",AVERAGE('2. Collected Data'!AA160,'2. Collected Data'!AA260,'2. Collected Data'!AA360,'2. Collected Data'!AA460,'2. Collected Data'!AA60))</f>
        <v>1</v>
      </c>
      <c r="AB60" s="156">
        <f>IF(COUNT('2. Collected Data'!AB160,'2. Collected Data'!AB260,'2. Collected Data'!AB360,'2. Collected Data'!AB460,'2. Collected Data'!AB60)&lt;=1,"",AVERAGE('2. Collected Data'!AB160,'2. Collected Data'!AB260,'2. Collected Data'!AB360,'2. Collected Data'!AB460,'2. Collected Data'!AB60))</f>
        <v>0</v>
      </c>
      <c r="AC60" s="156">
        <f>IF(COUNT('2. Collected Data'!AC160,'2. Collected Data'!AC260,'2. Collected Data'!AC360,'2. Collected Data'!AC460,'2. Collected Data'!AC60)&lt;=1,"",AVERAGE('2. Collected Data'!AC160,'2. Collected Data'!AC260,'2. Collected Data'!AC360,'2. Collected Data'!AC460,'2. Collected Data'!AC60))</f>
        <v>0</v>
      </c>
      <c r="AD60" s="41">
        <f>IF(COUNT('2. Collected Data'!AD160,'2. Collected Data'!AD260,'2. Collected Data'!AD360,'2. Collected Data'!AD460,'2. Collected Data'!AD60)&lt;=1,"",AVERAGE('2. Collected Data'!AD160,'2. Collected Data'!AD260,'2. Collected Data'!AD360,'2. Collected Data'!AD460,'2. Collected Data'!AD60))</f>
        <v>140.80000000000001</v>
      </c>
      <c r="AE60" s="41">
        <f>IF(COUNT('2. Collected Data'!AE160,'2. Collected Data'!AE260,'2. Collected Data'!AE360,'2. Collected Data'!AE460,'2. Collected Data'!AE60)&lt;=1,"",AVERAGE('2. Collected Data'!AE160,'2. Collected Data'!AE260,'2. Collected Data'!AE360,'2. Collected Data'!AE460,'2. Collected Data'!AE60))</f>
        <v>91400</v>
      </c>
      <c r="AF60" s="41">
        <f>IF(COUNT('2. Collected Data'!AF160,'2. Collected Data'!AF260,'2. Collected Data'!AF360,'2. Collected Data'!AF460,'2. Collected Data'!AF60)&lt;=1,"",AVERAGE('2. Collected Data'!AF160,'2. Collected Data'!AF260,'2. Collected Data'!AF360,'2. Collected Data'!AF460,'2. Collected Data'!AF60))</f>
        <v>125.4</v>
      </c>
      <c r="AG60" s="41">
        <f>IF(COUNT('2. Collected Data'!AG160,'2. Collected Data'!AG260,'2. Collected Data'!AG360,'2. Collected Data'!AG460,'2. Collected Data'!AG60)&lt;=1,"",AVERAGE('2. Collected Data'!AG160,'2. Collected Data'!AG260,'2. Collected Data'!AG360,'2. Collected Data'!AG460,'2. Collected Data'!AG60))</f>
        <v>1715600</v>
      </c>
      <c r="AH60" s="81"/>
      <c r="AI60" s="41">
        <f>IF(COUNT('2. Collected Data'!AI160,'2. Collected Data'!AI260,'2. Collected Data'!AI360,'2. Collected Data'!AI460,'2. Collected Data'!AI60)&lt;=1,"",AVERAGE('2. Collected Data'!AI160,'2. Collected Data'!AI260,'2. Collected Data'!AI360,'2. Collected Data'!AI460,'2. Collected Data'!AI60))</f>
        <v>71702.600000000006</v>
      </c>
      <c r="AJ60" s="41">
        <f>IF(COUNT('2. Collected Data'!AJ160,'2. Collected Data'!AJ260,'2. Collected Data'!AJ360,'2. Collected Data'!AJ460,'2. Collected Data'!AJ60)&lt;=1,"",AVERAGE('2. Collected Data'!AJ160,'2. Collected Data'!AJ260,'2. Collected Data'!AJ360,'2. Collected Data'!AJ460,'2. Collected Data'!AJ60))</f>
        <v>0</v>
      </c>
      <c r="AK60" s="41">
        <f>IF(COUNT('2. Collected Data'!AK160,'2. Collected Data'!AK260,'2. Collected Data'!AK360,'2. Collected Data'!AK460,'2. Collected Data'!AK60)&lt;=1,"",AVERAGE('2. Collected Data'!AK160,'2. Collected Data'!AK260,'2. Collected Data'!AK360,'2. Collected Data'!AK460,'2. Collected Data'!AK60))</f>
        <v>0</v>
      </c>
      <c r="AL60" s="41">
        <f>IF(COUNT('2. Collected Data'!AL160,'2. Collected Data'!AL260,'2. Collected Data'!AL360,'2. Collected Data'!AL460,'2. Collected Data'!AL60)&lt;=1,"",AVERAGE('2. Collected Data'!AL160,'2. Collected Data'!AL260,'2. Collected Data'!AL360,'2. Collected Data'!AL460,'2. Collected Data'!AL60))</f>
        <v>57532.2</v>
      </c>
      <c r="AM60" s="41">
        <f>IF(COUNT('2. Collected Data'!AM160,'2. Collected Data'!AM260,'2. Collected Data'!AM360,'2. Collected Data'!AM460,'2. Collected Data'!AM60)&lt;=1,"",AVERAGE('2. Collected Data'!AM160,'2. Collected Data'!AM260,'2. Collected Data'!AM360,'2. Collected Data'!AM460,'2. Collected Data'!AM60))</f>
        <v>34316.333333333336</v>
      </c>
      <c r="AN60" s="113"/>
      <c r="AO60" s="41">
        <f>IF(COUNT('2. Collected Data'!AO160,'2. Collected Data'!AO260,'2. Collected Data'!AO360,'2. Collected Data'!AO460,'2. Collected Data'!AO60)&lt;=1,"",AVERAGE('2. Collected Data'!AO160,'2. Collected Data'!AO260,'2. Collected Data'!AO360,'2. Collected Data'!AO460,'2. Collected Data'!AO60))</f>
        <v>357775.8</v>
      </c>
      <c r="AP60" s="41">
        <f>IF(COUNT('2. Collected Data'!AP160,'2. Collected Data'!AP260,'2. Collected Data'!AP360,'2. Collected Data'!AP460,'2. Collected Data'!AP60)&lt;=1,"",AVERAGE('2. Collected Data'!AP160,'2. Collected Data'!AP260,'2. Collected Data'!AP360,'2. Collected Data'!AP460,'2. Collected Data'!AP60))</f>
        <v>597423.4</v>
      </c>
      <c r="AQ60" s="41">
        <f>IF(COUNT('2. Collected Data'!AQ160,'2. Collected Data'!AQ260,'2. Collected Data'!AQ360,'2. Collected Data'!AQ460,'2. Collected Data'!AQ60)&lt;=1,"",AVERAGE('2. Collected Data'!AQ160,'2. Collected Data'!AQ260,'2. Collected Data'!AQ360,'2. Collected Data'!AQ460,'2. Collected Data'!AQ60))</f>
        <v>695054.4</v>
      </c>
      <c r="AR60" s="41">
        <f>IF(COUNT('2. Collected Data'!AR160,'2. Collected Data'!AR260,'2. Collected Data'!AR360,'2. Collected Data'!AR460,'2. Collected Data'!AR60)&lt;=1,"",AVERAGE('2. Collected Data'!AR160,'2. Collected Data'!AR260,'2. Collected Data'!AR360,'2. Collected Data'!AR460,'2. Collected Data'!AR60))</f>
        <v>4187.5</v>
      </c>
      <c r="AS60" s="41">
        <f>IF(COUNT('2. Collected Data'!AS160,'2. Collected Data'!AS260,'2. Collected Data'!AS360,'2. Collected Data'!AS460,'2. Collected Data'!AS60)&lt;=1,"",AVERAGE('2. Collected Data'!AS160,'2. Collected Data'!AS260,'2. Collected Data'!AS360,'2. Collected Data'!AS460,'2. Collected Data'!AS60))</f>
        <v>0</v>
      </c>
      <c r="AT60" s="41">
        <f>IF(COUNT('2. Collected Data'!AT160,'2. Collected Data'!AT260,'2. Collected Data'!AT360,'2. Collected Data'!AT460,'2. Collected Data'!AT60)&lt;=1,"",AVERAGE('2. Collected Data'!AT160,'2. Collected Data'!AT260,'2. Collected Data'!AT360,'2. Collected Data'!AT460,'2. Collected Data'!AT60))</f>
        <v>0</v>
      </c>
      <c r="AU60" s="41">
        <f>IF(COUNT('2. Collected Data'!AU160,'2. Collected Data'!AU260,'2. Collected Data'!AU360,'2. Collected Data'!AU460,'2. Collected Data'!AU60)&lt;=1,"",AVERAGE('2. Collected Data'!AU160,'2. Collected Data'!AU260,'2. Collected Data'!AU360,'2. Collected Data'!AU460,'2. Collected Data'!AU60))</f>
        <v>0</v>
      </c>
      <c r="AV60" s="81"/>
      <c r="AW60" s="156">
        <f>IF(COUNT('2. Collected Data'!AW160,'2. Collected Data'!AW260,'2. Collected Data'!AW360,'2. Collected Data'!AW460,'2. Collected Data'!AW60)&lt;=1,"",AVERAGE('2. Collected Data'!AW160,'2. Collected Data'!AW260,'2. Collected Data'!AW360,'2. Collected Data'!AW460,'2. Collected Data'!AW60))</f>
        <v>0.26799999999999996</v>
      </c>
      <c r="AX60" s="156">
        <f>IF(COUNT('2. Collected Data'!AX160,'2. Collected Data'!AX260,'2. Collected Data'!AX360,'2. Collected Data'!AX460,'2. Collected Data'!AX60)&lt;=1,"",AVERAGE('2. Collected Data'!AX160,'2. Collected Data'!AX260,'2. Collected Data'!AX360,'2. Collected Data'!AX460,'2. Collected Data'!AX60))</f>
        <v>0.73199999999999998</v>
      </c>
      <c r="AY60" s="46"/>
      <c r="AZ60" s="84"/>
      <c r="BA60" s="81"/>
      <c r="BB60" s="71">
        <f>IF(COUNT('2. Collected Data'!BB160,'2. Collected Data'!BB260,'2. Collected Data'!BB360,'2. Collected Data'!BB460,'2. Collected Data'!BB60)&lt;=1,"",AVERAGE('2. Collected Data'!BB160,'2. Collected Data'!BB260,'2. Collected Data'!BB360,'2. Collected Data'!BB460,'2. Collected Data'!BB60))</f>
        <v>156.63400000000001</v>
      </c>
      <c r="BC60" s="68">
        <f>IF(COUNT('2. Collected Data'!BC160,'2. Collected Data'!BC260,'2. Collected Data'!BC360,'2. Collected Data'!BC460,'2. Collected Data'!BC60)&lt;=1,"",AVERAGE('2. Collected Data'!BC160,'2. Collected Data'!BC260,'2. Collected Data'!BC360,'2. Collected Data'!BC460,'2. Collected Data'!BC60))</f>
        <v>20776354.399999999</v>
      </c>
      <c r="BD60" s="68">
        <f>IF(COUNT('2. Collected Data'!BD160,'2. Collected Data'!BD260,'2. Collected Data'!BD360,'2. Collected Data'!BD460,'2. Collected Data'!BD60)&lt;=1,"",AVERAGE('2. Collected Data'!BD160,'2. Collected Data'!BD260,'2. Collected Data'!BD360,'2. Collected Data'!BD460,'2. Collected Data'!BD60))</f>
        <v>15202659.800000001</v>
      </c>
      <c r="BE60" s="68">
        <f>IF(COUNT('2. Collected Data'!BE160,'2. Collected Data'!BE260,'2. Collected Data'!BE360,'2. Collected Data'!BE460,'2. Collected Data'!BE60)&lt;=1,"",AVERAGE('2. Collected Data'!BE160,'2. Collected Data'!BE260,'2. Collected Data'!BE360,'2. Collected Data'!BE460,'2. Collected Data'!BE60))</f>
        <v>14840503.199999999</v>
      </c>
      <c r="BF60" s="68">
        <f>IF(COUNT('2. Collected Data'!BF160,'2. Collected Data'!BF260,'2. Collected Data'!BF360,'2. Collected Data'!BF460,'2. Collected Data'!BF60)&lt;=1,"",AVERAGE('2. Collected Data'!BF160,'2. Collected Data'!BF260,'2. Collected Data'!BF360,'2. Collected Data'!BF460,'2. Collected Data'!BF60))</f>
        <v>53387017.399999999</v>
      </c>
      <c r="BG60" s="46"/>
      <c r="BH60" s="71">
        <f>IF(COUNT('2. Collected Data'!BH160,'2. Collected Data'!BH260,'2. Collected Data'!BH360,'2. Collected Data'!BH460,'2. Collected Data'!BH60)&lt;=1,"",AVERAGE('2. Collected Data'!BH160,'2. Collected Data'!BH260,'2. Collected Data'!BH360,'2. Collected Data'!BH460,'2. Collected Data'!BH60))</f>
        <v>178.875</v>
      </c>
      <c r="BI60" s="43"/>
      <c r="BJ60" s="180"/>
      <c r="BK60" s="43">
        <f>IF(COUNT('2. Collected Data'!BK160,'2. Collected Data'!BK260,'2. Collected Data'!BK360,'2. Collected Data'!BK460,'2. Collected Data'!BK60)&lt;=1,"",AVERAGE('2. Collected Data'!BK160,'2. Collected Data'!BK260,'2. Collected Data'!BK360,'2. Collected Data'!BK460,'2. Collected Data'!BK60))</f>
        <v>358.97142857142859</v>
      </c>
    </row>
    <row r="61" spans="1:63" s="50" customFormat="1" ht="11.25" customHeight="1" x14ac:dyDescent="0.15">
      <c r="A61" s="82" t="s">
        <v>149</v>
      </c>
      <c r="B61" s="147"/>
      <c r="C61" s="306"/>
      <c r="D61" s="306"/>
      <c r="E61" s="306"/>
      <c r="F61" s="306"/>
      <c r="G61" s="41">
        <f>IF(COUNT('2. Collected Data'!G161,'2. Collected Data'!G261,'2. Collected Data'!G361,'2. Collected Data'!G461,'2. Collected Data'!G61)&lt;=1,"",AVERAGE('2. Collected Data'!G161,'2. Collected Data'!G261,'2. Collected Data'!G361,'2. Collected Data'!G461,'2. Collected Data'!G61))</f>
        <v>75133.8</v>
      </c>
      <c r="H61" s="41">
        <f>IF(COUNT('2. Collected Data'!H161,'2. Collected Data'!H261,'2. Collected Data'!H361,'2. Collected Data'!H461,'2. Collected Data'!H61)&lt;=1,"",AVERAGE('2. Collected Data'!H161,'2. Collected Data'!H261,'2. Collected Data'!H361,'2. Collected Data'!H461,'2. Collected Data'!H61))</f>
        <v>36226</v>
      </c>
      <c r="I61" s="41">
        <f>IF(COUNT('2. Collected Data'!I161,'2. Collected Data'!I261,'2. Collected Data'!I361,'2. Collected Data'!I461,'2. Collected Data'!I61)&lt;=1,"",AVERAGE('2. Collected Data'!I161,'2. Collected Data'!I261,'2. Collected Data'!I361,'2. Collected Data'!I461,'2. Collected Data'!I61))</f>
        <v>1172</v>
      </c>
      <c r="J61" s="41">
        <f>IF(COUNT('2. Collected Data'!J161,'2. Collected Data'!J261,'2. Collected Data'!J361,'2. Collected Data'!J461,'2. Collected Data'!J61)&lt;=1,"",AVERAGE('2. Collected Data'!J161,'2. Collected Data'!J261,'2. Collected Data'!J361,'2. Collected Data'!J461,'2. Collected Data'!J61))</f>
        <v>235.6</v>
      </c>
      <c r="K61" s="41">
        <f>IF(COUNT('2. Collected Data'!K161,'2. Collected Data'!K261,'2. Collected Data'!K361,'2. Collected Data'!K461,'2. Collected Data'!K61)&lt;=1,"",AVERAGE('2. Collected Data'!K161,'2. Collected Data'!K261,'2. Collected Data'!K361,'2. Collected Data'!K461,'2. Collected Data'!K61))</f>
        <v>20.2</v>
      </c>
      <c r="L61" s="41">
        <f>IF(COUNT('2. Collected Data'!L161,'2. Collected Data'!L261,'2. Collected Data'!L361,'2. Collected Data'!L461,'2. Collected Data'!L61)&lt;=1,"",AVERAGE('2. Collected Data'!L161,'2. Collected Data'!L261,'2. Collected Data'!L361,'2. Collected Data'!L461,'2. Collected Data'!L61))</f>
        <v>0</v>
      </c>
      <c r="M61" s="41">
        <f>IF(COUNT('2. Collected Data'!M161,'2. Collected Data'!M261,'2. Collected Data'!M361,'2. Collected Data'!M461,'2. Collected Data'!M61)&lt;=1,"",AVERAGE('2. Collected Data'!M161,'2. Collected Data'!M261,'2. Collected Data'!M361,'2. Collected Data'!M461,'2. Collected Data'!M61))</f>
        <v>20</v>
      </c>
      <c r="N61" s="41">
        <f>IF(COUNT('2. Collected Data'!N161,'2. Collected Data'!N261,'2. Collected Data'!N361,'2. Collected Data'!N461,'2. Collected Data'!N61)&lt;=1,"",AVERAGE('2. Collected Data'!N161,'2. Collected Data'!N261,'2. Collected Data'!N361,'2. Collected Data'!N461,'2. Collected Data'!N61))</f>
        <v>0</v>
      </c>
      <c r="O61" s="41">
        <f>IF(COUNT('2. Collected Data'!O161,'2. Collected Data'!O261,'2. Collected Data'!O361,'2. Collected Data'!O461,'2. Collected Data'!O61)&lt;=1,"",AVERAGE('2. Collected Data'!O161,'2. Collected Data'!O261,'2. Collected Data'!O361,'2. Collected Data'!O461,'2. Collected Data'!O61))</f>
        <v>269.39999999999998</v>
      </c>
      <c r="P61" s="41">
        <f>IF(COUNT('2. Collected Data'!P161,'2. Collected Data'!P261,'2. Collected Data'!P361,'2. Collected Data'!P461,'2. Collected Data'!P61)&lt;=1,"",AVERAGE('2. Collected Data'!P161,'2. Collected Data'!P261,'2. Collected Data'!P361,'2. Collected Data'!P461,'2. Collected Data'!P61))</f>
        <v>207.4</v>
      </c>
      <c r="Q61" s="41">
        <f>IF(COUNT('2. Collected Data'!Q161,'2. Collected Data'!Q261,'2. Collected Data'!Q361,'2. Collected Data'!Q461,'2. Collected Data'!Q61)&lt;=1,"",AVERAGE('2. Collected Data'!Q161,'2. Collected Data'!Q261,'2. Collected Data'!Q361,'2. Collected Data'!Q461,'2. Collected Data'!Q61))</f>
        <v>0</v>
      </c>
      <c r="R61" s="41">
        <f>IF(COUNT('2. Collected Data'!R161,'2. Collected Data'!R261,'2. Collected Data'!R361,'2. Collected Data'!R461,'2. Collected Data'!R61)&lt;=1,"",AVERAGE('2. Collected Data'!R161,'2. Collected Data'!R261,'2. Collected Data'!R361,'2. Collected Data'!R461,'2. Collected Data'!R61))</f>
        <v>0</v>
      </c>
      <c r="S61" s="41">
        <f>IF(COUNT('2. Collected Data'!S161,'2. Collected Data'!S261,'2. Collected Data'!S361,'2. Collected Data'!S461,'2. Collected Data'!S61)&lt;=1,"",AVERAGE('2. Collected Data'!S161,'2. Collected Data'!S261,'2. Collected Data'!S361,'2. Collected Data'!S461,'2. Collected Data'!S61))</f>
        <v>0</v>
      </c>
      <c r="T61" s="41">
        <f>IF(COUNT('2. Collected Data'!T161,'2. Collected Data'!T261,'2. Collected Data'!T361,'2. Collected Data'!T461,'2. Collected Data'!T61)&lt;=1,"",AVERAGE('2. Collected Data'!T161,'2. Collected Data'!T261,'2. Collected Data'!T361,'2. Collected Data'!T461,'2. Collected Data'!T61))</f>
        <v>0</v>
      </c>
      <c r="U61" s="41">
        <f>IF(COUNT('2. Collected Data'!U161,'2. Collected Data'!U261,'2. Collected Data'!U361,'2. Collected Data'!U461,'2. Collected Data'!U61)&lt;=1,"",AVERAGE('2. Collected Data'!U161,'2. Collected Data'!U261,'2. Collected Data'!U361,'2. Collected Data'!U461,'2. Collected Data'!U61))</f>
        <v>0</v>
      </c>
      <c r="V61" s="41">
        <f>IF(COUNT('2. Collected Data'!V161,'2. Collected Data'!V261,'2. Collected Data'!V361,'2. Collected Data'!V461,'2. Collected Data'!V61)&lt;=1,"",AVERAGE('2. Collected Data'!V161,'2. Collected Data'!V261,'2. Collected Data'!V361,'2. Collected Data'!V461,'2. Collected Data'!V61))</f>
        <v>0</v>
      </c>
      <c r="W61" s="41">
        <f>IF(COUNT('2. Collected Data'!W161,'2. Collected Data'!W261,'2. Collected Data'!W361,'2. Collected Data'!W461,'2. Collected Data'!W61)&lt;=1,"",AVERAGE('2. Collected Data'!W161,'2. Collected Data'!W261,'2. Collected Data'!W361,'2. Collected Data'!W461,'2. Collected Data'!W61))</f>
        <v>0</v>
      </c>
      <c r="X61" s="41">
        <f>IF(COUNT('2. Collected Data'!X161,'2. Collected Data'!X261,'2. Collected Data'!X361,'2. Collected Data'!X461,'2. Collected Data'!X61)&lt;=1,"",AVERAGE('2. Collected Data'!X161,'2. Collected Data'!X261,'2. Collected Data'!X361,'2. Collected Data'!X461,'2. Collected Data'!X61))</f>
        <v>0</v>
      </c>
      <c r="Y61" s="41">
        <f>IF(COUNT('2. Collected Data'!Y161,'2. Collected Data'!Y261,'2. Collected Data'!Y361,'2. Collected Data'!Y461,'2. Collected Data'!Y61)&lt;=1,"",AVERAGE('2. Collected Data'!Y161,'2. Collected Data'!Y261,'2. Collected Data'!Y361,'2. Collected Data'!Y461,'2. Collected Data'!Y61))</f>
        <v>4500</v>
      </c>
      <c r="Z61" s="41">
        <f>IF(COUNT('2. Collected Data'!Z161,'2. Collected Data'!Z261,'2. Collected Data'!Z361,'2. Collected Data'!Z461,'2. Collected Data'!Z61)&lt;=1,"",AVERAGE('2. Collected Data'!Z161,'2. Collected Data'!Z261,'2. Collected Data'!Z361,'2. Collected Data'!Z461,'2. Collected Data'!Z61))</f>
        <v>150</v>
      </c>
      <c r="AA61" s="156">
        <f>IF(COUNT('2. Collected Data'!AA161,'2. Collected Data'!AA261,'2. Collected Data'!AA361,'2. Collected Data'!AA461,'2. Collected Data'!AA61)&lt;=1,"",AVERAGE('2. Collected Data'!AA161,'2. Collected Data'!AA261,'2. Collected Data'!AA361,'2. Collected Data'!AA461,'2. Collected Data'!AA61))</f>
        <v>1</v>
      </c>
      <c r="AB61" s="156">
        <f>IF(COUNT('2. Collected Data'!AB161,'2. Collected Data'!AB261,'2. Collected Data'!AB361,'2. Collected Data'!AB461,'2. Collected Data'!AB61)&lt;=1,"",AVERAGE('2. Collected Data'!AB161,'2. Collected Data'!AB261,'2. Collected Data'!AB361,'2. Collected Data'!AB461,'2. Collected Data'!AB61))</f>
        <v>0</v>
      </c>
      <c r="AC61" s="156">
        <f>IF(COUNT('2. Collected Data'!AC161,'2. Collected Data'!AC261,'2. Collected Data'!AC361,'2. Collected Data'!AC461,'2. Collected Data'!AC61)&lt;=1,"",AVERAGE('2. Collected Data'!AC161,'2. Collected Data'!AC261,'2. Collected Data'!AC361,'2. Collected Data'!AC461,'2. Collected Data'!AC61))</f>
        <v>0</v>
      </c>
      <c r="AD61" s="41">
        <f>IF(COUNT('2. Collected Data'!AD161,'2. Collected Data'!AD261,'2. Collected Data'!AD361,'2. Collected Data'!AD461,'2. Collected Data'!AD61)&lt;=1,"",AVERAGE('2. Collected Data'!AD161,'2. Collected Data'!AD261,'2. Collected Data'!AD361,'2. Collected Data'!AD461,'2. Collected Data'!AD61))</f>
        <v>158</v>
      </c>
      <c r="AE61" s="41">
        <f>IF(COUNT('2. Collected Data'!AE161,'2. Collected Data'!AE261,'2. Collected Data'!AE361,'2. Collected Data'!AE461,'2. Collected Data'!AE61)&lt;=1,"",AVERAGE('2. Collected Data'!AE161,'2. Collected Data'!AE261,'2. Collected Data'!AE361,'2. Collected Data'!AE461,'2. Collected Data'!AE61))</f>
        <v>177000</v>
      </c>
      <c r="AF61" s="41">
        <f>IF(COUNT('2. Collected Data'!AF161,'2. Collected Data'!AF261,'2. Collected Data'!AF361,'2. Collected Data'!AF461,'2. Collected Data'!AF61)&lt;=1,"",AVERAGE('2. Collected Data'!AF161,'2. Collected Data'!AF261,'2. Collected Data'!AF361,'2. Collected Data'!AF461,'2. Collected Data'!AF61))</f>
        <v>111</v>
      </c>
      <c r="AG61" s="41">
        <f>IF(COUNT('2. Collected Data'!AG161,'2. Collected Data'!AG261,'2. Collected Data'!AG361,'2. Collected Data'!AG461,'2. Collected Data'!AG61)&lt;=1,"",AVERAGE('2. Collected Data'!AG161,'2. Collected Data'!AG261,'2. Collected Data'!AG361,'2. Collected Data'!AG461,'2. Collected Data'!AG61))</f>
        <v>962000</v>
      </c>
      <c r="AH61" s="81"/>
      <c r="AI61" s="41">
        <f>IF(COUNT('2. Collected Data'!AI161,'2. Collected Data'!AI261,'2. Collected Data'!AI361,'2. Collected Data'!AI461,'2. Collected Data'!AI61)&lt;=1,"",AVERAGE('2. Collected Data'!AI161,'2. Collected Data'!AI261,'2. Collected Data'!AI361,'2. Collected Data'!AI461,'2. Collected Data'!AI61))</f>
        <v>236417.4</v>
      </c>
      <c r="AJ61" s="41">
        <f>IF(COUNT('2. Collected Data'!AJ161,'2. Collected Data'!AJ261,'2. Collected Data'!AJ361,'2. Collected Data'!AJ461,'2. Collected Data'!AJ61)&lt;=1,"",AVERAGE('2. Collected Data'!AJ161,'2. Collected Data'!AJ261,'2. Collected Data'!AJ361,'2. Collected Data'!AJ461,'2. Collected Data'!AJ61))</f>
        <v>1114.4000000000001</v>
      </c>
      <c r="AK61" s="41">
        <f>IF(COUNT('2. Collected Data'!AK161,'2. Collected Data'!AK261,'2. Collected Data'!AK361,'2. Collected Data'!AK461,'2. Collected Data'!AK61)&lt;=1,"",AVERAGE('2. Collected Data'!AK161,'2. Collected Data'!AK261,'2. Collected Data'!AK361,'2. Collected Data'!AK461,'2. Collected Data'!AK61))</f>
        <v>0</v>
      </c>
      <c r="AL61" s="41">
        <f>IF(COUNT('2. Collected Data'!AL161,'2. Collected Data'!AL261,'2. Collected Data'!AL361,'2. Collected Data'!AL461,'2. Collected Data'!AL61)&lt;=1,"",AVERAGE('2. Collected Data'!AL161,'2. Collected Data'!AL261,'2. Collected Data'!AL361,'2. Collected Data'!AL461,'2. Collected Data'!AL61))</f>
        <v>53856.6</v>
      </c>
      <c r="AM61" s="41" t="str">
        <f>IF(COUNT('2. Collected Data'!AM161,'2. Collected Data'!AM261,'2. Collected Data'!AM361,'2. Collected Data'!AM461,'2. Collected Data'!AM61)&lt;=1,"",AVERAGE('2. Collected Data'!AM161,'2. Collected Data'!AM261,'2. Collected Data'!AM361,'2. Collected Data'!AM461,'2. Collected Data'!AM61))</f>
        <v/>
      </c>
      <c r="AN61" s="113"/>
      <c r="AO61" s="41">
        <f>IF(COUNT('2. Collected Data'!AO161,'2. Collected Data'!AO261,'2. Collected Data'!AO361,'2. Collected Data'!AO461,'2. Collected Data'!AO61)&lt;=1,"",AVERAGE('2. Collected Data'!AO161,'2. Collected Data'!AO261,'2. Collected Data'!AO361,'2. Collected Data'!AO461,'2. Collected Data'!AO61))</f>
        <v>778494</v>
      </c>
      <c r="AP61" s="41">
        <f>IF(COUNT('2. Collected Data'!AP161,'2. Collected Data'!AP261,'2. Collected Data'!AP361,'2. Collected Data'!AP461,'2. Collected Data'!AP61)&lt;=1,"",AVERAGE('2. Collected Data'!AP161,'2. Collected Data'!AP261,'2. Collected Data'!AP361,'2. Collected Data'!AP461,'2. Collected Data'!AP61))</f>
        <v>46897.599999999999</v>
      </c>
      <c r="AQ61" s="41">
        <f>IF(COUNT('2. Collected Data'!AQ161,'2. Collected Data'!AQ261,'2. Collected Data'!AQ361,'2. Collected Data'!AQ461,'2. Collected Data'!AQ61)&lt;=1,"",AVERAGE('2. Collected Data'!AQ161,'2. Collected Data'!AQ261,'2. Collected Data'!AQ361,'2. Collected Data'!AQ461,'2. Collected Data'!AQ61))</f>
        <v>0</v>
      </c>
      <c r="AR61" s="41">
        <f>IF(COUNT('2. Collected Data'!AR161,'2. Collected Data'!AR261,'2. Collected Data'!AR361,'2. Collected Data'!AR461,'2. Collected Data'!AR61)&lt;=1,"",AVERAGE('2. Collected Data'!AR161,'2. Collected Data'!AR261,'2. Collected Data'!AR361,'2. Collected Data'!AR461,'2. Collected Data'!AR61))</f>
        <v>0</v>
      </c>
      <c r="AS61" s="41">
        <f>IF(COUNT('2. Collected Data'!AS161,'2. Collected Data'!AS261,'2. Collected Data'!AS361,'2. Collected Data'!AS461,'2. Collected Data'!AS61)&lt;=1,"",AVERAGE('2. Collected Data'!AS161,'2. Collected Data'!AS261,'2. Collected Data'!AS361,'2. Collected Data'!AS461,'2. Collected Data'!AS61))</f>
        <v>0</v>
      </c>
      <c r="AT61" s="41">
        <f>IF(COUNT('2. Collected Data'!AT161,'2. Collected Data'!AT261,'2. Collected Data'!AT361,'2. Collected Data'!AT461,'2. Collected Data'!AT61)&lt;=1,"",AVERAGE('2. Collected Data'!AT161,'2. Collected Data'!AT261,'2. Collected Data'!AT361,'2. Collected Data'!AT461,'2. Collected Data'!AT61))</f>
        <v>0</v>
      </c>
      <c r="AU61" s="41">
        <f>IF(COUNT('2. Collected Data'!AU161,'2. Collected Data'!AU261,'2. Collected Data'!AU361,'2. Collected Data'!AU461,'2. Collected Data'!AU61)&lt;=1,"",AVERAGE('2. Collected Data'!AU161,'2. Collected Data'!AU261,'2. Collected Data'!AU361,'2. Collected Data'!AU461,'2. Collected Data'!AU61))</f>
        <v>0</v>
      </c>
      <c r="AV61" s="81"/>
      <c r="AW61" s="156">
        <f>IF(COUNT('2. Collected Data'!AW161,'2. Collected Data'!AW261,'2. Collected Data'!AW361,'2. Collected Data'!AW461,'2. Collected Data'!AW61)&lt;=1,"",AVERAGE('2. Collected Data'!AW161,'2. Collected Data'!AW261,'2. Collected Data'!AW361,'2. Collected Data'!AW461,'2. Collected Data'!AW61))</f>
        <v>0.9</v>
      </c>
      <c r="AX61" s="156">
        <f>IF(COUNT('2. Collected Data'!AX161,'2. Collected Data'!AX261,'2. Collected Data'!AX361,'2. Collected Data'!AX461,'2. Collected Data'!AX61)&lt;=1,"",AVERAGE('2. Collected Data'!AX161,'2. Collected Data'!AX261,'2. Collected Data'!AX361,'2. Collected Data'!AX461,'2. Collected Data'!AX61))</f>
        <v>0.1</v>
      </c>
      <c r="AY61" s="46"/>
      <c r="AZ61" s="84"/>
      <c r="BA61" s="81"/>
      <c r="BB61" s="71">
        <f>IF(COUNT('2. Collected Data'!BB161,'2. Collected Data'!BB261,'2. Collected Data'!BB361,'2. Collected Data'!BB461,'2. Collected Data'!BB61)&lt;=1,"",AVERAGE('2. Collected Data'!BB161,'2. Collected Data'!BB261,'2. Collected Data'!BB361,'2. Collected Data'!BB461,'2. Collected Data'!BB61))</f>
        <v>89.955999999999989</v>
      </c>
      <c r="BC61" s="68">
        <f>IF(COUNT('2. Collected Data'!BC161,'2. Collected Data'!BC261,'2. Collected Data'!BC361,'2. Collected Data'!BC461,'2. Collected Data'!BC61)&lt;=1,"",AVERAGE('2. Collected Data'!BC161,'2. Collected Data'!BC261,'2. Collected Data'!BC361,'2. Collected Data'!BC461,'2. Collected Data'!BC61))</f>
        <v>8952296.5999999996</v>
      </c>
      <c r="BD61" s="68">
        <f>IF(COUNT('2. Collected Data'!BD161,'2. Collected Data'!BD261,'2. Collected Data'!BD361,'2. Collected Data'!BD461,'2. Collected Data'!BD61)&lt;=1,"",AVERAGE('2. Collected Data'!BD161,'2. Collected Data'!BD261,'2. Collected Data'!BD361,'2. Collected Data'!BD461,'2. Collected Data'!BD61))</f>
        <v>2296441.4</v>
      </c>
      <c r="BE61" s="68">
        <f>IF(COUNT('2. Collected Data'!BE161,'2. Collected Data'!BE261,'2. Collected Data'!BE361,'2. Collected Data'!BE461,'2. Collected Data'!BE61)&lt;=1,"",AVERAGE('2. Collected Data'!BE161,'2. Collected Data'!BE261,'2. Collected Data'!BE361,'2. Collected Data'!BE461,'2. Collected Data'!BE61))</f>
        <v>2328429.6</v>
      </c>
      <c r="BF61" s="68">
        <f>IF(COUNT('2. Collected Data'!BF161,'2. Collected Data'!BF261,'2. Collected Data'!BF361,'2. Collected Data'!BF461,'2. Collected Data'!BF61)&lt;=1,"",AVERAGE('2. Collected Data'!BF161,'2. Collected Data'!BF261,'2. Collected Data'!BF361,'2. Collected Data'!BF461,'2. Collected Data'!BF61))</f>
        <v>13577167.6</v>
      </c>
      <c r="BG61" s="46"/>
      <c r="BH61" s="71" t="str">
        <f>IF(COUNT('2. Collected Data'!BH161,'2. Collected Data'!BH261,'2. Collected Data'!BH361,'2. Collected Data'!BH461,'2. Collected Data'!BH61)&lt;=1,"",AVERAGE('2. Collected Data'!BH161,'2. Collected Data'!BH261,'2. Collected Data'!BH361,'2. Collected Data'!BH461,'2. Collected Data'!BH61))</f>
        <v/>
      </c>
      <c r="BI61" s="43"/>
      <c r="BJ61" s="180"/>
      <c r="BK61" s="43">
        <f>IF(COUNT('2. Collected Data'!BK161,'2. Collected Data'!BK261,'2. Collected Data'!BK361,'2. Collected Data'!BK461,'2. Collected Data'!BK61)&lt;=1,"",AVERAGE('2. Collected Data'!BK161,'2. Collected Data'!BK261,'2. Collected Data'!BK361,'2. Collected Data'!BK461,'2. Collected Data'!BK61))</f>
        <v>243.74285714285716</v>
      </c>
    </row>
    <row r="62" spans="1:63" s="50" customFormat="1" ht="11.25" customHeight="1" x14ac:dyDescent="0.15">
      <c r="A62" s="82" t="s">
        <v>75</v>
      </c>
      <c r="B62" s="148"/>
      <c r="C62" s="307"/>
      <c r="D62" s="307"/>
      <c r="E62" s="307"/>
      <c r="F62" s="307"/>
      <c r="G62" s="41">
        <f>IF(COUNT('2. Collected Data'!G162,'2. Collected Data'!G262,'2. Collected Data'!G362,'2. Collected Data'!G462,'2. Collected Data'!G62)&lt;=1,"",AVERAGE('2. Collected Data'!G162,'2. Collected Data'!G262,'2. Collected Data'!G362,'2. Collected Data'!G462,'2. Collected Data'!G62))</f>
        <v>34846.199999999997</v>
      </c>
      <c r="H62" s="41">
        <f>IF(COUNT('2. Collected Data'!H162,'2. Collected Data'!H262,'2. Collected Data'!H362,'2. Collected Data'!H462,'2. Collected Data'!H62)&lt;=1,"",AVERAGE('2. Collected Data'!H162,'2. Collected Data'!H262,'2. Collected Data'!H362,'2. Collected Data'!H462,'2. Collected Data'!H62))</f>
        <v>12261.2</v>
      </c>
      <c r="I62" s="41">
        <f>IF(COUNT('2. Collected Data'!I162,'2. Collected Data'!I262,'2. Collected Data'!I362,'2. Collected Data'!I462,'2. Collected Data'!I62)&lt;=1,"",AVERAGE('2. Collected Data'!I162,'2. Collected Data'!I262,'2. Collected Data'!I362,'2. Collected Data'!I462,'2. Collected Data'!I62))</f>
        <v>0</v>
      </c>
      <c r="J62" s="41">
        <f>IF(COUNT('2. Collected Data'!J162,'2. Collected Data'!J262,'2. Collected Data'!J362,'2. Collected Data'!J462,'2. Collected Data'!J62)&lt;=1,"",AVERAGE('2. Collected Data'!J162,'2. Collected Data'!J262,'2. Collected Data'!J362,'2. Collected Data'!J462,'2. Collected Data'!J62))</f>
        <v>0</v>
      </c>
      <c r="K62" s="41">
        <f>IF(COUNT('2. Collected Data'!K162,'2. Collected Data'!K262,'2. Collected Data'!K362,'2. Collected Data'!K462,'2. Collected Data'!K62)&lt;=1,"",AVERAGE('2. Collected Data'!K162,'2. Collected Data'!K262,'2. Collected Data'!K362,'2. Collected Data'!K462,'2. Collected Data'!K62))</f>
        <v>0</v>
      </c>
      <c r="L62" s="41">
        <f>IF(COUNT('2. Collected Data'!L162,'2. Collected Data'!L262,'2. Collected Data'!L362,'2. Collected Data'!L462,'2. Collected Data'!L62)&lt;=1,"",AVERAGE('2. Collected Data'!L162,'2. Collected Data'!L262,'2. Collected Data'!L362,'2. Collected Data'!L462,'2. Collected Data'!L62))</f>
        <v>0</v>
      </c>
      <c r="M62" s="41">
        <f>IF(COUNT('2. Collected Data'!M162,'2. Collected Data'!M262,'2. Collected Data'!M362,'2. Collected Data'!M462,'2. Collected Data'!M62)&lt;=1,"",AVERAGE('2. Collected Data'!M162,'2. Collected Data'!M262,'2. Collected Data'!M362,'2. Collected Data'!M462,'2. Collected Data'!M62))</f>
        <v>0</v>
      </c>
      <c r="N62" s="41">
        <f>IF(COUNT('2. Collected Data'!N162,'2. Collected Data'!N262,'2. Collected Data'!N362,'2. Collected Data'!N462,'2. Collected Data'!N62)&lt;=1,"",AVERAGE('2. Collected Data'!N162,'2. Collected Data'!N262,'2. Collected Data'!N362,'2. Collected Data'!N462,'2. Collected Data'!N62))</f>
        <v>0</v>
      </c>
      <c r="O62" s="41">
        <f>IF(COUNT('2. Collected Data'!O162,'2. Collected Data'!O262,'2. Collected Data'!O362,'2. Collected Data'!O462,'2. Collected Data'!O62)&lt;=1,"",AVERAGE('2. Collected Data'!O162,'2. Collected Data'!O262,'2. Collected Data'!O362,'2. Collected Data'!O462,'2. Collected Data'!O62))</f>
        <v>0</v>
      </c>
      <c r="P62" s="41">
        <f>IF(COUNT('2. Collected Data'!P162,'2. Collected Data'!P262,'2. Collected Data'!P362,'2. Collected Data'!P462,'2. Collected Data'!P62)&lt;=1,"",AVERAGE('2. Collected Data'!P162,'2. Collected Data'!P262,'2. Collected Data'!P362,'2. Collected Data'!P462,'2. Collected Data'!P62))</f>
        <v>0</v>
      </c>
      <c r="Q62" s="41">
        <f>IF(COUNT('2. Collected Data'!Q162,'2. Collected Data'!Q262,'2. Collected Data'!Q362,'2. Collected Data'!Q462,'2. Collected Data'!Q62)&lt;=1,"",AVERAGE('2. Collected Data'!Q162,'2. Collected Data'!Q262,'2. Collected Data'!Q362,'2. Collected Data'!Q462,'2. Collected Data'!Q62))</f>
        <v>2862</v>
      </c>
      <c r="R62" s="41">
        <f>IF(COUNT('2. Collected Data'!R162,'2. Collected Data'!R262,'2. Collected Data'!R362,'2. Collected Data'!R462,'2. Collected Data'!R62)&lt;=1,"",AVERAGE('2. Collected Data'!R162,'2. Collected Data'!R262,'2. Collected Data'!R362,'2. Collected Data'!R462,'2. Collected Data'!R62))</f>
        <v>377.2</v>
      </c>
      <c r="S62" s="41">
        <f>IF(COUNT('2. Collected Data'!S162,'2. Collected Data'!S262,'2. Collected Data'!S362,'2. Collected Data'!S462,'2. Collected Data'!S62)&lt;=1,"",AVERAGE('2. Collected Data'!S162,'2. Collected Data'!S262,'2. Collected Data'!S362,'2. Collected Data'!S462,'2. Collected Data'!S62))</f>
        <v>48.2</v>
      </c>
      <c r="T62" s="41">
        <f>IF(COUNT('2. Collected Data'!T162,'2. Collected Data'!T262,'2. Collected Data'!T362,'2. Collected Data'!T462,'2. Collected Data'!T62)&lt;=1,"",AVERAGE('2. Collected Data'!T162,'2. Collected Data'!T262,'2. Collected Data'!T362,'2. Collected Data'!T462,'2. Collected Data'!T62))</f>
        <v>7.2</v>
      </c>
      <c r="U62" s="41">
        <f>IF(COUNT('2. Collected Data'!U162,'2. Collected Data'!U262,'2. Collected Data'!U362,'2. Collected Data'!U462,'2. Collected Data'!U62)&lt;=1,"",AVERAGE('2. Collected Data'!U162,'2. Collected Data'!U262,'2. Collected Data'!U362,'2. Collected Data'!U462,'2. Collected Data'!U62))</f>
        <v>2962.4</v>
      </c>
      <c r="V62" s="41">
        <f>IF(COUNT('2. Collected Data'!V162,'2. Collected Data'!V262,'2. Collected Data'!V362,'2. Collected Data'!V462,'2. Collected Data'!V62)&lt;=1,"",AVERAGE('2. Collected Data'!V162,'2. Collected Data'!V262,'2. Collected Data'!V362,'2. Collected Data'!V462,'2. Collected Data'!V62))</f>
        <v>841.8</v>
      </c>
      <c r="W62" s="41">
        <f>IF(COUNT('2. Collected Data'!W162,'2. Collected Data'!W262,'2. Collected Data'!W362,'2. Collected Data'!W462,'2. Collected Data'!W62)&lt;=1,"",AVERAGE('2. Collected Data'!W162,'2. Collected Data'!W262,'2. Collected Data'!W362,'2. Collected Data'!W462,'2. Collected Data'!W62))</f>
        <v>1519.4</v>
      </c>
      <c r="X62" s="41">
        <f>IF(COUNT('2. Collected Data'!X162,'2. Collected Data'!X262,'2. Collected Data'!X362,'2. Collected Data'!X462,'2. Collected Data'!X62)&lt;=1,"",AVERAGE('2. Collected Data'!X162,'2. Collected Data'!X262,'2. Collected Data'!X362,'2. Collected Data'!X462,'2. Collected Data'!X62))</f>
        <v>0</v>
      </c>
      <c r="Y62" s="41">
        <f>IF(COUNT('2. Collected Data'!Y162,'2. Collected Data'!Y262,'2. Collected Data'!Y362,'2. Collected Data'!Y462,'2. Collected Data'!Y62)&lt;=1,"",AVERAGE('2. Collected Data'!Y162,'2. Collected Data'!Y262,'2. Collected Data'!Y362,'2. Collected Data'!Y462,'2. Collected Data'!Y62))</f>
        <v>0</v>
      </c>
      <c r="Z62" s="41">
        <f>IF(COUNT('2. Collected Data'!Z162,'2. Collected Data'!Z262,'2. Collected Data'!Z362,'2. Collected Data'!Z462,'2. Collected Data'!Z62)&lt;=1,"",AVERAGE('2. Collected Data'!Z162,'2. Collected Data'!Z262,'2. Collected Data'!Z362,'2. Collected Data'!Z462,'2. Collected Data'!Z62))</f>
        <v>0</v>
      </c>
      <c r="AA62" s="156">
        <f>IF(COUNT('2. Collected Data'!AA162,'2. Collected Data'!AA262,'2. Collected Data'!AA362,'2. Collected Data'!AA462,'2. Collected Data'!AA62)&lt;=1,"",AVERAGE('2. Collected Data'!AA162,'2. Collected Data'!AA262,'2. Collected Data'!AA362,'2. Collected Data'!AA462,'2. Collected Data'!AA62))</f>
        <v>0</v>
      </c>
      <c r="AB62" s="156">
        <f>IF(COUNT('2. Collected Data'!AB162,'2. Collected Data'!AB262,'2. Collected Data'!AB362,'2. Collected Data'!AB462,'2. Collected Data'!AB62)&lt;=1,"",AVERAGE('2. Collected Data'!AB162,'2. Collected Data'!AB262,'2. Collected Data'!AB362,'2. Collected Data'!AB462,'2. Collected Data'!AB62))</f>
        <v>0</v>
      </c>
      <c r="AC62" s="156">
        <f>IF(COUNT('2. Collected Data'!AC162,'2. Collected Data'!AC262,'2. Collected Data'!AC362,'2. Collected Data'!AC462,'2. Collected Data'!AC62)&lt;=1,"",AVERAGE('2. Collected Data'!AC162,'2. Collected Data'!AC262,'2. Collected Data'!AC362,'2. Collected Data'!AC462,'2. Collected Data'!AC62))</f>
        <v>1</v>
      </c>
      <c r="AD62" s="41">
        <f>IF(COUNT('2. Collected Data'!AD162,'2. Collected Data'!AD262,'2. Collected Data'!AD362,'2. Collected Data'!AD462,'2. Collected Data'!AD62)&lt;=1,"",AVERAGE('2. Collected Data'!AD162,'2. Collected Data'!AD262,'2. Collected Data'!AD362,'2. Collected Data'!AD462,'2. Collected Data'!AD62))</f>
        <v>330.8</v>
      </c>
      <c r="AE62" s="41">
        <f>IF(COUNT('2. Collected Data'!AE162,'2. Collected Data'!AE262,'2. Collected Data'!AE362,'2. Collected Data'!AE462,'2. Collected Data'!AE62)&lt;=1,"",AVERAGE('2. Collected Data'!AE162,'2. Collected Data'!AE262,'2. Collected Data'!AE362,'2. Collected Data'!AE462,'2. Collected Data'!AE62))</f>
        <v>653540.80000000005</v>
      </c>
      <c r="AF62" s="41">
        <f>IF(COUNT('2. Collected Data'!AF162,'2. Collected Data'!AF262,'2. Collected Data'!AF362,'2. Collected Data'!AF462,'2. Collected Data'!AF62)&lt;=1,"",AVERAGE('2. Collected Data'!AF162,'2. Collected Data'!AF262,'2. Collected Data'!AF362,'2. Collected Data'!AF462,'2. Collected Data'!AF62))</f>
        <v>291.60000000000002</v>
      </c>
      <c r="AG62" s="41">
        <f>IF(COUNT('2. Collected Data'!AG162,'2. Collected Data'!AG262,'2. Collected Data'!AG362,'2. Collected Data'!AG462,'2. Collected Data'!AG62)&lt;=1,"",AVERAGE('2. Collected Data'!AG162,'2. Collected Data'!AG262,'2. Collected Data'!AG362,'2. Collected Data'!AG462,'2. Collected Data'!AG62))</f>
        <v>1759230</v>
      </c>
      <c r="AH62" s="81"/>
      <c r="AI62" s="41">
        <f>IF(COUNT('2. Collected Data'!AI162,'2. Collected Data'!AI262,'2. Collected Data'!AI362,'2. Collected Data'!AI462,'2. Collected Data'!AI62)&lt;=1,"",AVERAGE('2. Collected Data'!AI162,'2. Collected Data'!AI262,'2. Collected Data'!AI362,'2. Collected Data'!AI462,'2. Collected Data'!AI62))</f>
        <v>375290.2</v>
      </c>
      <c r="AJ62" s="41">
        <f>IF(COUNT('2. Collected Data'!AJ162,'2. Collected Data'!AJ262,'2. Collected Data'!AJ362,'2. Collected Data'!AJ462,'2. Collected Data'!AJ62)&lt;=1,"",AVERAGE('2. Collected Data'!AJ162,'2. Collected Data'!AJ262,'2. Collected Data'!AJ362,'2. Collected Data'!AJ462,'2. Collected Data'!AJ62))</f>
        <v>0</v>
      </c>
      <c r="AK62" s="41">
        <f>IF(COUNT('2. Collected Data'!AK162,'2. Collected Data'!AK262,'2. Collected Data'!AK362,'2. Collected Data'!AK462,'2. Collected Data'!AK62)&lt;=1,"",AVERAGE('2. Collected Data'!AK162,'2. Collected Data'!AK262,'2. Collected Data'!AK362,'2. Collected Data'!AK462,'2. Collected Data'!AK62))</f>
        <v>0</v>
      </c>
      <c r="AL62" s="41">
        <f>IF(COUNT('2. Collected Data'!AL162,'2. Collected Data'!AL262,'2. Collected Data'!AL362,'2. Collected Data'!AL462,'2. Collected Data'!AL62)&lt;=1,"",AVERAGE('2. Collected Data'!AL162,'2. Collected Data'!AL262,'2. Collected Data'!AL362,'2. Collected Data'!AL462,'2. Collected Data'!AL62))</f>
        <v>15938.8</v>
      </c>
      <c r="AM62" s="41">
        <f>IF(COUNT('2. Collected Data'!AM162,'2. Collected Data'!AM262,'2. Collected Data'!AM362,'2. Collected Data'!AM462,'2. Collected Data'!AM62)&lt;=1,"",AVERAGE('2. Collected Data'!AM162,'2. Collected Data'!AM262,'2. Collected Data'!AM362,'2. Collected Data'!AM462,'2. Collected Data'!AM62))</f>
        <v>0</v>
      </c>
      <c r="AN62" s="113"/>
      <c r="AO62" s="41">
        <f>IF(COUNT('2. Collected Data'!AO162,'2. Collected Data'!AO262,'2. Collected Data'!AO362,'2. Collected Data'!AO462,'2. Collected Data'!AO62)&lt;=1,"",AVERAGE('2. Collected Data'!AO162,'2. Collected Data'!AO262,'2. Collected Data'!AO362,'2. Collected Data'!AO462,'2. Collected Data'!AO62))</f>
        <v>13906287.800000001</v>
      </c>
      <c r="AP62" s="41">
        <f>IF(COUNT('2. Collected Data'!AP162,'2. Collected Data'!AP262,'2. Collected Data'!AP362,'2. Collected Data'!AP462,'2. Collected Data'!AP62)&lt;=1,"",AVERAGE('2. Collected Data'!AP162,'2. Collected Data'!AP262,'2. Collected Data'!AP362,'2. Collected Data'!AP462,'2. Collected Data'!AP62))</f>
        <v>171820.79999999999</v>
      </c>
      <c r="AQ62" s="41">
        <f>IF(COUNT('2. Collected Data'!AQ162,'2. Collected Data'!AQ262,'2. Collected Data'!AQ362,'2. Collected Data'!AQ462,'2. Collected Data'!AQ62)&lt;=1,"",AVERAGE('2. Collected Data'!AQ162,'2. Collected Data'!AQ262,'2. Collected Data'!AQ362,'2. Collected Data'!AQ462,'2. Collected Data'!AQ62))</f>
        <v>14254.6</v>
      </c>
      <c r="AR62" s="41">
        <f>IF(COUNT('2. Collected Data'!AR162,'2. Collected Data'!AR262,'2. Collected Data'!AR362,'2. Collected Data'!AR462,'2. Collected Data'!AR62)&lt;=1,"",AVERAGE('2. Collected Data'!AR162,'2. Collected Data'!AR262,'2. Collected Data'!AR362,'2. Collected Data'!AR462,'2. Collected Data'!AR62))</f>
        <v>0</v>
      </c>
      <c r="AS62" s="41">
        <f>IF(COUNT('2. Collected Data'!AS162,'2. Collected Data'!AS262,'2. Collected Data'!AS362,'2. Collected Data'!AS462,'2. Collected Data'!AS62)&lt;=1,"",AVERAGE('2. Collected Data'!AS162,'2. Collected Data'!AS262,'2. Collected Data'!AS362,'2. Collected Data'!AS462,'2. Collected Data'!AS62))</f>
        <v>95255.8</v>
      </c>
      <c r="AT62" s="41">
        <f>IF(COUNT('2. Collected Data'!AT162,'2. Collected Data'!AT262,'2. Collected Data'!AT362,'2. Collected Data'!AT462,'2. Collected Data'!AT62)&lt;=1,"",AVERAGE('2. Collected Data'!AT162,'2. Collected Data'!AT262,'2. Collected Data'!AT362,'2. Collected Data'!AT462,'2. Collected Data'!AT62))</f>
        <v>269211.40000000002</v>
      </c>
      <c r="AU62" s="41">
        <f>IF(COUNT('2. Collected Data'!AU162,'2. Collected Data'!AU262,'2. Collected Data'!AU362,'2. Collected Data'!AU462,'2. Collected Data'!AU62)&lt;=1,"",AVERAGE('2. Collected Data'!AU162,'2. Collected Data'!AU262,'2. Collected Data'!AU362,'2. Collected Data'!AU462,'2. Collected Data'!AU62))</f>
        <v>0</v>
      </c>
      <c r="AV62" s="81"/>
      <c r="AW62" s="156">
        <f>IF(COUNT('2. Collected Data'!AW162,'2. Collected Data'!AW262,'2. Collected Data'!AW362,'2. Collected Data'!AW462,'2. Collected Data'!AW62)&lt;=1,"",AVERAGE('2. Collected Data'!AW162,'2. Collected Data'!AW262,'2. Collected Data'!AW362,'2. Collected Data'!AW462,'2. Collected Data'!AW62))</f>
        <v>0.96199999999999997</v>
      </c>
      <c r="AX62" s="156">
        <f>IF(COUNT('2. Collected Data'!AX162,'2. Collected Data'!AX262,'2. Collected Data'!AX362,'2. Collected Data'!AX462,'2. Collected Data'!AX62)&lt;=1,"",AVERAGE('2. Collected Data'!AX162,'2. Collected Data'!AX262,'2. Collected Data'!AX362,'2. Collected Data'!AX462,'2. Collected Data'!AX62))</f>
        <v>3.8000000000000006E-2</v>
      </c>
      <c r="AY62" s="46"/>
      <c r="AZ62" s="84"/>
      <c r="BA62" s="81"/>
      <c r="BB62" s="71">
        <f>IF(COUNT('2. Collected Data'!BB162,'2. Collected Data'!BB262,'2. Collected Data'!BB362,'2. Collected Data'!BB462,'2. Collected Data'!BB62)&lt;=1,"",AVERAGE('2. Collected Data'!BB162,'2. Collected Data'!BB262,'2. Collected Data'!BB362,'2. Collected Data'!BB462,'2. Collected Data'!BB62))</f>
        <v>82.701999999999998</v>
      </c>
      <c r="BC62" s="68">
        <f>IF(COUNT('2. Collected Data'!BC162,'2. Collected Data'!BC262,'2. Collected Data'!BC362,'2. Collected Data'!BC462,'2. Collected Data'!BC62)&lt;=1,"",AVERAGE('2. Collected Data'!BC162,'2. Collected Data'!BC262,'2. Collected Data'!BC362,'2. Collected Data'!BC462,'2. Collected Data'!BC62))</f>
        <v>24565008.600000001</v>
      </c>
      <c r="BD62" s="68">
        <f>IF(COUNT('2. Collected Data'!BD162,'2. Collected Data'!BD262,'2. Collected Data'!BD362,'2. Collected Data'!BD462,'2. Collected Data'!BD62)&lt;=1,"",AVERAGE('2. Collected Data'!BD162,'2. Collected Data'!BD262,'2. Collected Data'!BD362,'2. Collected Data'!BD462,'2. Collected Data'!BD62))</f>
        <v>28535114.600000001</v>
      </c>
      <c r="BE62" s="68">
        <f>IF(COUNT('2. Collected Data'!BE162,'2. Collected Data'!BE262,'2. Collected Data'!BE362,'2. Collected Data'!BE462,'2. Collected Data'!BE62)&lt;=1,"",AVERAGE('2. Collected Data'!BE162,'2. Collected Data'!BE262,'2. Collected Data'!BE362,'2. Collected Data'!BE462,'2. Collected Data'!BE62))</f>
        <v>33717952.799999997</v>
      </c>
      <c r="BF62" s="68">
        <f>IF(COUNT('2. Collected Data'!BF162,'2. Collected Data'!BF262,'2. Collected Data'!BF362,'2. Collected Data'!BF462,'2. Collected Data'!BF62)&lt;=1,"",AVERAGE('2. Collected Data'!BF162,'2. Collected Data'!BF262,'2. Collected Data'!BF362,'2. Collected Data'!BF462,'2. Collected Data'!BF62))</f>
        <v>86764076</v>
      </c>
      <c r="BG62" s="46"/>
      <c r="BH62" s="71">
        <f>IF(COUNT('2. Collected Data'!BH162,'2. Collected Data'!BH262,'2. Collected Data'!BH362,'2. Collected Data'!BH462,'2. Collected Data'!BH62)&lt;=1,"",AVERAGE('2. Collected Data'!BH162,'2. Collected Data'!BH262,'2. Collected Data'!BH362,'2. Collected Data'!BH462,'2. Collected Data'!BH62))</f>
        <v>86.135999999999996</v>
      </c>
      <c r="BI62" s="43"/>
      <c r="BJ62" s="180"/>
      <c r="BK62" s="43">
        <f>IF(COUNT('2. Collected Data'!BK162,'2. Collected Data'!BK262,'2. Collected Data'!BK362,'2. Collected Data'!BK462,'2. Collected Data'!BK62)&lt;=1,"",AVERAGE('2. Collected Data'!BK162,'2. Collected Data'!BK262,'2. Collected Data'!BK362,'2. Collected Data'!BK462,'2. Collected Data'!BK62))</f>
        <v>937.02222222222224</v>
      </c>
    </row>
    <row r="63" spans="1:63" s="50" customFormat="1" ht="11.25" customHeight="1" x14ac:dyDescent="0.15">
      <c r="A63" s="82" t="s">
        <v>361</v>
      </c>
      <c r="B63" s="148"/>
      <c r="C63" s="307"/>
      <c r="D63" s="307"/>
      <c r="E63" s="307"/>
      <c r="F63" s="307"/>
      <c r="G63" s="41">
        <f>IF(COUNT('2. Collected Data'!G163,'2. Collected Data'!G263,'2. Collected Data'!G363,'2. Collected Data'!G463,'2. Collected Data'!G63)&lt;=1,"",AVERAGE('2. Collected Data'!G163,'2. Collected Data'!G263,'2. Collected Data'!G363,'2. Collected Data'!G463,'2. Collected Data'!G63))</f>
        <v>16033.6</v>
      </c>
      <c r="H63" s="41">
        <f>IF(COUNT('2. Collected Data'!H163,'2. Collected Data'!H263,'2. Collected Data'!H363,'2. Collected Data'!H463,'2. Collected Data'!H63)&lt;=1,"",AVERAGE('2. Collected Data'!H163,'2. Collected Data'!H263,'2. Collected Data'!H363,'2. Collected Data'!H463,'2. Collected Data'!H63))</f>
        <v>7325.4</v>
      </c>
      <c r="I63" s="41">
        <f>IF(COUNT('2. Collected Data'!I163,'2. Collected Data'!I263,'2. Collected Data'!I363,'2. Collected Data'!I463,'2. Collected Data'!I63)&lt;=1,"",AVERAGE('2. Collected Data'!I163,'2. Collected Data'!I263,'2. Collected Data'!I363,'2. Collected Data'!I463,'2. Collected Data'!I63))</f>
        <v>395.2</v>
      </c>
      <c r="J63" s="41">
        <f>IF(COUNT('2. Collected Data'!J163,'2. Collected Data'!J263,'2. Collected Data'!J363,'2. Collected Data'!J463,'2. Collected Data'!J63)&lt;=1,"",AVERAGE('2. Collected Data'!J163,'2. Collected Data'!J263,'2. Collected Data'!J363,'2. Collected Data'!J463,'2. Collected Data'!J63))</f>
        <v>31</v>
      </c>
      <c r="K63" s="41">
        <f>IF(COUNT('2. Collected Data'!K163,'2. Collected Data'!K263,'2. Collected Data'!K363,'2. Collected Data'!K463,'2. Collected Data'!K63)&lt;=1,"",AVERAGE('2. Collected Data'!K163,'2. Collected Data'!K263,'2. Collected Data'!K363,'2. Collected Data'!K463,'2. Collected Data'!K63))</f>
        <v>21.8</v>
      </c>
      <c r="L63" s="41">
        <f>IF(COUNT('2. Collected Data'!L163,'2. Collected Data'!L263,'2. Collected Data'!L363,'2. Collected Data'!L463,'2. Collected Data'!L63)&lt;=1,"",AVERAGE('2. Collected Data'!L163,'2. Collected Data'!L263,'2. Collected Data'!L363,'2. Collected Data'!L463,'2. Collected Data'!L63))</f>
        <v>7.8</v>
      </c>
      <c r="M63" s="41">
        <f>IF(COUNT('2. Collected Data'!M163,'2. Collected Data'!M263,'2. Collected Data'!M363,'2. Collected Data'!M463,'2. Collected Data'!M63)&lt;=1,"",AVERAGE('2. Collected Data'!M163,'2. Collected Data'!M263,'2. Collected Data'!M363,'2. Collected Data'!M463,'2. Collected Data'!M63))</f>
        <v>401</v>
      </c>
      <c r="N63" s="41">
        <f>IF(COUNT('2. Collected Data'!N163,'2. Collected Data'!N263,'2. Collected Data'!N363,'2. Collected Data'!N463,'2. Collected Data'!N63)&lt;=1,"",AVERAGE('2. Collected Data'!N163,'2. Collected Data'!N263,'2. Collected Data'!N363,'2. Collected Data'!N463,'2. Collected Data'!N63))</f>
        <v>0</v>
      </c>
      <c r="O63" s="41">
        <f>IF(COUNT('2. Collected Data'!O163,'2. Collected Data'!O263,'2. Collected Data'!O363,'2. Collected Data'!O463,'2. Collected Data'!O63)&lt;=1,"",AVERAGE('2. Collected Data'!O163,'2. Collected Data'!O263,'2. Collected Data'!O363,'2. Collected Data'!O463,'2. Collected Data'!O63))</f>
        <v>430</v>
      </c>
      <c r="P63" s="41" t="str">
        <f>IF(COUNT('2. Collected Data'!P163,'2. Collected Data'!P263,'2. Collected Data'!P363,'2. Collected Data'!P463,'2. Collected Data'!P63)&lt;=1,"",AVERAGE('2. Collected Data'!P163,'2. Collected Data'!P263,'2. Collected Data'!P363,'2. Collected Data'!P463,'2. Collected Data'!P63))</f>
        <v/>
      </c>
      <c r="Q63" s="41" t="str">
        <f>IF(COUNT('2. Collected Data'!Q163,'2. Collected Data'!Q263,'2. Collected Data'!Q363,'2. Collected Data'!Q463,'2. Collected Data'!Q63)&lt;=1,"",AVERAGE('2. Collected Data'!Q163,'2. Collected Data'!Q263,'2. Collected Data'!Q363,'2. Collected Data'!Q463,'2. Collected Data'!Q63))</f>
        <v/>
      </c>
      <c r="R63" s="41" t="str">
        <f>IF(COUNT('2. Collected Data'!R163,'2. Collected Data'!R263,'2. Collected Data'!R363,'2. Collected Data'!R463,'2. Collected Data'!R63)&lt;=1,"",AVERAGE('2. Collected Data'!R163,'2. Collected Data'!R263,'2. Collected Data'!R363,'2. Collected Data'!R463,'2. Collected Data'!R63))</f>
        <v/>
      </c>
      <c r="S63" s="41" t="str">
        <f>IF(COUNT('2. Collected Data'!S163,'2. Collected Data'!S263,'2. Collected Data'!S363,'2. Collected Data'!S463,'2. Collected Data'!S63)&lt;=1,"",AVERAGE('2. Collected Data'!S163,'2. Collected Data'!S263,'2. Collected Data'!S363,'2. Collected Data'!S463,'2. Collected Data'!S63))</f>
        <v/>
      </c>
      <c r="T63" s="41" t="str">
        <f>IF(COUNT('2. Collected Data'!T163,'2. Collected Data'!T263,'2. Collected Data'!T363,'2. Collected Data'!T463,'2. Collected Data'!T63)&lt;=1,"",AVERAGE('2. Collected Data'!T163,'2. Collected Data'!T263,'2. Collected Data'!T363,'2. Collected Data'!T463,'2. Collected Data'!T63))</f>
        <v/>
      </c>
      <c r="U63" s="41" t="str">
        <f>IF(COUNT('2. Collected Data'!U163,'2. Collected Data'!U263,'2. Collected Data'!U363,'2. Collected Data'!U463,'2. Collected Data'!U63)&lt;=1,"",AVERAGE('2. Collected Data'!U163,'2. Collected Data'!U263,'2. Collected Data'!U363,'2. Collected Data'!U463,'2. Collected Data'!U63))</f>
        <v/>
      </c>
      <c r="V63" s="41" t="str">
        <f>IF(COUNT('2. Collected Data'!V163,'2. Collected Data'!V263,'2. Collected Data'!V363,'2. Collected Data'!V463,'2. Collected Data'!V63)&lt;=1,"",AVERAGE('2. Collected Data'!V163,'2. Collected Data'!V263,'2. Collected Data'!V363,'2. Collected Data'!V463,'2. Collected Data'!V63))</f>
        <v/>
      </c>
      <c r="W63" s="41" t="str">
        <f>IF(COUNT('2. Collected Data'!W163,'2. Collected Data'!W263,'2. Collected Data'!W363,'2. Collected Data'!W463,'2. Collected Data'!W63)&lt;=1,"",AVERAGE('2. Collected Data'!W163,'2. Collected Data'!W263,'2. Collected Data'!W363,'2. Collected Data'!W463,'2. Collected Data'!W63))</f>
        <v/>
      </c>
      <c r="X63" s="41" t="str">
        <f>IF(COUNT('2. Collected Data'!X163,'2. Collected Data'!X263,'2. Collected Data'!X363,'2. Collected Data'!X463,'2. Collected Data'!X63)&lt;=1,"",AVERAGE('2. Collected Data'!X163,'2. Collected Data'!X263,'2. Collected Data'!X363,'2. Collected Data'!X463,'2. Collected Data'!X63))</f>
        <v/>
      </c>
      <c r="Y63" s="41">
        <f>IF(COUNT('2. Collected Data'!Y163,'2. Collected Data'!Y263,'2. Collected Data'!Y363,'2. Collected Data'!Y463,'2. Collected Data'!Y63)&lt;=1,"",AVERAGE('2. Collected Data'!Y163,'2. Collected Data'!Y263,'2. Collected Data'!Y363,'2. Collected Data'!Y463,'2. Collected Data'!Y63))</f>
        <v>519.4</v>
      </c>
      <c r="Z63" s="41">
        <f>IF(COUNT('2. Collected Data'!Z163,'2. Collected Data'!Z263,'2. Collected Data'!Z363,'2. Collected Data'!Z463,'2. Collected Data'!Z63)&lt;=1,"",AVERAGE('2. Collected Data'!Z163,'2. Collected Data'!Z263,'2. Collected Data'!Z363,'2. Collected Data'!Z463,'2. Collected Data'!Z63))</f>
        <v>101</v>
      </c>
      <c r="AA63" s="156">
        <f>IF(COUNT('2. Collected Data'!AA163,'2. Collected Data'!AA263,'2. Collected Data'!AA363,'2. Collected Data'!AA463,'2. Collected Data'!AA63)&lt;=1,"",AVERAGE('2. Collected Data'!AA163,'2. Collected Data'!AA263,'2. Collected Data'!AA363,'2. Collected Data'!AA463,'2. Collected Data'!AA63))</f>
        <v>1</v>
      </c>
      <c r="AB63" s="156">
        <f>IF(COUNT('2. Collected Data'!AB163,'2. Collected Data'!AB263,'2. Collected Data'!AB363,'2. Collected Data'!AB463,'2. Collected Data'!AB63)&lt;=1,"",AVERAGE('2. Collected Data'!AB163,'2. Collected Data'!AB263,'2. Collected Data'!AB363,'2. Collected Data'!AB463,'2. Collected Data'!AB63))</f>
        <v>2.5000000000000001E-3</v>
      </c>
      <c r="AC63" s="156">
        <f>IF(COUNT('2. Collected Data'!AC163,'2. Collected Data'!AC263,'2. Collected Data'!AC363,'2. Collected Data'!AC463,'2. Collected Data'!AC63)&lt;=1,"",AVERAGE('2. Collected Data'!AC163,'2. Collected Data'!AC263,'2. Collected Data'!AC363,'2. Collected Data'!AC463,'2. Collected Data'!AC63))</f>
        <v>0</v>
      </c>
      <c r="AD63" s="41">
        <f>IF(COUNT('2. Collected Data'!AD163,'2. Collected Data'!AD263,'2. Collected Data'!AD363,'2. Collected Data'!AD463,'2. Collected Data'!AD63)&lt;=1,"",AVERAGE('2. Collected Data'!AD163,'2. Collected Data'!AD263,'2. Collected Data'!AD363,'2. Collected Data'!AD463,'2. Collected Data'!AD63))</f>
        <v>112.2</v>
      </c>
      <c r="AE63" s="41">
        <f>IF(COUNT('2. Collected Data'!AE163,'2. Collected Data'!AE263,'2. Collected Data'!AE363,'2. Collected Data'!AE463,'2. Collected Data'!AE63)&lt;=1,"",AVERAGE('2. Collected Data'!AE163,'2. Collected Data'!AE263,'2. Collected Data'!AE363,'2. Collected Data'!AE463,'2. Collected Data'!AE63))</f>
        <v>75200</v>
      </c>
      <c r="AF63" s="41">
        <f>IF(COUNT('2. Collected Data'!AF163,'2. Collected Data'!AF263,'2. Collected Data'!AF363,'2. Collected Data'!AF463,'2. Collected Data'!AF63)&lt;=1,"",AVERAGE('2. Collected Data'!AF163,'2. Collected Data'!AF263,'2. Collected Data'!AF363,'2. Collected Data'!AF463,'2. Collected Data'!AF63))</f>
        <v>100</v>
      </c>
      <c r="AG63" s="41">
        <f>IF(COUNT('2. Collected Data'!AG163,'2. Collected Data'!AG263,'2. Collected Data'!AG363,'2. Collected Data'!AG463,'2. Collected Data'!AG63)&lt;=1,"",AVERAGE('2. Collected Data'!AG163,'2. Collected Data'!AG263,'2. Collected Data'!AG363,'2. Collected Data'!AG463,'2. Collected Data'!AG63))</f>
        <v>260000</v>
      </c>
      <c r="AH63" s="81"/>
      <c r="AI63" s="41">
        <f>IF(COUNT('2. Collected Data'!AI163,'2. Collected Data'!AI263,'2. Collected Data'!AI363,'2. Collected Data'!AI463,'2. Collected Data'!AI63)&lt;=1,"",AVERAGE('2. Collected Data'!AI163,'2. Collected Data'!AI263,'2. Collected Data'!AI363,'2. Collected Data'!AI463,'2. Collected Data'!AI63))</f>
        <v>6657</v>
      </c>
      <c r="AJ63" s="41">
        <f>IF(COUNT('2. Collected Data'!AJ163,'2. Collected Data'!AJ263,'2. Collected Data'!AJ363,'2. Collected Data'!AJ463,'2. Collected Data'!AJ63)&lt;=1,"",AVERAGE('2. Collected Data'!AJ163,'2. Collected Data'!AJ263,'2. Collected Data'!AJ363,'2. Collected Data'!AJ463,'2. Collected Data'!AJ63))</f>
        <v>0</v>
      </c>
      <c r="AK63" s="41">
        <f>IF(COUNT('2. Collected Data'!AK163,'2. Collected Data'!AK263,'2. Collected Data'!AK363,'2. Collected Data'!AK463,'2. Collected Data'!AK63)&lt;=1,"",AVERAGE('2. Collected Data'!AK163,'2. Collected Data'!AK263,'2. Collected Data'!AK363,'2. Collected Data'!AK463,'2. Collected Data'!AK63))</f>
        <v>2095.5</v>
      </c>
      <c r="AL63" s="41">
        <f>IF(COUNT('2. Collected Data'!AL163,'2. Collected Data'!AL263,'2. Collected Data'!AL363,'2. Collected Data'!AL463,'2. Collected Data'!AL63)&lt;=1,"",AVERAGE('2. Collected Data'!AL163,'2. Collected Data'!AL263,'2. Collected Data'!AL363,'2. Collected Data'!AL463,'2. Collected Data'!AL63))</f>
        <v>219180.25</v>
      </c>
      <c r="AM63" s="41">
        <f>IF(COUNT('2. Collected Data'!AM163,'2. Collected Data'!AM263,'2. Collected Data'!AM363,'2. Collected Data'!AM463,'2. Collected Data'!AM63)&lt;=1,"",AVERAGE('2. Collected Data'!AM163,'2. Collected Data'!AM263,'2. Collected Data'!AM363,'2. Collected Data'!AM463,'2. Collected Data'!AM63))</f>
        <v>4287.5</v>
      </c>
      <c r="AN63" s="113"/>
      <c r="AO63" s="41">
        <f>IF(COUNT('2. Collected Data'!AO163,'2. Collected Data'!AO263,'2. Collected Data'!AO363,'2. Collected Data'!AO463,'2. Collected Data'!AO63)&lt;=1,"",AVERAGE('2. Collected Data'!AO163,'2. Collected Data'!AO263,'2. Collected Data'!AO363,'2. Collected Data'!AO463,'2. Collected Data'!AO63))</f>
        <v>719055.4</v>
      </c>
      <c r="AP63" s="41">
        <f>IF(COUNT('2. Collected Data'!AP163,'2. Collected Data'!AP263,'2. Collected Data'!AP363,'2. Collected Data'!AP463,'2. Collected Data'!AP63)&lt;=1,"",AVERAGE('2. Collected Data'!AP163,'2. Collected Data'!AP263,'2. Collected Data'!AP363,'2. Collected Data'!AP463,'2. Collected Data'!AP63))</f>
        <v>0</v>
      </c>
      <c r="AQ63" s="41">
        <f>IF(COUNT('2. Collected Data'!AQ163,'2. Collected Data'!AQ263,'2. Collected Data'!AQ363,'2. Collected Data'!AQ463,'2. Collected Data'!AQ63)&lt;=1,"",AVERAGE('2. Collected Data'!AQ163,'2. Collected Data'!AQ263,'2. Collected Data'!AQ363,'2. Collected Data'!AQ463,'2. Collected Data'!AQ63))</f>
        <v>51623.6</v>
      </c>
      <c r="AR63" s="41">
        <f>IF(COUNT('2. Collected Data'!AR163,'2. Collected Data'!AR263,'2. Collected Data'!AR363,'2. Collected Data'!AR463,'2. Collected Data'!AR63)&lt;=1,"",AVERAGE('2. Collected Data'!AR163,'2. Collected Data'!AR263,'2. Collected Data'!AR363,'2. Collected Data'!AR463,'2. Collected Data'!AR63))</f>
        <v>0</v>
      </c>
      <c r="AS63" s="41">
        <f>IF(COUNT('2. Collected Data'!AS163,'2. Collected Data'!AS263,'2. Collected Data'!AS363,'2. Collected Data'!AS463,'2. Collected Data'!AS63)&lt;=1,"",AVERAGE('2. Collected Data'!AS163,'2. Collected Data'!AS263,'2. Collected Data'!AS363,'2. Collected Data'!AS463,'2. Collected Data'!AS63))</f>
        <v>384924.4</v>
      </c>
      <c r="AT63" s="41">
        <f>IF(COUNT('2. Collected Data'!AT163,'2. Collected Data'!AT263,'2. Collected Data'!AT363,'2. Collected Data'!AT463,'2. Collected Data'!AT63)&lt;=1,"",AVERAGE('2. Collected Data'!AT163,'2. Collected Data'!AT263,'2. Collected Data'!AT363,'2. Collected Data'!AT463,'2. Collected Data'!AT63))</f>
        <v>65318</v>
      </c>
      <c r="AU63" s="41">
        <f>IF(COUNT('2. Collected Data'!AU163,'2. Collected Data'!AU263,'2. Collected Data'!AU363,'2. Collected Data'!AU463,'2. Collected Data'!AU63)&lt;=1,"",AVERAGE('2. Collected Data'!AU163,'2. Collected Data'!AU263,'2. Collected Data'!AU363,'2. Collected Data'!AU463,'2. Collected Data'!AU63))</f>
        <v>2358.5</v>
      </c>
      <c r="AV63" s="81"/>
      <c r="AW63" s="156">
        <f>IF(COUNT('2. Collected Data'!AW163,'2. Collected Data'!AW263,'2. Collected Data'!AW363,'2. Collected Data'!AW463,'2. Collected Data'!AW63)&lt;=1,"",AVERAGE('2. Collected Data'!AW163,'2. Collected Data'!AW263,'2. Collected Data'!AW363,'2. Collected Data'!AW463,'2. Collected Data'!AW63))</f>
        <v>0.93599999999999994</v>
      </c>
      <c r="AX63" s="156">
        <f>IF(COUNT('2. Collected Data'!AX163,'2. Collected Data'!AX263,'2. Collected Data'!AX363,'2. Collected Data'!AX463,'2. Collected Data'!AX63)&lt;=1,"",AVERAGE('2. Collected Data'!AX163,'2. Collected Data'!AX263,'2. Collected Data'!AX363,'2. Collected Data'!AX463,'2. Collected Data'!AX63))</f>
        <v>6.4000000000000001E-2</v>
      </c>
      <c r="AY63" s="46"/>
      <c r="AZ63" s="84"/>
      <c r="BA63" s="81"/>
      <c r="BB63" s="71">
        <f>IF(COUNT('2. Collected Data'!BB163,'2. Collected Data'!BB263,'2. Collected Data'!BB363,'2. Collected Data'!BB463,'2. Collected Data'!BB63)&lt;=1,"",AVERAGE('2. Collected Data'!BB163,'2. Collected Data'!BB263,'2. Collected Data'!BB363,'2. Collected Data'!BB463,'2. Collected Data'!BB63))</f>
        <v>92.004000000000005</v>
      </c>
      <c r="BC63" s="68">
        <f>IF(COUNT('2. Collected Data'!BC163,'2. Collected Data'!BC263,'2. Collected Data'!BC363,'2. Collected Data'!BC463,'2. Collected Data'!BC63)&lt;=1,"",AVERAGE('2. Collected Data'!BC163,'2. Collected Data'!BC263,'2. Collected Data'!BC363,'2. Collected Data'!BC463,'2. Collected Data'!BC63))</f>
        <v>10815615.666666666</v>
      </c>
      <c r="BD63" s="68">
        <f>IF(COUNT('2. Collected Data'!BD163,'2. Collected Data'!BD263,'2. Collected Data'!BD363,'2. Collected Data'!BD463,'2. Collected Data'!BD63)&lt;=1,"",AVERAGE('2. Collected Data'!BD163,'2. Collected Data'!BD263,'2. Collected Data'!BD363,'2. Collected Data'!BD463,'2. Collected Data'!BD63))</f>
        <v>12105901</v>
      </c>
      <c r="BE63" s="68">
        <f>IF(COUNT('2. Collected Data'!BE163,'2. Collected Data'!BE263,'2. Collected Data'!BE363,'2. Collected Data'!BE463,'2. Collected Data'!BE63)&lt;=1,"",AVERAGE('2. Collected Data'!BE163,'2. Collected Data'!BE263,'2. Collected Data'!BE363,'2. Collected Data'!BE463,'2. Collected Data'!BE63))</f>
        <v>9461681.666666666</v>
      </c>
      <c r="BF63" s="68">
        <f>IF(COUNT('2. Collected Data'!BF163,'2. Collected Data'!BF263,'2. Collected Data'!BF363,'2. Collected Data'!BF463,'2. Collected Data'!BF63)&lt;=1,"",AVERAGE('2. Collected Data'!BF163,'2. Collected Data'!BF263,'2. Collected Data'!BF363,'2. Collected Data'!BF463,'2. Collected Data'!BF63))</f>
        <v>33094659.333333332</v>
      </c>
      <c r="BG63" s="46"/>
      <c r="BH63" s="71">
        <f>IF(COUNT('2. Collected Data'!BH163,'2. Collected Data'!BH263,'2. Collected Data'!BH363,'2. Collected Data'!BH463,'2. Collected Data'!BH63)&lt;=1,"",AVERAGE('2. Collected Data'!BH163,'2. Collected Data'!BH263,'2. Collected Data'!BH363,'2. Collected Data'!BH463,'2. Collected Data'!BH63))</f>
        <v>107.17666666666668</v>
      </c>
      <c r="BI63" s="43"/>
      <c r="BJ63" s="180"/>
      <c r="BK63" s="43">
        <f>IF(COUNT('2. Collected Data'!BK163,'2. Collected Data'!BK263,'2. Collected Data'!BK363,'2. Collected Data'!BK463,'2. Collected Data'!BK63)&lt;=1,"",AVERAGE('2. Collected Data'!BK163,'2. Collected Data'!BK263,'2. Collected Data'!BK363,'2. Collected Data'!BK463,'2. Collected Data'!BK63))</f>
        <v>1082.1777777777777</v>
      </c>
    </row>
    <row r="64" spans="1:63" s="47" customFormat="1" ht="11.25" customHeight="1" x14ac:dyDescent="0.15">
      <c r="A64" s="183"/>
      <c r="B64" s="53"/>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5"/>
      <c r="BG64" s="184"/>
      <c r="BH64" s="184"/>
      <c r="BI64" s="184"/>
      <c r="BJ64" s="185"/>
      <c r="BK64" s="185"/>
    </row>
    <row r="65" spans="1:47" s="47" customFormat="1" ht="11.25" customHeight="1" x14ac:dyDescent="0.15">
      <c r="A65" s="51" t="s">
        <v>250</v>
      </c>
      <c r="B65" s="50"/>
      <c r="C65" s="50"/>
      <c r="D65" s="50"/>
      <c r="E65" s="50"/>
      <c r="F65" s="50"/>
      <c r="G65" s="50"/>
      <c r="H65" s="50"/>
      <c r="I65" s="50"/>
      <c r="J65" s="50"/>
      <c r="K65" s="50"/>
      <c r="L65" s="50"/>
      <c r="M65" s="50"/>
      <c r="N65" s="50"/>
      <c r="O65" s="50"/>
      <c r="P65" s="50"/>
      <c r="Q65" s="50"/>
      <c r="R65" s="50"/>
      <c r="S65" s="50"/>
      <c r="T65" s="50"/>
      <c r="U65" s="50"/>
    </row>
    <row r="66" spans="1:47" s="47" customFormat="1" ht="11.25" customHeight="1" x14ac:dyDescent="0.15">
      <c r="A66" s="30" t="s">
        <v>249</v>
      </c>
      <c r="B66" s="50"/>
      <c r="C66" s="50"/>
      <c r="D66" s="50"/>
      <c r="E66" s="50"/>
      <c r="F66" s="50"/>
      <c r="G66" s="50"/>
      <c r="H66" s="50"/>
      <c r="I66" s="50"/>
      <c r="J66" s="50"/>
      <c r="K66" s="50"/>
      <c r="L66" s="50"/>
      <c r="M66" s="50"/>
      <c r="N66" s="50"/>
      <c r="O66" s="50"/>
      <c r="P66" s="50"/>
      <c r="Q66" s="50"/>
      <c r="R66" s="50"/>
      <c r="S66" s="50"/>
      <c r="T66" s="50"/>
      <c r="U66" s="50"/>
    </row>
    <row r="67" spans="1:47" s="26" customFormat="1" ht="11.25" customHeight="1" x14ac:dyDescent="0.2">
      <c r="A67" s="30" t="s">
        <v>251</v>
      </c>
      <c r="B67" s="25"/>
      <c r="C67" s="25"/>
      <c r="D67" s="25"/>
      <c r="E67" s="25"/>
      <c r="F67" s="25"/>
      <c r="G67" s="25"/>
      <c r="H67" s="25"/>
      <c r="I67" s="25"/>
      <c r="J67" s="25"/>
      <c r="K67" s="25"/>
      <c r="L67" s="25"/>
      <c r="M67" s="25"/>
      <c r="N67" s="25"/>
      <c r="O67" s="25"/>
      <c r="P67" s="25"/>
      <c r="Q67" s="25"/>
      <c r="R67" s="25"/>
      <c r="S67" s="25"/>
      <c r="T67" s="25"/>
      <c r="U67" s="25"/>
      <c r="AU67" s="74"/>
    </row>
    <row r="68" spans="1:47" s="26" customFormat="1" ht="11.25" customHeight="1" x14ac:dyDescent="0.2">
      <c r="A68" s="30" t="s">
        <v>289</v>
      </c>
      <c r="B68" s="25"/>
      <c r="C68" s="25"/>
      <c r="D68" s="25"/>
      <c r="E68" s="25"/>
      <c r="F68" s="25"/>
      <c r="G68" s="25"/>
      <c r="H68" s="25"/>
      <c r="I68" s="25"/>
      <c r="J68" s="25"/>
      <c r="K68" s="25"/>
      <c r="L68" s="25"/>
      <c r="M68" s="25"/>
      <c r="N68" s="25"/>
      <c r="O68" s="25"/>
      <c r="P68" s="25"/>
      <c r="Q68" s="25"/>
      <c r="R68" s="25"/>
      <c r="S68" s="25"/>
      <c r="T68" s="25"/>
      <c r="U68" s="25"/>
      <c r="AU68" s="74"/>
    </row>
    <row r="69" spans="1:47" s="26" customFormat="1" ht="11.25" customHeight="1" x14ac:dyDescent="0.2">
      <c r="A69" s="30" t="s">
        <v>288</v>
      </c>
      <c r="B69" s="25"/>
      <c r="C69" s="25"/>
      <c r="D69" s="25"/>
      <c r="E69" s="25"/>
      <c r="F69" s="25"/>
      <c r="G69" s="25"/>
      <c r="H69" s="25"/>
      <c r="I69" s="25"/>
      <c r="J69" s="25"/>
      <c r="K69" s="25"/>
      <c r="L69" s="25"/>
      <c r="M69" s="25"/>
      <c r="N69" s="25"/>
      <c r="O69" s="25"/>
      <c r="P69" s="25"/>
      <c r="Q69" s="25"/>
      <c r="R69" s="25"/>
      <c r="S69" s="25"/>
      <c r="T69" s="25"/>
      <c r="U69" s="25"/>
      <c r="AU69" s="74"/>
    </row>
    <row r="70" spans="1:47" s="26" customFormat="1" ht="12.75" x14ac:dyDescent="0.2">
      <c r="A70" s="30"/>
      <c r="B70" s="25"/>
      <c r="C70" s="25"/>
      <c r="D70" s="25"/>
      <c r="E70" s="25"/>
      <c r="F70" s="25"/>
      <c r="G70" s="25"/>
      <c r="H70" s="25"/>
      <c r="I70" s="25"/>
      <c r="J70" s="25"/>
      <c r="K70" s="25"/>
      <c r="L70" s="25"/>
      <c r="M70" s="25"/>
      <c r="N70" s="25"/>
      <c r="O70" s="25"/>
      <c r="P70" s="25"/>
      <c r="Q70" s="25"/>
      <c r="R70" s="25"/>
      <c r="S70" s="25"/>
      <c r="T70" s="25"/>
      <c r="U70" s="25"/>
      <c r="AU70" s="74"/>
    </row>
    <row r="71" spans="1:47" s="26" customFormat="1" ht="12.75" x14ac:dyDescent="0.2">
      <c r="A71" s="30"/>
      <c r="B71" s="25"/>
      <c r="C71" s="25"/>
      <c r="D71" s="25"/>
      <c r="E71" s="25"/>
      <c r="F71" s="25"/>
      <c r="G71" s="25"/>
      <c r="H71" s="25"/>
      <c r="I71" s="25"/>
      <c r="J71" s="25"/>
      <c r="K71" s="25"/>
      <c r="L71" s="25"/>
      <c r="M71" s="25"/>
      <c r="N71" s="25"/>
      <c r="O71" s="25"/>
      <c r="P71" s="25"/>
      <c r="Q71" s="25"/>
      <c r="R71" s="25"/>
      <c r="S71" s="25"/>
      <c r="T71" s="25"/>
      <c r="U71" s="25"/>
      <c r="AU71" s="74"/>
    </row>
    <row r="72" spans="1:47" s="26" customFormat="1" ht="12.75" x14ac:dyDescent="0.2">
      <c r="A72" s="30"/>
      <c r="B72" s="25"/>
      <c r="C72" s="25"/>
      <c r="D72" s="25"/>
      <c r="E72" s="25"/>
      <c r="F72" s="25"/>
      <c r="G72" s="25"/>
      <c r="H72" s="25"/>
      <c r="I72" s="25"/>
      <c r="J72" s="25"/>
      <c r="K72" s="25"/>
      <c r="L72" s="25"/>
      <c r="M72" s="25"/>
      <c r="N72" s="25"/>
      <c r="O72" s="25"/>
      <c r="P72" s="25"/>
      <c r="Q72" s="25"/>
      <c r="R72" s="25"/>
      <c r="S72" s="25"/>
      <c r="T72" s="25"/>
      <c r="U72" s="25"/>
      <c r="AU72" s="74"/>
    </row>
    <row r="73" spans="1:47" s="26" customFormat="1" ht="12.75" x14ac:dyDescent="0.2">
      <c r="A73" s="30"/>
      <c r="B73" s="25"/>
      <c r="C73" s="25"/>
      <c r="D73" s="25"/>
      <c r="E73" s="25"/>
      <c r="F73" s="25"/>
      <c r="G73" s="25"/>
      <c r="H73" s="25"/>
      <c r="I73" s="25"/>
      <c r="J73" s="25"/>
      <c r="K73" s="25"/>
      <c r="L73" s="25"/>
      <c r="M73" s="25"/>
      <c r="N73" s="25"/>
      <c r="O73" s="25"/>
      <c r="P73" s="25"/>
      <c r="Q73" s="25"/>
      <c r="R73" s="25"/>
      <c r="S73" s="25"/>
      <c r="T73" s="25"/>
      <c r="U73" s="25"/>
      <c r="AU73" s="74"/>
    </row>
    <row r="74" spans="1:47" s="26" customFormat="1" ht="12.75" x14ac:dyDescent="0.2">
      <c r="A74" s="30"/>
      <c r="B74" s="25"/>
      <c r="C74" s="25"/>
      <c r="D74" s="25"/>
      <c r="E74" s="25"/>
      <c r="F74" s="25"/>
      <c r="G74" s="25"/>
      <c r="H74" s="25"/>
      <c r="I74" s="25"/>
      <c r="J74" s="25"/>
      <c r="K74" s="25"/>
      <c r="L74" s="25"/>
      <c r="M74" s="25"/>
      <c r="N74" s="25"/>
      <c r="O74" s="25"/>
      <c r="P74" s="25"/>
      <c r="Q74" s="25"/>
      <c r="R74" s="25"/>
      <c r="S74" s="25"/>
      <c r="T74" s="25"/>
      <c r="U74" s="25"/>
      <c r="AU74" s="74"/>
    </row>
    <row r="75" spans="1:47" s="26" customFormat="1" ht="12.75" x14ac:dyDescent="0.2">
      <c r="A75" s="30"/>
      <c r="B75" s="25"/>
      <c r="C75" s="25"/>
      <c r="D75" s="25"/>
      <c r="E75" s="25"/>
      <c r="F75" s="25"/>
      <c r="G75" s="25"/>
      <c r="H75" s="25"/>
      <c r="I75" s="25"/>
      <c r="J75" s="25"/>
      <c r="K75" s="25"/>
      <c r="L75" s="25"/>
      <c r="M75" s="25"/>
      <c r="N75" s="25"/>
      <c r="O75" s="25"/>
      <c r="P75" s="25"/>
      <c r="Q75" s="25"/>
      <c r="R75" s="25"/>
      <c r="S75" s="25"/>
      <c r="T75" s="25"/>
      <c r="U75" s="25"/>
      <c r="AU75" s="74"/>
    </row>
    <row r="76" spans="1:47" s="26" customFormat="1" ht="12.75" x14ac:dyDescent="0.2">
      <c r="A76" s="30"/>
      <c r="B76" s="25"/>
      <c r="C76" s="25"/>
      <c r="D76" s="25"/>
      <c r="E76" s="25"/>
      <c r="F76" s="25"/>
      <c r="G76" s="25"/>
      <c r="H76" s="25"/>
      <c r="I76" s="25"/>
      <c r="J76" s="25"/>
      <c r="K76" s="25"/>
      <c r="L76" s="25"/>
      <c r="M76" s="25"/>
      <c r="N76" s="25"/>
      <c r="O76" s="25"/>
      <c r="P76" s="25"/>
      <c r="Q76" s="25"/>
      <c r="R76" s="25"/>
      <c r="S76" s="25"/>
      <c r="T76" s="25"/>
      <c r="U76" s="25"/>
      <c r="AU76" s="74"/>
    </row>
    <row r="77" spans="1:47" s="26" customFormat="1" ht="12.75" x14ac:dyDescent="0.2">
      <c r="A77" s="30"/>
      <c r="B77" s="25"/>
      <c r="C77" s="25"/>
      <c r="D77" s="25"/>
      <c r="E77" s="25"/>
      <c r="F77" s="25"/>
      <c r="G77" s="25"/>
      <c r="H77" s="25"/>
      <c r="I77" s="25"/>
      <c r="J77" s="25"/>
      <c r="K77" s="25"/>
      <c r="L77" s="25"/>
      <c r="M77" s="25"/>
      <c r="N77" s="25"/>
      <c r="O77" s="25"/>
      <c r="P77" s="25"/>
      <c r="Q77" s="25"/>
      <c r="R77" s="25"/>
      <c r="S77" s="25"/>
      <c r="T77" s="25"/>
      <c r="U77" s="25"/>
      <c r="AU77" s="74"/>
    </row>
    <row r="78" spans="1:47" s="26" customFormat="1" ht="12.75" x14ac:dyDescent="0.2">
      <c r="A78" s="30"/>
      <c r="B78" s="25"/>
      <c r="C78" s="25"/>
      <c r="D78" s="25"/>
      <c r="E78" s="25"/>
      <c r="F78" s="25"/>
      <c r="G78" s="25"/>
      <c r="H78" s="25"/>
      <c r="I78" s="25"/>
      <c r="J78" s="25"/>
      <c r="K78" s="25"/>
      <c r="L78" s="25"/>
      <c r="M78" s="25"/>
      <c r="N78" s="25"/>
      <c r="O78" s="25"/>
      <c r="P78" s="25"/>
      <c r="Q78" s="25"/>
      <c r="R78" s="25"/>
      <c r="S78" s="25"/>
      <c r="T78" s="25"/>
      <c r="U78" s="25"/>
      <c r="AU78" s="74"/>
    </row>
    <row r="79" spans="1:47" s="26" customFormat="1" ht="12.75" x14ac:dyDescent="0.2">
      <c r="A79" s="30"/>
      <c r="B79" s="25"/>
      <c r="C79" s="25"/>
      <c r="D79" s="25"/>
      <c r="E79" s="25"/>
      <c r="F79" s="25"/>
      <c r="G79" s="25"/>
      <c r="H79" s="25"/>
      <c r="I79" s="25"/>
      <c r="J79" s="25"/>
      <c r="K79" s="25"/>
      <c r="L79" s="25"/>
      <c r="M79" s="25"/>
      <c r="N79" s="25"/>
      <c r="O79" s="25"/>
      <c r="P79" s="25"/>
      <c r="Q79" s="25"/>
      <c r="R79" s="25"/>
      <c r="S79" s="25"/>
      <c r="T79" s="25"/>
      <c r="U79" s="25"/>
      <c r="AU79" s="74"/>
    </row>
    <row r="80" spans="1:47" s="26" customFormat="1" ht="12.75" x14ac:dyDescent="0.2">
      <c r="A80" s="30"/>
      <c r="B80" s="25"/>
      <c r="C80" s="25"/>
      <c r="D80" s="25"/>
      <c r="E80" s="25"/>
      <c r="F80" s="25"/>
      <c r="G80" s="25"/>
      <c r="H80" s="25"/>
      <c r="I80" s="25"/>
      <c r="J80" s="25"/>
      <c r="K80" s="25"/>
      <c r="L80" s="25"/>
      <c r="M80" s="25"/>
      <c r="N80" s="25"/>
      <c r="O80" s="25"/>
      <c r="P80" s="25"/>
      <c r="Q80" s="25"/>
      <c r="R80" s="25"/>
      <c r="S80" s="25"/>
      <c r="T80" s="25"/>
      <c r="U80" s="25"/>
      <c r="AU80" s="74"/>
    </row>
    <row r="81" spans="1:47" s="26" customFormat="1" ht="12.75" x14ac:dyDescent="0.2">
      <c r="A81" s="30"/>
      <c r="B81" s="25"/>
      <c r="C81" s="25"/>
      <c r="D81" s="25"/>
      <c r="E81" s="25"/>
      <c r="F81" s="25"/>
      <c r="G81" s="25"/>
      <c r="H81" s="25"/>
      <c r="I81" s="25"/>
      <c r="J81" s="25"/>
      <c r="K81" s="25"/>
      <c r="L81" s="25"/>
      <c r="M81" s="25"/>
      <c r="N81" s="25"/>
      <c r="O81" s="25"/>
      <c r="P81" s="25"/>
      <c r="Q81" s="25"/>
      <c r="R81" s="25"/>
      <c r="S81" s="25"/>
      <c r="T81" s="25"/>
      <c r="U81" s="25"/>
      <c r="AU81" s="74"/>
    </row>
    <row r="82" spans="1:47" s="26" customFormat="1" ht="12.75" x14ac:dyDescent="0.2">
      <c r="A82" s="30"/>
      <c r="B82" s="25"/>
      <c r="C82" s="25"/>
      <c r="D82" s="25"/>
      <c r="E82" s="25"/>
      <c r="F82" s="25"/>
      <c r="G82" s="25"/>
      <c r="H82" s="25"/>
      <c r="I82" s="25"/>
      <c r="J82" s="25"/>
      <c r="K82" s="25"/>
      <c r="L82" s="25"/>
      <c r="M82" s="25"/>
      <c r="N82" s="25"/>
      <c r="O82" s="25"/>
      <c r="P82" s="25"/>
      <c r="Q82" s="25"/>
      <c r="R82" s="25"/>
      <c r="S82" s="25"/>
      <c r="T82" s="25"/>
      <c r="U82" s="25"/>
      <c r="AU82" s="74"/>
    </row>
    <row r="83" spans="1:47" s="26" customFormat="1" ht="12.75" x14ac:dyDescent="0.2">
      <c r="A83" s="30"/>
      <c r="B83" s="25"/>
      <c r="C83" s="25"/>
      <c r="D83" s="25"/>
      <c r="E83" s="25"/>
      <c r="F83" s="25"/>
      <c r="G83" s="25"/>
      <c r="H83" s="25"/>
      <c r="I83" s="25"/>
      <c r="J83" s="25"/>
      <c r="K83" s="25"/>
      <c r="L83" s="25"/>
      <c r="M83" s="25"/>
      <c r="N83" s="25"/>
      <c r="O83" s="25"/>
      <c r="P83" s="25"/>
      <c r="Q83" s="25"/>
      <c r="R83" s="25"/>
      <c r="S83" s="25"/>
      <c r="T83" s="25"/>
      <c r="U83" s="25"/>
      <c r="AU83" s="74"/>
    </row>
    <row r="84" spans="1:47" s="26" customFormat="1" ht="12.75" x14ac:dyDescent="0.2">
      <c r="A84" s="30"/>
      <c r="B84" s="25"/>
      <c r="C84" s="25"/>
      <c r="D84" s="25"/>
      <c r="E84" s="25"/>
      <c r="F84" s="25"/>
      <c r="G84" s="25"/>
      <c r="H84" s="25"/>
      <c r="I84" s="25"/>
      <c r="J84" s="25"/>
      <c r="K84" s="25"/>
      <c r="L84" s="25"/>
      <c r="M84" s="25"/>
      <c r="N84" s="25"/>
      <c r="O84" s="25"/>
      <c r="P84" s="25"/>
      <c r="Q84" s="25"/>
      <c r="R84" s="25"/>
      <c r="S84" s="25"/>
      <c r="T84" s="25"/>
      <c r="U84" s="25"/>
      <c r="AU84" s="74"/>
    </row>
    <row r="85" spans="1:47" s="26" customFormat="1" ht="12.75" x14ac:dyDescent="0.2">
      <c r="A85" s="30"/>
      <c r="B85" s="25"/>
      <c r="C85" s="25"/>
      <c r="D85" s="25"/>
      <c r="E85" s="25"/>
      <c r="F85" s="25"/>
      <c r="G85" s="25"/>
      <c r="H85" s="25"/>
      <c r="I85" s="25"/>
      <c r="J85" s="25"/>
      <c r="K85" s="25"/>
      <c r="L85" s="25"/>
      <c r="M85" s="25"/>
      <c r="N85" s="25"/>
      <c r="O85" s="25"/>
      <c r="P85" s="25"/>
      <c r="Q85" s="25"/>
      <c r="R85" s="25"/>
      <c r="S85" s="25"/>
      <c r="T85" s="25"/>
      <c r="U85" s="25"/>
      <c r="AU85" s="74"/>
    </row>
    <row r="86" spans="1:47" s="26" customFormat="1" ht="12.75" x14ac:dyDescent="0.2">
      <c r="A86" s="30"/>
      <c r="B86" s="25"/>
      <c r="C86" s="25"/>
      <c r="D86" s="25"/>
      <c r="E86" s="25"/>
      <c r="F86" s="25"/>
      <c r="G86" s="25"/>
      <c r="H86" s="25"/>
      <c r="I86" s="25"/>
      <c r="J86" s="25"/>
      <c r="K86" s="25"/>
      <c r="L86" s="25"/>
      <c r="M86" s="25"/>
      <c r="N86" s="25"/>
      <c r="O86" s="25"/>
      <c r="P86" s="25"/>
      <c r="Q86" s="25"/>
      <c r="R86" s="25"/>
      <c r="S86" s="25"/>
      <c r="T86" s="25"/>
      <c r="U86" s="25"/>
      <c r="AU86" s="74"/>
    </row>
    <row r="87" spans="1:47" s="26" customFormat="1" ht="12.75" x14ac:dyDescent="0.2">
      <c r="A87" s="30"/>
      <c r="B87" s="25"/>
      <c r="C87" s="25"/>
      <c r="D87" s="25"/>
      <c r="E87" s="25"/>
      <c r="F87" s="25"/>
      <c r="G87" s="25"/>
      <c r="H87" s="25"/>
      <c r="I87" s="25"/>
      <c r="J87" s="25"/>
      <c r="K87" s="25"/>
      <c r="L87" s="25"/>
      <c r="M87" s="25"/>
      <c r="N87" s="25"/>
      <c r="O87" s="25"/>
      <c r="P87" s="25"/>
      <c r="Q87" s="25"/>
      <c r="R87" s="25"/>
      <c r="S87" s="25"/>
      <c r="T87" s="25"/>
      <c r="U87" s="25"/>
      <c r="AU87" s="74"/>
    </row>
    <row r="88" spans="1:47" s="26" customFormat="1" ht="12.75" x14ac:dyDescent="0.2">
      <c r="A88" s="30"/>
      <c r="B88" s="25"/>
      <c r="C88" s="25"/>
      <c r="D88" s="25"/>
      <c r="E88" s="25"/>
      <c r="F88" s="25"/>
      <c r="G88" s="25"/>
      <c r="H88" s="25"/>
      <c r="I88" s="25"/>
      <c r="J88" s="25"/>
      <c r="K88" s="25"/>
      <c r="L88" s="25"/>
      <c r="M88" s="25"/>
      <c r="N88" s="25"/>
      <c r="O88" s="25"/>
      <c r="P88" s="25"/>
      <c r="Q88" s="25"/>
      <c r="R88" s="25"/>
      <c r="S88" s="25"/>
      <c r="T88" s="25"/>
      <c r="U88" s="25"/>
      <c r="AU88" s="74"/>
    </row>
    <row r="89" spans="1:47" s="26" customFormat="1" ht="12.75" x14ac:dyDescent="0.2">
      <c r="A89" s="30"/>
      <c r="B89" s="25"/>
      <c r="C89" s="25"/>
      <c r="D89" s="25"/>
      <c r="E89" s="25"/>
      <c r="F89" s="25"/>
      <c r="G89" s="25"/>
      <c r="H89" s="25"/>
      <c r="I89" s="25"/>
      <c r="J89" s="25"/>
      <c r="K89" s="25"/>
      <c r="L89" s="25"/>
      <c r="M89" s="25"/>
      <c r="N89" s="25"/>
      <c r="O89" s="25"/>
      <c r="P89" s="25"/>
      <c r="Q89" s="25"/>
      <c r="R89" s="25"/>
      <c r="S89" s="25"/>
      <c r="T89" s="25"/>
      <c r="U89" s="25"/>
      <c r="AU89" s="74"/>
    </row>
    <row r="90" spans="1:47" s="26" customFormat="1" ht="12.75" x14ac:dyDescent="0.2">
      <c r="A90" s="30"/>
      <c r="B90" s="25"/>
      <c r="C90" s="25"/>
      <c r="D90" s="25"/>
      <c r="E90" s="25"/>
      <c r="F90" s="25"/>
      <c r="G90" s="25"/>
      <c r="H90" s="25"/>
      <c r="I90" s="25"/>
      <c r="J90" s="25"/>
      <c r="K90" s="25"/>
      <c r="L90" s="25"/>
      <c r="M90" s="25"/>
      <c r="N90" s="25"/>
      <c r="O90" s="25"/>
      <c r="P90" s="25"/>
      <c r="Q90" s="25"/>
      <c r="R90" s="25"/>
      <c r="S90" s="25"/>
      <c r="T90" s="25"/>
      <c r="U90" s="25"/>
      <c r="AU90" s="74"/>
    </row>
    <row r="91" spans="1:47" s="26" customFormat="1" ht="12.75" x14ac:dyDescent="0.2">
      <c r="A91" s="30"/>
      <c r="B91" s="25"/>
      <c r="C91" s="25"/>
      <c r="D91" s="25"/>
      <c r="E91" s="25"/>
      <c r="F91" s="25"/>
      <c r="G91" s="25"/>
      <c r="H91" s="25"/>
      <c r="I91" s="25"/>
      <c r="J91" s="25"/>
      <c r="K91" s="25"/>
      <c r="L91" s="25"/>
      <c r="M91" s="25"/>
      <c r="N91" s="25"/>
      <c r="O91" s="25"/>
      <c r="P91" s="25"/>
      <c r="Q91" s="25"/>
      <c r="R91" s="25"/>
      <c r="S91" s="25"/>
      <c r="T91" s="25"/>
      <c r="U91" s="25"/>
      <c r="AU91" s="74"/>
    </row>
    <row r="92" spans="1:47" s="26" customFormat="1" ht="12.75" x14ac:dyDescent="0.2">
      <c r="A92" s="30"/>
      <c r="B92" s="25"/>
      <c r="C92" s="25"/>
      <c r="D92" s="25"/>
      <c r="E92" s="25"/>
      <c r="F92" s="25"/>
      <c r="G92" s="25"/>
      <c r="H92" s="25"/>
      <c r="I92" s="25"/>
      <c r="J92" s="25"/>
      <c r="K92" s="25"/>
      <c r="L92" s="25"/>
      <c r="M92" s="25"/>
      <c r="N92" s="25"/>
      <c r="O92" s="25"/>
      <c r="P92" s="25"/>
      <c r="Q92" s="25"/>
      <c r="R92" s="25"/>
      <c r="S92" s="25"/>
      <c r="T92" s="25"/>
      <c r="U92" s="25"/>
      <c r="AU92" s="74"/>
    </row>
    <row r="93" spans="1:47" s="26" customFormat="1" ht="12.75" x14ac:dyDescent="0.2">
      <c r="A93" s="30"/>
      <c r="B93" s="25"/>
      <c r="C93" s="25"/>
      <c r="D93" s="25"/>
      <c r="E93" s="25"/>
      <c r="F93" s="25"/>
      <c r="G93" s="25"/>
      <c r="H93" s="25"/>
      <c r="I93" s="25"/>
      <c r="J93" s="25"/>
      <c r="K93" s="25"/>
      <c r="L93" s="25"/>
      <c r="M93" s="25"/>
      <c r="N93" s="25"/>
      <c r="O93" s="25"/>
      <c r="P93" s="25"/>
      <c r="Q93" s="25"/>
      <c r="R93" s="25"/>
      <c r="S93" s="25"/>
      <c r="T93" s="25"/>
      <c r="U93" s="25"/>
      <c r="AU93" s="74"/>
    </row>
    <row r="94" spans="1:47" s="26" customFormat="1" ht="12.75" x14ac:dyDescent="0.2">
      <c r="A94" s="30"/>
      <c r="B94" s="25"/>
      <c r="C94" s="25"/>
      <c r="D94" s="25"/>
      <c r="E94" s="25"/>
      <c r="F94" s="25"/>
      <c r="G94" s="25"/>
      <c r="H94" s="25"/>
      <c r="I94" s="25"/>
      <c r="J94" s="25"/>
      <c r="K94" s="25"/>
      <c r="L94" s="25"/>
      <c r="M94" s="25"/>
      <c r="N94" s="25"/>
      <c r="O94" s="25"/>
      <c r="P94" s="25"/>
      <c r="Q94" s="25"/>
      <c r="R94" s="25"/>
      <c r="S94" s="25"/>
      <c r="T94" s="25"/>
      <c r="U94" s="25"/>
      <c r="AU94" s="74"/>
    </row>
    <row r="95" spans="1:47" s="26" customFormat="1" ht="12.75" x14ac:dyDescent="0.2">
      <c r="A95" s="30"/>
      <c r="B95" s="25"/>
      <c r="C95" s="25"/>
      <c r="D95" s="25"/>
      <c r="E95" s="25"/>
      <c r="F95" s="25"/>
      <c r="G95" s="25"/>
      <c r="H95" s="25"/>
      <c r="I95" s="25"/>
      <c r="J95" s="25"/>
      <c r="K95" s="25"/>
      <c r="L95" s="25"/>
      <c r="M95" s="25"/>
      <c r="N95" s="25"/>
      <c r="O95" s="25"/>
      <c r="P95" s="25"/>
      <c r="Q95" s="25"/>
      <c r="R95" s="25"/>
      <c r="S95" s="25"/>
      <c r="T95" s="25"/>
      <c r="U95" s="25"/>
      <c r="AU95" s="74"/>
    </row>
    <row r="96" spans="1:47" s="26" customFormat="1" ht="12.75" x14ac:dyDescent="0.2">
      <c r="A96" s="30"/>
      <c r="B96" s="25"/>
      <c r="C96" s="25"/>
      <c r="D96" s="25"/>
      <c r="E96" s="25"/>
      <c r="F96" s="25"/>
      <c r="G96" s="25"/>
      <c r="H96" s="25"/>
      <c r="I96" s="25"/>
      <c r="J96" s="25"/>
      <c r="K96" s="25"/>
      <c r="L96" s="25"/>
      <c r="M96" s="25"/>
      <c r="N96" s="25"/>
      <c r="O96" s="25"/>
      <c r="P96" s="25"/>
      <c r="Q96" s="25"/>
      <c r="R96" s="25"/>
      <c r="S96" s="25"/>
      <c r="T96" s="25"/>
      <c r="U96" s="25"/>
      <c r="AU96" s="74"/>
    </row>
    <row r="97" spans="1:47" s="26" customFormat="1" ht="12.75" x14ac:dyDescent="0.2">
      <c r="A97" s="30"/>
      <c r="B97" s="25"/>
      <c r="C97" s="25"/>
      <c r="D97" s="25"/>
      <c r="E97" s="25"/>
      <c r="F97" s="25"/>
      <c r="G97" s="25"/>
      <c r="H97" s="25"/>
      <c r="I97" s="25"/>
      <c r="J97" s="25"/>
      <c r="K97" s="25"/>
      <c r="L97" s="25"/>
      <c r="M97" s="25"/>
      <c r="N97" s="25"/>
      <c r="O97" s="25"/>
      <c r="P97" s="25"/>
      <c r="Q97" s="25"/>
      <c r="R97" s="25"/>
      <c r="S97" s="25"/>
      <c r="T97" s="25"/>
      <c r="U97" s="25"/>
      <c r="AU97" s="74"/>
    </row>
    <row r="98" spans="1:47" s="26" customFormat="1" ht="12.75" x14ac:dyDescent="0.2">
      <c r="A98" s="30"/>
      <c r="B98" s="25"/>
      <c r="C98" s="25"/>
      <c r="D98" s="25"/>
      <c r="E98" s="25"/>
      <c r="F98" s="25"/>
      <c r="G98" s="25"/>
      <c r="H98" s="25"/>
      <c r="I98" s="25"/>
      <c r="J98" s="25"/>
      <c r="K98" s="25"/>
      <c r="L98" s="25"/>
      <c r="M98" s="25"/>
      <c r="N98" s="25"/>
      <c r="O98" s="25"/>
      <c r="P98" s="25"/>
      <c r="Q98" s="25"/>
      <c r="R98" s="25"/>
      <c r="S98" s="25"/>
      <c r="T98" s="25"/>
      <c r="U98" s="25"/>
      <c r="AU98" s="74"/>
    </row>
    <row r="99" spans="1:47" s="26" customFormat="1" ht="12.75" x14ac:dyDescent="0.2">
      <c r="A99" s="30"/>
      <c r="B99" s="25"/>
      <c r="C99" s="25"/>
      <c r="D99" s="25"/>
      <c r="E99" s="25"/>
      <c r="F99" s="25"/>
      <c r="G99" s="25"/>
      <c r="H99" s="25"/>
      <c r="I99" s="25"/>
      <c r="J99" s="25"/>
      <c r="K99" s="25"/>
      <c r="L99" s="25"/>
      <c r="M99" s="25"/>
      <c r="N99" s="25"/>
      <c r="O99" s="25"/>
      <c r="P99" s="25"/>
      <c r="Q99" s="25"/>
      <c r="R99" s="25"/>
      <c r="S99" s="25"/>
      <c r="T99" s="25"/>
      <c r="U99" s="25"/>
      <c r="AU99" s="74"/>
    </row>
    <row r="100" spans="1:47" s="26" customFormat="1" ht="12.75" x14ac:dyDescent="0.2">
      <c r="A100" s="30"/>
      <c r="B100" s="25"/>
      <c r="C100" s="25"/>
      <c r="D100" s="25"/>
      <c r="E100" s="25"/>
      <c r="F100" s="25"/>
      <c r="G100" s="25"/>
      <c r="H100" s="25"/>
      <c r="I100" s="25"/>
      <c r="J100" s="25"/>
      <c r="K100" s="25"/>
      <c r="L100" s="25"/>
      <c r="M100" s="25"/>
      <c r="N100" s="25"/>
      <c r="O100" s="25"/>
      <c r="P100" s="25"/>
      <c r="Q100" s="25"/>
      <c r="R100" s="25"/>
      <c r="S100" s="25"/>
      <c r="T100" s="25"/>
      <c r="U100" s="25"/>
      <c r="AU100" s="74"/>
    </row>
    <row r="101" spans="1:47" s="26" customFormat="1" ht="12.75" x14ac:dyDescent="0.2">
      <c r="A101" s="30"/>
      <c r="B101" s="25"/>
      <c r="C101" s="25"/>
      <c r="D101" s="25"/>
      <c r="E101" s="25"/>
      <c r="F101" s="25"/>
      <c r="G101" s="25"/>
      <c r="H101" s="25"/>
      <c r="I101" s="25"/>
      <c r="J101" s="25"/>
      <c r="K101" s="25"/>
      <c r="L101" s="25"/>
      <c r="M101" s="25"/>
      <c r="N101" s="25"/>
      <c r="O101" s="25"/>
      <c r="P101" s="25"/>
      <c r="Q101" s="25"/>
      <c r="R101" s="25"/>
      <c r="S101" s="25"/>
      <c r="T101" s="25"/>
      <c r="U101" s="25"/>
      <c r="AU101" s="74"/>
    </row>
    <row r="102" spans="1:47" s="26" customFormat="1" ht="12.75" x14ac:dyDescent="0.2">
      <c r="A102" s="30"/>
      <c r="B102" s="25"/>
      <c r="C102" s="25"/>
      <c r="D102" s="25"/>
      <c r="E102" s="25"/>
      <c r="F102" s="25"/>
      <c r="G102" s="25"/>
      <c r="H102" s="25"/>
      <c r="I102" s="25"/>
      <c r="J102" s="25"/>
      <c r="K102" s="25"/>
      <c r="L102" s="25"/>
      <c r="M102" s="25"/>
      <c r="N102" s="25"/>
      <c r="O102" s="25"/>
      <c r="P102" s="25"/>
      <c r="Q102" s="25"/>
      <c r="R102" s="25"/>
      <c r="S102" s="25"/>
      <c r="T102" s="25"/>
      <c r="U102" s="25"/>
      <c r="AU102" s="74"/>
    </row>
    <row r="103" spans="1:47" s="26" customFormat="1" ht="12.75" x14ac:dyDescent="0.2">
      <c r="A103" s="30"/>
      <c r="B103" s="25"/>
      <c r="C103" s="25"/>
      <c r="D103" s="25"/>
      <c r="E103" s="25"/>
      <c r="F103" s="25"/>
      <c r="G103" s="25"/>
      <c r="H103" s="25"/>
      <c r="I103" s="25"/>
      <c r="J103" s="25"/>
      <c r="K103" s="25"/>
      <c r="L103" s="25"/>
      <c r="M103" s="25"/>
      <c r="N103" s="25"/>
      <c r="O103" s="25"/>
      <c r="P103" s="25"/>
      <c r="Q103" s="25"/>
      <c r="R103" s="25"/>
      <c r="S103" s="25"/>
      <c r="T103" s="25"/>
      <c r="U103" s="25"/>
      <c r="AU103" s="74"/>
    </row>
    <row r="104" spans="1:47" s="26" customFormat="1" ht="12.75" x14ac:dyDescent="0.2">
      <c r="A104" s="30"/>
      <c r="B104" s="25"/>
      <c r="C104" s="25"/>
      <c r="D104" s="25"/>
      <c r="E104" s="25"/>
      <c r="F104" s="25"/>
      <c r="G104" s="25"/>
      <c r="H104" s="25"/>
      <c r="I104" s="25"/>
      <c r="J104" s="25"/>
      <c r="K104" s="25"/>
      <c r="L104" s="25"/>
      <c r="M104" s="25"/>
      <c r="N104" s="25"/>
      <c r="O104" s="25"/>
      <c r="P104" s="25"/>
      <c r="Q104" s="25"/>
      <c r="R104" s="25"/>
      <c r="S104" s="25"/>
      <c r="T104" s="25"/>
      <c r="U104" s="25"/>
      <c r="AU104" s="74"/>
    </row>
    <row r="105" spans="1:47" s="26" customFormat="1" ht="12.75" x14ac:dyDescent="0.2">
      <c r="A105" s="30"/>
      <c r="B105" s="25"/>
      <c r="C105" s="25"/>
      <c r="D105" s="25"/>
      <c r="E105" s="25"/>
      <c r="F105" s="25"/>
      <c r="G105" s="25"/>
      <c r="H105" s="25"/>
      <c r="I105" s="25"/>
      <c r="J105" s="25"/>
      <c r="K105" s="25"/>
      <c r="L105" s="25"/>
      <c r="M105" s="25"/>
      <c r="N105" s="25"/>
      <c r="O105" s="25"/>
      <c r="P105" s="25"/>
      <c r="Q105" s="25"/>
      <c r="R105" s="25"/>
      <c r="S105" s="25"/>
      <c r="T105" s="25"/>
      <c r="U105" s="25"/>
      <c r="AU105" s="74"/>
    </row>
    <row r="106" spans="1:47" s="26" customFormat="1" ht="12.75" x14ac:dyDescent="0.2">
      <c r="A106" s="30"/>
      <c r="B106" s="25"/>
      <c r="C106" s="25"/>
      <c r="D106" s="25"/>
      <c r="E106" s="25"/>
      <c r="F106" s="25"/>
      <c r="G106" s="25"/>
      <c r="H106" s="25"/>
      <c r="I106" s="25"/>
      <c r="J106" s="25"/>
      <c r="K106" s="25"/>
      <c r="L106" s="25"/>
      <c r="M106" s="25"/>
      <c r="N106" s="25"/>
      <c r="O106" s="25"/>
      <c r="P106" s="25"/>
      <c r="Q106" s="25"/>
      <c r="R106" s="25"/>
      <c r="S106" s="25"/>
      <c r="T106" s="25"/>
      <c r="U106" s="25"/>
      <c r="AU106" s="74"/>
    </row>
  </sheetData>
  <mergeCells count="22">
    <mergeCell ref="G8:H8"/>
    <mergeCell ref="I8:L8"/>
    <mergeCell ref="AI8:AO8"/>
    <mergeCell ref="BB8:BI8"/>
    <mergeCell ref="G9:H9"/>
    <mergeCell ref="Y9:Z9"/>
    <mergeCell ref="AA9:AC9"/>
    <mergeCell ref="AD9:AE9"/>
    <mergeCell ref="AF9:AG9"/>
    <mergeCell ref="AH9:AH11"/>
    <mergeCell ref="AI9:AN9"/>
    <mergeCell ref="AO9:AV9"/>
    <mergeCell ref="AW9:AX9"/>
    <mergeCell ref="AY9:AZ9"/>
    <mergeCell ref="BA9:BA11"/>
    <mergeCell ref="BB9:BF9"/>
    <mergeCell ref="BG9:BH9"/>
    <mergeCell ref="BI9:BI11"/>
    <mergeCell ref="BJ9:BJ11"/>
    <mergeCell ref="BK9:BK11"/>
    <mergeCell ref="AN10:AN11"/>
    <mergeCell ref="AV10:AV11"/>
  </mergeCells>
  <conditionalFormatting sqref="C64:BK64">
    <cfRule type="expression" dxfId="2" priority="1">
      <formula>C64&lt;0</formula>
    </cfRule>
  </conditionalFormatting>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EADC"/>
  </sheetPr>
  <dimension ref="A1:BG69"/>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22.85546875" style="20" customWidth="1"/>
    <col min="2" max="2" width="17.5703125" style="20" customWidth="1"/>
    <col min="3" max="3" width="19.28515625" style="20" customWidth="1"/>
    <col min="4" max="5" width="17.5703125" style="20" customWidth="1"/>
    <col min="6" max="7" width="17.7109375" style="20" customWidth="1"/>
    <col min="8" max="8" width="14.42578125" style="20"/>
    <col min="9" max="9" width="14.42578125" style="75"/>
    <col min="10" max="16384" width="14.42578125" style="20"/>
  </cols>
  <sheetData>
    <row r="1" spans="1:59" ht="63" customHeight="1" x14ac:dyDescent="0.2">
      <c r="A1" s="19"/>
      <c r="E1" s="27"/>
    </row>
    <row r="2" spans="1:59" ht="9" customHeight="1" x14ac:dyDescent="0.2">
      <c r="A2" s="19"/>
    </row>
    <row r="3" spans="1:59" ht="4.5" hidden="1" customHeight="1" x14ac:dyDescent="0.2">
      <c r="A3" s="19"/>
    </row>
    <row r="4" spans="1:59" ht="4.5" hidden="1" customHeight="1" x14ac:dyDescent="0.2">
      <c r="A4" s="19"/>
    </row>
    <row r="5" spans="1:59" ht="15" customHeight="1" x14ac:dyDescent="0.2">
      <c r="A5" s="23" t="s">
        <v>712</v>
      </c>
    </row>
    <row r="6" spans="1:59" s="26" customFormat="1" ht="12.75" x14ac:dyDescent="0.2">
      <c r="A6" s="30" t="s">
        <v>711</v>
      </c>
      <c r="B6" s="25"/>
      <c r="C6" s="25"/>
      <c r="D6" s="25"/>
      <c r="E6" s="25"/>
      <c r="F6" s="25"/>
      <c r="G6" s="25"/>
      <c r="H6" s="25"/>
      <c r="I6" s="25"/>
      <c r="J6" s="25"/>
      <c r="K6" s="25"/>
      <c r="L6" s="25"/>
      <c r="M6" s="25"/>
      <c r="N6" s="25"/>
      <c r="O6" s="25"/>
      <c r="P6" s="25"/>
      <c r="Q6" s="25"/>
      <c r="AQ6" s="74"/>
    </row>
    <row r="7" spans="1:59" s="26" customFormat="1" ht="12.75" x14ac:dyDescent="0.2">
      <c r="A7" s="30"/>
      <c r="B7" s="25"/>
      <c r="C7" s="25"/>
      <c r="D7" s="25"/>
      <c r="E7" s="25"/>
      <c r="F7" s="25"/>
      <c r="G7" s="25"/>
      <c r="H7" s="25"/>
      <c r="I7" s="25"/>
      <c r="J7" s="25"/>
      <c r="K7" s="25"/>
      <c r="L7" s="25"/>
      <c r="M7" s="25"/>
      <c r="N7" s="25"/>
      <c r="O7" s="25"/>
      <c r="P7" s="25"/>
      <c r="Q7" s="25"/>
      <c r="AQ7" s="74"/>
    </row>
    <row r="8" spans="1:59" s="31" customFormat="1" ht="31.5" x14ac:dyDescent="0.25">
      <c r="A8" s="155" t="s">
        <v>6536</v>
      </c>
      <c r="B8" s="87" t="s">
        <v>247</v>
      </c>
      <c r="C8" s="466" t="s">
        <v>246</v>
      </c>
      <c r="D8" s="467"/>
      <c r="E8" s="438" t="s">
        <v>2104</v>
      </c>
      <c r="F8" s="439"/>
      <c r="G8" s="439"/>
      <c r="H8" s="439"/>
      <c r="I8" s="239"/>
      <c r="J8" s="239"/>
      <c r="K8" s="239"/>
      <c r="L8" s="239"/>
      <c r="M8" s="239"/>
      <c r="N8" s="239"/>
      <c r="O8" s="239"/>
      <c r="P8" s="239"/>
      <c r="Q8" s="239"/>
      <c r="R8" s="239"/>
      <c r="S8" s="239"/>
      <c r="T8" s="239"/>
      <c r="U8" s="239"/>
      <c r="V8" s="239"/>
      <c r="W8" s="239"/>
      <c r="X8" s="239"/>
      <c r="Y8" s="239"/>
      <c r="Z8" s="239"/>
      <c r="AA8" s="239"/>
      <c r="AB8" s="239"/>
      <c r="AC8" s="239"/>
      <c r="AD8" s="88"/>
      <c r="AE8" s="438" t="s">
        <v>2567</v>
      </c>
      <c r="AF8" s="440"/>
      <c r="AG8" s="440"/>
      <c r="AH8" s="440"/>
      <c r="AI8" s="440"/>
      <c r="AJ8" s="440"/>
      <c r="AK8" s="440"/>
      <c r="AL8" s="239"/>
      <c r="AM8" s="239"/>
      <c r="AN8" s="239"/>
      <c r="AO8" s="239"/>
      <c r="AP8" s="239"/>
      <c r="AQ8" s="89"/>
      <c r="AR8" s="239"/>
      <c r="AS8" s="239"/>
      <c r="AT8" s="239"/>
      <c r="AU8" s="239"/>
      <c r="AV8" s="239"/>
      <c r="AW8" s="88"/>
      <c r="AX8" s="441" t="s">
        <v>296</v>
      </c>
      <c r="AY8" s="439"/>
      <c r="AZ8" s="439"/>
      <c r="BA8" s="439"/>
      <c r="BB8" s="439"/>
      <c r="BC8" s="439"/>
      <c r="BD8" s="439"/>
      <c r="BE8" s="460"/>
      <c r="BF8" s="367" t="s">
        <v>291</v>
      </c>
      <c r="BG8" s="369"/>
    </row>
    <row r="9" spans="1:59" s="32" customFormat="1" ht="42.75" customHeight="1" x14ac:dyDescent="0.25">
      <c r="A9" s="152" t="s">
        <v>236</v>
      </c>
      <c r="B9" s="87" t="s">
        <v>245</v>
      </c>
      <c r="C9" s="446" t="s">
        <v>248</v>
      </c>
      <c r="D9" s="446"/>
      <c r="E9" s="91" t="s">
        <v>6</v>
      </c>
      <c r="F9" s="92"/>
      <c r="G9" s="92"/>
      <c r="H9" s="92"/>
      <c r="I9" s="92"/>
      <c r="J9" s="92"/>
      <c r="K9" s="92"/>
      <c r="L9" s="93"/>
      <c r="M9" s="94" t="s">
        <v>7</v>
      </c>
      <c r="N9" s="92"/>
      <c r="O9" s="92"/>
      <c r="P9" s="92"/>
      <c r="Q9" s="92"/>
      <c r="R9" s="92"/>
      <c r="S9" s="92"/>
      <c r="T9" s="93"/>
      <c r="U9" s="447" t="s">
        <v>8</v>
      </c>
      <c r="V9" s="448"/>
      <c r="W9" s="447" t="s">
        <v>9</v>
      </c>
      <c r="X9" s="448"/>
      <c r="Y9" s="449"/>
      <c r="Z9" s="447" t="s">
        <v>10</v>
      </c>
      <c r="AA9" s="449"/>
      <c r="AB9" s="447" t="s">
        <v>11</v>
      </c>
      <c r="AC9" s="448"/>
      <c r="AD9" s="420" t="s">
        <v>259</v>
      </c>
      <c r="AE9" s="450" t="s">
        <v>260</v>
      </c>
      <c r="AF9" s="450"/>
      <c r="AG9" s="450"/>
      <c r="AH9" s="450"/>
      <c r="AI9" s="450"/>
      <c r="AJ9" s="450"/>
      <c r="AK9" s="451" t="s">
        <v>276</v>
      </c>
      <c r="AL9" s="450"/>
      <c r="AM9" s="450"/>
      <c r="AN9" s="450"/>
      <c r="AO9" s="450"/>
      <c r="AP9" s="450"/>
      <c r="AQ9" s="450"/>
      <c r="AR9" s="450"/>
      <c r="AS9" s="451" t="s">
        <v>13</v>
      </c>
      <c r="AT9" s="450"/>
      <c r="AU9" s="447" t="s">
        <v>14</v>
      </c>
      <c r="AV9" s="448"/>
      <c r="AW9" s="452" t="s">
        <v>279</v>
      </c>
      <c r="AX9" s="454" t="s">
        <v>2568</v>
      </c>
      <c r="AY9" s="455"/>
      <c r="AZ9" s="455"/>
      <c r="BA9" s="455"/>
      <c r="BB9" s="455"/>
      <c r="BC9" s="456" t="s">
        <v>2569</v>
      </c>
      <c r="BD9" s="448"/>
      <c r="BE9" s="420" t="s">
        <v>294</v>
      </c>
      <c r="BF9" s="420"/>
      <c r="BG9" s="423" t="s">
        <v>2719</v>
      </c>
    </row>
    <row r="10" spans="1:59" s="33" customFormat="1" ht="105" x14ac:dyDescent="0.25">
      <c r="A10" s="95"/>
      <c r="B10" s="96" t="s">
        <v>125</v>
      </c>
      <c r="C10" s="97" t="s">
        <v>17</v>
      </c>
      <c r="D10" s="97" t="s">
        <v>18</v>
      </c>
      <c r="E10" s="98" t="s">
        <v>19</v>
      </c>
      <c r="F10" s="99" t="s">
        <v>20</v>
      </c>
      <c r="G10" s="99" t="s">
        <v>21</v>
      </c>
      <c r="H10" s="99" t="s">
        <v>22</v>
      </c>
      <c r="I10" s="99" t="s">
        <v>23</v>
      </c>
      <c r="J10" s="99" t="s">
        <v>24</v>
      </c>
      <c r="K10" s="99" t="s">
        <v>25</v>
      </c>
      <c r="L10" s="99" t="s">
        <v>26</v>
      </c>
      <c r="M10" s="99" t="s">
        <v>19</v>
      </c>
      <c r="N10" s="99" t="s">
        <v>20</v>
      </c>
      <c r="O10" s="99" t="s">
        <v>21</v>
      </c>
      <c r="P10" s="99" t="s">
        <v>22</v>
      </c>
      <c r="Q10" s="99" t="s">
        <v>23</v>
      </c>
      <c r="R10" s="99" t="s">
        <v>24</v>
      </c>
      <c r="S10" s="99" t="s">
        <v>25</v>
      </c>
      <c r="T10" s="99" t="s">
        <v>26</v>
      </c>
      <c r="U10" s="98" t="s">
        <v>343</v>
      </c>
      <c r="V10" s="100" t="s">
        <v>344</v>
      </c>
      <c r="W10" s="98" t="s">
        <v>256</v>
      </c>
      <c r="X10" s="99" t="s">
        <v>257</v>
      </c>
      <c r="Y10" s="99" t="s">
        <v>258</v>
      </c>
      <c r="Z10" s="99" t="s">
        <v>27</v>
      </c>
      <c r="AA10" s="99" t="s">
        <v>254</v>
      </c>
      <c r="AB10" s="99" t="s">
        <v>28</v>
      </c>
      <c r="AC10" s="101" t="s">
        <v>255</v>
      </c>
      <c r="AD10" s="421"/>
      <c r="AE10" s="109" t="s">
        <v>261</v>
      </c>
      <c r="AF10" s="110" t="s">
        <v>262</v>
      </c>
      <c r="AG10" s="110" t="s">
        <v>263</v>
      </c>
      <c r="AH10" s="110" t="s">
        <v>264</v>
      </c>
      <c r="AI10" s="110" t="s">
        <v>29</v>
      </c>
      <c r="AJ10" s="423" t="s">
        <v>2416</v>
      </c>
      <c r="AK10" s="102" t="s">
        <v>30</v>
      </c>
      <c r="AL10" s="101" t="s">
        <v>31</v>
      </c>
      <c r="AM10" s="101" t="s">
        <v>32</v>
      </c>
      <c r="AN10" s="101" t="s">
        <v>33</v>
      </c>
      <c r="AO10" s="101" t="s">
        <v>34</v>
      </c>
      <c r="AP10" s="101" t="s">
        <v>35</v>
      </c>
      <c r="AQ10" s="100" t="s">
        <v>29</v>
      </c>
      <c r="AR10" s="420" t="s">
        <v>12</v>
      </c>
      <c r="AS10" s="103" t="s">
        <v>277</v>
      </c>
      <c r="AT10" s="101" t="s">
        <v>278</v>
      </c>
      <c r="AU10" s="99" t="s">
        <v>36</v>
      </c>
      <c r="AV10" s="101" t="s">
        <v>37</v>
      </c>
      <c r="AW10" s="453"/>
      <c r="AX10" s="100" t="s">
        <v>2570</v>
      </c>
      <c r="AY10" s="100" t="s">
        <v>341</v>
      </c>
      <c r="AZ10" s="101" t="s">
        <v>287</v>
      </c>
      <c r="BA10" s="101" t="s">
        <v>290</v>
      </c>
      <c r="BB10" s="100" t="s">
        <v>342</v>
      </c>
      <c r="BC10" s="101" t="s">
        <v>299</v>
      </c>
      <c r="BD10" s="100" t="s">
        <v>2571</v>
      </c>
      <c r="BE10" s="421"/>
      <c r="BF10" s="421"/>
      <c r="BG10" s="424"/>
    </row>
    <row r="11" spans="1:59" s="34" customFormat="1" ht="12.75" x14ac:dyDescent="0.25">
      <c r="A11" s="162"/>
      <c r="B11" s="163" t="s">
        <v>126</v>
      </c>
      <c r="C11" s="164" t="s">
        <v>127</v>
      </c>
      <c r="D11" s="165" t="s">
        <v>127</v>
      </c>
      <c r="E11" s="165" t="s">
        <v>128</v>
      </c>
      <c r="F11" s="165" t="s">
        <v>128</v>
      </c>
      <c r="G11" s="165" t="s">
        <v>128</v>
      </c>
      <c r="H11" s="165" t="s">
        <v>128</v>
      </c>
      <c r="I11" s="165" t="s">
        <v>128</v>
      </c>
      <c r="J11" s="165" t="s">
        <v>128</v>
      </c>
      <c r="K11" s="165" t="s">
        <v>128</v>
      </c>
      <c r="L11" s="165" t="s">
        <v>128</v>
      </c>
      <c r="M11" s="165" t="s">
        <v>128</v>
      </c>
      <c r="N11" s="165" t="s">
        <v>128</v>
      </c>
      <c r="O11" s="165" t="s">
        <v>128</v>
      </c>
      <c r="P11" s="165" t="s">
        <v>128</v>
      </c>
      <c r="Q11" s="165" t="s">
        <v>128</v>
      </c>
      <c r="R11" s="165" t="s">
        <v>128</v>
      </c>
      <c r="S11" s="165" t="s">
        <v>128</v>
      </c>
      <c r="T11" s="165" t="s">
        <v>128</v>
      </c>
      <c r="U11" s="165" t="s">
        <v>128</v>
      </c>
      <c r="V11" s="165" t="s">
        <v>128</v>
      </c>
      <c r="W11" s="165" t="s">
        <v>252</v>
      </c>
      <c r="X11" s="165" t="s">
        <v>252</v>
      </c>
      <c r="Y11" s="165" t="s">
        <v>252</v>
      </c>
      <c r="Z11" s="165" t="s">
        <v>128</v>
      </c>
      <c r="AA11" s="165" t="s">
        <v>129</v>
      </c>
      <c r="AB11" s="165" t="s">
        <v>128</v>
      </c>
      <c r="AC11" s="166" t="s">
        <v>253</v>
      </c>
      <c r="AD11" s="421"/>
      <c r="AE11" s="167" t="s">
        <v>129</v>
      </c>
      <c r="AF11" s="166" t="s">
        <v>129</v>
      </c>
      <c r="AG11" s="166" t="s">
        <v>129</v>
      </c>
      <c r="AH11" s="166" t="s">
        <v>129</v>
      </c>
      <c r="AI11" s="166" t="s">
        <v>129</v>
      </c>
      <c r="AJ11" s="421"/>
      <c r="AK11" s="168" t="s">
        <v>253</v>
      </c>
      <c r="AL11" s="166" t="s">
        <v>253</v>
      </c>
      <c r="AM11" s="166" t="s">
        <v>253</v>
      </c>
      <c r="AN11" s="166" t="s">
        <v>253</v>
      </c>
      <c r="AO11" s="166" t="s">
        <v>253</v>
      </c>
      <c r="AP11" s="166" t="s">
        <v>253</v>
      </c>
      <c r="AQ11" s="166" t="s">
        <v>253</v>
      </c>
      <c r="AR11" s="421"/>
      <c r="AS11" s="169" t="s">
        <v>252</v>
      </c>
      <c r="AT11" s="166" t="s">
        <v>252</v>
      </c>
      <c r="AU11" s="165"/>
      <c r="AV11" s="166"/>
      <c r="AW11" s="453"/>
      <c r="AX11" s="166" t="s">
        <v>286</v>
      </c>
      <c r="AY11" s="166" t="s">
        <v>130</v>
      </c>
      <c r="AZ11" s="166" t="s">
        <v>130</v>
      </c>
      <c r="BA11" s="166" t="s">
        <v>130</v>
      </c>
      <c r="BB11" s="166" t="s">
        <v>130</v>
      </c>
      <c r="BC11" s="166"/>
      <c r="BD11" s="166" t="s">
        <v>130</v>
      </c>
      <c r="BE11" s="421"/>
      <c r="BF11" s="422"/>
      <c r="BG11" s="425"/>
    </row>
    <row r="12" spans="1:59" s="26" customFormat="1" ht="11.25" customHeight="1" x14ac:dyDescent="0.2">
      <c r="A12" s="170"/>
      <c r="B12" s="171"/>
      <c r="C12" s="172"/>
      <c r="D12" s="173"/>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5"/>
      <c r="AD12" s="80"/>
      <c r="AE12" s="176"/>
      <c r="AF12" s="174"/>
      <c r="AG12" s="174"/>
      <c r="AH12" s="174"/>
      <c r="AI12" s="174"/>
      <c r="AJ12" s="177"/>
      <c r="AK12" s="174"/>
      <c r="AL12" s="174"/>
      <c r="AM12" s="174"/>
      <c r="AN12" s="174"/>
      <c r="AO12" s="174"/>
      <c r="AP12" s="174"/>
      <c r="AQ12" s="175"/>
      <c r="AR12" s="80"/>
      <c r="AS12" s="174"/>
      <c r="AT12" s="174"/>
      <c r="AU12" s="174"/>
      <c r="AV12" s="175"/>
      <c r="AW12" s="80"/>
      <c r="AX12" s="174"/>
      <c r="AY12" s="174"/>
      <c r="AZ12" s="174"/>
      <c r="BA12" s="174"/>
      <c r="BB12" s="174"/>
      <c r="BC12" s="178"/>
      <c r="BD12" s="174"/>
      <c r="BE12" s="174"/>
      <c r="BF12" s="179"/>
      <c r="BG12" s="179"/>
    </row>
    <row r="13" spans="1:59" s="47" customFormat="1" ht="11.25" customHeight="1" x14ac:dyDescent="0.15">
      <c r="A13" s="154" t="s">
        <v>346</v>
      </c>
      <c r="B13" s="146"/>
      <c r="C13" s="309" t="str">
        <f>IF(OR(ISBLANK('2. Collected Data'!G13),ISBLANK('2. Collected Data'!G113)),"",-1*('2. Collected Data'!G113-'2. Collected Data'!G13))</f>
        <v/>
      </c>
      <c r="D13" s="309" t="str">
        <f>IF(OR(ISBLANK('2. Collected Data'!H13),ISBLANK('2. Collected Data'!H113)),"",-1*('2. Collected Data'!H113-'2. Collected Data'!H13))</f>
        <v/>
      </c>
      <c r="E13" s="309" t="str">
        <f>IF(OR(ISBLANK('2. Collected Data'!I13),ISBLANK('2. Collected Data'!I113)),"",-1*('2. Collected Data'!I113-'2. Collected Data'!I13))</f>
        <v/>
      </c>
      <c r="F13" s="311" t="str">
        <f>IF(OR(ISBLANK('2. Collected Data'!J13),ISBLANK('2. Collected Data'!J113)),"",-1*('2. Collected Data'!J113-'2. Collected Data'!J13))</f>
        <v/>
      </c>
      <c r="G13" s="311" t="str">
        <f>IF(OR(ISBLANK('2. Collected Data'!K13),ISBLANK('2. Collected Data'!K113)),"",-1*('2. Collected Data'!K113-'2. Collected Data'!K13))</f>
        <v/>
      </c>
      <c r="H13" s="311" t="str">
        <f>IF(OR(ISBLANK('2. Collected Data'!L13),ISBLANK('2. Collected Data'!L113)),"",-1*('2. Collected Data'!L113-'2. Collected Data'!L13))</f>
        <v/>
      </c>
      <c r="I13" s="311" t="str">
        <f>IF(OR(ISBLANK('2. Collected Data'!M13),ISBLANK('2. Collected Data'!M113)),"",-1*('2. Collected Data'!M113-'2. Collected Data'!M13))</f>
        <v/>
      </c>
      <c r="J13" s="311" t="str">
        <f>IF(OR(ISBLANK('2. Collected Data'!N13),ISBLANK('2. Collected Data'!N113)),"",-1*('2. Collected Data'!N113-'2. Collected Data'!N13))</f>
        <v/>
      </c>
      <c r="K13" s="311" t="str">
        <f>IF(OR(ISBLANK('2. Collected Data'!O13),ISBLANK('2. Collected Data'!O113)),"",-1*('2. Collected Data'!O113-'2. Collected Data'!O13))</f>
        <v/>
      </c>
      <c r="L13" s="311" t="str">
        <f>IF(OR(ISBLANK('2. Collected Data'!P13),ISBLANK('2. Collected Data'!P113)),"",-1*('2. Collected Data'!P113-'2. Collected Data'!P13))</f>
        <v/>
      </c>
      <c r="M13" s="311" t="str">
        <f>IF(OR(ISBLANK('2. Collected Data'!Q13),ISBLANK('2. Collected Data'!Q113)),"",-1*('2. Collected Data'!Q113-'2. Collected Data'!Q13))</f>
        <v/>
      </c>
      <c r="N13" s="311" t="str">
        <f>IF(OR(ISBLANK('2. Collected Data'!R13),ISBLANK('2. Collected Data'!R113)),"",-1*('2. Collected Data'!R113-'2. Collected Data'!R13))</f>
        <v/>
      </c>
      <c r="O13" s="311" t="str">
        <f>IF(OR(ISBLANK('2. Collected Data'!S13),ISBLANK('2. Collected Data'!S113)),"",-1*('2. Collected Data'!S113-'2. Collected Data'!S13))</f>
        <v/>
      </c>
      <c r="P13" s="311" t="str">
        <f>IF(OR(ISBLANK('2. Collected Data'!T13),ISBLANK('2. Collected Data'!T113)),"",-1*('2. Collected Data'!T113-'2. Collected Data'!T13))</f>
        <v/>
      </c>
      <c r="Q13" s="311" t="str">
        <f>IF(OR(ISBLANK('2. Collected Data'!U13),ISBLANK('2. Collected Data'!U113)),"",-1*('2. Collected Data'!U113-'2. Collected Data'!U13))</f>
        <v/>
      </c>
      <c r="R13" s="311" t="str">
        <f>IF(OR(ISBLANK('2. Collected Data'!V13),ISBLANK('2. Collected Data'!V113)),"",-1*('2. Collected Data'!V113-'2. Collected Data'!V13))</f>
        <v/>
      </c>
      <c r="S13" s="311" t="str">
        <f>IF(OR(ISBLANK('2. Collected Data'!W13),ISBLANK('2. Collected Data'!W113)),"",-1*('2. Collected Data'!W113-'2. Collected Data'!W13))</f>
        <v/>
      </c>
      <c r="T13" s="311" t="str">
        <f>IF(OR(ISBLANK('2. Collected Data'!X13),ISBLANK('2. Collected Data'!X113)),"",-1*('2. Collected Data'!X113-'2. Collected Data'!X13))</f>
        <v/>
      </c>
      <c r="U13" s="311" t="str">
        <f>IF(OR(ISBLANK('2. Collected Data'!Y13),ISBLANK('2. Collected Data'!Y113)),"",-1*('2. Collected Data'!Y113-'2. Collected Data'!Y13))</f>
        <v/>
      </c>
      <c r="V13" s="311" t="str">
        <f>IF(OR(ISBLANK('2. Collected Data'!Z13),ISBLANK('2. Collected Data'!Z113)),"",-1*('2. Collected Data'!Z113-'2. Collected Data'!Z13))</f>
        <v/>
      </c>
      <c r="W13" s="312" t="str">
        <f>IF(OR(ISBLANK('2. Collected Data'!AA13),ISBLANK('2. Collected Data'!AA113)),"",-1*('2. Collected Data'!AA113-'2. Collected Data'!AA13))</f>
        <v/>
      </c>
      <c r="X13" s="312" t="str">
        <f>IF(OR(ISBLANK('2. Collected Data'!AB13),ISBLANK('2. Collected Data'!AB113)),"",-1*('2. Collected Data'!AB113-'2. Collected Data'!AB13))</f>
        <v/>
      </c>
      <c r="Y13" s="312" t="str">
        <f>IF(OR(ISBLANK('2. Collected Data'!AC13),ISBLANK('2. Collected Data'!AC113)),"",-1*('2. Collected Data'!AC113-'2. Collected Data'!AC13))</f>
        <v/>
      </c>
      <c r="Z13" s="311" t="str">
        <f>IF(OR(ISBLANK('2. Collected Data'!AD13),ISBLANK('2. Collected Data'!AD113)),"",-1*('2. Collected Data'!AD113-'2. Collected Data'!AD13))</f>
        <v/>
      </c>
      <c r="AA13" s="311" t="str">
        <f>IF(OR(ISBLANK('2. Collected Data'!AE13),ISBLANK('2. Collected Data'!AE113)),"",-1*('2. Collected Data'!AE113-'2. Collected Data'!AE13))</f>
        <v/>
      </c>
      <c r="AB13" s="311" t="str">
        <f>IF(OR(ISBLANK('2. Collected Data'!AF13),ISBLANK('2. Collected Data'!AF113)),"",-1*('2. Collected Data'!AF113-'2. Collected Data'!AF13))</f>
        <v/>
      </c>
      <c r="AC13" s="313" t="str">
        <f>IF(OR(ISBLANK('2. Collected Data'!AG13),ISBLANK('2. Collected Data'!AG113)),"",-1*('2. Collected Data'!AG113-'2. Collected Data'!AG13))</f>
        <v/>
      </c>
      <c r="AD13" s="314"/>
      <c r="AE13" s="315" t="str">
        <f>IF(OR(ISBLANK('2. Collected Data'!AI13),ISBLANK('2. Collected Data'!AI113)),"",-1*('2. Collected Data'!AI113-'2. Collected Data'!AI13))</f>
        <v/>
      </c>
      <c r="AF13" s="311" t="str">
        <f>IF(OR(ISBLANK('2. Collected Data'!AJ13),ISBLANK('2. Collected Data'!AJ113)),"",-1*('2. Collected Data'!AJ113-'2. Collected Data'!AJ13))</f>
        <v/>
      </c>
      <c r="AG13" s="311" t="str">
        <f>IF(OR(ISBLANK('2. Collected Data'!AK13),ISBLANK('2. Collected Data'!AK113)),"",-1*('2. Collected Data'!AK113-'2. Collected Data'!AK13))</f>
        <v/>
      </c>
      <c r="AH13" s="311" t="str">
        <f>IF(OR(ISBLANK('2. Collected Data'!AL13),ISBLANK('2. Collected Data'!AL113)),"",-1*('2. Collected Data'!AL113-'2. Collected Data'!AL13))</f>
        <v/>
      </c>
      <c r="AI13" s="311" t="str">
        <f>IF(OR(ISBLANK('2. Collected Data'!AM13),ISBLANK('2. Collected Data'!AM113)),"",-1*('2. Collected Data'!AM113-'2. Collected Data'!AM13))</f>
        <v/>
      </c>
      <c r="AJ13" s="316"/>
      <c r="AK13" s="311" t="str">
        <f>IF(OR(ISBLANK('2. Collected Data'!AO13),ISBLANK('2. Collected Data'!AO113)),"",-1*('2. Collected Data'!AO113-'2. Collected Data'!AO13))</f>
        <v/>
      </c>
      <c r="AL13" s="311" t="str">
        <f>IF(OR(ISBLANK('2. Collected Data'!AP13),ISBLANK('2. Collected Data'!AP113)),"",-1*('2. Collected Data'!AP113-'2. Collected Data'!AP13))</f>
        <v/>
      </c>
      <c r="AM13" s="311" t="str">
        <f>IF(OR(ISBLANK('2. Collected Data'!AQ13),ISBLANK('2. Collected Data'!AQ113)),"",-1*('2. Collected Data'!AQ113-'2. Collected Data'!AQ13))</f>
        <v/>
      </c>
      <c r="AN13" s="311" t="str">
        <f>IF(OR(ISBLANK('2. Collected Data'!AR13),ISBLANK('2. Collected Data'!AR113)),"",-1*('2. Collected Data'!AR113-'2. Collected Data'!AR13))</f>
        <v/>
      </c>
      <c r="AO13" s="311" t="str">
        <f>IF(OR(ISBLANK('2. Collected Data'!AS13),ISBLANK('2. Collected Data'!AS113)),"",-1*('2. Collected Data'!AS113-'2. Collected Data'!AS13))</f>
        <v/>
      </c>
      <c r="AP13" s="311" t="str">
        <f>IF(OR(ISBLANK('2. Collected Data'!AT13),ISBLANK('2. Collected Data'!AT113)),"",-1*('2. Collected Data'!AT113-'2. Collected Data'!AT13))</f>
        <v/>
      </c>
      <c r="AQ13" s="313" t="str">
        <f>IF(OR(ISBLANK('2. Collected Data'!AU13),ISBLANK('2. Collected Data'!AU113)),"",-1*('2. Collected Data'!AU113-'2. Collected Data'!AU13))</f>
        <v/>
      </c>
      <c r="AR13" s="314"/>
      <c r="AS13" s="312" t="str">
        <f>IF(OR(ISBLANK('2. Collected Data'!AW13),ISBLANK('2. Collected Data'!AW113)),"",-1*('2. Collected Data'!AW113-'2. Collected Data'!AW13))</f>
        <v/>
      </c>
      <c r="AT13" s="312" t="str">
        <f>IF(OR(ISBLANK('2. Collected Data'!AX13),ISBLANK('2. Collected Data'!AX113)),"",-1*('2. Collected Data'!AX113-'2. Collected Data'!AX13))</f>
        <v/>
      </c>
      <c r="AU13" s="317"/>
      <c r="AV13" s="318"/>
      <c r="AW13" s="314"/>
      <c r="AX13" s="319" t="str">
        <f>IF(OR(ISBLANK('2. Collected Data'!BB13),ISBLANK('2. Collected Data'!BB113)),"",-1*('2. Collected Data'!BB113-'2. Collected Data'!BB13))</f>
        <v/>
      </c>
      <c r="AY13" s="320" t="str">
        <f>IF(OR(ISBLANK('2. Collected Data'!BC13),ISBLANK('2. Collected Data'!BC113)),"",-1*('2. Collected Data'!BC113-'2. Collected Data'!BC13))</f>
        <v/>
      </c>
      <c r="AZ13" s="320" t="str">
        <f>IF(OR(ISBLANK('2. Collected Data'!BD13),ISBLANK('2. Collected Data'!BD113)),"",-1*('2. Collected Data'!BD113-'2. Collected Data'!BD13))</f>
        <v/>
      </c>
      <c r="BA13" s="320" t="str">
        <f>IF(OR(ISBLANK('2. Collected Data'!BE13),ISBLANK('2. Collected Data'!BE113)),"",-1*('2. Collected Data'!BE113-'2. Collected Data'!BE13))</f>
        <v/>
      </c>
      <c r="BB13" s="320" t="str">
        <f>IF(OR(ISBLANK('2. Collected Data'!BF13),ISBLANK('2. Collected Data'!BF113)),"",-1*('2. Collected Data'!BF113-'2. Collected Data'!BF13))</f>
        <v/>
      </c>
      <c r="BC13" s="317"/>
      <c r="BD13" s="319" t="str">
        <f>IF(OR(ISBLANK('2. Collected Data'!BH13),ISBLANK('2. Collected Data'!BH113)),"",-1*('2. Collected Data'!BH113-'2. Collected Data'!BH13))</f>
        <v/>
      </c>
      <c r="BE13" s="43"/>
      <c r="BF13" s="180"/>
      <c r="BG13" s="311">
        <f>IF(OR(ISBLANK('2. Collected Data'!BK13),ISBLANK('2. Collected Data'!BK113)),"",-1*('2. Collected Data'!BK113-'2. Collected Data'!BK13))</f>
        <v>16</v>
      </c>
    </row>
    <row r="14" spans="1:59" s="47" customFormat="1" ht="11.25" customHeight="1" x14ac:dyDescent="0.15">
      <c r="A14" s="82" t="s">
        <v>345</v>
      </c>
      <c r="B14" s="146"/>
      <c r="C14" s="309">
        <f>IF(OR(ISBLANK('2. Collected Data'!G14),ISBLANK('2. Collected Data'!G114)),"",-1*('2. Collected Data'!G114-'2. Collected Data'!G14))</f>
        <v>0</v>
      </c>
      <c r="D14" s="309">
        <f>IF(OR(ISBLANK('2. Collected Data'!H14),ISBLANK('2. Collected Data'!H114)),"",-1*('2. Collected Data'!H114-'2. Collected Data'!H14))</f>
        <v>0</v>
      </c>
      <c r="E14" s="309">
        <f>IF(OR(ISBLANK('2. Collected Data'!I14),ISBLANK('2. Collected Data'!I114)),"",-1*('2. Collected Data'!I114-'2. Collected Data'!I14))</f>
        <v>-95</v>
      </c>
      <c r="F14" s="311">
        <f>IF(OR(ISBLANK('2. Collected Data'!J14),ISBLANK('2. Collected Data'!J114)),"",-1*('2. Collected Data'!J114-'2. Collected Data'!J14))</f>
        <v>-179</v>
      </c>
      <c r="G14" s="311">
        <f>IF(OR(ISBLANK('2. Collected Data'!K14),ISBLANK('2. Collected Data'!K114)),"",-1*('2. Collected Data'!K114-'2. Collected Data'!K14))</f>
        <v>-77</v>
      </c>
      <c r="H14" s="311">
        <f>IF(OR(ISBLANK('2. Collected Data'!L14),ISBLANK('2. Collected Data'!L114)),"",-1*('2. Collected Data'!L114-'2. Collected Data'!L14))</f>
        <v>-4</v>
      </c>
      <c r="I14" s="311">
        <f>IF(OR(ISBLANK('2. Collected Data'!M14),ISBLANK('2. Collected Data'!M114)),"",-1*('2. Collected Data'!M114-'2. Collected Data'!M14))</f>
        <v>-47</v>
      </c>
      <c r="J14" s="311">
        <f>IF(OR(ISBLANK('2. Collected Data'!N14),ISBLANK('2. Collected Data'!N114)),"",-1*('2. Collected Data'!N114-'2. Collected Data'!N14))</f>
        <v>-94</v>
      </c>
      <c r="K14" s="311">
        <f>IF(OR(ISBLANK('2. Collected Data'!O14),ISBLANK('2. Collected Data'!O114)),"",-1*('2. Collected Data'!O114-'2. Collected Data'!O14))</f>
        <v>-4</v>
      </c>
      <c r="L14" s="311" t="str">
        <f>IF(OR(ISBLANK('2. Collected Data'!P14),ISBLANK('2. Collected Data'!P114)),"",-1*('2. Collected Data'!P114-'2. Collected Data'!P14))</f>
        <v/>
      </c>
      <c r="M14" s="311">
        <f>IF(OR(ISBLANK('2. Collected Data'!Q14),ISBLANK('2. Collected Data'!Q114)),"",-1*('2. Collected Data'!Q114-'2. Collected Data'!Q14))</f>
        <v>0</v>
      </c>
      <c r="N14" s="311">
        <f>IF(OR(ISBLANK('2. Collected Data'!R14),ISBLANK('2. Collected Data'!R114)),"",-1*('2. Collected Data'!R114-'2. Collected Data'!R14))</f>
        <v>0</v>
      </c>
      <c r="O14" s="311" t="str">
        <f>IF(OR(ISBLANK('2. Collected Data'!S14),ISBLANK('2. Collected Data'!S114)),"",-1*('2. Collected Data'!S114-'2. Collected Data'!S14))</f>
        <v/>
      </c>
      <c r="P14" s="311" t="str">
        <f>IF(OR(ISBLANK('2. Collected Data'!T14),ISBLANK('2. Collected Data'!T114)),"",-1*('2. Collected Data'!T114-'2. Collected Data'!T14))</f>
        <v/>
      </c>
      <c r="Q14" s="311" t="str">
        <f>IF(OR(ISBLANK('2. Collected Data'!U14),ISBLANK('2. Collected Data'!U114)),"",-1*('2. Collected Data'!U114-'2. Collected Data'!U14))</f>
        <v/>
      </c>
      <c r="R14" s="311" t="str">
        <f>IF(OR(ISBLANK('2. Collected Data'!V14),ISBLANK('2. Collected Data'!V114)),"",-1*('2. Collected Data'!V114-'2. Collected Data'!V14))</f>
        <v/>
      </c>
      <c r="S14" s="311" t="str">
        <f>IF(OR(ISBLANK('2. Collected Data'!W14),ISBLANK('2. Collected Data'!W114)),"",-1*('2. Collected Data'!W114-'2. Collected Data'!W14))</f>
        <v/>
      </c>
      <c r="T14" s="311" t="str">
        <f>IF(OR(ISBLANK('2. Collected Data'!X14),ISBLANK('2. Collected Data'!X114)),"",-1*('2. Collected Data'!X114-'2. Collected Data'!X14))</f>
        <v/>
      </c>
      <c r="U14" s="311">
        <f>IF(OR(ISBLANK('2. Collected Data'!Y14),ISBLANK('2. Collected Data'!Y114)),"",-1*('2. Collected Data'!Y114-'2. Collected Data'!Y14))</f>
        <v>0</v>
      </c>
      <c r="V14" s="311">
        <f>IF(OR(ISBLANK('2. Collected Data'!Z14),ISBLANK('2. Collected Data'!Z114)),"",-1*('2. Collected Data'!Z114-'2. Collected Data'!Z14))</f>
        <v>0</v>
      </c>
      <c r="W14" s="312">
        <f>IF(OR(ISBLANK('2. Collected Data'!AA14),ISBLANK('2. Collected Data'!AA114)),"",-1*('2. Collected Data'!AA114-'2. Collected Data'!AA14))</f>
        <v>0</v>
      </c>
      <c r="X14" s="312">
        <f>IF(OR(ISBLANK('2. Collected Data'!AB14),ISBLANK('2. Collected Data'!AB114)),"",-1*('2. Collected Data'!AB114-'2. Collected Data'!AB14))</f>
        <v>0</v>
      </c>
      <c r="Y14" s="312">
        <f>IF(OR(ISBLANK('2. Collected Data'!AC14),ISBLANK('2. Collected Data'!AC114)),"",-1*('2. Collected Data'!AC114-'2. Collected Data'!AC14))</f>
        <v>0</v>
      </c>
      <c r="Z14" s="311">
        <f>IF(OR(ISBLANK('2. Collected Data'!AD14),ISBLANK('2. Collected Data'!AD114)),"",-1*('2. Collected Data'!AD114-'2. Collected Data'!AD14))</f>
        <v>0</v>
      </c>
      <c r="AA14" s="311">
        <f>IF(OR(ISBLANK('2. Collected Data'!AE14),ISBLANK('2. Collected Data'!AE114)),"",-1*('2. Collected Data'!AE114-'2. Collected Data'!AE14))</f>
        <v>0</v>
      </c>
      <c r="AB14" s="311">
        <f>IF(OR(ISBLANK('2. Collected Data'!AF14),ISBLANK('2. Collected Data'!AF114)),"",-1*('2. Collected Data'!AF114-'2. Collected Data'!AF14))</f>
        <v>3</v>
      </c>
      <c r="AC14" s="313">
        <f>IF(OR(ISBLANK('2. Collected Data'!AG14),ISBLANK('2. Collected Data'!AG114)),"",-1*('2. Collected Data'!AG114-'2. Collected Data'!AG14))</f>
        <v>0</v>
      </c>
      <c r="AD14" s="314"/>
      <c r="AE14" s="315">
        <f>IF(OR(ISBLANK('2. Collected Data'!AI14),ISBLANK('2. Collected Data'!AI114)),"",-1*('2. Collected Data'!AI114-'2. Collected Data'!AI14))</f>
        <v>-24100</v>
      </c>
      <c r="AF14" s="311">
        <f>IF(OR(ISBLANK('2. Collected Data'!AJ14),ISBLANK('2. Collected Data'!AJ114)),"",-1*('2. Collected Data'!AJ114-'2. Collected Data'!AJ14))</f>
        <v>22488</v>
      </c>
      <c r="AG14" s="311" t="str">
        <f>IF(OR(ISBLANK('2. Collected Data'!AK14),ISBLANK('2. Collected Data'!AK114)),"",-1*('2. Collected Data'!AK114-'2. Collected Data'!AK14))</f>
        <v/>
      </c>
      <c r="AH14" s="311">
        <f>IF(OR(ISBLANK('2. Collected Data'!AL14),ISBLANK('2. Collected Data'!AL114)),"",-1*('2. Collected Data'!AL114-'2. Collected Data'!AL14))</f>
        <v>-56401</v>
      </c>
      <c r="AI14" s="311" t="str">
        <f>IF(OR(ISBLANK('2. Collected Data'!AM14),ISBLANK('2. Collected Data'!AM114)),"",-1*('2. Collected Data'!AM114-'2. Collected Data'!AM14))</f>
        <v/>
      </c>
      <c r="AJ14" s="316"/>
      <c r="AK14" s="311" t="str">
        <f>IF(OR(ISBLANK('2. Collected Data'!AO14),ISBLANK('2. Collected Data'!AO114)),"",-1*('2. Collected Data'!AO114-'2. Collected Data'!AO14))</f>
        <v/>
      </c>
      <c r="AL14" s="311" t="str">
        <f>IF(OR(ISBLANK('2. Collected Data'!AP14),ISBLANK('2. Collected Data'!AP114)),"",-1*('2. Collected Data'!AP114-'2. Collected Data'!AP14))</f>
        <v/>
      </c>
      <c r="AM14" s="311" t="str">
        <f>IF(OR(ISBLANK('2. Collected Data'!AQ14),ISBLANK('2. Collected Data'!AQ114)),"",-1*('2. Collected Data'!AQ114-'2. Collected Data'!AQ14))</f>
        <v/>
      </c>
      <c r="AN14" s="311" t="str">
        <f>IF(OR(ISBLANK('2. Collected Data'!AR14),ISBLANK('2. Collected Data'!AR114)),"",-1*('2. Collected Data'!AR114-'2. Collected Data'!AR14))</f>
        <v/>
      </c>
      <c r="AO14" s="311" t="str">
        <f>IF(OR(ISBLANK('2. Collected Data'!AS14),ISBLANK('2. Collected Data'!AS114)),"",-1*('2. Collected Data'!AS114-'2. Collected Data'!AS14))</f>
        <v/>
      </c>
      <c r="AP14" s="311" t="str">
        <f>IF(OR(ISBLANK('2. Collected Data'!AT14),ISBLANK('2. Collected Data'!AT114)),"",-1*('2. Collected Data'!AT114-'2. Collected Data'!AT14))</f>
        <v/>
      </c>
      <c r="AQ14" s="313" t="str">
        <f>IF(OR(ISBLANK('2. Collected Data'!AU14),ISBLANK('2. Collected Data'!AU114)),"",-1*('2. Collected Data'!AU114-'2. Collected Data'!AU14))</f>
        <v/>
      </c>
      <c r="AR14" s="314"/>
      <c r="AS14" s="312" t="str">
        <f>IF(OR(ISBLANK('2. Collected Data'!AW14),ISBLANK('2. Collected Data'!AW114)),"",-1*('2. Collected Data'!AW114-'2. Collected Data'!AW14))</f>
        <v/>
      </c>
      <c r="AT14" s="312" t="str">
        <f>IF(OR(ISBLANK('2. Collected Data'!AX14),ISBLANK('2. Collected Data'!AX114)),"",-1*('2. Collected Data'!AX114-'2. Collected Data'!AX14))</f>
        <v/>
      </c>
      <c r="AU14" s="317"/>
      <c r="AV14" s="318"/>
      <c r="AW14" s="314"/>
      <c r="AX14" s="319">
        <f>IF(OR(ISBLANK('2. Collected Data'!BB14),ISBLANK('2. Collected Data'!BB114)),"",-1*('2. Collected Data'!BB114-'2. Collected Data'!BB14))</f>
        <v>8.5999999999999943</v>
      </c>
      <c r="AY14" s="320">
        <f>IF(OR(ISBLANK('2. Collected Data'!BC14),ISBLANK('2. Collected Data'!BC114)),"",-1*('2. Collected Data'!BC114-'2. Collected Data'!BC14))</f>
        <v>-495003</v>
      </c>
      <c r="AZ14" s="320">
        <f>IF(OR(ISBLANK('2. Collected Data'!BD14),ISBLANK('2. Collected Data'!BD114)),"",-1*('2. Collected Data'!BD114-'2. Collected Data'!BD14))</f>
        <v>-2216619</v>
      </c>
      <c r="BA14" s="320" t="str">
        <f>IF(OR(ISBLANK('2. Collected Data'!BE14),ISBLANK('2. Collected Data'!BE114)),"",-1*('2. Collected Data'!BE114-'2. Collected Data'!BE14))</f>
        <v/>
      </c>
      <c r="BB14" s="320" t="str">
        <f>IF(OR(ISBLANK('2. Collected Data'!BF14),ISBLANK('2. Collected Data'!BF114)),"",-1*('2. Collected Data'!BF114-'2. Collected Data'!BF14))</f>
        <v/>
      </c>
      <c r="BC14" s="317"/>
      <c r="BD14" s="319">
        <f>IF(OR(ISBLANK('2. Collected Data'!BH14),ISBLANK('2. Collected Data'!BH114)),"",-1*('2. Collected Data'!BH114-'2. Collected Data'!BH14))</f>
        <v>-15</v>
      </c>
      <c r="BE14" s="43"/>
      <c r="BF14" s="180"/>
      <c r="BG14" s="311">
        <f>IF(OR(ISBLANK('2. Collected Data'!BK14),ISBLANK('2. Collected Data'!BK114)),"",-1*('2. Collected Data'!BK114-'2. Collected Data'!BK14))</f>
        <v>-17</v>
      </c>
    </row>
    <row r="15" spans="1:59" s="50" customFormat="1" ht="11.25" customHeight="1" x14ac:dyDescent="0.15">
      <c r="A15" s="82" t="s">
        <v>153</v>
      </c>
      <c r="B15" s="146"/>
      <c r="C15" s="309">
        <f>IF(OR(ISBLANK('2. Collected Data'!G15),ISBLANK('2. Collected Data'!G115)),"",-1*('2. Collected Data'!G115-'2. Collected Data'!G15))</f>
        <v>0</v>
      </c>
      <c r="D15" s="309" t="str">
        <f>IF(OR(ISBLANK('2. Collected Data'!H15),ISBLANK('2. Collected Data'!H115)),"",-1*('2. Collected Data'!H115-'2. Collected Data'!H15))</f>
        <v/>
      </c>
      <c r="E15" s="309">
        <f>IF(OR(ISBLANK('2. Collected Data'!I15),ISBLANK('2. Collected Data'!I115)),"",-1*('2. Collected Data'!I115-'2. Collected Data'!I15))</f>
        <v>0</v>
      </c>
      <c r="F15" s="311">
        <f>IF(OR(ISBLANK('2. Collected Data'!J15),ISBLANK('2. Collected Data'!J115)),"",-1*('2. Collected Data'!J115-'2. Collected Data'!J15))</f>
        <v>0</v>
      </c>
      <c r="G15" s="311">
        <f>IF(OR(ISBLANK('2. Collected Data'!K15),ISBLANK('2. Collected Data'!K115)),"",-1*('2. Collected Data'!K115-'2. Collected Data'!K15))</f>
        <v>0</v>
      </c>
      <c r="H15" s="311">
        <f>IF(OR(ISBLANK('2. Collected Data'!L15),ISBLANK('2. Collected Data'!L115)),"",-1*('2. Collected Data'!L115-'2. Collected Data'!L15))</f>
        <v>0</v>
      </c>
      <c r="I15" s="311">
        <f>IF(OR(ISBLANK('2. Collected Data'!M15),ISBLANK('2. Collected Data'!M115)),"",-1*('2. Collected Data'!M115-'2. Collected Data'!M15))</f>
        <v>0</v>
      </c>
      <c r="J15" s="311">
        <f>IF(OR(ISBLANK('2. Collected Data'!N15),ISBLANK('2. Collected Data'!N115)),"",-1*('2. Collected Data'!N115-'2. Collected Data'!N15))</f>
        <v>0</v>
      </c>
      <c r="K15" s="311">
        <f>IF(OR(ISBLANK('2. Collected Data'!O15),ISBLANK('2. Collected Data'!O115)),"",-1*('2. Collected Data'!O115-'2. Collected Data'!O15))</f>
        <v>0</v>
      </c>
      <c r="L15" s="311">
        <f>IF(OR(ISBLANK('2. Collected Data'!P15),ISBLANK('2. Collected Data'!P115)),"",-1*('2. Collected Data'!P115-'2. Collected Data'!P15))</f>
        <v>0</v>
      </c>
      <c r="M15" s="311">
        <f>IF(OR(ISBLANK('2. Collected Data'!Q15),ISBLANK('2. Collected Data'!Q115)),"",-1*('2. Collected Data'!Q115-'2. Collected Data'!Q15))</f>
        <v>0</v>
      </c>
      <c r="N15" s="311">
        <f>IF(OR(ISBLANK('2. Collected Data'!R15),ISBLANK('2. Collected Data'!R115)),"",-1*('2. Collected Data'!R115-'2. Collected Data'!R15))</f>
        <v>0</v>
      </c>
      <c r="O15" s="311">
        <f>IF(OR(ISBLANK('2. Collected Data'!S15),ISBLANK('2. Collected Data'!S115)),"",-1*('2. Collected Data'!S115-'2. Collected Data'!S15))</f>
        <v>0</v>
      </c>
      <c r="P15" s="311">
        <f>IF(OR(ISBLANK('2. Collected Data'!T15),ISBLANK('2. Collected Data'!T115)),"",-1*('2. Collected Data'!T115-'2. Collected Data'!T15))</f>
        <v>0</v>
      </c>
      <c r="Q15" s="311">
        <f>IF(OR(ISBLANK('2. Collected Data'!U15),ISBLANK('2. Collected Data'!U115)),"",-1*('2. Collected Data'!U115-'2. Collected Data'!U15))</f>
        <v>0</v>
      </c>
      <c r="R15" s="311">
        <f>IF(OR(ISBLANK('2. Collected Data'!V15),ISBLANK('2. Collected Data'!V115)),"",-1*('2. Collected Data'!V115-'2. Collected Data'!V15))</f>
        <v>0</v>
      </c>
      <c r="S15" s="311">
        <f>IF(OR(ISBLANK('2. Collected Data'!W15),ISBLANK('2. Collected Data'!W115)),"",-1*('2. Collected Data'!W115-'2. Collected Data'!W15))</f>
        <v>0</v>
      </c>
      <c r="T15" s="311">
        <f>IF(OR(ISBLANK('2. Collected Data'!X15),ISBLANK('2. Collected Data'!X115)),"",-1*('2. Collected Data'!X115-'2. Collected Data'!X15))</f>
        <v>0</v>
      </c>
      <c r="U15" s="311">
        <f>IF(OR(ISBLANK('2. Collected Data'!Y15),ISBLANK('2. Collected Data'!Y115)),"",-1*('2. Collected Data'!Y115-'2. Collected Data'!Y15))</f>
        <v>0</v>
      </c>
      <c r="V15" s="311">
        <f>IF(OR(ISBLANK('2. Collected Data'!Z15),ISBLANK('2. Collected Data'!Z115)),"",-1*('2. Collected Data'!Z115-'2. Collected Data'!Z15))</f>
        <v>0</v>
      </c>
      <c r="W15" s="312">
        <f>IF(OR(ISBLANK('2. Collected Data'!AA15),ISBLANK('2. Collected Data'!AA115)),"",-1*('2. Collected Data'!AA115-'2. Collected Data'!AA15))</f>
        <v>0</v>
      </c>
      <c r="X15" s="312">
        <f>IF(OR(ISBLANK('2. Collected Data'!AB15),ISBLANK('2. Collected Data'!AB115)),"",-1*('2. Collected Data'!AB115-'2. Collected Data'!AB15))</f>
        <v>0</v>
      </c>
      <c r="Y15" s="312">
        <f>IF(OR(ISBLANK('2. Collected Data'!AC15),ISBLANK('2. Collected Data'!AC115)),"",-1*('2. Collected Data'!AC115-'2. Collected Data'!AC15))</f>
        <v>0</v>
      </c>
      <c r="Z15" s="311">
        <f>IF(OR(ISBLANK('2. Collected Data'!AD15),ISBLANK('2. Collected Data'!AD115)),"",-1*('2. Collected Data'!AD115-'2. Collected Data'!AD15))</f>
        <v>0</v>
      </c>
      <c r="AA15" s="311">
        <f>IF(OR(ISBLANK('2. Collected Data'!AE15),ISBLANK('2. Collected Data'!AE115)),"",-1*('2. Collected Data'!AE115-'2. Collected Data'!AE15))</f>
        <v>-3050</v>
      </c>
      <c r="AB15" s="311">
        <f>IF(OR(ISBLANK('2. Collected Data'!AF15),ISBLANK('2. Collected Data'!AF115)),"",-1*('2. Collected Data'!AF115-'2. Collected Data'!AF15))</f>
        <v>0</v>
      </c>
      <c r="AC15" s="313">
        <f>IF(OR(ISBLANK('2. Collected Data'!AG15),ISBLANK('2. Collected Data'!AG115)),"",-1*('2. Collected Data'!AG115-'2. Collected Data'!AG15))</f>
        <v>-9000</v>
      </c>
      <c r="AD15" s="314"/>
      <c r="AE15" s="315">
        <f>IF(OR(ISBLANK('2. Collected Data'!AI15),ISBLANK('2. Collected Data'!AI115)),"",-1*('2. Collected Data'!AI115-'2. Collected Data'!AI15))</f>
        <v>-19299</v>
      </c>
      <c r="AF15" s="311">
        <f>IF(OR(ISBLANK('2. Collected Data'!AJ15),ISBLANK('2. Collected Data'!AJ115)),"",-1*('2. Collected Data'!AJ115-'2. Collected Data'!AJ15))</f>
        <v>-13</v>
      </c>
      <c r="AG15" s="311">
        <f>IF(OR(ISBLANK('2. Collected Data'!AK15),ISBLANK('2. Collected Data'!AK115)),"",-1*('2. Collected Data'!AK115-'2. Collected Data'!AK15))</f>
        <v>0</v>
      </c>
      <c r="AH15" s="311">
        <f>IF(OR(ISBLANK('2. Collected Data'!AL15),ISBLANK('2. Collected Data'!AL115)),"",-1*('2. Collected Data'!AL115-'2. Collected Data'!AL15))</f>
        <v>0</v>
      </c>
      <c r="AI15" s="311" t="str">
        <f>IF(OR(ISBLANK('2. Collected Data'!AM15),ISBLANK('2. Collected Data'!AM115)),"",-1*('2. Collected Data'!AM115-'2. Collected Data'!AM15))</f>
        <v/>
      </c>
      <c r="AJ15" s="316"/>
      <c r="AK15" s="311">
        <f>IF(OR(ISBLANK('2. Collected Data'!AO15),ISBLANK('2. Collected Data'!AO115)),"",-1*('2. Collected Data'!AO115-'2. Collected Data'!AO15))</f>
        <v>106867</v>
      </c>
      <c r="AL15" s="311" t="str">
        <f>IF(OR(ISBLANK('2. Collected Data'!AP15),ISBLANK('2. Collected Data'!AP115)),"",-1*('2. Collected Data'!AP115-'2. Collected Data'!AP15))</f>
        <v/>
      </c>
      <c r="AM15" s="311">
        <f>IF(OR(ISBLANK('2. Collected Data'!AQ15),ISBLANK('2. Collected Data'!AQ115)),"",-1*('2. Collected Data'!AQ115-'2. Collected Data'!AQ15))</f>
        <v>-174091</v>
      </c>
      <c r="AN15" s="311" t="str">
        <f>IF(OR(ISBLANK('2. Collected Data'!AR15),ISBLANK('2. Collected Data'!AR115)),"",-1*('2. Collected Data'!AR115-'2. Collected Data'!AR15))</f>
        <v/>
      </c>
      <c r="AO15" s="311" t="str">
        <f>IF(OR(ISBLANK('2. Collected Data'!AS15),ISBLANK('2. Collected Data'!AS115)),"",-1*('2. Collected Data'!AS115-'2. Collected Data'!AS15))</f>
        <v/>
      </c>
      <c r="AP15" s="311" t="str">
        <f>IF(OR(ISBLANK('2. Collected Data'!AT15),ISBLANK('2. Collected Data'!AT115)),"",-1*('2. Collected Data'!AT115-'2. Collected Data'!AT15))</f>
        <v/>
      </c>
      <c r="AQ15" s="313" t="str">
        <f>IF(OR(ISBLANK('2. Collected Data'!AU15),ISBLANK('2. Collected Data'!AU115)),"",-1*('2. Collected Data'!AU115-'2. Collected Data'!AU15))</f>
        <v/>
      </c>
      <c r="AR15" s="314"/>
      <c r="AS15" s="312">
        <f>IF(OR(ISBLANK('2. Collected Data'!AW15),ISBLANK('2. Collected Data'!AW115)),"",-1*('2. Collected Data'!AW115-'2. Collected Data'!AW15))</f>
        <v>0.19999999999999996</v>
      </c>
      <c r="AT15" s="312">
        <f>IF(OR(ISBLANK('2. Collected Data'!AX15),ISBLANK('2. Collected Data'!AX115)),"",-1*('2. Collected Data'!AX115-'2. Collected Data'!AX15))</f>
        <v>-0.19999999999999996</v>
      </c>
      <c r="AU15" s="317"/>
      <c r="AV15" s="318"/>
      <c r="AW15" s="314"/>
      <c r="AX15" s="319">
        <f>IF(OR(ISBLANK('2. Collected Data'!BB15),ISBLANK('2. Collected Data'!BB115)),"",-1*('2. Collected Data'!BB115-'2. Collected Data'!BB15))</f>
        <v>11.420000000000002</v>
      </c>
      <c r="AY15" s="320">
        <f>IF(OR(ISBLANK('2. Collected Data'!BC15),ISBLANK('2. Collected Data'!BC115)),"",-1*('2. Collected Data'!BC115-'2. Collected Data'!BC15))</f>
        <v>-846964.12999999989</v>
      </c>
      <c r="AZ15" s="320">
        <f>IF(OR(ISBLANK('2. Collected Data'!BD15),ISBLANK('2. Collected Data'!BD115)),"",-1*('2. Collected Data'!BD115-'2. Collected Data'!BD15))</f>
        <v>1184071.8500000001</v>
      </c>
      <c r="BA15" s="320">
        <f>IF(OR(ISBLANK('2. Collected Data'!BE15),ISBLANK('2. Collected Data'!BE115)),"",-1*('2. Collected Data'!BE115-'2. Collected Data'!BE15))</f>
        <v>-1362548.1000000006</v>
      </c>
      <c r="BB15" s="320">
        <f>IF(OR(ISBLANK('2. Collected Data'!BF15),ISBLANK('2. Collected Data'!BF115)),"",-1*('2. Collected Data'!BF115-'2. Collected Data'!BF15))</f>
        <v>-13790006.07</v>
      </c>
      <c r="BC15" s="317"/>
      <c r="BD15" s="319">
        <f>IF(OR(ISBLANK('2. Collected Data'!BH15),ISBLANK('2. Collected Data'!BH115)),"",-1*('2. Collected Data'!BH115-'2. Collected Data'!BH15))</f>
        <v>8.0200000000000102</v>
      </c>
      <c r="BE15" s="43"/>
      <c r="BF15" s="180"/>
      <c r="BG15" s="311">
        <f>IF(OR(ISBLANK('2. Collected Data'!BK15),ISBLANK('2. Collected Data'!BK115)),"",-1*('2. Collected Data'!BK115-'2. Collected Data'!BK15))</f>
        <v>-131</v>
      </c>
    </row>
    <row r="16" spans="1:59" s="47" customFormat="1" ht="11.25" customHeight="1" x14ac:dyDescent="0.15">
      <c r="A16" s="82" t="s">
        <v>154</v>
      </c>
      <c r="B16" s="147"/>
      <c r="C16" s="309" t="str">
        <f>IF(OR(ISBLANK('2. Collected Data'!G16),ISBLANK('2. Collected Data'!G116)),"",-1*('2. Collected Data'!G116-'2. Collected Data'!G16))</f>
        <v/>
      </c>
      <c r="D16" s="309" t="str">
        <f>IF(OR(ISBLANK('2. Collected Data'!H16),ISBLANK('2. Collected Data'!H116)),"",-1*('2. Collected Data'!H116-'2. Collected Data'!H16))</f>
        <v/>
      </c>
      <c r="E16" s="309" t="str">
        <f>IF(OR(ISBLANK('2. Collected Data'!I16),ISBLANK('2. Collected Data'!I116)),"",-1*('2. Collected Data'!I116-'2. Collected Data'!I16))</f>
        <v/>
      </c>
      <c r="F16" s="311" t="str">
        <f>IF(OR(ISBLANK('2. Collected Data'!J16),ISBLANK('2. Collected Data'!J116)),"",-1*('2. Collected Data'!J116-'2. Collected Data'!J16))</f>
        <v/>
      </c>
      <c r="G16" s="311" t="str">
        <f>IF(OR(ISBLANK('2. Collected Data'!K16),ISBLANK('2. Collected Data'!K116)),"",-1*('2. Collected Data'!K116-'2. Collected Data'!K16))</f>
        <v/>
      </c>
      <c r="H16" s="311" t="str">
        <f>IF(OR(ISBLANK('2. Collected Data'!L16),ISBLANK('2. Collected Data'!L116)),"",-1*('2. Collected Data'!L116-'2. Collected Data'!L16))</f>
        <v/>
      </c>
      <c r="I16" s="311" t="str">
        <f>IF(OR(ISBLANK('2. Collected Data'!M16),ISBLANK('2. Collected Data'!M116)),"",-1*('2. Collected Data'!M116-'2. Collected Data'!M16))</f>
        <v/>
      </c>
      <c r="J16" s="311" t="str">
        <f>IF(OR(ISBLANK('2. Collected Data'!N16),ISBLANK('2. Collected Data'!N116)),"",-1*('2. Collected Data'!N116-'2. Collected Data'!N16))</f>
        <v/>
      </c>
      <c r="K16" s="311" t="str">
        <f>IF(OR(ISBLANK('2. Collected Data'!O16),ISBLANK('2. Collected Data'!O116)),"",-1*('2. Collected Data'!O116-'2. Collected Data'!O16))</f>
        <v/>
      </c>
      <c r="L16" s="311" t="str">
        <f>IF(OR(ISBLANK('2. Collected Data'!P16),ISBLANK('2. Collected Data'!P116)),"",-1*('2. Collected Data'!P116-'2. Collected Data'!P16))</f>
        <v/>
      </c>
      <c r="M16" s="311" t="str">
        <f>IF(OR(ISBLANK('2. Collected Data'!Q16),ISBLANK('2. Collected Data'!Q116)),"",-1*('2. Collected Data'!Q116-'2. Collected Data'!Q16))</f>
        <v/>
      </c>
      <c r="N16" s="311" t="str">
        <f>IF(OR(ISBLANK('2. Collected Data'!R16),ISBLANK('2. Collected Data'!R116)),"",-1*('2. Collected Data'!R116-'2. Collected Data'!R16))</f>
        <v/>
      </c>
      <c r="O16" s="311" t="str">
        <f>IF(OR(ISBLANK('2. Collected Data'!S16),ISBLANK('2. Collected Data'!S116)),"",-1*('2. Collected Data'!S116-'2. Collected Data'!S16))</f>
        <v/>
      </c>
      <c r="P16" s="311" t="str">
        <f>IF(OR(ISBLANK('2. Collected Data'!T16),ISBLANK('2. Collected Data'!T116)),"",-1*('2. Collected Data'!T116-'2. Collected Data'!T16))</f>
        <v/>
      </c>
      <c r="Q16" s="311" t="str">
        <f>IF(OR(ISBLANK('2. Collected Data'!U16),ISBLANK('2. Collected Data'!U116)),"",-1*('2. Collected Data'!U116-'2. Collected Data'!U16))</f>
        <v/>
      </c>
      <c r="R16" s="311" t="str">
        <f>IF(OR(ISBLANK('2. Collected Data'!V16),ISBLANK('2. Collected Data'!V116)),"",-1*('2. Collected Data'!V116-'2. Collected Data'!V16))</f>
        <v/>
      </c>
      <c r="S16" s="311" t="str">
        <f>IF(OR(ISBLANK('2. Collected Data'!W16),ISBLANK('2. Collected Data'!W116)),"",-1*('2. Collected Data'!W116-'2. Collected Data'!W16))</f>
        <v/>
      </c>
      <c r="T16" s="311" t="str">
        <f>IF(OR(ISBLANK('2. Collected Data'!X16),ISBLANK('2. Collected Data'!X116)),"",-1*('2. Collected Data'!X116-'2. Collected Data'!X16))</f>
        <v/>
      </c>
      <c r="U16" s="311" t="str">
        <f>IF(OR(ISBLANK('2. Collected Data'!Y16),ISBLANK('2. Collected Data'!Y116)),"",-1*('2. Collected Data'!Y116-'2. Collected Data'!Y16))</f>
        <v/>
      </c>
      <c r="V16" s="311" t="str">
        <f>IF(OR(ISBLANK('2. Collected Data'!Z16),ISBLANK('2. Collected Data'!Z116)),"",-1*('2. Collected Data'!Z116-'2. Collected Data'!Z16))</f>
        <v/>
      </c>
      <c r="W16" s="312" t="str">
        <f>IF(OR(ISBLANK('2. Collected Data'!AA16),ISBLANK('2. Collected Data'!AA116)),"",-1*('2. Collected Data'!AA116-'2. Collected Data'!AA16))</f>
        <v/>
      </c>
      <c r="X16" s="312" t="str">
        <f>IF(OR(ISBLANK('2. Collected Data'!AB16),ISBLANK('2. Collected Data'!AB116)),"",-1*('2. Collected Data'!AB116-'2. Collected Data'!AB16))</f>
        <v/>
      </c>
      <c r="Y16" s="312" t="str">
        <f>IF(OR(ISBLANK('2. Collected Data'!AC16),ISBLANK('2. Collected Data'!AC116)),"",-1*('2. Collected Data'!AC116-'2. Collected Data'!AC16))</f>
        <v/>
      </c>
      <c r="Z16" s="311" t="str">
        <f>IF(OR(ISBLANK('2. Collected Data'!AD16),ISBLANK('2. Collected Data'!AD116)),"",-1*('2. Collected Data'!AD116-'2. Collected Data'!AD16))</f>
        <v/>
      </c>
      <c r="AA16" s="311" t="str">
        <f>IF(OR(ISBLANK('2. Collected Data'!AE16),ISBLANK('2. Collected Data'!AE116)),"",-1*('2. Collected Data'!AE116-'2. Collected Data'!AE16))</f>
        <v/>
      </c>
      <c r="AB16" s="311" t="str">
        <f>IF(OR(ISBLANK('2. Collected Data'!AF16),ISBLANK('2. Collected Data'!AF116)),"",-1*('2. Collected Data'!AF116-'2. Collected Data'!AF16))</f>
        <v/>
      </c>
      <c r="AC16" s="313" t="str">
        <f>IF(OR(ISBLANK('2. Collected Data'!AG16),ISBLANK('2. Collected Data'!AG116)),"",-1*('2. Collected Data'!AG116-'2. Collected Data'!AG16))</f>
        <v/>
      </c>
      <c r="AD16" s="314"/>
      <c r="AE16" s="315" t="str">
        <f>IF(OR(ISBLANK('2. Collected Data'!AI16),ISBLANK('2. Collected Data'!AI116)),"",-1*('2. Collected Data'!AI116-'2. Collected Data'!AI16))</f>
        <v/>
      </c>
      <c r="AF16" s="311" t="str">
        <f>IF(OR(ISBLANK('2. Collected Data'!AJ16),ISBLANK('2. Collected Data'!AJ116)),"",-1*('2. Collected Data'!AJ116-'2. Collected Data'!AJ16))</f>
        <v/>
      </c>
      <c r="AG16" s="311" t="str">
        <f>IF(OR(ISBLANK('2. Collected Data'!AK16),ISBLANK('2. Collected Data'!AK116)),"",-1*('2. Collected Data'!AK116-'2. Collected Data'!AK16))</f>
        <v/>
      </c>
      <c r="AH16" s="311" t="str">
        <f>IF(OR(ISBLANK('2. Collected Data'!AL16),ISBLANK('2. Collected Data'!AL116)),"",-1*('2. Collected Data'!AL116-'2. Collected Data'!AL16))</f>
        <v/>
      </c>
      <c r="AI16" s="311" t="str">
        <f>IF(OR(ISBLANK('2. Collected Data'!AM16),ISBLANK('2. Collected Data'!AM116)),"",-1*('2. Collected Data'!AM116-'2. Collected Data'!AM16))</f>
        <v/>
      </c>
      <c r="AJ16" s="316"/>
      <c r="AK16" s="311" t="str">
        <f>IF(OR(ISBLANK('2. Collected Data'!AO16),ISBLANK('2. Collected Data'!AO116)),"",-1*('2. Collected Data'!AO116-'2. Collected Data'!AO16))</f>
        <v/>
      </c>
      <c r="AL16" s="311" t="str">
        <f>IF(OR(ISBLANK('2. Collected Data'!AP16),ISBLANK('2. Collected Data'!AP116)),"",-1*('2. Collected Data'!AP116-'2. Collected Data'!AP16))</f>
        <v/>
      </c>
      <c r="AM16" s="311" t="str">
        <f>IF(OR(ISBLANK('2. Collected Data'!AQ16),ISBLANK('2. Collected Data'!AQ116)),"",-1*('2. Collected Data'!AQ116-'2. Collected Data'!AQ16))</f>
        <v/>
      </c>
      <c r="AN16" s="311" t="str">
        <f>IF(OR(ISBLANK('2. Collected Data'!AR16),ISBLANK('2. Collected Data'!AR116)),"",-1*('2. Collected Data'!AR116-'2. Collected Data'!AR16))</f>
        <v/>
      </c>
      <c r="AO16" s="311" t="str">
        <f>IF(OR(ISBLANK('2. Collected Data'!AS16),ISBLANK('2. Collected Data'!AS116)),"",-1*('2. Collected Data'!AS116-'2. Collected Data'!AS16))</f>
        <v/>
      </c>
      <c r="AP16" s="311" t="str">
        <f>IF(OR(ISBLANK('2. Collected Data'!AT16),ISBLANK('2. Collected Data'!AT116)),"",-1*('2. Collected Data'!AT116-'2. Collected Data'!AT16))</f>
        <v/>
      </c>
      <c r="AQ16" s="313" t="str">
        <f>IF(OR(ISBLANK('2. Collected Data'!AU16),ISBLANK('2. Collected Data'!AU116)),"",-1*('2. Collected Data'!AU116-'2. Collected Data'!AU16))</f>
        <v/>
      </c>
      <c r="AR16" s="314"/>
      <c r="AS16" s="312" t="str">
        <f>IF(OR(ISBLANK('2. Collected Data'!AW16),ISBLANK('2. Collected Data'!AW116)),"",-1*('2. Collected Data'!AW116-'2. Collected Data'!AW16))</f>
        <v/>
      </c>
      <c r="AT16" s="312" t="str">
        <f>IF(OR(ISBLANK('2. Collected Data'!AX16),ISBLANK('2. Collected Data'!AX116)),"",-1*('2. Collected Data'!AX116-'2. Collected Data'!AX16))</f>
        <v/>
      </c>
      <c r="AU16" s="317"/>
      <c r="AV16" s="318"/>
      <c r="AW16" s="314"/>
      <c r="AX16" s="319" t="str">
        <f>IF(OR(ISBLANK('2. Collected Data'!BB16),ISBLANK('2. Collected Data'!BB116)),"",-1*('2. Collected Data'!BB116-'2. Collected Data'!BB16))</f>
        <v/>
      </c>
      <c r="AY16" s="320" t="str">
        <f>IF(OR(ISBLANK('2. Collected Data'!BC16),ISBLANK('2. Collected Data'!BC116)),"",-1*('2. Collected Data'!BC116-'2. Collected Data'!BC16))</f>
        <v/>
      </c>
      <c r="AZ16" s="320" t="str">
        <f>IF(OR(ISBLANK('2. Collected Data'!BD16),ISBLANK('2. Collected Data'!BD116)),"",-1*('2. Collected Data'!BD116-'2. Collected Data'!BD16))</f>
        <v/>
      </c>
      <c r="BA16" s="320" t="str">
        <f>IF(OR(ISBLANK('2. Collected Data'!BE16),ISBLANK('2. Collected Data'!BE116)),"",-1*('2. Collected Data'!BE116-'2. Collected Data'!BE16))</f>
        <v/>
      </c>
      <c r="BB16" s="320" t="str">
        <f>IF(OR(ISBLANK('2. Collected Data'!BF16),ISBLANK('2. Collected Data'!BF116)),"",-1*('2. Collected Data'!BF116-'2. Collected Data'!BF16))</f>
        <v/>
      </c>
      <c r="BC16" s="317"/>
      <c r="BD16" s="319" t="str">
        <f>IF(OR(ISBLANK('2. Collected Data'!BH16),ISBLANK('2. Collected Data'!BH116)),"",-1*('2. Collected Data'!BH116-'2. Collected Data'!BH16))</f>
        <v/>
      </c>
      <c r="BE16" s="43"/>
      <c r="BF16" s="180"/>
      <c r="BG16" s="311">
        <f>IF(OR(ISBLANK('2. Collected Data'!BK16),ISBLANK('2. Collected Data'!BK116)),"",-1*('2. Collected Data'!BK116-'2. Collected Data'!BK16))</f>
        <v>11</v>
      </c>
    </row>
    <row r="17" spans="1:59" s="47" customFormat="1" ht="11.25" customHeight="1" x14ac:dyDescent="0.15">
      <c r="A17" s="82" t="s">
        <v>131</v>
      </c>
      <c r="B17" s="147"/>
      <c r="C17" s="309">
        <f>IF(OR(ISBLANK('2. Collected Data'!G17),ISBLANK('2. Collected Data'!G117)),"",-1*('2. Collected Data'!G117-'2. Collected Data'!G17))</f>
        <v>43044</v>
      </c>
      <c r="D17" s="309">
        <f>IF(OR(ISBLANK('2. Collected Data'!H17),ISBLANK('2. Collected Data'!H117)),"",-1*('2. Collected Data'!H117-'2. Collected Data'!H17))</f>
        <v>-31</v>
      </c>
      <c r="E17" s="309">
        <f>IF(OR(ISBLANK('2. Collected Data'!I17),ISBLANK('2. Collected Data'!I117)),"",-1*('2. Collected Data'!I117-'2. Collected Data'!I17))</f>
        <v>392</v>
      </c>
      <c r="F17" s="311">
        <f>IF(OR(ISBLANK('2. Collected Data'!J17),ISBLANK('2. Collected Data'!J117)),"",-1*('2. Collected Data'!J117-'2. Collected Data'!J17))</f>
        <v>9</v>
      </c>
      <c r="G17" s="311">
        <f>IF(OR(ISBLANK('2. Collected Data'!K17),ISBLANK('2. Collected Data'!K117)),"",-1*('2. Collected Data'!K117-'2. Collected Data'!K17))</f>
        <v>-11</v>
      </c>
      <c r="H17" s="311">
        <f>IF(OR(ISBLANK('2. Collected Data'!L17),ISBLANK('2. Collected Data'!L117)),"",-1*('2. Collected Data'!L117-'2. Collected Data'!L17))</f>
        <v>0</v>
      </c>
      <c r="I17" s="311">
        <f>IF(OR(ISBLANK('2. Collected Data'!M17),ISBLANK('2. Collected Data'!M117)),"",-1*('2. Collected Data'!M117-'2. Collected Data'!M17))</f>
        <v>-64</v>
      </c>
      <c r="J17" s="311">
        <f>IF(OR(ISBLANK('2. Collected Data'!N17),ISBLANK('2. Collected Data'!N117)),"",-1*('2. Collected Data'!N117-'2. Collected Data'!N17))</f>
        <v>0</v>
      </c>
      <c r="K17" s="311">
        <f>IF(OR(ISBLANK('2. Collected Data'!O17),ISBLANK('2. Collected Data'!O117)),"",-1*('2. Collected Data'!O117-'2. Collected Data'!O17))</f>
        <v>-364</v>
      </c>
      <c r="L17" s="311">
        <f>IF(OR(ISBLANK('2. Collected Data'!P17),ISBLANK('2. Collected Data'!P117)),"",-1*('2. Collected Data'!P117-'2. Collected Data'!P17))</f>
        <v>0</v>
      </c>
      <c r="M17" s="311">
        <f>IF(OR(ISBLANK('2. Collected Data'!Q17),ISBLANK('2. Collected Data'!Q117)),"",-1*('2. Collected Data'!Q117-'2. Collected Data'!Q17))</f>
        <v>0</v>
      </c>
      <c r="N17" s="311">
        <f>IF(OR(ISBLANK('2. Collected Data'!R17),ISBLANK('2. Collected Data'!R117)),"",-1*('2. Collected Data'!R117-'2. Collected Data'!R17))</f>
        <v>0</v>
      </c>
      <c r="O17" s="311">
        <f>IF(OR(ISBLANK('2. Collected Data'!S17),ISBLANK('2. Collected Data'!S117)),"",-1*('2. Collected Data'!S117-'2. Collected Data'!S17))</f>
        <v>0</v>
      </c>
      <c r="P17" s="311">
        <f>IF(OR(ISBLANK('2. Collected Data'!T17),ISBLANK('2. Collected Data'!T117)),"",-1*('2. Collected Data'!T117-'2. Collected Data'!T17))</f>
        <v>0</v>
      </c>
      <c r="Q17" s="311">
        <f>IF(OR(ISBLANK('2. Collected Data'!U17),ISBLANK('2. Collected Data'!U117)),"",-1*('2. Collected Data'!U117-'2. Collected Data'!U17))</f>
        <v>0</v>
      </c>
      <c r="R17" s="311">
        <f>IF(OR(ISBLANK('2. Collected Data'!V17),ISBLANK('2. Collected Data'!V117)),"",-1*('2. Collected Data'!V117-'2. Collected Data'!V17))</f>
        <v>0</v>
      </c>
      <c r="S17" s="311">
        <f>IF(OR(ISBLANK('2. Collected Data'!W17),ISBLANK('2. Collected Data'!W117)),"",-1*('2. Collected Data'!W117-'2. Collected Data'!W17))</f>
        <v>0</v>
      </c>
      <c r="T17" s="311">
        <f>IF(OR(ISBLANK('2. Collected Data'!X17),ISBLANK('2. Collected Data'!X117)),"",-1*('2. Collected Data'!X117-'2. Collected Data'!X17))</f>
        <v>0</v>
      </c>
      <c r="U17" s="311">
        <f>IF(OR(ISBLANK('2. Collected Data'!Y17),ISBLANK('2. Collected Data'!Y117)),"",-1*('2. Collected Data'!Y117-'2. Collected Data'!Y17))</f>
        <v>-86</v>
      </c>
      <c r="V17" s="311">
        <f>IF(OR(ISBLANK('2. Collected Data'!Z17),ISBLANK('2. Collected Data'!Z117)),"",-1*('2. Collected Data'!Z117-'2. Collected Data'!Z17))</f>
        <v>215</v>
      </c>
      <c r="W17" s="312">
        <f>IF(OR(ISBLANK('2. Collected Data'!AA17),ISBLANK('2. Collected Data'!AA117)),"",-1*('2. Collected Data'!AA117-'2. Collected Data'!AA17))</f>
        <v>0</v>
      </c>
      <c r="X17" s="312">
        <f>IF(OR(ISBLANK('2. Collected Data'!AB17),ISBLANK('2. Collected Data'!AB117)),"",-1*('2. Collected Data'!AB117-'2. Collected Data'!AB17))</f>
        <v>0</v>
      </c>
      <c r="Y17" s="312">
        <f>IF(OR(ISBLANK('2. Collected Data'!AC17),ISBLANK('2. Collected Data'!AC117)),"",-1*('2. Collected Data'!AC117-'2. Collected Data'!AC17))</f>
        <v>0</v>
      </c>
      <c r="Z17" s="311">
        <f>IF(OR(ISBLANK('2. Collected Data'!AD17),ISBLANK('2. Collected Data'!AD117)),"",-1*('2. Collected Data'!AD117-'2. Collected Data'!AD17))</f>
        <v>0</v>
      </c>
      <c r="AA17" s="311">
        <f>IF(OR(ISBLANK('2. Collected Data'!AE17),ISBLANK('2. Collected Data'!AE117)),"",-1*('2. Collected Data'!AE117-'2. Collected Data'!AE17))</f>
        <v>0</v>
      </c>
      <c r="AB17" s="311">
        <f>IF(OR(ISBLANK('2. Collected Data'!AF17),ISBLANK('2. Collected Data'!AF117)),"",-1*('2. Collected Data'!AF117-'2. Collected Data'!AF17))</f>
        <v>0</v>
      </c>
      <c r="AC17" s="313">
        <f>IF(OR(ISBLANK('2. Collected Data'!AG17),ISBLANK('2. Collected Data'!AG117)),"",-1*('2. Collected Data'!AG117-'2. Collected Data'!AG17))</f>
        <v>0</v>
      </c>
      <c r="AD17" s="314"/>
      <c r="AE17" s="315">
        <f>IF(OR(ISBLANK('2. Collected Data'!AI17),ISBLANK('2. Collected Data'!AI117)),"",-1*('2. Collected Data'!AI117-'2. Collected Data'!AI17))</f>
        <v>16083</v>
      </c>
      <c r="AF17" s="311">
        <f>IF(OR(ISBLANK('2. Collected Data'!AJ17),ISBLANK('2. Collected Data'!AJ117)),"",-1*('2. Collected Data'!AJ117-'2. Collected Data'!AJ17))</f>
        <v>0</v>
      </c>
      <c r="AG17" s="311">
        <f>IF(OR(ISBLANK('2. Collected Data'!AK17),ISBLANK('2. Collected Data'!AK117)),"",-1*('2. Collected Data'!AK117-'2. Collected Data'!AK17))</f>
        <v>0</v>
      </c>
      <c r="AH17" s="311">
        <f>IF(OR(ISBLANK('2. Collected Data'!AL17),ISBLANK('2. Collected Data'!AL117)),"",-1*('2. Collected Data'!AL117-'2. Collected Data'!AL17))</f>
        <v>70741</v>
      </c>
      <c r="AI17" s="311">
        <f>IF(OR(ISBLANK('2. Collected Data'!AM17),ISBLANK('2. Collected Data'!AM117)),"",-1*('2. Collected Data'!AM117-'2. Collected Data'!AM17))</f>
        <v>0</v>
      </c>
      <c r="AJ17" s="316"/>
      <c r="AK17" s="311">
        <f>IF(OR(ISBLANK('2. Collected Data'!AO17),ISBLANK('2. Collected Data'!AO117)),"",-1*('2. Collected Data'!AO117-'2. Collected Data'!AO17))</f>
        <v>2279359</v>
      </c>
      <c r="AL17" s="311">
        <f>IF(OR(ISBLANK('2. Collected Data'!AP17),ISBLANK('2. Collected Data'!AP117)),"",-1*('2. Collected Data'!AP117-'2. Collected Data'!AP17))</f>
        <v>0</v>
      </c>
      <c r="AM17" s="311">
        <f>IF(OR(ISBLANK('2. Collected Data'!AQ17),ISBLANK('2. Collected Data'!AQ117)),"",-1*('2. Collected Data'!AQ117-'2. Collected Data'!AQ17))</f>
        <v>0</v>
      </c>
      <c r="AN17" s="311">
        <f>IF(OR(ISBLANK('2. Collected Data'!AR17),ISBLANK('2. Collected Data'!AR117)),"",-1*('2. Collected Data'!AR117-'2. Collected Data'!AR17))</f>
        <v>0</v>
      </c>
      <c r="AO17" s="311">
        <f>IF(OR(ISBLANK('2. Collected Data'!AS17),ISBLANK('2. Collected Data'!AS117)),"",-1*('2. Collected Data'!AS117-'2. Collected Data'!AS17))</f>
        <v>0</v>
      </c>
      <c r="AP17" s="311">
        <f>IF(OR(ISBLANK('2. Collected Data'!AT17),ISBLANK('2. Collected Data'!AT117)),"",-1*('2. Collected Data'!AT117-'2. Collected Data'!AT17))</f>
        <v>0</v>
      </c>
      <c r="AQ17" s="313">
        <f>IF(OR(ISBLANK('2. Collected Data'!AU17),ISBLANK('2. Collected Data'!AU117)),"",-1*('2. Collected Data'!AU117-'2. Collected Data'!AU17))</f>
        <v>0</v>
      </c>
      <c r="AR17" s="314"/>
      <c r="AS17" s="312">
        <f>IF(OR(ISBLANK('2. Collected Data'!AW17),ISBLANK('2. Collected Data'!AW117)),"",-1*('2. Collected Data'!AW117-'2. Collected Data'!AW17))</f>
        <v>0</v>
      </c>
      <c r="AT17" s="312">
        <f>IF(OR(ISBLANK('2. Collected Data'!AX17),ISBLANK('2. Collected Data'!AX117)),"",-1*('2. Collected Data'!AX117-'2. Collected Data'!AX17))</f>
        <v>0</v>
      </c>
      <c r="AU17" s="317"/>
      <c r="AV17" s="318"/>
      <c r="AW17" s="314"/>
      <c r="AX17" s="319">
        <f>IF(OR(ISBLANK('2. Collected Data'!BB17),ISBLANK('2. Collected Data'!BB117)),"",-1*('2. Collected Data'!BB117-'2. Collected Data'!BB17))</f>
        <v>19.75</v>
      </c>
      <c r="AY17" s="320">
        <f>IF(OR(ISBLANK('2. Collected Data'!BC17),ISBLANK('2. Collected Data'!BC117)),"",-1*('2. Collected Data'!BC117-'2. Collected Data'!BC17))</f>
        <v>-76852403.400000006</v>
      </c>
      <c r="AZ17" s="320">
        <f>IF(OR(ISBLANK('2. Collected Data'!BD17),ISBLANK('2. Collected Data'!BD117)),"",-1*('2. Collected Data'!BD117-'2. Collected Data'!BD17))</f>
        <v>-49313916</v>
      </c>
      <c r="BA17" s="320">
        <f>IF(OR(ISBLANK('2. Collected Data'!BE17),ISBLANK('2. Collected Data'!BE117)),"",-1*('2. Collected Data'!BE117-'2. Collected Data'!BE17))</f>
        <v>-2536918</v>
      </c>
      <c r="BB17" s="320">
        <f>IF(OR(ISBLANK('2. Collected Data'!BF17),ISBLANK('2. Collected Data'!BF117)),"",-1*('2. Collected Data'!BF117-'2. Collected Data'!BF17))</f>
        <v>-101903404.81</v>
      </c>
      <c r="BC17" s="317"/>
      <c r="BD17" s="319" t="str">
        <f>IF(OR(ISBLANK('2. Collected Data'!BH17),ISBLANK('2. Collected Data'!BH117)),"",-1*('2. Collected Data'!BH117-'2. Collected Data'!BH17))</f>
        <v/>
      </c>
      <c r="BE17" s="43"/>
      <c r="BF17" s="180"/>
      <c r="BG17" s="311">
        <f>IF(OR(ISBLANK('2. Collected Data'!BK17),ISBLANK('2. Collected Data'!BK117)),"",-1*('2. Collected Data'!BK117-'2. Collected Data'!BK17))</f>
        <v>-232</v>
      </c>
    </row>
    <row r="18" spans="1:59" s="50" customFormat="1" ht="11.25" customHeight="1" x14ac:dyDescent="0.15">
      <c r="A18" s="82" t="s">
        <v>132</v>
      </c>
      <c r="B18" s="147"/>
      <c r="C18" s="309">
        <f>IF(OR(ISBLANK('2. Collected Data'!G18),ISBLANK('2. Collected Data'!G118)),"",-1*('2. Collected Data'!G118-'2. Collected Data'!G18))</f>
        <v>-48</v>
      </c>
      <c r="D18" s="309">
        <f>IF(OR(ISBLANK('2. Collected Data'!H18),ISBLANK('2. Collected Data'!H118)),"",-1*('2. Collected Data'!H118-'2. Collected Data'!H18))</f>
        <v>0</v>
      </c>
      <c r="E18" s="309">
        <f>IF(OR(ISBLANK('2. Collected Data'!I18),ISBLANK('2. Collected Data'!I118)),"",-1*('2. Collected Data'!I118-'2. Collected Data'!I18))</f>
        <v>0</v>
      </c>
      <c r="F18" s="311">
        <f>IF(OR(ISBLANK('2. Collected Data'!J18),ISBLANK('2. Collected Data'!J118)),"",-1*('2. Collected Data'!J118-'2. Collected Data'!J18))</f>
        <v>0</v>
      </c>
      <c r="G18" s="311">
        <f>IF(OR(ISBLANK('2. Collected Data'!K18),ISBLANK('2. Collected Data'!K118)),"",-1*('2. Collected Data'!K118-'2. Collected Data'!K18))</f>
        <v>0</v>
      </c>
      <c r="H18" s="311">
        <f>IF(OR(ISBLANK('2. Collected Data'!L18),ISBLANK('2. Collected Data'!L118)),"",-1*('2. Collected Data'!L118-'2. Collected Data'!L18))</f>
        <v>0</v>
      </c>
      <c r="I18" s="311">
        <f>IF(OR(ISBLANK('2. Collected Data'!M18),ISBLANK('2. Collected Data'!M118)),"",-1*('2. Collected Data'!M118-'2. Collected Data'!M18))</f>
        <v>0</v>
      </c>
      <c r="J18" s="311">
        <f>IF(OR(ISBLANK('2. Collected Data'!N18),ISBLANK('2. Collected Data'!N118)),"",-1*('2. Collected Data'!N118-'2. Collected Data'!N18))</f>
        <v>0</v>
      </c>
      <c r="K18" s="311">
        <f>IF(OR(ISBLANK('2. Collected Data'!O18),ISBLANK('2. Collected Data'!O118)),"",-1*('2. Collected Data'!O118-'2. Collected Data'!O18))</f>
        <v>0</v>
      </c>
      <c r="L18" s="311">
        <f>IF(OR(ISBLANK('2. Collected Data'!P18),ISBLANK('2. Collected Data'!P118)),"",-1*('2. Collected Data'!P118-'2. Collected Data'!P18))</f>
        <v>-359</v>
      </c>
      <c r="M18" s="311">
        <f>IF(OR(ISBLANK('2. Collected Data'!Q18),ISBLANK('2. Collected Data'!Q118)),"",-1*('2. Collected Data'!Q118-'2. Collected Data'!Q18))</f>
        <v>0</v>
      </c>
      <c r="N18" s="311">
        <f>IF(OR(ISBLANK('2. Collected Data'!R18),ISBLANK('2. Collected Data'!R118)),"",-1*('2. Collected Data'!R118-'2. Collected Data'!R18))</f>
        <v>0</v>
      </c>
      <c r="O18" s="311">
        <f>IF(OR(ISBLANK('2. Collected Data'!S18),ISBLANK('2. Collected Data'!S118)),"",-1*('2. Collected Data'!S118-'2. Collected Data'!S18))</f>
        <v>0</v>
      </c>
      <c r="P18" s="311">
        <f>IF(OR(ISBLANK('2. Collected Data'!T18),ISBLANK('2. Collected Data'!T118)),"",-1*('2. Collected Data'!T118-'2. Collected Data'!T18))</f>
        <v>0</v>
      </c>
      <c r="Q18" s="311">
        <f>IF(OR(ISBLANK('2. Collected Data'!U18),ISBLANK('2. Collected Data'!U118)),"",-1*('2. Collected Data'!U118-'2. Collected Data'!U18))</f>
        <v>0</v>
      </c>
      <c r="R18" s="311">
        <f>IF(OR(ISBLANK('2. Collected Data'!V18),ISBLANK('2. Collected Data'!V118)),"",-1*('2. Collected Data'!V118-'2. Collected Data'!V18))</f>
        <v>0</v>
      </c>
      <c r="S18" s="311">
        <f>IF(OR(ISBLANK('2. Collected Data'!W18),ISBLANK('2. Collected Data'!W118)),"",-1*('2. Collected Data'!W118-'2. Collected Data'!W18))</f>
        <v>0</v>
      </c>
      <c r="T18" s="311">
        <f>IF(OR(ISBLANK('2. Collected Data'!X18),ISBLANK('2. Collected Data'!X118)),"",-1*('2. Collected Data'!X118-'2. Collected Data'!X18))</f>
        <v>-6</v>
      </c>
      <c r="U18" s="311">
        <f>IF(OR(ISBLANK('2. Collected Data'!Y18),ISBLANK('2. Collected Data'!Y118)),"",-1*('2. Collected Data'!Y118-'2. Collected Data'!Y18))</f>
        <v>0</v>
      </c>
      <c r="V18" s="311">
        <f>IF(OR(ISBLANK('2. Collected Data'!Z18),ISBLANK('2. Collected Data'!Z118)),"",-1*('2. Collected Data'!Z118-'2. Collected Data'!Z18))</f>
        <v>0</v>
      </c>
      <c r="W18" s="312">
        <f>IF(OR(ISBLANK('2. Collected Data'!AA18),ISBLANK('2. Collected Data'!AA118)),"",-1*('2. Collected Data'!AA118-'2. Collected Data'!AA18))</f>
        <v>0</v>
      </c>
      <c r="X18" s="312">
        <f>IF(OR(ISBLANK('2. Collected Data'!AB18),ISBLANK('2. Collected Data'!AB118)),"",-1*('2. Collected Data'!AB118-'2. Collected Data'!AB18))</f>
        <v>0</v>
      </c>
      <c r="Y18" s="312">
        <f>IF(OR(ISBLANK('2. Collected Data'!AC18),ISBLANK('2. Collected Data'!AC118)),"",-1*('2. Collected Data'!AC118-'2. Collected Data'!AC18))</f>
        <v>0</v>
      </c>
      <c r="Z18" s="311">
        <f>IF(OR(ISBLANK('2. Collected Data'!AD18),ISBLANK('2. Collected Data'!AD118)),"",-1*('2. Collected Data'!AD118-'2. Collected Data'!AD18))</f>
        <v>0</v>
      </c>
      <c r="AA18" s="311">
        <f>IF(OR(ISBLANK('2. Collected Data'!AE18),ISBLANK('2. Collected Data'!AE118)),"",-1*('2. Collected Data'!AE118-'2. Collected Data'!AE18))</f>
        <v>0</v>
      </c>
      <c r="AB18" s="311">
        <f>IF(OR(ISBLANK('2. Collected Data'!AF18),ISBLANK('2. Collected Data'!AF118)),"",-1*('2. Collected Data'!AF118-'2. Collected Data'!AF18))</f>
        <v>0</v>
      </c>
      <c r="AC18" s="313">
        <f>IF(OR(ISBLANK('2. Collected Data'!AG18),ISBLANK('2. Collected Data'!AG118)),"",-1*('2. Collected Data'!AG118-'2. Collected Data'!AG18))</f>
        <v>0</v>
      </c>
      <c r="AD18" s="314"/>
      <c r="AE18" s="315">
        <f>IF(OR(ISBLANK('2. Collected Data'!AI18),ISBLANK('2. Collected Data'!AI118)),"",-1*('2. Collected Data'!AI118-'2. Collected Data'!AI18))</f>
        <v>-54747</v>
      </c>
      <c r="AF18" s="311">
        <f>IF(OR(ISBLANK('2. Collected Data'!AJ18),ISBLANK('2. Collected Data'!AJ118)),"",-1*('2. Collected Data'!AJ118-'2. Collected Data'!AJ18))</f>
        <v>5</v>
      </c>
      <c r="AG18" s="311" t="str">
        <f>IF(OR(ISBLANK('2. Collected Data'!AK18),ISBLANK('2. Collected Data'!AK118)),"",-1*('2. Collected Data'!AK118-'2. Collected Data'!AK18))</f>
        <v/>
      </c>
      <c r="AH18" s="311">
        <f>IF(OR(ISBLANK('2. Collected Data'!AL18),ISBLANK('2. Collected Data'!AL118)),"",-1*('2. Collected Data'!AL118-'2. Collected Data'!AL18))</f>
        <v>10000</v>
      </c>
      <c r="AI18" s="311" t="str">
        <f>IF(OR(ISBLANK('2. Collected Data'!AM18),ISBLANK('2. Collected Data'!AM118)),"",-1*('2. Collected Data'!AM118-'2. Collected Data'!AM18))</f>
        <v/>
      </c>
      <c r="AJ18" s="316"/>
      <c r="AK18" s="311">
        <f>IF(OR(ISBLANK('2. Collected Data'!AO18),ISBLANK('2. Collected Data'!AO118)),"",-1*('2. Collected Data'!AO118-'2. Collected Data'!AO18))</f>
        <v>235523</v>
      </c>
      <c r="AL18" s="311" t="str">
        <f>IF(OR(ISBLANK('2. Collected Data'!AP18),ISBLANK('2. Collected Data'!AP118)),"",-1*('2. Collected Data'!AP118-'2. Collected Data'!AP18))</f>
        <v/>
      </c>
      <c r="AM18" s="311">
        <f>IF(OR(ISBLANK('2. Collected Data'!AQ18),ISBLANK('2. Collected Data'!AQ118)),"",-1*('2. Collected Data'!AQ118-'2. Collected Data'!AQ18))</f>
        <v>-3120040</v>
      </c>
      <c r="AN18" s="311" t="str">
        <f>IF(OR(ISBLANK('2. Collected Data'!AR18),ISBLANK('2. Collected Data'!AR118)),"",-1*('2. Collected Data'!AR118-'2. Collected Data'!AR18))</f>
        <v/>
      </c>
      <c r="AO18" s="311" t="str">
        <f>IF(OR(ISBLANK('2. Collected Data'!AS18),ISBLANK('2. Collected Data'!AS118)),"",-1*('2. Collected Data'!AS118-'2. Collected Data'!AS18))</f>
        <v/>
      </c>
      <c r="AP18" s="311" t="str">
        <f>IF(OR(ISBLANK('2. Collected Data'!AT18),ISBLANK('2. Collected Data'!AT118)),"",-1*('2. Collected Data'!AT118-'2. Collected Data'!AT18))</f>
        <v/>
      </c>
      <c r="AQ18" s="313" t="str">
        <f>IF(OR(ISBLANK('2. Collected Data'!AU18),ISBLANK('2. Collected Data'!AU118)),"",-1*('2. Collected Data'!AU118-'2. Collected Data'!AU18))</f>
        <v/>
      </c>
      <c r="AR18" s="314"/>
      <c r="AS18" s="312" t="str">
        <f>IF(OR(ISBLANK('2. Collected Data'!AW18),ISBLANK('2. Collected Data'!AW118)),"",-1*('2. Collected Data'!AW118-'2. Collected Data'!AW18))</f>
        <v/>
      </c>
      <c r="AT18" s="312" t="str">
        <f>IF(OR(ISBLANK('2. Collected Data'!AX18),ISBLANK('2. Collected Data'!AX118)),"",-1*('2. Collected Data'!AX118-'2. Collected Data'!AX18))</f>
        <v/>
      </c>
      <c r="AU18" s="317"/>
      <c r="AV18" s="318"/>
      <c r="AW18" s="314"/>
      <c r="AX18" s="319">
        <f>IF(OR(ISBLANK('2. Collected Data'!BB18),ISBLANK('2. Collected Data'!BB118)),"",-1*('2. Collected Data'!BB118-'2. Collected Data'!BB18))</f>
        <v>-44.69</v>
      </c>
      <c r="AY18" s="320">
        <f>IF(OR(ISBLANK('2. Collected Data'!BC18),ISBLANK('2. Collected Data'!BC118)),"",-1*('2. Collected Data'!BC118-'2. Collected Data'!BC18))</f>
        <v>-9275715</v>
      </c>
      <c r="AZ18" s="320">
        <f>IF(OR(ISBLANK('2. Collected Data'!BD18),ISBLANK('2. Collected Data'!BD118)),"",-1*('2. Collected Data'!BD118-'2. Collected Data'!BD18))</f>
        <v>-12947448</v>
      </c>
      <c r="BA18" s="320">
        <f>IF(OR(ISBLANK('2. Collected Data'!BE18),ISBLANK('2. Collected Data'!BE118)),"",-1*('2. Collected Data'!BE118-'2. Collected Data'!BE18))</f>
        <v>-15170894</v>
      </c>
      <c r="BB18" s="320">
        <f>IF(OR(ISBLANK('2. Collected Data'!BF18),ISBLANK('2. Collected Data'!BF118)),"",-1*('2. Collected Data'!BF118-'2. Collected Data'!BF18))</f>
        <v>-112239226</v>
      </c>
      <c r="BC18" s="317"/>
      <c r="BD18" s="319">
        <f>IF(OR(ISBLANK('2. Collected Data'!BH18),ISBLANK('2. Collected Data'!BH118)),"",-1*('2. Collected Data'!BH118-'2. Collected Data'!BH18))</f>
        <v>-52.489999999999995</v>
      </c>
      <c r="BE18" s="43"/>
      <c r="BF18" s="180"/>
      <c r="BG18" s="311">
        <f>IF(OR(ISBLANK('2. Collected Data'!BK18),ISBLANK('2. Collected Data'!BK118)),"",-1*('2. Collected Data'!BK118-'2. Collected Data'!BK18))</f>
        <v>-165</v>
      </c>
    </row>
    <row r="19" spans="1:59" s="50" customFormat="1" ht="11.25" customHeight="1" x14ac:dyDescent="0.15">
      <c r="A19" s="82" t="s">
        <v>133</v>
      </c>
      <c r="B19" s="147"/>
      <c r="C19" s="309">
        <f>IF(OR(ISBLANK('2. Collected Data'!G19),ISBLANK('2. Collected Data'!G119)),"",-1*('2. Collected Data'!G119-'2. Collected Data'!G19))</f>
        <v>0</v>
      </c>
      <c r="D19" s="309">
        <f>IF(OR(ISBLANK('2. Collected Data'!H19),ISBLANK('2. Collected Data'!H119)),"",-1*('2. Collected Data'!H119-'2. Collected Data'!H19))</f>
        <v>0</v>
      </c>
      <c r="E19" s="309">
        <f>IF(OR(ISBLANK('2. Collected Data'!I19),ISBLANK('2. Collected Data'!I119)),"",-1*('2. Collected Data'!I119-'2. Collected Data'!I19))</f>
        <v>0</v>
      </c>
      <c r="F19" s="311">
        <f>IF(OR(ISBLANK('2. Collected Data'!J19),ISBLANK('2. Collected Data'!J119)),"",-1*('2. Collected Data'!J119-'2. Collected Data'!J19))</f>
        <v>0</v>
      </c>
      <c r="G19" s="311">
        <f>IF(OR(ISBLANK('2. Collected Data'!K19),ISBLANK('2. Collected Data'!K119)),"",-1*('2. Collected Data'!K119-'2. Collected Data'!K19))</f>
        <v>0</v>
      </c>
      <c r="H19" s="311">
        <f>IF(OR(ISBLANK('2. Collected Data'!L19),ISBLANK('2. Collected Data'!L119)),"",-1*('2. Collected Data'!L119-'2. Collected Data'!L19))</f>
        <v>0</v>
      </c>
      <c r="I19" s="311">
        <f>IF(OR(ISBLANK('2. Collected Data'!M19),ISBLANK('2. Collected Data'!M119)),"",-1*('2. Collected Data'!M119-'2. Collected Data'!M19))</f>
        <v>0</v>
      </c>
      <c r="J19" s="311">
        <f>IF(OR(ISBLANK('2. Collected Data'!N19),ISBLANK('2. Collected Data'!N119)),"",-1*('2. Collected Data'!N119-'2. Collected Data'!N19))</f>
        <v>0</v>
      </c>
      <c r="K19" s="311">
        <f>IF(OR(ISBLANK('2. Collected Data'!O19),ISBLANK('2. Collected Data'!O119)),"",-1*('2. Collected Data'!O119-'2. Collected Data'!O19))</f>
        <v>0</v>
      </c>
      <c r="L19" s="311">
        <f>IF(OR(ISBLANK('2. Collected Data'!P19),ISBLANK('2. Collected Data'!P119)),"",-1*('2. Collected Data'!P119-'2. Collected Data'!P19))</f>
        <v>3</v>
      </c>
      <c r="M19" s="311">
        <f>IF(OR(ISBLANK('2. Collected Data'!Q19),ISBLANK('2. Collected Data'!Q119)),"",-1*('2. Collected Data'!Q119-'2. Collected Data'!Q19))</f>
        <v>0</v>
      </c>
      <c r="N19" s="311">
        <f>IF(OR(ISBLANK('2. Collected Data'!R19),ISBLANK('2. Collected Data'!R119)),"",-1*('2. Collected Data'!R119-'2. Collected Data'!R19))</f>
        <v>0</v>
      </c>
      <c r="O19" s="311">
        <f>IF(OR(ISBLANK('2. Collected Data'!S19),ISBLANK('2. Collected Data'!S119)),"",-1*('2. Collected Data'!S119-'2. Collected Data'!S19))</f>
        <v>0</v>
      </c>
      <c r="P19" s="311">
        <f>IF(OR(ISBLANK('2. Collected Data'!T19),ISBLANK('2. Collected Data'!T119)),"",-1*('2. Collected Data'!T119-'2. Collected Data'!T19))</f>
        <v>0</v>
      </c>
      <c r="Q19" s="311">
        <f>IF(OR(ISBLANK('2. Collected Data'!U19),ISBLANK('2. Collected Data'!U119)),"",-1*('2. Collected Data'!U119-'2. Collected Data'!U19))</f>
        <v>0</v>
      </c>
      <c r="R19" s="311">
        <f>IF(OR(ISBLANK('2. Collected Data'!V19),ISBLANK('2. Collected Data'!V119)),"",-1*('2. Collected Data'!V119-'2. Collected Data'!V19))</f>
        <v>0</v>
      </c>
      <c r="S19" s="311">
        <f>IF(OR(ISBLANK('2. Collected Data'!W19),ISBLANK('2. Collected Data'!W119)),"",-1*('2. Collected Data'!W119-'2. Collected Data'!W19))</f>
        <v>0</v>
      </c>
      <c r="T19" s="311">
        <f>IF(OR(ISBLANK('2. Collected Data'!X19),ISBLANK('2. Collected Data'!X119)),"",-1*('2. Collected Data'!X119-'2. Collected Data'!X19))</f>
        <v>0</v>
      </c>
      <c r="U19" s="311">
        <f>IF(OR(ISBLANK('2. Collected Data'!Y19),ISBLANK('2. Collected Data'!Y119)),"",-1*('2. Collected Data'!Y119-'2. Collected Data'!Y19))</f>
        <v>0</v>
      </c>
      <c r="V19" s="311">
        <f>IF(OR(ISBLANK('2. Collected Data'!Z19),ISBLANK('2. Collected Data'!Z119)),"",-1*('2. Collected Data'!Z119-'2. Collected Data'!Z19))</f>
        <v>0</v>
      </c>
      <c r="W19" s="312">
        <f>IF(OR(ISBLANK('2. Collected Data'!AA19),ISBLANK('2. Collected Data'!AA119)),"",-1*('2. Collected Data'!AA119-'2. Collected Data'!AA19))</f>
        <v>0</v>
      </c>
      <c r="X19" s="312">
        <f>IF(OR(ISBLANK('2. Collected Data'!AB19),ISBLANK('2. Collected Data'!AB119)),"",-1*('2. Collected Data'!AB119-'2. Collected Data'!AB19))</f>
        <v>0</v>
      </c>
      <c r="Y19" s="312">
        <f>IF(OR(ISBLANK('2. Collected Data'!AC19),ISBLANK('2. Collected Data'!AC119)),"",-1*('2. Collected Data'!AC119-'2. Collected Data'!AC19))</f>
        <v>0</v>
      </c>
      <c r="Z19" s="311">
        <f>IF(OR(ISBLANK('2. Collected Data'!AD19),ISBLANK('2. Collected Data'!AD119)),"",-1*('2. Collected Data'!AD119-'2. Collected Data'!AD19))</f>
        <v>0</v>
      </c>
      <c r="AA19" s="311">
        <f>IF(OR(ISBLANK('2. Collected Data'!AE19),ISBLANK('2. Collected Data'!AE119)),"",-1*('2. Collected Data'!AE119-'2. Collected Data'!AE19))</f>
        <v>0</v>
      </c>
      <c r="AB19" s="311">
        <f>IF(OR(ISBLANK('2. Collected Data'!AF19),ISBLANK('2. Collected Data'!AF119)),"",-1*('2. Collected Data'!AF119-'2. Collected Data'!AF19))</f>
        <v>0</v>
      </c>
      <c r="AC19" s="313">
        <f>IF(OR(ISBLANK('2. Collected Data'!AG19),ISBLANK('2. Collected Data'!AG119)),"",-1*('2. Collected Data'!AG119-'2. Collected Data'!AG19))</f>
        <v>0</v>
      </c>
      <c r="AD19" s="314"/>
      <c r="AE19" s="315">
        <f>IF(OR(ISBLANK('2. Collected Data'!AI19),ISBLANK('2. Collected Data'!AI119)),"",-1*('2. Collected Data'!AI119-'2. Collected Data'!AI19))</f>
        <v>84864</v>
      </c>
      <c r="AF19" s="311" t="str">
        <f>IF(OR(ISBLANK('2. Collected Data'!AJ19),ISBLANK('2. Collected Data'!AJ119)),"",-1*('2. Collected Data'!AJ119-'2. Collected Data'!AJ19))</f>
        <v/>
      </c>
      <c r="AG19" s="311" t="str">
        <f>IF(OR(ISBLANK('2. Collected Data'!AK19),ISBLANK('2. Collected Data'!AK119)),"",-1*('2. Collected Data'!AK119-'2. Collected Data'!AK19))</f>
        <v/>
      </c>
      <c r="AH19" s="311" t="str">
        <f>IF(OR(ISBLANK('2. Collected Data'!AL19),ISBLANK('2. Collected Data'!AL119)),"",-1*('2. Collected Data'!AL119-'2. Collected Data'!AL19))</f>
        <v/>
      </c>
      <c r="AI19" s="311" t="str">
        <f>IF(OR(ISBLANK('2. Collected Data'!AM19),ISBLANK('2. Collected Data'!AM119)),"",-1*('2. Collected Data'!AM119-'2. Collected Data'!AM19))</f>
        <v/>
      </c>
      <c r="AJ19" s="316"/>
      <c r="AK19" s="311">
        <f>IF(OR(ISBLANK('2. Collected Data'!AO19),ISBLANK('2. Collected Data'!AO119)),"",-1*('2. Collected Data'!AO119-'2. Collected Data'!AO19))</f>
        <v>0</v>
      </c>
      <c r="AL19" s="311">
        <f>IF(OR(ISBLANK('2. Collected Data'!AP19),ISBLANK('2. Collected Data'!AP119)),"",-1*('2. Collected Data'!AP119-'2. Collected Data'!AP19))</f>
        <v>0</v>
      </c>
      <c r="AM19" s="311">
        <f>IF(OR(ISBLANK('2. Collected Data'!AQ19),ISBLANK('2. Collected Data'!AQ119)),"",-1*('2. Collected Data'!AQ119-'2. Collected Data'!AQ19))</f>
        <v>493803</v>
      </c>
      <c r="AN19" s="311">
        <f>IF(OR(ISBLANK('2. Collected Data'!AR19),ISBLANK('2. Collected Data'!AR119)),"",-1*('2. Collected Data'!AR119-'2. Collected Data'!AR19))</f>
        <v>0</v>
      </c>
      <c r="AO19" s="311">
        <f>IF(OR(ISBLANK('2. Collected Data'!AS19),ISBLANK('2. Collected Data'!AS119)),"",-1*('2. Collected Data'!AS119-'2. Collected Data'!AS19))</f>
        <v>0</v>
      </c>
      <c r="AP19" s="311">
        <f>IF(OR(ISBLANK('2. Collected Data'!AT19),ISBLANK('2. Collected Data'!AT119)),"",-1*('2. Collected Data'!AT119-'2. Collected Data'!AT19))</f>
        <v>0</v>
      </c>
      <c r="AQ19" s="313">
        <f>IF(OR(ISBLANK('2. Collected Data'!AU19),ISBLANK('2. Collected Data'!AU119)),"",-1*('2. Collected Data'!AU119-'2. Collected Data'!AU19))</f>
        <v>0</v>
      </c>
      <c r="AR19" s="314"/>
      <c r="AS19" s="312">
        <f>IF(OR(ISBLANK('2. Collected Data'!AW19),ISBLANK('2. Collected Data'!AW119)),"",-1*('2. Collected Data'!AW119-'2. Collected Data'!AW19))</f>
        <v>-8.0000000000000016E-2</v>
      </c>
      <c r="AT19" s="312">
        <f>IF(OR(ISBLANK('2. Collected Data'!AX19),ISBLANK('2. Collected Data'!AX119)),"",-1*('2. Collected Data'!AX119-'2. Collected Data'!AX19))</f>
        <v>8.0000000000000071E-2</v>
      </c>
      <c r="AU19" s="317"/>
      <c r="AV19" s="318"/>
      <c r="AW19" s="314"/>
      <c r="AX19" s="319">
        <f>IF(OR(ISBLANK('2. Collected Data'!BB19),ISBLANK('2. Collected Data'!BB119)),"",-1*('2. Collected Data'!BB119-'2. Collected Data'!BB19))</f>
        <v>0</v>
      </c>
      <c r="AY19" s="320">
        <f>IF(OR(ISBLANK('2. Collected Data'!BC19),ISBLANK('2. Collected Data'!BC119)),"",-1*('2. Collected Data'!BC119-'2. Collected Data'!BC19))</f>
        <v>2685208</v>
      </c>
      <c r="AZ19" s="320">
        <f>IF(OR(ISBLANK('2. Collected Data'!BD19),ISBLANK('2. Collected Data'!BD119)),"",-1*('2. Collected Data'!BD119-'2. Collected Data'!BD19))</f>
        <v>1449605</v>
      </c>
      <c r="BA19" s="320">
        <f>IF(OR(ISBLANK('2. Collected Data'!BE19),ISBLANK('2. Collected Data'!BE119)),"",-1*('2. Collected Data'!BE119-'2. Collected Data'!BE19))</f>
        <v>1621431</v>
      </c>
      <c r="BB19" s="320">
        <f>IF(OR(ISBLANK('2. Collected Data'!BF19),ISBLANK('2. Collected Data'!BF119)),"",-1*('2. Collected Data'!BF119-'2. Collected Data'!BF19))</f>
        <v>3709095</v>
      </c>
      <c r="BC19" s="317"/>
      <c r="BD19" s="319" t="str">
        <f>IF(OR(ISBLANK('2. Collected Data'!BH19),ISBLANK('2. Collected Data'!BH119)),"",-1*('2. Collected Data'!BH119-'2. Collected Data'!BH19))</f>
        <v/>
      </c>
      <c r="BE19" s="43"/>
      <c r="BF19" s="180"/>
      <c r="BG19" s="311">
        <f>IF(OR(ISBLANK('2. Collected Data'!BK19),ISBLANK('2. Collected Data'!BK119)),"",-1*('2. Collected Data'!BK119-'2. Collected Data'!BK19))</f>
        <v>-71</v>
      </c>
    </row>
    <row r="20" spans="1:59" s="50" customFormat="1" ht="11.25" customHeight="1" x14ac:dyDescent="0.15">
      <c r="A20" s="82" t="s">
        <v>134</v>
      </c>
      <c r="B20" s="147"/>
      <c r="C20" s="309">
        <f>IF(OR(ISBLANK('2. Collected Data'!G20),ISBLANK('2. Collected Data'!G120)),"",-1*('2. Collected Data'!G120-'2. Collected Data'!G20))</f>
        <v>0</v>
      </c>
      <c r="D20" s="309" t="str">
        <f>IF(OR(ISBLANK('2. Collected Data'!H20),ISBLANK('2. Collected Data'!H120)),"",-1*('2. Collected Data'!H120-'2. Collected Data'!H20))</f>
        <v/>
      </c>
      <c r="E20" s="309">
        <f>IF(OR(ISBLANK('2. Collected Data'!I20),ISBLANK('2. Collected Data'!I120)),"",-1*('2. Collected Data'!I120-'2. Collected Data'!I20))</f>
        <v>0</v>
      </c>
      <c r="F20" s="311">
        <f>IF(OR(ISBLANK('2. Collected Data'!J20),ISBLANK('2. Collected Data'!J120)),"",-1*('2. Collected Data'!J120-'2. Collected Data'!J20))</f>
        <v>0</v>
      </c>
      <c r="G20" s="311">
        <f>IF(OR(ISBLANK('2. Collected Data'!K20),ISBLANK('2. Collected Data'!K120)),"",-1*('2. Collected Data'!K120-'2. Collected Data'!K20))</f>
        <v>0</v>
      </c>
      <c r="H20" s="311">
        <f>IF(OR(ISBLANK('2. Collected Data'!L20),ISBLANK('2. Collected Data'!L120)),"",-1*('2. Collected Data'!L120-'2. Collected Data'!L20))</f>
        <v>0</v>
      </c>
      <c r="I20" s="311">
        <f>IF(OR(ISBLANK('2. Collected Data'!M20),ISBLANK('2. Collected Data'!M120)),"",-1*('2. Collected Data'!M120-'2. Collected Data'!M20))</f>
        <v>49</v>
      </c>
      <c r="J20" s="311" t="str">
        <f>IF(OR(ISBLANK('2. Collected Data'!N20),ISBLANK('2. Collected Data'!N120)),"",-1*('2. Collected Data'!N120-'2. Collected Data'!N20))</f>
        <v/>
      </c>
      <c r="K20" s="311">
        <f>IF(OR(ISBLANK('2. Collected Data'!O20),ISBLANK('2. Collected Data'!O120)),"",-1*('2. Collected Data'!O120-'2. Collected Data'!O20))</f>
        <v>0</v>
      </c>
      <c r="L20" s="311" t="str">
        <f>IF(OR(ISBLANK('2. Collected Data'!P20),ISBLANK('2. Collected Data'!P120)),"",-1*('2. Collected Data'!P120-'2. Collected Data'!P20))</f>
        <v/>
      </c>
      <c r="M20" s="311" t="str">
        <f>IF(OR(ISBLANK('2. Collected Data'!Q20),ISBLANK('2. Collected Data'!Q120)),"",-1*('2. Collected Data'!Q120-'2. Collected Data'!Q20))</f>
        <v/>
      </c>
      <c r="N20" s="311" t="str">
        <f>IF(OR(ISBLANK('2. Collected Data'!R20),ISBLANK('2. Collected Data'!R120)),"",-1*('2. Collected Data'!R120-'2. Collected Data'!R20))</f>
        <v/>
      </c>
      <c r="O20" s="311" t="str">
        <f>IF(OR(ISBLANK('2. Collected Data'!S20),ISBLANK('2. Collected Data'!S120)),"",-1*('2. Collected Data'!S120-'2. Collected Data'!S20))</f>
        <v/>
      </c>
      <c r="P20" s="311" t="str">
        <f>IF(OR(ISBLANK('2. Collected Data'!T20),ISBLANK('2. Collected Data'!T120)),"",-1*('2. Collected Data'!T120-'2. Collected Data'!T20))</f>
        <v/>
      </c>
      <c r="Q20" s="311" t="str">
        <f>IF(OR(ISBLANK('2. Collected Data'!U20),ISBLANK('2. Collected Data'!U120)),"",-1*('2. Collected Data'!U120-'2. Collected Data'!U20))</f>
        <v/>
      </c>
      <c r="R20" s="311" t="str">
        <f>IF(OR(ISBLANK('2. Collected Data'!V20),ISBLANK('2. Collected Data'!V120)),"",-1*('2. Collected Data'!V120-'2. Collected Data'!V20))</f>
        <v/>
      </c>
      <c r="S20" s="311" t="str">
        <f>IF(OR(ISBLANK('2. Collected Data'!W20),ISBLANK('2. Collected Data'!W120)),"",-1*('2. Collected Data'!W120-'2. Collected Data'!W20))</f>
        <v/>
      </c>
      <c r="T20" s="311" t="str">
        <f>IF(OR(ISBLANK('2. Collected Data'!X20),ISBLANK('2. Collected Data'!X120)),"",-1*('2. Collected Data'!X120-'2. Collected Data'!X20))</f>
        <v/>
      </c>
      <c r="U20" s="311">
        <f>IF(OR(ISBLANK('2. Collected Data'!Y20),ISBLANK('2. Collected Data'!Y120)),"",-1*('2. Collected Data'!Y120-'2. Collected Data'!Y20))</f>
        <v>0</v>
      </c>
      <c r="V20" s="311">
        <f>IF(OR(ISBLANK('2. Collected Data'!Z20),ISBLANK('2. Collected Data'!Z120)),"",-1*('2. Collected Data'!Z120-'2. Collected Data'!Z20))</f>
        <v>0</v>
      </c>
      <c r="W20" s="312">
        <f>IF(OR(ISBLANK('2. Collected Data'!AA20),ISBLANK('2. Collected Data'!AA120)),"",-1*('2. Collected Data'!AA120-'2. Collected Data'!AA20))</f>
        <v>0</v>
      </c>
      <c r="X20" s="312">
        <f>IF(OR(ISBLANK('2. Collected Data'!AB20),ISBLANK('2. Collected Data'!AB120)),"",-1*('2. Collected Data'!AB120-'2. Collected Data'!AB20))</f>
        <v>0</v>
      </c>
      <c r="Y20" s="312">
        <f>IF(OR(ISBLANK('2. Collected Data'!AC20),ISBLANK('2. Collected Data'!AC120)),"",-1*('2. Collected Data'!AC120-'2. Collected Data'!AC20))</f>
        <v>0</v>
      </c>
      <c r="Z20" s="311">
        <f>IF(OR(ISBLANK('2. Collected Data'!AD20),ISBLANK('2. Collected Data'!AD120)),"",-1*('2. Collected Data'!AD120-'2. Collected Data'!AD20))</f>
        <v>0</v>
      </c>
      <c r="AA20" s="311">
        <f>IF(OR(ISBLANK('2. Collected Data'!AE20),ISBLANK('2. Collected Data'!AE120)),"",-1*('2. Collected Data'!AE120-'2. Collected Data'!AE20))</f>
        <v>0</v>
      </c>
      <c r="AB20" s="311">
        <f>IF(OR(ISBLANK('2. Collected Data'!AF20),ISBLANK('2. Collected Data'!AF120)),"",-1*('2. Collected Data'!AF120-'2. Collected Data'!AF20))</f>
        <v>0</v>
      </c>
      <c r="AC20" s="313">
        <f>IF(OR(ISBLANK('2. Collected Data'!AG20),ISBLANK('2. Collected Data'!AG120)),"",-1*('2. Collected Data'!AG120-'2. Collected Data'!AG20))</f>
        <v>0</v>
      </c>
      <c r="AD20" s="314"/>
      <c r="AE20" s="315">
        <f>IF(OR(ISBLANK('2. Collected Data'!AI20),ISBLANK('2. Collected Data'!AI120)),"",-1*('2. Collected Data'!AI120-'2. Collected Data'!AI20))</f>
        <v>30234</v>
      </c>
      <c r="AF20" s="311" t="str">
        <f>IF(OR(ISBLANK('2. Collected Data'!AJ20),ISBLANK('2. Collected Data'!AJ120)),"",-1*('2. Collected Data'!AJ120-'2. Collected Data'!AJ20))</f>
        <v/>
      </c>
      <c r="AG20" s="311" t="str">
        <f>IF(OR(ISBLANK('2. Collected Data'!AK20),ISBLANK('2. Collected Data'!AK120)),"",-1*('2. Collected Data'!AK120-'2. Collected Data'!AK20))</f>
        <v/>
      </c>
      <c r="AH20" s="311" t="str">
        <f>IF(OR(ISBLANK('2. Collected Data'!AL20),ISBLANK('2. Collected Data'!AL120)),"",-1*('2. Collected Data'!AL120-'2. Collected Data'!AL20))</f>
        <v/>
      </c>
      <c r="AI20" s="311" t="str">
        <f>IF(OR(ISBLANK('2. Collected Data'!AM20),ISBLANK('2. Collected Data'!AM120)),"",-1*('2. Collected Data'!AM120-'2. Collected Data'!AM20))</f>
        <v/>
      </c>
      <c r="AJ20" s="316"/>
      <c r="AK20" s="311">
        <f>IF(OR(ISBLANK('2. Collected Data'!AO20),ISBLANK('2. Collected Data'!AO120)),"",-1*('2. Collected Data'!AO120-'2. Collected Data'!AO20))</f>
        <v>657737</v>
      </c>
      <c r="AL20" s="311" t="str">
        <f>IF(OR(ISBLANK('2. Collected Data'!AP20),ISBLANK('2. Collected Data'!AP120)),"",-1*('2. Collected Data'!AP120-'2. Collected Data'!AP20))</f>
        <v/>
      </c>
      <c r="AM20" s="311" t="str">
        <f>IF(OR(ISBLANK('2. Collected Data'!AQ20),ISBLANK('2. Collected Data'!AQ120)),"",-1*('2. Collected Data'!AQ120-'2. Collected Data'!AQ20))</f>
        <v/>
      </c>
      <c r="AN20" s="311" t="str">
        <f>IF(OR(ISBLANK('2. Collected Data'!AR20),ISBLANK('2. Collected Data'!AR120)),"",-1*('2. Collected Data'!AR120-'2. Collected Data'!AR20))</f>
        <v/>
      </c>
      <c r="AO20" s="311" t="str">
        <f>IF(OR(ISBLANK('2. Collected Data'!AS20),ISBLANK('2. Collected Data'!AS120)),"",-1*('2. Collected Data'!AS120-'2. Collected Data'!AS20))</f>
        <v/>
      </c>
      <c r="AP20" s="311" t="str">
        <f>IF(OR(ISBLANK('2. Collected Data'!AT20),ISBLANK('2. Collected Data'!AT120)),"",-1*('2. Collected Data'!AT120-'2. Collected Data'!AT20))</f>
        <v/>
      </c>
      <c r="AQ20" s="313" t="str">
        <f>IF(OR(ISBLANK('2. Collected Data'!AU20),ISBLANK('2. Collected Data'!AU120)),"",-1*('2. Collected Data'!AU120-'2. Collected Data'!AU20))</f>
        <v/>
      </c>
      <c r="AR20" s="314"/>
      <c r="AS20" s="312">
        <f>IF(OR(ISBLANK('2. Collected Data'!AW20),ISBLANK('2. Collected Data'!AW120)),"",-1*('2. Collected Data'!AW120-'2. Collected Data'!AW20))</f>
        <v>0</v>
      </c>
      <c r="AT20" s="312">
        <f>IF(OR(ISBLANK('2. Collected Data'!AX20),ISBLANK('2. Collected Data'!AX120)),"",-1*('2. Collected Data'!AX120-'2. Collected Data'!AX20))</f>
        <v>0</v>
      </c>
      <c r="AU20" s="317"/>
      <c r="AV20" s="318"/>
      <c r="AW20" s="314"/>
      <c r="AX20" s="319">
        <f>IF(OR(ISBLANK('2. Collected Data'!BB20),ISBLANK('2. Collected Data'!BB120)),"",-1*('2. Collected Data'!BB120-'2. Collected Data'!BB20))</f>
        <v>0.31000000000000227</v>
      </c>
      <c r="AY20" s="320">
        <f>IF(OR(ISBLANK('2. Collected Data'!BC20),ISBLANK('2. Collected Data'!BC120)),"",-1*('2. Collected Data'!BC120-'2. Collected Data'!BC20))</f>
        <v>1653554</v>
      </c>
      <c r="AZ20" s="320">
        <f>IF(OR(ISBLANK('2. Collected Data'!BD20),ISBLANK('2. Collected Data'!BD120)),"",-1*('2. Collected Data'!BD120-'2. Collected Data'!BD20))</f>
        <v>2855840</v>
      </c>
      <c r="BA20" s="320">
        <f>IF(OR(ISBLANK('2. Collected Data'!BE20),ISBLANK('2. Collected Data'!BE120)),"",-1*('2. Collected Data'!BE120-'2. Collected Data'!BE20))</f>
        <v>1990490</v>
      </c>
      <c r="BB20" s="320">
        <f>IF(OR(ISBLANK('2. Collected Data'!BF20),ISBLANK('2. Collected Data'!BF120)),"",-1*('2. Collected Data'!BF120-'2. Collected Data'!BF20))</f>
        <v>6499884</v>
      </c>
      <c r="BC20" s="317"/>
      <c r="BD20" s="319">
        <f>IF(OR(ISBLANK('2. Collected Data'!BH20),ISBLANK('2. Collected Data'!BH120)),"",-1*('2. Collected Data'!BH120-'2. Collected Data'!BH20))</f>
        <v>0.31000000000000227</v>
      </c>
      <c r="BE20" s="43"/>
      <c r="BF20" s="180"/>
      <c r="BG20" s="311">
        <f>IF(OR(ISBLANK('2. Collected Data'!BK20),ISBLANK('2. Collected Data'!BK120)),"",-1*('2. Collected Data'!BK120-'2. Collected Data'!BK20))</f>
        <v>56</v>
      </c>
    </row>
    <row r="21" spans="1:59" s="47" customFormat="1" ht="11.25" customHeight="1" x14ac:dyDescent="0.15">
      <c r="A21" s="82" t="s">
        <v>347</v>
      </c>
      <c r="B21" s="147"/>
      <c r="C21" s="309" t="str">
        <f>IF(OR(ISBLANK('2. Collected Data'!G21),ISBLANK('2. Collected Data'!G121)),"",-1*('2. Collected Data'!G121-'2. Collected Data'!G21))</f>
        <v/>
      </c>
      <c r="D21" s="309" t="str">
        <f>IF(OR(ISBLANK('2. Collected Data'!H21),ISBLANK('2. Collected Data'!H121)),"",-1*('2. Collected Data'!H121-'2. Collected Data'!H21))</f>
        <v/>
      </c>
      <c r="E21" s="309" t="str">
        <f>IF(OR(ISBLANK('2. Collected Data'!I21),ISBLANK('2. Collected Data'!I121)),"",-1*('2. Collected Data'!I121-'2. Collected Data'!I21))</f>
        <v/>
      </c>
      <c r="F21" s="311" t="str">
        <f>IF(OR(ISBLANK('2. Collected Data'!J21),ISBLANK('2. Collected Data'!J121)),"",-1*('2. Collected Data'!J121-'2. Collected Data'!J21))</f>
        <v/>
      </c>
      <c r="G21" s="311" t="str">
        <f>IF(OR(ISBLANK('2. Collected Data'!K21),ISBLANK('2. Collected Data'!K121)),"",-1*('2. Collected Data'!K121-'2. Collected Data'!K21))</f>
        <v/>
      </c>
      <c r="H21" s="311" t="str">
        <f>IF(OR(ISBLANK('2. Collected Data'!L21),ISBLANK('2. Collected Data'!L121)),"",-1*('2. Collected Data'!L121-'2. Collected Data'!L21))</f>
        <v/>
      </c>
      <c r="I21" s="311" t="str">
        <f>IF(OR(ISBLANK('2. Collected Data'!M21),ISBLANK('2. Collected Data'!M121)),"",-1*('2. Collected Data'!M121-'2. Collected Data'!M21))</f>
        <v/>
      </c>
      <c r="J21" s="311" t="str">
        <f>IF(OR(ISBLANK('2. Collected Data'!N21),ISBLANK('2. Collected Data'!N121)),"",-1*('2. Collected Data'!N121-'2. Collected Data'!N21))</f>
        <v/>
      </c>
      <c r="K21" s="311" t="str">
        <f>IF(OR(ISBLANK('2. Collected Data'!O21),ISBLANK('2. Collected Data'!O121)),"",-1*('2. Collected Data'!O121-'2. Collected Data'!O21))</f>
        <v/>
      </c>
      <c r="L21" s="311" t="str">
        <f>IF(OR(ISBLANK('2. Collected Data'!P21),ISBLANK('2. Collected Data'!P121)),"",-1*('2. Collected Data'!P121-'2. Collected Data'!P21))</f>
        <v/>
      </c>
      <c r="M21" s="311" t="str">
        <f>IF(OR(ISBLANK('2. Collected Data'!Q21),ISBLANK('2. Collected Data'!Q121)),"",-1*('2. Collected Data'!Q121-'2. Collected Data'!Q21))</f>
        <v/>
      </c>
      <c r="N21" s="311" t="str">
        <f>IF(OR(ISBLANK('2. Collected Data'!R21),ISBLANK('2. Collected Data'!R121)),"",-1*('2. Collected Data'!R121-'2. Collected Data'!R21))</f>
        <v/>
      </c>
      <c r="O21" s="311" t="str">
        <f>IF(OR(ISBLANK('2. Collected Data'!S21),ISBLANK('2. Collected Data'!S121)),"",-1*('2. Collected Data'!S121-'2. Collected Data'!S21))</f>
        <v/>
      </c>
      <c r="P21" s="311" t="str">
        <f>IF(OR(ISBLANK('2. Collected Data'!T21),ISBLANK('2. Collected Data'!T121)),"",-1*('2. Collected Data'!T121-'2. Collected Data'!T21))</f>
        <v/>
      </c>
      <c r="Q21" s="311" t="str">
        <f>IF(OR(ISBLANK('2. Collected Data'!U21),ISBLANK('2. Collected Data'!U121)),"",-1*('2. Collected Data'!U121-'2. Collected Data'!U21))</f>
        <v/>
      </c>
      <c r="R21" s="311" t="str">
        <f>IF(OR(ISBLANK('2. Collected Data'!V21),ISBLANK('2. Collected Data'!V121)),"",-1*('2. Collected Data'!V121-'2. Collected Data'!V21))</f>
        <v/>
      </c>
      <c r="S21" s="311" t="str">
        <f>IF(OR(ISBLANK('2. Collected Data'!W21),ISBLANK('2. Collected Data'!W121)),"",-1*('2. Collected Data'!W121-'2. Collected Data'!W21))</f>
        <v/>
      </c>
      <c r="T21" s="311" t="str">
        <f>IF(OR(ISBLANK('2. Collected Data'!X21),ISBLANK('2. Collected Data'!X121)),"",-1*('2. Collected Data'!X121-'2. Collected Data'!X21))</f>
        <v/>
      </c>
      <c r="U21" s="311" t="str">
        <f>IF(OR(ISBLANK('2. Collected Data'!Y21),ISBLANK('2. Collected Data'!Y121)),"",-1*('2. Collected Data'!Y121-'2. Collected Data'!Y21))</f>
        <v/>
      </c>
      <c r="V21" s="311" t="str">
        <f>IF(OR(ISBLANK('2. Collected Data'!Z21),ISBLANK('2. Collected Data'!Z121)),"",-1*('2. Collected Data'!Z121-'2. Collected Data'!Z21))</f>
        <v/>
      </c>
      <c r="W21" s="312" t="str">
        <f>IF(OR(ISBLANK('2. Collected Data'!AA21),ISBLANK('2. Collected Data'!AA121)),"",-1*('2. Collected Data'!AA121-'2. Collected Data'!AA21))</f>
        <v/>
      </c>
      <c r="X21" s="312" t="str">
        <f>IF(OR(ISBLANK('2. Collected Data'!AB21),ISBLANK('2. Collected Data'!AB121)),"",-1*('2. Collected Data'!AB121-'2. Collected Data'!AB21))</f>
        <v/>
      </c>
      <c r="Y21" s="312" t="str">
        <f>IF(OR(ISBLANK('2. Collected Data'!AC21),ISBLANK('2. Collected Data'!AC121)),"",-1*('2. Collected Data'!AC121-'2. Collected Data'!AC21))</f>
        <v/>
      </c>
      <c r="Z21" s="311" t="str">
        <f>IF(OR(ISBLANK('2. Collected Data'!AD21),ISBLANK('2. Collected Data'!AD121)),"",-1*('2. Collected Data'!AD121-'2. Collected Data'!AD21))</f>
        <v/>
      </c>
      <c r="AA21" s="311" t="str">
        <f>IF(OR(ISBLANK('2. Collected Data'!AE21),ISBLANK('2. Collected Data'!AE121)),"",-1*('2. Collected Data'!AE121-'2. Collected Data'!AE21))</f>
        <v/>
      </c>
      <c r="AB21" s="311" t="str">
        <f>IF(OR(ISBLANK('2. Collected Data'!AF21),ISBLANK('2. Collected Data'!AF121)),"",-1*('2. Collected Data'!AF121-'2. Collected Data'!AF21))</f>
        <v/>
      </c>
      <c r="AC21" s="313" t="str">
        <f>IF(OR(ISBLANK('2. Collected Data'!AG21),ISBLANK('2. Collected Data'!AG121)),"",-1*('2. Collected Data'!AG121-'2. Collected Data'!AG21))</f>
        <v/>
      </c>
      <c r="AD21" s="314"/>
      <c r="AE21" s="315" t="str">
        <f>IF(OR(ISBLANK('2. Collected Data'!AI21),ISBLANK('2. Collected Data'!AI121)),"",-1*('2. Collected Data'!AI121-'2. Collected Data'!AI21))</f>
        <v/>
      </c>
      <c r="AF21" s="311" t="str">
        <f>IF(OR(ISBLANK('2. Collected Data'!AJ21),ISBLANK('2. Collected Data'!AJ121)),"",-1*('2. Collected Data'!AJ121-'2. Collected Data'!AJ21))</f>
        <v/>
      </c>
      <c r="AG21" s="311" t="str">
        <f>IF(OR(ISBLANK('2. Collected Data'!AK21),ISBLANK('2. Collected Data'!AK121)),"",-1*('2. Collected Data'!AK121-'2. Collected Data'!AK21))</f>
        <v/>
      </c>
      <c r="AH21" s="311" t="str">
        <f>IF(OR(ISBLANK('2. Collected Data'!AL21),ISBLANK('2. Collected Data'!AL121)),"",-1*('2. Collected Data'!AL121-'2. Collected Data'!AL21))</f>
        <v/>
      </c>
      <c r="AI21" s="311" t="str">
        <f>IF(OR(ISBLANK('2. Collected Data'!AM21),ISBLANK('2. Collected Data'!AM121)),"",-1*('2. Collected Data'!AM121-'2. Collected Data'!AM21))</f>
        <v/>
      </c>
      <c r="AJ21" s="316"/>
      <c r="AK21" s="311" t="str">
        <f>IF(OR(ISBLANK('2. Collected Data'!AO21),ISBLANK('2. Collected Data'!AO121)),"",-1*('2. Collected Data'!AO121-'2. Collected Data'!AO21))</f>
        <v/>
      </c>
      <c r="AL21" s="311" t="str">
        <f>IF(OR(ISBLANK('2. Collected Data'!AP21),ISBLANK('2. Collected Data'!AP121)),"",-1*('2. Collected Data'!AP121-'2. Collected Data'!AP21))</f>
        <v/>
      </c>
      <c r="AM21" s="311" t="str">
        <f>IF(OR(ISBLANK('2. Collected Data'!AQ21),ISBLANK('2. Collected Data'!AQ121)),"",-1*('2. Collected Data'!AQ121-'2. Collected Data'!AQ21))</f>
        <v/>
      </c>
      <c r="AN21" s="311" t="str">
        <f>IF(OR(ISBLANK('2. Collected Data'!AR21),ISBLANK('2. Collected Data'!AR121)),"",-1*('2. Collected Data'!AR121-'2. Collected Data'!AR21))</f>
        <v/>
      </c>
      <c r="AO21" s="311" t="str">
        <f>IF(OR(ISBLANK('2. Collected Data'!AS21),ISBLANK('2. Collected Data'!AS121)),"",-1*('2. Collected Data'!AS121-'2. Collected Data'!AS21))</f>
        <v/>
      </c>
      <c r="AP21" s="311" t="str">
        <f>IF(OR(ISBLANK('2. Collected Data'!AT21),ISBLANK('2. Collected Data'!AT121)),"",-1*('2. Collected Data'!AT121-'2. Collected Data'!AT21))</f>
        <v/>
      </c>
      <c r="AQ21" s="313" t="str">
        <f>IF(OR(ISBLANK('2. Collected Data'!AU21),ISBLANK('2. Collected Data'!AU121)),"",-1*('2. Collected Data'!AU121-'2. Collected Data'!AU21))</f>
        <v/>
      </c>
      <c r="AR21" s="314"/>
      <c r="AS21" s="312" t="str">
        <f>IF(OR(ISBLANK('2. Collected Data'!AW21),ISBLANK('2. Collected Data'!AW121)),"",-1*('2. Collected Data'!AW121-'2. Collected Data'!AW21))</f>
        <v/>
      </c>
      <c r="AT21" s="312" t="str">
        <f>IF(OR(ISBLANK('2. Collected Data'!AX21),ISBLANK('2. Collected Data'!AX121)),"",-1*('2. Collected Data'!AX121-'2. Collected Data'!AX21))</f>
        <v/>
      </c>
      <c r="AU21" s="317"/>
      <c r="AV21" s="318"/>
      <c r="AW21" s="314"/>
      <c r="AX21" s="319" t="str">
        <f>IF(OR(ISBLANK('2. Collected Data'!BB21),ISBLANK('2. Collected Data'!BB121)),"",-1*('2. Collected Data'!BB121-'2. Collected Data'!BB21))</f>
        <v/>
      </c>
      <c r="AY21" s="320" t="str">
        <f>IF(OR(ISBLANK('2. Collected Data'!BC21),ISBLANK('2. Collected Data'!BC121)),"",-1*('2. Collected Data'!BC121-'2. Collected Data'!BC21))</f>
        <v/>
      </c>
      <c r="AZ21" s="320" t="str">
        <f>IF(OR(ISBLANK('2. Collected Data'!BD21),ISBLANK('2. Collected Data'!BD121)),"",-1*('2. Collected Data'!BD121-'2. Collected Data'!BD21))</f>
        <v/>
      </c>
      <c r="BA21" s="320" t="str">
        <f>IF(OR(ISBLANK('2. Collected Data'!BE21),ISBLANK('2. Collected Data'!BE121)),"",-1*('2. Collected Data'!BE121-'2. Collected Data'!BE21))</f>
        <v/>
      </c>
      <c r="BB21" s="320" t="str">
        <f>IF(OR(ISBLANK('2. Collected Data'!BF21),ISBLANK('2. Collected Data'!BF121)),"",-1*('2. Collected Data'!BF121-'2. Collected Data'!BF21))</f>
        <v/>
      </c>
      <c r="BC21" s="317"/>
      <c r="BD21" s="319" t="str">
        <f>IF(OR(ISBLANK('2. Collected Data'!BH21),ISBLANK('2. Collected Data'!BH121)),"",-1*('2. Collected Data'!BH121-'2. Collected Data'!BH21))</f>
        <v/>
      </c>
      <c r="BE21" s="43"/>
      <c r="BF21" s="180"/>
      <c r="BG21" s="311">
        <f>IF(OR(ISBLANK('2. Collected Data'!BK21),ISBLANK('2. Collected Data'!BK121)),"",-1*('2. Collected Data'!BK121-'2. Collected Data'!BK21))</f>
        <v>29</v>
      </c>
    </row>
    <row r="22" spans="1:59" s="47" customFormat="1" ht="11.25" customHeight="1" x14ac:dyDescent="0.15">
      <c r="A22" s="82" t="s">
        <v>348</v>
      </c>
      <c r="B22" s="147"/>
      <c r="C22" s="309" t="str">
        <f>IF(OR(ISBLANK('2. Collected Data'!G22),ISBLANK('2. Collected Data'!G122)),"",-1*('2. Collected Data'!G122-'2. Collected Data'!G22))</f>
        <v/>
      </c>
      <c r="D22" s="309" t="str">
        <f>IF(OR(ISBLANK('2. Collected Data'!H22),ISBLANK('2. Collected Data'!H122)),"",-1*('2. Collected Data'!H122-'2. Collected Data'!H22))</f>
        <v/>
      </c>
      <c r="E22" s="309" t="str">
        <f>IF(OR(ISBLANK('2. Collected Data'!I22),ISBLANK('2. Collected Data'!I122)),"",-1*('2. Collected Data'!I122-'2. Collected Data'!I22))</f>
        <v/>
      </c>
      <c r="F22" s="311" t="str">
        <f>IF(OR(ISBLANK('2. Collected Data'!J22),ISBLANK('2. Collected Data'!J122)),"",-1*('2. Collected Data'!J122-'2. Collected Data'!J22))</f>
        <v/>
      </c>
      <c r="G22" s="311" t="str">
        <f>IF(OR(ISBLANK('2. Collected Data'!K22),ISBLANK('2. Collected Data'!K122)),"",-1*('2. Collected Data'!K122-'2. Collected Data'!K22))</f>
        <v/>
      </c>
      <c r="H22" s="311" t="str">
        <f>IF(OR(ISBLANK('2. Collected Data'!L22),ISBLANK('2. Collected Data'!L122)),"",-1*('2. Collected Data'!L122-'2. Collected Data'!L22))</f>
        <v/>
      </c>
      <c r="I22" s="311" t="str">
        <f>IF(OR(ISBLANK('2. Collected Data'!M22),ISBLANK('2. Collected Data'!M122)),"",-1*('2. Collected Data'!M122-'2. Collected Data'!M22))</f>
        <v/>
      </c>
      <c r="J22" s="311" t="str">
        <f>IF(OR(ISBLANK('2. Collected Data'!N22),ISBLANK('2. Collected Data'!N122)),"",-1*('2. Collected Data'!N122-'2. Collected Data'!N22))</f>
        <v/>
      </c>
      <c r="K22" s="311" t="str">
        <f>IF(OR(ISBLANK('2. Collected Data'!O22),ISBLANK('2. Collected Data'!O122)),"",-1*('2. Collected Data'!O122-'2. Collected Data'!O22))</f>
        <v/>
      </c>
      <c r="L22" s="311" t="str">
        <f>IF(OR(ISBLANK('2. Collected Data'!P22),ISBLANK('2. Collected Data'!P122)),"",-1*('2. Collected Data'!P122-'2. Collected Data'!P22))</f>
        <v/>
      </c>
      <c r="M22" s="311" t="str">
        <f>IF(OR(ISBLANK('2. Collected Data'!Q22),ISBLANK('2. Collected Data'!Q122)),"",-1*('2. Collected Data'!Q122-'2. Collected Data'!Q22))</f>
        <v/>
      </c>
      <c r="N22" s="311" t="str">
        <f>IF(OR(ISBLANK('2. Collected Data'!R22),ISBLANK('2. Collected Data'!R122)),"",-1*('2. Collected Data'!R122-'2. Collected Data'!R22))</f>
        <v/>
      </c>
      <c r="O22" s="311" t="str">
        <f>IF(OR(ISBLANK('2. Collected Data'!S22),ISBLANK('2. Collected Data'!S122)),"",-1*('2. Collected Data'!S122-'2. Collected Data'!S22))</f>
        <v/>
      </c>
      <c r="P22" s="311" t="str">
        <f>IF(OR(ISBLANK('2. Collected Data'!T22),ISBLANK('2. Collected Data'!T122)),"",-1*('2. Collected Data'!T122-'2. Collected Data'!T22))</f>
        <v/>
      </c>
      <c r="Q22" s="311" t="str">
        <f>IF(OR(ISBLANK('2. Collected Data'!U22),ISBLANK('2. Collected Data'!U122)),"",-1*('2. Collected Data'!U122-'2. Collected Data'!U22))</f>
        <v/>
      </c>
      <c r="R22" s="311" t="str">
        <f>IF(OR(ISBLANK('2. Collected Data'!V22),ISBLANK('2. Collected Data'!V122)),"",-1*('2. Collected Data'!V122-'2. Collected Data'!V22))</f>
        <v/>
      </c>
      <c r="S22" s="311" t="str">
        <f>IF(OR(ISBLANK('2. Collected Data'!W22),ISBLANK('2. Collected Data'!W122)),"",-1*('2. Collected Data'!W122-'2. Collected Data'!W22))</f>
        <v/>
      </c>
      <c r="T22" s="311" t="str">
        <f>IF(OR(ISBLANK('2. Collected Data'!X22),ISBLANK('2. Collected Data'!X122)),"",-1*('2. Collected Data'!X122-'2. Collected Data'!X22))</f>
        <v/>
      </c>
      <c r="U22" s="311" t="str">
        <f>IF(OR(ISBLANK('2. Collected Data'!Y22),ISBLANK('2. Collected Data'!Y122)),"",-1*('2. Collected Data'!Y122-'2. Collected Data'!Y22))</f>
        <v/>
      </c>
      <c r="V22" s="311" t="str">
        <f>IF(OR(ISBLANK('2. Collected Data'!Z22),ISBLANK('2. Collected Data'!Z122)),"",-1*('2. Collected Data'!Z122-'2. Collected Data'!Z22))</f>
        <v/>
      </c>
      <c r="W22" s="312" t="str">
        <f>IF(OR(ISBLANK('2. Collected Data'!AA22),ISBLANK('2. Collected Data'!AA122)),"",-1*('2. Collected Data'!AA122-'2. Collected Data'!AA22))</f>
        <v/>
      </c>
      <c r="X22" s="312" t="str">
        <f>IF(OR(ISBLANK('2. Collected Data'!AB22),ISBLANK('2. Collected Data'!AB122)),"",-1*('2. Collected Data'!AB122-'2. Collected Data'!AB22))</f>
        <v/>
      </c>
      <c r="Y22" s="312" t="str">
        <f>IF(OR(ISBLANK('2. Collected Data'!AC22),ISBLANK('2. Collected Data'!AC122)),"",-1*('2. Collected Data'!AC122-'2. Collected Data'!AC22))</f>
        <v/>
      </c>
      <c r="Z22" s="311" t="str">
        <f>IF(OR(ISBLANK('2. Collected Data'!AD22),ISBLANK('2. Collected Data'!AD122)),"",-1*('2. Collected Data'!AD122-'2. Collected Data'!AD22))</f>
        <v/>
      </c>
      <c r="AA22" s="311" t="str">
        <f>IF(OR(ISBLANK('2. Collected Data'!AE22),ISBLANK('2. Collected Data'!AE122)),"",-1*('2. Collected Data'!AE122-'2. Collected Data'!AE22))</f>
        <v/>
      </c>
      <c r="AB22" s="311" t="str">
        <f>IF(OR(ISBLANK('2. Collected Data'!AF22),ISBLANK('2. Collected Data'!AF122)),"",-1*('2. Collected Data'!AF122-'2. Collected Data'!AF22))</f>
        <v/>
      </c>
      <c r="AC22" s="313" t="str">
        <f>IF(OR(ISBLANK('2. Collected Data'!AG22),ISBLANK('2. Collected Data'!AG122)),"",-1*('2. Collected Data'!AG122-'2. Collected Data'!AG22))</f>
        <v/>
      </c>
      <c r="AD22" s="314"/>
      <c r="AE22" s="315" t="str">
        <f>IF(OR(ISBLANK('2. Collected Data'!AI22),ISBLANK('2. Collected Data'!AI122)),"",-1*('2. Collected Data'!AI122-'2. Collected Data'!AI22))</f>
        <v/>
      </c>
      <c r="AF22" s="311" t="str">
        <f>IF(OR(ISBLANK('2. Collected Data'!AJ22),ISBLANK('2. Collected Data'!AJ122)),"",-1*('2. Collected Data'!AJ122-'2. Collected Data'!AJ22))</f>
        <v/>
      </c>
      <c r="AG22" s="311" t="str">
        <f>IF(OR(ISBLANK('2. Collected Data'!AK22),ISBLANK('2. Collected Data'!AK122)),"",-1*('2. Collected Data'!AK122-'2. Collected Data'!AK22))</f>
        <v/>
      </c>
      <c r="AH22" s="311" t="str">
        <f>IF(OR(ISBLANK('2. Collected Data'!AL22),ISBLANK('2. Collected Data'!AL122)),"",-1*('2. Collected Data'!AL122-'2. Collected Data'!AL22))</f>
        <v/>
      </c>
      <c r="AI22" s="311" t="str">
        <f>IF(OR(ISBLANK('2. Collected Data'!AM22),ISBLANK('2. Collected Data'!AM122)),"",-1*('2. Collected Data'!AM122-'2. Collected Data'!AM22))</f>
        <v/>
      </c>
      <c r="AJ22" s="316"/>
      <c r="AK22" s="311" t="str">
        <f>IF(OR(ISBLANK('2. Collected Data'!AO22),ISBLANK('2. Collected Data'!AO122)),"",-1*('2. Collected Data'!AO122-'2. Collected Data'!AO22))</f>
        <v/>
      </c>
      <c r="AL22" s="311" t="str">
        <f>IF(OR(ISBLANK('2. Collected Data'!AP22),ISBLANK('2. Collected Data'!AP122)),"",-1*('2. Collected Data'!AP122-'2. Collected Data'!AP22))</f>
        <v/>
      </c>
      <c r="AM22" s="311" t="str">
        <f>IF(OR(ISBLANK('2. Collected Data'!AQ22),ISBLANK('2. Collected Data'!AQ122)),"",-1*('2. Collected Data'!AQ122-'2. Collected Data'!AQ22))</f>
        <v/>
      </c>
      <c r="AN22" s="311" t="str">
        <f>IF(OR(ISBLANK('2. Collected Data'!AR22),ISBLANK('2. Collected Data'!AR122)),"",-1*('2. Collected Data'!AR122-'2. Collected Data'!AR22))</f>
        <v/>
      </c>
      <c r="AO22" s="311" t="str">
        <f>IF(OR(ISBLANK('2. Collected Data'!AS22),ISBLANK('2. Collected Data'!AS122)),"",-1*('2. Collected Data'!AS122-'2. Collected Data'!AS22))</f>
        <v/>
      </c>
      <c r="AP22" s="311" t="str">
        <f>IF(OR(ISBLANK('2. Collected Data'!AT22),ISBLANK('2. Collected Data'!AT122)),"",-1*('2. Collected Data'!AT122-'2. Collected Data'!AT22))</f>
        <v/>
      </c>
      <c r="AQ22" s="313" t="str">
        <f>IF(OR(ISBLANK('2. Collected Data'!AU22),ISBLANK('2. Collected Data'!AU122)),"",-1*('2. Collected Data'!AU122-'2. Collected Data'!AU22))</f>
        <v/>
      </c>
      <c r="AR22" s="314"/>
      <c r="AS22" s="312" t="str">
        <f>IF(OR(ISBLANK('2. Collected Data'!AW22),ISBLANK('2. Collected Data'!AW122)),"",-1*('2. Collected Data'!AW122-'2. Collected Data'!AW22))</f>
        <v/>
      </c>
      <c r="AT22" s="312" t="str">
        <f>IF(OR(ISBLANK('2. Collected Data'!AX22),ISBLANK('2. Collected Data'!AX122)),"",-1*('2. Collected Data'!AX122-'2. Collected Data'!AX22))</f>
        <v/>
      </c>
      <c r="AU22" s="317"/>
      <c r="AV22" s="318"/>
      <c r="AW22" s="314"/>
      <c r="AX22" s="319" t="str">
        <f>IF(OR(ISBLANK('2. Collected Data'!BB22),ISBLANK('2. Collected Data'!BB122)),"",-1*('2. Collected Data'!BB122-'2. Collected Data'!BB22))</f>
        <v/>
      </c>
      <c r="AY22" s="320" t="str">
        <f>IF(OR(ISBLANK('2. Collected Data'!BC22),ISBLANK('2. Collected Data'!BC122)),"",-1*('2. Collected Data'!BC122-'2. Collected Data'!BC22))</f>
        <v/>
      </c>
      <c r="AZ22" s="320" t="str">
        <f>IF(OR(ISBLANK('2. Collected Data'!BD22),ISBLANK('2. Collected Data'!BD122)),"",-1*('2. Collected Data'!BD122-'2. Collected Data'!BD22))</f>
        <v/>
      </c>
      <c r="BA22" s="320" t="str">
        <f>IF(OR(ISBLANK('2. Collected Data'!BE22),ISBLANK('2. Collected Data'!BE122)),"",-1*('2. Collected Data'!BE122-'2. Collected Data'!BE22))</f>
        <v/>
      </c>
      <c r="BB22" s="320" t="str">
        <f>IF(OR(ISBLANK('2. Collected Data'!BF22),ISBLANK('2. Collected Data'!BF122)),"",-1*('2. Collected Data'!BF122-'2. Collected Data'!BF22))</f>
        <v/>
      </c>
      <c r="BC22" s="317"/>
      <c r="BD22" s="319" t="str">
        <f>IF(OR(ISBLANK('2. Collected Data'!BH22),ISBLANK('2. Collected Data'!BH122)),"",-1*('2. Collected Data'!BH122-'2. Collected Data'!BH22))</f>
        <v/>
      </c>
      <c r="BE22" s="43"/>
      <c r="BF22" s="180"/>
      <c r="BG22" s="311">
        <f>IF(OR(ISBLANK('2. Collected Data'!BK22),ISBLANK('2. Collected Data'!BK122)),"",-1*('2. Collected Data'!BK122-'2. Collected Data'!BK22))</f>
        <v>-4</v>
      </c>
    </row>
    <row r="23" spans="1:59" s="47" customFormat="1" ht="11.25" customHeight="1" x14ac:dyDescent="0.15">
      <c r="A23" s="82" t="s">
        <v>349</v>
      </c>
      <c r="B23" s="147"/>
      <c r="C23" s="309">
        <f>IF(OR(ISBLANK('2. Collected Data'!G23),ISBLANK('2. Collected Data'!G123)),"",-1*('2. Collected Data'!G123-'2. Collected Data'!G23))</f>
        <v>0</v>
      </c>
      <c r="D23" s="309" t="str">
        <f>IF(OR(ISBLANK('2. Collected Data'!H23),ISBLANK('2. Collected Data'!H123)),"",-1*('2. Collected Data'!H123-'2. Collected Data'!H23))</f>
        <v/>
      </c>
      <c r="E23" s="309">
        <f>IF(OR(ISBLANK('2. Collected Data'!I23),ISBLANK('2. Collected Data'!I123)),"",-1*('2. Collected Data'!I123-'2. Collected Data'!I23))</f>
        <v>101</v>
      </c>
      <c r="F23" s="311">
        <f>IF(OR(ISBLANK('2. Collected Data'!J23),ISBLANK('2. Collected Data'!J123)),"",-1*('2. Collected Data'!J123-'2. Collected Data'!J23))</f>
        <v>-24</v>
      </c>
      <c r="G23" s="311">
        <f>IF(OR(ISBLANK('2. Collected Data'!K23),ISBLANK('2. Collected Data'!K123)),"",-1*('2. Collected Data'!K123-'2. Collected Data'!K23))</f>
        <v>0</v>
      </c>
      <c r="H23" s="311">
        <f>IF(OR(ISBLANK('2. Collected Data'!L23),ISBLANK('2. Collected Data'!L123)),"",-1*('2. Collected Data'!L123-'2. Collected Data'!L23))</f>
        <v>-4</v>
      </c>
      <c r="I23" s="311">
        <f>IF(OR(ISBLANK('2. Collected Data'!M23),ISBLANK('2. Collected Data'!M123)),"",-1*('2. Collected Data'!M123-'2. Collected Data'!M23))</f>
        <v>0</v>
      </c>
      <c r="J23" s="311">
        <f>IF(OR(ISBLANK('2. Collected Data'!N23),ISBLANK('2. Collected Data'!N123)),"",-1*('2. Collected Data'!N123-'2. Collected Data'!N23))</f>
        <v>0</v>
      </c>
      <c r="K23" s="311">
        <f>IF(OR(ISBLANK('2. Collected Data'!O23),ISBLANK('2. Collected Data'!O123)),"",-1*('2. Collected Data'!O123-'2. Collected Data'!O23))</f>
        <v>0</v>
      </c>
      <c r="L23" s="311">
        <f>IF(OR(ISBLANK('2. Collected Data'!P23),ISBLANK('2. Collected Data'!P123)),"",-1*('2. Collected Data'!P123-'2. Collected Data'!P23))</f>
        <v>0</v>
      </c>
      <c r="M23" s="311">
        <f>IF(OR(ISBLANK('2. Collected Data'!Q23),ISBLANK('2. Collected Data'!Q123)),"",-1*('2. Collected Data'!Q123-'2. Collected Data'!Q23))</f>
        <v>-15</v>
      </c>
      <c r="N23" s="311">
        <f>IF(OR(ISBLANK('2. Collected Data'!R23),ISBLANK('2. Collected Data'!R123)),"",-1*('2. Collected Data'!R123-'2. Collected Data'!R23))</f>
        <v>-4</v>
      </c>
      <c r="O23" s="311">
        <f>IF(OR(ISBLANK('2. Collected Data'!S23),ISBLANK('2. Collected Data'!S123)),"",-1*('2. Collected Data'!S123-'2. Collected Data'!S23))</f>
        <v>0</v>
      </c>
      <c r="P23" s="311">
        <f>IF(OR(ISBLANK('2. Collected Data'!T23),ISBLANK('2. Collected Data'!T123)),"",-1*('2. Collected Data'!T123-'2. Collected Data'!T23))</f>
        <v>0</v>
      </c>
      <c r="Q23" s="311">
        <f>IF(OR(ISBLANK('2. Collected Data'!U23),ISBLANK('2. Collected Data'!U123)),"",-1*('2. Collected Data'!U123-'2. Collected Data'!U23))</f>
        <v>0</v>
      </c>
      <c r="R23" s="311">
        <f>IF(OR(ISBLANK('2. Collected Data'!V23),ISBLANK('2. Collected Data'!V123)),"",-1*('2. Collected Data'!V123-'2. Collected Data'!V23))</f>
        <v>0</v>
      </c>
      <c r="S23" s="311">
        <f>IF(OR(ISBLANK('2. Collected Data'!W23),ISBLANK('2. Collected Data'!W123)),"",-1*('2. Collected Data'!W123-'2. Collected Data'!W23))</f>
        <v>0</v>
      </c>
      <c r="T23" s="311">
        <f>IF(OR(ISBLANK('2. Collected Data'!X23),ISBLANK('2. Collected Data'!X123)),"",-1*('2. Collected Data'!X123-'2. Collected Data'!X23))</f>
        <v>0</v>
      </c>
      <c r="U23" s="311">
        <f>IF(OR(ISBLANK('2. Collected Data'!Y23),ISBLANK('2. Collected Data'!Y123)),"",-1*('2. Collected Data'!Y123-'2. Collected Data'!Y23))</f>
        <v>-149</v>
      </c>
      <c r="V23" s="311">
        <f>IF(OR(ISBLANK('2. Collected Data'!Z23),ISBLANK('2. Collected Data'!Z123)),"",-1*('2. Collected Data'!Z123-'2. Collected Data'!Z23))</f>
        <v>0</v>
      </c>
      <c r="W23" s="312">
        <f>IF(OR(ISBLANK('2. Collected Data'!AA23),ISBLANK('2. Collected Data'!AA123)),"",-1*('2. Collected Data'!AA123-'2. Collected Data'!AA23))</f>
        <v>2.0000000000000018E-2</v>
      </c>
      <c r="X23" s="312">
        <f>IF(OR(ISBLANK('2. Collected Data'!AB23),ISBLANK('2. Collected Data'!AB123)),"",-1*('2. Collected Data'!AB123-'2. Collected Data'!AB23))</f>
        <v>-0.02</v>
      </c>
      <c r="Y23" s="312">
        <f>IF(OR(ISBLANK('2. Collected Data'!AC23),ISBLANK('2. Collected Data'!AC123)),"",-1*('2. Collected Data'!AC123-'2. Collected Data'!AC23))</f>
        <v>0</v>
      </c>
      <c r="Z23" s="311">
        <f>IF(OR(ISBLANK('2. Collected Data'!AD23),ISBLANK('2. Collected Data'!AD123)),"",-1*('2. Collected Data'!AD123-'2. Collected Data'!AD23))</f>
        <v>-7</v>
      </c>
      <c r="AA23" s="311">
        <f>IF(OR(ISBLANK('2. Collected Data'!AE23),ISBLANK('2. Collected Data'!AE123)),"",-1*('2. Collected Data'!AE123-'2. Collected Data'!AE23))</f>
        <v>4775</v>
      </c>
      <c r="AB23" s="311">
        <f>IF(OR(ISBLANK('2. Collected Data'!AF23),ISBLANK('2. Collected Data'!AF123)),"",-1*('2. Collected Data'!AF123-'2. Collected Data'!AF23))</f>
        <v>-43</v>
      </c>
      <c r="AC23" s="313" t="str">
        <f>IF(OR(ISBLANK('2. Collected Data'!AG23),ISBLANK('2. Collected Data'!AG123)),"",-1*('2. Collected Data'!AG123-'2. Collected Data'!AG23))</f>
        <v/>
      </c>
      <c r="AD23" s="314"/>
      <c r="AE23" s="315">
        <f>IF(OR(ISBLANK('2. Collected Data'!AI23),ISBLANK('2. Collected Data'!AI123)),"",-1*('2. Collected Data'!AI123-'2. Collected Data'!AI23))</f>
        <v>-19730</v>
      </c>
      <c r="AF23" s="311">
        <f>IF(OR(ISBLANK('2. Collected Data'!AJ23),ISBLANK('2. Collected Data'!AJ123)),"",-1*('2. Collected Data'!AJ123-'2. Collected Data'!AJ23))</f>
        <v>-46</v>
      </c>
      <c r="AG23" s="311">
        <f>IF(OR(ISBLANK('2. Collected Data'!AK23),ISBLANK('2. Collected Data'!AK123)),"",-1*('2. Collected Data'!AK123-'2. Collected Data'!AK23))</f>
        <v>0</v>
      </c>
      <c r="AH23" s="311">
        <f>IF(OR(ISBLANK('2. Collected Data'!AL23),ISBLANK('2. Collected Data'!AL123)),"",-1*('2. Collected Data'!AL123-'2. Collected Data'!AL23))</f>
        <v>740</v>
      </c>
      <c r="AI23" s="311">
        <f>IF(OR(ISBLANK('2. Collected Data'!AM23),ISBLANK('2. Collected Data'!AM123)),"",-1*('2. Collected Data'!AM123-'2. Collected Data'!AM23))</f>
        <v>0</v>
      </c>
      <c r="AJ23" s="316"/>
      <c r="AK23" s="311">
        <f>IF(OR(ISBLANK('2. Collected Data'!AO23),ISBLANK('2. Collected Data'!AO123)),"",-1*('2. Collected Data'!AO123-'2. Collected Data'!AO23))</f>
        <v>366510</v>
      </c>
      <c r="AL23" s="311">
        <f>IF(OR(ISBLANK('2. Collected Data'!AP23),ISBLANK('2. Collected Data'!AP123)),"",-1*('2. Collected Data'!AP123-'2. Collected Data'!AP23))</f>
        <v>10800</v>
      </c>
      <c r="AM23" s="311">
        <f>IF(OR(ISBLANK('2. Collected Data'!AQ23),ISBLANK('2. Collected Data'!AQ123)),"",-1*('2. Collected Data'!AQ123-'2. Collected Data'!AQ23))</f>
        <v>0</v>
      </c>
      <c r="AN23" s="311">
        <f>IF(OR(ISBLANK('2. Collected Data'!AR23),ISBLANK('2. Collected Data'!AR123)),"",-1*('2. Collected Data'!AR123-'2. Collected Data'!AR23))</f>
        <v>0</v>
      </c>
      <c r="AO23" s="311">
        <f>IF(OR(ISBLANK('2. Collected Data'!AS23),ISBLANK('2. Collected Data'!AS123)),"",-1*('2. Collected Data'!AS123-'2. Collected Data'!AS23))</f>
        <v>0</v>
      </c>
      <c r="AP23" s="311">
        <f>IF(OR(ISBLANK('2. Collected Data'!AT23),ISBLANK('2. Collected Data'!AT123)),"",-1*('2. Collected Data'!AT123-'2. Collected Data'!AT23))</f>
        <v>-5000</v>
      </c>
      <c r="AQ23" s="313">
        <f>IF(OR(ISBLANK('2. Collected Data'!AU23),ISBLANK('2. Collected Data'!AU123)),"",-1*('2. Collected Data'!AU123-'2. Collected Data'!AU23))</f>
        <v>0</v>
      </c>
      <c r="AR23" s="314"/>
      <c r="AS23" s="312">
        <f>IF(OR(ISBLANK('2. Collected Data'!AW23),ISBLANK('2. Collected Data'!AW123)),"",-1*('2. Collected Data'!AW123-'2. Collected Data'!AW23))</f>
        <v>0</v>
      </c>
      <c r="AT23" s="312">
        <f>IF(OR(ISBLANK('2. Collected Data'!AX23),ISBLANK('2. Collected Data'!AX123)),"",-1*('2. Collected Data'!AX123-'2. Collected Data'!AX23))</f>
        <v>0</v>
      </c>
      <c r="AU23" s="317"/>
      <c r="AV23" s="318"/>
      <c r="AW23" s="314"/>
      <c r="AX23" s="319">
        <f>IF(OR(ISBLANK('2. Collected Data'!BB23),ISBLANK('2. Collected Data'!BB123)),"",-1*('2. Collected Data'!BB123-'2. Collected Data'!BB23))</f>
        <v>-3.6899999999999977</v>
      </c>
      <c r="AY23" s="320">
        <f>IF(OR(ISBLANK('2. Collected Data'!BC23),ISBLANK('2. Collected Data'!BC123)),"",-1*('2. Collected Data'!BC123-'2. Collected Data'!BC23))</f>
        <v>-2090024</v>
      </c>
      <c r="AZ23" s="320">
        <f>IF(OR(ISBLANK('2. Collected Data'!BD23),ISBLANK('2. Collected Data'!BD123)),"",-1*('2. Collected Data'!BD123-'2. Collected Data'!BD23))</f>
        <v>-3350072</v>
      </c>
      <c r="BA23" s="320">
        <f>IF(OR(ISBLANK('2. Collected Data'!BE23),ISBLANK('2. Collected Data'!BE123)),"",-1*('2. Collected Data'!BE123-'2. Collected Data'!BE23))</f>
        <v>-3112341</v>
      </c>
      <c r="BB23" s="320">
        <f>IF(OR(ISBLANK('2. Collected Data'!BF23),ISBLANK('2. Collected Data'!BF123)),"",-1*('2. Collected Data'!BF123-'2. Collected Data'!BF23))</f>
        <v>-8550983</v>
      </c>
      <c r="BC23" s="317"/>
      <c r="BD23" s="319" t="str">
        <f>IF(OR(ISBLANK('2. Collected Data'!BH23),ISBLANK('2. Collected Data'!BH123)),"",-1*('2. Collected Data'!BH123-'2. Collected Data'!BH23))</f>
        <v/>
      </c>
      <c r="BE23" s="43"/>
      <c r="BF23" s="180"/>
      <c r="BG23" s="311">
        <f>IF(OR(ISBLANK('2. Collected Data'!BK23),ISBLANK('2. Collected Data'!BK123)),"",-1*('2. Collected Data'!BK123-'2. Collected Data'!BK23))</f>
        <v>3</v>
      </c>
    </row>
    <row r="24" spans="1:59" s="47" customFormat="1" ht="11.25" customHeight="1" x14ac:dyDescent="0.15">
      <c r="A24" s="82" t="s">
        <v>350</v>
      </c>
      <c r="B24" s="147"/>
      <c r="C24" s="309" t="str">
        <f>IF(OR(ISBLANK('2. Collected Data'!G24),ISBLANK('2. Collected Data'!G124)),"",-1*('2. Collected Data'!G124-'2. Collected Data'!G24))</f>
        <v/>
      </c>
      <c r="D24" s="309" t="str">
        <f>IF(OR(ISBLANK('2. Collected Data'!H24),ISBLANK('2. Collected Data'!H124)),"",-1*('2. Collected Data'!H124-'2. Collected Data'!H24))</f>
        <v/>
      </c>
      <c r="E24" s="309" t="str">
        <f>IF(OR(ISBLANK('2. Collected Data'!I24),ISBLANK('2. Collected Data'!I124)),"",-1*('2. Collected Data'!I124-'2. Collected Data'!I24))</f>
        <v/>
      </c>
      <c r="F24" s="311" t="str">
        <f>IF(OR(ISBLANK('2. Collected Data'!J24),ISBLANK('2. Collected Data'!J124)),"",-1*('2. Collected Data'!J124-'2. Collected Data'!J24))</f>
        <v/>
      </c>
      <c r="G24" s="311" t="str">
        <f>IF(OR(ISBLANK('2. Collected Data'!K24),ISBLANK('2. Collected Data'!K124)),"",-1*('2. Collected Data'!K124-'2. Collected Data'!K24))</f>
        <v/>
      </c>
      <c r="H24" s="311" t="str">
        <f>IF(OR(ISBLANK('2. Collected Data'!L24),ISBLANK('2. Collected Data'!L124)),"",-1*('2. Collected Data'!L124-'2. Collected Data'!L24))</f>
        <v/>
      </c>
      <c r="I24" s="311" t="str">
        <f>IF(OR(ISBLANK('2. Collected Data'!M24),ISBLANK('2. Collected Data'!M124)),"",-1*('2. Collected Data'!M124-'2. Collected Data'!M24))</f>
        <v/>
      </c>
      <c r="J24" s="311" t="str">
        <f>IF(OR(ISBLANK('2. Collected Data'!N24),ISBLANK('2. Collected Data'!N124)),"",-1*('2. Collected Data'!N124-'2. Collected Data'!N24))</f>
        <v/>
      </c>
      <c r="K24" s="311" t="str">
        <f>IF(OR(ISBLANK('2. Collected Data'!O24),ISBLANK('2. Collected Data'!O124)),"",-1*('2. Collected Data'!O124-'2. Collected Data'!O24))</f>
        <v/>
      </c>
      <c r="L24" s="311" t="str">
        <f>IF(OR(ISBLANK('2. Collected Data'!P24),ISBLANK('2. Collected Data'!P124)),"",-1*('2. Collected Data'!P124-'2. Collected Data'!P24))</f>
        <v/>
      </c>
      <c r="M24" s="311" t="str">
        <f>IF(OR(ISBLANK('2. Collected Data'!Q24),ISBLANK('2. Collected Data'!Q124)),"",-1*('2. Collected Data'!Q124-'2. Collected Data'!Q24))</f>
        <v/>
      </c>
      <c r="N24" s="311" t="str">
        <f>IF(OR(ISBLANK('2. Collected Data'!R24),ISBLANK('2. Collected Data'!R124)),"",-1*('2. Collected Data'!R124-'2. Collected Data'!R24))</f>
        <v/>
      </c>
      <c r="O24" s="311" t="str">
        <f>IF(OR(ISBLANK('2. Collected Data'!S24),ISBLANK('2. Collected Data'!S124)),"",-1*('2. Collected Data'!S124-'2. Collected Data'!S24))</f>
        <v/>
      </c>
      <c r="P24" s="311" t="str">
        <f>IF(OR(ISBLANK('2. Collected Data'!T24),ISBLANK('2. Collected Data'!T124)),"",-1*('2. Collected Data'!T124-'2. Collected Data'!T24))</f>
        <v/>
      </c>
      <c r="Q24" s="311" t="str">
        <f>IF(OR(ISBLANK('2. Collected Data'!U24),ISBLANK('2. Collected Data'!U124)),"",-1*('2. Collected Data'!U124-'2. Collected Data'!U24))</f>
        <v/>
      </c>
      <c r="R24" s="311" t="str">
        <f>IF(OR(ISBLANK('2. Collected Data'!V24),ISBLANK('2. Collected Data'!V124)),"",-1*('2. Collected Data'!V124-'2. Collected Data'!V24))</f>
        <v/>
      </c>
      <c r="S24" s="311" t="str">
        <f>IF(OR(ISBLANK('2. Collected Data'!W24),ISBLANK('2. Collected Data'!W124)),"",-1*('2. Collected Data'!W124-'2. Collected Data'!W24))</f>
        <v/>
      </c>
      <c r="T24" s="311" t="str">
        <f>IF(OR(ISBLANK('2. Collected Data'!X24),ISBLANK('2. Collected Data'!X124)),"",-1*('2. Collected Data'!X124-'2. Collected Data'!X24))</f>
        <v/>
      </c>
      <c r="U24" s="311" t="str">
        <f>IF(OR(ISBLANK('2. Collected Data'!Y24),ISBLANK('2. Collected Data'!Y124)),"",-1*('2. Collected Data'!Y124-'2. Collected Data'!Y24))</f>
        <v/>
      </c>
      <c r="V24" s="311" t="str">
        <f>IF(OR(ISBLANK('2. Collected Data'!Z24),ISBLANK('2. Collected Data'!Z124)),"",-1*('2. Collected Data'!Z124-'2. Collected Data'!Z24))</f>
        <v/>
      </c>
      <c r="W24" s="312" t="str">
        <f>IF(OR(ISBLANK('2. Collected Data'!AA24),ISBLANK('2. Collected Data'!AA124)),"",-1*('2. Collected Data'!AA124-'2. Collected Data'!AA24))</f>
        <v/>
      </c>
      <c r="X24" s="312" t="str">
        <f>IF(OR(ISBLANK('2. Collected Data'!AB24),ISBLANK('2. Collected Data'!AB124)),"",-1*('2. Collected Data'!AB124-'2. Collected Data'!AB24))</f>
        <v/>
      </c>
      <c r="Y24" s="312" t="str">
        <f>IF(OR(ISBLANK('2. Collected Data'!AC24),ISBLANK('2. Collected Data'!AC124)),"",-1*('2. Collected Data'!AC124-'2. Collected Data'!AC24))</f>
        <v/>
      </c>
      <c r="Z24" s="311" t="str">
        <f>IF(OR(ISBLANK('2. Collected Data'!AD24),ISBLANK('2. Collected Data'!AD124)),"",-1*('2. Collected Data'!AD124-'2. Collected Data'!AD24))</f>
        <v/>
      </c>
      <c r="AA24" s="311" t="str">
        <f>IF(OR(ISBLANK('2. Collected Data'!AE24),ISBLANK('2. Collected Data'!AE124)),"",-1*('2. Collected Data'!AE124-'2. Collected Data'!AE24))</f>
        <v/>
      </c>
      <c r="AB24" s="311" t="str">
        <f>IF(OR(ISBLANK('2. Collected Data'!AF24),ISBLANK('2. Collected Data'!AF124)),"",-1*('2. Collected Data'!AF124-'2. Collected Data'!AF24))</f>
        <v/>
      </c>
      <c r="AC24" s="313" t="str">
        <f>IF(OR(ISBLANK('2. Collected Data'!AG24),ISBLANK('2. Collected Data'!AG124)),"",-1*('2. Collected Data'!AG124-'2. Collected Data'!AG24))</f>
        <v/>
      </c>
      <c r="AD24" s="314"/>
      <c r="AE24" s="315" t="str">
        <f>IF(OR(ISBLANK('2. Collected Data'!AI24),ISBLANK('2. Collected Data'!AI124)),"",-1*('2. Collected Data'!AI124-'2. Collected Data'!AI24))</f>
        <v/>
      </c>
      <c r="AF24" s="311" t="str">
        <f>IF(OR(ISBLANK('2. Collected Data'!AJ24),ISBLANK('2. Collected Data'!AJ124)),"",-1*('2. Collected Data'!AJ124-'2. Collected Data'!AJ24))</f>
        <v/>
      </c>
      <c r="AG24" s="311" t="str">
        <f>IF(OR(ISBLANK('2. Collected Data'!AK24),ISBLANK('2. Collected Data'!AK124)),"",-1*('2. Collected Data'!AK124-'2. Collected Data'!AK24))</f>
        <v/>
      </c>
      <c r="AH24" s="311" t="str">
        <f>IF(OR(ISBLANK('2. Collected Data'!AL24),ISBLANK('2. Collected Data'!AL124)),"",-1*('2. Collected Data'!AL124-'2. Collected Data'!AL24))</f>
        <v/>
      </c>
      <c r="AI24" s="311" t="str">
        <f>IF(OR(ISBLANK('2. Collected Data'!AM24),ISBLANK('2. Collected Data'!AM124)),"",-1*('2. Collected Data'!AM124-'2. Collected Data'!AM24))</f>
        <v/>
      </c>
      <c r="AJ24" s="316"/>
      <c r="AK24" s="311" t="str">
        <f>IF(OR(ISBLANK('2. Collected Data'!AO24),ISBLANK('2. Collected Data'!AO124)),"",-1*('2. Collected Data'!AO124-'2. Collected Data'!AO24))</f>
        <v/>
      </c>
      <c r="AL24" s="311" t="str">
        <f>IF(OR(ISBLANK('2. Collected Data'!AP24),ISBLANK('2. Collected Data'!AP124)),"",-1*('2. Collected Data'!AP124-'2. Collected Data'!AP24))</f>
        <v/>
      </c>
      <c r="AM24" s="311" t="str">
        <f>IF(OR(ISBLANK('2. Collected Data'!AQ24),ISBLANK('2. Collected Data'!AQ124)),"",-1*('2. Collected Data'!AQ124-'2. Collected Data'!AQ24))</f>
        <v/>
      </c>
      <c r="AN24" s="311" t="str">
        <f>IF(OR(ISBLANK('2. Collected Data'!AR24),ISBLANK('2. Collected Data'!AR124)),"",-1*('2. Collected Data'!AR124-'2. Collected Data'!AR24))</f>
        <v/>
      </c>
      <c r="AO24" s="311" t="str">
        <f>IF(OR(ISBLANK('2. Collected Data'!AS24),ISBLANK('2. Collected Data'!AS124)),"",-1*('2. Collected Data'!AS124-'2. Collected Data'!AS24))</f>
        <v/>
      </c>
      <c r="AP24" s="311" t="str">
        <f>IF(OR(ISBLANK('2. Collected Data'!AT24),ISBLANK('2. Collected Data'!AT124)),"",-1*('2. Collected Data'!AT124-'2. Collected Data'!AT24))</f>
        <v/>
      </c>
      <c r="AQ24" s="313" t="str">
        <f>IF(OR(ISBLANK('2. Collected Data'!AU24),ISBLANK('2. Collected Data'!AU124)),"",-1*('2. Collected Data'!AU124-'2. Collected Data'!AU24))</f>
        <v/>
      </c>
      <c r="AR24" s="314"/>
      <c r="AS24" s="312" t="str">
        <f>IF(OR(ISBLANK('2. Collected Data'!AW24),ISBLANK('2. Collected Data'!AW124)),"",-1*('2. Collected Data'!AW124-'2. Collected Data'!AW24))</f>
        <v/>
      </c>
      <c r="AT24" s="312" t="str">
        <f>IF(OR(ISBLANK('2. Collected Data'!AX24),ISBLANK('2. Collected Data'!AX124)),"",-1*('2. Collected Data'!AX124-'2. Collected Data'!AX24))</f>
        <v/>
      </c>
      <c r="AU24" s="317"/>
      <c r="AV24" s="318"/>
      <c r="AW24" s="314"/>
      <c r="AX24" s="319" t="str">
        <f>IF(OR(ISBLANK('2. Collected Data'!BB24),ISBLANK('2. Collected Data'!BB124)),"",-1*('2. Collected Data'!BB124-'2. Collected Data'!BB24))</f>
        <v/>
      </c>
      <c r="AY24" s="320" t="str">
        <f>IF(OR(ISBLANK('2. Collected Data'!BC24),ISBLANK('2. Collected Data'!BC124)),"",-1*('2. Collected Data'!BC124-'2. Collected Data'!BC24))</f>
        <v/>
      </c>
      <c r="AZ24" s="320" t="str">
        <f>IF(OR(ISBLANK('2. Collected Data'!BD24),ISBLANK('2. Collected Data'!BD124)),"",-1*('2. Collected Data'!BD124-'2. Collected Data'!BD24))</f>
        <v/>
      </c>
      <c r="BA24" s="320" t="str">
        <f>IF(OR(ISBLANK('2. Collected Data'!BE24),ISBLANK('2. Collected Data'!BE124)),"",-1*('2. Collected Data'!BE124-'2. Collected Data'!BE24))</f>
        <v/>
      </c>
      <c r="BB24" s="320" t="str">
        <f>IF(OR(ISBLANK('2. Collected Data'!BF24),ISBLANK('2. Collected Data'!BF124)),"",-1*('2. Collected Data'!BF124-'2. Collected Data'!BF24))</f>
        <v/>
      </c>
      <c r="BC24" s="317"/>
      <c r="BD24" s="319" t="str">
        <f>IF(OR(ISBLANK('2. Collected Data'!BH24),ISBLANK('2. Collected Data'!BH124)),"",-1*('2. Collected Data'!BH124-'2. Collected Data'!BH24))</f>
        <v/>
      </c>
      <c r="BE24" s="43"/>
      <c r="BF24" s="180"/>
      <c r="BG24" s="311" t="e">
        <f>IF(OR(ISBLANK('2. Collected Data'!BK24),ISBLANK('2. Collected Data'!BK124)),"",-1*('2. Collected Data'!BK124-'2. Collected Data'!BK24))</f>
        <v>#VALUE!</v>
      </c>
    </row>
    <row r="25" spans="1:59" s="47" customFormat="1" ht="11.25" customHeight="1" x14ac:dyDescent="0.15">
      <c r="A25" s="82" t="s">
        <v>351</v>
      </c>
      <c r="B25" s="147"/>
      <c r="C25" s="309">
        <f>IF(OR(ISBLANK('2. Collected Data'!G25),ISBLANK('2. Collected Data'!G125)),"",-1*('2. Collected Data'!G125-'2. Collected Data'!G25))</f>
        <v>0</v>
      </c>
      <c r="D25" s="309">
        <f>IF(OR(ISBLANK('2. Collected Data'!H25),ISBLANK('2. Collected Data'!H125)),"",-1*('2. Collected Data'!H125-'2. Collected Data'!H25))</f>
        <v>0</v>
      </c>
      <c r="E25" s="309">
        <f>IF(OR(ISBLANK('2. Collected Data'!I25),ISBLANK('2. Collected Data'!I125)),"",-1*('2. Collected Data'!I125-'2. Collected Data'!I25))</f>
        <v>-6</v>
      </c>
      <c r="F25" s="311">
        <f>IF(OR(ISBLANK('2. Collected Data'!J25),ISBLANK('2. Collected Data'!J125)),"",-1*('2. Collected Data'!J125-'2. Collected Data'!J25))</f>
        <v>12</v>
      </c>
      <c r="G25" s="311">
        <f>IF(OR(ISBLANK('2. Collected Data'!K25),ISBLANK('2. Collected Data'!K125)),"",-1*('2. Collected Data'!K125-'2. Collected Data'!K25))</f>
        <v>3</v>
      </c>
      <c r="H25" s="311">
        <f>IF(OR(ISBLANK('2. Collected Data'!L25),ISBLANK('2. Collected Data'!L125)),"",-1*('2. Collected Data'!L125-'2. Collected Data'!L25))</f>
        <v>0</v>
      </c>
      <c r="I25" s="311">
        <f>IF(OR(ISBLANK('2. Collected Data'!M25),ISBLANK('2. Collected Data'!M125)),"",-1*('2. Collected Data'!M125-'2. Collected Data'!M25))</f>
        <v>-39</v>
      </c>
      <c r="J25" s="311">
        <f>IF(OR(ISBLANK('2. Collected Data'!N25),ISBLANK('2. Collected Data'!N125)),"",-1*('2. Collected Data'!N125-'2. Collected Data'!N25))</f>
        <v>0</v>
      </c>
      <c r="K25" s="311">
        <f>IF(OR(ISBLANK('2. Collected Data'!O25),ISBLANK('2. Collected Data'!O125)),"",-1*('2. Collected Data'!O125-'2. Collected Data'!O25))</f>
        <v>-6</v>
      </c>
      <c r="L25" s="311">
        <f>IF(OR(ISBLANK('2. Collected Data'!P25),ISBLANK('2. Collected Data'!P125)),"",-1*('2. Collected Data'!P125-'2. Collected Data'!P25))</f>
        <v>0</v>
      </c>
      <c r="M25" s="311">
        <f>IF(OR(ISBLANK('2. Collected Data'!Q25),ISBLANK('2. Collected Data'!Q125)),"",-1*('2. Collected Data'!Q125-'2. Collected Data'!Q25))</f>
        <v>0</v>
      </c>
      <c r="N25" s="311">
        <f>IF(OR(ISBLANK('2. Collected Data'!R25),ISBLANK('2. Collected Data'!R125)),"",-1*('2. Collected Data'!R125-'2. Collected Data'!R25))</f>
        <v>0</v>
      </c>
      <c r="O25" s="311">
        <f>IF(OR(ISBLANK('2. Collected Data'!S25),ISBLANK('2. Collected Data'!S125)),"",-1*('2. Collected Data'!S125-'2. Collected Data'!S25))</f>
        <v>0</v>
      </c>
      <c r="P25" s="311">
        <f>IF(OR(ISBLANK('2. Collected Data'!T25),ISBLANK('2. Collected Data'!T125)),"",-1*('2. Collected Data'!T125-'2. Collected Data'!T25))</f>
        <v>0</v>
      </c>
      <c r="Q25" s="311">
        <f>IF(OR(ISBLANK('2. Collected Data'!U25),ISBLANK('2. Collected Data'!U125)),"",-1*('2. Collected Data'!U125-'2. Collected Data'!U25))</f>
        <v>0</v>
      </c>
      <c r="R25" s="311">
        <f>IF(OR(ISBLANK('2. Collected Data'!V25),ISBLANK('2. Collected Data'!V125)),"",-1*('2. Collected Data'!V125-'2. Collected Data'!V25))</f>
        <v>0</v>
      </c>
      <c r="S25" s="311">
        <f>IF(OR(ISBLANK('2. Collected Data'!W25),ISBLANK('2. Collected Data'!W125)),"",-1*('2. Collected Data'!W125-'2. Collected Data'!W25))</f>
        <v>0</v>
      </c>
      <c r="T25" s="311">
        <f>IF(OR(ISBLANK('2. Collected Data'!X25),ISBLANK('2. Collected Data'!X125)),"",-1*('2. Collected Data'!X125-'2. Collected Data'!X25))</f>
        <v>0</v>
      </c>
      <c r="U25" s="311">
        <f>IF(OR(ISBLANK('2. Collected Data'!Y25),ISBLANK('2. Collected Data'!Y125)),"",-1*('2. Collected Data'!Y125-'2. Collected Data'!Y25))</f>
        <v>4</v>
      </c>
      <c r="V25" s="311">
        <f>IF(OR(ISBLANK('2. Collected Data'!Z25),ISBLANK('2. Collected Data'!Z125)),"",-1*('2. Collected Data'!Z125-'2. Collected Data'!Z25))</f>
        <v>0</v>
      </c>
      <c r="W25" s="312">
        <f>IF(OR(ISBLANK('2. Collected Data'!AA25),ISBLANK('2. Collected Data'!AA125)),"",-1*('2. Collected Data'!AA125-'2. Collected Data'!AA25))</f>
        <v>0</v>
      </c>
      <c r="X25" s="312">
        <f>IF(OR(ISBLANK('2. Collected Data'!AB25),ISBLANK('2. Collected Data'!AB125)),"",-1*('2. Collected Data'!AB125-'2. Collected Data'!AB25))</f>
        <v>0</v>
      </c>
      <c r="Y25" s="312">
        <f>IF(OR(ISBLANK('2. Collected Data'!AC25),ISBLANK('2. Collected Data'!AC125)),"",-1*('2. Collected Data'!AC125-'2. Collected Data'!AC25))</f>
        <v>0</v>
      </c>
      <c r="Z25" s="311">
        <f>IF(OR(ISBLANK('2. Collected Data'!AD25),ISBLANK('2. Collected Data'!AD125)),"",-1*('2. Collected Data'!AD125-'2. Collected Data'!AD25))</f>
        <v>0</v>
      </c>
      <c r="AA25" s="311">
        <f>IF(OR(ISBLANK('2. Collected Data'!AE25),ISBLANK('2. Collected Data'!AE125)),"",-1*('2. Collected Data'!AE125-'2. Collected Data'!AE25))</f>
        <v>550</v>
      </c>
      <c r="AB25" s="311">
        <f>IF(OR(ISBLANK('2. Collected Data'!AF25),ISBLANK('2. Collected Data'!AF125)),"",-1*('2. Collected Data'!AF125-'2. Collected Data'!AF25))</f>
        <v>0</v>
      </c>
      <c r="AC25" s="313">
        <f>IF(OR(ISBLANK('2. Collected Data'!AG25),ISBLANK('2. Collected Data'!AG125)),"",-1*('2. Collected Data'!AG125-'2. Collected Data'!AG25))</f>
        <v>0</v>
      </c>
      <c r="AD25" s="314"/>
      <c r="AE25" s="315">
        <f>IF(OR(ISBLANK('2. Collected Data'!AI25),ISBLANK('2. Collected Data'!AI125)),"",-1*('2. Collected Data'!AI125-'2. Collected Data'!AI25))</f>
        <v>-33610</v>
      </c>
      <c r="AF25" s="311">
        <f>IF(OR(ISBLANK('2. Collected Data'!AJ25),ISBLANK('2. Collected Data'!AJ125)),"",-1*('2. Collected Data'!AJ125-'2. Collected Data'!AJ25))</f>
        <v>0</v>
      </c>
      <c r="AG25" s="311">
        <f>IF(OR(ISBLANK('2. Collected Data'!AK25),ISBLANK('2. Collected Data'!AK125)),"",-1*('2. Collected Data'!AK125-'2. Collected Data'!AK25))</f>
        <v>0</v>
      </c>
      <c r="AH25" s="311">
        <f>IF(OR(ISBLANK('2. Collected Data'!AL25),ISBLANK('2. Collected Data'!AL125)),"",-1*('2. Collected Data'!AL125-'2. Collected Data'!AL25))</f>
        <v>2799</v>
      </c>
      <c r="AI25" s="311">
        <f>IF(OR(ISBLANK('2. Collected Data'!AM25),ISBLANK('2. Collected Data'!AM125)),"",-1*('2. Collected Data'!AM125-'2. Collected Data'!AM25))</f>
        <v>-9792</v>
      </c>
      <c r="AJ25" s="316"/>
      <c r="AK25" s="311">
        <f>IF(OR(ISBLANK('2. Collected Data'!AO25),ISBLANK('2. Collected Data'!AO125)),"",-1*('2. Collected Data'!AO125-'2. Collected Data'!AO25))</f>
        <v>-1541347</v>
      </c>
      <c r="AL25" s="311">
        <f>IF(OR(ISBLANK('2. Collected Data'!AP25),ISBLANK('2. Collected Data'!AP125)),"",-1*('2. Collected Data'!AP125-'2. Collected Data'!AP25))</f>
        <v>0</v>
      </c>
      <c r="AM25" s="311">
        <f>IF(OR(ISBLANK('2. Collected Data'!AQ25),ISBLANK('2. Collected Data'!AQ125)),"",-1*('2. Collected Data'!AQ125-'2. Collected Data'!AQ25))</f>
        <v>-306698</v>
      </c>
      <c r="AN25" s="311">
        <f>IF(OR(ISBLANK('2. Collected Data'!AR25),ISBLANK('2. Collected Data'!AR125)),"",-1*('2. Collected Data'!AR125-'2. Collected Data'!AR25))</f>
        <v>0</v>
      </c>
      <c r="AO25" s="311">
        <f>IF(OR(ISBLANK('2. Collected Data'!AS25),ISBLANK('2. Collected Data'!AS125)),"",-1*('2. Collected Data'!AS125-'2. Collected Data'!AS25))</f>
        <v>-15089</v>
      </c>
      <c r="AP25" s="311">
        <f>IF(OR(ISBLANK('2. Collected Data'!AT25),ISBLANK('2. Collected Data'!AT125)),"",-1*('2. Collected Data'!AT125-'2. Collected Data'!AT25))</f>
        <v>0</v>
      </c>
      <c r="AQ25" s="313">
        <f>IF(OR(ISBLANK('2. Collected Data'!AU25),ISBLANK('2. Collected Data'!AU125)),"",-1*('2. Collected Data'!AU125-'2. Collected Data'!AU25))</f>
        <v>0</v>
      </c>
      <c r="AR25" s="314"/>
      <c r="AS25" s="312">
        <f>IF(OR(ISBLANK('2. Collected Data'!AW25),ISBLANK('2. Collected Data'!AW125)),"",-1*('2. Collected Data'!AW125-'2. Collected Data'!AW25))</f>
        <v>-2.9999999999999916E-2</v>
      </c>
      <c r="AT25" s="312">
        <f>IF(OR(ISBLANK('2. Collected Data'!AX25),ISBLANK('2. Collected Data'!AX125)),"",-1*('2. Collected Data'!AX125-'2. Collected Data'!AX25))</f>
        <v>0.03</v>
      </c>
      <c r="AU25" s="317"/>
      <c r="AV25" s="318"/>
      <c r="AW25" s="314"/>
      <c r="AX25" s="319">
        <f>IF(OR(ISBLANK('2. Collected Data'!BB25),ISBLANK('2. Collected Data'!BB125)),"",-1*('2. Collected Data'!BB125-'2. Collected Data'!BB25))</f>
        <v>1.8799999999999955</v>
      </c>
      <c r="AY25" s="320">
        <f>IF(OR(ISBLANK('2. Collected Data'!BC25),ISBLANK('2. Collected Data'!BC125)),"",-1*('2. Collected Data'!BC125-'2. Collected Data'!BC25))</f>
        <v>-73827</v>
      </c>
      <c r="AZ25" s="320">
        <f>IF(OR(ISBLANK('2. Collected Data'!BD25),ISBLANK('2. Collected Data'!BD125)),"",-1*('2. Collected Data'!BD125-'2. Collected Data'!BD25))</f>
        <v>-167436</v>
      </c>
      <c r="BA25" s="320">
        <f>IF(OR(ISBLANK('2. Collected Data'!BE25),ISBLANK('2. Collected Data'!BE125)),"",-1*('2. Collected Data'!BE125-'2. Collected Data'!BE25))</f>
        <v>-2958971</v>
      </c>
      <c r="BB25" s="320">
        <f>IF(OR(ISBLANK('2. Collected Data'!BF25),ISBLANK('2. Collected Data'!BF125)),"",-1*('2. Collected Data'!BF125-'2. Collected Data'!BF25))</f>
        <v>-3200234</v>
      </c>
      <c r="BC25" s="317"/>
      <c r="BD25" s="319">
        <f>IF(OR(ISBLANK('2. Collected Data'!BH25),ISBLANK('2. Collected Data'!BH125)),"",-1*('2. Collected Data'!BH125-'2. Collected Data'!BH25))</f>
        <v>-1.5799999999999983</v>
      </c>
      <c r="BE25" s="43"/>
      <c r="BF25" s="180"/>
      <c r="BG25" s="311">
        <f>IF(OR(ISBLANK('2. Collected Data'!BK25),ISBLANK('2. Collected Data'!BK125)),"",-1*('2. Collected Data'!BK125-'2. Collected Data'!BK25))</f>
        <v>-557</v>
      </c>
    </row>
    <row r="26" spans="1:59" s="50" customFormat="1" ht="11.25" customHeight="1" x14ac:dyDescent="0.15">
      <c r="A26" s="82" t="s">
        <v>135</v>
      </c>
      <c r="B26" s="147"/>
      <c r="C26" s="309">
        <f>IF(OR(ISBLANK('2. Collected Data'!G26),ISBLANK('2. Collected Data'!G126)),"",-1*('2. Collected Data'!G126-'2. Collected Data'!G26))</f>
        <v>61</v>
      </c>
      <c r="D26" s="309" t="str">
        <f>IF(OR(ISBLANK('2. Collected Data'!H26),ISBLANK('2. Collected Data'!H126)),"",-1*('2. Collected Data'!H126-'2. Collected Data'!H26))</f>
        <v/>
      </c>
      <c r="E26" s="309">
        <f>IF(OR(ISBLANK('2. Collected Data'!I26),ISBLANK('2. Collected Data'!I126)),"",-1*('2. Collected Data'!I126-'2. Collected Data'!I26))</f>
        <v>114</v>
      </c>
      <c r="F26" s="311">
        <f>IF(OR(ISBLANK('2. Collected Data'!J26),ISBLANK('2. Collected Data'!J126)),"",-1*('2. Collected Data'!J126-'2. Collected Data'!J26))</f>
        <v>-15</v>
      </c>
      <c r="G26" s="311">
        <f>IF(OR(ISBLANK('2. Collected Data'!K26),ISBLANK('2. Collected Data'!K126)),"",-1*('2. Collected Data'!K126-'2. Collected Data'!K26))</f>
        <v>3</v>
      </c>
      <c r="H26" s="311">
        <f>IF(OR(ISBLANK('2. Collected Data'!L26),ISBLANK('2. Collected Data'!L126)),"",-1*('2. Collected Data'!L126-'2. Collected Data'!L26))</f>
        <v>0</v>
      </c>
      <c r="I26" s="311">
        <f>IF(OR(ISBLANK('2. Collected Data'!M26),ISBLANK('2. Collected Data'!M126)),"",-1*('2. Collected Data'!M126-'2. Collected Data'!M26))</f>
        <v>-4</v>
      </c>
      <c r="J26" s="311">
        <f>IF(OR(ISBLANK('2. Collected Data'!N26),ISBLANK('2. Collected Data'!N126)),"",-1*('2. Collected Data'!N126-'2. Collected Data'!N26))</f>
        <v>3</v>
      </c>
      <c r="K26" s="311">
        <f>IF(OR(ISBLANK('2. Collected Data'!O26),ISBLANK('2. Collected Data'!O126)),"",-1*('2. Collected Data'!O126-'2. Collected Data'!O26))</f>
        <v>819</v>
      </c>
      <c r="L26" s="311">
        <f>IF(OR(ISBLANK('2. Collected Data'!P26),ISBLANK('2. Collected Data'!P126)),"",-1*('2. Collected Data'!P126-'2. Collected Data'!P26))</f>
        <v>0</v>
      </c>
      <c r="M26" s="311">
        <f>IF(OR(ISBLANK('2. Collected Data'!Q26),ISBLANK('2. Collected Data'!Q126)),"",-1*('2. Collected Data'!Q126-'2. Collected Data'!Q26))</f>
        <v>0</v>
      </c>
      <c r="N26" s="311">
        <f>IF(OR(ISBLANK('2. Collected Data'!R26),ISBLANK('2. Collected Data'!R126)),"",-1*('2. Collected Data'!R126-'2. Collected Data'!R26))</f>
        <v>0</v>
      </c>
      <c r="O26" s="311">
        <f>IF(OR(ISBLANK('2. Collected Data'!S26),ISBLANK('2. Collected Data'!S126)),"",-1*('2. Collected Data'!S126-'2. Collected Data'!S26))</f>
        <v>0</v>
      </c>
      <c r="P26" s="311">
        <f>IF(OR(ISBLANK('2. Collected Data'!T26),ISBLANK('2. Collected Data'!T126)),"",-1*('2. Collected Data'!T126-'2. Collected Data'!T26))</f>
        <v>0</v>
      </c>
      <c r="Q26" s="311">
        <f>IF(OR(ISBLANK('2. Collected Data'!U26),ISBLANK('2. Collected Data'!U126)),"",-1*('2. Collected Data'!U126-'2. Collected Data'!U26))</f>
        <v>0</v>
      </c>
      <c r="R26" s="311">
        <f>IF(OR(ISBLANK('2. Collected Data'!V26),ISBLANK('2. Collected Data'!V126)),"",-1*('2. Collected Data'!V126-'2. Collected Data'!V26))</f>
        <v>0</v>
      </c>
      <c r="S26" s="311">
        <f>IF(OR(ISBLANK('2. Collected Data'!W26),ISBLANK('2. Collected Data'!W126)),"",-1*('2. Collected Data'!W126-'2. Collected Data'!W26))</f>
        <v>0</v>
      </c>
      <c r="T26" s="311">
        <f>IF(OR(ISBLANK('2. Collected Data'!X26),ISBLANK('2. Collected Data'!X126)),"",-1*('2. Collected Data'!X126-'2. Collected Data'!X26))</f>
        <v>0</v>
      </c>
      <c r="U26" s="311">
        <f>IF(OR(ISBLANK('2. Collected Data'!Y26),ISBLANK('2. Collected Data'!Y126)),"",-1*('2. Collected Data'!Y126-'2. Collected Data'!Y26))</f>
        <v>-135</v>
      </c>
      <c r="V26" s="311">
        <f>IF(OR(ISBLANK('2. Collected Data'!Z26),ISBLANK('2. Collected Data'!Z126)),"",-1*('2. Collected Data'!Z126-'2. Collected Data'!Z26))</f>
        <v>1074</v>
      </c>
      <c r="W26" s="312">
        <f>IF(OR(ISBLANK('2. Collected Data'!AA26),ISBLANK('2. Collected Data'!AA126)),"",-1*('2. Collected Data'!AA126-'2. Collected Data'!AA26))</f>
        <v>8.9999999999999969E-2</v>
      </c>
      <c r="X26" s="312">
        <f>IF(OR(ISBLANK('2. Collected Data'!AB26),ISBLANK('2. Collected Data'!AB126)),"",-1*('2. Collected Data'!AB126-'2. Collected Data'!AB26))</f>
        <v>0</v>
      </c>
      <c r="Y26" s="312">
        <f>IF(OR(ISBLANK('2. Collected Data'!AC26),ISBLANK('2. Collected Data'!AC126)),"",-1*('2. Collected Data'!AC126-'2. Collected Data'!AC26))</f>
        <v>-9.0000000000000011E-2</v>
      </c>
      <c r="Z26" s="311">
        <f>IF(OR(ISBLANK('2. Collected Data'!AD26),ISBLANK('2. Collected Data'!AD126)),"",-1*('2. Collected Data'!AD126-'2. Collected Data'!AD26))</f>
        <v>18</v>
      </c>
      <c r="AA26" s="311">
        <f>IF(OR(ISBLANK('2. Collected Data'!AE26),ISBLANK('2. Collected Data'!AE126)),"",-1*('2. Collected Data'!AE126-'2. Collected Data'!AE26))</f>
        <v>-775</v>
      </c>
      <c r="AB26" s="311">
        <f>IF(OR(ISBLANK('2. Collected Data'!AF26),ISBLANK('2. Collected Data'!AF126)),"",-1*('2. Collected Data'!AF126-'2. Collected Data'!AF26))</f>
        <v>-2</v>
      </c>
      <c r="AC26" s="313">
        <f>IF(OR(ISBLANK('2. Collected Data'!AG26),ISBLANK('2. Collected Data'!AG126)),"",-1*('2. Collected Data'!AG126-'2. Collected Data'!AG26))</f>
        <v>961800</v>
      </c>
      <c r="AD26" s="314"/>
      <c r="AE26" s="315">
        <f>IF(OR(ISBLANK('2. Collected Data'!AI26),ISBLANK('2. Collected Data'!AI126)),"",-1*('2. Collected Data'!AI126-'2. Collected Data'!AI26))</f>
        <v>-8704</v>
      </c>
      <c r="AF26" s="311">
        <f>IF(OR(ISBLANK('2. Collected Data'!AJ26),ISBLANK('2. Collected Data'!AJ126)),"",-1*('2. Collected Data'!AJ126-'2. Collected Data'!AJ26))</f>
        <v>-28</v>
      </c>
      <c r="AG26" s="311">
        <f>IF(OR(ISBLANK('2. Collected Data'!AK26),ISBLANK('2. Collected Data'!AK126)),"",-1*('2. Collected Data'!AK126-'2. Collected Data'!AK26))</f>
        <v>0</v>
      </c>
      <c r="AH26" s="311">
        <f>IF(OR(ISBLANK('2. Collected Data'!AL26),ISBLANK('2. Collected Data'!AL126)),"",-1*('2. Collected Data'!AL126-'2. Collected Data'!AL26))</f>
        <v>-75</v>
      </c>
      <c r="AI26" s="311" t="str">
        <f>IF(OR(ISBLANK('2. Collected Data'!AM26),ISBLANK('2. Collected Data'!AM126)),"",-1*('2. Collected Data'!AM126-'2. Collected Data'!AM26))</f>
        <v/>
      </c>
      <c r="AJ26" s="316"/>
      <c r="AK26" s="311">
        <f>IF(OR(ISBLANK('2. Collected Data'!AO26),ISBLANK('2. Collected Data'!AO126)),"",-1*('2. Collected Data'!AO126-'2. Collected Data'!AO26))</f>
        <v>-1052588</v>
      </c>
      <c r="AL26" s="311">
        <f>IF(OR(ISBLANK('2. Collected Data'!AP26),ISBLANK('2. Collected Data'!AP126)),"",-1*('2. Collected Data'!AP126-'2. Collected Data'!AP26))</f>
        <v>-22182</v>
      </c>
      <c r="AM26" s="311">
        <f>IF(OR(ISBLANK('2. Collected Data'!AQ26),ISBLANK('2. Collected Data'!AQ126)),"",-1*('2. Collected Data'!AQ126-'2. Collected Data'!AQ26))</f>
        <v>0</v>
      </c>
      <c r="AN26" s="311">
        <f>IF(OR(ISBLANK('2. Collected Data'!AR26),ISBLANK('2. Collected Data'!AR126)),"",-1*('2. Collected Data'!AR126-'2. Collected Data'!AR26))</f>
        <v>0</v>
      </c>
      <c r="AO26" s="311">
        <f>IF(OR(ISBLANK('2. Collected Data'!AS26),ISBLANK('2. Collected Data'!AS126)),"",-1*('2. Collected Data'!AS126-'2. Collected Data'!AS26))</f>
        <v>-625259</v>
      </c>
      <c r="AP26" s="311">
        <f>IF(OR(ISBLANK('2. Collected Data'!AT26),ISBLANK('2. Collected Data'!AT126)),"",-1*('2. Collected Data'!AT126-'2. Collected Data'!AT26))</f>
        <v>-183120</v>
      </c>
      <c r="AQ26" s="313" t="str">
        <f>IF(OR(ISBLANK('2. Collected Data'!AU26),ISBLANK('2. Collected Data'!AU126)),"",-1*('2. Collected Data'!AU126-'2. Collected Data'!AU26))</f>
        <v/>
      </c>
      <c r="AR26" s="314"/>
      <c r="AS26" s="312" t="str">
        <f>IF(OR(ISBLANK('2. Collected Data'!AW26),ISBLANK('2. Collected Data'!AW126)),"",-1*('2. Collected Data'!AW126-'2. Collected Data'!AW26))</f>
        <v/>
      </c>
      <c r="AT26" s="312" t="str">
        <f>IF(OR(ISBLANK('2. Collected Data'!AX26),ISBLANK('2. Collected Data'!AX126)),"",-1*('2. Collected Data'!AX126-'2. Collected Data'!AX26))</f>
        <v/>
      </c>
      <c r="AU26" s="317"/>
      <c r="AV26" s="318"/>
      <c r="AW26" s="314"/>
      <c r="AX26" s="319">
        <f>IF(OR(ISBLANK('2. Collected Data'!BB26),ISBLANK('2. Collected Data'!BB126)),"",-1*('2. Collected Data'!BB126-'2. Collected Data'!BB26))</f>
        <v>9.0900000000000034</v>
      </c>
      <c r="AY26" s="320">
        <f>IF(OR(ISBLANK('2. Collected Data'!BC26),ISBLANK('2. Collected Data'!BC126)),"",-1*('2. Collected Data'!BC126-'2. Collected Data'!BC26))</f>
        <v>241433</v>
      </c>
      <c r="AZ26" s="320">
        <f>IF(OR(ISBLANK('2. Collected Data'!BD26),ISBLANK('2. Collected Data'!BD126)),"",-1*('2. Collected Data'!BD126-'2. Collected Data'!BD26))</f>
        <v>-1352781</v>
      </c>
      <c r="BA26" s="320">
        <f>IF(OR(ISBLANK('2. Collected Data'!BE26),ISBLANK('2. Collected Data'!BE126)),"",-1*('2. Collected Data'!BE126-'2. Collected Data'!BE26))</f>
        <v>6355581</v>
      </c>
      <c r="BB26" s="320">
        <f>IF(OR(ISBLANK('2. Collected Data'!BF26),ISBLANK('2. Collected Data'!BF126)),"",-1*('2. Collected Data'!BF126-'2. Collected Data'!BF26))</f>
        <v>5244233</v>
      </c>
      <c r="BC26" s="317"/>
      <c r="BD26" s="319" t="str">
        <f>IF(OR(ISBLANK('2. Collected Data'!BH26),ISBLANK('2. Collected Data'!BH126)),"",-1*('2. Collected Data'!BH126-'2. Collected Data'!BH26))</f>
        <v/>
      </c>
      <c r="BE26" s="43"/>
      <c r="BF26" s="180"/>
      <c r="BG26" s="311">
        <f>IF(OR(ISBLANK('2. Collected Data'!BK26),ISBLANK('2. Collected Data'!BK126)),"",-1*('2. Collected Data'!BK126-'2. Collected Data'!BK26))</f>
        <v>-30</v>
      </c>
    </row>
    <row r="27" spans="1:59" s="47" customFormat="1" ht="11.25" customHeight="1" x14ac:dyDescent="0.15">
      <c r="A27" s="82" t="s">
        <v>155</v>
      </c>
      <c r="B27" s="147"/>
      <c r="C27" s="309">
        <f>IF(OR(ISBLANK('2. Collected Data'!G27),ISBLANK('2. Collected Data'!G127)),"",-1*('2. Collected Data'!G127-'2. Collected Data'!G27))</f>
        <v>0</v>
      </c>
      <c r="D27" s="309">
        <f>IF(OR(ISBLANK('2. Collected Data'!H27),ISBLANK('2. Collected Data'!H127)),"",-1*('2. Collected Data'!H127-'2. Collected Data'!H27))</f>
        <v>0</v>
      </c>
      <c r="E27" s="309">
        <f>IF(OR(ISBLANK('2. Collected Data'!I27),ISBLANK('2. Collected Data'!I127)),"",-1*('2. Collected Data'!I127-'2. Collected Data'!I27))</f>
        <v>31</v>
      </c>
      <c r="F27" s="311">
        <f>IF(OR(ISBLANK('2. Collected Data'!J27),ISBLANK('2. Collected Data'!J127)),"",-1*('2. Collected Data'!J127-'2. Collected Data'!J27))</f>
        <v>0</v>
      </c>
      <c r="G27" s="311">
        <f>IF(OR(ISBLANK('2. Collected Data'!K27),ISBLANK('2. Collected Data'!K127)),"",-1*('2. Collected Data'!K127-'2. Collected Data'!K27))</f>
        <v>0</v>
      </c>
      <c r="H27" s="311">
        <f>IF(OR(ISBLANK('2. Collected Data'!L27),ISBLANK('2. Collected Data'!L127)),"",-1*('2. Collected Data'!L127-'2. Collected Data'!L27))</f>
        <v>5</v>
      </c>
      <c r="I27" s="311">
        <f>IF(OR(ISBLANK('2. Collected Data'!M27),ISBLANK('2. Collected Data'!M127)),"",-1*('2. Collected Data'!M127-'2. Collected Data'!M27))</f>
        <v>6</v>
      </c>
      <c r="J27" s="311">
        <f>IF(OR(ISBLANK('2. Collected Data'!N27),ISBLANK('2. Collected Data'!N127)),"",-1*('2. Collected Data'!N127-'2. Collected Data'!N27))</f>
        <v>4</v>
      </c>
      <c r="K27" s="311">
        <f>IF(OR(ISBLANK('2. Collected Data'!O27),ISBLANK('2. Collected Data'!O127)),"",-1*('2. Collected Data'!O127-'2. Collected Data'!O27))</f>
        <v>31</v>
      </c>
      <c r="L27" s="311">
        <f>IF(OR(ISBLANK('2. Collected Data'!P27),ISBLANK('2. Collected Data'!P127)),"",-1*('2. Collected Data'!P127-'2. Collected Data'!P27))</f>
        <v>0</v>
      </c>
      <c r="M27" s="311">
        <f>IF(OR(ISBLANK('2. Collected Data'!Q27),ISBLANK('2. Collected Data'!Q127)),"",-1*('2. Collected Data'!Q127-'2. Collected Data'!Q27))</f>
        <v>0</v>
      </c>
      <c r="N27" s="311">
        <f>IF(OR(ISBLANK('2. Collected Data'!R27),ISBLANK('2. Collected Data'!R127)),"",-1*('2. Collected Data'!R127-'2. Collected Data'!R27))</f>
        <v>0</v>
      </c>
      <c r="O27" s="311">
        <f>IF(OR(ISBLANK('2. Collected Data'!S27),ISBLANK('2. Collected Data'!S127)),"",-1*('2. Collected Data'!S127-'2. Collected Data'!S27))</f>
        <v>0</v>
      </c>
      <c r="P27" s="311">
        <f>IF(OR(ISBLANK('2. Collected Data'!T27),ISBLANK('2. Collected Data'!T127)),"",-1*('2. Collected Data'!T127-'2. Collected Data'!T27))</f>
        <v>0</v>
      </c>
      <c r="Q27" s="311">
        <f>IF(OR(ISBLANK('2. Collected Data'!U27),ISBLANK('2. Collected Data'!U127)),"",-1*('2. Collected Data'!U127-'2. Collected Data'!U27))</f>
        <v>0</v>
      </c>
      <c r="R27" s="311">
        <f>IF(OR(ISBLANK('2. Collected Data'!V27),ISBLANK('2. Collected Data'!V127)),"",-1*('2. Collected Data'!V127-'2. Collected Data'!V27))</f>
        <v>0</v>
      </c>
      <c r="S27" s="311">
        <f>IF(OR(ISBLANK('2. Collected Data'!W27),ISBLANK('2. Collected Data'!W127)),"",-1*('2. Collected Data'!W127-'2. Collected Data'!W27))</f>
        <v>0</v>
      </c>
      <c r="T27" s="311">
        <f>IF(OR(ISBLANK('2. Collected Data'!X27),ISBLANK('2. Collected Data'!X127)),"",-1*('2. Collected Data'!X127-'2. Collected Data'!X27))</f>
        <v>0</v>
      </c>
      <c r="U27" s="311">
        <f>IF(OR(ISBLANK('2. Collected Data'!Y27),ISBLANK('2. Collected Data'!Y127)),"",-1*('2. Collected Data'!Y127-'2. Collected Data'!Y27))</f>
        <v>25</v>
      </c>
      <c r="V27" s="311">
        <f>IF(OR(ISBLANK('2. Collected Data'!Z27),ISBLANK('2. Collected Data'!Z127)),"",-1*('2. Collected Data'!Z127-'2. Collected Data'!Z27))</f>
        <v>31</v>
      </c>
      <c r="W27" s="312">
        <f>IF(OR(ISBLANK('2. Collected Data'!AA27),ISBLANK('2. Collected Data'!AA127)),"",-1*('2. Collected Data'!AA127-'2. Collected Data'!AA27))</f>
        <v>0</v>
      </c>
      <c r="X27" s="312">
        <f>IF(OR(ISBLANK('2. Collected Data'!AB27),ISBLANK('2. Collected Data'!AB127)),"",-1*('2. Collected Data'!AB127-'2. Collected Data'!AB27))</f>
        <v>0</v>
      </c>
      <c r="Y27" s="312">
        <f>IF(OR(ISBLANK('2. Collected Data'!AC27),ISBLANK('2. Collected Data'!AC127)),"",-1*('2. Collected Data'!AC127-'2. Collected Data'!AC27))</f>
        <v>0</v>
      </c>
      <c r="Z27" s="311">
        <f>IF(OR(ISBLANK('2. Collected Data'!AD27),ISBLANK('2. Collected Data'!AD127)),"",-1*('2. Collected Data'!AD127-'2. Collected Data'!AD27))</f>
        <v>0</v>
      </c>
      <c r="AA27" s="311">
        <f>IF(OR(ISBLANK('2. Collected Data'!AE27),ISBLANK('2. Collected Data'!AE127)),"",-1*('2. Collected Data'!AE127-'2. Collected Data'!AE27))</f>
        <v>0</v>
      </c>
      <c r="AB27" s="311">
        <f>IF(OR(ISBLANK('2. Collected Data'!AF27),ISBLANK('2. Collected Data'!AF127)),"",-1*('2. Collected Data'!AF127-'2. Collected Data'!AF27))</f>
        <v>0</v>
      </c>
      <c r="AC27" s="313">
        <f>IF(OR(ISBLANK('2. Collected Data'!AG27),ISBLANK('2. Collected Data'!AG127)),"",-1*('2. Collected Data'!AG127-'2. Collected Data'!AG27))</f>
        <v>16700000</v>
      </c>
      <c r="AD27" s="314"/>
      <c r="AE27" s="315">
        <f>IF(OR(ISBLANK('2. Collected Data'!AI27),ISBLANK('2. Collected Data'!AI127)),"",-1*('2. Collected Data'!AI127-'2. Collected Data'!AI27))</f>
        <v>5555</v>
      </c>
      <c r="AF27" s="311">
        <f>IF(OR(ISBLANK('2. Collected Data'!AJ27),ISBLANK('2. Collected Data'!AJ127)),"",-1*('2. Collected Data'!AJ127-'2. Collected Data'!AJ27))</f>
        <v>0</v>
      </c>
      <c r="AG27" s="311">
        <f>IF(OR(ISBLANK('2. Collected Data'!AK27),ISBLANK('2. Collected Data'!AK127)),"",-1*('2. Collected Data'!AK127-'2. Collected Data'!AK27))</f>
        <v>0</v>
      </c>
      <c r="AH27" s="311">
        <f>IF(OR(ISBLANK('2. Collected Data'!AL27),ISBLANK('2. Collected Data'!AL127)),"",-1*('2. Collected Data'!AL127-'2. Collected Data'!AL27))</f>
        <v>2498</v>
      </c>
      <c r="AI27" s="311">
        <f>IF(OR(ISBLANK('2. Collected Data'!AM27),ISBLANK('2. Collected Data'!AM127)),"",-1*('2. Collected Data'!AM127-'2. Collected Data'!AM27))</f>
        <v>0</v>
      </c>
      <c r="AJ27" s="316"/>
      <c r="AK27" s="311">
        <f>IF(OR(ISBLANK('2. Collected Data'!AO27),ISBLANK('2. Collected Data'!AO127)),"",-1*('2. Collected Data'!AO127-'2. Collected Data'!AO27))</f>
        <v>1149695</v>
      </c>
      <c r="AL27" s="311">
        <f>IF(OR(ISBLANK('2. Collected Data'!AP27),ISBLANK('2. Collected Data'!AP127)),"",-1*('2. Collected Data'!AP127-'2. Collected Data'!AP27))</f>
        <v>2811</v>
      </c>
      <c r="AM27" s="311">
        <f>IF(OR(ISBLANK('2. Collected Data'!AQ27),ISBLANK('2. Collected Data'!AQ127)),"",-1*('2. Collected Data'!AQ127-'2. Collected Data'!AQ27))</f>
        <v>4618</v>
      </c>
      <c r="AN27" s="311">
        <f>IF(OR(ISBLANK('2. Collected Data'!AR27),ISBLANK('2. Collected Data'!AR127)),"",-1*('2. Collected Data'!AR127-'2. Collected Data'!AR27))</f>
        <v>0</v>
      </c>
      <c r="AO27" s="311">
        <f>IF(OR(ISBLANK('2. Collected Data'!AS27),ISBLANK('2. Collected Data'!AS127)),"",-1*('2. Collected Data'!AS127-'2. Collected Data'!AS27))</f>
        <v>0</v>
      </c>
      <c r="AP27" s="311">
        <f>IF(OR(ISBLANK('2. Collected Data'!AT27),ISBLANK('2. Collected Data'!AT127)),"",-1*('2. Collected Data'!AT127-'2. Collected Data'!AT27))</f>
        <v>0</v>
      </c>
      <c r="AQ27" s="313">
        <f>IF(OR(ISBLANK('2. Collected Data'!AU27),ISBLANK('2. Collected Data'!AU127)),"",-1*('2. Collected Data'!AU127-'2. Collected Data'!AU27))</f>
        <v>53166</v>
      </c>
      <c r="AR27" s="314"/>
      <c r="AS27" s="312">
        <f>IF(OR(ISBLANK('2. Collected Data'!AW27),ISBLANK('2. Collected Data'!AW127)),"",-1*('2. Collected Data'!AW127-'2. Collected Data'!AW27))</f>
        <v>-5.0000000000000044E-2</v>
      </c>
      <c r="AT27" s="312">
        <f>IF(OR(ISBLANK('2. Collected Data'!AX27),ISBLANK('2. Collected Data'!AX127)),"",-1*('2. Collected Data'!AX127-'2. Collected Data'!AX27))</f>
        <v>0.05</v>
      </c>
      <c r="AU27" s="317"/>
      <c r="AV27" s="318"/>
      <c r="AW27" s="314"/>
      <c r="AX27" s="319">
        <f>IF(OR(ISBLANK('2. Collected Data'!BB27),ISBLANK('2. Collected Data'!BB127)),"",-1*('2. Collected Data'!BB127-'2. Collected Data'!BB27))</f>
        <v>14.799999999999997</v>
      </c>
      <c r="AY27" s="320">
        <f>IF(OR(ISBLANK('2. Collected Data'!BC27),ISBLANK('2. Collected Data'!BC127)),"",-1*('2. Collected Data'!BC127-'2. Collected Data'!BC27))</f>
        <v>24302</v>
      </c>
      <c r="AZ27" s="320">
        <f>IF(OR(ISBLANK('2. Collected Data'!BD27),ISBLANK('2. Collected Data'!BD127)),"",-1*('2. Collected Data'!BD127-'2. Collected Data'!BD27))</f>
        <v>-1227046</v>
      </c>
      <c r="BA27" s="320">
        <f>IF(OR(ISBLANK('2. Collected Data'!BE27),ISBLANK('2. Collected Data'!BE127)),"",-1*('2. Collected Data'!BE127-'2. Collected Data'!BE27))</f>
        <v>1363864</v>
      </c>
      <c r="BB27" s="320">
        <f>IF(OR(ISBLANK('2. Collected Data'!BF27),ISBLANK('2. Collected Data'!BF127)),"",-1*('2. Collected Data'!BF127-'2. Collected Data'!BF27))</f>
        <v>161251</v>
      </c>
      <c r="BC27" s="317"/>
      <c r="BD27" s="319">
        <f>IF(OR(ISBLANK('2. Collected Data'!BH27),ISBLANK('2. Collected Data'!BH127)),"",-1*('2. Collected Data'!BH127-'2. Collected Data'!BH27))</f>
        <v>-5.0499999999999972</v>
      </c>
      <c r="BE27" s="43"/>
      <c r="BF27" s="180"/>
      <c r="BG27" s="311">
        <f>IF(OR(ISBLANK('2. Collected Data'!BK27),ISBLANK('2. Collected Data'!BK127)),"",-1*('2. Collected Data'!BK127-'2. Collected Data'!BK27))</f>
        <v>-50</v>
      </c>
    </row>
    <row r="28" spans="1:59" s="50" customFormat="1" ht="11.25" customHeight="1" x14ac:dyDescent="0.15">
      <c r="A28" s="82" t="s">
        <v>136</v>
      </c>
      <c r="B28" s="147"/>
      <c r="C28" s="309">
        <f>IF(OR(ISBLANK('2. Collected Data'!G28),ISBLANK('2. Collected Data'!G128)),"",-1*('2. Collected Data'!G128-'2. Collected Data'!G28))</f>
        <v>-27</v>
      </c>
      <c r="D28" s="309">
        <f>IF(OR(ISBLANK('2. Collected Data'!H28),ISBLANK('2. Collected Data'!H128)),"",-1*('2. Collected Data'!H128-'2. Collected Data'!H28))</f>
        <v>-8</v>
      </c>
      <c r="E28" s="309">
        <f>IF(OR(ISBLANK('2. Collected Data'!I28),ISBLANK('2. Collected Data'!I128)),"",-1*('2. Collected Data'!I128-'2. Collected Data'!I28))</f>
        <v>5</v>
      </c>
      <c r="F28" s="311">
        <f>IF(OR(ISBLANK('2. Collected Data'!J28),ISBLANK('2. Collected Data'!J128)),"",-1*('2. Collected Data'!J128-'2. Collected Data'!J28))</f>
        <v>-2</v>
      </c>
      <c r="G28" s="311">
        <f>IF(OR(ISBLANK('2. Collected Data'!K28),ISBLANK('2. Collected Data'!K128)),"",-1*('2. Collected Data'!K128-'2. Collected Data'!K28))</f>
        <v>0</v>
      </c>
      <c r="H28" s="311">
        <f>IF(OR(ISBLANK('2. Collected Data'!L28),ISBLANK('2. Collected Data'!L128)),"",-1*('2. Collected Data'!L128-'2. Collected Data'!L28))</f>
        <v>0</v>
      </c>
      <c r="I28" s="311">
        <f>IF(OR(ISBLANK('2. Collected Data'!M28),ISBLANK('2. Collected Data'!M128)),"",-1*('2. Collected Data'!M128-'2. Collected Data'!M28))</f>
        <v>5</v>
      </c>
      <c r="J28" s="311">
        <f>IF(OR(ISBLANK('2. Collected Data'!N28),ISBLANK('2. Collected Data'!N128)),"",-1*('2. Collected Data'!N128-'2. Collected Data'!N28))</f>
        <v>5</v>
      </c>
      <c r="K28" s="311">
        <f>IF(OR(ISBLANK('2. Collected Data'!O28),ISBLANK('2. Collected Data'!O128)),"",-1*('2. Collected Data'!O128-'2. Collected Data'!O28))</f>
        <v>5</v>
      </c>
      <c r="L28" s="311">
        <f>IF(OR(ISBLANK('2. Collected Data'!P28),ISBLANK('2. Collected Data'!P128)),"",-1*('2. Collected Data'!P128-'2. Collected Data'!P28))</f>
        <v>0</v>
      </c>
      <c r="M28" s="311">
        <f>IF(OR(ISBLANK('2. Collected Data'!Q28),ISBLANK('2. Collected Data'!Q128)),"",-1*('2. Collected Data'!Q128-'2. Collected Data'!Q28))</f>
        <v>0</v>
      </c>
      <c r="N28" s="311">
        <f>IF(OR(ISBLANK('2. Collected Data'!R28),ISBLANK('2. Collected Data'!R128)),"",-1*('2. Collected Data'!R128-'2. Collected Data'!R28))</f>
        <v>0</v>
      </c>
      <c r="O28" s="311">
        <f>IF(OR(ISBLANK('2. Collected Data'!S28),ISBLANK('2. Collected Data'!S128)),"",-1*('2. Collected Data'!S128-'2. Collected Data'!S28))</f>
        <v>0</v>
      </c>
      <c r="P28" s="311">
        <f>IF(OR(ISBLANK('2. Collected Data'!T28),ISBLANK('2. Collected Data'!T128)),"",-1*('2. Collected Data'!T128-'2. Collected Data'!T28))</f>
        <v>0</v>
      </c>
      <c r="Q28" s="311">
        <f>IF(OR(ISBLANK('2. Collected Data'!U28),ISBLANK('2. Collected Data'!U128)),"",-1*('2. Collected Data'!U128-'2. Collected Data'!U28))</f>
        <v>0</v>
      </c>
      <c r="R28" s="311">
        <f>IF(OR(ISBLANK('2. Collected Data'!V28),ISBLANK('2. Collected Data'!V128)),"",-1*('2. Collected Data'!V128-'2. Collected Data'!V28))</f>
        <v>0</v>
      </c>
      <c r="S28" s="311">
        <f>IF(OR(ISBLANK('2. Collected Data'!W28),ISBLANK('2. Collected Data'!W128)),"",-1*('2. Collected Data'!W128-'2. Collected Data'!W28))</f>
        <v>0</v>
      </c>
      <c r="T28" s="311">
        <f>IF(OR(ISBLANK('2. Collected Data'!X28),ISBLANK('2. Collected Data'!X128)),"",-1*('2. Collected Data'!X128-'2. Collected Data'!X28))</f>
        <v>0</v>
      </c>
      <c r="U28" s="311">
        <f>IF(OR(ISBLANK('2. Collected Data'!Y28),ISBLANK('2. Collected Data'!Y128)),"",-1*('2. Collected Data'!Y128-'2. Collected Data'!Y28))</f>
        <v>3</v>
      </c>
      <c r="V28" s="311">
        <f>IF(OR(ISBLANK('2. Collected Data'!Z28),ISBLANK('2. Collected Data'!Z128)),"",-1*('2. Collected Data'!Z128-'2. Collected Data'!Z28))</f>
        <v>40</v>
      </c>
      <c r="W28" s="312">
        <f>IF(OR(ISBLANK('2. Collected Data'!AA28),ISBLANK('2. Collected Data'!AA128)),"",-1*('2. Collected Data'!AA128-'2. Collected Data'!AA28))</f>
        <v>0</v>
      </c>
      <c r="X28" s="312">
        <f>IF(OR(ISBLANK('2. Collected Data'!AB28),ISBLANK('2. Collected Data'!AB128)),"",-1*('2. Collected Data'!AB128-'2. Collected Data'!AB28))</f>
        <v>0</v>
      </c>
      <c r="Y28" s="312">
        <f>IF(OR(ISBLANK('2. Collected Data'!AC28),ISBLANK('2. Collected Data'!AC128)),"",-1*('2. Collected Data'!AC128-'2. Collected Data'!AC28))</f>
        <v>0</v>
      </c>
      <c r="Z28" s="311">
        <f>IF(OR(ISBLANK('2. Collected Data'!AD28),ISBLANK('2. Collected Data'!AD128)),"",-1*('2. Collected Data'!AD128-'2. Collected Data'!AD28))</f>
        <v>-8</v>
      </c>
      <c r="AA28" s="311">
        <f>IF(OR(ISBLANK('2. Collected Data'!AE28),ISBLANK('2. Collected Data'!AE128)),"",-1*('2. Collected Data'!AE128-'2. Collected Data'!AE28))</f>
        <v>1425</v>
      </c>
      <c r="AB28" s="311">
        <f>IF(OR(ISBLANK('2. Collected Data'!AF28),ISBLANK('2. Collected Data'!AF128)),"",-1*('2. Collected Data'!AF128-'2. Collected Data'!AF28))</f>
        <v>11</v>
      </c>
      <c r="AC28" s="313">
        <f>IF(OR(ISBLANK('2. Collected Data'!AG28),ISBLANK('2. Collected Data'!AG128)),"",-1*('2. Collected Data'!AG128-'2. Collected Data'!AG28))</f>
        <v>125200</v>
      </c>
      <c r="AD28" s="314"/>
      <c r="AE28" s="315">
        <f>IF(OR(ISBLANK('2. Collected Data'!AI28),ISBLANK('2. Collected Data'!AI128)),"",-1*('2. Collected Data'!AI128-'2. Collected Data'!AI28))</f>
        <v>-53682</v>
      </c>
      <c r="AF28" s="311">
        <f>IF(OR(ISBLANK('2. Collected Data'!AJ28),ISBLANK('2. Collected Data'!AJ128)),"",-1*('2. Collected Data'!AJ128-'2. Collected Data'!AJ28))</f>
        <v>0</v>
      </c>
      <c r="AG28" s="311">
        <f>IF(OR(ISBLANK('2. Collected Data'!AK28),ISBLANK('2. Collected Data'!AK128)),"",-1*('2. Collected Data'!AK128-'2. Collected Data'!AK28))</f>
        <v>0</v>
      </c>
      <c r="AH28" s="311">
        <f>IF(OR(ISBLANK('2. Collected Data'!AL28),ISBLANK('2. Collected Data'!AL128)),"",-1*('2. Collected Data'!AL128-'2. Collected Data'!AL28))</f>
        <v>-8489</v>
      </c>
      <c r="AI28" s="311">
        <f>IF(OR(ISBLANK('2. Collected Data'!AM28),ISBLANK('2. Collected Data'!AM128)),"",-1*('2. Collected Data'!AM128-'2. Collected Data'!AM28))</f>
        <v>0</v>
      </c>
      <c r="AJ28" s="316"/>
      <c r="AK28" s="311">
        <f>IF(OR(ISBLANK('2. Collected Data'!AO28),ISBLANK('2. Collected Data'!AO128)),"",-1*('2. Collected Data'!AO128-'2. Collected Data'!AO28))</f>
        <v>-12095563</v>
      </c>
      <c r="AL28" s="311">
        <f>IF(OR(ISBLANK('2. Collected Data'!AP28),ISBLANK('2. Collected Data'!AP128)),"",-1*('2. Collected Data'!AP128-'2. Collected Data'!AP28))</f>
        <v>-725</v>
      </c>
      <c r="AM28" s="311">
        <f>IF(OR(ISBLANK('2. Collected Data'!AQ28),ISBLANK('2. Collected Data'!AQ128)),"",-1*('2. Collected Data'!AQ128-'2. Collected Data'!AQ28))</f>
        <v>0</v>
      </c>
      <c r="AN28" s="311">
        <f>IF(OR(ISBLANK('2. Collected Data'!AR28),ISBLANK('2. Collected Data'!AR128)),"",-1*('2. Collected Data'!AR128-'2. Collected Data'!AR28))</f>
        <v>0</v>
      </c>
      <c r="AO28" s="311">
        <f>IF(OR(ISBLANK('2. Collected Data'!AS28),ISBLANK('2. Collected Data'!AS128)),"",-1*('2. Collected Data'!AS128-'2. Collected Data'!AS28))</f>
        <v>0</v>
      </c>
      <c r="AP28" s="311">
        <f>IF(OR(ISBLANK('2. Collected Data'!AT28),ISBLANK('2. Collected Data'!AT128)),"",-1*('2. Collected Data'!AT128-'2. Collected Data'!AT28))</f>
        <v>0</v>
      </c>
      <c r="AQ28" s="313">
        <f>IF(OR(ISBLANK('2. Collected Data'!AU28),ISBLANK('2. Collected Data'!AU128)),"",-1*('2. Collected Data'!AU128-'2. Collected Data'!AU28))</f>
        <v>0</v>
      </c>
      <c r="AR28" s="314"/>
      <c r="AS28" s="312">
        <f>IF(OR(ISBLANK('2. Collected Data'!AW28),ISBLANK('2. Collected Data'!AW128)),"",-1*('2. Collected Data'!AW128-'2. Collected Data'!AW28))</f>
        <v>0</v>
      </c>
      <c r="AT28" s="312">
        <f>IF(OR(ISBLANK('2. Collected Data'!AX28),ISBLANK('2. Collected Data'!AX128)),"",-1*('2. Collected Data'!AX128-'2. Collected Data'!AX28))</f>
        <v>0</v>
      </c>
      <c r="AU28" s="317"/>
      <c r="AV28" s="318"/>
      <c r="AW28" s="314"/>
      <c r="AX28" s="319">
        <f>IF(OR(ISBLANK('2. Collected Data'!BB28),ISBLANK('2. Collected Data'!BB128)),"",-1*('2. Collected Data'!BB128-'2. Collected Data'!BB28))</f>
        <v>-1.4099999999999966</v>
      </c>
      <c r="AY28" s="320" t="str">
        <f>IF(OR(ISBLANK('2. Collected Data'!BC28),ISBLANK('2. Collected Data'!BC128)),"",-1*('2. Collected Data'!BC128-'2. Collected Data'!BC28))</f>
        <v/>
      </c>
      <c r="AZ28" s="320" t="str">
        <f>IF(OR(ISBLANK('2. Collected Data'!BD28),ISBLANK('2. Collected Data'!BD128)),"",-1*('2. Collected Data'!BD128-'2. Collected Data'!BD28))</f>
        <v/>
      </c>
      <c r="BA28" s="320">
        <f>IF(OR(ISBLANK('2. Collected Data'!BE28),ISBLANK('2. Collected Data'!BE128)),"",-1*('2. Collected Data'!BE128-'2. Collected Data'!BE28))</f>
        <v>-7312671</v>
      </c>
      <c r="BB28" s="320" t="str">
        <f>IF(OR(ISBLANK('2. Collected Data'!BF28),ISBLANK('2. Collected Data'!BF128)),"",-1*('2. Collected Data'!BF128-'2. Collected Data'!BF28))</f>
        <v/>
      </c>
      <c r="BC28" s="317"/>
      <c r="BD28" s="319">
        <f>IF(OR(ISBLANK('2. Collected Data'!BH28),ISBLANK('2. Collected Data'!BH128)),"",-1*('2. Collected Data'!BH128-'2. Collected Data'!BH28))</f>
        <v>-0.54999999999999716</v>
      </c>
      <c r="BE28" s="43"/>
      <c r="BF28" s="180"/>
      <c r="BG28" s="311">
        <f>IF(OR(ISBLANK('2. Collected Data'!BK28),ISBLANK('2. Collected Data'!BK128)),"",-1*('2. Collected Data'!BK128-'2. Collected Data'!BK28))</f>
        <v>-153</v>
      </c>
    </row>
    <row r="29" spans="1:59" s="50" customFormat="1" ht="11.25" customHeight="1" x14ac:dyDescent="0.15">
      <c r="A29" s="82" t="s">
        <v>109</v>
      </c>
      <c r="B29" s="147"/>
      <c r="C29" s="309">
        <f>IF(OR(ISBLANK('2. Collected Data'!G29),ISBLANK('2. Collected Data'!G129)),"",-1*('2. Collected Data'!G129-'2. Collected Data'!G29))</f>
        <v>0</v>
      </c>
      <c r="D29" s="309">
        <f>IF(OR(ISBLANK('2. Collected Data'!H29),ISBLANK('2. Collected Data'!H129)),"",-1*('2. Collected Data'!H129-'2. Collected Data'!H29))</f>
        <v>0</v>
      </c>
      <c r="E29" s="309">
        <f>IF(OR(ISBLANK('2. Collected Data'!I29),ISBLANK('2. Collected Data'!I129)),"",-1*('2. Collected Data'!I129-'2. Collected Data'!I29))</f>
        <v>0</v>
      </c>
      <c r="F29" s="311">
        <f>IF(OR(ISBLANK('2. Collected Data'!J29),ISBLANK('2. Collected Data'!J129)),"",-1*('2. Collected Data'!J129-'2. Collected Data'!J29))</f>
        <v>0</v>
      </c>
      <c r="G29" s="311">
        <f>IF(OR(ISBLANK('2. Collected Data'!K29),ISBLANK('2. Collected Data'!K129)),"",-1*('2. Collected Data'!K129-'2. Collected Data'!K29))</f>
        <v>0</v>
      </c>
      <c r="H29" s="311">
        <f>IF(OR(ISBLANK('2. Collected Data'!L29),ISBLANK('2. Collected Data'!L129)),"",-1*('2. Collected Data'!L129-'2. Collected Data'!L29))</f>
        <v>0</v>
      </c>
      <c r="I29" s="311">
        <f>IF(OR(ISBLANK('2. Collected Data'!M29),ISBLANK('2. Collected Data'!M129)),"",-1*('2. Collected Data'!M129-'2. Collected Data'!M29))</f>
        <v>0</v>
      </c>
      <c r="J29" s="311">
        <f>IF(OR(ISBLANK('2. Collected Data'!N29),ISBLANK('2. Collected Data'!N129)),"",-1*('2. Collected Data'!N129-'2. Collected Data'!N29))</f>
        <v>0</v>
      </c>
      <c r="K29" s="311">
        <f>IF(OR(ISBLANK('2. Collected Data'!O29),ISBLANK('2. Collected Data'!O129)),"",-1*('2. Collected Data'!O129-'2. Collected Data'!O29))</f>
        <v>0</v>
      </c>
      <c r="L29" s="311" t="str">
        <f>IF(OR(ISBLANK('2. Collected Data'!P29),ISBLANK('2. Collected Data'!P129)),"",-1*('2. Collected Data'!P129-'2. Collected Data'!P29))</f>
        <v/>
      </c>
      <c r="M29" s="311" t="str">
        <f>IF(OR(ISBLANK('2. Collected Data'!Q29),ISBLANK('2. Collected Data'!Q129)),"",-1*('2. Collected Data'!Q129-'2. Collected Data'!Q29))</f>
        <v/>
      </c>
      <c r="N29" s="311" t="str">
        <f>IF(OR(ISBLANK('2. Collected Data'!R29),ISBLANK('2. Collected Data'!R129)),"",-1*('2. Collected Data'!R129-'2. Collected Data'!R29))</f>
        <v/>
      </c>
      <c r="O29" s="311" t="str">
        <f>IF(OR(ISBLANK('2. Collected Data'!S29),ISBLANK('2. Collected Data'!S129)),"",-1*('2. Collected Data'!S129-'2. Collected Data'!S29))</f>
        <v/>
      </c>
      <c r="P29" s="311" t="str">
        <f>IF(OR(ISBLANK('2. Collected Data'!T29),ISBLANK('2. Collected Data'!T129)),"",-1*('2. Collected Data'!T129-'2. Collected Data'!T29))</f>
        <v/>
      </c>
      <c r="Q29" s="311" t="str">
        <f>IF(OR(ISBLANK('2. Collected Data'!U29),ISBLANK('2. Collected Data'!U129)),"",-1*('2. Collected Data'!U129-'2. Collected Data'!U29))</f>
        <v/>
      </c>
      <c r="R29" s="311" t="str">
        <f>IF(OR(ISBLANK('2. Collected Data'!V29),ISBLANK('2. Collected Data'!V129)),"",-1*('2. Collected Data'!V129-'2. Collected Data'!V29))</f>
        <v/>
      </c>
      <c r="S29" s="311" t="str">
        <f>IF(OR(ISBLANK('2. Collected Data'!W29),ISBLANK('2. Collected Data'!W129)),"",-1*('2. Collected Data'!W129-'2. Collected Data'!W29))</f>
        <v/>
      </c>
      <c r="T29" s="311" t="str">
        <f>IF(OR(ISBLANK('2. Collected Data'!X29),ISBLANK('2. Collected Data'!X129)),"",-1*('2. Collected Data'!X129-'2. Collected Data'!X29))</f>
        <v/>
      </c>
      <c r="U29" s="311">
        <f>IF(OR(ISBLANK('2. Collected Data'!Y29),ISBLANK('2. Collected Data'!Y129)),"",-1*('2. Collected Data'!Y129-'2. Collected Data'!Y29))</f>
        <v>0</v>
      </c>
      <c r="V29" s="311">
        <f>IF(OR(ISBLANK('2. Collected Data'!Z29),ISBLANK('2. Collected Data'!Z129)),"",-1*('2. Collected Data'!Z129-'2. Collected Data'!Z29))</f>
        <v>-5</v>
      </c>
      <c r="W29" s="312">
        <f>IF(OR(ISBLANK('2. Collected Data'!AA29),ISBLANK('2. Collected Data'!AA129)),"",-1*('2. Collected Data'!AA129-'2. Collected Data'!AA29))</f>
        <v>0</v>
      </c>
      <c r="X29" s="312">
        <f>IF(OR(ISBLANK('2. Collected Data'!AB29),ISBLANK('2. Collected Data'!AB129)),"",-1*('2. Collected Data'!AB129-'2. Collected Data'!AB29))</f>
        <v>0</v>
      </c>
      <c r="Y29" s="312">
        <f>IF(OR(ISBLANK('2. Collected Data'!AC29),ISBLANK('2. Collected Data'!AC129)),"",-1*('2. Collected Data'!AC129-'2. Collected Data'!AC29))</f>
        <v>0</v>
      </c>
      <c r="Z29" s="311">
        <f>IF(OR(ISBLANK('2. Collected Data'!AD29),ISBLANK('2. Collected Data'!AD129)),"",-1*('2. Collected Data'!AD129-'2. Collected Data'!AD29))</f>
        <v>0</v>
      </c>
      <c r="AA29" s="311">
        <f>IF(OR(ISBLANK('2. Collected Data'!AE29),ISBLANK('2. Collected Data'!AE129)),"",-1*('2. Collected Data'!AE129-'2. Collected Data'!AE29))</f>
        <v>1980000</v>
      </c>
      <c r="AB29" s="311">
        <f>IF(OR(ISBLANK('2. Collected Data'!AF29),ISBLANK('2. Collected Data'!AF129)),"",-1*('2. Collected Data'!AF129-'2. Collected Data'!AF29))</f>
        <v>0</v>
      </c>
      <c r="AC29" s="313">
        <f>IF(OR(ISBLANK('2. Collected Data'!AG29),ISBLANK('2. Collected Data'!AG129)),"",-1*('2. Collected Data'!AG129-'2. Collected Data'!AG29))</f>
        <v>0</v>
      </c>
      <c r="AD29" s="314"/>
      <c r="AE29" s="315">
        <f>IF(OR(ISBLANK('2. Collected Data'!AI29),ISBLANK('2. Collected Data'!AI129)),"",-1*('2. Collected Data'!AI129-'2. Collected Data'!AI29))</f>
        <v>23000</v>
      </c>
      <c r="AF29" s="311" t="str">
        <f>IF(OR(ISBLANK('2. Collected Data'!AJ29),ISBLANK('2. Collected Data'!AJ129)),"",-1*('2. Collected Data'!AJ129-'2. Collected Data'!AJ29))</f>
        <v/>
      </c>
      <c r="AG29" s="311" t="str">
        <f>IF(OR(ISBLANK('2. Collected Data'!AK29),ISBLANK('2. Collected Data'!AK129)),"",-1*('2. Collected Data'!AK129-'2. Collected Data'!AK29))</f>
        <v/>
      </c>
      <c r="AH29" s="311">
        <f>IF(OR(ISBLANK('2. Collected Data'!AL29),ISBLANK('2. Collected Data'!AL129)),"",-1*('2. Collected Data'!AL129-'2. Collected Data'!AL29))</f>
        <v>5300</v>
      </c>
      <c r="AI29" s="311" t="str">
        <f>IF(OR(ISBLANK('2. Collected Data'!AM29),ISBLANK('2. Collected Data'!AM129)),"",-1*('2. Collected Data'!AM129-'2. Collected Data'!AM29))</f>
        <v/>
      </c>
      <c r="AJ29" s="316"/>
      <c r="AK29" s="311">
        <f>IF(OR(ISBLANK('2. Collected Data'!AO29),ISBLANK('2. Collected Data'!AO129)),"",-1*('2. Collected Data'!AO129-'2. Collected Data'!AO29))</f>
        <v>1678000</v>
      </c>
      <c r="AL29" s="311">
        <f>IF(OR(ISBLANK('2. Collected Data'!AP29),ISBLANK('2. Collected Data'!AP129)),"",-1*('2. Collected Data'!AP129-'2. Collected Data'!AP29))</f>
        <v>0</v>
      </c>
      <c r="AM29" s="311">
        <f>IF(OR(ISBLANK('2. Collected Data'!AQ29),ISBLANK('2. Collected Data'!AQ129)),"",-1*('2. Collected Data'!AQ129-'2. Collected Data'!AQ29))</f>
        <v>4000</v>
      </c>
      <c r="AN29" s="311">
        <f>IF(OR(ISBLANK('2. Collected Data'!AR29),ISBLANK('2. Collected Data'!AR129)),"",-1*('2. Collected Data'!AR129-'2. Collected Data'!AR29))</f>
        <v>0</v>
      </c>
      <c r="AO29" s="311">
        <f>IF(OR(ISBLANK('2. Collected Data'!AS29),ISBLANK('2. Collected Data'!AS129)),"",-1*('2. Collected Data'!AS129-'2. Collected Data'!AS29))</f>
        <v>0</v>
      </c>
      <c r="AP29" s="311">
        <f>IF(OR(ISBLANK('2. Collected Data'!AT29),ISBLANK('2. Collected Data'!AT129)),"",-1*('2. Collected Data'!AT129-'2. Collected Data'!AT29))</f>
        <v>-9500</v>
      </c>
      <c r="AQ29" s="313" t="str">
        <f>IF(OR(ISBLANK('2. Collected Data'!AU29),ISBLANK('2. Collected Data'!AU129)),"",-1*('2. Collected Data'!AU129-'2. Collected Data'!AU29))</f>
        <v/>
      </c>
      <c r="AR29" s="314"/>
      <c r="AS29" s="312">
        <f>IF(OR(ISBLANK('2. Collected Data'!AW29),ISBLANK('2. Collected Data'!AW129)),"",-1*('2. Collected Data'!AW129-'2. Collected Data'!AW29))</f>
        <v>0</v>
      </c>
      <c r="AT29" s="312">
        <f>IF(OR(ISBLANK('2. Collected Data'!AX29),ISBLANK('2. Collected Data'!AX129)),"",-1*('2. Collected Data'!AX129-'2. Collected Data'!AX29))</f>
        <v>0</v>
      </c>
      <c r="AU29" s="317"/>
      <c r="AV29" s="318"/>
      <c r="AW29" s="314"/>
      <c r="AX29" s="319">
        <f>IF(OR(ISBLANK('2. Collected Data'!BB29),ISBLANK('2. Collected Data'!BB129)),"",-1*('2. Collected Data'!BB129-'2. Collected Data'!BB29))</f>
        <v>-4.7899999999999991</v>
      </c>
      <c r="AY29" s="320">
        <f>IF(OR(ISBLANK('2. Collected Data'!BC29),ISBLANK('2. Collected Data'!BC129)),"",-1*('2. Collected Data'!BC129-'2. Collected Data'!BC29))</f>
        <v>80132000</v>
      </c>
      <c r="AZ29" s="320">
        <f>IF(OR(ISBLANK('2. Collected Data'!BD29),ISBLANK('2. Collected Data'!BD129)),"",-1*('2. Collected Data'!BD129-'2. Collected Data'!BD29))</f>
        <v>3688000</v>
      </c>
      <c r="BA29" s="320">
        <f>IF(OR(ISBLANK('2. Collected Data'!BE29),ISBLANK('2. Collected Data'!BE129)),"",-1*('2. Collected Data'!BE129-'2. Collected Data'!BE29))</f>
        <v>1798000</v>
      </c>
      <c r="BB29" s="320">
        <f>IF(OR(ISBLANK('2. Collected Data'!BF29),ISBLANK('2. Collected Data'!BF129)),"",-1*('2. Collected Data'!BF129-'2. Collected Data'!BF29))</f>
        <v>8218000</v>
      </c>
      <c r="BC29" s="317"/>
      <c r="BD29" s="319" t="str">
        <f>IF(OR(ISBLANK('2. Collected Data'!BH29),ISBLANK('2. Collected Data'!BH129)),"",-1*('2. Collected Data'!BH129-'2. Collected Data'!BH29))</f>
        <v/>
      </c>
      <c r="BE29" s="43"/>
      <c r="BF29" s="180"/>
      <c r="BG29" s="311">
        <f>IF(OR(ISBLANK('2. Collected Data'!BK29),ISBLANK('2. Collected Data'!BK129)),"",-1*('2. Collected Data'!BK129-'2. Collected Data'!BK29))</f>
        <v>-55</v>
      </c>
    </row>
    <row r="30" spans="1:59" s="50" customFormat="1" ht="11.25" customHeight="1" x14ac:dyDescent="0.15">
      <c r="A30" s="82" t="s">
        <v>352</v>
      </c>
      <c r="B30" s="147"/>
      <c r="C30" s="309">
        <f>IF(OR(ISBLANK('2. Collected Data'!G30),ISBLANK('2. Collected Data'!G130)),"",-1*('2. Collected Data'!G130-'2. Collected Data'!G30))</f>
        <v>36624</v>
      </c>
      <c r="D30" s="309">
        <f>IF(OR(ISBLANK('2. Collected Data'!H30),ISBLANK('2. Collected Data'!H130)),"",-1*('2. Collected Data'!H130-'2. Collected Data'!H30))</f>
        <v>-37293</v>
      </c>
      <c r="E30" s="309">
        <f>IF(OR(ISBLANK('2. Collected Data'!I30),ISBLANK('2. Collected Data'!I130)),"",-1*('2. Collected Data'!I130-'2. Collected Data'!I30))</f>
        <v>0</v>
      </c>
      <c r="F30" s="311">
        <f>IF(OR(ISBLANK('2. Collected Data'!J30),ISBLANK('2. Collected Data'!J130)),"",-1*('2. Collected Data'!J130-'2. Collected Data'!J30))</f>
        <v>0</v>
      </c>
      <c r="G30" s="311">
        <f>IF(OR(ISBLANK('2. Collected Data'!K30),ISBLANK('2. Collected Data'!K130)),"",-1*('2. Collected Data'!K130-'2. Collected Data'!K30))</f>
        <v>0</v>
      </c>
      <c r="H30" s="311">
        <f>IF(OR(ISBLANK('2. Collected Data'!L30),ISBLANK('2. Collected Data'!L130)),"",-1*('2. Collected Data'!L130-'2. Collected Data'!L30))</f>
        <v>0</v>
      </c>
      <c r="I30" s="311">
        <f>IF(OR(ISBLANK('2. Collected Data'!M30),ISBLANK('2. Collected Data'!M130)),"",-1*('2. Collected Data'!M130-'2. Collected Data'!M30))</f>
        <v>2</v>
      </c>
      <c r="J30" s="311">
        <f>IF(OR(ISBLANK('2. Collected Data'!N30),ISBLANK('2. Collected Data'!N130)),"",-1*('2. Collected Data'!N130-'2. Collected Data'!N30))</f>
        <v>0</v>
      </c>
      <c r="K30" s="311">
        <f>IF(OR(ISBLANK('2. Collected Data'!O30),ISBLANK('2. Collected Data'!O130)),"",-1*('2. Collected Data'!O130-'2. Collected Data'!O30))</f>
        <v>0</v>
      </c>
      <c r="L30" s="311">
        <f>IF(OR(ISBLANK('2. Collected Data'!P30),ISBLANK('2. Collected Data'!P130)),"",-1*('2. Collected Data'!P130-'2. Collected Data'!P30))</f>
        <v>0</v>
      </c>
      <c r="M30" s="311">
        <f>IF(OR(ISBLANK('2. Collected Data'!Q30),ISBLANK('2. Collected Data'!Q130)),"",-1*('2. Collected Data'!Q130-'2. Collected Data'!Q30))</f>
        <v>-48</v>
      </c>
      <c r="N30" s="311">
        <f>IF(OR(ISBLANK('2. Collected Data'!R30),ISBLANK('2. Collected Data'!R130)),"",-1*('2. Collected Data'!R130-'2. Collected Data'!R30))</f>
        <v>0</v>
      </c>
      <c r="O30" s="311">
        <f>IF(OR(ISBLANK('2. Collected Data'!S30),ISBLANK('2. Collected Data'!S130)),"",-1*('2. Collected Data'!S130-'2. Collected Data'!S30))</f>
        <v>0</v>
      </c>
      <c r="P30" s="311">
        <f>IF(OR(ISBLANK('2. Collected Data'!T30),ISBLANK('2. Collected Data'!T130)),"",-1*('2. Collected Data'!T130-'2. Collected Data'!T30))</f>
        <v>0</v>
      </c>
      <c r="Q30" s="311">
        <f>IF(OR(ISBLANK('2. Collected Data'!U30),ISBLANK('2. Collected Data'!U130)),"",-1*('2. Collected Data'!U130-'2. Collected Data'!U30))</f>
        <v>0</v>
      </c>
      <c r="R30" s="311">
        <f>IF(OR(ISBLANK('2. Collected Data'!V30),ISBLANK('2. Collected Data'!V130)),"",-1*('2. Collected Data'!V130-'2. Collected Data'!V30))</f>
        <v>0</v>
      </c>
      <c r="S30" s="311">
        <f>IF(OR(ISBLANK('2. Collected Data'!W30),ISBLANK('2. Collected Data'!W130)),"",-1*('2. Collected Data'!W130-'2. Collected Data'!W30))</f>
        <v>-48</v>
      </c>
      <c r="T30" s="311">
        <f>IF(OR(ISBLANK('2. Collected Data'!X30),ISBLANK('2. Collected Data'!X130)),"",-1*('2. Collected Data'!X130-'2. Collected Data'!X30))</f>
        <v>0</v>
      </c>
      <c r="U30" s="311">
        <f>IF(OR(ISBLANK('2. Collected Data'!Y30),ISBLANK('2. Collected Data'!Y130)),"",-1*('2. Collected Data'!Y130-'2. Collected Data'!Y30))</f>
        <v>220</v>
      </c>
      <c r="V30" s="311">
        <f>IF(OR(ISBLANK('2. Collected Data'!Z30),ISBLANK('2. Collected Data'!Z130)),"",-1*('2. Collected Data'!Z130-'2. Collected Data'!Z30))</f>
        <v>25</v>
      </c>
      <c r="W30" s="312">
        <f>IF(OR(ISBLANK('2. Collected Data'!AA30),ISBLANK('2. Collected Data'!AA130)),"",-1*('2. Collected Data'!AA130-'2. Collected Data'!AA30))</f>
        <v>-5.0000000000000044E-2</v>
      </c>
      <c r="X30" s="312">
        <f>IF(OR(ISBLANK('2. Collected Data'!AB30),ISBLANK('2. Collected Data'!AB130)),"",-1*('2. Collected Data'!AB130-'2. Collected Data'!AB30))</f>
        <v>0.05</v>
      </c>
      <c r="Y30" s="312">
        <f>IF(OR(ISBLANK('2. Collected Data'!AC30),ISBLANK('2. Collected Data'!AC130)),"",-1*('2. Collected Data'!AC130-'2. Collected Data'!AC30))</f>
        <v>0</v>
      </c>
      <c r="Z30" s="311">
        <f>IF(OR(ISBLANK('2. Collected Data'!AD30),ISBLANK('2. Collected Data'!AD130)),"",-1*('2. Collected Data'!AD130-'2. Collected Data'!AD30))</f>
        <v>1</v>
      </c>
      <c r="AA30" s="311">
        <f>IF(OR(ISBLANK('2. Collected Data'!AE30),ISBLANK('2. Collected Data'!AE130)),"",-1*('2. Collected Data'!AE130-'2. Collected Data'!AE30))</f>
        <v>10000</v>
      </c>
      <c r="AB30" s="311">
        <f>IF(OR(ISBLANK('2. Collected Data'!AF30),ISBLANK('2. Collected Data'!AF130)),"",-1*('2. Collected Data'!AF130-'2. Collected Data'!AF30))</f>
        <v>0</v>
      </c>
      <c r="AC30" s="313">
        <f>IF(OR(ISBLANK('2. Collected Data'!AG30),ISBLANK('2. Collected Data'!AG130)),"",-1*('2. Collected Data'!AG130-'2. Collected Data'!AG30))</f>
        <v>0</v>
      </c>
      <c r="AD30" s="314"/>
      <c r="AE30" s="315">
        <f>IF(OR(ISBLANK('2. Collected Data'!AI30),ISBLANK('2. Collected Data'!AI130)),"",-1*('2. Collected Data'!AI130-'2. Collected Data'!AI30))</f>
        <v>5816</v>
      </c>
      <c r="AF30" s="311">
        <f>IF(OR(ISBLANK('2. Collected Data'!AJ30),ISBLANK('2. Collected Data'!AJ130)),"",-1*('2. Collected Data'!AJ130-'2. Collected Data'!AJ30))</f>
        <v>0</v>
      </c>
      <c r="AG30" s="311">
        <f>IF(OR(ISBLANK('2. Collected Data'!AK30),ISBLANK('2. Collected Data'!AK130)),"",-1*('2. Collected Data'!AK130-'2. Collected Data'!AK30))</f>
        <v>0</v>
      </c>
      <c r="AH30" s="311">
        <f>IF(OR(ISBLANK('2. Collected Data'!AL30),ISBLANK('2. Collected Data'!AL130)),"",-1*('2. Collected Data'!AL130-'2. Collected Data'!AL30))</f>
        <v>0</v>
      </c>
      <c r="AI30" s="311">
        <f>IF(OR(ISBLANK('2. Collected Data'!AM30),ISBLANK('2. Collected Data'!AM130)),"",-1*('2. Collected Data'!AM130-'2. Collected Data'!AM30))</f>
        <v>0</v>
      </c>
      <c r="AJ30" s="316"/>
      <c r="AK30" s="311">
        <f>IF(OR(ISBLANK('2. Collected Data'!AO30),ISBLANK('2. Collected Data'!AO130)),"",-1*('2. Collected Data'!AO130-'2. Collected Data'!AO30))</f>
        <v>-426565</v>
      </c>
      <c r="AL30" s="311">
        <f>IF(OR(ISBLANK('2. Collected Data'!AP30),ISBLANK('2. Collected Data'!AP130)),"",-1*('2. Collected Data'!AP130-'2. Collected Data'!AP30))</f>
        <v>-11509</v>
      </c>
      <c r="AM30" s="311">
        <f>IF(OR(ISBLANK('2. Collected Data'!AQ30),ISBLANK('2. Collected Data'!AQ130)),"",-1*('2. Collected Data'!AQ130-'2. Collected Data'!AQ30))</f>
        <v>0</v>
      </c>
      <c r="AN30" s="311">
        <f>IF(OR(ISBLANK('2. Collected Data'!AR30),ISBLANK('2. Collected Data'!AR130)),"",-1*('2. Collected Data'!AR130-'2. Collected Data'!AR30))</f>
        <v>0</v>
      </c>
      <c r="AO30" s="311">
        <f>IF(OR(ISBLANK('2. Collected Data'!AS30),ISBLANK('2. Collected Data'!AS130)),"",-1*('2. Collected Data'!AS130-'2. Collected Data'!AS30))</f>
        <v>0</v>
      </c>
      <c r="AP30" s="311">
        <f>IF(OR(ISBLANK('2. Collected Data'!AT30),ISBLANK('2. Collected Data'!AT130)),"",-1*('2. Collected Data'!AT130-'2. Collected Data'!AT30))</f>
        <v>0</v>
      </c>
      <c r="AQ30" s="313">
        <f>IF(OR(ISBLANK('2. Collected Data'!AU30),ISBLANK('2. Collected Data'!AU130)),"",-1*('2. Collected Data'!AU130-'2. Collected Data'!AU30))</f>
        <v>0</v>
      </c>
      <c r="AR30" s="314"/>
      <c r="AS30" s="312">
        <f>IF(OR(ISBLANK('2. Collected Data'!AW30),ISBLANK('2. Collected Data'!AW130)),"",-1*('2. Collected Data'!AW130-'2. Collected Data'!AW30))</f>
        <v>0.25</v>
      </c>
      <c r="AT30" s="312">
        <f>IF(OR(ISBLANK('2. Collected Data'!AX30),ISBLANK('2. Collected Data'!AX130)),"",-1*('2. Collected Data'!AX130-'2. Collected Data'!AX30))</f>
        <v>-0.25</v>
      </c>
      <c r="AU30" s="317"/>
      <c r="AV30" s="318"/>
      <c r="AW30" s="314"/>
      <c r="AX30" s="319">
        <f>IF(OR(ISBLANK('2. Collected Data'!BB30),ISBLANK('2. Collected Data'!BB130)),"",-1*('2. Collected Data'!BB130-'2. Collected Data'!BB30))</f>
        <v>5.3299999999999983</v>
      </c>
      <c r="AY30" s="320">
        <f>IF(OR(ISBLANK('2. Collected Data'!BC30),ISBLANK('2. Collected Data'!BC130)),"",-1*('2. Collected Data'!BC130-'2. Collected Data'!BC30))</f>
        <v>1309823</v>
      </c>
      <c r="AZ30" s="320">
        <f>IF(OR(ISBLANK('2. Collected Data'!BD30),ISBLANK('2. Collected Data'!BD130)),"",-1*('2. Collected Data'!BD130-'2. Collected Data'!BD30))</f>
        <v>476604</v>
      </c>
      <c r="BA30" s="320">
        <f>IF(OR(ISBLANK('2. Collected Data'!BE30),ISBLANK('2. Collected Data'!BE130)),"",-1*('2. Collected Data'!BE130-'2. Collected Data'!BE30))</f>
        <v>-2224758</v>
      </c>
      <c r="BB30" s="320">
        <f>IF(OR(ISBLANK('2. Collected Data'!BF30),ISBLANK('2. Collected Data'!BF130)),"",-1*('2. Collected Data'!BF130-'2. Collected Data'!BF30))</f>
        <v>1805958</v>
      </c>
      <c r="BC30" s="317"/>
      <c r="BD30" s="319">
        <f>IF(OR(ISBLANK('2. Collected Data'!BH30),ISBLANK('2. Collected Data'!BH130)),"",-1*('2. Collected Data'!BH130-'2. Collected Data'!BH30))</f>
        <v>5.1200000000000045</v>
      </c>
      <c r="BE30" s="43"/>
      <c r="BF30" s="180"/>
      <c r="BG30" s="311">
        <f>IF(OR(ISBLANK('2. Collected Data'!BK30),ISBLANK('2. Collected Data'!BK130)),"",-1*('2. Collected Data'!BK130-'2. Collected Data'!BK30))</f>
        <v>9</v>
      </c>
    </row>
    <row r="31" spans="1:59" s="47" customFormat="1" ht="11.25" customHeight="1" x14ac:dyDescent="0.15">
      <c r="A31" s="82" t="s">
        <v>53</v>
      </c>
      <c r="B31" s="147"/>
      <c r="C31" s="309" t="str">
        <f>IF(OR(ISBLANK('2. Collected Data'!G31),ISBLANK('2. Collected Data'!G131)),"",-1*('2. Collected Data'!G131-'2. Collected Data'!G31))</f>
        <v/>
      </c>
      <c r="D31" s="309" t="str">
        <f>IF(OR(ISBLANK('2. Collected Data'!H31),ISBLANK('2. Collected Data'!H131)),"",-1*('2. Collected Data'!H131-'2. Collected Data'!H31))</f>
        <v/>
      </c>
      <c r="E31" s="309" t="str">
        <f>IF(OR(ISBLANK('2. Collected Data'!I31),ISBLANK('2. Collected Data'!I131)),"",-1*('2. Collected Data'!I131-'2. Collected Data'!I31))</f>
        <v/>
      </c>
      <c r="F31" s="311" t="str">
        <f>IF(OR(ISBLANK('2. Collected Data'!J31),ISBLANK('2. Collected Data'!J131)),"",-1*('2. Collected Data'!J131-'2. Collected Data'!J31))</f>
        <v/>
      </c>
      <c r="G31" s="311" t="str">
        <f>IF(OR(ISBLANK('2. Collected Data'!K31),ISBLANK('2. Collected Data'!K131)),"",-1*('2. Collected Data'!K131-'2. Collected Data'!K31))</f>
        <v/>
      </c>
      <c r="H31" s="311" t="str">
        <f>IF(OR(ISBLANK('2. Collected Data'!L31),ISBLANK('2. Collected Data'!L131)),"",-1*('2. Collected Data'!L131-'2. Collected Data'!L31))</f>
        <v/>
      </c>
      <c r="I31" s="311" t="str">
        <f>IF(OR(ISBLANK('2. Collected Data'!M31),ISBLANK('2. Collected Data'!M131)),"",-1*('2. Collected Data'!M131-'2. Collected Data'!M31))</f>
        <v/>
      </c>
      <c r="J31" s="311" t="str">
        <f>IF(OR(ISBLANK('2. Collected Data'!N31),ISBLANK('2. Collected Data'!N131)),"",-1*('2. Collected Data'!N131-'2. Collected Data'!N31))</f>
        <v/>
      </c>
      <c r="K31" s="311" t="str">
        <f>IF(OR(ISBLANK('2. Collected Data'!O31),ISBLANK('2. Collected Data'!O131)),"",-1*('2. Collected Data'!O131-'2. Collected Data'!O31))</f>
        <v/>
      </c>
      <c r="L31" s="311" t="str">
        <f>IF(OR(ISBLANK('2. Collected Data'!P31),ISBLANK('2. Collected Data'!P131)),"",-1*('2. Collected Data'!P131-'2. Collected Data'!P31))</f>
        <v/>
      </c>
      <c r="M31" s="311" t="str">
        <f>IF(OR(ISBLANK('2. Collected Data'!Q31),ISBLANK('2. Collected Data'!Q131)),"",-1*('2. Collected Data'!Q131-'2. Collected Data'!Q31))</f>
        <v/>
      </c>
      <c r="N31" s="311" t="str">
        <f>IF(OR(ISBLANK('2. Collected Data'!R31),ISBLANK('2. Collected Data'!R131)),"",-1*('2. Collected Data'!R131-'2. Collected Data'!R31))</f>
        <v/>
      </c>
      <c r="O31" s="311" t="str">
        <f>IF(OR(ISBLANK('2. Collected Data'!S31),ISBLANK('2. Collected Data'!S131)),"",-1*('2. Collected Data'!S131-'2. Collected Data'!S31))</f>
        <v/>
      </c>
      <c r="P31" s="311" t="str">
        <f>IF(OR(ISBLANK('2. Collected Data'!T31),ISBLANK('2. Collected Data'!T131)),"",-1*('2. Collected Data'!T131-'2. Collected Data'!T31))</f>
        <v/>
      </c>
      <c r="Q31" s="311" t="str">
        <f>IF(OR(ISBLANK('2. Collected Data'!U31),ISBLANK('2. Collected Data'!U131)),"",-1*('2. Collected Data'!U131-'2. Collected Data'!U31))</f>
        <v/>
      </c>
      <c r="R31" s="311" t="str">
        <f>IF(OR(ISBLANK('2. Collected Data'!V31),ISBLANK('2. Collected Data'!V131)),"",-1*('2. Collected Data'!V131-'2. Collected Data'!V31))</f>
        <v/>
      </c>
      <c r="S31" s="311" t="str">
        <f>IF(OR(ISBLANK('2. Collected Data'!W31),ISBLANK('2. Collected Data'!W131)),"",-1*('2. Collected Data'!W131-'2. Collected Data'!W31))</f>
        <v/>
      </c>
      <c r="T31" s="311" t="str">
        <f>IF(OR(ISBLANK('2. Collected Data'!X31),ISBLANK('2. Collected Data'!X131)),"",-1*('2. Collected Data'!X131-'2. Collected Data'!X31))</f>
        <v/>
      </c>
      <c r="U31" s="311" t="str">
        <f>IF(OR(ISBLANK('2. Collected Data'!Y31),ISBLANK('2. Collected Data'!Y131)),"",-1*('2. Collected Data'!Y131-'2. Collected Data'!Y31))</f>
        <v/>
      </c>
      <c r="V31" s="311" t="str">
        <f>IF(OR(ISBLANK('2. Collected Data'!Z31),ISBLANK('2. Collected Data'!Z131)),"",-1*('2. Collected Data'!Z131-'2. Collected Data'!Z31))</f>
        <v/>
      </c>
      <c r="W31" s="312" t="str">
        <f>IF(OR(ISBLANK('2. Collected Data'!AA31),ISBLANK('2. Collected Data'!AA131)),"",-1*('2. Collected Data'!AA131-'2. Collected Data'!AA31))</f>
        <v/>
      </c>
      <c r="X31" s="312" t="str">
        <f>IF(OR(ISBLANK('2. Collected Data'!AB31),ISBLANK('2. Collected Data'!AB131)),"",-1*('2. Collected Data'!AB131-'2. Collected Data'!AB31))</f>
        <v/>
      </c>
      <c r="Y31" s="312" t="str">
        <f>IF(OR(ISBLANK('2. Collected Data'!AC31),ISBLANK('2. Collected Data'!AC131)),"",-1*('2. Collected Data'!AC131-'2. Collected Data'!AC31))</f>
        <v/>
      </c>
      <c r="Z31" s="311" t="str">
        <f>IF(OR(ISBLANK('2. Collected Data'!AD31),ISBLANK('2. Collected Data'!AD131)),"",-1*('2. Collected Data'!AD131-'2. Collected Data'!AD31))</f>
        <v/>
      </c>
      <c r="AA31" s="311" t="str">
        <f>IF(OR(ISBLANK('2. Collected Data'!AE31),ISBLANK('2. Collected Data'!AE131)),"",-1*('2. Collected Data'!AE131-'2. Collected Data'!AE31))</f>
        <v/>
      </c>
      <c r="AB31" s="311" t="str">
        <f>IF(OR(ISBLANK('2. Collected Data'!AF31),ISBLANK('2. Collected Data'!AF131)),"",-1*('2. Collected Data'!AF131-'2. Collected Data'!AF31))</f>
        <v/>
      </c>
      <c r="AC31" s="313" t="str">
        <f>IF(OR(ISBLANK('2. Collected Data'!AG31),ISBLANK('2. Collected Data'!AG131)),"",-1*('2. Collected Data'!AG131-'2. Collected Data'!AG31))</f>
        <v/>
      </c>
      <c r="AD31" s="314"/>
      <c r="AE31" s="315" t="str">
        <f>IF(OR(ISBLANK('2. Collected Data'!AI31),ISBLANK('2. Collected Data'!AI131)),"",-1*('2. Collected Data'!AI131-'2. Collected Data'!AI31))</f>
        <v/>
      </c>
      <c r="AF31" s="311" t="str">
        <f>IF(OR(ISBLANK('2. Collected Data'!AJ31),ISBLANK('2. Collected Data'!AJ131)),"",-1*('2. Collected Data'!AJ131-'2. Collected Data'!AJ31))</f>
        <v/>
      </c>
      <c r="AG31" s="311" t="str">
        <f>IF(OR(ISBLANK('2. Collected Data'!AK31),ISBLANK('2. Collected Data'!AK131)),"",-1*('2. Collected Data'!AK131-'2. Collected Data'!AK31))</f>
        <v/>
      </c>
      <c r="AH31" s="311" t="str">
        <f>IF(OR(ISBLANK('2. Collected Data'!AL31),ISBLANK('2. Collected Data'!AL131)),"",-1*('2. Collected Data'!AL131-'2. Collected Data'!AL31))</f>
        <v/>
      </c>
      <c r="AI31" s="311" t="str">
        <f>IF(OR(ISBLANK('2. Collected Data'!AM31),ISBLANK('2. Collected Data'!AM131)),"",-1*('2. Collected Data'!AM131-'2. Collected Data'!AM31))</f>
        <v/>
      </c>
      <c r="AJ31" s="316"/>
      <c r="AK31" s="311" t="str">
        <f>IF(OR(ISBLANK('2. Collected Data'!AO31),ISBLANK('2. Collected Data'!AO131)),"",-1*('2. Collected Data'!AO131-'2. Collected Data'!AO31))</f>
        <v/>
      </c>
      <c r="AL31" s="311" t="str">
        <f>IF(OR(ISBLANK('2. Collected Data'!AP31),ISBLANK('2. Collected Data'!AP131)),"",-1*('2. Collected Data'!AP131-'2. Collected Data'!AP31))</f>
        <v/>
      </c>
      <c r="AM31" s="311" t="str">
        <f>IF(OR(ISBLANK('2. Collected Data'!AQ31),ISBLANK('2. Collected Data'!AQ131)),"",-1*('2. Collected Data'!AQ131-'2. Collected Data'!AQ31))</f>
        <v/>
      </c>
      <c r="AN31" s="311" t="str">
        <f>IF(OR(ISBLANK('2. Collected Data'!AR31),ISBLANK('2. Collected Data'!AR131)),"",-1*('2. Collected Data'!AR131-'2. Collected Data'!AR31))</f>
        <v/>
      </c>
      <c r="AO31" s="311" t="str">
        <f>IF(OR(ISBLANK('2. Collected Data'!AS31),ISBLANK('2. Collected Data'!AS131)),"",-1*('2. Collected Data'!AS131-'2. Collected Data'!AS31))</f>
        <v/>
      </c>
      <c r="AP31" s="311" t="str">
        <f>IF(OR(ISBLANK('2. Collected Data'!AT31),ISBLANK('2. Collected Data'!AT131)),"",-1*('2. Collected Data'!AT131-'2. Collected Data'!AT31))</f>
        <v/>
      </c>
      <c r="AQ31" s="313" t="str">
        <f>IF(OR(ISBLANK('2. Collected Data'!AU31),ISBLANK('2. Collected Data'!AU131)),"",-1*('2. Collected Data'!AU131-'2. Collected Data'!AU31))</f>
        <v/>
      </c>
      <c r="AR31" s="314"/>
      <c r="AS31" s="312" t="str">
        <f>IF(OR(ISBLANK('2. Collected Data'!AW31),ISBLANK('2. Collected Data'!AW131)),"",-1*('2. Collected Data'!AW131-'2. Collected Data'!AW31))</f>
        <v/>
      </c>
      <c r="AT31" s="312" t="str">
        <f>IF(OR(ISBLANK('2. Collected Data'!AX31),ISBLANK('2. Collected Data'!AX131)),"",-1*('2. Collected Data'!AX131-'2. Collected Data'!AX31))</f>
        <v/>
      </c>
      <c r="AU31" s="317"/>
      <c r="AV31" s="318"/>
      <c r="AW31" s="314"/>
      <c r="AX31" s="319" t="str">
        <f>IF(OR(ISBLANK('2. Collected Data'!BB31),ISBLANK('2. Collected Data'!BB131)),"",-1*('2. Collected Data'!BB131-'2. Collected Data'!BB31))</f>
        <v/>
      </c>
      <c r="AY31" s="320" t="str">
        <f>IF(OR(ISBLANK('2. Collected Data'!BC31),ISBLANK('2. Collected Data'!BC131)),"",-1*('2. Collected Data'!BC131-'2. Collected Data'!BC31))</f>
        <v/>
      </c>
      <c r="AZ31" s="320" t="str">
        <f>IF(OR(ISBLANK('2. Collected Data'!BD31),ISBLANK('2. Collected Data'!BD131)),"",-1*('2. Collected Data'!BD131-'2. Collected Data'!BD31))</f>
        <v/>
      </c>
      <c r="BA31" s="320" t="str">
        <f>IF(OR(ISBLANK('2. Collected Data'!BE31),ISBLANK('2. Collected Data'!BE131)),"",-1*('2. Collected Data'!BE131-'2. Collected Data'!BE31))</f>
        <v/>
      </c>
      <c r="BB31" s="320" t="str">
        <f>IF(OR(ISBLANK('2. Collected Data'!BF31),ISBLANK('2. Collected Data'!BF131)),"",-1*('2. Collected Data'!BF131-'2. Collected Data'!BF31))</f>
        <v/>
      </c>
      <c r="BC31" s="317"/>
      <c r="BD31" s="319" t="str">
        <f>IF(OR(ISBLANK('2. Collected Data'!BH31),ISBLANK('2. Collected Data'!BH131)),"",-1*('2. Collected Data'!BH131-'2. Collected Data'!BH31))</f>
        <v/>
      </c>
      <c r="BE31" s="43"/>
      <c r="BF31" s="180"/>
      <c r="BG31" s="311">
        <f>IF(OR(ISBLANK('2. Collected Data'!BK31),ISBLANK('2. Collected Data'!BK131)),"",-1*('2. Collected Data'!BK131-'2. Collected Data'!BK31))</f>
        <v>13</v>
      </c>
    </row>
    <row r="32" spans="1:59" s="50" customFormat="1" ht="11.25" customHeight="1" x14ac:dyDescent="0.15">
      <c r="A32" s="82" t="s">
        <v>137</v>
      </c>
      <c r="B32" s="147"/>
      <c r="C32" s="309">
        <f>IF(OR(ISBLANK('2. Collected Data'!G32),ISBLANK('2. Collected Data'!G132)),"",-1*('2. Collected Data'!G132-'2. Collected Data'!G32))</f>
        <v>0</v>
      </c>
      <c r="D32" s="309">
        <f>IF(OR(ISBLANK('2. Collected Data'!H32),ISBLANK('2. Collected Data'!H132)),"",-1*('2. Collected Data'!H132-'2. Collected Data'!H32))</f>
        <v>32</v>
      </c>
      <c r="E32" s="309">
        <f>IF(OR(ISBLANK('2. Collected Data'!I32),ISBLANK('2. Collected Data'!I132)),"",-1*('2. Collected Data'!I132-'2. Collected Data'!I32))</f>
        <v>0</v>
      </c>
      <c r="F32" s="311">
        <f>IF(OR(ISBLANK('2. Collected Data'!J32),ISBLANK('2. Collected Data'!J132)),"",-1*('2. Collected Data'!J132-'2. Collected Data'!J32))</f>
        <v>0</v>
      </c>
      <c r="G32" s="311">
        <f>IF(OR(ISBLANK('2. Collected Data'!K32),ISBLANK('2. Collected Data'!K132)),"",-1*('2. Collected Data'!K132-'2. Collected Data'!K32))</f>
        <v>0</v>
      </c>
      <c r="H32" s="311">
        <f>IF(OR(ISBLANK('2. Collected Data'!L32),ISBLANK('2. Collected Data'!L132)),"",-1*('2. Collected Data'!L132-'2. Collected Data'!L32))</f>
        <v>0</v>
      </c>
      <c r="I32" s="311">
        <f>IF(OR(ISBLANK('2. Collected Data'!M32),ISBLANK('2. Collected Data'!M132)),"",-1*('2. Collected Data'!M132-'2. Collected Data'!M32))</f>
        <v>0</v>
      </c>
      <c r="J32" s="311">
        <f>IF(OR(ISBLANK('2. Collected Data'!N32),ISBLANK('2. Collected Data'!N132)),"",-1*('2. Collected Data'!N132-'2. Collected Data'!N32))</f>
        <v>10</v>
      </c>
      <c r="K32" s="311">
        <f>IF(OR(ISBLANK('2. Collected Data'!O32),ISBLANK('2. Collected Data'!O132)),"",-1*('2. Collected Data'!O132-'2. Collected Data'!O32))</f>
        <v>0</v>
      </c>
      <c r="L32" s="311">
        <f>IF(OR(ISBLANK('2. Collected Data'!P32),ISBLANK('2. Collected Data'!P132)),"",-1*('2. Collected Data'!P132-'2. Collected Data'!P32))</f>
        <v>0</v>
      </c>
      <c r="M32" s="311">
        <f>IF(OR(ISBLANK('2. Collected Data'!Q32),ISBLANK('2. Collected Data'!Q132)),"",-1*('2. Collected Data'!Q132-'2. Collected Data'!Q32))</f>
        <v>0</v>
      </c>
      <c r="N32" s="311" t="str">
        <f>IF(OR(ISBLANK('2. Collected Data'!R32),ISBLANK('2. Collected Data'!R132)),"",-1*('2. Collected Data'!R132-'2. Collected Data'!R32))</f>
        <v/>
      </c>
      <c r="O32" s="311" t="str">
        <f>IF(OR(ISBLANK('2. Collected Data'!S32),ISBLANK('2. Collected Data'!S132)),"",-1*('2. Collected Data'!S132-'2. Collected Data'!S32))</f>
        <v/>
      </c>
      <c r="P32" s="311" t="str">
        <f>IF(OR(ISBLANK('2. Collected Data'!T32),ISBLANK('2. Collected Data'!T132)),"",-1*('2. Collected Data'!T132-'2. Collected Data'!T32))</f>
        <v/>
      </c>
      <c r="Q32" s="311">
        <f>IF(OR(ISBLANK('2. Collected Data'!U32),ISBLANK('2. Collected Data'!U132)),"",-1*('2. Collected Data'!U132-'2. Collected Data'!U32))</f>
        <v>0</v>
      </c>
      <c r="R32" s="311" t="str">
        <f>IF(OR(ISBLANK('2. Collected Data'!V32),ISBLANK('2. Collected Data'!V132)),"",-1*('2. Collected Data'!V132-'2. Collected Data'!V32))</f>
        <v/>
      </c>
      <c r="S32" s="311">
        <f>IF(OR(ISBLANK('2. Collected Data'!W32),ISBLANK('2. Collected Data'!W132)),"",-1*('2. Collected Data'!W132-'2. Collected Data'!W32))</f>
        <v>0</v>
      </c>
      <c r="T32" s="311" t="str">
        <f>IF(OR(ISBLANK('2. Collected Data'!X32),ISBLANK('2. Collected Data'!X132)),"",-1*('2. Collected Data'!X132-'2. Collected Data'!X32))</f>
        <v/>
      </c>
      <c r="U32" s="311">
        <f>IF(OR(ISBLANK('2. Collected Data'!Y32),ISBLANK('2. Collected Data'!Y132)),"",-1*('2. Collected Data'!Y132-'2. Collected Data'!Y32))</f>
        <v>0</v>
      </c>
      <c r="V32" s="311" t="str">
        <f>IF(OR(ISBLANK('2. Collected Data'!Z32),ISBLANK('2. Collected Data'!Z132)),"",-1*('2. Collected Data'!Z132-'2. Collected Data'!Z32))</f>
        <v/>
      </c>
      <c r="W32" s="312">
        <f>IF(OR(ISBLANK('2. Collected Data'!AA32),ISBLANK('2. Collected Data'!AA132)),"",-1*('2. Collected Data'!AA132-'2. Collected Data'!AA32))</f>
        <v>0</v>
      </c>
      <c r="X32" s="312">
        <f>IF(OR(ISBLANK('2. Collected Data'!AB32),ISBLANK('2. Collected Data'!AB132)),"",-1*('2. Collected Data'!AB132-'2. Collected Data'!AB32))</f>
        <v>0</v>
      </c>
      <c r="Y32" s="312">
        <f>IF(OR(ISBLANK('2. Collected Data'!AC32),ISBLANK('2. Collected Data'!AC132)),"",-1*('2. Collected Data'!AC132-'2. Collected Data'!AC32))</f>
        <v>0</v>
      </c>
      <c r="Z32" s="311">
        <f>IF(OR(ISBLANK('2. Collected Data'!AD32),ISBLANK('2. Collected Data'!AD132)),"",-1*('2. Collected Data'!AD132-'2. Collected Data'!AD32))</f>
        <v>0</v>
      </c>
      <c r="AA32" s="311">
        <f>IF(OR(ISBLANK('2. Collected Data'!AE32),ISBLANK('2. Collected Data'!AE132)),"",-1*('2. Collected Data'!AE132-'2. Collected Data'!AE32))</f>
        <v>0</v>
      </c>
      <c r="AB32" s="311">
        <f>IF(OR(ISBLANK('2. Collected Data'!AF32),ISBLANK('2. Collected Data'!AF132)),"",-1*('2. Collected Data'!AF132-'2. Collected Data'!AF32))</f>
        <v>0</v>
      </c>
      <c r="AC32" s="313">
        <f>IF(OR(ISBLANK('2. Collected Data'!AG32),ISBLANK('2. Collected Data'!AG132)),"",-1*('2. Collected Data'!AG132-'2. Collected Data'!AG32))</f>
        <v>0</v>
      </c>
      <c r="AD32" s="314"/>
      <c r="AE32" s="315">
        <f>IF(OR(ISBLANK('2. Collected Data'!AI32),ISBLANK('2. Collected Data'!AI132)),"",-1*('2. Collected Data'!AI132-'2. Collected Data'!AI32))</f>
        <v>-38817</v>
      </c>
      <c r="AF32" s="311" t="str">
        <f>IF(OR(ISBLANK('2. Collected Data'!AJ32),ISBLANK('2. Collected Data'!AJ132)),"",-1*('2. Collected Data'!AJ132-'2. Collected Data'!AJ32))</f>
        <v/>
      </c>
      <c r="AG32" s="311" t="str">
        <f>IF(OR(ISBLANK('2. Collected Data'!AK32),ISBLANK('2. Collected Data'!AK132)),"",-1*('2. Collected Data'!AK132-'2. Collected Data'!AK32))</f>
        <v/>
      </c>
      <c r="AH32" s="311">
        <f>IF(OR(ISBLANK('2. Collected Data'!AL32),ISBLANK('2. Collected Data'!AL132)),"",-1*('2. Collected Data'!AL132-'2. Collected Data'!AL32))</f>
        <v>-698</v>
      </c>
      <c r="AI32" s="311" t="str">
        <f>IF(OR(ISBLANK('2. Collected Data'!AM32),ISBLANK('2. Collected Data'!AM132)),"",-1*('2. Collected Data'!AM132-'2. Collected Data'!AM32))</f>
        <v/>
      </c>
      <c r="AJ32" s="316"/>
      <c r="AK32" s="311">
        <f>IF(OR(ISBLANK('2. Collected Data'!AO32),ISBLANK('2. Collected Data'!AO132)),"",-1*('2. Collected Data'!AO132-'2. Collected Data'!AO32))</f>
        <v>-110747</v>
      </c>
      <c r="AL32" s="311" t="str">
        <f>IF(OR(ISBLANK('2. Collected Data'!AP32),ISBLANK('2. Collected Data'!AP132)),"",-1*('2. Collected Data'!AP132-'2. Collected Data'!AP32))</f>
        <v/>
      </c>
      <c r="AM32" s="311">
        <f>IF(OR(ISBLANK('2. Collected Data'!AQ32),ISBLANK('2. Collected Data'!AQ132)),"",-1*('2. Collected Data'!AQ132-'2. Collected Data'!AQ32))</f>
        <v>-48812</v>
      </c>
      <c r="AN32" s="311" t="str">
        <f>IF(OR(ISBLANK('2. Collected Data'!AR32),ISBLANK('2. Collected Data'!AR132)),"",-1*('2. Collected Data'!AR132-'2. Collected Data'!AR32))</f>
        <v/>
      </c>
      <c r="AO32" s="311">
        <f>IF(OR(ISBLANK('2. Collected Data'!AS32),ISBLANK('2. Collected Data'!AS132)),"",-1*('2. Collected Data'!AS132-'2. Collected Data'!AS32))</f>
        <v>-112478</v>
      </c>
      <c r="AP32" s="311" t="str">
        <f>IF(OR(ISBLANK('2. Collected Data'!AT32),ISBLANK('2. Collected Data'!AT132)),"",-1*('2. Collected Data'!AT132-'2. Collected Data'!AT32))</f>
        <v/>
      </c>
      <c r="AQ32" s="313" t="str">
        <f>IF(OR(ISBLANK('2. Collected Data'!AU32),ISBLANK('2. Collected Data'!AU132)),"",-1*('2. Collected Data'!AU132-'2. Collected Data'!AU32))</f>
        <v/>
      </c>
      <c r="AR32" s="314"/>
      <c r="AS32" s="312">
        <f>IF(OR(ISBLANK('2. Collected Data'!AW32),ISBLANK('2. Collected Data'!AW132)),"",-1*('2. Collected Data'!AW132-'2. Collected Data'!AW32))</f>
        <v>0</v>
      </c>
      <c r="AT32" s="312">
        <f>IF(OR(ISBLANK('2. Collected Data'!AX32),ISBLANK('2. Collected Data'!AX132)),"",-1*('2. Collected Data'!AX132-'2. Collected Data'!AX32))</f>
        <v>0</v>
      </c>
      <c r="AU32" s="317"/>
      <c r="AV32" s="318"/>
      <c r="AW32" s="314"/>
      <c r="AX32" s="319">
        <f>IF(OR(ISBLANK('2. Collected Data'!BB32),ISBLANK('2. Collected Data'!BB132)),"",-1*('2. Collected Data'!BB132-'2. Collected Data'!BB32))</f>
        <v>-0.53000000000000114</v>
      </c>
      <c r="AY32" s="320">
        <f>IF(OR(ISBLANK('2. Collected Data'!BC32),ISBLANK('2. Collected Data'!BC132)),"",-1*('2. Collected Data'!BC132-'2. Collected Data'!BC32))</f>
        <v>-8886599</v>
      </c>
      <c r="AZ32" s="320">
        <f>IF(OR(ISBLANK('2. Collected Data'!BD32),ISBLANK('2. Collected Data'!BD132)),"",-1*('2. Collected Data'!BD132-'2. Collected Data'!BD32))</f>
        <v>-8162070</v>
      </c>
      <c r="BA32" s="320">
        <f>IF(OR(ISBLANK('2. Collected Data'!BE32),ISBLANK('2. Collected Data'!BE132)),"",-1*('2. Collected Data'!BE132-'2. Collected Data'!BE32))</f>
        <v>-5078792</v>
      </c>
      <c r="BB32" s="320">
        <f>IF(OR(ISBLANK('2. Collected Data'!BF32),ISBLANK('2. Collected Data'!BF132)),"",-1*('2. Collected Data'!BF132-'2. Collected Data'!BF32))</f>
        <v>-22127459</v>
      </c>
      <c r="BC32" s="317"/>
      <c r="BD32" s="319">
        <f>IF(OR(ISBLANK('2. Collected Data'!BH32),ISBLANK('2. Collected Data'!BH132)),"",-1*('2. Collected Data'!BH132-'2. Collected Data'!BH32))</f>
        <v>-0.32999999999999829</v>
      </c>
      <c r="BE32" s="43"/>
      <c r="BF32" s="180"/>
      <c r="BG32" s="311">
        <f>IF(OR(ISBLANK('2. Collected Data'!BK32),ISBLANK('2. Collected Data'!BK132)),"",-1*('2. Collected Data'!BK132-'2. Collected Data'!BK32))</f>
        <v>-360</v>
      </c>
    </row>
    <row r="33" spans="1:59" s="47" customFormat="1" ht="11.25" customHeight="1" x14ac:dyDescent="0.15">
      <c r="A33" s="82" t="s">
        <v>353</v>
      </c>
      <c r="B33" s="147"/>
      <c r="C33" s="309">
        <f>IF(OR(ISBLANK('2. Collected Data'!G33),ISBLANK('2. Collected Data'!G133)),"",-1*('2. Collected Data'!G133-'2. Collected Data'!G33))</f>
        <v>133</v>
      </c>
      <c r="D33" s="309">
        <f>IF(OR(ISBLANK('2. Collected Data'!H33),ISBLANK('2. Collected Data'!H133)),"",-1*('2. Collected Data'!H133-'2. Collected Data'!H33))</f>
        <v>47</v>
      </c>
      <c r="E33" s="309">
        <f>IF(OR(ISBLANK('2. Collected Data'!I33),ISBLANK('2. Collected Data'!I133)),"",-1*('2. Collected Data'!I133-'2. Collected Data'!I33))</f>
        <v>-9</v>
      </c>
      <c r="F33" s="311">
        <f>IF(OR(ISBLANK('2. Collected Data'!J33),ISBLANK('2. Collected Data'!J133)),"",-1*('2. Collected Data'!J133-'2. Collected Data'!J33))</f>
        <v>0</v>
      </c>
      <c r="G33" s="311">
        <f>IF(OR(ISBLANK('2. Collected Data'!K33),ISBLANK('2. Collected Data'!K133)),"",-1*('2. Collected Data'!K133-'2. Collected Data'!K33))</f>
        <v>0</v>
      </c>
      <c r="H33" s="311">
        <f>IF(OR(ISBLANK('2. Collected Data'!L33),ISBLANK('2. Collected Data'!L133)),"",-1*('2. Collected Data'!L133-'2. Collected Data'!L33))</f>
        <v>0</v>
      </c>
      <c r="I33" s="311">
        <f>IF(OR(ISBLANK('2. Collected Data'!M33),ISBLANK('2. Collected Data'!M133)),"",-1*('2. Collected Data'!M133-'2. Collected Data'!M33))</f>
        <v>9</v>
      </c>
      <c r="J33" s="311">
        <f>IF(OR(ISBLANK('2. Collected Data'!N33),ISBLANK('2. Collected Data'!N133)),"",-1*('2. Collected Data'!N133-'2. Collected Data'!N33))</f>
        <v>0</v>
      </c>
      <c r="K33" s="311">
        <f>IF(OR(ISBLANK('2. Collected Data'!O33),ISBLANK('2. Collected Data'!O133)),"",-1*('2. Collected Data'!O133-'2. Collected Data'!O33))</f>
        <v>0</v>
      </c>
      <c r="L33" s="311">
        <f>IF(OR(ISBLANK('2. Collected Data'!P33),ISBLANK('2. Collected Data'!P133)),"",-1*('2. Collected Data'!P133-'2. Collected Data'!P33))</f>
        <v>0</v>
      </c>
      <c r="M33" s="311">
        <f>IF(OR(ISBLANK('2. Collected Data'!Q33),ISBLANK('2. Collected Data'!Q133)),"",-1*('2. Collected Data'!Q133-'2. Collected Data'!Q33))</f>
        <v>140</v>
      </c>
      <c r="N33" s="311">
        <f>IF(OR(ISBLANK('2. Collected Data'!R33),ISBLANK('2. Collected Data'!R133)),"",-1*('2. Collected Data'!R133-'2. Collected Data'!R33))</f>
        <v>-2</v>
      </c>
      <c r="O33" s="311">
        <f>IF(OR(ISBLANK('2. Collected Data'!S33),ISBLANK('2. Collected Data'!S133)),"",-1*('2. Collected Data'!S133-'2. Collected Data'!S33))</f>
        <v>0</v>
      </c>
      <c r="P33" s="311">
        <f>IF(OR(ISBLANK('2. Collected Data'!T33),ISBLANK('2. Collected Data'!T133)),"",-1*('2. Collected Data'!T133-'2. Collected Data'!T33))</f>
        <v>0</v>
      </c>
      <c r="Q33" s="311">
        <f>IF(OR(ISBLANK('2. Collected Data'!U33),ISBLANK('2. Collected Data'!U133)),"",-1*('2. Collected Data'!U133-'2. Collected Data'!U33))</f>
        <v>0</v>
      </c>
      <c r="R33" s="311">
        <f>IF(OR(ISBLANK('2. Collected Data'!V33),ISBLANK('2. Collected Data'!V133)),"",-1*('2. Collected Data'!V133-'2. Collected Data'!V33))</f>
        <v>0</v>
      </c>
      <c r="S33" s="311">
        <f>IF(OR(ISBLANK('2. Collected Data'!W33),ISBLANK('2. Collected Data'!W133)),"",-1*('2. Collected Data'!W133-'2. Collected Data'!W33))</f>
        <v>0</v>
      </c>
      <c r="T33" s="311">
        <f>IF(OR(ISBLANK('2. Collected Data'!X33),ISBLANK('2. Collected Data'!X133)),"",-1*('2. Collected Data'!X133-'2. Collected Data'!X33))</f>
        <v>0</v>
      </c>
      <c r="U33" s="311">
        <f>IF(OR(ISBLANK('2. Collected Data'!Y33),ISBLANK('2. Collected Data'!Y133)),"",-1*('2. Collected Data'!Y133-'2. Collected Data'!Y33))</f>
        <v>-10</v>
      </c>
      <c r="V33" s="311">
        <f>IF(OR(ISBLANK('2. Collected Data'!Z33),ISBLANK('2. Collected Data'!Z133)),"",-1*('2. Collected Data'!Z133-'2. Collected Data'!Z33))</f>
        <v>-5</v>
      </c>
      <c r="W33" s="312">
        <f>IF(OR(ISBLANK('2. Collected Data'!AA33),ISBLANK('2. Collected Data'!AA133)),"",-1*('2. Collected Data'!AA133-'2. Collected Data'!AA33))</f>
        <v>0</v>
      </c>
      <c r="X33" s="312">
        <f>IF(OR(ISBLANK('2. Collected Data'!AB33),ISBLANK('2. Collected Data'!AB133)),"",-1*('2. Collected Data'!AB133-'2. Collected Data'!AB33))</f>
        <v>0</v>
      </c>
      <c r="Y33" s="312">
        <f>IF(OR(ISBLANK('2. Collected Data'!AC33),ISBLANK('2. Collected Data'!AC133)),"",-1*('2. Collected Data'!AC133-'2. Collected Data'!AC33))</f>
        <v>0</v>
      </c>
      <c r="Z33" s="311">
        <f>IF(OR(ISBLANK('2. Collected Data'!AD33),ISBLANK('2. Collected Data'!AD133)),"",-1*('2. Collected Data'!AD133-'2. Collected Data'!AD33))</f>
        <v>0</v>
      </c>
      <c r="AA33" s="311">
        <f>IF(OR(ISBLANK('2. Collected Data'!AE33),ISBLANK('2. Collected Data'!AE133)),"",-1*('2. Collected Data'!AE133-'2. Collected Data'!AE33))</f>
        <v>0</v>
      </c>
      <c r="AB33" s="311">
        <f>IF(OR(ISBLANK('2. Collected Data'!AF33),ISBLANK('2. Collected Data'!AF133)),"",-1*('2. Collected Data'!AF133-'2. Collected Data'!AF33))</f>
        <v>0</v>
      </c>
      <c r="AC33" s="313">
        <f>IF(OR(ISBLANK('2. Collected Data'!AG33),ISBLANK('2. Collected Data'!AG133)),"",-1*('2. Collected Data'!AG133-'2. Collected Data'!AG33))</f>
        <v>-14400000</v>
      </c>
      <c r="AD33" s="314"/>
      <c r="AE33" s="315">
        <f>IF(OR(ISBLANK('2. Collected Data'!AI33),ISBLANK('2. Collected Data'!AI133)),"",-1*('2. Collected Data'!AI133-'2. Collected Data'!AI33))</f>
        <v>89409</v>
      </c>
      <c r="AF33" s="311">
        <f>IF(OR(ISBLANK('2. Collected Data'!AJ33),ISBLANK('2. Collected Data'!AJ133)),"",-1*('2. Collected Data'!AJ133-'2. Collected Data'!AJ33))</f>
        <v>0</v>
      </c>
      <c r="AG33" s="311">
        <f>IF(OR(ISBLANK('2. Collected Data'!AK33),ISBLANK('2. Collected Data'!AK133)),"",-1*('2. Collected Data'!AK133-'2. Collected Data'!AK33))</f>
        <v>0</v>
      </c>
      <c r="AH33" s="311">
        <f>IF(OR(ISBLANK('2. Collected Data'!AL33),ISBLANK('2. Collected Data'!AL133)),"",-1*('2. Collected Data'!AL133-'2. Collected Data'!AL33))</f>
        <v>3041</v>
      </c>
      <c r="AI33" s="311">
        <f>IF(OR(ISBLANK('2. Collected Data'!AM33),ISBLANK('2. Collected Data'!AM133)),"",-1*('2. Collected Data'!AM133-'2. Collected Data'!AM33))</f>
        <v>0</v>
      </c>
      <c r="AJ33" s="316"/>
      <c r="AK33" s="311">
        <f>IF(OR(ISBLANK('2. Collected Data'!AO33),ISBLANK('2. Collected Data'!AO133)),"",-1*('2. Collected Data'!AO133-'2. Collected Data'!AO33))</f>
        <v>1409389</v>
      </c>
      <c r="AL33" s="311">
        <f>IF(OR(ISBLANK('2. Collected Data'!AP33),ISBLANK('2. Collected Data'!AP133)),"",-1*('2. Collected Data'!AP133-'2. Collected Data'!AP33))</f>
        <v>0</v>
      </c>
      <c r="AM33" s="311">
        <f>IF(OR(ISBLANK('2. Collected Data'!AQ33),ISBLANK('2. Collected Data'!AQ133)),"",-1*('2. Collected Data'!AQ133-'2. Collected Data'!AQ33))</f>
        <v>0</v>
      </c>
      <c r="AN33" s="311">
        <f>IF(OR(ISBLANK('2. Collected Data'!AR33),ISBLANK('2. Collected Data'!AR133)),"",-1*('2. Collected Data'!AR133-'2. Collected Data'!AR33))</f>
        <v>0</v>
      </c>
      <c r="AO33" s="311">
        <f>IF(OR(ISBLANK('2. Collected Data'!AS33),ISBLANK('2. Collected Data'!AS133)),"",-1*('2. Collected Data'!AS133-'2. Collected Data'!AS33))</f>
        <v>0</v>
      </c>
      <c r="AP33" s="311">
        <f>IF(OR(ISBLANK('2. Collected Data'!AT33),ISBLANK('2. Collected Data'!AT133)),"",-1*('2. Collected Data'!AT133-'2. Collected Data'!AT33))</f>
        <v>0</v>
      </c>
      <c r="AQ33" s="313">
        <f>IF(OR(ISBLANK('2. Collected Data'!AU33),ISBLANK('2. Collected Data'!AU133)),"",-1*('2. Collected Data'!AU133-'2. Collected Data'!AU33))</f>
        <v>0</v>
      </c>
      <c r="AR33" s="314"/>
      <c r="AS33" s="312">
        <f>IF(OR(ISBLANK('2. Collected Data'!AW33),ISBLANK('2. Collected Data'!AW133)),"",-1*('2. Collected Data'!AW133-'2. Collected Data'!AW33))</f>
        <v>0</v>
      </c>
      <c r="AT33" s="312">
        <f>IF(OR(ISBLANK('2. Collected Data'!AX33),ISBLANK('2. Collected Data'!AX133)),"",-1*('2. Collected Data'!AX133-'2. Collected Data'!AX33))</f>
        <v>0</v>
      </c>
      <c r="AU33" s="317"/>
      <c r="AV33" s="318"/>
      <c r="AW33" s="314"/>
      <c r="AX33" s="319">
        <f>IF(OR(ISBLANK('2. Collected Data'!BB33),ISBLANK('2. Collected Data'!BB133)),"",-1*('2. Collected Data'!BB133-'2. Collected Data'!BB33))</f>
        <v>1</v>
      </c>
      <c r="AY33" s="320">
        <f>IF(OR(ISBLANK('2. Collected Data'!BC33),ISBLANK('2. Collected Data'!BC133)),"",-1*('2. Collected Data'!BC133-'2. Collected Data'!BC33))</f>
        <v>-1136341</v>
      </c>
      <c r="AZ33" s="320">
        <f>IF(OR(ISBLANK('2. Collected Data'!BD33),ISBLANK('2. Collected Data'!BD133)),"",-1*('2. Collected Data'!BD133-'2. Collected Data'!BD33))</f>
        <v>3047567</v>
      </c>
      <c r="BA33" s="320">
        <f>IF(OR(ISBLANK('2. Collected Data'!BE33),ISBLANK('2. Collected Data'!BE133)),"",-1*('2. Collected Data'!BE133-'2. Collected Data'!BE33))</f>
        <v>5570307</v>
      </c>
      <c r="BB33" s="320">
        <f>IF(OR(ISBLANK('2. Collected Data'!BF33),ISBLANK('2. Collected Data'!BF133)),"",-1*('2. Collected Data'!BF133-'2. Collected Data'!BF33))</f>
        <v>29944469</v>
      </c>
      <c r="BC33" s="317"/>
      <c r="BD33" s="319">
        <f>IF(OR(ISBLANK('2. Collected Data'!BH33),ISBLANK('2. Collected Data'!BH133)),"",-1*('2. Collected Data'!BH133-'2. Collected Data'!BH33))</f>
        <v>-1</v>
      </c>
      <c r="BE33" s="43"/>
      <c r="BF33" s="180"/>
      <c r="BG33" s="311">
        <f>IF(OR(ISBLANK('2. Collected Data'!BK33),ISBLANK('2. Collected Data'!BK133)),"",-1*('2. Collected Data'!BK133-'2. Collected Data'!BK33))</f>
        <v>41</v>
      </c>
    </row>
    <row r="34" spans="1:59" s="50" customFormat="1" ht="11.25" customHeight="1" x14ac:dyDescent="0.15">
      <c r="A34" s="82" t="s">
        <v>138</v>
      </c>
      <c r="B34" s="147"/>
      <c r="C34" s="309">
        <f>IF(OR(ISBLANK('2. Collected Data'!G34),ISBLANK('2. Collected Data'!G134)),"",-1*('2. Collected Data'!G134-'2. Collected Data'!G34))</f>
        <v>0</v>
      </c>
      <c r="D34" s="309">
        <f>IF(OR(ISBLANK('2. Collected Data'!H34),ISBLANK('2. Collected Data'!H134)),"",-1*('2. Collected Data'!H134-'2. Collected Data'!H34))</f>
        <v>0</v>
      </c>
      <c r="E34" s="309">
        <f>IF(OR(ISBLANK('2. Collected Data'!I34),ISBLANK('2. Collected Data'!I134)),"",-1*('2. Collected Data'!I134-'2. Collected Data'!I34))</f>
        <v>0</v>
      </c>
      <c r="F34" s="311">
        <f>IF(OR(ISBLANK('2. Collected Data'!J34),ISBLANK('2. Collected Data'!J134)),"",-1*('2. Collected Data'!J134-'2. Collected Data'!J34))</f>
        <v>0</v>
      </c>
      <c r="G34" s="311">
        <f>IF(OR(ISBLANK('2. Collected Data'!K34),ISBLANK('2. Collected Data'!K134)),"",-1*('2. Collected Data'!K134-'2. Collected Data'!K34))</f>
        <v>0</v>
      </c>
      <c r="H34" s="311">
        <f>IF(OR(ISBLANK('2. Collected Data'!L34),ISBLANK('2. Collected Data'!L134)),"",-1*('2. Collected Data'!L134-'2. Collected Data'!L34))</f>
        <v>1</v>
      </c>
      <c r="I34" s="311">
        <f>IF(OR(ISBLANK('2. Collected Data'!M34),ISBLANK('2. Collected Data'!M134)),"",-1*('2. Collected Data'!M134-'2. Collected Data'!M34))</f>
        <v>0</v>
      </c>
      <c r="J34" s="311">
        <f>IF(OR(ISBLANK('2. Collected Data'!N34),ISBLANK('2. Collected Data'!N134)),"",-1*('2. Collected Data'!N134-'2. Collected Data'!N34))</f>
        <v>0</v>
      </c>
      <c r="K34" s="311">
        <f>IF(OR(ISBLANK('2. Collected Data'!O34),ISBLANK('2. Collected Data'!O134)),"",-1*('2. Collected Data'!O134-'2. Collected Data'!O34))</f>
        <v>0</v>
      </c>
      <c r="L34" s="311">
        <f>IF(OR(ISBLANK('2. Collected Data'!P34),ISBLANK('2. Collected Data'!P134)),"",-1*('2. Collected Data'!P134-'2. Collected Data'!P34))</f>
        <v>0</v>
      </c>
      <c r="M34" s="311">
        <f>IF(OR(ISBLANK('2. Collected Data'!Q34),ISBLANK('2. Collected Data'!Q134)),"",-1*('2. Collected Data'!Q134-'2. Collected Data'!Q34))</f>
        <v>-34</v>
      </c>
      <c r="N34" s="311">
        <f>IF(OR(ISBLANK('2. Collected Data'!R34),ISBLANK('2. Collected Data'!R134)),"",-1*('2. Collected Data'!R134-'2. Collected Data'!R34))</f>
        <v>0</v>
      </c>
      <c r="O34" s="311" t="str">
        <f>IF(OR(ISBLANK('2. Collected Data'!S34),ISBLANK('2. Collected Data'!S134)),"",-1*('2. Collected Data'!S134-'2. Collected Data'!S34))</f>
        <v/>
      </c>
      <c r="P34" s="311" t="str">
        <f>IF(OR(ISBLANK('2. Collected Data'!T34),ISBLANK('2. Collected Data'!T134)),"",-1*('2. Collected Data'!T134-'2. Collected Data'!T34))</f>
        <v/>
      </c>
      <c r="Q34" s="311">
        <f>IF(OR(ISBLANK('2. Collected Data'!U34),ISBLANK('2. Collected Data'!U134)),"",-1*('2. Collected Data'!U134-'2. Collected Data'!U34))</f>
        <v>0</v>
      </c>
      <c r="R34" s="311">
        <f>IF(OR(ISBLANK('2. Collected Data'!V34),ISBLANK('2. Collected Data'!V134)),"",-1*('2. Collected Data'!V134-'2. Collected Data'!V34))</f>
        <v>0</v>
      </c>
      <c r="S34" s="311">
        <f>IF(OR(ISBLANK('2. Collected Data'!W34),ISBLANK('2. Collected Data'!W134)),"",-1*('2. Collected Data'!W134-'2. Collected Data'!W34))</f>
        <v>0</v>
      </c>
      <c r="T34" s="311">
        <f>IF(OR(ISBLANK('2. Collected Data'!X34),ISBLANK('2. Collected Data'!X134)),"",-1*('2. Collected Data'!X134-'2. Collected Data'!X34))</f>
        <v>0</v>
      </c>
      <c r="U34" s="311">
        <f>IF(OR(ISBLANK('2. Collected Data'!Y34),ISBLANK('2. Collected Data'!Y134)),"",-1*('2. Collected Data'!Y134-'2. Collected Data'!Y34))</f>
        <v>0</v>
      </c>
      <c r="V34" s="311">
        <f>IF(OR(ISBLANK('2. Collected Data'!Z34),ISBLANK('2. Collected Data'!Z134)),"",-1*('2. Collected Data'!Z134-'2. Collected Data'!Z34))</f>
        <v>0</v>
      </c>
      <c r="W34" s="312">
        <f>IF(OR(ISBLANK('2. Collected Data'!AA34),ISBLANK('2. Collected Data'!AA134)),"",-1*('2. Collected Data'!AA134-'2. Collected Data'!AA34))</f>
        <v>0.06</v>
      </c>
      <c r="X34" s="312">
        <f>IF(OR(ISBLANK('2. Collected Data'!AB34),ISBLANK('2. Collected Data'!AB134)),"",-1*('2. Collected Data'!AB134-'2. Collected Data'!AB34))</f>
        <v>-6.0000000000000053E-2</v>
      </c>
      <c r="Y34" s="312">
        <f>IF(OR(ISBLANK('2. Collected Data'!AC34),ISBLANK('2. Collected Data'!AC134)),"",-1*('2. Collected Data'!AC134-'2. Collected Data'!AC34))</f>
        <v>0</v>
      </c>
      <c r="Z34" s="311">
        <f>IF(OR(ISBLANK('2. Collected Data'!AD34),ISBLANK('2. Collected Data'!AD134)),"",-1*('2. Collected Data'!AD134-'2. Collected Data'!AD34))</f>
        <v>0</v>
      </c>
      <c r="AA34" s="311">
        <f>IF(OR(ISBLANK('2. Collected Data'!AE34),ISBLANK('2. Collected Data'!AE134)),"",-1*('2. Collected Data'!AE134-'2. Collected Data'!AE34))</f>
        <v>0</v>
      </c>
      <c r="AB34" s="311">
        <f>IF(OR(ISBLANK('2. Collected Data'!AF34),ISBLANK('2. Collected Data'!AF134)),"",-1*('2. Collected Data'!AF134-'2. Collected Data'!AF34))</f>
        <v>0</v>
      </c>
      <c r="AC34" s="313">
        <f>IF(OR(ISBLANK('2. Collected Data'!AG34),ISBLANK('2. Collected Data'!AG134)),"",-1*('2. Collected Data'!AG134-'2. Collected Data'!AG34))</f>
        <v>451518</v>
      </c>
      <c r="AD34" s="314"/>
      <c r="AE34" s="315">
        <f>IF(OR(ISBLANK('2. Collected Data'!AI34),ISBLANK('2. Collected Data'!AI134)),"",-1*('2. Collected Data'!AI134-'2. Collected Data'!AI34))</f>
        <v>-75596</v>
      </c>
      <c r="AF34" s="311" t="str">
        <f>IF(OR(ISBLANK('2. Collected Data'!AJ34),ISBLANK('2. Collected Data'!AJ134)),"",-1*('2. Collected Data'!AJ134-'2. Collected Data'!AJ34))</f>
        <v/>
      </c>
      <c r="AG34" s="311" t="str">
        <f>IF(OR(ISBLANK('2. Collected Data'!AK34),ISBLANK('2. Collected Data'!AK134)),"",-1*('2. Collected Data'!AK134-'2. Collected Data'!AK34))</f>
        <v/>
      </c>
      <c r="AH34" s="311">
        <f>IF(OR(ISBLANK('2. Collected Data'!AL34),ISBLANK('2. Collected Data'!AL134)),"",-1*('2. Collected Data'!AL134-'2. Collected Data'!AL34))</f>
        <v>-1042</v>
      </c>
      <c r="AI34" s="311" t="str">
        <f>IF(OR(ISBLANK('2. Collected Data'!AM34),ISBLANK('2. Collected Data'!AM134)),"",-1*('2. Collected Data'!AM134-'2. Collected Data'!AM34))</f>
        <v/>
      </c>
      <c r="AJ34" s="316"/>
      <c r="AK34" s="311">
        <f>IF(OR(ISBLANK('2. Collected Data'!AO34),ISBLANK('2. Collected Data'!AO134)),"",-1*('2. Collected Data'!AO134-'2. Collected Data'!AO34))</f>
        <v>105000</v>
      </c>
      <c r="AL34" s="311" t="str">
        <f>IF(OR(ISBLANK('2. Collected Data'!AP34),ISBLANK('2. Collected Data'!AP134)),"",-1*('2. Collected Data'!AP134-'2. Collected Data'!AP34))</f>
        <v/>
      </c>
      <c r="AM34" s="311">
        <f>IF(OR(ISBLANK('2. Collected Data'!AQ34),ISBLANK('2. Collected Data'!AQ134)),"",-1*('2. Collected Data'!AQ134-'2. Collected Data'!AQ34))</f>
        <v>-194223</v>
      </c>
      <c r="AN34" s="311" t="str">
        <f>IF(OR(ISBLANK('2. Collected Data'!AR34),ISBLANK('2. Collected Data'!AR134)),"",-1*('2. Collected Data'!AR134-'2. Collected Data'!AR34))</f>
        <v/>
      </c>
      <c r="AO34" s="311" t="str">
        <f>IF(OR(ISBLANK('2. Collected Data'!AS34),ISBLANK('2. Collected Data'!AS134)),"",-1*('2. Collected Data'!AS134-'2. Collected Data'!AS34))</f>
        <v/>
      </c>
      <c r="AP34" s="311" t="str">
        <f>IF(OR(ISBLANK('2. Collected Data'!AT34),ISBLANK('2. Collected Data'!AT134)),"",-1*('2. Collected Data'!AT134-'2. Collected Data'!AT34))</f>
        <v/>
      </c>
      <c r="AQ34" s="313" t="str">
        <f>IF(OR(ISBLANK('2. Collected Data'!AU34),ISBLANK('2. Collected Data'!AU134)),"",-1*('2. Collected Data'!AU134-'2. Collected Data'!AU34))</f>
        <v/>
      </c>
      <c r="AR34" s="314"/>
      <c r="AS34" s="312">
        <f>IF(OR(ISBLANK('2. Collected Data'!AW34),ISBLANK('2. Collected Data'!AW134)),"",-1*('2. Collected Data'!AW134-'2. Collected Data'!AW34))</f>
        <v>7.0000000000000007E-2</v>
      </c>
      <c r="AT34" s="312">
        <f>IF(OR(ISBLANK('2. Collected Data'!AX34),ISBLANK('2. Collected Data'!AX134)),"",-1*('2. Collected Data'!AX134-'2. Collected Data'!AX34))</f>
        <v>-6.9999999999999951E-2</v>
      </c>
      <c r="AU34" s="317"/>
      <c r="AV34" s="318"/>
      <c r="AW34" s="314"/>
      <c r="AX34" s="319">
        <f>IF(OR(ISBLANK('2. Collected Data'!BB34),ISBLANK('2. Collected Data'!BB134)),"",-1*('2. Collected Data'!BB134-'2. Collected Data'!BB34))</f>
        <v>0.88000000000000966</v>
      </c>
      <c r="AY34" s="320">
        <f>IF(OR(ISBLANK('2. Collected Data'!BC34),ISBLANK('2. Collected Data'!BC134)),"",-1*('2. Collected Data'!BC134-'2. Collected Data'!BC34))</f>
        <v>-1245131</v>
      </c>
      <c r="AZ34" s="320">
        <f>IF(OR(ISBLANK('2. Collected Data'!BD34),ISBLANK('2. Collected Data'!BD134)),"",-1*('2. Collected Data'!BD134-'2. Collected Data'!BD34))</f>
        <v>-13937196</v>
      </c>
      <c r="BA34" s="320">
        <f>IF(OR(ISBLANK('2. Collected Data'!BE34),ISBLANK('2. Collected Data'!BE134)),"",-1*('2. Collected Data'!BE134-'2. Collected Data'!BE34))</f>
        <v>-7486047</v>
      </c>
      <c r="BB34" s="320">
        <f>IF(OR(ISBLANK('2. Collected Data'!BF34),ISBLANK('2. Collected Data'!BF134)),"",-1*('2. Collected Data'!BF134-'2. Collected Data'!BF34))</f>
        <v>-22668374.359999999</v>
      </c>
      <c r="BC34" s="317"/>
      <c r="BD34" s="319" t="str">
        <f>IF(OR(ISBLANK('2. Collected Data'!BH34),ISBLANK('2. Collected Data'!BH134)),"",-1*('2. Collected Data'!BH134-'2. Collected Data'!BH34))</f>
        <v/>
      </c>
      <c r="BE34" s="43"/>
      <c r="BF34" s="180"/>
      <c r="BG34" s="311">
        <f>IF(OR(ISBLANK('2. Collected Data'!BK34),ISBLANK('2. Collected Data'!BK134)),"",-1*('2. Collected Data'!BK134-'2. Collected Data'!BK34))</f>
        <v>19</v>
      </c>
    </row>
    <row r="35" spans="1:59" s="50" customFormat="1" ht="11.25" customHeight="1" x14ac:dyDescent="0.15">
      <c r="A35" s="82" t="s">
        <v>139</v>
      </c>
      <c r="B35" s="147"/>
      <c r="C35" s="309">
        <f>IF(OR(ISBLANK('2. Collected Data'!G35),ISBLANK('2. Collected Data'!G135)),"",-1*('2. Collected Data'!G135-'2. Collected Data'!G35))</f>
        <v>-1878</v>
      </c>
      <c r="D35" s="309">
        <f>IF(OR(ISBLANK('2. Collected Data'!H35),ISBLANK('2. Collected Data'!H135)),"",-1*('2. Collected Data'!H135-'2. Collected Data'!H35))</f>
        <v>0</v>
      </c>
      <c r="E35" s="309">
        <f>IF(OR(ISBLANK('2. Collected Data'!I35),ISBLANK('2. Collected Data'!I135)),"",-1*('2. Collected Data'!I135-'2. Collected Data'!I35))</f>
        <v>40</v>
      </c>
      <c r="F35" s="311">
        <f>IF(OR(ISBLANK('2. Collected Data'!J35),ISBLANK('2. Collected Data'!J135)),"",-1*('2. Collected Data'!J135-'2. Collected Data'!J35))</f>
        <v>0</v>
      </c>
      <c r="G35" s="311">
        <f>IF(OR(ISBLANK('2. Collected Data'!K35),ISBLANK('2. Collected Data'!K135)),"",-1*('2. Collected Data'!K135-'2. Collected Data'!K35))</f>
        <v>-10</v>
      </c>
      <c r="H35" s="311">
        <f>IF(OR(ISBLANK('2. Collected Data'!L35),ISBLANK('2. Collected Data'!L135)),"",-1*('2. Collected Data'!L135-'2. Collected Data'!L35))</f>
        <v>0</v>
      </c>
      <c r="I35" s="311">
        <f>IF(OR(ISBLANK('2. Collected Data'!M35),ISBLANK('2. Collected Data'!M135)),"",-1*('2. Collected Data'!M135-'2. Collected Data'!M35))</f>
        <v>76</v>
      </c>
      <c r="J35" s="311">
        <f>IF(OR(ISBLANK('2. Collected Data'!N35),ISBLANK('2. Collected Data'!N135)),"",-1*('2. Collected Data'!N135-'2. Collected Data'!N35))</f>
        <v>40</v>
      </c>
      <c r="K35" s="311">
        <f>IF(OR(ISBLANK('2. Collected Data'!O35),ISBLANK('2. Collected Data'!O135)),"",-1*('2. Collected Data'!O135-'2. Collected Data'!O35))</f>
        <v>12</v>
      </c>
      <c r="L35" s="311">
        <f>IF(OR(ISBLANK('2. Collected Data'!P35),ISBLANK('2. Collected Data'!P135)),"",-1*('2. Collected Data'!P135-'2. Collected Data'!P35))</f>
        <v>-2</v>
      </c>
      <c r="M35" s="311" t="str">
        <f>IF(OR(ISBLANK('2. Collected Data'!Q35),ISBLANK('2. Collected Data'!Q135)),"",-1*('2. Collected Data'!Q135-'2. Collected Data'!Q35))</f>
        <v/>
      </c>
      <c r="N35" s="311" t="str">
        <f>IF(OR(ISBLANK('2. Collected Data'!R35),ISBLANK('2. Collected Data'!R135)),"",-1*('2. Collected Data'!R135-'2. Collected Data'!R35))</f>
        <v/>
      </c>
      <c r="O35" s="311" t="str">
        <f>IF(OR(ISBLANK('2. Collected Data'!S35),ISBLANK('2. Collected Data'!S135)),"",-1*('2. Collected Data'!S135-'2. Collected Data'!S35))</f>
        <v/>
      </c>
      <c r="P35" s="311" t="str">
        <f>IF(OR(ISBLANK('2. Collected Data'!T35),ISBLANK('2. Collected Data'!T135)),"",-1*('2. Collected Data'!T135-'2. Collected Data'!T35))</f>
        <v/>
      </c>
      <c r="Q35" s="311" t="str">
        <f>IF(OR(ISBLANK('2. Collected Data'!U35),ISBLANK('2. Collected Data'!U135)),"",-1*('2. Collected Data'!U135-'2. Collected Data'!U35))</f>
        <v/>
      </c>
      <c r="R35" s="311" t="str">
        <f>IF(OR(ISBLANK('2. Collected Data'!V35),ISBLANK('2. Collected Data'!V135)),"",-1*('2. Collected Data'!V135-'2. Collected Data'!V35))</f>
        <v/>
      </c>
      <c r="S35" s="311" t="str">
        <f>IF(OR(ISBLANK('2. Collected Data'!W35),ISBLANK('2. Collected Data'!W135)),"",-1*('2. Collected Data'!W135-'2. Collected Data'!W35))</f>
        <v/>
      </c>
      <c r="T35" s="311" t="str">
        <f>IF(OR(ISBLANK('2. Collected Data'!X35),ISBLANK('2. Collected Data'!X135)),"",-1*('2. Collected Data'!X135-'2. Collected Data'!X35))</f>
        <v/>
      </c>
      <c r="U35" s="311">
        <f>IF(OR(ISBLANK('2. Collected Data'!Y35),ISBLANK('2. Collected Data'!Y135)),"",-1*('2. Collected Data'!Y135-'2. Collected Data'!Y35))</f>
        <v>46</v>
      </c>
      <c r="V35" s="311">
        <f>IF(OR(ISBLANK('2. Collected Data'!Z35),ISBLANK('2. Collected Data'!Z135)),"",-1*('2. Collected Data'!Z135-'2. Collected Data'!Z35))</f>
        <v>2</v>
      </c>
      <c r="W35" s="312">
        <f>IF(OR(ISBLANK('2. Collected Data'!AA35),ISBLANK('2. Collected Data'!AA135)),"",-1*('2. Collected Data'!AA135-'2. Collected Data'!AA35))</f>
        <v>0</v>
      </c>
      <c r="X35" s="312">
        <f>IF(OR(ISBLANK('2. Collected Data'!AB35),ISBLANK('2. Collected Data'!AB135)),"",-1*('2. Collected Data'!AB135-'2. Collected Data'!AB35))</f>
        <v>0</v>
      </c>
      <c r="Y35" s="312">
        <f>IF(OR(ISBLANK('2. Collected Data'!AC35),ISBLANK('2. Collected Data'!AC135)),"",-1*('2. Collected Data'!AC135-'2. Collected Data'!AC35))</f>
        <v>0</v>
      </c>
      <c r="Z35" s="311" t="str">
        <f>IF(OR(ISBLANK('2. Collected Data'!AD35),ISBLANK('2. Collected Data'!AD135)),"",-1*('2. Collected Data'!AD135-'2. Collected Data'!AD35))</f>
        <v/>
      </c>
      <c r="AA35" s="311" t="str">
        <f>IF(OR(ISBLANK('2. Collected Data'!AE35),ISBLANK('2. Collected Data'!AE135)),"",-1*('2. Collected Data'!AE135-'2. Collected Data'!AE35))</f>
        <v/>
      </c>
      <c r="AB35" s="311" t="str">
        <f>IF(OR(ISBLANK('2. Collected Data'!AF35),ISBLANK('2. Collected Data'!AF135)),"",-1*('2. Collected Data'!AF135-'2. Collected Data'!AF35))</f>
        <v/>
      </c>
      <c r="AC35" s="313" t="str">
        <f>IF(OR(ISBLANK('2. Collected Data'!AG35),ISBLANK('2. Collected Data'!AG135)),"",-1*('2. Collected Data'!AG135-'2. Collected Data'!AG35))</f>
        <v/>
      </c>
      <c r="AD35" s="314"/>
      <c r="AE35" s="315">
        <f>IF(OR(ISBLANK('2. Collected Data'!AI35),ISBLANK('2. Collected Data'!AI135)),"",-1*('2. Collected Data'!AI135-'2. Collected Data'!AI35))</f>
        <v>-132697</v>
      </c>
      <c r="AF35" s="311" t="str">
        <f>IF(OR(ISBLANK('2. Collected Data'!AJ35),ISBLANK('2. Collected Data'!AJ135)),"",-1*('2. Collected Data'!AJ135-'2. Collected Data'!AJ35))</f>
        <v/>
      </c>
      <c r="AG35" s="311" t="str">
        <f>IF(OR(ISBLANK('2. Collected Data'!AK35),ISBLANK('2. Collected Data'!AK135)),"",-1*('2. Collected Data'!AK135-'2. Collected Data'!AK35))</f>
        <v/>
      </c>
      <c r="AH35" s="311">
        <f>IF(OR(ISBLANK('2. Collected Data'!AL35),ISBLANK('2. Collected Data'!AL135)),"",-1*('2. Collected Data'!AL135-'2. Collected Data'!AL35))</f>
        <v>-21054</v>
      </c>
      <c r="AI35" s="311">
        <f>IF(OR(ISBLANK('2. Collected Data'!AM35),ISBLANK('2. Collected Data'!AM135)),"",-1*('2. Collected Data'!AM135-'2. Collected Data'!AM35))</f>
        <v>-44</v>
      </c>
      <c r="AJ35" s="316"/>
      <c r="AK35" s="311" t="str">
        <f>IF(OR(ISBLANK('2. Collected Data'!AO35),ISBLANK('2. Collected Data'!AO135)),"",-1*('2. Collected Data'!AO135-'2. Collected Data'!AO35))</f>
        <v/>
      </c>
      <c r="AL35" s="311" t="str">
        <f>IF(OR(ISBLANK('2. Collected Data'!AP35),ISBLANK('2. Collected Data'!AP135)),"",-1*('2. Collected Data'!AP135-'2. Collected Data'!AP35))</f>
        <v/>
      </c>
      <c r="AM35" s="311" t="str">
        <f>IF(OR(ISBLANK('2. Collected Data'!AQ35),ISBLANK('2. Collected Data'!AQ135)),"",-1*('2. Collected Data'!AQ135-'2. Collected Data'!AQ35))</f>
        <v/>
      </c>
      <c r="AN35" s="311" t="str">
        <f>IF(OR(ISBLANK('2. Collected Data'!AR35),ISBLANK('2. Collected Data'!AR135)),"",-1*('2. Collected Data'!AR135-'2. Collected Data'!AR35))</f>
        <v/>
      </c>
      <c r="AO35" s="311" t="str">
        <f>IF(OR(ISBLANK('2. Collected Data'!AS35),ISBLANK('2. Collected Data'!AS135)),"",-1*('2. Collected Data'!AS135-'2. Collected Data'!AS35))</f>
        <v/>
      </c>
      <c r="AP35" s="311" t="str">
        <f>IF(OR(ISBLANK('2. Collected Data'!AT35),ISBLANK('2. Collected Data'!AT135)),"",-1*('2. Collected Data'!AT135-'2. Collected Data'!AT35))</f>
        <v/>
      </c>
      <c r="AQ35" s="313">
        <f>IF(OR(ISBLANK('2. Collected Data'!AU35),ISBLANK('2. Collected Data'!AU135)),"",-1*('2. Collected Data'!AU135-'2. Collected Data'!AU35))</f>
        <v>-804704</v>
      </c>
      <c r="AR35" s="314"/>
      <c r="AS35" s="312" t="str">
        <f>IF(OR(ISBLANK('2. Collected Data'!AW35),ISBLANK('2. Collected Data'!AW135)),"",-1*('2. Collected Data'!AW135-'2. Collected Data'!AW35))</f>
        <v/>
      </c>
      <c r="AT35" s="312" t="str">
        <f>IF(OR(ISBLANK('2. Collected Data'!AX35),ISBLANK('2. Collected Data'!AX135)),"",-1*('2. Collected Data'!AX135-'2. Collected Data'!AX35))</f>
        <v/>
      </c>
      <c r="AU35" s="317"/>
      <c r="AV35" s="318"/>
      <c r="AW35" s="314"/>
      <c r="AX35" s="319">
        <f>IF(OR(ISBLANK('2. Collected Data'!BB35),ISBLANK('2. Collected Data'!BB135)),"",-1*('2. Collected Data'!BB135-'2. Collected Data'!BB35))</f>
        <v>-4.509999999999998</v>
      </c>
      <c r="AY35" s="320" t="str">
        <f>IF(OR(ISBLANK('2. Collected Data'!BC35),ISBLANK('2. Collected Data'!BC135)),"",-1*('2. Collected Data'!BC135-'2. Collected Data'!BC35))</f>
        <v/>
      </c>
      <c r="AZ35" s="320" t="str">
        <f>IF(OR(ISBLANK('2. Collected Data'!BD35),ISBLANK('2. Collected Data'!BD135)),"",-1*('2. Collected Data'!BD135-'2. Collected Data'!BD35))</f>
        <v/>
      </c>
      <c r="BA35" s="320" t="str">
        <f>IF(OR(ISBLANK('2. Collected Data'!BE35),ISBLANK('2. Collected Data'!BE135)),"",-1*('2. Collected Data'!BE135-'2. Collected Data'!BE35))</f>
        <v/>
      </c>
      <c r="BB35" s="320">
        <f>IF(OR(ISBLANK('2. Collected Data'!BF35),ISBLANK('2. Collected Data'!BF135)),"",-1*('2. Collected Data'!BF135-'2. Collected Data'!BF35))</f>
        <v>-18950287</v>
      </c>
      <c r="BC35" s="317"/>
      <c r="BD35" s="319">
        <f>IF(OR(ISBLANK('2. Collected Data'!BH35),ISBLANK('2. Collected Data'!BH135)),"",-1*('2. Collected Data'!BH135-'2. Collected Data'!BH35))</f>
        <v>7</v>
      </c>
      <c r="BE35" s="43"/>
      <c r="BF35" s="180"/>
      <c r="BG35" s="311">
        <f>IF(OR(ISBLANK('2. Collected Data'!BK35),ISBLANK('2. Collected Data'!BK135)),"",-1*('2. Collected Data'!BK135-'2. Collected Data'!BK35))</f>
        <v>-481</v>
      </c>
    </row>
    <row r="36" spans="1:59" s="47" customFormat="1" ht="11.25" customHeight="1" x14ac:dyDescent="0.15">
      <c r="A36" s="82" t="s">
        <v>140</v>
      </c>
      <c r="B36" s="147"/>
      <c r="C36" s="309">
        <f>IF(OR(ISBLANK('2. Collected Data'!G36),ISBLANK('2. Collected Data'!G136)),"",-1*('2. Collected Data'!G136-'2. Collected Data'!G36))</f>
        <v>282</v>
      </c>
      <c r="D36" s="309">
        <f>IF(OR(ISBLANK('2. Collected Data'!H36),ISBLANK('2. Collected Data'!H136)),"",-1*('2. Collected Data'!H136-'2. Collected Data'!H36))</f>
        <v>-21</v>
      </c>
      <c r="E36" s="309">
        <f>IF(OR(ISBLANK('2. Collected Data'!I36),ISBLANK('2. Collected Data'!I136)),"",-1*('2. Collected Data'!I136-'2. Collected Data'!I36))</f>
        <v>-10</v>
      </c>
      <c r="F36" s="311">
        <f>IF(OR(ISBLANK('2. Collected Data'!J36),ISBLANK('2. Collected Data'!J136)),"",-1*('2. Collected Data'!J136-'2. Collected Data'!J36))</f>
        <v>0</v>
      </c>
      <c r="G36" s="311">
        <f>IF(OR(ISBLANK('2. Collected Data'!K36),ISBLANK('2. Collected Data'!K136)),"",-1*('2. Collected Data'!K136-'2. Collected Data'!K36))</f>
        <v>2</v>
      </c>
      <c r="H36" s="311">
        <f>IF(OR(ISBLANK('2. Collected Data'!L36),ISBLANK('2. Collected Data'!L136)),"",-1*('2. Collected Data'!L136-'2. Collected Data'!L36))</f>
        <v>3</v>
      </c>
      <c r="I36" s="311">
        <f>IF(OR(ISBLANK('2. Collected Data'!M36),ISBLANK('2. Collected Data'!M136)),"",-1*('2. Collected Data'!M136-'2. Collected Data'!M36))</f>
        <v>-7</v>
      </c>
      <c r="J36" s="311">
        <f>IF(OR(ISBLANK('2. Collected Data'!N36),ISBLANK('2. Collected Data'!N136)),"",-1*('2. Collected Data'!N136-'2. Collected Data'!N36))</f>
        <v>-1</v>
      </c>
      <c r="K36" s="311">
        <f>IF(OR(ISBLANK('2. Collected Data'!O36),ISBLANK('2. Collected Data'!O136)),"",-1*('2. Collected Data'!O136-'2. Collected Data'!O36))</f>
        <v>-28</v>
      </c>
      <c r="L36" s="311">
        <f>IF(OR(ISBLANK('2. Collected Data'!P36),ISBLANK('2. Collected Data'!P136)),"",-1*('2. Collected Data'!P136-'2. Collected Data'!P36))</f>
        <v>49</v>
      </c>
      <c r="M36" s="311">
        <f>IF(OR(ISBLANK('2. Collected Data'!Q36),ISBLANK('2. Collected Data'!Q136)),"",-1*('2. Collected Data'!Q136-'2. Collected Data'!Q36))</f>
        <v>0</v>
      </c>
      <c r="N36" s="311">
        <f>IF(OR(ISBLANK('2. Collected Data'!R36),ISBLANK('2. Collected Data'!R136)),"",-1*('2. Collected Data'!R136-'2. Collected Data'!R36))</f>
        <v>0</v>
      </c>
      <c r="O36" s="311">
        <f>IF(OR(ISBLANK('2. Collected Data'!S36),ISBLANK('2. Collected Data'!S136)),"",-1*('2. Collected Data'!S136-'2. Collected Data'!S36))</f>
        <v>0</v>
      </c>
      <c r="P36" s="311">
        <f>IF(OR(ISBLANK('2. Collected Data'!T36),ISBLANK('2. Collected Data'!T136)),"",-1*('2. Collected Data'!T136-'2. Collected Data'!T36))</f>
        <v>0</v>
      </c>
      <c r="Q36" s="311">
        <f>IF(OR(ISBLANK('2. Collected Data'!U36),ISBLANK('2. Collected Data'!U136)),"",-1*('2. Collected Data'!U136-'2. Collected Data'!U36))</f>
        <v>0</v>
      </c>
      <c r="R36" s="311">
        <f>IF(OR(ISBLANK('2. Collected Data'!V36),ISBLANK('2. Collected Data'!V136)),"",-1*('2. Collected Data'!V136-'2. Collected Data'!V36))</f>
        <v>0</v>
      </c>
      <c r="S36" s="311">
        <f>IF(OR(ISBLANK('2. Collected Data'!W36),ISBLANK('2. Collected Data'!W136)),"",-1*('2. Collected Data'!W136-'2. Collected Data'!W36))</f>
        <v>1</v>
      </c>
      <c r="T36" s="311">
        <f>IF(OR(ISBLANK('2. Collected Data'!X36),ISBLANK('2. Collected Data'!X136)),"",-1*('2. Collected Data'!X136-'2. Collected Data'!X36))</f>
        <v>0</v>
      </c>
      <c r="U36" s="311">
        <f>IF(OR(ISBLANK('2. Collected Data'!Y36),ISBLANK('2. Collected Data'!Y136)),"",-1*('2. Collected Data'!Y136-'2. Collected Data'!Y36))</f>
        <v>-82</v>
      </c>
      <c r="V36" s="311">
        <f>IF(OR(ISBLANK('2. Collected Data'!Z36),ISBLANK('2. Collected Data'!Z136)),"",-1*('2. Collected Data'!Z136-'2. Collected Data'!Z36))</f>
        <v>-82</v>
      </c>
      <c r="W36" s="312">
        <f>IF(OR(ISBLANK('2. Collected Data'!AA36),ISBLANK('2. Collected Data'!AA136)),"",-1*('2. Collected Data'!AA136-'2. Collected Data'!AA36))</f>
        <v>0</v>
      </c>
      <c r="X36" s="312">
        <f>IF(OR(ISBLANK('2. Collected Data'!AB36),ISBLANK('2. Collected Data'!AB136)),"",-1*('2. Collected Data'!AB136-'2. Collected Data'!AB36))</f>
        <v>0</v>
      </c>
      <c r="Y36" s="312">
        <f>IF(OR(ISBLANK('2. Collected Data'!AC36),ISBLANK('2. Collected Data'!AC136)),"",-1*('2. Collected Data'!AC136-'2. Collected Data'!AC36))</f>
        <v>0</v>
      </c>
      <c r="Z36" s="311">
        <f>IF(OR(ISBLANK('2. Collected Data'!AD36),ISBLANK('2. Collected Data'!AD136)),"",-1*('2. Collected Data'!AD136-'2. Collected Data'!AD36))</f>
        <v>0</v>
      </c>
      <c r="AA36" s="311">
        <f>IF(OR(ISBLANK('2. Collected Data'!AE36),ISBLANK('2. Collected Data'!AE136)),"",-1*('2. Collected Data'!AE136-'2. Collected Data'!AE36))</f>
        <v>-55270</v>
      </c>
      <c r="AB36" s="311">
        <f>IF(OR(ISBLANK('2. Collected Data'!AF36),ISBLANK('2. Collected Data'!AF136)),"",-1*('2. Collected Data'!AF136-'2. Collected Data'!AF36))</f>
        <v>7</v>
      </c>
      <c r="AC36" s="313">
        <f>IF(OR(ISBLANK('2. Collected Data'!AG36),ISBLANK('2. Collected Data'!AG136)),"",-1*('2. Collected Data'!AG136-'2. Collected Data'!AG36))</f>
        <v>-73000</v>
      </c>
      <c r="AD36" s="314"/>
      <c r="AE36" s="315">
        <f>IF(OR(ISBLANK('2. Collected Data'!AI36),ISBLANK('2. Collected Data'!AI136)),"",-1*('2. Collected Data'!AI136-'2. Collected Data'!AI36))</f>
        <v>-146225</v>
      </c>
      <c r="AF36" s="311">
        <f>IF(OR(ISBLANK('2. Collected Data'!AJ36),ISBLANK('2. Collected Data'!AJ136)),"",-1*('2. Collected Data'!AJ136-'2. Collected Data'!AJ36))</f>
        <v>0</v>
      </c>
      <c r="AG36" s="311">
        <f>IF(OR(ISBLANK('2. Collected Data'!AK36),ISBLANK('2. Collected Data'!AK136)),"",-1*('2. Collected Data'!AK136-'2. Collected Data'!AK36))</f>
        <v>0</v>
      </c>
      <c r="AH36" s="311">
        <f>IF(OR(ISBLANK('2. Collected Data'!AL36),ISBLANK('2. Collected Data'!AL136)),"",-1*('2. Collected Data'!AL136-'2. Collected Data'!AL36))</f>
        <v>-25381</v>
      </c>
      <c r="AI36" s="311">
        <f>IF(OR(ISBLANK('2. Collected Data'!AM36),ISBLANK('2. Collected Data'!AM136)),"",-1*('2. Collected Data'!AM136-'2. Collected Data'!AM36))</f>
        <v>0</v>
      </c>
      <c r="AJ36" s="316"/>
      <c r="AK36" s="311">
        <f>IF(OR(ISBLANK('2. Collected Data'!AO36),ISBLANK('2. Collected Data'!AO136)),"",-1*('2. Collected Data'!AO136-'2. Collected Data'!AO36))</f>
        <v>-4388319</v>
      </c>
      <c r="AL36" s="311">
        <f>IF(OR(ISBLANK('2. Collected Data'!AP36),ISBLANK('2. Collected Data'!AP136)),"",-1*('2. Collected Data'!AP136-'2. Collected Data'!AP36))</f>
        <v>-258543</v>
      </c>
      <c r="AM36" s="311">
        <f>IF(OR(ISBLANK('2. Collected Data'!AQ36),ISBLANK('2. Collected Data'!AQ136)),"",-1*('2. Collected Data'!AQ136-'2. Collected Data'!AQ36))</f>
        <v>9054</v>
      </c>
      <c r="AN36" s="311">
        <f>IF(OR(ISBLANK('2. Collected Data'!AR36),ISBLANK('2. Collected Data'!AR136)),"",-1*('2. Collected Data'!AR136-'2. Collected Data'!AR36))</f>
        <v>-94355</v>
      </c>
      <c r="AO36" s="311">
        <f>IF(OR(ISBLANK('2. Collected Data'!AS36),ISBLANK('2. Collected Data'!AS136)),"",-1*('2. Collected Data'!AS136-'2. Collected Data'!AS36))</f>
        <v>0</v>
      </c>
      <c r="AP36" s="311">
        <f>IF(OR(ISBLANK('2. Collected Data'!AT36),ISBLANK('2. Collected Data'!AT136)),"",-1*('2. Collected Data'!AT136-'2. Collected Data'!AT36))</f>
        <v>0</v>
      </c>
      <c r="AQ36" s="313">
        <f>IF(OR(ISBLANK('2. Collected Data'!AU36),ISBLANK('2. Collected Data'!AU136)),"",-1*('2. Collected Data'!AU136-'2. Collected Data'!AU36))</f>
        <v>0</v>
      </c>
      <c r="AR36" s="314"/>
      <c r="AS36" s="312">
        <f>IF(OR(ISBLANK('2. Collected Data'!AW36),ISBLANK('2. Collected Data'!AW136)),"",-1*('2. Collected Data'!AW136-'2. Collected Data'!AW36))</f>
        <v>0</v>
      </c>
      <c r="AT36" s="312">
        <f>IF(OR(ISBLANK('2. Collected Data'!AX36),ISBLANK('2. Collected Data'!AX136)),"",-1*('2. Collected Data'!AX136-'2. Collected Data'!AX36))</f>
        <v>0</v>
      </c>
      <c r="AU36" s="317"/>
      <c r="AV36" s="318"/>
      <c r="AW36" s="314"/>
      <c r="AX36" s="319">
        <f>IF(OR(ISBLANK('2. Collected Data'!BB36),ISBLANK('2. Collected Data'!BB136)),"",-1*('2. Collected Data'!BB136-'2. Collected Data'!BB36))</f>
        <v>8.0099999999999909</v>
      </c>
      <c r="AY36" s="320">
        <f>IF(OR(ISBLANK('2. Collected Data'!BC36),ISBLANK('2. Collected Data'!BC136)),"",-1*('2. Collected Data'!BC136-'2. Collected Data'!BC36))</f>
        <v>-25517125</v>
      </c>
      <c r="AZ36" s="320">
        <f>IF(OR(ISBLANK('2. Collected Data'!BD36),ISBLANK('2. Collected Data'!BD136)),"",-1*('2. Collected Data'!BD136-'2. Collected Data'!BD36))</f>
        <v>-39535692</v>
      </c>
      <c r="BA36" s="320">
        <f>IF(OR(ISBLANK('2. Collected Data'!BE36),ISBLANK('2. Collected Data'!BE136)),"",-1*('2. Collected Data'!BE136-'2. Collected Data'!BE36))</f>
        <v>-15897059</v>
      </c>
      <c r="BB36" s="320">
        <f>IF(OR(ISBLANK('2. Collected Data'!BF36),ISBLANK('2. Collected Data'!BF136)),"",-1*('2. Collected Data'!BF136-'2. Collected Data'!BF36))</f>
        <v>-80950317</v>
      </c>
      <c r="BC36" s="317"/>
      <c r="BD36" s="319" t="str">
        <f>IF(OR(ISBLANK('2. Collected Data'!BH36),ISBLANK('2. Collected Data'!BH136)),"",-1*('2. Collected Data'!BH136-'2. Collected Data'!BH36))</f>
        <v/>
      </c>
      <c r="BE36" s="43"/>
      <c r="BF36" s="180"/>
      <c r="BG36" s="311">
        <f>IF(OR(ISBLANK('2. Collected Data'!BK36),ISBLANK('2. Collected Data'!BK136)),"",-1*('2. Collected Data'!BK136-'2. Collected Data'!BK36))</f>
        <v>-976</v>
      </c>
    </row>
    <row r="37" spans="1:59" s="47" customFormat="1" ht="11.25" customHeight="1" x14ac:dyDescent="0.15">
      <c r="A37" s="82" t="s">
        <v>354</v>
      </c>
      <c r="B37" s="147"/>
      <c r="C37" s="309" t="str">
        <f>IF(OR(ISBLANK('2. Collected Data'!G37),ISBLANK('2. Collected Data'!G137)),"",-1*('2. Collected Data'!G137-'2. Collected Data'!G37))</f>
        <v/>
      </c>
      <c r="D37" s="309" t="str">
        <f>IF(OR(ISBLANK('2. Collected Data'!H37),ISBLANK('2. Collected Data'!H137)),"",-1*('2. Collected Data'!H137-'2. Collected Data'!H37))</f>
        <v/>
      </c>
      <c r="E37" s="309" t="str">
        <f>IF(OR(ISBLANK('2. Collected Data'!I37),ISBLANK('2. Collected Data'!I137)),"",-1*('2. Collected Data'!I137-'2. Collected Data'!I37))</f>
        <v/>
      </c>
      <c r="F37" s="311" t="str">
        <f>IF(OR(ISBLANK('2. Collected Data'!J37),ISBLANK('2. Collected Data'!J137)),"",-1*('2. Collected Data'!J137-'2. Collected Data'!J37))</f>
        <v/>
      </c>
      <c r="G37" s="311" t="str">
        <f>IF(OR(ISBLANK('2. Collected Data'!K37),ISBLANK('2. Collected Data'!K137)),"",-1*('2. Collected Data'!K137-'2. Collected Data'!K37))</f>
        <v/>
      </c>
      <c r="H37" s="311" t="str">
        <f>IF(OR(ISBLANK('2. Collected Data'!L37),ISBLANK('2. Collected Data'!L137)),"",-1*('2. Collected Data'!L137-'2. Collected Data'!L37))</f>
        <v/>
      </c>
      <c r="I37" s="311" t="str">
        <f>IF(OR(ISBLANK('2. Collected Data'!M37),ISBLANK('2. Collected Data'!M137)),"",-1*('2. Collected Data'!M137-'2. Collected Data'!M37))</f>
        <v/>
      </c>
      <c r="J37" s="311" t="str">
        <f>IF(OR(ISBLANK('2. Collected Data'!N37),ISBLANK('2. Collected Data'!N137)),"",-1*('2. Collected Data'!N137-'2. Collected Data'!N37))</f>
        <v/>
      </c>
      <c r="K37" s="311" t="str">
        <f>IF(OR(ISBLANK('2. Collected Data'!O37),ISBLANK('2. Collected Data'!O137)),"",-1*('2. Collected Data'!O137-'2. Collected Data'!O37))</f>
        <v/>
      </c>
      <c r="L37" s="311" t="str">
        <f>IF(OR(ISBLANK('2. Collected Data'!P37),ISBLANK('2. Collected Data'!P137)),"",-1*('2. Collected Data'!P137-'2. Collected Data'!P37))</f>
        <v/>
      </c>
      <c r="M37" s="311" t="str">
        <f>IF(OR(ISBLANK('2. Collected Data'!Q37),ISBLANK('2. Collected Data'!Q137)),"",-1*('2. Collected Data'!Q137-'2. Collected Data'!Q37))</f>
        <v/>
      </c>
      <c r="N37" s="311" t="str">
        <f>IF(OR(ISBLANK('2. Collected Data'!R37),ISBLANK('2. Collected Data'!R137)),"",-1*('2. Collected Data'!R137-'2. Collected Data'!R37))</f>
        <v/>
      </c>
      <c r="O37" s="311" t="str">
        <f>IF(OR(ISBLANK('2. Collected Data'!S37),ISBLANK('2. Collected Data'!S137)),"",-1*('2. Collected Data'!S137-'2. Collected Data'!S37))</f>
        <v/>
      </c>
      <c r="P37" s="311" t="str">
        <f>IF(OR(ISBLANK('2. Collected Data'!T37),ISBLANK('2. Collected Data'!T137)),"",-1*('2. Collected Data'!T137-'2. Collected Data'!T37))</f>
        <v/>
      </c>
      <c r="Q37" s="311" t="str">
        <f>IF(OR(ISBLANK('2. Collected Data'!U37),ISBLANK('2. Collected Data'!U137)),"",-1*('2. Collected Data'!U137-'2. Collected Data'!U37))</f>
        <v/>
      </c>
      <c r="R37" s="311" t="str">
        <f>IF(OR(ISBLANK('2. Collected Data'!V37),ISBLANK('2. Collected Data'!V137)),"",-1*('2. Collected Data'!V137-'2. Collected Data'!V37))</f>
        <v/>
      </c>
      <c r="S37" s="311" t="str">
        <f>IF(OR(ISBLANK('2. Collected Data'!W37),ISBLANK('2. Collected Data'!W137)),"",-1*('2. Collected Data'!W137-'2. Collected Data'!W37))</f>
        <v/>
      </c>
      <c r="T37" s="311" t="str">
        <f>IF(OR(ISBLANK('2. Collected Data'!X37),ISBLANK('2. Collected Data'!X137)),"",-1*('2. Collected Data'!X137-'2. Collected Data'!X37))</f>
        <v/>
      </c>
      <c r="U37" s="311" t="str">
        <f>IF(OR(ISBLANK('2. Collected Data'!Y37),ISBLANK('2. Collected Data'!Y137)),"",-1*('2. Collected Data'!Y137-'2. Collected Data'!Y37))</f>
        <v/>
      </c>
      <c r="V37" s="311" t="str">
        <f>IF(OR(ISBLANK('2. Collected Data'!Z37),ISBLANK('2. Collected Data'!Z137)),"",-1*('2. Collected Data'!Z137-'2. Collected Data'!Z37))</f>
        <v/>
      </c>
      <c r="W37" s="312" t="str">
        <f>IF(OR(ISBLANK('2. Collected Data'!AA37),ISBLANK('2. Collected Data'!AA137)),"",-1*('2. Collected Data'!AA137-'2. Collected Data'!AA37))</f>
        <v/>
      </c>
      <c r="X37" s="312" t="str">
        <f>IF(OR(ISBLANK('2. Collected Data'!AB37),ISBLANK('2. Collected Data'!AB137)),"",-1*('2. Collected Data'!AB137-'2. Collected Data'!AB37))</f>
        <v/>
      </c>
      <c r="Y37" s="312" t="str">
        <f>IF(OR(ISBLANK('2. Collected Data'!AC37),ISBLANK('2. Collected Data'!AC137)),"",-1*('2. Collected Data'!AC137-'2. Collected Data'!AC37))</f>
        <v/>
      </c>
      <c r="Z37" s="311" t="str">
        <f>IF(OR(ISBLANK('2. Collected Data'!AD37),ISBLANK('2. Collected Data'!AD137)),"",-1*('2. Collected Data'!AD137-'2. Collected Data'!AD37))</f>
        <v/>
      </c>
      <c r="AA37" s="311" t="str">
        <f>IF(OR(ISBLANK('2. Collected Data'!AE37),ISBLANK('2. Collected Data'!AE137)),"",-1*('2. Collected Data'!AE137-'2. Collected Data'!AE37))</f>
        <v/>
      </c>
      <c r="AB37" s="311" t="str">
        <f>IF(OR(ISBLANK('2. Collected Data'!AF37),ISBLANK('2. Collected Data'!AF137)),"",-1*('2. Collected Data'!AF137-'2. Collected Data'!AF37))</f>
        <v/>
      </c>
      <c r="AC37" s="313" t="str">
        <f>IF(OR(ISBLANK('2. Collected Data'!AG37),ISBLANK('2. Collected Data'!AG137)),"",-1*('2. Collected Data'!AG137-'2. Collected Data'!AG37))</f>
        <v/>
      </c>
      <c r="AD37" s="314"/>
      <c r="AE37" s="315" t="str">
        <f>IF(OR(ISBLANK('2. Collected Data'!AI37),ISBLANK('2. Collected Data'!AI137)),"",-1*('2. Collected Data'!AI137-'2. Collected Data'!AI37))</f>
        <v/>
      </c>
      <c r="AF37" s="311" t="str">
        <f>IF(OR(ISBLANK('2. Collected Data'!AJ37),ISBLANK('2. Collected Data'!AJ137)),"",-1*('2. Collected Data'!AJ137-'2. Collected Data'!AJ37))</f>
        <v/>
      </c>
      <c r="AG37" s="311" t="str">
        <f>IF(OR(ISBLANK('2. Collected Data'!AK37),ISBLANK('2. Collected Data'!AK137)),"",-1*('2. Collected Data'!AK137-'2. Collected Data'!AK37))</f>
        <v/>
      </c>
      <c r="AH37" s="311" t="str">
        <f>IF(OR(ISBLANK('2. Collected Data'!AL37),ISBLANK('2. Collected Data'!AL137)),"",-1*('2. Collected Data'!AL137-'2. Collected Data'!AL37))</f>
        <v/>
      </c>
      <c r="AI37" s="311" t="str">
        <f>IF(OR(ISBLANK('2. Collected Data'!AM37),ISBLANK('2. Collected Data'!AM137)),"",-1*('2. Collected Data'!AM137-'2. Collected Data'!AM37))</f>
        <v/>
      </c>
      <c r="AJ37" s="316"/>
      <c r="AK37" s="311" t="str">
        <f>IF(OR(ISBLANK('2. Collected Data'!AO37),ISBLANK('2. Collected Data'!AO137)),"",-1*('2. Collected Data'!AO137-'2. Collected Data'!AO37))</f>
        <v/>
      </c>
      <c r="AL37" s="311" t="str">
        <f>IF(OR(ISBLANK('2. Collected Data'!AP37),ISBLANK('2. Collected Data'!AP137)),"",-1*('2. Collected Data'!AP137-'2. Collected Data'!AP37))</f>
        <v/>
      </c>
      <c r="AM37" s="311" t="str">
        <f>IF(OR(ISBLANK('2. Collected Data'!AQ37),ISBLANK('2. Collected Data'!AQ137)),"",-1*('2. Collected Data'!AQ137-'2. Collected Data'!AQ37))</f>
        <v/>
      </c>
      <c r="AN37" s="311" t="str">
        <f>IF(OR(ISBLANK('2. Collected Data'!AR37),ISBLANK('2. Collected Data'!AR137)),"",-1*('2. Collected Data'!AR137-'2. Collected Data'!AR37))</f>
        <v/>
      </c>
      <c r="AO37" s="311" t="str">
        <f>IF(OR(ISBLANK('2. Collected Data'!AS37),ISBLANK('2. Collected Data'!AS137)),"",-1*('2. Collected Data'!AS137-'2. Collected Data'!AS37))</f>
        <v/>
      </c>
      <c r="AP37" s="311" t="str">
        <f>IF(OR(ISBLANK('2. Collected Data'!AT37),ISBLANK('2. Collected Data'!AT137)),"",-1*('2. Collected Data'!AT137-'2. Collected Data'!AT37))</f>
        <v/>
      </c>
      <c r="AQ37" s="313" t="str">
        <f>IF(OR(ISBLANK('2. Collected Data'!AU37),ISBLANK('2. Collected Data'!AU137)),"",-1*('2. Collected Data'!AU137-'2. Collected Data'!AU37))</f>
        <v/>
      </c>
      <c r="AR37" s="314"/>
      <c r="AS37" s="312" t="str">
        <f>IF(OR(ISBLANK('2. Collected Data'!AW37),ISBLANK('2. Collected Data'!AW137)),"",-1*('2. Collected Data'!AW137-'2. Collected Data'!AW37))</f>
        <v/>
      </c>
      <c r="AT37" s="312" t="str">
        <f>IF(OR(ISBLANK('2. Collected Data'!AX37),ISBLANK('2. Collected Data'!AX137)),"",-1*('2. Collected Data'!AX137-'2. Collected Data'!AX37))</f>
        <v/>
      </c>
      <c r="AU37" s="317"/>
      <c r="AV37" s="318"/>
      <c r="AW37" s="314"/>
      <c r="AX37" s="319" t="str">
        <f>IF(OR(ISBLANK('2. Collected Data'!BB37),ISBLANK('2. Collected Data'!BB137)),"",-1*('2. Collected Data'!BB137-'2. Collected Data'!BB37))</f>
        <v/>
      </c>
      <c r="AY37" s="320" t="str">
        <f>IF(OR(ISBLANK('2. Collected Data'!BC37),ISBLANK('2. Collected Data'!BC137)),"",-1*('2. Collected Data'!BC137-'2. Collected Data'!BC37))</f>
        <v/>
      </c>
      <c r="AZ37" s="320" t="str">
        <f>IF(OR(ISBLANK('2. Collected Data'!BD37),ISBLANK('2. Collected Data'!BD137)),"",-1*('2. Collected Data'!BD137-'2. Collected Data'!BD37))</f>
        <v/>
      </c>
      <c r="BA37" s="320" t="str">
        <f>IF(OR(ISBLANK('2. Collected Data'!BE37),ISBLANK('2. Collected Data'!BE137)),"",-1*('2. Collected Data'!BE137-'2. Collected Data'!BE37))</f>
        <v/>
      </c>
      <c r="BB37" s="320" t="str">
        <f>IF(OR(ISBLANK('2. Collected Data'!BF37),ISBLANK('2. Collected Data'!BF137)),"",-1*('2. Collected Data'!BF137-'2. Collected Data'!BF37))</f>
        <v/>
      </c>
      <c r="BC37" s="317"/>
      <c r="BD37" s="319" t="str">
        <f>IF(OR(ISBLANK('2. Collected Data'!BH37),ISBLANK('2. Collected Data'!BH137)),"",-1*('2. Collected Data'!BH137-'2. Collected Data'!BH37))</f>
        <v/>
      </c>
      <c r="BE37" s="43"/>
      <c r="BF37" s="180"/>
      <c r="BG37" s="311">
        <f>IF(OR(ISBLANK('2. Collected Data'!BK37),ISBLANK('2. Collected Data'!BK137)),"",-1*('2. Collected Data'!BK137-'2. Collected Data'!BK37))</f>
        <v>39</v>
      </c>
    </row>
    <row r="38" spans="1:59" s="50" customFormat="1" ht="11.25" customHeight="1" x14ac:dyDescent="0.15">
      <c r="A38" s="82" t="s">
        <v>141</v>
      </c>
      <c r="B38" s="147"/>
      <c r="C38" s="309">
        <f>IF(OR(ISBLANK('2. Collected Data'!G38),ISBLANK('2. Collected Data'!G138)),"",-1*('2. Collected Data'!G138-'2. Collected Data'!G38))</f>
        <v>0</v>
      </c>
      <c r="D38" s="309">
        <f>IF(OR(ISBLANK('2. Collected Data'!H38),ISBLANK('2. Collected Data'!H138)),"",-1*('2. Collected Data'!H138-'2. Collected Data'!H38))</f>
        <v>0</v>
      </c>
      <c r="E38" s="309">
        <f>IF(OR(ISBLANK('2. Collected Data'!I38),ISBLANK('2. Collected Data'!I138)),"",-1*('2. Collected Data'!I138-'2. Collected Data'!I38))</f>
        <v>0</v>
      </c>
      <c r="F38" s="311">
        <f>IF(OR(ISBLANK('2. Collected Data'!J38),ISBLANK('2. Collected Data'!J138)),"",-1*('2. Collected Data'!J138-'2. Collected Data'!J38))</f>
        <v>0</v>
      </c>
      <c r="G38" s="311">
        <f>IF(OR(ISBLANK('2. Collected Data'!K38),ISBLANK('2. Collected Data'!K138)),"",-1*('2. Collected Data'!K138-'2. Collected Data'!K38))</f>
        <v>0</v>
      </c>
      <c r="H38" s="311">
        <f>IF(OR(ISBLANK('2. Collected Data'!L38),ISBLANK('2. Collected Data'!L138)),"",-1*('2. Collected Data'!L138-'2. Collected Data'!L38))</f>
        <v>-6</v>
      </c>
      <c r="I38" s="311">
        <f>IF(OR(ISBLANK('2. Collected Data'!M38),ISBLANK('2. Collected Data'!M138)),"",-1*('2. Collected Data'!M138-'2. Collected Data'!M38))</f>
        <v>-100</v>
      </c>
      <c r="J38" s="311">
        <f>IF(OR(ISBLANK('2. Collected Data'!N38),ISBLANK('2. Collected Data'!N138)),"",-1*('2. Collected Data'!N138-'2. Collected Data'!N38))</f>
        <v>0</v>
      </c>
      <c r="K38" s="311" t="str">
        <f>IF(OR(ISBLANK('2. Collected Data'!O38),ISBLANK('2. Collected Data'!O138)),"",-1*('2. Collected Data'!O138-'2. Collected Data'!O38))</f>
        <v/>
      </c>
      <c r="L38" s="311" t="str">
        <f>IF(OR(ISBLANK('2. Collected Data'!P38),ISBLANK('2. Collected Data'!P138)),"",-1*('2. Collected Data'!P138-'2. Collected Data'!P38))</f>
        <v/>
      </c>
      <c r="M38" s="311" t="str">
        <f>IF(OR(ISBLANK('2. Collected Data'!Q38),ISBLANK('2. Collected Data'!Q138)),"",-1*('2. Collected Data'!Q138-'2. Collected Data'!Q38))</f>
        <v/>
      </c>
      <c r="N38" s="311" t="str">
        <f>IF(OR(ISBLANK('2. Collected Data'!R38),ISBLANK('2. Collected Data'!R138)),"",-1*('2. Collected Data'!R138-'2. Collected Data'!R38))</f>
        <v/>
      </c>
      <c r="O38" s="311" t="str">
        <f>IF(OR(ISBLANK('2. Collected Data'!S38),ISBLANK('2. Collected Data'!S138)),"",-1*('2. Collected Data'!S138-'2. Collected Data'!S38))</f>
        <v/>
      </c>
      <c r="P38" s="311" t="str">
        <f>IF(OR(ISBLANK('2. Collected Data'!T38),ISBLANK('2. Collected Data'!T138)),"",-1*('2. Collected Data'!T138-'2. Collected Data'!T38))</f>
        <v/>
      </c>
      <c r="Q38" s="311" t="str">
        <f>IF(OR(ISBLANK('2. Collected Data'!U38),ISBLANK('2. Collected Data'!U138)),"",-1*('2. Collected Data'!U138-'2. Collected Data'!U38))</f>
        <v/>
      </c>
      <c r="R38" s="311" t="str">
        <f>IF(OR(ISBLANK('2. Collected Data'!V38),ISBLANK('2. Collected Data'!V138)),"",-1*('2. Collected Data'!V138-'2. Collected Data'!V38))</f>
        <v/>
      </c>
      <c r="S38" s="311" t="str">
        <f>IF(OR(ISBLANK('2. Collected Data'!W38),ISBLANK('2. Collected Data'!W138)),"",-1*('2. Collected Data'!W138-'2. Collected Data'!W38))</f>
        <v/>
      </c>
      <c r="T38" s="311" t="str">
        <f>IF(OR(ISBLANK('2. Collected Data'!X38),ISBLANK('2. Collected Data'!X138)),"",-1*('2. Collected Data'!X138-'2. Collected Data'!X38))</f>
        <v/>
      </c>
      <c r="U38" s="311">
        <f>IF(OR(ISBLANK('2. Collected Data'!Y38),ISBLANK('2. Collected Data'!Y138)),"",-1*('2. Collected Data'!Y138-'2. Collected Data'!Y38))</f>
        <v>427</v>
      </c>
      <c r="V38" s="311">
        <f>IF(OR(ISBLANK('2. Collected Data'!Z38),ISBLANK('2. Collected Data'!Z138)),"",-1*('2. Collected Data'!Z138-'2. Collected Data'!Z38))</f>
        <v>-201</v>
      </c>
      <c r="W38" s="312">
        <f>IF(OR(ISBLANK('2. Collected Data'!AA38),ISBLANK('2. Collected Data'!AA138)),"",-1*('2. Collected Data'!AA138-'2. Collected Data'!AA38))</f>
        <v>0</v>
      </c>
      <c r="X38" s="312">
        <f>IF(OR(ISBLANK('2. Collected Data'!AB38),ISBLANK('2. Collected Data'!AB138)),"",-1*('2. Collected Data'!AB138-'2. Collected Data'!AB38))</f>
        <v>0</v>
      </c>
      <c r="Y38" s="312">
        <f>IF(OR(ISBLANK('2. Collected Data'!AC38),ISBLANK('2. Collected Data'!AC138)),"",-1*('2. Collected Data'!AC138-'2. Collected Data'!AC38))</f>
        <v>0</v>
      </c>
      <c r="Z38" s="311">
        <f>IF(OR(ISBLANK('2. Collected Data'!AD38),ISBLANK('2. Collected Data'!AD138)),"",-1*('2. Collected Data'!AD138-'2. Collected Data'!AD38))</f>
        <v>0</v>
      </c>
      <c r="AA38" s="311">
        <f>IF(OR(ISBLANK('2. Collected Data'!AE38),ISBLANK('2. Collected Data'!AE138)),"",-1*('2. Collected Data'!AE138-'2. Collected Data'!AE38))</f>
        <v>0</v>
      </c>
      <c r="AB38" s="311">
        <f>IF(OR(ISBLANK('2. Collected Data'!AF38),ISBLANK('2. Collected Data'!AF138)),"",-1*('2. Collected Data'!AF138-'2. Collected Data'!AF38))</f>
        <v>0</v>
      </c>
      <c r="AC38" s="313">
        <f>IF(OR(ISBLANK('2. Collected Data'!AG38),ISBLANK('2. Collected Data'!AG138)),"",-1*('2. Collected Data'!AG138-'2. Collected Data'!AG38))</f>
        <v>-1530000</v>
      </c>
      <c r="AD38" s="314"/>
      <c r="AE38" s="315">
        <f>IF(OR(ISBLANK('2. Collected Data'!AI38),ISBLANK('2. Collected Data'!AI138)),"",-1*('2. Collected Data'!AI138-'2. Collected Data'!AI38))</f>
        <v>17037</v>
      </c>
      <c r="AF38" s="311">
        <f>IF(OR(ISBLANK('2. Collected Data'!AJ38),ISBLANK('2. Collected Data'!AJ138)),"",-1*('2. Collected Data'!AJ138-'2. Collected Data'!AJ38))</f>
        <v>-62</v>
      </c>
      <c r="AG38" s="311" t="str">
        <f>IF(OR(ISBLANK('2. Collected Data'!AK38),ISBLANK('2. Collected Data'!AK138)),"",-1*('2. Collected Data'!AK138-'2. Collected Data'!AK38))</f>
        <v/>
      </c>
      <c r="AH38" s="311">
        <f>IF(OR(ISBLANK('2. Collected Data'!AL38),ISBLANK('2. Collected Data'!AL138)),"",-1*('2. Collected Data'!AL138-'2. Collected Data'!AL38))</f>
        <v>35841</v>
      </c>
      <c r="AI38" s="311" t="str">
        <f>IF(OR(ISBLANK('2. Collected Data'!AM38),ISBLANK('2. Collected Data'!AM138)),"",-1*('2. Collected Data'!AM138-'2. Collected Data'!AM38))</f>
        <v/>
      </c>
      <c r="AJ38" s="316"/>
      <c r="AK38" s="311">
        <f>IF(OR(ISBLANK('2. Collected Data'!AO38),ISBLANK('2. Collected Data'!AO138)),"",-1*('2. Collected Data'!AO138-'2. Collected Data'!AO38))</f>
        <v>-38305</v>
      </c>
      <c r="AL38" s="311" t="str">
        <f>IF(OR(ISBLANK('2. Collected Data'!AP38),ISBLANK('2. Collected Data'!AP138)),"",-1*('2. Collected Data'!AP138-'2. Collected Data'!AP38))</f>
        <v/>
      </c>
      <c r="AM38" s="311" t="str">
        <f>IF(OR(ISBLANK('2. Collected Data'!AQ38),ISBLANK('2. Collected Data'!AQ138)),"",-1*('2. Collected Data'!AQ138-'2. Collected Data'!AQ38))</f>
        <v/>
      </c>
      <c r="AN38" s="311" t="str">
        <f>IF(OR(ISBLANK('2. Collected Data'!AR38),ISBLANK('2. Collected Data'!AR138)),"",-1*('2. Collected Data'!AR138-'2. Collected Data'!AR38))</f>
        <v/>
      </c>
      <c r="AO38" s="311" t="str">
        <f>IF(OR(ISBLANK('2. Collected Data'!AS38),ISBLANK('2. Collected Data'!AS138)),"",-1*('2. Collected Data'!AS138-'2. Collected Data'!AS38))</f>
        <v/>
      </c>
      <c r="AP38" s="311">
        <f>IF(OR(ISBLANK('2. Collected Data'!AT38),ISBLANK('2. Collected Data'!AT138)),"",-1*('2. Collected Data'!AT138-'2. Collected Data'!AT38))</f>
        <v>-304200</v>
      </c>
      <c r="AQ38" s="313" t="str">
        <f>IF(OR(ISBLANK('2. Collected Data'!AU38),ISBLANK('2. Collected Data'!AU138)),"",-1*('2. Collected Data'!AU138-'2. Collected Data'!AU38))</f>
        <v/>
      </c>
      <c r="AR38" s="314"/>
      <c r="AS38" s="312" t="str">
        <f>IF(OR(ISBLANK('2. Collected Data'!AW38),ISBLANK('2. Collected Data'!AW138)),"",-1*('2. Collected Data'!AW138-'2. Collected Data'!AW38))</f>
        <v/>
      </c>
      <c r="AT38" s="312" t="str">
        <f>IF(OR(ISBLANK('2. Collected Data'!AX38),ISBLANK('2. Collected Data'!AX138)),"",-1*('2. Collected Data'!AX138-'2. Collected Data'!AX38))</f>
        <v/>
      </c>
      <c r="AU38" s="317"/>
      <c r="AV38" s="318"/>
      <c r="AW38" s="314"/>
      <c r="AX38" s="319">
        <f>IF(OR(ISBLANK('2. Collected Data'!BB38),ISBLANK('2. Collected Data'!BB138)),"",-1*('2. Collected Data'!BB138-'2. Collected Data'!BB38))</f>
        <v>17.590000000000003</v>
      </c>
      <c r="AY38" s="320">
        <f>IF(OR(ISBLANK('2. Collected Data'!BC38),ISBLANK('2. Collected Data'!BC138)),"",-1*('2. Collected Data'!BC138-'2. Collected Data'!BC38))</f>
        <v>3885223</v>
      </c>
      <c r="AZ38" s="320">
        <f>IF(OR(ISBLANK('2. Collected Data'!BD38),ISBLANK('2. Collected Data'!BD138)),"",-1*('2. Collected Data'!BD138-'2. Collected Data'!BD38))</f>
        <v>2487783</v>
      </c>
      <c r="BA38" s="320">
        <f>IF(OR(ISBLANK('2. Collected Data'!BE38),ISBLANK('2. Collected Data'!BE138)),"",-1*('2. Collected Data'!BE138-'2. Collected Data'!BE38))</f>
        <v>1058640</v>
      </c>
      <c r="BB38" s="320">
        <f>IF(OR(ISBLANK('2. Collected Data'!BF38),ISBLANK('2. Collected Data'!BF138)),"",-1*('2. Collected Data'!BF138-'2. Collected Data'!BF38))</f>
        <v>10922472</v>
      </c>
      <c r="BC38" s="317"/>
      <c r="BD38" s="319">
        <f>IF(OR(ISBLANK('2. Collected Data'!BH38),ISBLANK('2. Collected Data'!BH138)),"",-1*('2. Collected Data'!BH138-'2. Collected Data'!BH38))</f>
        <v>1.7299999999999898</v>
      </c>
      <c r="BE38" s="43"/>
      <c r="BF38" s="180"/>
      <c r="BG38" s="311">
        <f>IF(OR(ISBLANK('2. Collected Data'!BK38),ISBLANK('2. Collected Data'!BK138)),"",-1*('2. Collected Data'!BK138-'2. Collected Data'!BK38))</f>
        <v>2</v>
      </c>
    </row>
    <row r="39" spans="1:59" s="50" customFormat="1" ht="11.25" customHeight="1" x14ac:dyDescent="0.15">
      <c r="A39" s="82" t="s">
        <v>142</v>
      </c>
      <c r="B39" s="147"/>
      <c r="C39" s="309">
        <f>IF(OR(ISBLANK('2. Collected Data'!G39),ISBLANK('2. Collected Data'!G139)),"",-1*('2. Collected Data'!G139-'2. Collected Data'!G39))</f>
        <v>0</v>
      </c>
      <c r="D39" s="309">
        <f>IF(OR(ISBLANK('2. Collected Data'!H39),ISBLANK('2. Collected Data'!H139)),"",-1*('2. Collected Data'!H139-'2. Collected Data'!H39))</f>
        <v>0</v>
      </c>
      <c r="E39" s="309">
        <f>IF(OR(ISBLANK('2. Collected Data'!I39),ISBLANK('2. Collected Data'!I139)),"",-1*('2. Collected Data'!I139-'2. Collected Data'!I39))</f>
        <v>0</v>
      </c>
      <c r="F39" s="311">
        <f>IF(OR(ISBLANK('2. Collected Data'!J39),ISBLANK('2. Collected Data'!J139)),"",-1*('2. Collected Data'!J139-'2. Collected Data'!J39))</f>
        <v>0</v>
      </c>
      <c r="G39" s="311">
        <f>IF(OR(ISBLANK('2. Collected Data'!K39),ISBLANK('2. Collected Data'!K139)),"",-1*('2. Collected Data'!K139-'2. Collected Data'!K39))</f>
        <v>0</v>
      </c>
      <c r="H39" s="311">
        <f>IF(OR(ISBLANK('2. Collected Data'!L39),ISBLANK('2. Collected Data'!L139)),"",-1*('2. Collected Data'!L139-'2. Collected Data'!L39))</f>
        <v>0</v>
      </c>
      <c r="I39" s="311">
        <f>IF(OR(ISBLANK('2. Collected Data'!M39),ISBLANK('2. Collected Data'!M139)),"",-1*('2. Collected Data'!M139-'2. Collected Data'!M39))</f>
        <v>0</v>
      </c>
      <c r="J39" s="311">
        <f>IF(OR(ISBLANK('2. Collected Data'!N39),ISBLANK('2. Collected Data'!N139)),"",-1*('2. Collected Data'!N139-'2. Collected Data'!N39))</f>
        <v>0</v>
      </c>
      <c r="K39" s="311">
        <f>IF(OR(ISBLANK('2. Collected Data'!O39),ISBLANK('2. Collected Data'!O139)),"",-1*('2. Collected Data'!O139-'2. Collected Data'!O39))</f>
        <v>0</v>
      </c>
      <c r="L39" s="311">
        <f>IF(OR(ISBLANK('2. Collected Data'!P39),ISBLANK('2. Collected Data'!P139)),"",-1*('2. Collected Data'!P139-'2. Collected Data'!P39))</f>
        <v>0</v>
      </c>
      <c r="M39" s="311">
        <f>IF(OR(ISBLANK('2. Collected Data'!Q39),ISBLANK('2. Collected Data'!Q139)),"",-1*('2. Collected Data'!Q139-'2. Collected Data'!Q39))</f>
        <v>0</v>
      </c>
      <c r="N39" s="311">
        <f>IF(OR(ISBLANK('2. Collected Data'!R39),ISBLANK('2. Collected Data'!R139)),"",-1*('2. Collected Data'!R139-'2. Collected Data'!R39))</f>
        <v>0</v>
      </c>
      <c r="O39" s="311">
        <f>IF(OR(ISBLANK('2. Collected Data'!S39),ISBLANK('2. Collected Data'!S139)),"",-1*('2. Collected Data'!S139-'2. Collected Data'!S39))</f>
        <v>0</v>
      </c>
      <c r="P39" s="311">
        <f>IF(OR(ISBLANK('2. Collected Data'!T39),ISBLANK('2. Collected Data'!T139)),"",-1*('2. Collected Data'!T139-'2. Collected Data'!T39))</f>
        <v>0</v>
      </c>
      <c r="Q39" s="311">
        <f>IF(OR(ISBLANK('2. Collected Data'!U39),ISBLANK('2. Collected Data'!U139)),"",-1*('2. Collected Data'!U139-'2. Collected Data'!U39))</f>
        <v>0</v>
      </c>
      <c r="R39" s="311">
        <f>IF(OR(ISBLANK('2. Collected Data'!V39),ISBLANK('2. Collected Data'!V139)),"",-1*('2. Collected Data'!V139-'2. Collected Data'!V39))</f>
        <v>0</v>
      </c>
      <c r="S39" s="311">
        <f>IF(OR(ISBLANK('2. Collected Data'!W39),ISBLANK('2. Collected Data'!W139)),"",-1*('2. Collected Data'!W139-'2. Collected Data'!W39))</f>
        <v>0</v>
      </c>
      <c r="T39" s="311">
        <f>IF(OR(ISBLANK('2. Collected Data'!X39),ISBLANK('2. Collected Data'!X139)),"",-1*('2. Collected Data'!X139-'2. Collected Data'!X39))</f>
        <v>0</v>
      </c>
      <c r="U39" s="311">
        <f>IF(OR(ISBLANK('2. Collected Data'!Y39),ISBLANK('2. Collected Data'!Y139)),"",-1*('2. Collected Data'!Y139-'2. Collected Data'!Y39))</f>
        <v>0</v>
      </c>
      <c r="V39" s="311">
        <f>IF(OR(ISBLANK('2. Collected Data'!Z39),ISBLANK('2. Collected Data'!Z139)),"",-1*('2. Collected Data'!Z139-'2. Collected Data'!Z39))</f>
        <v>0</v>
      </c>
      <c r="W39" s="312">
        <f>IF(OR(ISBLANK('2. Collected Data'!AA39),ISBLANK('2. Collected Data'!AA139)),"",-1*('2. Collected Data'!AA139-'2. Collected Data'!AA39))</f>
        <v>0</v>
      </c>
      <c r="X39" s="312">
        <f>IF(OR(ISBLANK('2. Collected Data'!AB39),ISBLANK('2. Collected Data'!AB139)),"",-1*('2. Collected Data'!AB139-'2. Collected Data'!AB39))</f>
        <v>0</v>
      </c>
      <c r="Y39" s="312">
        <f>IF(OR(ISBLANK('2. Collected Data'!AC39),ISBLANK('2. Collected Data'!AC139)),"",-1*('2. Collected Data'!AC139-'2. Collected Data'!AC39))</f>
        <v>0</v>
      </c>
      <c r="Z39" s="311">
        <f>IF(OR(ISBLANK('2. Collected Data'!AD39),ISBLANK('2. Collected Data'!AD139)),"",-1*('2. Collected Data'!AD139-'2. Collected Data'!AD39))</f>
        <v>0</v>
      </c>
      <c r="AA39" s="311">
        <f>IF(OR(ISBLANK('2. Collected Data'!AE39),ISBLANK('2. Collected Data'!AE139)),"",-1*('2. Collected Data'!AE139-'2. Collected Data'!AE39))</f>
        <v>0</v>
      </c>
      <c r="AB39" s="311">
        <f>IF(OR(ISBLANK('2. Collected Data'!AF39),ISBLANK('2. Collected Data'!AF139)),"",-1*('2. Collected Data'!AF139-'2. Collected Data'!AF39))</f>
        <v>0</v>
      </c>
      <c r="AC39" s="313">
        <f>IF(OR(ISBLANK('2. Collected Data'!AG39),ISBLANK('2. Collected Data'!AG139)),"",-1*('2. Collected Data'!AG139-'2. Collected Data'!AG39))</f>
        <v>0</v>
      </c>
      <c r="AD39" s="314"/>
      <c r="AE39" s="315">
        <f>IF(OR(ISBLANK('2. Collected Data'!AI39),ISBLANK('2. Collected Data'!AI139)),"",-1*('2. Collected Data'!AI139-'2. Collected Data'!AI39))</f>
        <v>-7548</v>
      </c>
      <c r="AF39" s="311">
        <f>IF(OR(ISBLANK('2. Collected Data'!AJ39),ISBLANK('2. Collected Data'!AJ139)),"",-1*('2. Collected Data'!AJ139-'2. Collected Data'!AJ39))</f>
        <v>0</v>
      </c>
      <c r="AG39" s="311">
        <f>IF(OR(ISBLANK('2. Collected Data'!AK39),ISBLANK('2. Collected Data'!AK139)),"",-1*('2. Collected Data'!AK139-'2. Collected Data'!AK39))</f>
        <v>0</v>
      </c>
      <c r="AH39" s="311">
        <f>IF(OR(ISBLANK('2. Collected Data'!AL39),ISBLANK('2. Collected Data'!AL139)),"",-1*('2. Collected Data'!AL139-'2. Collected Data'!AL39))</f>
        <v>-122100</v>
      </c>
      <c r="AI39" s="311">
        <f>IF(OR(ISBLANK('2. Collected Data'!AM39),ISBLANK('2. Collected Data'!AM139)),"",-1*('2. Collected Data'!AM139-'2. Collected Data'!AM39))</f>
        <v>1272</v>
      </c>
      <c r="AJ39" s="316"/>
      <c r="AK39" s="311">
        <f>IF(OR(ISBLANK('2. Collected Data'!AO39),ISBLANK('2. Collected Data'!AO139)),"",-1*('2. Collected Data'!AO139-'2. Collected Data'!AO39))</f>
        <v>-679946</v>
      </c>
      <c r="AL39" s="311">
        <f>IF(OR(ISBLANK('2. Collected Data'!AP39),ISBLANK('2. Collected Data'!AP139)),"",-1*('2. Collected Data'!AP139-'2. Collected Data'!AP39))</f>
        <v>0</v>
      </c>
      <c r="AM39" s="311">
        <f>IF(OR(ISBLANK('2. Collected Data'!AQ39),ISBLANK('2. Collected Data'!AQ139)),"",-1*('2. Collected Data'!AQ139-'2. Collected Data'!AQ39))</f>
        <v>-222066</v>
      </c>
      <c r="AN39" s="311">
        <f>IF(OR(ISBLANK('2. Collected Data'!AR39),ISBLANK('2. Collected Data'!AR139)),"",-1*('2. Collected Data'!AR139-'2. Collected Data'!AR39))</f>
        <v>-386</v>
      </c>
      <c r="AO39" s="311">
        <f>IF(OR(ISBLANK('2. Collected Data'!AS39),ISBLANK('2. Collected Data'!AS139)),"",-1*('2. Collected Data'!AS139-'2. Collected Data'!AS39))</f>
        <v>0</v>
      </c>
      <c r="AP39" s="311">
        <f>IF(OR(ISBLANK('2. Collected Data'!AT39),ISBLANK('2. Collected Data'!AT139)),"",-1*('2. Collected Data'!AT139-'2. Collected Data'!AT39))</f>
        <v>0</v>
      </c>
      <c r="AQ39" s="313" t="str">
        <f>IF(OR(ISBLANK('2. Collected Data'!AU39),ISBLANK('2. Collected Data'!AU139)),"",-1*('2. Collected Data'!AU139-'2. Collected Data'!AU39))</f>
        <v/>
      </c>
      <c r="AR39" s="314"/>
      <c r="AS39" s="312">
        <f>IF(OR(ISBLANK('2. Collected Data'!AW39),ISBLANK('2. Collected Data'!AW139)),"",-1*('2. Collected Data'!AW139-'2. Collected Data'!AW39))</f>
        <v>0</v>
      </c>
      <c r="AT39" s="312">
        <f>IF(OR(ISBLANK('2. Collected Data'!AX39),ISBLANK('2. Collected Data'!AX139)),"",-1*('2. Collected Data'!AX139-'2. Collected Data'!AX39))</f>
        <v>0</v>
      </c>
      <c r="AU39" s="317"/>
      <c r="AV39" s="318"/>
      <c r="AW39" s="314"/>
      <c r="AX39" s="319">
        <f>IF(OR(ISBLANK('2. Collected Data'!BB39),ISBLANK('2. Collected Data'!BB139)),"",-1*('2. Collected Data'!BB139-'2. Collected Data'!BB39))</f>
        <v>21.840000000000003</v>
      </c>
      <c r="AY39" s="320">
        <f>IF(OR(ISBLANK('2. Collected Data'!BC39),ISBLANK('2. Collected Data'!BC139)),"",-1*('2. Collected Data'!BC139-'2. Collected Data'!BC39))</f>
        <v>-3105649.4399999995</v>
      </c>
      <c r="AZ39" s="320">
        <f>IF(OR(ISBLANK('2. Collected Data'!BD39),ISBLANK('2. Collected Data'!BD139)),"",-1*('2. Collected Data'!BD139-'2. Collected Data'!BD39))</f>
        <v>-1294428.5599999996</v>
      </c>
      <c r="BA39" s="320">
        <f>IF(OR(ISBLANK('2. Collected Data'!BE39),ISBLANK('2. Collected Data'!BE139)),"",-1*('2. Collected Data'!BE139-'2. Collected Data'!BE39))</f>
        <v>-1478926.2899999991</v>
      </c>
      <c r="BB39" s="320">
        <f>IF(OR(ISBLANK('2. Collected Data'!BF39),ISBLANK('2. Collected Data'!BF139)),"",-1*('2. Collected Data'!BF139-'2. Collected Data'!BF39))</f>
        <v>-5837857.3999999985</v>
      </c>
      <c r="BC39" s="317"/>
      <c r="BD39" s="319">
        <f>IF(OR(ISBLANK('2. Collected Data'!BH39),ISBLANK('2. Collected Data'!BH139)),"",-1*('2. Collected Data'!BH139-'2. Collected Data'!BH39))</f>
        <v>0</v>
      </c>
      <c r="BE39" s="43"/>
      <c r="BF39" s="180"/>
      <c r="BG39" s="311">
        <f>IF(OR(ISBLANK('2. Collected Data'!BK39),ISBLANK('2. Collected Data'!BK139)),"",-1*('2. Collected Data'!BK139-'2. Collected Data'!BK39))</f>
        <v>-593</v>
      </c>
    </row>
    <row r="40" spans="1:59" s="50" customFormat="1" ht="11.25" customHeight="1" x14ac:dyDescent="0.15">
      <c r="A40" s="82" t="s">
        <v>64</v>
      </c>
      <c r="B40" s="147"/>
      <c r="C40" s="309">
        <f>IF(OR(ISBLANK('2. Collected Data'!G40),ISBLANK('2. Collected Data'!G140)),"",-1*('2. Collected Data'!G140-'2. Collected Data'!G40))</f>
        <v>13603</v>
      </c>
      <c r="D40" s="309">
        <f>IF(OR(ISBLANK('2. Collected Data'!H40),ISBLANK('2. Collected Data'!H140)),"",-1*('2. Collected Data'!H140-'2. Collected Data'!H40))</f>
        <v>-13435</v>
      </c>
      <c r="E40" s="309">
        <f>IF(OR(ISBLANK('2. Collected Data'!I40),ISBLANK('2. Collected Data'!I140)),"",-1*('2. Collected Data'!I140-'2. Collected Data'!I40))</f>
        <v>17</v>
      </c>
      <c r="F40" s="311">
        <f>IF(OR(ISBLANK('2. Collected Data'!J40),ISBLANK('2. Collected Data'!J140)),"",-1*('2. Collected Data'!J140-'2. Collected Data'!J40))</f>
        <v>-1</v>
      </c>
      <c r="G40" s="311">
        <f>IF(OR(ISBLANK('2. Collected Data'!K40),ISBLANK('2. Collected Data'!K140)),"",-1*('2. Collected Data'!K140-'2. Collected Data'!K40))</f>
        <v>-1</v>
      </c>
      <c r="H40" s="311">
        <f>IF(OR(ISBLANK('2. Collected Data'!L40),ISBLANK('2. Collected Data'!L140)),"",-1*('2. Collected Data'!L140-'2. Collected Data'!L40))</f>
        <v>4</v>
      </c>
      <c r="I40" s="311">
        <f>IF(OR(ISBLANK('2. Collected Data'!M40),ISBLANK('2. Collected Data'!M140)),"",-1*('2. Collected Data'!M140-'2. Collected Data'!M40))</f>
        <v>61</v>
      </c>
      <c r="J40" s="311">
        <f>IF(OR(ISBLANK('2. Collected Data'!N40),ISBLANK('2. Collected Data'!N140)),"",-1*('2. Collected Data'!N140-'2. Collected Data'!N40))</f>
        <v>0</v>
      </c>
      <c r="K40" s="311">
        <f>IF(OR(ISBLANK('2. Collected Data'!O40),ISBLANK('2. Collected Data'!O140)),"",-1*('2. Collected Data'!O140-'2. Collected Data'!O40))</f>
        <v>60</v>
      </c>
      <c r="L40" s="311">
        <f>IF(OR(ISBLANK('2. Collected Data'!P40),ISBLANK('2. Collected Data'!P140)),"",-1*('2. Collected Data'!P140-'2. Collected Data'!P40))</f>
        <v>0</v>
      </c>
      <c r="M40" s="311">
        <f>IF(OR(ISBLANK('2. Collected Data'!Q40),ISBLANK('2. Collected Data'!Q140)),"",-1*('2. Collected Data'!Q140-'2. Collected Data'!Q40))</f>
        <v>0</v>
      </c>
      <c r="N40" s="311">
        <f>IF(OR(ISBLANK('2. Collected Data'!R40),ISBLANK('2. Collected Data'!R140)),"",-1*('2. Collected Data'!R140-'2. Collected Data'!R40))</f>
        <v>0</v>
      </c>
      <c r="O40" s="311">
        <f>IF(OR(ISBLANK('2. Collected Data'!S40),ISBLANK('2. Collected Data'!S140)),"",-1*('2. Collected Data'!S140-'2. Collected Data'!S40))</f>
        <v>0</v>
      </c>
      <c r="P40" s="311">
        <f>IF(OR(ISBLANK('2. Collected Data'!T40),ISBLANK('2. Collected Data'!T140)),"",-1*('2. Collected Data'!T140-'2. Collected Data'!T40))</f>
        <v>0</v>
      </c>
      <c r="Q40" s="311">
        <f>IF(OR(ISBLANK('2. Collected Data'!U40),ISBLANK('2. Collected Data'!U140)),"",-1*('2. Collected Data'!U140-'2. Collected Data'!U40))</f>
        <v>0</v>
      </c>
      <c r="R40" s="311">
        <f>IF(OR(ISBLANK('2. Collected Data'!V40),ISBLANK('2. Collected Data'!V140)),"",-1*('2. Collected Data'!V140-'2. Collected Data'!V40))</f>
        <v>0</v>
      </c>
      <c r="S40" s="311">
        <f>IF(OR(ISBLANK('2. Collected Data'!W40),ISBLANK('2. Collected Data'!W140)),"",-1*('2. Collected Data'!W140-'2. Collected Data'!W40))</f>
        <v>0</v>
      </c>
      <c r="T40" s="311">
        <f>IF(OR(ISBLANK('2. Collected Data'!X40),ISBLANK('2. Collected Data'!X140)),"",-1*('2. Collected Data'!X140-'2. Collected Data'!X40))</f>
        <v>0</v>
      </c>
      <c r="U40" s="311">
        <f>IF(OR(ISBLANK('2. Collected Data'!Y40),ISBLANK('2. Collected Data'!Y140)),"",-1*('2. Collected Data'!Y140-'2. Collected Data'!Y40))</f>
        <v>242</v>
      </c>
      <c r="V40" s="311">
        <f>IF(OR(ISBLANK('2. Collected Data'!Z40),ISBLANK('2. Collected Data'!Z140)),"",-1*('2. Collected Data'!Z140-'2. Collected Data'!Z40))</f>
        <v>0</v>
      </c>
      <c r="W40" s="312">
        <f>IF(OR(ISBLANK('2. Collected Data'!AA40),ISBLANK('2. Collected Data'!AA140)),"",-1*('2. Collected Data'!AA140-'2. Collected Data'!AA40))</f>
        <v>-4.0000000000000036E-2</v>
      </c>
      <c r="X40" s="312">
        <f>IF(OR(ISBLANK('2. Collected Data'!AB40),ISBLANK('2. Collected Data'!AB140)),"",-1*('2. Collected Data'!AB140-'2. Collected Data'!AB40))</f>
        <v>0</v>
      </c>
      <c r="Y40" s="312">
        <f>IF(OR(ISBLANK('2. Collected Data'!AC40),ISBLANK('2. Collected Data'!AC140)),"",-1*('2. Collected Data'!AC140-'2. Collected Data'!AC40))</f>
        <v>0.04</v>
      </c>
      <c r="Z40" s="311">
        <f>IF(OR(ISBLANK('2. Collected Data'!AD40),ISBLANK('2. Collected Data'!AD140)),"",-1*('2. Collected Data'!AD140-'2. Collected Data'!AD40))</f>
        <v>1</v>
      </c>
      <c r="AA40" s="311">
        <f>IF(OR(ISBLANK('2. Collected Data'!AE40),ISBLANK('2. Collected Data'!AE140)),"",-1*('2. Collected Data'!AE140-'2. Collected Data'!AE40))</f>
        <v>5500</v>
      </c>
      <c r="AB40" s="311">
        <f>IF(OR(ISBLANK('2. Collected Data'!AF40),ISBLANK('2. Collected Data'!AF140)),"",-1*('2. Collected Data'!AF140-'2. Collected Data'!AF40))</f>
        <v>0</v>
      </c>
      <c r="AC40" s="313">
        <f>IF(OR(ISBLANK('2. Collected Data'!AG40),ISBLANK('2. Collected Data'!AG140)),"",-1*('2. Collected Data'!AG140-'2. Collected Data'!AG40))</f>
        <v>0</v>
      </c>
      <c r="AD40" s="314"/>
      <c r="AE40" s="315">
        <f>IF(OR(ISBLANK('2. Collected Data'!AI40),ISBLANK('2. Collected Data'!AI140)),"",-1*('2. Collected Data'!AI140-'2. Collected Data'!AI40))</f>
        <v>19655</v>
      </c>
      <c r="AF40" s="311">
        <f>IF(OR(ISBLANK('2. Collected Data'!AJ40),ISBLANK('2. Collected Data'!AJ140)),"",-1*('2. Collected Data'!AJ140-'2. Collected Data'!AJ40))</f>
        <v>0</v>
      </c>
      <c r="AG40" s="311">
        <f>IF(OR(ISBLANK('2. Collected Data'!AK40),ISBLANK('2. Collected Data'!AK140)),"",-1*('2. Collected Data'!AK140-'2. Collected Data'!AK40))</f>
        <v>0</v>
      </c>
      <c r="AH40" s="311">
        <f>IF(OR(ISBLANK('2. Collected Data'!AL40),ISBLANK('2. Collected Data'!AL140)),"",-1*('2. Collected Data'!AL140-'2. Collected Data'!AL40))</f>
        <v>-400</v>
      </c>
      <c r="AI40" s="311">
        <f>IF(OR(ISBLANK('2. Collected Data'!AM40),ISBLANK('2. Collected Data'!AM140)),"",-1*('2. Collected Data'!AM140-'2. Collected Data'!AM40))</f>
        <v>-900</v>
      </c>
      <c r="AJ40" s="316"/>
      <c r="AK40" s="311">
        <f>IF(OR(ISBLANK('2. Collected Data'!AO40),ISBLANK('2. Collected Data'!AO140)),"",-1*('2. Collected Data'!AO140-'2. Collected Data'!AO40))</f>
        <v>4664000</v>
      </c>
      <c r="AL40" s="311">
        <f>IF(OR(ISBLANK('2. Collected Data'!AP40),ISBLANK('2. Collected Data'!AP140)),"",-1*('2. Collected Data'!AP140-'2. Collected Data'!AP40))</f>
        <v>0</v>
      </c>
      <c r="AM40" s="311">
        <f>IF(OR(ISBLANK('2. Collected Data'!AQ40),ISBLANK('2. Collected Data'!AQ140)),"",-1*('2. Collected Data'!AQ140-'2. Collected Data'!AQ40))</f>
        <v>807000</v>
      </c>
      <c r="AN40" s="311">
        <f>IF(OR(ISBLANK('2. Collected Data'!AR40),ISBLANK('2. Collected Data'!AR140)),"",-1*('2. Collected Data'!AR140-'2. Collected Data'!AR40))</f>
        <v>600</v>
      </c>
      <c r="AO40" s="311" t="str">
        <f>IF(OR(ISBLANK('2. Collected Data'!AS40),ISBLANK('2. Collected Data'!AS140)),"",-1*('2. Collected Data'!AS140-'2. Collected Data'!AS40))</f>
        <v/>
      </c>
      <c r="AP40" s="311">
        <f>IF(OR(ISBLANK('2. Collected Data'!AT40),ISBLANK('2. Collected Data'!AT140)),"",-1*('2. Collected Data'!AT140-'2. Collected Data'!AT40))</f>
        <v>390000</v>
      </c>
      <c r="AQ40" s="313" t="str">
        <f>IF(OR(ISBLANK('2. Collected Data'!AU40),ISBLANK('2. Collected Data'!AU140)),"",-1*('2. Collected Data'!AU140-'2. Collected Data'!AU40))</f>
        <v/>
      </c>
      <c r="AR40" s="314"/>
      <c r="AS40" s="312">
        <f>IF(OR(ISBLANK('2. Collected Data'!AW40),ISBLANK('2. Collected Data'!AW140)),"",-1*('2. Collected Data'!AW140-'2. Collected Data'!AW40))</f>
        <v>0</v>
      </c>
      <c r="AT40" s="312">
        <f>IF(OR(ISBLANK('2. Collected Data'!AX40),ISBLANK('2. Collected Data'!AX140)),"",-1*('2. Collected Data'!AX140-'2. Collected Data'!AX40))</f>
        <v>0</v>
      </c>
      <c r="AU40" s="317"/>
      <c r="AV40" s="318"/>
      <c r="AW40" s="314"/>
      <c r="AX40" s="319">
        <f>IF(OR(ISBLANK('2. Collected Data'!BB40),ISBLANK('2. Collected Data'!BB140)),"",-1*('2. Collected Data'!BB140-'2. Collected Data'!BB40))</f>
        <v>2</v>
      </c>
      <c r="AY40" s="320">
        <f>IF(OR(ISBLANK('2. Collected Data'!BC40),ISBLANK('2. Collected Data'!BC140)),"",-1*('2. Collected Data'!BC140-'2. Collected Data'!BC40))</f>
        <v>-2334000</v>
      </c>
      <c r="AZ40" s="320">
        <f>IF(OR(ISBLANK('2. Collected Data'!BD40),ISBLANK('2. Collected Data'!BD140)),"",-1*('2. Collected Data'!BD140-'2. Collected Data'!BD40))</f>
        <v>1961000</v>
      </c>
      <c r="BA40" s="320">
        <f>IF(OR(ISBLANK('2. Collected Data'!BE40),ISBLANK('2. Collected Data'!BE140)),"",-1*('2. Collected Data'!BE140-'2. Collected Data'!BE40))</f>
        <v>1919000</v>
      </c>
      <c r="BB40" s="320">
        <f>IF(OR(ISBLANK('2. Collected Data'!BF40),ISBLANK('2. Collected Data'!BF140)),"",-1*('2. Collected Data'!BF140-'2. Collected Data'!BF40))</f>
        <v>-1420000</v>
      </c>
      <c r="BC40" s="317"/>
      <c r="BD40" s="319">
        <f>IF(OR(ISBLANK('2. Collected Data'!BH40),ISBLANK('2. Collected Data'!BH140)),"",-1*('2. Collected Data'!BH140-'2. Collected Data'!BH40))</f>
        <v>1.1000000000000014</v>
      </c>
      <c r="BE40" s="43"/>
      <c r="BF40" s="180"/>
      <c r="BG40" s="311">
        <f>IF(OR(ISBLANK('2. Collected Data'!BK40),ISBLANK('2. Collected Data'!BK140)),"",-1*('2. Collected Data'!BK140-'2. Collected Data'!BK40))</f>
        <v>-183</v>
      </c>
    </row>
    <row r="41" spans="1:59" s="47" customFormat="1" ht="11.25" customHeight="1" x14ac:dyDescent="0.15">
      <c r="A41" s="82" t="s">
        <v>156</v>
      </c>
      <c r="B41" s="147"/>
      <c r="C41" s="309">
        <f>IF(OR(ISBLANK('2. Collected Data'!G41),ISBLANK('2. Collected Data'!G141)),"",-1*('2. Collected Data'!G141-'2. Collected Data'!G41))</f>
        <v>0</v>
      </c>
      <c r="D41" s="309">
        <f>IF(OR(ISBLANK('2. Collected Data'!H41),ISBLANK('2. Collected Data'!H141)),"",-1*('2. Collected Data'!H141-'2. Collected Data'!H41))</f>
        <v>0</v>
      </c>
      <c r="E41" s="309">
        <f>IF(OR(ISBLANK('2. Collected Data'!I41),ISBLANK('2. Collected Data'!I141)),"",-1*('2. Collected Data'!I141-'2. Collected Data'!I41))</f>
        <v>0</v>
      </c>
      <c r="F41" s="311">
        <f>IF(OR(ISBLANK('2. Collected Data'!J41),ISBLANK('2. Collected Data'!J141)),"",-1*('2. Collected Data'!J141-'2. Collected Data'!J41))</f>
        <v>0</v>
      </c>
      <c r="G41" s="311">
        <f>IF(OR(ISBLANK('2. Collected Data'!K41),ISBLANK('2. Collected Data'!K141)),"",-1*('2. Collected Data'!K141-'2. Collected Data'!K41))</f>
        <v>0</v>
      </c>
      <c r="H41" s="311">
        <f>IF(OR(ISBLANK('2. Collected Data'!L41),ISBLANK('2. Collected Data'!L141)),"",-1*('2. Collected Data'!L141-'2. Collected Data'!L41))</f>
        <v>0</v>
      </c>
      <c r="I41" s="311">
        <f>IF(OR(ISBLANK('2. Collected Data'!M41),ISBLANK('2. Collected Data'!M141)),"",-1*('2. Collected Data'!M141-'2. Collected Data'!M41))</f>
        <v>0</v>
      </c>
      <c r="J41" s="311">
        <f>IF(OR(ISBLANK('2. Collected Data'!N41),ISBLANK('2. Collected Data'!N141)),"",-1*('2. Collected Data'!N141-'2. Collected Data'!N41))</f>
        <v>0</v>
      </c>
      <c r="K41" s="311">
        <f>IF(OR(ISBLANK('2. Collected Data'!O41),ISBLANK('2. Collected Data'!O141)),"",-1*('2. Collected Data'!O141-'2. Collected Data'!O41))</f>
        <v>0</v>
      </c>
      <c r="L41" s="311">
        <f>IF(OR(ISBLANK('2. Collected Data'!P41),ISBLANK('2. Collected Data'!P141)),"",-1*('2. Collected Data'!P141-'2. Collected Data'!P41))</f>
        <v>0</v>
      </c>
      <c r="M41" s="311" t="str">
        <f>IF(OR(ISBLANK('2. Collected Data'!Q41),ISBLANK('2. Collected Data'!Q141)),"",-1*('2. Collected Data'!Q141-'2. Collected Data'!Q41))</f>
        <v/>
      </c>
      <c r="N41" s="311" t="str">
        <f>IF(OR(ISBLANK('2. Collected Data'!R41),ISBLANK('2. Collected Data'!R141)),"",-1*('2. Collected Data'!R141-'2. Collected Data'!R41))</f>
        <v/>
      </c>
      <c r="O41" s="311" t="str">
        <f>IF(OR(ISBLANK('2. Collected Data'!S41),ISBLANK('2. Collected Data'!S141)),"",-1*('2. Collected Data'!S141-'2. Collected Data'!S41))</f>
        <v/>
      </c>
      <c r="P41" s="311" t="str">
        <f>IF(OR(ISBLANK('2. Collected Data'!T41),ISBLANK('2. Collected Data'!T141)),"",-1*('2. Collected Data'!T141-'2. Collected Data'!T41))</f>
        <v/>
      </c>
      <c r="Q41" s="311" t="str">
        <f>IF(OR(ISBLANK('2. Collected Data'!U41),ISBLANK('2. Collected Data'!U141)),"",-1*('2. Collected Data'!U141-'2. Collected Data'!U41))</f>
        <v/>
      </c>
      <c r="R41" s="311" t="str">
        <f>IF(OR(ISBLANK('2. Collected Data'!V41),ISBLANK('2. Collected Data'!V141)),"",-1*('2. Collected Data'!V141-'2. Collected Data'!V41))</f>
        <v/>
      </c>
      <c r="S41" s="311" t="str">
        <f>IF(OR(ISBLANK('2. Collected Data'!W41),ISBLANK('2. Collected Data'!W141)),"",-1*('2. Collected Data'!W141-'2. Collected Data'!W41))</f>
        <v/>
      </c>
      <c r="T41" s="311" t="str">
        <f>IF(OR(ISBLANK('2. Collected Data'!X41),ISBLANK('2. Collected Data'!X141)),"",-1*('2. Collected Data'!X141-'2. Collected Data'!X41))</f>
        <v/>
      </c>
      <c r="U41" s="311">
        <f>IF(OR(ISBLANK('2. Collected Data'!Y41),ISBLANK('2. Collected Data'!Y141)),"",-1*('2. Collected Data'!Y141-'2. Collected Data'!Y41))</f>
        <v>0</v>
      </c>
      <c r="V41" s="311">
        <f>IF(OR(ISBLANK('2. Collected Data'!Z41),ISBLANK('2. Collected Data'!Z141)),"",-1*('2. Collected Data'!Z141-'2. Collected Data'!Z41))</f>
        <v>0</v>
      </c>
      <c r="W41" s="312">
        <f>IF(OR(ISBLANK('2. Collected Data'!AA41),ISBLANK('2. Collected Data'!AA141)),"",-1*('2. Collected Data'!AA141-'2. Collected Data'!AA41))</f>
        <v>0</v>
      </c>
      <c r="X41" s="312">
        <f>IF(OR(ISBLANK('2. Collected Data'!AB41),ISBLANK('2. Collected Data'!AB141)),"",-1*('2. Collected Data'!AB141-'2. Collected Data'!AB41))</f>
        <v>0</v>
      </c>
      <c r="Y41" s="312">
        <f>IF(OR(ISBLANK('2. Collected Data'!AC41),ISBLANK('2. Collected Data'!AC141)),"",-1*('2. Collected Data'!AC141-'2. Collected Data'!AC41))</f>
        <v>0</v>
      </c>
      <c r="Z41" s="311">
        <f>IF(OR(ISBLANK('2. Collected Data'!AD41),ISBLANK('2. Collected Data'!AD141)),"",-1*('2. Collected Data'!AD141-'2. Collected Data'!AD41))</f>
        <v>0</v>
      </c>
      <c r="AA41" s="311">
        <f>IF(OR(ISBLANK('2. Collected Data'!AE41),ISBLANK('2. Collected Data'!AE141)),"",-1*('2. Collected Data'!AE141-'2. Collected Data'!AE41))</f>
        <v>0</v>
      </c>
      <c r="AB41" s="311">
        <f>IF(OR(ISBLANK('2. Collected Data'!AF41),ISBLANK('2. Collected Data'!AF141)),"",-1*('2. Collected Data'!AF141-'2. Collected Data'!AF41))</f>
        <v>0</v>
      </c>
      <c r="AC41" s="313">
        <f>IF(OR(ISBLANK('2. Collected Data'!AG41),ISBLANK('2. Collected Data'!AG141)),"",-1*('2. Collected Data'!AG141-'2. Collected Data'!AG41))</f>
        <v>0</v>
      </c>
      <c r="AD41" s="314"/>
      <c r="AE41" s="315">
        <f>IF(OR(ISBLANK('2. Collected Data'!AI41),ISBLANK('2. Collected Data'!AI141)),"",-1*('2. Collected Data'!AI141-'2. Collected Data'!AI41))</f>
        <v>-11302</v>
      </c>
      <c r="AF41" s="311" t="str">
        <f>IF(OR(ISBLANK('2. Collected Data'!AJ41),ISBLANK('2. Collected Data'!AJ141)),"",-1*('2. Collected Data'!AJ141-'2. Collected Data'!AJ41))</f>
        <v/>
      </c>
      <c r="AG41" s="311" t="str">
        <f>IF(OR(ISBLANK('2. Collected Data'!AK41),ISBLANK('2. Collected Data'!AK141)),"",-1*('2. Collected Data'!AK141-'2. Collected Data'!AK41))</f>
        <v/>
      </c>
      <c r="AH41" s="311" t="str">
        <f>IF(OR(ISBLANK('2. Collected Data'!AL41),ISBLANK('2. Collected Data'!AL141)),"",-1*('2. Collected Data'!AL141-'2. Collected Data'!AL41))</f>
        <v/>
      </c>
      <c r="AI41" s="311">
        <f>IF(OR(ISBLANK('2. Collected Data'!AM41),ISBLANK('2. Collected Data'!AM141)),"",-1*('2. Collected Data'!AM141-'2. Collected Data'!AM41))</f>
        <v>-73169</v>
      </c>
      <c r="AJ41" s="316"/>
      <c r="AK41" s="311">
        <f>IF(OR(ISBLANK('2. Collected Data'!AO41),ISBLANK('2. Collected Data'!AO141)),"",-1*('2. Collected Data'!AO141-'2. Collected Data'!AO41))</f>
        <v>-777190</v>
      </c>
      <c r="AL41" s="311" t="str">
        <f>IF(OR(ISBLANK('2. Collected Data'!AP41),ISBLANK('2. Collected Data'!AP141)),"",-1*('2. Collected Data'!AP141-'2. Collected Data'!AP41))</f>
        <v/>
      </c>
      <c r="AM41" s="311" t="str">
        <f>IF(OR(ISBLANK('2. Collected Data'!AQ41),ISBLANK('2. Collected Data'!AQ141)),"",-1*('2. Collected Data'!AQ141-'2. Collected Data'!AQ41))</f>
        <v/>
      </c>
      <c r="AN41" s="311" t="str">
        <f>IF(OR(ISBLANK('2. Collected Data'!AR41),ISBLANK('2. Collected Data'!AR141)),"",-1*('2. Collected Data'!AR141-'2. Collected Data'!AR41))</f>
        <v/>
      </c>
      <c r="AO41" s="311" t="str">
        <f>IF(OR(ISBLANK('2. Collected Data'!AS41),ISBLANK('2. Collected Data'!AS141)),"",-1*('2. Collected Data'!AS141-'2. Collected Data'!AS41))</f>
        <v/>
      </c>
      <c r="AP41" s="311" t="str">
        <f>IF(OR(ISBLANK('2. Collected Data'!AT41),ISBLANK('2. Collected Data'!AT141)),"",-1*('2. Collected Data'!AT141-'2. Collected Data'!AT41))</f>
        <v/>
      </c>
      <c r="AQ41" s="313" t="str">
        <f>IF(OR(ISBLANK('2. Collected Data'!AU41),ISBLANK('2. Collected Data'!AU141)),"",-1*('2. Collected Data'!AU141-'2. Collected Data'!AU41))</f>
        <v/>
      </c>
      <c r="AR41" s="314"/>
      <c r="AS41" s="312">
        <f>IF(OR(ISBLANK('2. Collected Data'!AW41),ISBLANK('2. Collected Data'!AW141)),"",-1*('2. Collected Data'!AW141-'2. Collected Data'!AW41))</f>
        <v>0</v>
      </c>
      <c r="AT41" s="312">
        <f>IF(OR(ISBLANK('2. Collected Data'!AX41),ISBLANK('2. Collected Data'!AX141)),"",-1*('2. Collected Data'!AX141-'2. Collected Data'!AX41))</f>
        <v>0</v>
      </c>
      <c r="AU41" s="317"/>
      <c r="AV41" s="318"/>
      <c r="AW41" s="314"/>
      <c r="AX41" s="319">
        <f>IF(OR(ISBLANK('2. Collected Data'!BB41),ISBLANK('2. Collected Data'!BB141)),"",-1*('2. Collected Data'!BB141-'2. Collected Data'!BB41))</f>
        <v>5</v>
      </c>
      <c r="AY41" s="320">
        <f>IF(OR(ISBLANK('2. Collected Data'!BC41),ISBLANK('2. Collected Data'!BC141)),"",-1*('2. Collected Data'!BC141-'2. Collected Data'!BC41))</f>
        <v>-4822273.1099999994</v>
      </c>
      <c r="AZ41" s="320">
        <f>IF(OR(ISBLANK('2. Collected Data'!BD41),ISBLANK('2. Collected Data'!BD141)),"",-1*('2. Collected Data'!BD141-'2. Collected Data'!BD41))</f>
        <v>-3591662.37</v>
      </c>
      <c r="BA41" s="320">
        <f>IF(OR(ISBLANK('2. Collected Data'!BE41),ISBLANK('2. Collected Data'!BE141)),"",-1*('2. Collected Data'!BE141-'2. Collected Data'!BE41))</f>
        <v>-2835962.95</v>
      </c>
      <c r="BB41" s="320">
        <f>IF(OR(ISBLANK('2. Collected Data'!BF41),ISBLANK('2. Collected Data'!BF141)),"",-1*('2. Collected Data'!BF141-'2. Collected Data'!BF41))</f>
        <v>-11198476.369999999</v>
      </c>
      <c r="BC41" s="317"/>
      <c r="BD41" s="319">
        <f>IF(OR(ISBLANK('2. Collected Data'!BH41),ISBLANK('2. Collected Data'!BH141)),"",-1*('2. Collected Data'!BH141-'2. Collected Data'!BH41))</f>
        <v>-3</v>
      </c>
      <c r="BE41" s="43"/>
      <c r="BF41" s="180"/>
      <c r="BG41" s="311">
        <f>IF(OR(ISBLANK('2. Collected Data'!BK41),ISBLANK('2. Collected Data'!BK141)),"",-1*('2. Collected Data'!BK141-'2. Collected Data'!BK41))</f>
        <v>-480</v>
      </c>
    </row>
    <row r="42" spans="1:59" s="50" customFormat="1" ht="11.25" customHeight="1" x14ac:dyDescent="0.15">
      <c r="A42" s="82" t="s">
        <v>334</v>
      </c>
      <c r="B42" s="147"/>
      <c r="C42" s="309">
        <f>IF(OR(ISBLANK('2. Collected Data'!G42),ISBLANK('2. Collected Data'!G142)),"",-1*('2. Collected Data'!G142-'2. Collected Data'!G42))</f>
        <v>0</v>
      </c>
      <c r="D42" s="309">
        <f>IF(OR(ISBLANK('2. Collected Data'!H42),ISBLANK('2. Collected Data'!H142)),"",-1*('2. Collected Data'!H142-'2. Collected Data'!H42))</f>
        <v>0</v>
      </c>
      <c r="E42" s="309">
        <f>IF(OR(ISBLANK('2. Collected Data'!I42),ISBLANK('2. Collected Data'!I142)),"",-1*('2. Collected Data'!I142-'2. Collected Data'!I42))</f>
        <v>-10</v>
      </c>
      <c r="F42" s="311">
        <f>IF(OR(ISBLANK('2. Collected Data'!J42),ISBLANK('2. Collected Data'!J142)),"",-1*('2. Collected Data'!J142-'2. Collected Data'!J42))</f>
        <v>-1</v>
      </c>
      <c r="G42" s="311">
        <f>IF(OR(ISBLANK('2. Collected Data'!K42),ISBLANK('2. Collected Data'!K142)),"",-1*('2. Collected Data'!K142-'2. Collected Data'!K42))</f>
        <v>0</v>
      </c>
      <c r="H42" s="311">
        <f>IF(OR(ISBLANK('2. Collected Data'!L42),ISBLANK('2. Collected Data'!L142)),"",-1*('2. Collected Data'!L142-'2. Collected Data'!L42))</f>
        <v>0</v>
      </c>
      <c r="I42" s="311">
        <f>IF(OR(ISBLANK('2. Collected Data'!M42),ISBLANK('2. Collected Data'!M142)),"",-1*('2. Collected Data'!M142-'2. Collected Data'!M42))</f>
        <v>0</v>
      </c>
      <c r="J42" s="311">
        <f>IF(OR(ISBLANK('2. Collected Data'!N42),ISBLANK('2. Collected Data'!N142)),"",-1*('2. Collected Data'!N142-'2. Collected Data'!N42))</f>
        <v>0</v>
      </c>
      <c r="K42" s="311">
        <f>IF(OR(ISBLANK('2. Collected Data'!O42),ISBLANK('2. Collected Data'!O142)),"",-1*('2. Collected Data'!O142-'2. Collected Data'!O42))</f>
        <v>0</v>
      </c>
      <c r="L42" s="311">
        <f>IF(OR(ISBLANK('2. Collected Data'!P42),ISBLANK('2. Collected Data'!P142)),"",-1*('2. Collected Data'!P142-'2. Collected Data'!P42))</f>
        <v>0</v>
      </c>
      <c r="M42" s="311">
        <f>IF(OR(ISBLANK('2. Collected Data'!Q42),ISBLANK('2. Collected Data'!Q142)),"",-1*('2. Collected Data'!Q142-'2. Collected Data'!Q42))</f>
        <v>65</v>
      </c>
      <c r="N42" s="311">
        <f>IF(OR(ISBLANK('2. Collected Data'!R42),ISBLANK('2. Collected Data'!R142)),"",-1*('2. Collected Data'!R142-'2. Collected Data'!R42))</f>
        <v>0</v>
      </c>
      <c r="O42" s="311">
        <f>IF(OR(ISBLANK('2. Collected Data'!S42),ISBLANK('2. Collected Data'!S142)),"",-1*('2. Collected Data'!S142-'2. Collected Data'!S42))</f>
        <v>0</v>
      </c>
      <c r="P42" s="311">
        <f>IF(OR(ISBLANK('2. Collected Data'!T42),ISBLANK('2. Collected Data'!T142)),"",-1*('2. Collected Data'!T142-'2. Collected Data'!T42))</f>
        <v>0</v>
      </c>
      <c r="Q42" s="311">
        <f>IF(OR(ISBLANK('2. Collected Data'!U42),ISBLANK('2. Collected Data'!U142)),"",-1*('2. Collected Data'!U142-'2. Collected Data'!U42))</f>
        <v>-150</v>
      </c>
      <c r="R42" s="311">
        <f>IF(OR(ISBLANK('2. Collected Data'!V42),ISBLANK('2. Collected Data'!V142)),"",-1*('2. Collected Data'!V142-'2. Collected Data'!V42))</f>
        <v>0</v>
      </c>
      <c r="S42" s="311">
        <f>IF(OR(ISBLANK('2. Collected Data'!W42),ISBLANK('2. Collected Data'!W142)),"",-1*('2. Collected Data'!W142-'2. Collected Data'!W42))</f>
        <v>75</v>
      </c>
      <c r="T42" s="311">
        <f>IF(OR(ISBLANK('2. Collected Data'!X42),ISBLANK('2. Collected Data'!X142)),"",-1*('2. Collected Data'!X142-'2. Collected Data'!X42))</f>
        <v>0</v>
      </c>
      <c r="U42" s="311">
        <f>IF(OR(ISBLANK('2. Collected Data'!Y42),ISBLANK('2. Collected Data'!Y142)),"",-1*('2. Collected Data'!Y142-'2. Collected Data'!Y42))</f>
        <v>-191</v>
      </c>
      <c r="V42" s="311">
        <f>IF(OR(ISBLANK('2. Collected Data'!Z42),ISBLANK('2. Collected Data'!Z142)),"",-1*('2. Collected Data'!Z142-'2. Collected Data'!Z42))</f>
        <v>93</v>
      </c>
      <c r="W42" s="312">
        <f>IF(OR(ISBLANK('2. Collected Data'!AA42),ISBLANK('2. Collected Data'!AA142)),"",-1*('2. Collected Data'!AA142-'2. Collected Data'!AA42))</f>
        <v>-3.0000000000000027E-2</v>
      </c>
      <c r="X42" s="312">
        <f>IF(OR(ISBLANK('2. Collected Data'!AB42),ISBLANK('2. Collected Data'!AB142)),"",-1*('2. Collected Data'!AB142-'2. Collected Data'!AB42))</f>
        <v>2.9999999999999916E-2</v>
      </c>
      <c r="Y42" s="312">
        <f>IF(OR(ISBLANK('2. Collected Data'!AC42),ISBLANK('2. Collected Data'!AC142)),"",-1*('2. Collected Data'!AC142-'2. Collected Data'!AC42))</f>
        <v>0</v>
      </c>
      <c r="Z42" s="311">
        <f>IF(OR(ISBLANK('2. Collected Data'!AD42),ISBLANK('2. Collected Data'!AD142)),"",-1*('2. Collected Data'!AD142-'2. Collected Data'!AD42))</f>
        <v>0</v>
      </c>
      <c r="AA42" s="311">
        <f>IF(OR(ISBLANK('2. Collected Data'!AE42),ISBLANK('2. Collected Data'!AE142)),"",-1*('2. Collected Data'!AE142-'2. Collected Data'!AE42))</f>
        <v>0</v>
      </c>
      <c r="AB42" s="311">
        <f>IF(OR(ISBLANK('2. Collected Data'!AF42),ISBLANK('2. Collected Data'!AF142)),"",-1*('2. Collected Data'!AF142-'2. Collected Data'!AF42))</f>
        <v>0</v>
      </c>
      <c r="AC42" s="313">
        <f>IF(OR(ISBLANK('2. Collected Data'!AG42),ISBLANK('2. Collected Data'!AG142)),"",-1*('2. Collected Data'!AG142-'2. Collected Data'!AG42))</f>
        <v>0</v>
      </c>
      <c r="AD42" s="314"/>
      <c r="AE42" s="315">
        <f>IF(OR(ISBLANK('2. Collected Data'!AI42),ISBLANK('2. Collected Data'!AI142)),"",-1*('2. Collected Data'!AI142-'2. Collected Data'!AI42))</f>
        <v>-48168</v>
      </c>
      <c r="AF42" s="311">
        <f>IF(OR(ISBLANK('2. Collected Data'!AJ42),ISBLANK('2. Collected Data'!AJ142)),"",-1*('2. Collected Data'!AJ142-'2. Collected Data'!AJ42))</f>
        <v>0</v>
      </c>
      <c r="AG42" s="311">
        <f>IF(OR(ISBLANK('2. Collected Data'!AK42),ISBLANK('2. Collected Data'!AK142)),"",-1*('2. Collected Data'!AK142-'2. Collected Data'!AK42))</f>
        <v>0</v>
      </c>
      <c r="AH42" s="311">
        <f>IF(OR(ISBLANK('2. Collected Data'!AL42),ISBLANK('2. Collected Data'!AL142)),"",-1*('2. Collected Data'!AL142-'2. Collected Data'!AL42))</f>
        <v>-4157</v>
      </c>
      <c r="AI42" s="311">
        <f>IF(OR(ISBLANK('2. Collected Data'!AM42),ISBLANK('2. Collected Data'!AM142)),"",-1*('2. Collected Data'!AM142-'2. Collected Data'!AM42))</f>
        <v>8407</v>
      </c>
      <c r="AJ42" s="316"/>
      <c r="AK42" s="311">
        <f>IF(OR(ISBLANK('2. Collected Data'!AO42),ISBLANK('2. Collected Data'!AO142)),"",-1*('2. Collected Data'!AO142-'2. Collected Data'!AO42))</f>
        <v>2940</v>
      </c>
      <c r="AL42" s="311">
        <f>IF(OR(ISBLANK('2. Collected Data'!AP42),ISBLANK('2. Collected Data'!AP142)),"",-1*('2. Collected Data'!AP142-'2. Collected Data'!AP42))</f>
        <v>-1796</v>
      </c>
      <c r="AM42" s="311">
        <f>IF(OR(ISBLANK('2. Collected Data'!AQ42),ISBLANK('2. Collected Data'!AQ142)),"",-1*('2. Collected Data'!AQ142-'2. Collected Data'!AQ42))</f>
        <v>-4969</v>
      </c>
      <c r="AN42" s="311">
        <f>IF(OR(ISBLANK('2. Collected Data'!AR42),ISBLANK('2. Collected Data'!AR142)),"",-1*('2. Collected Data'!AR142-'2. Collected Data'!AR42))</f>
        <v>0</v>
      </c>
      <c r="AO42" s="311">
        <f>IF(OR(ISBLANK('2. Collected Data'!AS42),ISBLANK('2. Collected Data'!AS142)),"",-1*('2. Collected Data'!AS142-'2. Collected Data'!AS42))</f>
        <v>0</v>
      </c>
      <c r="AP42" s="311">
        <f>IF(OR(ISBLANK('2. Collected Data'!AT42),ISBLANK('2. Collected Data'!AT142)),"",-1*('2. Collected Data'!AT142-'2. Collected Data'!AT42))</f>
        <v>0</v>
      </c>
      <c r="AQ42" s="313" t="str">
        <f>IF(OR(ISBLANK('2. Collected Data'!AU42),ISBLANK('2. Collected Data'!AU142)),"",-1*('2. Collected Data'!AU142-'2. Collected Data'!AU42))</f>
        <v/>
      </c>
      <c r="AR42" s="314"/>
      <c r="AS42" s="312">
        <f>IF(OR(ISBLANK('2. Collected Data'!AW42),ISBLANK('2. Collected Data'!AW142)),"",-1*('2. Collected Data'!AW142-'2. Collected Data'!AW42))</f>
        <v>-2.0000000000000018E-2</v>
      </c>
      <c r="AT42" s="312">
        <f>IF(OR(ISBLANK('2. Collected Data'!AX42),ISBLANK('2. Collected Data'!AX142)),"",-1*('2. Collected Data'!AX142-'2. Collected Data'!AX42))</f>
        <v>2.0000000000000018E-2</v>
      </c>
      <c r="AU42" s="317"/>
      <c r="AV42" s="318"/>
      <c r="AW42" s="314"/>
      <c r="AX42" s="319">
        <f>IF(OR(ISBLANK('2. Collected Data'!BB42),ISBLANK('2. Collected Data'!BB142)),"",-1*('2. Collected Data'!BB142-'2. Collected Data'!BB42))</f>
        <v>-2</v>
      </c>
      <c r="AY42" s="320">
        <f>IF(OR(ISBLANK('2. Collected Data'!BC42),ISBLANK('2. Collected Data'!BC142)),"",-1*('2. Collected Data'!BC142-'2. Collected Data'!BC42))</f>
        <v>-210359</v>
      </c>
      <c r="AZ42" s="320">
        <f>IF(OR(ISBLANK('2. Collected Data'!BD42),ISBLANK('2. Collected Data'!BD142)),"",-1*('2. Collected Data'!BD142-'2. Collected Data'!BD42))</f>
        <v>-1622284</v>
      </c>
      <c r="BA42" s="320">
        <f>IF(OR(ISBLANK('2. Collected Data'!BE42),ISBLANK('2. Collected Data'!BE142)),"",-1*('2. Collected Data'!BE142-'2. Collected Data'!BE42))</f>
        <v>-4890315</v>
      </c>
      <c r="BB42" s="320">
        <f>IF(OR(ISBLANK('2. Collected Data'!BF42),ISBLANK('2. Collected Data'!BF142)),"",-1*('2. Collected Data'!BF142-'2. Collected Data'!BF42))</f>
        <v>-5522067</v>
      </c>
      <c r="BC42" s="317"/>
      <c r="BD42" s="319">
        <f>IF(OR(ISBLANK('2. Collected Data'!BH42),ISBLANK('2. Collected Data'!BH142)),"",-1*('2. Collected Data'!BH142-'2. Collected Data'!BH42))</f>
        <v>-1.6400000000000006</v>
      </c>
      <c r="BE42" s="43"/>
      <c r="BF42" s="180"/>
      <c r="BG42" s="311">
        <f>IF(OR(ISBLANK('2. Collected Data'!BK42),ISBLANK('2. Collected Data'!BK142)),"",-1*('2. Collected Data'!BK142-'2. Collected Data'!BK42))</f>
        <v>142</v>
      </c>
    </row>
    <row r="43" spans="1:59" s="47" customFormat="1" ht="11.25" customHeight="1" x14ac:dyDescent="0.15">
      <c r="A43" s="82" t="s">
        <v>157</v>
      </c>
      <c r="B43" s="147"/>
      <c r="C43" s="309">
        <f>IF(OR(ISBLANK('2. Collected Data'!G43),ISBLANK('2. Collected Data'!G143)),"",-1*('2. Collected Data'!G143-'2. Collected Data'!G43))</f>
        <v>0</v>
      </c>
      <c r="D43" s="309">
        <f>IF(OR(ISBLANK('2. Collected Data'!H43),ISBLANK('2. Collected Data'!H143)),"",-1*('2. Collected Data'!H143-'2. Collected Data'!H43))</f>
        <v>0</v>
      </c>
      <c r="E43" s="309">
        <f>IF(OR(ISBLANK('2. Collected Data'!I43),ISBLANK('2. Collected Data'!I143)),"",-1*('2. Collected Data'!I143-'2. Collected Data'!I43))</f>
        <v>72</v>
      </c>
      <c r="F43" s="311">
        <f>IF(OR(ISBLANK('2. Collected Data'!J43),ISBLANK('2. Collected Data'!J143)),"",-1*('2. Collected Data'!J143-'2. Collected Data'!J43))</f>
        <v>0</v>
      </c>
      <c r="G43" s="311">
        <f>IF(OR(ISBLANK('2. Collected Data'!K43),ISBLANK('2. Collected Data'!K143)),"",-1*('2. Collected Data'!K143-'2. Collected Data'!K43))</f>
        <v>1</v>
      </c>
      <c r="H43" s="311">
        <f>IF(OR(ISBLANK('2. Collected Data'!L43),ISBLANK('2. Collected Data'!L143)),"",-1*('2. Collected Data'!L143-'2. Collected Data'!L43))</f>
        <v>0</v>
      </c>
      <c r="I43" s="311">
        <f>IF(OR(ISBLANK('2. Collected Data'!M43),ISBLANK('2. Collected Data'!M143)),"",-1*('2. Collected Data'!M143-'2. Collected Data'!M43))</f>
        <v>-11</v>
      </c>
      <c r="J43" s="311">
        <f>IF(OR(ISBLANK('2. Collected Data'!N43),ISBLANK('2. Collected Data'!N143)),"",-1*('2. Collected Data'!N143-'2. Collected Data'!N43))</f>
        <v>3</v>
      </c>
      <c r="K43" s="311">
        <f>IF(OR(ISBLANK('2. Collected Data'!O43),ISBLANK('2. Collected Data'!O143)),"",-1*('2. Collected Data'!O143-'2. Collected Data'!O43))</f>
        <v>91</v>
      </c>
      <c r="L43" s="311">
        <f>IF(OR(ISBLANK('2. Collected Data'!P43),ISBLANK('2. Collected Data'!P143)),"",-1*('2. Collected Data'!P143-'2. Collected Data'!P43))</f>
        <v>29</v>
      </c>
      <c r="M43" s="311">
        <f>IF(OR(ISBLANK('2. Collected Data'!Q43),ISBLANK('2. Collected Data'!Q143)),"",-1*('2. Collected Data'!Q143-'2. Collected Data'!Q43))</f>
        <v>-13</v>
      </c>
      <c r="N43" s="311">
        <f>IF(OR(ISBLANK('2. Collected Data'!R43),ISBLANK('2. Collected Data'!R143)),"",-1*('2. Collected Data'!R143-'2. Collected Data'!R43))</f>
        <v>0</v>
      </c>
      <c r="O43" s="311">
        <f>IF(OR(ISBLANK('2. Collected Data'!S43),ISBLANK('2. Collected Data'!S143)),"",-1*('2. Collected Data'!S143-'2. Collected Data'!S43))</f>
        <v>0</v>
      </c>
      <c r="P43" s="311">
        <f>IF(OR(ISBLANK('2. Collected Data'!T43),ISBLANK('2. Collected Data'!T143)),"",-1*('2. Collected Data'!T143-'2. Collected Data'!T43))</f>
        <v>0</v>
      </c>
      <c r="Q43" s="311">
        <f>IF(OR(ISBLANK('2. Collected Data'!U43),ISBLANK('2. Collected Data'!U143)),"",-1*('2. Collected Data'!U143-'2. Collected Data'!U43))</f>
        <v>0</v>
      </c>
      <c r="R43" s="311">
        <f>IF(OR(ISBLANK('2. Collected Data'!V43),ISBLANK('2. Collected Data'!V143)),"",-1*('2. Collected Data'!V143-'2. Collected Data'!V43))</f>
        <v>0</v>
      </c>
      <c r="S43" s="311">
        <f>IF(OR(ISBLANK('2. Collected Data'!W43),ISBLANK('2. Collected Data'!W143)),"",-1*('2. Collected Data'!W143-'2. Collected Data'!W43))</f>
        <v>431</v>
      </c>
      <c r="T43" s="311">
        <f>IF(OR(ISBLANK('2. Collected Data'!X43),ISBLANK('2. Collected Data'!X143)),"",-1*('2. Collected Data'!X143-'2. Collected Data'!X43))</f>
        <v>0</v>
      </c>
      <c r="U43" s="311">
        <f>IF(OR(ISBLANK('2. Collected Data'!Y43),ISBLANK('2. Collected Data'!Y143)),"",-1*('2. Collected Data'!Y143-'2. Collected Data'!Y43))</f>
        <v>181</v>
      </c>
      <c r="V43" s="311">
        <f>IF(OR(ISBLANK('2. Collected Data'!Z43),ISBLANK('2. Collected Data'!Z143)),"",-1*('2. Collected Data'!Z143-'2. Collected Data'!Z43))</f>
        <v>-30</v>
      </c>
      <c r="W43" s="312">
        <f>IF(OR(ISBLANK('2. Collected Data'!AA43),ISBLANK('2. Collected Data'!AA143)),"",-1*('2. Collected Data'!AA143-'2. Collected Data'!AA43))</f>
        <v>-5.0000000000000044E-2</v>
      </c>
      <c r="X43" s="312">
        <f>IF(OR(ISBLANK('2. Collected Data'!AB43),ISBLANK('2. Collected Data'!AB143)),"",-1*('2. Collected Data'!AB143-'2. Collected Data'!AB43))</f>
        <v>5.0000000000000044E-2</v>
      </c>
      <c r="Y43" s="312">
        <f>IF(OR(ISBLANK('2. Collected Data'!AC43),ISBLANK('2. Collected Data'!AC143)),"",-1*('2. Collected Data'!AC143-'2. Collected Data'!AC43))</f>
        <v>0</v>
      </c>
      <c r="Z43" s="311">
        <f>IF(OR(ISBLANK('2. Collected Data'!AD43),ISBLANK('2. Collected Data'!AD143)),"",-1*('2. Collected Data'!AD143-'2. Collected Data'!AD43))</f>
        <v>0</v>
      </c>
      <c r="AA43" s="311">
        <f>IF(OR(ISBLANK('2. Collected Data'!AE43),ISBLANK('2. Collected Data'!AE143)),"",-1*('2. Collected Data'!AE143-'2. Collected Data'!AE43))</f>
        <v>-3000</v>
      </c>
      <c r="AB43" s="311">
        <f>IF(OR(ISBLANK('2. Collected Data'!AF43),ISBLANK('2. Collected Data'!AF143)),"",-1*('2. Collected Data'!AF143-'2. Collected Data'!AF43))</f>
        <v>0</v>
      </c>
      <c r="AC43" s="313">
        <f>IF(OR(ISBLANK('2. Collected Data'!AG43),ISBLANK('2. Collected Data'!AG143)),"",-1*('2. Collected Data'!AG143-'2. Collected Data'!AG43))</f>
        <v>0</v>
      </c>
      <c r="AD43" s="314"/>
      <c r="AE43" s="315">
        <f>IF(OR(ISBLANK('2. Collected Data'!AI43),ISBLANK('2. Collected Data'!AI143)),"",-1*('2. Collected Data'!AI143-'2. Collected Data'!AI43))</f>
        <v>-272000</v>
      </c>
      <c r="AF43" s="311">
        <f>IF(OR(ISBLANK('2. Collected Data'!AJ43),ISBLANK('2. Collected Data'!AJ143)),"",-1*('2. Collected Data'!AJ143-'2. Collected Data'!AJ43))</f>
        <v>-620000</v>
      </c>
      <c r="AG43" s="311">
        <f>IF(OR(ISBLANK('2. Collected Data'!AK43),ISBLANK('2. Collected Data'!AK143)),"",-1*('2. Collected Data'!AK143-'2. Collected Data'!AK43))</f>
        <v>0</v>
      </c>
      <c r="AH43" s="311">
        <f>IF(OR(ISBLANK('2. Collected Data'!AL43),ISBLANK('2. Collected Data'!AL143)),"",-1*('2. Collected Data'!AL143-'2. Collected Data'!AL43))</f>
        <v>0</v>
      </c>
      <c r="AI43" s="311">
        <f>IF(OR(ISBLANK('2. Collected Data'!AM43),ISBLANK('2. Collected Data'!AM143)),"",-1*('2. Collected Data'!AM143-'2. Collected Data'!AM43))</f>
        <v>0</v>
      </c>
      <c r="AJ43" s="316"/>
      <c r="AK43" s="311">
        <f>IF(OR(ISBLANK('2. Collected Data'!AO43),ISBLANK('2. Collected Data'!AO143)),"",-1*('2. Collected Data'!AO143-'2. Collected Data'!AO43))</f>
        <v>127000</v>
      </c>
      <c r="AL43" s="311">
        <f>IF(OR(ISBLANK('2. Collected Data'!AP43),ISBLANK('2. Collected Data'!AP143)),"",-1*('2. Collected Data'!AP143-'2. Collected Data'!AP43))</f>
        <v>-604000</v>
      </c>
      <c r="AM43" s="311">
        <f>IF(OR(ISBLANK('2. Collected Data'!AQ43),ISBLANK('2. Collected Data'!AQ143)),"",-1*('2. Collected Data'!AQ143-'2. Collected Data'!AQ43))</f>
        <v>0</v>
      </c>
      <c r="AN43" s="311">
        <f>IF(OR(ISBLANK('2. Collected Data'!AR43),ISBLANK('2. Collected Data'!AR143)),"",-1*('2. Collected Data'!AR143-'2. Collected Data'!AR43))</f>
        <v>0</v>
      </c>
      <c r="AO43" s="311">
        <f>IF(OR(ISBLANK('2. Collected Data'!AS43),ISBLANK('2. Collected Data'!AS143)),"",-1*('2. Collected Data'!AS143-'2. Collected Data'!AS43))</f>
        <v>0</v>
      </c>
      <c r="AP43" s="311">
        <f>IF(OR(ISBLANK('2. Collected Data'!AT43),ISBLANK('2. Collected Data'!AT143)),"",-1*('2. Collected Data'!AT143-'2. Collected Data'!AT43))</f>
        <v>-10000</v>
      </c>
      <c r="AQ43" s="313">
        <f>IF(OR(ISBLANK('2. Collected Data'!AU43),ISBLANK('2. Collected Data'!AU143)),"",-1*('2. Collected Data'!AU143-'2. Collected Data'!AU43))</f>
        <v>0</v>
      </c>
      <c r="AR43" s="314"/>
      <c r="AS43" s="312">
        <f>IF(OR(ISBLANK('2. Collected Data'!AW43),ISBLANK('2. Collected Data'!AW143)),"",-1*('2. Collected Data'!AW143-'2. Collected Data'!AW43))</f>
        <v>-9.9999999999999978E-2</v>
      </c>
      <c r="AT43" s="312">
        <f>IF(OR(ISBLANK('2. Collected Data'!AX43),ISBLANK('2. Collected Data'!AX143)),"",-1*('2. Collected Data'!AX143-'2. Collected Data'!AX43))</f>
        <v>9.9999999999999978E-2</v>
      </c>
      <c r="AU43" s="317"/>
      <c r="AV43" s="318"/>
      <c r="AW43" s="314"/>
      <c r="AX43" s="319">
        <f>IF(OR(ISBLANK('2. Collected Data'!BB43),ISBLANK('2. Collected Data'!BB143)),"",-1*('2. Collected Data'!BB143-'2. Collected Data'!BB43))</f>
        <v>-2.6700000000000017</v>
      </c>
      <c r="AY43" s="320">
        <f>IF(OR(ISBLANK('2. Collected Data'!BC43),ISBLANK('2. Collected Data'!BC143)),"",-1*('2. Collected Data'!BC143-'2. Collected Data'!BC43))</f>
        <v>2400000</v>
      </c>
      <c r="AZ43" s="320">
        <f>IF(OR(ISBLANK('2. Collected Data'!BD43),ISBLANK('2. Collected Data'!BD143)),"",-1*('2. Collected Data'!BD143-'2. Collected Data'!BD43))</f>
        <v>1800000</v>
      </c>
      <c r="BA43" s="320">
        <f>IF(OR(ISBLANK('2. Collected Data'!BE43),ISBLANK('2. Collected Data'!BE143)),"",-1*('2. Collected Data'!BE143-'2. Collected Data'!BE43))</f>
        <v>4000000</v>
      </c>
      <c r="BB43" s="320">
        <f>IF(OR(ISBLANK('2. Collected Data'!BF43),ISBLANK('2. Collected Data'!BF143)),"",-1*('2. Collected Data'!BF143-'2. Collected Data'!BF43))</f>
        <v>50500000</v>
      </c>
      <c r="BC43" s="317"/>
      <c r="BD43" s="319">
        <f>IF(OR(ISBLANK('2. Collected Data'!BH43),ISBLANK('2. Collected Data'!BH143)),"",-1*('2. Collected Data'!BH143-'2. Collected Data'!BH43))</f>
        <v>-4.6700000000000017</v>
      </c>
      <c r="BE43" s="43"/>
      <c r="BF43" s="180"/>
      <c r="BG43" s="311">
        <f>IF(OR(ISBLANK('2. Collected Data'!BK43),ISBLANK('2. Collected Data'!BK143)),"",-1*('2. Collected Data'!BK143-'2. Collected Data'!BK43))</f>
        <v>19</v>
      </c>
    </row>
    <row r="44" spans="1:59" s="47" customFormat="1" ht="11.25" customHeight="1" x14ac:dyDescent="0.15">
      <c r="A44" s="82" t="s">
        <v>355</v>
      </c>
      <c r="B44" s="147"/>
      <c r="C44" s="309" t="str">
        <f>IF(OR(ISBLANK('2. Collected Data'!G44),ISBLANK('2. Collected Data'!G144)),"",-1*('2. Collected Data'!G144-'2. Collected Data'!G44))</f>
        <v/>
      </c>
      <c r="D44" s="309" t="str">
        <f>IF(OR(ISBLANK('2. Collected Data'!H44),ISBLANK('2. Collected Data'!H144)),"",-1*('2. Collected Data'!H144-'2. Collected Data'!H44))</f>
        <v/>
      </c>
      <c r="E44" s="309" t="str">
        <f>IF(OR(ISBLANK('2. Collected Data'!I44),ISBLANK('2. Collected Data'!I144)),"",-1*('2. Collected Data'!I144-'2. Collected Data'!I44))</f>
        <v/>
      </c>
      <c r="F44" s="311" t="str">
        <f>IF(OR(ISBLANK('2. Collected Data'!J44),ISBLANK('2. Collected Data'!J144)),"",-1*('2. Collected Data'!J144-'2. Collected Data'!J44))</f>
        <v/>
      </c>
      <c r="G44" s="311" t="str">
        <f>IF(OR(ISBLANK('2. Collected Data'!K44),ISBLANK('2. Collected Data'!K144)),"",-1*('2. Collected Data'!K144-'2. Collected Data'!K44))</f>
        <v/>
      </c>
      <c r="H44" s="311" t="str">
        <f>IF(OR(ISBLANK('2. Collected Data'!L44),ISBLANK('2. Collected Data'!L144)),"",-1*('2. Collected Data'!L144-'2. Collected Data'!L44))</f>
        <v/>
      </c>
      <c r="I44" s="311" t="str">
        <f>IF(OR(ISBLANK('2. Collected Data'!M44),ISBLANK('2. Collected Data'!M144)),"",-1*('2. Collected Data'!M144-'2. Collected Data'!M44))</f>
        <v/>
      </c>
      <c r="J44" s="311" t="str">
        <f>IF(OR(ISBLANK('2. Collected Data'!N44),ISBLANK('2. Collected Data'!N144)),"",-1*('2. Collected Data'!N144-'2. Collected Data'!N44))</f>
        <v/>
      </c>
      <c r="K44" s="311" t="str">
        <f>IF(OR(ISBLANK('2. Collected Data'!O44),ISBLANK('2. Collected Data'!O144)),"",-1*('2. Collected Data'!O144-'2. Collected Data'!O44))</f>
        <v/>
      </c>
      <c r="L44" s="311" t="str">
        <f>IF(OR(ISBLANK('2. Collected Data'!P44),ISBLANK('2. Collected Data'!P144)),"",-1*('2. Collected Data'!P144-'2. Collected Data'!P44))</f>
        <v/>
      </c>
      <c r="M44" s="311" t="str">
        <f>IF(OR(ISBLANK('2. Collected Data'!Q44),ISBLANK('2. Collected Data'!Q144)),"",-1*('2. Collected Data'!Q144-'2. Collected Data'!Q44))</f>
        <v/>
      </c>
      <c r="N44" s="311" t="str">
        <f>IF(OR(ISBLANK('2. Collected Data'!R44),ISBLANK('2. Collected Data'!R144)),"",-1*('2. Collected Data'!R144-'2. Collected Data'!R44))</f>
        <v/>
      </c>
      <c r="O44" s="311" t="str">
        <f>IF(OR(ISBLANK('2. Collected Data'!S44),ISBLANK('2. Collected Data'!S144)),"",-1*('2. Collected Data'!S144-'2. Collected Data'!S44))</f>
        <v/>
      </c>
      <c r="P44" s="311" t="str">
        <f>IF(OR(ISBLANK('2. Collected Data'!T44),ISBLANK('2. Collected Data'!T144)),"",-1*('2. Collected Data'!T144-'2. Collected Data'!T44))</f>
        <v/>
      </c>
      <c r="Q44" s="311" t="str">
        <f>IF(OR(ISBLANK('2. Collected Data'!U44),ISBLANK('2. Collected Data'!U144)),"",-1*('2. Collected Data'!U144-'2. Collected Data'!U44))</f>
        <v/>
      </c>
      <c r="R44" s="311" t="str">
        <f>IF(OR(ISBLANK('2. Collected Data'!V44),ISBLANK('2. Collected Data'!V144)),"",-1*('2. Collected Data'!V144-'2. Collected Data'!V44))</f>
        <v/>
      </c>
      <c r="S44" s="311" t="str">
        <f>IF(OR(ISBLANK('2. Collected Data'!W44),ISBLANK('2. Collected Data'!W144)),"",-1*('2. Collected Data'!W144-'2. Collected Data'!W44))</f>
        <v/>
      </c>
      <c r="T44" s="311" t="str">
        <f>IF(OR(ISBLANK('2. Collected Data'!X44),ISBLANK('2. Collected Data'!X144)),"",-1*('2. Collected Data'!X144-'2. Collected Data'!X44))</f>
        <v/>
      </c>
      <c r="U44" s="311" t="str">
        <f>IF(OR(ISBLANK('2. Collected Data'!Y44),ISBLANK('2. Collected Data'!Y144)),"",-1*('2. Collected Data'!Y144-'2. Collected Data'!Y44))</f>
        <v/>
      </c>
      <c r="V44" s="311" t="str">
        <f>IF(OR(ISBLANK('2. Collected Data'!Z44),ISBLANK('2. Collected Data'!Z144)),"",-1*('2. Collected Data'!Z144-'2. Collected Data'!Z44))</f>
        <v/>
      </c>
      <c r="W44" s="312" t="str">
        <f>IF(OR(ISBLANK('2. Collected Data'!AA44),ISBLANK('2. Collected Data'!AA144)),"",-1*('2. Collected Data'!AA144-'2. Collected Data'!AA44))</f>
        <v/>
      </c>
      <c r="X44" s="312" t="str">
        <f>IF(OR(ISBLANK('2. Collected Data'!AB44),ISBLANK('2. Collected Data'!AB144)),"",-1*('2. Collected Data'!AB144-'2. Collected Data'!AB44))</f>
        <v/>
      </c>
      <c r="Y44" s="312" t="str">
        <f>IF(OR(ISBLANK('2. Collected Data'!AC44),ISBLANK('2. Collected Data'!AC144)),"",-1*('2. Collected Data'!AC144-'2. Collected Data'!AC44))</f>
        <v/>
      </c>
      <c r="Z44" s="311" t="str">
        <f>IF(OR(ISBLANK('2. Collected Data'!AD44),ISBLANK('2. Collected Data'!AD144)),"",-1*('2. Collected Data'!AD144-'2. Collected Data'!AD44))</f>
        <v/>
      </c>
      <c r="AA44" s="311" t="str">
        <f>IF(OR(ISBLANK('2. Collected Data'!AE44),ISBLANK('2. Collected Data'!AE144)),"",-1*('2. Collected Data'!AE144-'2. Collected Data'!AE44))</f>
        <v/>
      </c>
      <c r="AB44" s="311" t="str">
        <f>IF(OR(ISBLANK('2. Collected Data'!AF44),ISBLANK('2. Collected Data'!AF144)),"",-1*('2. Collected Data'!AF144-'2. Collected Data'!AF44))</f>
        <v/>
      </c>
      <c r="AC44" s="313" t="str">
        <f>IF(OR(ISBLANK('2. Collected Data'!AG44),ISBLANK('2. Collected Data'!AG144)),"",-1*('2. Collected Data'!AG144-'2. Collected Data'!AG44))</f>
        <v/>
      </c>
      <c r="AD44" s="314"/>
      <c r="AE44" s="315" t="str">
        <f>IF(OR(ISBLANK('2. Collected Data'!AI44),ISBLANK('2. Collected Data'!AI144)),"",-1*('2. Collected Data'!AI144-'2. Collected Data'!AI44))</f>
        <v/>
      </c>
      <c r="AF44" s="311" t="str">
        <f>IF(OR(ISBLANK('2. Collected Data'!AJ44),ISBLANK('2. Collected Data'!AJ144)),"",-1*('2. Collected Data'!AJ144-'2. Collected Data'!AJ44))</f>
        <v/>
      </c>
      <c r="AG44" s="311" t="str">
        <f>IF(OR(ISBLANK('2. Collected Data'!AK44),ISBLANK('2. Collected Data'!AK144)),"",-1*('2. Collected Data'!AK144-'2. Collected Data'!AK44))</f>
        <v/>
      </c>
      <c r="AH44" s="311" t="str">
        <f>IF(OR(ISBLANK('2. Collected Data'!AL44),ISBLANK('2. Collected Data'!AL144)),"",-1*('2. Collected Data'!AL144-'2. Collected Data'!AL44))</f>
        <v/>
      </c>
      <c r="AI44" s="311" t="str">
        <f>IF(OR(ISBLANK('2. Collected Data'!AM44),ISBLANK('2. Collected Data'!AM144)),"",-1*('2. Collected Data'!AM144-'2. Collected Data'!AM44))</f>
        <v/>
      </c>
      <c r="AJ44" s="316"/>
      <c r="AK44" s="311" t="str">
        <f>IF(OR(ISBLANK('2. Collected Data'!AO44),ISBLANK('2. Collected Data'!AO144)),"",-1*('2. Collected Data'!AO144-'2. Collected Data'!AO44))</f>
        <v/>
      </c>
      <c r="AL44" s="311" t="str">
        <f>IF(OR(ISBLANK('2. Collected Data'!AP44),ISBLANK('2. Collected Data'!AP144)),"",-1*('2. Collected Data'!AP144-'2. Collected Data'!AP44))</f>
        <v/>
      </c>
      <c r="AM44" s="311" t="str">
        <f>IF(OR(ISBLANK('2. Collected Data'!AQ44),ISBLANK('2. Collected Data'!AQ144)),"",-1*('2. Collected Data'!AQ144-'2. Collected Data'!AQ44))</f>
        <v/>
      </c>
      <c r="AN44" s="311" t="str">
        <f>IF(OR(ISBLANK('2. Collected Data'!AR44),ISBLANK('2. Collected Data'!AR144)),"",-1*('2. Collected Data'!AR144-'2. Collected Data'!AR44))</f>
        <v/>
      </c>
      <c r="AO44" s="311" t="str">
        <f>IF(OR(ISBLANK('2. Collected Data'!AS44),ISBLANK('2. Collected Data'!AS144)),"",-1*('2. Collected Data'!AS144-'2. Collected Data'!AS44))</f>
        <v/>
      </c>
      <c r="AP44" s="311" t="str">
        <f>IF(OR(ISBLANK('2. Collected Data'!AT44),ISBLANK('2. Collected Data'!AT144)),"",-1*('2. Collected Data'!AT144-'2. Collected Data'!AT44))</f>
        <v/>
      </c>
      <c r="AQ44" s="313" t="str">
        <f>IF(OR(ISBLANK('2. Collected Data'!AU44),ISBLANK('2. Collected Data'!AU144)),"",-1*('2. Collected Data'!AU144-'2. Collected Data'!AU44))</f>
        <v/>
      </c>
      <c r="AR44" s="314"/>
      <c r="AS44" s="312" t="str">
        <f>IF(OR(ISBLANK('2. Collected Data'!AW44),ISBLANK('2. Collected Data'!AW144)),"",-1*('2. Collected Data'!AW144-'2. Collected Data'!AW44))</f>
        <v/>
      </c>
      <c r="AT44" s="312" t="str">
        <f>IF(OR(ISBLANK('2. Collected Data'!AX44),ISBLANK('2. Collected Data'!AX144)),"",-1*('2. Collected Data'!AX144-'2. Collected Data'!AX44))</f>
        <v/>
      </c>
      <c r="AU44" s="317"/>
      <c r="AV44" s="318"/>
      <c r="AW44" s="314"/>
      <c r="AX44" s="319" t="str">
        <f>IF(OR(ISBLANK('2. Collected Data'!BB44),ISBLANK('2. Collected Data'!BB144)),"",-1*('2. Collected Data'!BB144-'2. Collected Data'!BB44))</f>
        <v/>
      </c>
      <c r="AY44" s="320" t="str">
        <f>IF(OR(ISBLANK('2. Collected Data'!BC44),ISBLANK('2. Collected Data'!BC144)),"",-1*('2. Collected Data'!BC144-'2. Collected Data'!BC44))</f>
        <v/>
      </c>
      <c r="AZ44" s="320" t="str">
        <f>IF(OR(ISBLANK('2. Collected Data'!BD44),ISBLANK('2. Collected Data'!BD144)),"",-1*('2. Collected Data'!BD144-'2. Collected Data'!BD44))</f>
        <v/>
      </c>
      <c r="BA44" s="320" t="str">
        <f>IF(OR(ISBLANK('2. Collected Data'!BE44),ISBLANK('2. Collected Data'!BE144)),"",-1*('2. Collected Data'!BE144-'2. Collected Data'!BE44))</f>
        <v/>
      </c>
      <c r="BB44" s="320" t="str">
        <f>IF(OR(ISBLANK('2. Collected Data'!BF44),ISBLANK('2. Collected Data'!BF144)),"",-1*('2. Collected Data'!BF144-'2. Collected Data'!BF44))</f>
        <v/>
      </c>
      <c r="BC44" s="317"/>
      <c r="BD44" s="319" t="str">
        <f>IF(OR(ISBLANK('2. Collected Data'!BH44),ISBLANK('2. Collected Data'!BH144)),"",-1*('2. Collected Data'!BH144-'2. Collected Data'!BH44))</f>
        <v/>
      </c>
      <c r="BE44" s="43"/>
      <c r="BF44" s="180"/>
      <c r="BG44" s="311">
        <f>IF(OR(ISBLANK('2. Collected Data'!BK44),ISBLANK('2. Collected Data'!BK144)),"",-1*('2. Collected Data'!BK144-'2. Collected Data'!BK44))</f>
        <v>-10</v>
      </c>
    </row>
    <row r="45" spans="1:59" s="47" customFormat="1" ht="11.25" customHeight="1" x14ac:dyDescent="0.15">
      <c r="A45" s="82" t="s">
        <v>100</v>
      </c>
      <c r="B45" s="147"/>
      <c r="C45" s="309">
        <f>IF(OR(ISBLANK('2. Collected Data'!G45),ISBLANK('2. Collected Data'!G145)),"",-1*('2. Collected Data'!G145-'2. Collected Data'!G45))</f>
        <v>0</v>
      </c>
      <c r="D45" s="309">
        <f>IF(OR(ISBLANK('2. Collected Data'!H45),ISBLANK('2. Collected Data'!H145)),"",-1*('2. Collected Data'!H145-'2. Collected Data'!H45))</f>
        <v>0</v>
      </c>
      <c r="E45" s="309">
        <f>IF(OR(ISBLANK('2. Collected Data'!I45),ISBLANK('2. Collected Data'!I145)),"",-1*('2. Collected Data'!I145-'2. Collected Data'!I45))</f>
        <v>117</v>
      </c>
      <c r="F45" s="311">
        <f>IF(OR(ISBLANK('2. Collected Data'!J45),ISBLANK('2. Collected Data'!J145)),"",-1*('2. Collected Data'!J145-'2. Collected Data'!J45))</f>
        <v>0</v>
      </c>
      <c r="G45" s="311">
        <f>IF(OR(ISBLANK('2. Collected Data'!K45),ISBLANK('2. Collected Data'!K145)),"",-1*('2. Collected Data'!K145-'2. Collected Data'!K45))</f>
        <v>0</v>
      </c>
      <c r="H45" s="311">
        <f>IF(OR(ISBLANK('2. Collected Data'!L45),ISBLANK('2. Collected Data'!L145)),"",-1*('2. Collected Data'!L145-'2. Collected Data'!L45))</f>
        <v>0</v>
      </c>
      <c r="I45" s="311">
        <f>IF(OR(ISBLANK('2. Collected Data'!M45),ISBLANK('2. Collected Data'!M145)),"",-1*('2. Collected Data'!M145-'2. Collected Data'!M45))</f>
        <v>117</v>
      </c>
      <c r="J45" s="311">
        <f>IF(OR(ISBLANK('2. Collected Data'!N45),ISBLANK('2. Collected Data'!N145)),"",-1*('2. Collected Data'!N145-'2. Collected Data'!N45))</f>
        <v>0</v>
      </c>
      <c r="K45" s="311">
        <f>IF(OR(ISBLANK('2. Collected Data'!O45),ISBLANK('2. Collected Data'!O145)),"",-1*('2. Collected Data'!O145-'2. Collected Data'!O45))</f>
        <v>117</v>
      </c>
      <c r="L45" s="311">
        <f>IF(OR(ISBLANK('2. Collected Data'!P45),ISBLANK('2. Collected Data'!P145)),"",-1*('2. Collected Data'!P145-'2. Collected Data'!P45))</f>
        <v>0</v>
      </c>
      <c r="M45" s="311">
        <f>IF(OR(ISBLANK('2. Collected Data'!Q45),ISBLANK('2. Collected Data'!Q145)),"",-1*('2. Collected Data'!Q145-'2. Collected Data'!Q45))</f>
        <v>0</v>
      </c>
      <c r="N45" s="311">
        <f>IF(OR(ISBLANK('2. Collected Data'!R45),ISBLANK('2. Collected Data'!R145)),"",-1*('2. Collected Data'!R145-'2. Collected Data'!R45))</f>
        <v>0</v>
      </c>
      <c r="O45" s="311">
        <f>IF(OR(ISBLANK('2. Collected Data'!S45),ISBLANK('2. Collected Data'!S145)),"",-1*('2. Collected Data'!S145-'2. Collected Data'!S45))</f>
        <v>0</v>
      </c>
      <c r="P45" s="311">
        <f>IF(OR(ISBLANK('2. Collected Data'!T45),ISBLANK('2. Collected Data'!T145)),"",-1*('2. Collected Data'!T145-'2. Collected Data'!T45))</f>
        <v>0</v>
      </c>
      <c r="Q45" s="311">
        <f>IF(OR(ISBLANK('2. Collected Data'!U45),ISBLANK('2. Collected Data'!U145)),"",-1*('2. Collected Data'!U145-'2. Collected Data'!U45))</f>
        <v>-1000</v>
      </c>
      <c r="R45" s="311">
        <f>IF(OR(ISBLANK('2. Collected Data'!V45),ISBLANK('2. Collected Data'!V145)),"",-1*('2. Collected Data'!V145-'2. Collected Data'!V45))</f>
        <v>0</v>
      </c>
      <c r="S45" s="311">
        <f>IF(OR(ISBLANK('2. Collected Data'!W45),ISBLANK('2. Collected Data'!W145)),"",-1*('2. Collected Data'!W145-'2. Collected Data'!W45))</f>
        <v>0</v>
      </c>
      <c r="T45" s="311">
        <f>IF(OR(ISBLANK('2. Collected Data'!X45),ISBLANK('2. Collected Data'!X145)),"",-1*('2. Collected Data'!X145-'2. Collected Data'!X45))</f>
        <v>0</v>
      </c>
      <c r="U45" s="311">
        <f>IF(OR(ISBLANK('2. Collected Data'!Y45),ISBLANK('2. Collected Data'!Y145)),"",-1*('2. Collected Data'!Y145-'2. Collected Data'!Y45))</f>
        <v>0</v>
      </c>
      <c r="V45" s="311">
        <f>IF(OR(ISBLANK('2. Collected Data'!Z45),ISBLANK('2. Collected Data'!Z145)),"",-1*('2. Collected Data'!Z145-'2. Collected Data'!Z45))</f>
        <v>0</v>
      </c>
      <c r="W45" s="312">
        <f>IF(OR(ISBLANK('2. Collected Data'!AA45),ISBLANK('2. Collected Data'!AA145)),"",-1*('2. Collected Data'!AA145-'2. Collected Data'!AA45))</f>
        <v>0</v>
      </c>
      <c r="X45" s="312">
        <f>IF(OR(ISBLANK('2. Collected Data'!AB45),ISBLANK('2. Collected Data'!AB145)),"",-1*('2. Collected Data'!AB145-'2. Collected Data'!AB45))</f>
        <v>0</v>
      </c>
      <c r="Y45" s="312">
        <f>IF(OR(ISBLANK('2. Collected Data'!AC45),ISBLANK('2. Collected Data'!AC145)),"",-1*('2. Collected Data'!AC145-'2. Collected Data'!AC45))</f>
        <v>0</v>
      </c>
      <c r="Z45" s="311">
        <f>IF(OR(ISBLANK('2. Collected Data'!AD45),ISBLANK('2. Collected Data'!AD145)),"",-1*('2. Collected Data'!AD145-'2. Collected Data'!AD45))</f>
        <v>0</v>
      </c>
      <c r="AA45" s="311">
        <f>IF(OR(ISBLANK('2. Collected Data'!AE45),ISBLANK('2. Collected Data'!AE145)),"",-1*('2. Collected Data'!AE145-'2. Collected Data'!AE45))</f>
        <v>0</v>
      </c>
      <c r="AB45" s="311">
        <f>IF(OR(ISBLANK('2. Collected Data'!AF45),ISBLANK('2. Collected Data'!AF145)),"",-1*('2. Collected Data'!AF145-'2. Collected Data'!AF45))</f>
        <v>2</v>
      </c>
      <c r="AC45" s="313">
        <f>IF(OR(ISBLANK('2. Collected Data'!AG45),ISBLANK('2. Collected Data'!AG145)),"",-1*('2. Collected Data'!AG145-'2. Collected Data'!AG45))</f>
        <v>100000</v>
      </c>
      <c r="AD45" s="314"/>
      <c r="AE45" s="315">
        <f>IF(OR(ISBLANK('2. Collected Data'!AI45),ISBLANK('2. Collected Data'!AI145)),"",-1*('2. Collected Data'!AI145-'2. Collected Data'!AI45))</f>
        <v>-158726</v>
      </c>
      <c r="AF45" s="311" t="str">
        <f>IF(OR(ISBLANK('2. Collected Data'!AJ45),ISBLANK('2. Collected Data'!AJ145)),"",-1*('2. Collected Data'!AJ145-'2. Collected Data'!AJ45))</f>
        <v/>
      </c>
      <c r="AG45" s="311" t="str">
        <f>IF(OR(ISBLANK('2. Collected Data'!AK45),ISBLANK('2. Collected Data'!AK145)),"",-1*('2. Collected Data'!AK145-'2. Collected Data'!AK45))</f>
        <v/>
      </c>
      <c r="AH45" s="311">
        <f>IF(OR(ISBLANK('2. Collected Data'!AL45),ISBLANK('2. Collected Data'!AL145)),"",-1*('2. Collected Data'!AL145-'2. Collected Data'!AL45))</f>
        <v>-145</v>
      </c>
      <c r="AI45" s="311" t="str">
        <f>IF(OR(ISBLANK('2. Collected Data'!AM45),ISBLANK('2. Collected Data'!AM145)),"",-1*('2. Collected Data'!AM145-'2. Collected Data'!AM45))</f>
        <v/>
      </c>
      <c r="AJ45" s="316"/>
      <c r="AK45" s="311">
        <f>IF(OR(ISBLANK('2. Collected Data'!AO45),ISBLANK('2. Collected Data'!AO145)),"",-1*('2. Collected Data'!AO145-'2. Collected Data'!AO45))</f>
        <v>11736013</v>
      </c>
      <c r="AL45" s="311">
        <f>IF(OR(ISBLANK('2. Collected Data'!AP45),ISBLANK('2. Collected Data'!AP145)),"",-1*('2. Collected Data'!AP145-'2. Collected Data'!AP45))</f>
        <v>-26</v>
      </c>
      <c r="AM45" s="311">
        <f>IF(OR(ISBLANK('2. Collected Data'!AQ45),ISBLANK('2. Collected Data'!AQ145)),"",-1*('2. Collected Data'!AQ145-'2. Collected Data'!AQ45))</f>
        <v>-14992</v>
      </c>
      <c r="AN45" s="311">
        <f>IF(OR(ISBLANK('2. Collected Data'!AR45),ISBLANK('2. Collected Data'!AR145)),"",-1*('2. Collected Data'!AR145-'2. Collected Data'!AR45))</f>
        <v>-16</v>
      </c>
      <c r="AO45" s="311" t="str">
        <f>IF(OR(ISBLANK('2. Collected Data'!AS45),ISBLANK('2. Collected Data'!AS145)),"",-1*('2. Collected Data'!AS145-'2. Collected Data'!AS45))</f>
        <v/>
      </c>
      <c r="AP45" s="311" t="str">
        <f>IF(OR(ISBLANK('2. Collected Data'!AT45),ISBLANK('2. Collected Data'!AT145)),"",-1*('2. Collected Data'!AT145-'2. Collected Data'!AT45))</f>
        <v/>
      </c>
      <c r="AQ45" s="313" t="str">
        <f>IF(OR(ISBLANK('2. Collected Data'!AU45),ISBLANK('2. Collected Data'!AU145)),"",-1*('2. Collected Data'!AU145-'2. Collected Data'!AU45))</f>
        <v/>
      </c>
      <c r="AR45" s="314"/>
      <c r="AS45" s="312">
        <f>IF(OR(ISBLANK('2. Collected Data'!AW45),ISBLANK('2. Collected Data'!AW145)),"",-1*('2. Collected Data'!AW145-'2. Collected Data'!AW45))</f>
        <v>0</v>
      </c>
      <c r="AT45" s="312">
        <f>IF(OR(ISBLANK('2. Collected Data'!AX45),ISBLANK('2. Collected Data'!AX145)),"",-1*('2. Collected Data'!AX145-'2. Collected Data'!AX45))</f>
        <v>0</v>
      </c>
      <c r="AU45" s="317"/>
      <c r="AV45" s="318"/>
      <c r="AW45" s="314"/>
      <c r="AX45" s="319">
        <f>IF(OR(ISBLANK('2. Collected Data'!BB45),ISBLANK('2. Collected Data'!BB145)),"",-1*('2. Collected Data'!BB145-'2. Collected Data'!BB45))</f>
        <v>-5.2800000000000011</v>
      </c>
      <c r="AY45" s="320" t="str">
        <f>IF(OR(ISBLANK('2. Collected Data'!BC45),ISBLANK('2. Collected Data'!BC145)),"",-1*('2. Collected Data'!BC145-'2. Collected Data'!BC45))</f>
        <v/>
      </c>
      <c r="AZ45" s="320" t="str">
        <f>IF(OR(ISBLANK('2. Collected Data'!BD45),ISBLANK('2. Collected Data'!BD145)),"",-1*('2. Collected Data'!BD145-'2. Collected Data'!BD45))</f>
        <v/>
      </c>
      <c r="BA45" s="320" t="str">
        <f>IF(OR(ISBLANK('2. Collected Data'!BE45),ISBLANK('2. Collected Data'!BE145)),"",-1*('2. Collected Data'!BE145-'2. Collected Data'!BE45))</f>
        <v/>
      </c>
      <c r="BB45" s="320" t="str">
        <f>IF(OR(ISBLANK('2. Collected Data'!BF45),ISBLANK('2. Collected Data'!BF145)),"",-1*('2. Collected Data'!BF145-'2. Collected Data'!BF45))</f>
        <v/>
      </c>
      <c r="BC45" s="317"/>
      <c r="BD45" s="319">
        <f>IF(OR(ISBLANK('2. Collected Data'!BH45),ISBLANK('2. Collected Data'!BH145)),"",-1*('2. Collected Data'!BH145-'2. Collected Data'!BH45))</f>
        <v>-3.9699999999999989</v>
      </c>
      <c r="BE45" s="43"/>
      <c r="BF45" s="180"/>
      <c r="BG45" s="311">
        <f>IF(OR(ISBLANK('2. Collected Data'!BK45),ISBLANK('2. Collected Data'!BK145)),"",-1*('2. Collected Data'!BK145-'2. Collected Data'!BK45))</f>
        <v>-135</v>
      </c>
    </row>
    <row r="46" spans="1:59" s="50" customFormat="1" ht="11.25" customHeight="1" x14ac:dyDescent="0.15">
      <c r="A46" s="82" t="s">
        <v>356</v>
      </c>
      <c r="B46" s="147"/>
      <c r="C46" s="309" t="str">
        <f>IF(OR(ISBLANK('2. Collected Data'!G46),ISBLANK('2. Collected Data'!G146)),"",-1*('2. Collected Data'!G146-'2. Collected Data'!G46))</f>
        <v/>
      </c>
      <c r="D46" s="309" t="str">
        <f>IF(OR(ISBLANK('2. Collected Data'!H46),ISBLANK('2. Collected Data'!H146)),"",-1*('2. Collected Data'!H146-'2. Collected Data'!H46))</f>
        <v/>
      </c>
      <c r="E46" s="309" t="str">
        <f>IF(OR(ISBLANK('2. Collected Data'!I46),ISBLANK('2. Collected Data'!I146)),"",-1*('2. Collected Data'!I146-'2. Collected Data'!I46))</f>
        <v/>
      </c>
      <c r="F46" s="311" t="str">
        <f>IF(OR(ISBLANK('2. Collected Data'!J46),ISBLANK('2. Collected Data'!J146)),"",-1*('2. Collected Data'!J146-'2. Collected Data'!J46))</f>
        <v/>
      </c>
      <c r="G46" s="311" t="str">
        <f>IF(OR(ISBLANK('2. Collected Data'!K46),ISBLANK('2. Collected Data'!K146)),"",-1*('2. Collected Data'!K146-'2. Collected Data'!K46))</f>
        <v/>
      </c>
      <c r="H46" s="311" t="str">
        <f>IF(OR(ISBLANK('2. Collected Data'!L46),ISBLANK('2. Collected Data'!L146)),"",-1*('2. Collected Data'!L146-'2. Collected Data'!L46))</f>
        <v/>
      </c>
      <c r="I46" s="311" t="str">
        <f>IF(OR(ISBLANK('2. Collected Data'!M46),ISBLANK('2. Collected Data'!M146)),"",-1*('2. Collected Data'!M146-'2. Collected Data'!M46))</f>
        <v/>
      </c>
      <c r="J46" s="311" t="str">
        <f>IF(OR(ISBLANK('2. Collected Data'!N46),ISBLANK('2. Collected Data'!N146)),"",-1*('2. Collected Data'!N146-'2. Collected Data'!N46))</f>
        <v/>
      </c>
      <c r="K46" s="311" t="str">
        <f>IF(OR(ISBLANK('2. Collected Data'!O46),ISBLANK('2. Collected Data'!O146)),"",-1*('2. Collected Data'!O146-'2. Collected Data'!O46))</f>
        <v/>
      </c>
      <c r="L46" s="311" t="str">
        <f>IF(OR(ISBLANK('2. Collected Data'!P46),ISBLANK('2. Collected Data'!P146)),"",-1*('2. Collected Data'!P146-'2. Collected Data'!P46))</f>
        <v/>
      </c>
      <c r="M46" s="311" t="str">
        <f>IF(OR(ISBLANK('2. Collected Data'!Q46),ISBLANK('2. Collected Data'!Q146)),"",-1*('2. Collected Data'!Q146-'2. Collected Data'!Q46))</f>
        <v/>
      </c>
      <c r="N46" s="311" t="str">
        <f>IF(OR(ISBLANK('2. Collected Data'!R46),ISBLANK('2. Collected Data'!R146)),"",-1*('2. Collected Data'!R146-'2. Collected Data'!R46))</f>
        <v/>
      </c>
      <c r="O46" s="311" t="str">
        <f>IF(OR(ISBLANK('2. Collected Data'!S46),ISBLANK('2. Collected Data'!S146)),"",-1*('2. Collected Data'!S146-'2. Collected Data'!S46))</f>
        <v/>
      </c>
      <c r="P46" s="311" t="str">
        <f>IF(OR(ISBLANK('2. Collected Data'!T46),ISBLANK('2. Collected Data'!T146)),"",-1*('2. Collected Data'!T146-'2. Collected Data'!T46))</f>
        <v/>
      </c>
      <c r="Q46" s="311" t="str">
        <f>IF(OR(ISBLANK('2. Collected Data'!U46),ISBLANK('2. Collected Data'!U146)),"",-1*('2. Collected Data'!U146-'2. Collected Data'!U46))</f>
        <v/>
      </c>
      <c r="R46" s="311" t="str">
        <f>IF(OR(ISBLANK('2. Collected Data'!V46),ISBLANK('2. Collected Data'!V146)),"",-1*('2. Collected Data'!V146-'2. Collected Data'!V46))</f>
        <v/>
      </c>
      <c r="S46" s="311" t="str">
        <f>IF(OR(ISBLANK('2. Collected Data'!W46),ISBLANK('2. Collected Data'!W146)),"",-1*('2. Collected Data'!W146-'2. Collected Data'!W46))</f>
        <v/>
      </c>
      <c r="T46" s="311" t="str">
        <f>IF(OR(ISBLANK('2. Collected Data'!X46),ISBLANK('2. Collected Data'!X146)),"",-1*('2. Collected Data'!X146-'2. Collected Data'!X46))</f>
        <v/>
      </c>
      <c r="U46" s="311" t="str">
        <f>IF(OR(ISBLANK('2. Collected Data'!Y46),ISBLANK('2. Collected Data'!Y146)),"",-1*('2. Collected Data'!Y146-'2. Collected Data'!Y46))</f>
        <v/>
      </c>
      <c r="V46" s="311" t="str">
        <f>IF(OR(ISBLANK('2. Collected Data'!Z46),ISBLANK('2. Collected Data'!Z146)),"",-1*('2. Collected Data'!Z146-'2. Collected Data'!Z46))</f>
        <v/>
      </c>
      <c r="W46" s="312" t="str">
        <f>IF(OR(ISBLANK('2. Collected Data'!AA46),ISBLANK('2. Collected Data'!AA146)),"",-1*('2. Collected Data'!AA146-'2. Collected Data'!AA46))</f>
        <v/>
      </c>
      <c r="X46" s="312" t="str">
        <f>IF(OR(ISBLANK('2. Collected Data'!AB46),ISBLANK('2. Collected Data'!AB146)),"",-1*('2. Collected Data'!AB146-'2. Collected Data'!AB46))</f>
        <v/>
      </c>
      <c r="Y46" s="312" t="str">
        <f>IF(OR(ISBLANK('2. Collected Data'!AC46),ISBLANK('2. Collected Data'!AC146)),"",-1*('2. Collected Data'!AC146-'2. Collected Data'!AC46))</f>
        <v/>
      </c>
      <c r="Z46" s="311" t="str">
        <f>IF(OR(ISBLANK('2. Collected Data'!AD46),ISBLANK('2. Collected Data'!AD146)),"",-1*('2. Collected Data'!AD146-'2. Collected Data'!AD46))</f>
        <v/>
      </c>
      <c r="AA46" s="311" t="str">
        <f>IF(OR(ISBLANK('2. Collected Data'!AE46),ISBLANK('2. Collected Data'!AE146)),"",-1*('2. Collected Data'!AE146-'2. Collected Data'!AE46))</f>
        <v/>
      </c>
      <c r="AB46" s="311" t="str">
        <f>IF(OR(ISBLANK('2. Collected Data'!AF46),ISBLANK('2. Collected Data'!AF146)),"",-1*('2. Collected Data'!AF146-'2. Collected Data'!AF46))</f>
        <v/>
      </c>
      <c r="AC46" s="313" t="str">
        <f>IF(OR(ISBLANK('2. Collected Data'!AG46),ISBLANK('2. Collected Data'!AG146)),"",-1*('2. Collected Data'!AG146-'2. Collected Data'!AG46))</f>
        <v/>
      </c>
      <c r="AD46" s="314"/>
      <c r="AE46" s="315" t="str">
        <f>IF(OR(ISBLANK('2. Collected Data'!AI46),ISBLANK('2. Collected Data'!AI146)),"",-1*('2. Collected Data'!AI146-'2. Collected Data'!AI46))</f>
        <v/>
      </c>
      <c r="AF46" s="311" t="str">
        <f>IF(OR(ISBLANK('2. Collected Data'!AJ46),ISBLANK('2. Collected Data'!AJ146)),"",-1*('2. Collected Data'!AJ146-'2. Collected Data'!AJ46))</f>
        <v/>
      </c>
      <c r="AG46" s="311" t="str">
        <f>IF(OR(ISBLANK('2. Collected Data'!AK46),ISBLANK('2. Collected Data'!AK146)),"",-1*('2. Collected Data'!AK146-'2. Collected Data'!AK46))</f>
        <v/>
      </c>
      <c r="AH46" s="311" t="str">
        <f>IF(OR(ISBLANK('2. Collected Data'!AL46),ISBLANK('2. Collected Data'!AL146)),"",-1*('2. Collected Data'!AL146-'2. Collected Data'!AL46))</f>
        <v/>
      </c>
      <c r="AI46" s="311" t="str">
        <f>IF(OR(ISBLANK('2. Collected Data'!AM46),ISBLANK('2. Collected Data'!AM146)),"",-1*('2. Collected Data'!AM146-'2. Collected Data'!AM46))</f>
        <v/>
      </c>
      <c r="AJ46" s="316"/>
      <c r="AK46" s="311" t="str">
        <f>IF(OR(ISBLANK('2. Collected Data'!AO46),ISBLANK('2. Collected Data'!AO146)),"",-1*('2. Collected Data'!AO146-'2. Collected Data'!AO46))</f>
        <v/>
      </c>
      <c r="AL46" s="311" t="str">
        <f>IF(OR(ISBLANK('2. Collected Data'!AP46),ISBLANK('2. Collected Data'!AP146)),"",-1*('2. Collected Data'!AP146-'2. Collected Data'!AP46))</f>
        <v/>
      </c>
      <c r="AM46" s="311" t="str">
        <f>IF(OR(ISBLANK('2. Collected Data'!AQ46),ISBLANK('2. Collected Data'!AQ146)),"",-1*('2. Collected Data'!AQ146-'2. Collected Data'!AQ46))</f>
        <v/>
      </c>
      <c r="AN46" s="311" t="str">
        <f>IF(OR(ISBLANK('2. Collected Data'!AR46),ISBLANK('2. Collected Data'!AR146)),"",-1*('2. Collected Data'!AR146-'2. Collected Data'!AR46))</f>
        <v/>
      </c>
      <c r="AO46" s="311" t="str">
        <f>IF(OR(ISBLANK('2. Collected Data'!AS46),ISBLANK('2. Collected Data'!AS146)),"",-1*('2. Collected Data'!AS146-'2. Collected Data'!AS46))</f>
        <v/>
      </c>
      <c r="AP46" s="311" t="str">
        <f>IF(OR(ISBLANK('2. Collected Data'!AT46),ISBLANK('2. Collected Data'!AT146)),"",-1*('2. Collected Data'!AT146-'2. Collected Data'!AT46))</f>
        <v/>
      </c>
      <c r="AQ46" s="313" t="str">
        <f>IF(OR(ISBLANK('2. Collected Data'!AU46),ISBLANK('2. Collected Data'!AU146)),"",-1*('2. Collected Data'!AU146-'2. Collected Data'!AU46))</f>
        <v/>
      </c>
      <c r="AR46" s="314"/>
      <c r="AS46" s="312" t="str">
        <f>IF(OR(ISBLANK('2. Collected Data'!AW46),ISBLANK('2. Collected Data'!AW146)),"",-1*('2. Collected Data'!AW146-'2. Collected Data'!AW46))</f>
        <v/>
      </c>
      <c r="AT46" s="312" t="str">
        <f>IF(OR(ISBLANK('2. Collected Data'!AX46),ISBLANK('2. Collected Data'!AX146)),"",-1*('2. Collected Data'!AX146-'2. Collected Data'!AX46))</f>
        <v/>
      </c>
      <c r="AU46" s="317"/>
      <c r="AV46" s="318"/>
      <c r="AW46" s="314"/>
      <c r="AX46" s="319" t="str">
        <f>IF(OR(ISBLANK('2. Collected Data'!BB46),ISBLANK('2. Collected Data'!BB146)),"",-1*('2. Collected Data'!BB146-'2. Collected Data'!BB46))</f>
        <v/>
      </c>
      <c r="AY46" s="320" t="str">
        <f>IF(OR(ISBLANK('2. Collected Data'!BC46),ISBLANK('2. Collected Data'!BC146)),"",-1*('2. Collected Data'!BC146-'2. Collected Data'!BC46))</f>
        <v/>
      </c>
      <c r="AZ46" s="320" t="str">
        <f>IF(OR(ISBLANK('2. Collected Data'!BD46),ISBLANK('2. Collected Data'!BD146)),"",-1*('2. Collected Data'!BD146-'2. Collected Data'!BD46))</f>
        <v/>
      </c>
      <c r="BA46" s="320" t="str">
        <f>IF(OR(ISBLANK('2. Collected Data'!BE46),ISBLANK('2. Collected Data'!BE146)),"",-1*('2. Collected Data'!BE146-'2. Collected Data'!BE46))</f>
        <v/>
      </c>
      <c r="BB46" s="320" t="str">
        <f>IF(OR(ISBLANK('2. Collected Data'!BF46),ISBLANK('2. Collected Data'!BF146)),"",-1*('2. Collected Data'!BF146-'2. Collected Data'!BF46))</f>
        <v/>
      </c>
      <c r="BC46" s="317"/>
      <c r="BD46" s="319" t="str">
        <f>IF(OR(ISBLANK('2. Collected Data'!BH46),ISBLANK('2. Collected Data'!BH146)),"",-1*('2. Collected Data'!BH146-'2. Collected Data'!BH46))</f>
        <v/>
      </c>
      <c r="BE46" s="43"/>
      <c r="BF46" s="180"/>
      <c r="BG46" s="311">
        <f>IF(OR(ISBLANK('2. Collected Data'!BK46),ISBLANK('2. Collected Data'!BK146)),"",-1*('2. Collected Data'!BK146-'2. Collected Data'!BK46))</f>
        <v>9</v>
      </c>
    </row>
    <row r="47" spans="1:59" s="47" customFormat="1" ht="11.25" customHeight="1" x14ac:dyDescent="0.15">
      <c r="A47" s="82" t="s">
        <v>143</v>
      </c>
      <c r="B47" s="147"/>
      <c r="C47" s="309">
        <f>IF(OR(ISBLANK('2. Collected Data'!G47),ISBLANK('2. Collected Data'!G147)),"",-1*('2. Collected Data'!G147-'2. Collected Data'!G47))</f>
        <v>0</v>
      </c>
      <c r="D47" s="309">
        <f>IF(OR(ISBLANK('2. Collected Data'!H47),ISBLANK('2. Collected Data'!H147)),"",-1*('2. Collected Data'!H147-'2. Collected Data'!H47))</f>
        <v>1033</v>
      </c>
      <c r="E47" s="309">
        <f>IF(OR(ISBLANK('2. Collected Data'!I47),ISBLANK('2. Collected Data'!I147)),"",-1*('2. Collected Data'!I147-'2. Collected Data'!I47))</f>
        <v>0</v>
      </c>
      <c r="F47" s="311">
        <f>IF(OR(ISBLANK('2. Collected Data'!J47),ISBLANK('2. Collected Data'!J147)),"",-1*('2. Collected Data'!J147-'2. Collected Data'!J47))</f>
        <v>0</v>
      </c>
      <c r="G47" s="311">
        <f>IF(OR(ISBLANK('2. Collected Data'!K47),ISBLANK('2. Collected Data'!K147)),"",-1*('2. Collected Data'!K147-'2. Collected Data'!K47))</f>
        <v>0</v>
      </c>
      <c r="H47" s="311">
        <f>IF(OR(ISBLANK('2. Collected Data'!L47),ISBLANK('2. Collected Data'!L147)),"",-1*('2. Collected Data'!L147-'2. Collected Data'!L47))</f>
        <v>0</v>
      </c>
      <c r="I47" s="311">
        <f>IF(OR(ISBLANK('2. Collected Data'!M47),ISBLANK('2. Collected Data'!M147)),"",-1*('2. Collected Data'!M147-'2. Collected Data'!M47))</f>
        <v>0</v>
      </c>
      <c r="J47" s="311">
        <f>IF(OR(ISBLANK('2. Collected Data'!N47),ISBLANK('2. Collected Data'!N147)),"",-1*('2. Collected Data'!N147-'2. Collected Data'!N47))</f>
        <v>0</v>
      </c>
      <c r="K47" s="311">
        <f>IF(OR(ISBLANK('2. Collected Data'!O47),ISBLANK('2. Collected Data'!O147)),"",-1*('2. Collected Data'!O147-'2. Collected Data'!O47))</f>
        <v>0</v>
      </c>
      <c r="L47" s="311">
        <f>IF(OR(ISBLANK('2. Collected Data'!P47),ISBLANK('2. Collected Data'!P147)),"",-1*('2. Collected Data'!P147-'2. Collected Data'!P47))</f>
        <v>0</v>
      </c>
      <c r="M47" s="311">
        <f>IF(OR(ISBLANK('2. Collected Data'!Q47),ISBLANK('2. Collected Data'!Q147)),"",-1*('2. Collected Data'!Q147-'2. Collected Data'!Q47))</f>
        <v>0</v>
      </c>
      <c r="N47" s="311">
        <f>IF(OR(ISBLANK('2. Collected Data'!R47),ISBLANK('2. Collected Data'!R147)),"",-1*('2. Collected Data'!R147-'2. Collected Data'!R47))</f>
        <v>0</v>
      </c>
      <c r="O47" s="311">
        <f>IF(OR(ISBLANK('2. Collected Data'!S47),ISBLANK('2. Collected Data'!S147)),"",-1*('2. Collected Data'!S147-'2. Collected Data'!S47))</f>
        <v>0</v>
      </c>
      <c r="P47" s="311">
        <f>IF(OR(ISBLANK('2. Collected Data'!T47),ISBLANK('2. Collected Data'!T147)),"",-1*('2. Collected Data'!T147-'2. Collected Data'!T47))</f>
        <v>0</v>
      </c>
      <c r="Q47" s="311">
        <f>IF(OR(ISBLANK('2. Collected Data'!U47),ISBLANK('2. Collected Data'!U147)),"",-1*('2. Collected Data'!U147-'2. Collected Data'!U47))</f>
        <v>0</v>
      </c>
      <c r="R47" s="311">
        <f>IF(OR(ISBLANK('2. Collected Data'!V47),ISBLANK('2. Collected Data'!V147)),"",-1*('2. Collected Data'!V147-'2. Collected Data'!V47))</f>
        <v>0</v>
      </c>
      <c r="S47" s="311">
        <f>IF(OR(ISBLANK('2. Collected Data'!W47),ISBLANK('2. Collected Data'!W147)),"",-1*('2. Collected Data'!W147-'2. Collected Data'!W47))</f>
        <v>0</v>
      </c>
      <c r="T47" s="311">
        <f>IF(OR(ISBLANK('2. Collected Data'!X47),ISBLANK('2. Collected Data'!X147)),"",-1*('2. Collected Data'!X147-'2. Collected Data'!X47))</f>
        <v>0</v>
      </c>
      <c r="U47" s="311">
        <f>IF(OR(ISBLANK('2. Collected Data'!Y47),ISBLANK('2. Collected Data'!Y147)),"",-1*('2. Collected Data'!Y147-'2. Collected Data'!Y47))</f>
        <v>0</v>
      </c>
      <c r="V47" s="311">
        <f>IF(OR(ISBLANK('2. Collected Data'!Z47),ISBLANK('2. Collected Data'!Z147)),"",-1*('2. Collected Data'!Z147-'2. Collected Data'!Z47))</f>
        <v>0</v>
      </c>
      <c r="W47" s="312">
        <f>IF(OR(ISBLANK('2. Collected Data'!AA47),ISBLANK('2. Collected Data'!AA147)),"",-1*('2. Collected Data'!AA147-'2. Collected Data'!AA47))</f>
        <v>0</v>
      </c>
      <c r="X47" s="312">
        <f>IF(OR(ISBLANK('2. Collected Data'!AB47),ISBLANK('2. Collected Data'!AB147)),"",-1*('2. Collected Data'!AB147-'2. Collected Data'!AB47))</f>
        <v>0</v>
      </c>
      <c r="Y47" s="312">
        <f>IF(OR(ISBLANK('2. Collected Data'!AC47),ISBLANK('2. Collected Data'!AC147)),"",-1*('2. Collected Data'!AC147-'2. Collected Data'!AC47))</f>
        <v>0</v>
      </c>
      <c r="Z47" s="311">
        <f>IF(OR(ISBLANK('2. Collected Data'!AD47),ISBLANK('2. Collected Data'!AD147)),"",-1*('2. Collected Data'!AD147-'2. Collected Data'!AD47))</f>
        <v>0</v>
      </c>
      <c r="AA47" s="311">
        <f>IF(OR(ISBLANK('2. Collected Data'!AE47),ISBLANK('2. Collected Data'!AE147)),"",-1*('2. Collected Data'!AE147-'2. Collected Data'!AE47))</f>
        <v>0</v>
      </c>
      <c r="AB47" s="311">
        <f>IF(OR(ISBLANK('2. Collected Data'!AF47),ISBLANK('2. Collected Data'!AF147)),"",-1*('2. Collected Data'!AF147-'2. Collected Data'!AF47))</f>
        <v>0</v>
      </c>
      <c r="AC47" s="313">
        <f>IF(OR(ISBLANK('2. Collected Data'!AG47),ISBLANK('2. Collected Data'!AG147)),"",-1*('2. Collected Data'!AG147-'2. Collected Data'!AG47))</f>
        <v>0</v>
      </c>
      <c r="AD47" s="314"/>
      <c r="AE47" s="315">
        <f>IF(OR(ISBLANK('2. Collected Data'!AI47),ISBLANK('2. Collected Data'!AI147)),"",-1*('2. Collected Data'!AI147-'2. Collected Data'!AI47))</f>
        <v>4417</v>
      </c>
      <c r="AF47" s="311" t="str">
        <f>IF(OR(ISBLANK('2. Collected Data'!AJ47),ISBLANK('2. Collected Data'!AJ147)),"",-1*('2. Collected Data'!AJ147-'2. Collected Data'!AJ47))</f>
        <v/>
      </c>
      <c r="AG47" s="311" t="str">
        <f>IF(OR(ISBLANK('2. Collected Data'!AK47),ISBLANK('2. Collected Data'!AK147)),"",-1*('2. Collected Data'!AK147-'2. Collected Data'!AK47))</f>
        <v/>
      </c>
      <c r="AH47" s="311">
        <f>IF(OR(ISBLANK('2. Collected Data'!AL47),ISBLANK('2. Collected Data'!AL147)),"",-1*('2. Collected Data'!AL147-'2. Collected Data'!AL47))</f>
        <v>160</v>
      </c>
      <c r="AI47" s="311" t="str">
        <f>IF(OR(ISBLANK('2. Collected Data'!AM47),ISBLANK('2. Collected Data'!AM147)),"",-1*('2. Collected Data'!AM147-'2. Collected Data'!AM47))</f>
        <v/>
      </c>
      <c r="AJ47" s="316"/>
      <c r="AK47" s="311">
        <f>IF(OR(ISBLANK('2. Collected Data'!AO47),ISBLANK('2. Collected Data'!AO147)),"",-1*('2. Collected Data'!AO147-'2. Collected Data'!AO47))</f>
        <v>675387</v>
      </c>
      <c r="AL47" s="311" t="str">
        <f>IF(OR(ISBLANK('2. Collected Data'!AP47),ISBLANK('2. Collected Data'!AP147)),"",-1*('2. Collected Data'!AP147-'2. Collected Data'!AP47))</f>
        <v/>
      </c>
      <c r="AM47" s="311" t="str">
        <f>IF(OR(ISBLANK('2. Collected Data'!AQ47),ISBLANK('2. Collected Data'!AQ147)),"",-1*('2. Collected Data'!AQ147-'2. Collected Data'!AQ47))</f>
        <v/>
      </c>
      <c r="AN47" s="311">
        <f>IF(OR(ISBLANK('2. Collected Data'!AR47),ISBLANK('2. Collected Data'!AR147)),"",-1*('2. Collected Data'!AR147-'2. Collected Data'!AR47))</f>
        <v>-7050</v>
      </c>
      <c r="AO47" s="311" t="str">
        <f>IF(OR(ISBLANK('2. Collected Data'!AS47),ISBLANK('2. Collected Data'!AS147)),"",-1*('2. Collected Data'!AS147-'2. Collected Data'!AS47))</f>
        <v/>
      </c>
      <c r="AP47" s="311">
        <f>IF(OR(ISBLANK('2. Collected Data'!AT47),ISBLANK('2. Collected Data'!AT147)),"",-1*('2. Collected Data'!AT147-'2. Collected Data'!AT47))</f>
        <v>219869</v>
      </c>
      <c r="AQ47" s="313" t="str">
        <f>IF(OR(ISBLANK('2. Collected Data'!AU47),ISBLANK('2. Collected Data'!AU147)),"",-1*('2. Collected Data'!AU147-'2. Collected Data'!AU47))</f>
        <v/>
      </c>
      <c r="AR47" s="314"/>
      <c r="AS47" s="312">
        <f>IF(OR(ISBLANK('2. Collected Data'!AW47),ISBLANK('2. Collected Data'!AW147)),"",-1*('2. Collected Data'!AW147-'2. Collected Data'!AW47))</f>
        <v>0</v>
      </c>
      <c r="AT47" s="312">
        <f>IF(OR(ISBLANK('2. Collected Data'!AX47),ISBLANK('2. Collected Data'!AX147)),"",-1*('2. Collected Data'!AX147-'2. Collected Data'!AX47))</f>
        <v>0</v>
      </c>
      <c r="AU47" s="317"/>
      <c r="AV47" s="318"/>
      <c r="AW47" s="314"/>
      <c r="AX47" s="319">
        <f>IF(OR(ISBLANK('2. Collected Data'!BB47),ISBLANK('2. Collected Data'!BB147)),"",-1*('2. Collected Data'!BB147-'2. Collected Data'!BB47))</f>
        <v>1.75</v>
      </c>
      <c r="AY47" s="320">
        <f>IF(OR(ISBLANK('2. Collected Data'!BC47),ISBLANK('2. Collected Data'!BC147)),"",-1*('2. Collected Data'!BC147-'2. Collected Data'!BC47))</f>
        <v>-1470012</v>
      </c>
      <c r="AZ47" s="320">
        <f>IF(OR(ISBLANK('2. Collected Data'!BD47),ISBLANK('2. Collected Data'!BD147)),"",-1*('2. Collected Data'!BD147-'2. Collected Data'!BD47))</f>
        <v>-1065797</v>
      </c>
      <c r="BA47" s="320">
        <f>IF(OR(ISBLANK('2. Collected Data'!BE47),ISBLANK('2. Collected Data'!BE147)),"",-1*('2. Collected Data'!BE147-'2. Collected Data'!BE47))</f>
        <v>846615.0700000003</v>
      </c>
      <c r="BB47" s="320">
        <f>IF(OR(ISBLANK('2. Collected Data'!BF47),ISBLANK('2. Collected Data'!BF147)),"",-1*('2. Collected Data'!BF147-'2. Collected Data'!BF47))</f>
        <v>-15674589</v>
      </c>
      <c r="BC47" s="317"/>
      <c r="BD47" s="319" t="str">
        <f>IF(OR(ISBLANK('2. Collected Data'!BH47),ISBLANK('2. Collected Data'!BH147)),"",-1*('2. Collected Data'!BH147-'2. Collected Data'!BH47))</f>
        <v/>
      </c>
      <c r="BE47" s="43"/>
      <c r="BF47" s="180"/>
      <c r="BG47" s="311">
        <f>IF(OR(ISBLANK('2. Collected Data'!BK47),ISBLANK('2. Collected Data'!BK147)),"",-1*('2. Collected Data'!BK147-'2. Collected Data'!BK47))</f>
        <v>-1406</v>
      </c>
    </row>
    <row r="48" spans="1:59" s="50" customFormat="1" ht="11.25" customHeight="1" x14ac:dyDescent="0.15">
      <c r="A48" s="82" t="s">
        <v>116</v>
      </c>
      <c r="B48" s="147"/>
      <c r="C48" s="309">
        <f>IF(OR(ISBLANK('2. Collected Data'!G48),ISBLANK('2. Collected Data'!G148)),"",-1*('2. Collected Data'!G148-'2. Collected Data'!G48))</f>
        <v>-285</v>
      </c>
      <c r="D48" s="309">
        <f>IF(OR(ISBLANK('2. Collected Data'!H48),ISBLANK('2. Collected Data'!H148)),"",-1*('2. Collected Data'!H148-'2. Collected Data'!H48))</f>
        <v>-385</v>
      </c>
      <c r="E48" s="309">
        <f>IF(OR(ISBLANK('2. Collected Data'!I48),ISBLANK('2. Collected Data'!I148)),"",-1*('2. Collected Data'!I148-'2. Collected Data'!I48))</f>
        <v>11</v>
      </c>
      <c r="F48" s="311" t="str">
        <f>IF(OR(ISBLANK('2. Collected Data'!J48),ISBLANK('2. Collected Data'!J148)),"",-1*('2. Collected Data'!J148-'2. Collected Data'!J48))</f>
        <v/>
      </c>
      <c r="G48" s="311">
        <f>IF(OR(ISBLANK('2. Collected Data'!K48),ISBLANK('2. Collected Data'!K148)),"",-1*('2. Collected Data'!K148-'2. Collected Data'!K48))</f>
        <v>0</v>
      </c>
      <c r="H48" s="311">
        <f>IF(OR(ISBLANK('2. Collected Data'!L48),ISBLANK('2. Collected Data'!L148)),"",-1*('2. Collected Data'!L148-'2. Collected Data'!L48))</f>
        <v>0</v>
      </c>
      <c r="I48" s="311">
        <f>IF(OR(ISBLANK('2. Collected Data'!M48),ISBLANK('2. Collected Data'!M148)),"",-1*('2. Collected Data'!M148-'2. Collected Data'!M48))</f>
        <v>8</v>
      </c>
      <c r="J48" s="311">
        <f>IF(OR(ISBLANK('2. Collected Data'!N48),ISBLANK('2. Collected Data'!N148)),"",-1*('2. Collected Data'!N148-'2. Collected Data'!N48))</f>
        <v>1</v>
      </c>
      <c r="K48" s="311">
        <f>IF(OR(ISBLANK('2. Collected Data'!O48),ISBLANK('2. Collected Data'!O148)),"",-1*('2. Collected Data'!O148-'2. Collected Data'!O48))</f>
        <v>11</v>
      </c>
      <c r="L48" s="311">
        <f>IF(OR(ISBLANK('2. Collected Data'!P48),ISBLANK('2. Collected Data'!P148)),"",-1*('2. Collected Data'!P148-'2. Collected Data'!P48))</f>
        <v>0</v>
      </c>
      <c r="M48" s="311">
        <f>IF(OR(ISBLANK('2. Collected Data'!Q48),ISBLANK('2. Collected Data'!Q148)),"",-1*('2. Collected Data'!Q148-'2. Collected Data'!Q48))</f>
        <v>0</v>
      </c>
      <c r="N48" s="311">
        <f>IF(OR(ISBLANK('2. Collected Data'!R48),ISBLANK('2. Collected Data'!R148)),"",-1*('2. Collected Data'!R148-'2. Collected Data'!R48))</f>
        <v>0</v>
      </c>
      <c r="O48" s="311">
        <f>IF(OR(ISBLANK('2. Collected Data'!S48),ISBLANK('2. Collected Data'!S148)),"",-1*('2. Collected Data'!S148-'2. Collected Data'!S48))</f>
        <v>0</v>
      </c>
      <c r="P48" s="311">
        <f>IF(OR(ISBLANK('2. Collected Data'!T48),ISBLANK('2. Collected Data'!T148)),"",-1*('2. Collected Data'!T148-'2. Collected Data'!T48))</f>
        <v>0</v>
      </c>
      <c r="Q48" s="311">
        <f>IF(OR(ISBLANK('2. Collected Data'!U48),ISBLANK('2. Collected Data'!U148)),"",-1*('2. Collected Data'!U148-'2. Collected Data'!U48))</f>
        <v>0</v>
      </c>
      <c r="R48" s="311">
        <f>IF(OR(ISBLANK('2. Collected Data'!V48),ISBLANK('2. Collected Data'!V148)),"",-1*('2. Collected Data'!V148-'2. Collected Data'!V48))</f>
        <v>0</v>
      </c>
      <c r="S48" s="311">
        <f>IF(OR(ISBLANK('2. Collected Data'!W48),ISBLANK('2. Collected Data'!W148)),"",-1*('2. Collected Data'!W148-'2. Collected Data'!W48))</f>
        <v>0</v>
      </c>
      <c r="T48" s="311">
        <f>IF(OR(ISBLANK('2. Collected Data'!X48),ISBLANK('2. Collected Data'!X148)),"",-1*('2. Collected Data'!X148-'2. Collected Data'!X48))</f>
        <v>0</v>
      </c>
      <c r="U48" s="311">
        <f>IF(OR(ISBLANK('2. Collected Data'!Y48),ISBLANK('2. Collected Data'!Y148)),"",-1*('2. Collected Data'!Y148-'2. Collected Data'!Y48))</f>
        <v>-41</v>
      </c>
      <c r="V48" s="311">
        <f>IF(OR(ISBLANK('2. Collected Data'!Z48),ISBLANK('2. Collected Data'!Z148)),"",-1*('2. Collected Data'!Z148-'2. Collected Data'!Z48))</f>
        <v>-4</v>
      </c>
      <c r="W48" s="312">
        <f>IF(OR(ISBLANK('2. Collected Data'!AA48),ISBLANK('2. Collected Data'!AA148)),"",-1*('2. Collected Data'!AA148-'2. Collected Data'!AA48))</f>
        <v>4.0000000000000036E-2</v>
      </c>
      <c r="X48" s="312">
        <f>IF(OR(ISBLANK('2. Collected Data'!AB48),ISBLANK('2. Collected Data'!AB148)),"",-1*('2. Collected Data'!AB148-'2. Collected Data'!AB48))</f>
        <v>-0.02</v>
      </c>
      <c r="Y48" s="312">
        <f>IF(OR(ISBLANK('2. Collected Data'!AC48),ISBLANK('2. Collected Data'!AC148)),"",-1*('2. Collected Data'!AC148-'2. Collected Data'!AC48))</f>
        <v>-1.9999999999999997E-2</v>
      </c>
      <c r="Z48" s="311">
        <f>IF(OR(ISBLANK('2. Collected Data'!AD48),ISBLANK('2. Collected Data'!AD148)),"",-1*('2. Collected Data'!AD148-'2. Collected Data'!AD48))</f>
        <v>-1</v>
      </c>
      <c r="AA48" s="311">
        <f>IF(OR(ISBLANK('2. Collected Data'!AE48),ISBLANK('2. Collected Data'!AE148)),"",-1*('2. Collected Data'!AE148-'2. Collected Data'!AE48))</f>
        <v>11197</v>
      </c>
      <c r="AB48" s="311">
        <f>IF(OR(ISBLANK('2. Collected Data'!AF48),ISBLANK('2. Collected Data'!AF148)),"",-1*('2. Collected Data'!AF148-'2. Collected Data'!AF48))</f>
        <v>-1</v>
      </c>
      <c r="AC48" s="313">
        <f>IF(OR(ISBLANK('2. Collected Data'!AG48),ISBLANK('2. Collected Data'!AG148)),"",-1*('2. Collected Data'!AG148-'2. Collected Data'!AG48))</f>
        <v>412550</v>
      </c>
      <c r="AD48" s="314"/>
      <c r="AE48" s="315">
        <f>IF(OR(ISBLANK('2. Collected Data'!AI48),ISBLANK('2. Collected Data'!AI148)),"",-1*('2. Collected Data'!AI148-'2. Collected Data'!AI48))</f>
        <v>-41421</v>
      </c>
      <c r="AF48" s="311">
        <f>IF(OR(ISBLANK('2. Collected Data'!AJ48),ISBLANK('2. Collected Data'!AJ148)),"",-1*('2. Collected Data'!AJ148-'2. Collected Data'!AJ48))</f>
        <v>-800</v>
      </c>
      <c r="AG48" s="311">
        <f>IF(OR(ISBLANK('2. Collected Data'!AK48),ISBLANK('2. Collected Data'!AK148)),"",-1*('2. Collected Data'!AK148-'2. Collected Data'!AK48))</f>
        <v>0</v>
      </c>
      <c r="AH48" s="311">
        <f>IF(OR(ISBLANK('2. Collected Data'!AL48),ISBLANK('2. Collected Data'!AL148)),"",-1*('2. Collected Data'!AL148-'2. Collected Data'!AL48))</f>
        <v>-378</v>
      </c>
      <c r="AI48" s="311">
        <f>IF(OR(ISBLANK('2. Collected Data'!AM48),ISBLANK('2. Collected Data'!AM148)),"",-1*('2. Collected Data'!AM148-'2. Collected Data'!AM48))</f>
        <v>0</v>
      </c>
      <c r="AJ48" s="316"/>
      <c r="AK48" s="311">
        <f>IF(OR(ISBLANK('2. Collected Data'!AO48),ISBLANK('2. Collected Data'!AO148)),"",-1*('2. Collected Data'!AO148-'2. Collected Data'!AO48))</f>
        <v>-516431</v>
      </c>
      <c r="AL48" s="311">
        <f>IF(OR(ISBLANK('2. Collected Data'!AP48),ISBLANK('2. Collected Data'!AP148)),"",-1*('2. Collected Data'!AP148-'2. Collected Data'!AP48))</f>
        <v>-103278</v>
      </c>
      <c r="AM48" s="311">
        <f>IF(OR(ISBLANK('2. Collected Data'!AQ48),ISBLANK('2. Collected Data'!AQ148)),"",-1*('2. Collected Data'!AQ148-'2. Collected Data'!AQ48))</f>
        <v>0</v>
      </c>
      <c r="AN48" s="311">
        <f>IF(OR(ISBLANK('2. Collected Data'!AR48),ISBLANK('2. Collected Data'!AR148)),"",-1*('2. Collected Data'!AR148-'2. Collected Data'!AR48))</f>
        <v>0</v>
      </c>
      <c r="AO48" s="311">
        <f>IF(OR(ISBLANK('2. Collected Data'!AS48),ISBLANK('2. Collected Data'!AS148)),"",-1*('2. Collected Data'!AS148-'2. Collected Data'!AS48))</f>
        <v>0</v>
      </c>
      <c r="AP48" s="311">
        <f>IF(OR(ISBLANK('2. Collected Data'!AT48),ISBLANK('2. Collected Data'!AT148)),"",-1*('2. Collected Data'!AT148-'2. Collected Data'!AT48))</f>
        <v>38199</v>
      </c>
      <c r="AQ48" s="313">
        <f>IF(OR(ISBLANK('2. Collected Data'!AU48),ISBLANK('2. Collected Data'!AU148)),"",-1*('2. Collected Data'!AU148-'2. Collected Data'!AU48))</f>
        <v>21171</v>
      </c>
      <c r="AR48" s="314"/>
      <c r="AS48" s="312">
        <f>IF(OR(ISBLANK('2. Collected Data'!AW48),ISBLANK('2. Collected Data'!AW148)),"",-1*('2. Collected Data'!AW148-'2. Collected Data'!AW48))</f>
        <v>4.0000000000000036E-2</v>
      </c>
      <c r="AT48" s="312">
        <f>IF(OR(ISBLANK('2. Collected Data'!AX48),ISBLANK('2. Collected Data'!AX148)),"",-1*('2. Collected Data'!AX148-'2. Collected Data'!AX48))</f>
        <v>-4.0000000000000008E-2</v>
      </c>
      <c r="AU48" s="317"/>
      <c r="AV48" s="318"/>
      <c r="AW48" s="314"/>
      <c r="AX48" s="319">
        <f>IF(OR(ISBLANK('2. Collected Data'!BB48),ISBLANK('2. Collected Data'!BB148)),"",-1*('2. Collected Data'!BB148-'2. Collected Data'!BB48))</f>
        <v>3.5799999999999983</v>
      </c>
      <c r="AY48" s="320">
        <f>IF(OR(ISBLANK('2. Collected Data'!BC48),ISBLANK('2. Collected Data'!BC148)),"",-1*('2. Collected Data'!BC148-'2. Collected Data'!BC48))</f>
        <v>-8004856</v>
      </c>
      <c r="AZ48" s="320">
        <f>IF(OR(ISBLANK('2. Collected Data'!BD48),ISBLANK('2. Collected Data'!BD148)),"",-1*('2. Collected Data'!BD148-'2. Collected Data'!BD48))</f>
        <v>197714</v>
      </c>
      <c r="BA48" s="320">
        <f>IF(OR(ISBLANK('2. Collected Data'!BE48),ISBLANK('2. Collected Data'!BE148)),"",-1*('2. Collected Data'!BE148-'2. Collected Data'!BE48))</f>
        <v>-482312</v>
      </c>
      <c r="BB48" s="320">
        <f>IF(OR(ISBLANK('2. Collected Data'!BF48),ISBLANK('2. Collected Data'!BF148)),"",-1*('2. Collected Data'!BF148-'2. Collected Data'!BF48))</f>
        <v>-8289454</v>
      </c>
      <c r="BC48" s="317"/>
      <c r="BD48" s="319">
        <f>IF(OR(ISBLANK('2. Collected Data'!BH48),ISBLANK('2. Collected Data'!BH148)),"",-1*('2. Collected Data'!BH148-'2. Collected Data'!BH48))</f>
        <v>-3.0399999999999991</v>
      </c>
      <c r="BE48" s="43"/>
      <c r="BF48" s="180"/>
      <c r="BG48" s="311">
        <f>IF(OR(ISBLANK('2. Collected Data'!BK48),ISBLANK('2. Collected Data'!BK148)),"",-1*('2. Collected Data'!BK148-'2. Collected Data'!BK48))</f>
        <v>-31</v>
      </c>
    </row>
    <row r="49" spans="1:59" s="50" customFormat="1" ht="11.25" customHeight="1" x14ac:dyDescent="0.15">
      <c r="A49" s="82" t="s">
        <v>357</v>
      </c>
      <c r="B49" s="147"/>
      <c r="C49" s="309">
        <f>IF(OR(ISBLANK('2. Collected Data'!G49),ISBLANK('2. Collected Data'!G149)),"",-1*('2. Collected Data'!G149-'2. Collected Data'!G49))</f>
        <v>527</v>
      </c>
      <c r="D49" s="309">
        <f>IF(OR(ISBLANK('2. Collected Data'!H49),ISBLANK('2. Collected Data'!H149)),"",-1*('2. Collected Data'!H149-'2. Collected Data'!H49))</f>
        <v>-235</v>
      </c>
      <c r="E49" s="309">
        <f>IF(OR(ISBLANK('2. Collected Data'!I49),ISBLANK('2. Collected Data'!I149)),"",-1*('2. Collected Data'!I149-'2. Collected Data'!I49))</f>
        <v>-3</v>
      </c>
      <c r="F49" s="311">
        <f>IF(OR(ISBLANK('2. Collected Data'!J49),ISBLANK('2. Collected Data'!J149)),"",-1*('2. Collected Data'!J149-'2. Collected Data'!J49))</f>
        <v>-4</v>
      </c>
      <c r="G49" s="311">
        <f>IF(OR(ISBLANK('2. Collected Data'!K49),ISBLANK('2. Collected Data'!K149)),"",-1*('2. Collected Data'!K149-'2. Collected Data'!K49))</f>
        <v>0</v>
      </c>
      <c r="H49" s="311">
        <f>IF(OR(ISBLANK('2. Collected Data'!L49),ISBLANK('2. Collected Data'!L149)),"",-1*('2. Collected Data'!L149-'2. Collected Data'!L49))</f>
        <v>0</v>
      </c>
      <c r="I49" s="311">
        <f>IF(OR(ISBLANK('2. Collected Data'!M49),ISBLANK('2. Collected Data'!M149)),"",-1*('2. Collected Data'!M149-'2. Collected Data'!M49))</f>
        <v>-9</v>
      </c>
      <c r="J49" s="311">
        <f>IF(OR(ISBLANK('2. Collected Data'!N49),ISBLANK('2. Collected Data'!N149)),"",-1*('2. Collected Data'!N149-'2. Collected Data'!N49))</f>
        <v>0</v>
      </c>
      <c r="K49" s="311">
        <f>IF(OR(ISBLANK('2. Collected Data'!O49),ISBLANK('2. Collected Data'!O149)),"",-1*('2. Collected Data'!O149-'2. Collected Data'!O49))</f>
        <v>15</v>
      </c>
      <c r="L49" s="311">
        <f>IF(OR(ISBLANK('2. Collected Data'!P49),ISBLANK('2. Collected Data'!P149)),"",-1*('2. Collected Data'!P149-'2. Collected Data'!P49))</f>
        <v>0</v>
      </c>
      <c r="M49" s="311">
        <f>IF(OR(ISBLANK('2. Collected Data'!Q49),ISBLANK('2. Collected Data'!Q149)),"",-1*('2. Collected Data'!Q149-'2. Collected Data'!Q49))</f>
        <v>407</v>
      </c>
      <c r="N49" s="311">
        <f>IF(OR(ISBLANK('2. Collected Data'!R49),ISBLANK('2. Collected Data'!R149)),"",-1*('2. Collected Data'!R149-'2. Collected Data'!R49))</f>
        <v>117</v>
      </c>
      <c r="O49" s="311">
        <f>IF(OR(ISBLANK('2. Collected Data'!S49),ISBLANK('2. Collected Data'!S149)),"",-1*('2. Collected Data'!S149-'2. Collected Data'!S49))</f>
        <v>0</v>
      </c>
      <c r="P49" s="311">
        <f>IF(OR(ISBLANK('2. Collected Data'!T49),ISBLANK('2. Collected Data'!T149)),"",-1*('2. Collected Data'!T149-'2. Collected Data'!T49))</f>
        <v>2</v>
      </c>
      <c r="Q49" s="311">
        <f>IF(OR(ISBLANK('2. Collected Data'!U49),ISBLANK('2. Collected Data'!U149)),"",-1*('2. Collected Data'!U149-'2. Collected Data'!U49))</f>
        <v>0</v>
      </c>
      <c r="R49" s="311">
        <f>IF(OR(ISBLANK('2. Collected Data'!V49),ISBLANK('2. Collected Data'!V149)),"",-1*('2. Collected Data'!V149-'2. Collected Data'!V49))</f>
        <v>0</v>
      </c>
      <c r="S49" s="311">
        <f>IF(OR(ISBLANK('2. Collected Data'!W49),ISBLANK('2. Collected Data'!W149)),"",-1*('2. Collected Data'!W149-'2. Collected Data'!W49))</f>
        <v>15</v>
      </c>
      <c r="T49" s="311">
        <f>IF(OR(ISBLANK('2. Collected Data'!X49),ISBLANK('2. Collected Data'!X149)),"",-1*('2. Collected Data'!X149-'2. Collected Data'!X49))</f>
        <v>0</v>
      </c>
      <c r="U49" s="311">
        <f>IF(OR(ISBLANK('2. Collected Data'!Y49),ISBLANK('2. Collected Data'!Y149)),"",-1*('2. Collected Data'!Y149-'2. Collected Data'!Y49))</f>
        <v>800</v>
      </c>
      <c r="V49" s="311">
        <f>IF(OR(ISBLANK('2. Collected Data'!Z49),ISBLANK('2. Collected Data'!Z149)),"",-1*('2. Collected Data'!Z149-'2. Collected Data'!Z49))</f>
        <v>-100</v>
      </c>
      <c r="W49" s="312">
        <f>IF(OR(ISBLANK('2. Collected Data'!AA49),ISBLANK('2. Collected Data'!AA149)),"",-1*('2. Collected Data'!AA149-'2. Collected Data'!AA49))</f>
        <v>0.14999999999999991</v>
      </c>
      <c r="X49" s="312">
        <f>IF(OR(ISBLANK('2. Collected Data'!AB49),ISBLANK('2. Collected Data'!AB149)),"",-1*('2. Collected Data'!AB149-'2. Collected Data'!AB49))</f>
        <v>-0.15000000000000002</v>
      </c>
      <c r="Y49" s="312">
        <f>IF(OR(ISBLANK('2. Collected Data'!AC49),ISBLANK('2. Collected Data'!AC149)),"",-1*('2. Collected Data'!AC149-'2. Collected Data'!AC49))</f>
        <v>0</v>
      </c>
      <c r="Z49" s="311">
        <f>IF(OR(ISBLANK('2. Collected Data'!AD49),ISBLANK('2. Collected Data'!AD149)),"",-1*('2. Collected Data'!AD149-'2. Collected Data'!AD49))</f>
        <v>61</v>
      </c>
      <c r="AA49" s="311">
        <f>IF(OR(ISBLANK('2. Collected Data'!AE49),ISBLANK('2. Collected Data'!AE149)),"",-1*('2. Collected Data'!AE149-'2. Collected Data'!AE49))</f>
        <v>74100</v>
      </c>
      <c r="AB49" s="311">
        <f>IF(OR(ISBLANK('2. Collected Data'!AF49),ISBLANK('2. Collected Data'!AF149)),"",-1*('2. Collected Data'!AF149-'2. Collected Data'!AF49))</f>
        <v>15</v>
      </c>
      <c r="AC49" s="313" t="str">
        <f>IF(OR(ISBLANK('2. Collected Data'!AG49),ISBLANK('2. Collected Data'!AG149)),"",-1*('2. Collected Data'!AG149-'2. Collected Data'!AG49))</f>
        <v/>
      </c>
      <c r="AD49" s="314"/>
      <c r="AE49" s="315" t="e">
        <f>IF(OR(ISBLANK('2. Collected Data'!AI49),ISBLANK('2. Collected Data'!AI149)),"",-1*('2. Collected Data'!AI149-'2. Collected Data'!AI49))</f>
        <v>#VALUE!</v>
      </c>
      <c r="AF49" s="311" t="str">
        <f>IF(OR(ISBLANK('2. Collected Data'!AJ49),ISBLANK('2. Collected Data'!AJ149)),"",-1*('2. Collected Data'!AJ149-'2. Collected Data'!AJ49))</f>
        <v/>
      </c>
      <c r="AG49" s="311" t="str">
        <f>IF(OR(ISBLANK('2. Collected Data'!AK49),ISBLANK('2. Collected Data'!AK149)),"",-1*('2. Collected Data'!AK149-'2. Collected Data'!AK49))</f>
        <v/>
      </c>
      <c r="AH49" s="311" t="str">
        <f>IF(OR(ISBLANK('2. Collected Data'!AL49),ISBLANK('2. Collected Data'!AL149)),"",-1*('2. Collected Data'!AL149-'2. Collected Data'!AL49))</f>
        <v/>
      </c>
      <c r="AI49" s="311" t="str">
        <f>IF(OR(ISBLANK('2. Collected Data'!AM49),ISBLANK('2. Collected Data'!AM149)),"",-1*('2. Collected Data'!AM149-'2. Collected Data'!AM49))</f>
        <v/>
      </c>
      <c r="AJ49" s="316"/>
      <c r="AK49" s="311">
        <f>IF(OR(ISBLANK('2. Collected Data'!AO49),ISBLANK('2. Collected Data'!AO149)),"",-1*('2. Collected Data'!AO149-'2. Collected Data'!AO49))</f>
        <v>-400000</v>
      </c>
      <c r="AL49" s="311">
        <f>IF(OR(ISBLANK('2. Collected Data'!AP49),ISBLANK('2. Collected Data'!AP149)),"",-1*('2. Collected Data'!AP149-'2. Collected Data'!AP49))</f>
        <v>0</v>
      </c>
      <c r="AM49" s="311">
        <f>IF(OR(ISBLANK('2. Collected Data'!AQ49),ISBLANK('2. Collected Data'!AQ149)),"",-1*('2. Collected Data'!AQ149-'2. Collected Data'!AQ49))</f>
        <v>0</v>
      </c>
      <c r="AN49" s="311">
        <f>IF(OR(ISBLANK('2. Collected Data'!AR49),ISBLANK('2. Collected Data'!AR149)),"",-1*('2. Collected Data'!AR149-'2. Collected Data'!AR49))</f>
        <v>0</v>
      </c>
      <c r="AO49" s="311">
        <f>IF(OR(ISBLANK('2. Collected Data'!AS49),ISBLANK('2. Collected Data'!AS149)),"",-1*('2. Collected Data'!AS149-'2. Collected Data'!AS49))</f>
        <v>0</v>
      </c>
      <c r="AP49" s="311">
        <f>IF(OR(ISBLANK('2. Collected Data'!AT49),ISBLANK('2. Collected Data'!AT149)),"",-1*('2. Collected Data'!AT149-'2. Collected Data'!AT49))</f>
        <v>0</v>
      </c>
      <c r="AQ49" s="313" t="str">
        <f>IF(OR(ISBLANK('2. Collected Data'!AU49),ISBLANK('2. Collected Data'!AU149)),"",-1*('2. Collected Data'!AU149-'2. Collected Data'!AU49))</f>
        <v/>
      </c>
      <c r="AR49" s="314"/>
      <c r="AS49" s="312">
        <f>IF(OR(ISBLANK('2. Collected Data'!AW49),ISBLANK('2. Collected Data'!AW149)),"",-1*('2. Collected Data'!AW149-'2. Collected Data'!AW49))</f>
        <v>0</v>
      </c>
      <c r="AT49" s="312">
        <f>IF(OR(ISBLANK('2. Collected Data'!AX49),ISBLANK('2. Collected Data'!AX149)),"",-1*('2. Collected Data'!AX149-'2. Collected Data'!AX49))</f>
        <v>0</v>
      </c>
      <c r="AU49" s="317"/>
      <c r="AV49" s="318"/>
      <c r="AW49" s="314"/>
      <c r="AX49" s="319">
        <f>IF(OR(ISBLANK('2. Collected Data'!BB49),ISBLANK('2. Collected Data'!BB149)),"",-1*('2. Collected Data'!BB149-'2. Collected Data'!BB49))</f>
        <v>45</v>
      </c>
      <c r="AY49" s="320">
        <f>IF(OR(ISBLANK('2. Collected Data'!BC49),ISBLANK('2. Collected Data'!BC149)),"",-1*('2. Collected Data'!BC149-'2. Collected Data'!BC49))</f>
        <v>-452238</v>
      </c>
      <c r="AZ49" s="320">
        <f>IF(OR(ISBLANK('2. Collected Data'!BD49),ISBLANK('2. Collected Data'!BD149)),"",-1*('2. Collected Data'!BD149-'2. Collected Data'!BD49))</f>
        <v>-180027</v>
      </c>
      <c r="BA49" s="320">
        <f>IF(OR(ISBLANK('2. Collected Data'!BE49),ISBLANK('2. Collected Data'!BE149)),"",-1*('2. Collected Data'!BE149-'2. Collected Data'!BE49))</f>
        <v>-654757</v>
      </c>
      <c r="BB49" s="320">
        <f>IF(OR(ISBLANK('2. Collected Data'!BF49),ISBLANK('2. Collected Data'!BF149)),"",-1*('2. Collected Data'!BF149-'2. Collected Data'!BF49))</f>
        <v>3243847</v>
      </c>
      <c r="BC49" s="317"/>
      <c r="BD49" s="319" t="str">
        <f>IF(OR(ISBLANK('2. Collected Data'!BH49),ISBLANK('2. Collected Data'!BH149)),"",-1*('2. Collected Data'!BH149-'2. Collected Data'!BH49))</f>
        <v/>
      </c>
      <c r="BE49" s="43"/>
      <c r="BF49" s="180"/>
      <c r="BG49" s="311">
        <f>IF(OR(ISBLANK('2. Collected Data'!BK49),ISBLANK('2. Collected Data'!BK149)),"",-1*('2. Collected Data'!BK149-'2. Collected Data'!BK49))</f>
        <v>-3</v>
      </c>
    </row>
    <row r="50" spans="1:59" s="47" customFormat="1" ht="11.25" customHeight="1" x14ac:dyDescent="0.15">
      <c r="A50" s="82" t="s">
        <v>144</v>
      </c>
      <c r="B50" s="147"/>
      <c r="C50" s="309">
        <f>IF(OR(ISBLANK('2. Collected Data'!G50),ISBLANK('2. Collected Data'!G150)),"",-1*('2. Collected Data'!G150-'2. Collected Data'!G50))</f>
        <v>0</v>
      </c>
      <c r="D50" s="309">
        <f>IF(OR(ISBLANK('2. Collected Data'!H50),ISBLANK('2. Collected Data'!H150)),"",-1*('2. Collected Data'!H150-'2. Collected Data'!H50))</f>
        <v>0</v>
      </c>
      <c r="E50" s="309">
        <f>IF(OR(ISBLANK('2. Collected Data'!I50),ISBLANK('2. Collected Data'!I150)),"",-1*('2. Collected Data'!I150-'2. Collected Data'!I50))</f>
        <v>0</v>
      </c>
      <c r="F50" s="311">
        <f>IF(OR(ISBLANK('2. Collected Data'!J50),ISBLANK('2. Collected Data'!J150)),"",-1*('2. Collected Data'!J150-'2. Collected Data'!J50))</f>
        <v>0</v>
      </c>
      <c r="G50" s="311">
        <f>IF(OR(ISBLANK('2. Collected Data'!K50),ISBLANK('2. Collected Data'!K150)),"",-1*('2. Collected Data'!K150-'2. Collected Data'!K50))</f>
        <v>0</v>
      </c>
      <c r="H50" s="311">
        <f>IF(OR(ISBLANK('2. Collected Data'!L50),ISBLANK('2. Collected Data'!L150)),"",-1*('2. Collected Data'!L150-'2. Collected Data'!L50))</f>
        <v>0</v>
      </c>
      <c r="I50" s="311">
        <f>IF(OR(ISBLANK('2. Collected Data'!M50),ISBLANK('2. Collected Data'!M150)),"",-1*('2. Collected Data'!M150-'2. Collected Data'!M50))</f>
        <v>0</v>
      </c>
      <c r="J50" s="311">
        <f>IF(OR(ISBLANK('2. Collected Data'!N50),ISBLANK('2. Collected Data'!N150)),"",-1*('2. Collected Data'!N150-'2. Collected Data'!N50))</f>
        <v>0</v>
      </c>
      <c r="K50" s="311">
        <f>IF(OR(ISBLANK('2. Collected Data'!O50),ISBLANK('2. Collected Data'!O150)),"",-1*('2. Collected Data'!O150-'2. Collected Data'!O50))</f>
        <v>-144</v>
      </c>
      <c r="L50" s="311">
        <f>IF(OR(ISBLANK('2. Collected Data'!P50),ISBLANK('2. Collected Data'!P150)),"",-1*('2. Collected Data'!P150-'2. Collected Data'!P50))</f>
        <v>0</v>
      </c>
      <c r="M50" s="311">
        <f>IF(OR(ISBLANK('2. Collected Data'!Q50),ISBLANK('2. Collected Data'!Q150)),"",-1*('2. Collected Data'!Q150-'2. Collected Data'!Q50))</f>
        <v>0</v>
      </c>
      <c r="N50" s="311">
        <f>IF(OR(ISBLANK('2. Collected Data'!R50),ISBLANK('2. Collected Data'!R150)),"",-1*('2. Collected Data'!R150-'2. Collected Data'!R50))</f>
        <v>0</v>
      </c>
      <c r="O50" s="311">
        <f>IF(OR(ISBLANK('2. Collected Data'!S50),ISBLANK('2. Collected Data'!S150)),"",-1*('2. Collected Data'!S150-'2. Collected Data'!S50))</f>
        <v>0</v>
      </c>
      <c r="P50" s="311">
        <f>IF(OR(ISBLANK('2. Collected Data'!T50),ISBLANK('2. Collected Data'!T150)),"",-1*('2. Collected Data'!T150-'2. Collected Data'!T50))</f>
        <v>0</v>
      </c>
      <c r="Q50" s="311">
        <f>IF(OR(ISBLANK('2. Collected Data'!U50),ISBLANK('2. Collected Data'!U150)),"",-1*('2. Collected Data'!U150-'2. Collected Data'!U50))</f>
        <v>0</v>
      </c>
      <c r="R50" s="311">
        <f>IF(OR(ISBLANK('2. Collected Data'!V50),ISBLANK('2. Collected Data'!V150)),"",-1*('2. Collected Data'!V150-'2. Collected Data'!V50))</f>
        <v>0</v>
      </c>
      <c r="S50" s="311">
        <f>IF(OR(ISBLANK('2. Collected Data'!W50),ISBLANK('2. Collected Data'!W150)),"",-1*('2. Collected Data'!W150-'2. Collected Data'!W50))</f>
        <v>0</v>
      </c>
      <c r="T50" s="311">
        <f>IF(OR(ISBLANK('2. Collected Data'!X50),ISBLANK('2. Collected Data'!X150)),"",-1*('2. Collected Data'!X150-'2. Collected Data'!X50))</f>
        <v>0</v>
      </c>
      <c r="U50" s="311">
        <f>IF(OR(ISBLANK('2. Collected Data'!Y50),ISBLANK('2. Collected Data'!Y150)),"",-1*('2. Collected Data'!Y150-'2. Collected Data'!Y50))</f>
        <v>-85</v>
      </c>
      <c r="V50" s="311">
        <f>IF(OR(ISBLANK('2. Collected Data'!Z50),ISBLANK('2. Collected Data'!Z150)),"",-1*('2. Collected Data'!Z150-'2. Collected Data'!Z50))</f>
        <v>-950</v>
      </c>
      <c r="W50" s="312">
        <f>IF(OR(ISBLANK('2. Collected Data'!AA50),ISBLANK('2. Collected Data'!AA150)),"",-1*('2. Collected Data'!AA150-'2. Collected Data'!AA50))</f>
        <v>0</v>
      </c>
      <c r="X50" s="312">
        <f>IF(OR(ISBLANK('2. Collected Data'!AB50),ISBLANK('2. Collected Data'!AB150)),"",-1*('2. Collected Data'!AB150-'2. Collected Data'!AB50))</f>
        <v>0</v>
      </c>
      <c r="Y50" s="312">
        <f>IF(OR(ISBLANK('2. Collected Data'!AC50),ISBLANK('2. Collected Data'!AC150)),"",-1*('2. Collected Data'!AC150-'2. Collected Data'!AC50))</f>
        <v>0</v>
      </c>
      <c r="Z50" s="311">
        <f>IF(OR(ISBLANK('2. Collected Data'!AD50),ISBLANK('2. Collected Data'!AD150)),"",-1*('2. Collected Data'!AD150-'2. Collected Data'!AD50))</f>
        <v>0</v>
      </c>
      <c r="AA50" s="311">
        <f>IF(OR(ISBLANK('2. Collected Data'!AE50),ISBLANK('2. Collected Data'!AE150)),"",-1*('2. Collected Data'!AE150-'2. Collected Data'!AE50))</f>
        <v>-1600</v>
      </c>
      <c r="AB50" s="311">
        <f>IF(OR(ISBLANK('2. Collected Data'!AF50),ISBLANK('2. Collected Data'!AF150)),"",-1*('2. Collected Data'!AF150-'2. Collected Data'!AF50))</f>
        <v>-1</v>
      </c>
      <c r="AC50" s="313">
        <f>IF(OR(ISBLANK('2. Collected Data'!AG50),ISBLANK('2. Collected Data'!AG150)),"",-1*('2. Collected Data'!AG150-'2. Collected Data'!AG50))</f>
        <v>30400</v>
      </c>
      <c r="AD50" s="314"/>
      <c r="AE50" s="315">
        <f>IF(OR(ISBLANK('2. Collected Data'!AI50),ISBLANK('2. Collected Data'!AI150)),"",-1*('2. Collected Data'!AI150-'2. Collected Data'!AI50))</f>
        <v>-1914</v>
      </c>
      <c r="AF50" s="311">
        <f>IF(OR(ISBLANK('2. Collected Data'!AJ50),ISBLANK('2. Collected Data'!AJ150)),"",-1*('2. Collected Data'!AJ150-'2. Collected Data'!AJ50))</f>
        <v>0</v>
      </c>
      <c r="AG50" s="311">
        <f>IF(OR(ISBLANK('2. Collected Data'!AK50),ISBLANK('2. Collected Data'!AK150)),"",-1*('2. Collected Data'!AK150-'2. Collected Data'!AK50))</f>
        <v>0</v>
      </c>
      <c r="AH50" s="311">
        <f>IF(OR(ISBLANK('2. Collected Data'!AL50),ISBLANK('2. Collected Data'!AL150)),"",-1*('2. Collected Data'!AL150-'2. Collected Data'!AL50))</f>
        <v>-46398</v>
      </c>
      <c r="AI50" s="311">
        <f>IF(OR(ISBLANK('2. Collected Data'!AM50),ISBLANK('2. Collected Data'!AM150)),"",-1*('2. Collected Data'!AM150-'2. Collected Data'!AM50))</f>
        <v>0</v>
      </c>
      <c r="AJ50" s="316"/>
      <c r="AK50" s="311">
        <f>IF(OR(ISBLANK('2. Collected Data'!AO50),ISBLANK('2. Collected Data'!AO150)),"",-1*('2. Collected Data'!AO150-'2. Collected Data'!AO50))</f>
        <v>0</v>
      </c>
      <c r="AL50" s="311">
        <f>IF(OR(ISBLANK('2. Collected Data'!AP50),ISBLANK('2. Collected Data'!AP150)),"",-1*('2. Collected Data'!AP150-'2. Collected Data'!AP50))</f>
        <v>0</v>
      </c>
      <c r="AM50" s="311">
        <f>IF(OR(ISBLANK('2. Collected Data'!AQ50),ISBLANK('2. Collected Data'!AQ150)),"",-1*('2. Collected Data'!AQ150-'2. Collected Data'!AQ50))</f>
        <v>-5368537</v>
      </c>
      <c r="AN50" s="311">
        <f>IF(OR(ISBLANK('2. Collected Data'!AR50),ISBLANK('2. Collected Data'!AR150)),"",-1*('2. Collected Data'!AR150-'2. Collected Data'!AR50))</f>
        <v>0</v>
      </c>
      <c r="AO50" s="311">
        <f>IF(OR(ISBLANK('2. Collected Data'!AS50),ISBLANK('2. Collected Data'!AS150)),"",-1*('2. Collected Data'!AS150-'2. Collected Data'!AS50))</f>
        <v>14768</v>
      </c>
      <c r="AP50" s="311">
        <f>IF(OR(ISBLANK('2. Collected Data'!AT50),ISBLANK('2. Collected Data'!AT150)),"",-1*('2. Collected Data'!AT150-'2. Collected Data'!AT50))</f>
        <v>0</v>
      </c>
      <c r="AQ50" s="313">
        <f>IF(OR(ISBLANK('2. Collected Data'!AU50),ISBLANK('2. Collected Data'!AU150)),"",-1*('2. Collected Data'!AU150-'2. Collected Data'!AU50))</f>
        <v>0</v>
      </c>
      <c r="AR50" s="314"/>
      <c r="AS50" s="312">
        <f>IF(OR(ISBLANK('2. Collected Data'!AW50),ISBLANK('2. Collected Data'!AW150)),"",-1*('2. Collected Data'!AW150-'2. Collected Data'!AW50))</f>
        <v>0.01</v>
      </c>
      <c r="AT50" s="312">
        <f>IF(OR(ISBLANK('2. Collected Data'!AX50),ISBLANK('2. Collected Data'!AX150)),"",-1*('2. Collected Data'!AX150-'2. Collected Data'!AX50))</f>
        <v>-1.0000000000000009E-2</v>
      </c>
      <c r="AU50" s="317"/>
      <c r="AV50" s="318"/>
      <c r="AW50" s="314"/>
      <c r="AX50" s="319">
        <f>IF(OR(ISBLANK('2. Collected Data'!BB50),ISBLANK('2. Collected Data'!BB150)),"",-1*('2. Collected Data'!BB150-'2. Collected Data'!BB50))</f>
        <v>-27.78</v>
      </c>
      <c r="AY50" s="320">
        <f>IF(OR(ISBLANK('2. Collected Data'!BC50),ISBLANK('2. Collected Data'!BC150)),"",-1*('2. Collected Data'!BC150-'2. Collected Data'!BC50))</f>
        <v>11466108</v>
      </c>
      <c r="AZ50" s="320">
        <f>IF(OR(ISBLANK('2. Collected Data'!BD50),ISBLANK('2. Collected Data'!BD150)),"",-1*('2. Collected Data'!BD150-'2. Collected Data'!BD50))</f>
        <v>-20871601</v>
      </c>
      <c r="BA50" s="320">
        <f>IF(OR(ISBLANK('2. Collected Data'!BE50),ISBLANK('2. Collected Data'!BE150)),"",-1*('2. Collected Data'!BE150-'2. Collected Data'!BE50))</f>
        <v>-9357674</v>
      </c>
      <c r="BB50" s="320">
        <f>IF(OR(ISBLANK('2. Collected Data'!BF50),ISBLANK('2. Collected Data'!BF150)),"",-1*('2. Collected Data'!BF150-'2. Collected Data'!BF50))</f>
        <v>-19615362</v>
      </c>
      <c r="BC50" s="317"/>
      <c r="BD50" s="319" t="str">
        <f>IF(OR(ISBLANK('2. Collected Data'!BH50),ISBLANK('2. Collected Data'!BH150)),"",-1*('2. Collected Data'!BH150-'2. Collected Data'!BH50))</f>
        <v/>
      </c>
      <c r="BE50" s="43"/>
      <c r="BF50" s="180"/>
      <c r="BG50" s="311">
        <f>IF(OR(ISBLANK('2. Collected Data'!BK50),ISBLANK('2. Collected Data'!BK150)),"",-1*('2. Collected Data'!BK150-'2. Collected Data'!BK50))</f>
        <v>-702</v>
      </c>
    </row>
    <row r="51" spans="1:59" s="50" customFormat="1" ht="11.25" customHeight="1" x14ac:dyDescent="0.15">
      <c r="A51" s="82" t="s">
        <v>145</v>
      </c>
      <c r="B51" s="147"/>
      <c r="C51" s="309">
        <f>IF(OR(ISBLANK('2. Collected Data'!G51),ISBLANK('2. Collected Data'!G151)),"",-1*('2. Collected Data'!G151-'2. Collected Data'!G51))</f>
        <v>586</v>
      </c>
      <c r="D51" s="309">
        <f>IF(OR(ISBLANK('2. Collected Data'!H51),ISBLANK('2. Collected Data'!H151)),"",-1*('2. Collected Data'!H151-'2. Collected Data'!H51))</f>
        <v>1000</v>
      </c>
      <c r="E51" s="309">
        <f>IF(OR(ISBLANK('2. Collected Data'!I51),ISBLANK('2. Collected Data'!I151)),"",-1*('2. Collected Data'!I151-'2. Collected Data'!I51))</f>
        <v>-106</v>
      </c>
      <c r="F51" s="311" t="str">
        <f>IF(OR(ISBLANK('2. Collected Data'!J51),ISBLANK('2. Collected Data'!J151)),"",-1*('2. Collected Data'!J151-'2. Collected Data'!J51))</f>
        <v/>
      </c>
      <c r="G51" s="311">
        <f>IF(OR(ISBLANK('2. Collected Data'!K51),ISBLANK('2. Collected Data'!K151)),"",-1*('2. Collected Data'!K151-'2. Collected Data'!K51))</f>
        <v>0</v>
      </c>
      <c r="H51" s="311" t="str">
        <f>IF(OR(ISBLANK('2. Collected Data'!L51),ISBLANK('2. Collected Data'!L151)),"",-1*('2. Collected Data'!L151-'2. Collected Data'!L51))</f>
        <v/>
      </c>
      <c r="I51" s="311" t="str">
        <f>IF(OR(ISBLANK('2. Collected Data'!M51),ISBLANK('2. Collected Data'!M151)),"",-1*('2. Collected Data'!M151-'2. Collected Data'!M51))</f>
        <v/>
      </c>
      <c r="J51" s="311" t="str">
        <f>IF(OR(ISBLANK('2. Collected Data'!N51),ISBLANK('2. Collected Data'!N151)),"",-1*('2. Collected Data'!N151-'2. Collected Data'!N51))</f>
        <v/>
      </c>
      <c r="K51" s="311" t="str">
        <f>IF(OR(ISBLANK('2. Collected Data'!O51),ISBLANK('2. Collected Data'!O151)),"",-1*('2. Collected Data'!O151-'2. Collected Data'!O51))</f>
        <v/>
      </c>
      <c r="L51" s="311" t="str">
        <f>IF(OR(ISBLANK('2. Collected Data'!P51),ISBLANK('2. Collected Data'!P151)),"",-1*('2. Collected Data'!P151-'2. Collected Data'!P51))</f>
        <v/>
      </c>
      <c r="M51" s="311" t="str">
        <f>IF(OR(ISBLANK('2. Collected Data'!Q51),ISBLANK('2. Collected Data'!Q151)),"",-1*('2. Collected Data'!Q151-'2. Collected Data'!Q51))</f>
        <v/>
      </c>
      <c r="N51" s="311" t="str">
        <f>IF(OR(ISBLANK('2. Collected Data'!R51),ISBLANK('2. Collected Data'!R151)),"",-1*('2. Collected Data'!R151-'2. Collected Data'!R51))</f>
        <v/>
      </c>
      <c r="O51" s="311" t="str">
        <f>IF(OR(ISBLANK('2. Collected Data'!S51),ISBLANK('2. Collected Data'!S151)),"",-1*('2. Collected Data'!S151-'2. Collected Data'!S51))</f>
        <v/>
      </c>
      <c r="P51" s="311" t="str">
        <f>IF(OR(ISBLANK('2. Collected Data'!T51),ISBLANK('2. Collected Data'!T151)),"",-1*('2. Collected Data'!T151-'2. Collected Data'!T51))</f>
        <v/>
      </c>
      <c r="Q51" s="311" t="str">
        <f>IF(OR(ISBLANK('2. Collected Data'!U51),ISBLANK('2. Collected Data'!U151)),"",-1*('2. Collected Data'!U151-'2. Collected Data'!U51))</f>
        <v/>
      </c>
      <c r="R51" s="311" t="str">
        <f>IF(OR(ISBLANK('2. Collected Data'!V51),ISBLANK('2. Collected Data'!V151)),"",-1*('2. Collected Data'!V151-'2. Collected Data'!V51))</f>
        <v/>
      </c>
      <c r="S51" s="311" t="str">
        <f>IF(OR(ISBLANK('2. Collected Data'!W51),ISBLANK('2. Collected Data'!W151)),"",-1*('2. Collected Data'!W151-'2. Collected Data'!W51))</f>
        <v/>
      </c>
      <c r="T51" s="311" t="str">
        <f>IF(OR(ISBLANK('2. Collected Data'!X51),ISBLANK('2. Collected Data'!X151)),"",-1*('2. Collected Data'!X151-'2. Collected Data'!X51))</f>
        <v/>
      </c>
      <c r="U51" s="311">
        <f>IF(OR(ISBLANK('2. Collected Data'!Y51),ISBLANK('2. Collected Data'!Y151)),"",-1*('2. Collected Data'!Y151-'2. Collected Data'!Y51))</f>
        <v>0</v>
      </c>
      <c r="V51" s="311" t="str">
        <f>IF(OR(ISBLANK('2. Collected Data'!Z51),ISBLANK('2. Collected Data'!Z151)),"",-1*('2. Collected Data'!Z151-'2. Collected Data'!Z51))</f>
        <v/>
      </c>
      <c r="W51" s="312">
        <f>IF(OR(ISBLANK('2. Collected Data'!AA51),ISBLANK('2. Collected Data'!AA151)),"",-1*('2. Collected Data'!AA151-'2. Collected Data'!AA51))</f>
        <v>-5.0000000000000044E-2</v>
      </c>
      <c r="X51" s="312">
        <f>IF(OR(ISBLANK('2. Collected Data'!AB51),ISBLANK('2. Collected Data'!AB151)),"",-1*('2. Collected Data'!AB151-'2. Collected Data'!AB51))</f>
        <v>2.0000000000000004E-2</v>
      </c>
      <c r="Y51" s="312">
        <f>IF(OR(ISBLANK('2. Collected Data'!AC51),ISBLANK('2. Collected Data'!AC151)),"",-1*('2. Collected Data'!AC151-'2. Collected Data'!AC51))</f>
        <v>3.0000000000000002E-2</v>
      </c>
      <c r="Z51" s="311">
        <f>IF(OR(ISBLANK('2. Collected Data'!AD51),ISBLANK('2. Collected Data'!AD151)),"",-1*('2. Collected Data'!AD151-'2. Collected Data'!AD51))</f>
        <v>13</v>
      </c>
      <c r="AA51" s="311">
        <f>IF(OR(ISBLANK('2. Collected Data'!AE51),ISBLANK('2. Collected Data'!AE151)),"",-1*('2. Collected Data'!AE151-'2. Collected Data'!AE51))</f>
        <v>-48878</v>
      </c>
      <c r="AB51" s="311">
        <f>IF(OR(ISBLANK('2. Collected Data'!AF51),ISBLANK('2. Collected Data'!AF151)),"",-1*('2. Collected Data'!AF151-'2. Collected Data'!AF51))</f>
        <v>8</v>
      </c>
      <c r="AC51" s="313" t="str">
        <f>IF(OR(ISBLANK('2. Collected Data'!AG51),ISBLANK('2. Collected Data'!AG151)),"",-1*('2. Collected Data'!AG151-'2. Collected Data'!AG51))</f>
        <v/>
      </c>
      <c r="AD51" s="314"/>
      <c r="AE51" s="315">
        <f>IF(OR(ISBLANK('2. Collected Data'!AI51),ISBLANK('2. Collected Data'!AI151)),"",-1*('2. Collected Data'!AI151-'2. Collected Data'!AI51))</f>
        <v>12054</v>
      </c>
      <c r="AF51" s="311" t="str">
        <f>IF(OR(ISBLANK('2. Collected Data'!AJ51),ISBLANK('2. Collected Data'!AJ151)),"",-1*('2. Collected Data'!AJ151-'2. Collected Data'!AJ51))</f>
        <v/>
      </c>
      <c r="AG51" s="311" t="str">
        <f>IF(OR(ISBLANK('2. Collected Data'!AK51),ISBLANK('2. Collected Data'!AK151)),"",-1*('2. Collected Data'!AK151-'2. Collected Data'!AK51))</f>
        <v/>
      </c>
      <c r="AH51" s="311" t="str">
        <f>IF(OR(ISBLANK('2. Collected Data'!AL51),ISBLANK('2. Collected Data'!AL151)),"",-1*('2. Collected Data'!AL151-'2. Collected Data'!AL51))</f>
        <v/>
      </c>
      <c r="AI51" s="311" t="str">
        <f>IF(OR(ISBLANK('2. Collected Data'!AM51),ISBLANK('2. Collected Data'!AM151)),"",-1*('2. Collected Data'!AM151-'2. Collected Data'!AM51))</f>
        <v/>
      </c>
      <c r="AJ51" s="316"/>
      <c r="AK51" s="311">
        <f>IF(OR(ISBLANK('2. Collected Data'!AO51),ISBLANK('2. Collected Data'!AO151)),"",-1*('2. Collected Data'!AO151-'2. Collected Data'!AO51))</f>
        <v>-4306702</v>
      </c>
      <c r="AL51" s="311" t="str">
        <f>IF(OR(ISBLANK('2. Collected Data'!AP51),ISBLANK('2. Collected Data'!AP151)),"",-1*('2. Collected Data'!AP151-'2. Collected Data'!AP51))</f>
        <v/>
      </c>
      <c r="AM51" s="311" t="str">
        <f>IF(OR(ISBLANK('2. Collected Data'!AQ51),ISBLANK('2. Collected Data'!AQ151)),"",-1*('2. Collected Data'!AQ151-'2. Collected Data'!AQ51))</f>
        <v/>
      </c>
      <c r="AN51" s="311" t="str">
        <f>IF(OR(ISBLANK('2. Collected Data'!AR51),ISBLANK('2. Collected Data'!AR151)),"",-1*('2. Collected Data'!AR151-'2. Collected Data'!AR51))</f>
        <v/>
      </c>
      <c r="AO51" s="311" t="str">
        <f>IF(OR(ISBLANK('2. Collected Data'!AS51),ISBLANK('2. Collected Data'!AS151)),"",-1*('2. Collected Data'!AS151-'2. Collected Data'!AS51))</f>
        <v/>
      </c>
      <c r="AP51" s="311" t="str">
        <f>IF(OR(ISBLANK('2. Collected Data'!AT51),ISBLANK('2. Collected Data'!AT151)),"",-1*('2. Collected Data'!AT151-'2. Collected Data'!AT51))</f>
        <v/>
      </c>
      <c r="AQ51" s="313" t="str">
        <f>IF(OR(ISBLANK('2. Collected Data'!AU51),ISBLANK('2. Collected Data'!AU151)),"",-1*('2. Collected Data'!AU151-'2. Collected Data'!AU51))</f>
        <v/>
      </c>
      <c r="AR51" s="314"/>
      <c r="AS51" s="312">
        <f>IF(OR(ISBLANK('2. Collected Data'!AW51),ISBLANK('2. Collected Data'!AW151)),"",-1*('2. Collected Data'!AW151-'2. Collected Data'!AW51))</f>
        <v>0</v>
      </c>
      <c r="AT51" s="312">
        <f>IF(OR(ISBLANK('2. Collected Data'!AX51),ISBLANK('2. Collected Data'!AX151)),"",-1*('2. Collected Data'!AX151-'2. Collected Data'!AX51))</f>
        <v>0</v>
      </c>
      <c r="AU51" s="317"/>
      <c r="AV51" s="318"/>
      <c r="AW51" s="314"/>
      <c r="AX51" s="319">
        <f>IF(OR(ISBLANK('2. Collected Data'!BB51),ISBLANK('2. Collected Data'!BB151)),"",-1*('2. Collected Data'!BB151-'2. Collected Data'!BB51))</f>
        <v>3.9299999999999926</v>
      </c>
      <c r="AY51" s="320">
        <f>IF(OR(ISBLANK('2. Collected Data'!BC51),ISBLANK('2. Collected Data'!BC151)),"",-1*('2. Collected Data'!BC151-'2. Collected Data'!BC51))</f>
        <v>-11038534</v>
      </c>
      <c r="AZ51" s="320">
        <f>IF(OR(ISBLANK('2. Collected Data'!BD51),ISBLANK('2. Collected Data'!BD151)),"",-1*('2. Collected Data'!BD151-'2. Collected Data'!BD51))</f>
        <v>-367155</v>
      </c>
      <c r="BA51" s="320">
        <f>IF(OR(ISBLANK('2. Collected Data'!BE51),ISBLANK('2. Collected Data'!BE151)),"",-1*('2. Collected Data'!BE151-'2. Collected Data'!BE51))</f>
        <v>1783785</v>
      </c>
      <c r="BB51" s="320" t="str">
        <f>IF(OR(ISBLANK('2. Collected Data'!BF51),ISBLANK('2. Collected Data'!BF151)),"",-1*('2. Collected Data'!BF151-'2. Collected Data'!BF51))</f>
        <v/>
      </c>
      <c r="BC51" s="317"/>
      <c r="BD51" s="319">
        <f>IF(OR(ISBLANK('2. Collected Data'!BH51),ISBLANK('2. Collected Data'!BH151)),"",-1*('2. Collected Data'!BH151-'2. Collected Data'!BH51))</f>
        <v>4.3100000000000023</v>
      </c>
      <c r="BE51" s="43"/>
      <c r="BF51" s="180"/>
      <c r="BG51" s="311">
        <f>IF(OR(ISBLANK('2. Collected Data'!BK51),ISBLANK('2. Collected Data'!BK151)),"",-1*('2. Collected Data'!BK151-'2. Collected Data'!BK51))</f>
        <v>-16</v>
      </c>
    </row>
    <row r="52" spans="1:59" s="50" customFormat="1" ht="11.25" customHeight="1" x14ac:dyDescent="0.15">
      <c r="A52" s="82" t="s">
        <v>322</v>
      </c>
      <c r="B52" s="147"/>
      <c r="C52" s="309">
        <f>IF(OR(ISBLANK('2. Collected Data'!G52),ISBLANK('2. Collected Data'!G152)),"",-1*('2. Collected Data'!G152-'2. Collected Data'!G52))</f>
        <v>0</v>
      </c>
      <c r="D52" s="309">
        <f>IF(OR(ISBLANK('2. Collected Data'!H52),ISBLANK('2. Collected Data'!H152)),"",-1*('2. Collected Data'!H152-'2. Collected Data'!H52))</f>
        <v>0</v>
      </c>
      <c r="E52" s="309">
        <f>IF(OR(ISBLANK('2. Collected Data'!I52),ISBLANK('2. Collected Data'!I152)),"",-1*('2. Collected Data'!I152-'2. Collected Data'!I52))</f>
        <v>38</v>
      </c>
      <c r="F52" s="311">
        <f>IF(OR(ISBLANK('2. Collected Data'!J52),ISBLANK('2. Collected Data'!J152)),"",-1*('2. Collected Data'!J152-'2. Collected Data'!J52))</f>
        <v>0</v>
      </c>
      <c r="G52" s="311">
        <f>IF(OR(ISBLANK('2. Collected Data'!K52),ISBLANK('2. Collected Data'!K152)),"",-1*('2. Collected Data'!K152-'2. Collected Data'!K52))</f>
        <v>0</v>
      </c>
      <c r="H52" s="311">
        <f>IF(OR(ISBLANK('2. Collected Data'!L52),ISBLANK('2. Collected Data'!L152)),"",-1*('2. Collected Data'!L152-'2. Collected Data'!L52))</f>
        <v>0</v>
      </c>
      <c r="I52" s="311">
        <f>IF(OR(ISBLANK('2. Collected Data'!M52),ISBLANK('2. Collected Data'!M152)),"",-1*('2. Collected Data'!M152-'2. Collected Data'!M52))</f>
        <v>-3</v>
      </c>
      <c r="J52" s="311">
        <f>IF(OR(ISBLANK('2. Collected Data'!N52),ISBLANK('2. Collected Data'!N152)),"",-1*('2. Collected Data'!N152-'2. Collected Data'!N52))</f>
        <v>0</v>
      </c>
      <c r="K52" s="311">
        <f>IF(OR(ISBLANK('2. Collected Data'!O52),ISBLANK('2. Collected Data'!O152)),"",-1*('2. Collected Data'!O152-'2. Collected Data'!O52))</f>
        <v>15</v>
      </c>
      <c r="L52" s="311">
        <f>IF(OR(ISBLANK('2. Collected Data'!P52),ISBLANK('2. Collected Data'!P152)),"",-1*('2. Collected Data'!P152-'2. Collected Data'!P52))</f>
        <v>0</v>
      </c>
      <c r="M52" s="311">
        <f>IF(OR(ISBLANK('2. Collected Data'!Q52),ISBLANK('2. Collected Data'!Q152)),"",-1*('2. Collected Data'!Q152-'2. Collected Data'!Q52))</f>
        <v>19</v>
      </c>
      <c r="N52" s="311">
        <f>IF(OR(ISBLANK('2. Collected Data'!R52),ISBLANK('2. Collected Data'!R152)),"",-1*('2. Collected Data'!R152-'2. Collected Data'!R52))</f>
        <v>0</v>
      </c>
      <c r="O52" s="311">
        <f>IF(OR(ISBLANK('2. Collected Data'!S52),ISBLANK('2. Collected Data'!S152)),"",-1*('2. Collected Data'!S152-'2. Collected Data'!S52))</f>
        <v>0</v>
      </c>
      <c r="P52" s="311">
        <f>IF(OR(ISBLANK('2. Collected Data'!T52),ISBLANK('2. Collected Data'!T152)),"",-1*('2. Collected Data'!T152-'2. Collected Data'!T52))</f>
        <v>0</v>
      </c>
      <c r="Q52" s="311">
        <f>IF(OR(ISBLANK('2. Collected Data'!U52),ISBLANK('2. Collected Data'!U152)),"",-1*('2. Collected Data'!U152-'2. Collected Data'!U52))</f>
        <v>0</v>
      </c>
      <c r="R52" s="311">
        <f>IF(OR(ISBLANK('2. Collected Data'!V52),ISBLANK('2. Collected Data'!V152)),"",-1*('2. Collected Data'!V152-'2. Collected Data'!V52))</f>
        <v>0</v>
      </c>
      <c r="S52" s="311">
        <f>IF(OR(ISBLANK('2. Collected Data'!W52),ISBLANK('2. Collected Data'!W152)),"",-1*('2. Collected Data'!W152-'2. Collected Data'!W52))</f>
        <v>16</v>
      </c>
      <c r="T52" s="311">
        <f>IF(OR(ISBLANK('2. Collected Data'!X52),ISBLANK('2. Collected Data'!X152)),"",-1*('2. Collected Data'!X152-'2. Collected Data'!X52))</f>
        <v>0</v>
      </c>
      <c r="U52" s="311">
        <f>IF(OR(ISBLANK('2. Collected Data'!Y52),ISBLANK('2. Collected Data'!Y152)),"",-1*('2. Collected Data'!Y152-'2. Collected Data'!Y52))</f>
        <v>0</v>
      </c>
      <c r="V52" s="311">
        <f>IF(OR(ISBLANK('2. Collected Data'!Z52),ISBLANK('2. Collected Data'!Z152)),"",-1*('2. Collected Data'!Z152-'2. Collected Data'!Z52))</f>
        <v>0</v>
      </c>
      <c r="W52" s="312">
        <f>IF(OR(ISBLANK('2. Collected Data'!AA52),ISBLANK('2. Collected Data'!AA152)),"",-1*('2. Collected Data'!AA152-'2. Collected Data'!AA52))</f>
        <v>0</v>
      </c>
      <c r="X52" s="312">
        <f>IF(OR(ISBLANK('2. Collected Data'!AB52),ISBLANK('2. Collected Data'!AB152)),"",-1*('2. Collected Data'!AB152-'2. Collected Data'!AB52))</f>
        <v>0</v>
      </c>
      <c r="Y52" s="312">
        <f>IF(OR(ISBLANK('2. Collected Data'!AC52),ISBLANK('2. Collected Data'!AC152)),"",-1*('2. Collected Data'!AC152-'2. Collected Data'!AC52))</f>
        <v>0</v>
      </c>
      <c r="Z52" s="311">
        <f>IF(OR(ISBLANK('2. Collected Data'!AD52),ISBLANK('2. Collected Data'!AD152)),"",-1*('2. Collected Data'!AD152-'2. Collected Data'!AD52))</f>
        <v>0</v>
      </c>
      <c r="AA52" s="311">
        <f>IF(OR(ISBLANK('2. Collected Data'!AE52),ISBLANK('2. Collected Data'!AE152)),"",-1*('2. Collected Data'!AE152-'2. Collected Data'!AE52))</f>
        <v>1000</v>
      </c>
      <c r="AB52" s="311">
        <f>IF(OR(ISBLANK('2. Collected Data'!AF52),ISBLANK('2. Collected Data'!AF152)),"",-1*('2. Collected Data'!AF152-'2. Collected Data'!AF52))</f>
        <v>1</v>
      </c>
      <c r="AC52" s="313">
        <f>IF(OR(ISBLANK('2. Collected Data'!AG52),ISBLANK('2. Collected Data'!AG152)),"",-1*('2. Collected Data'!AG152-'2. Collected Data'!AG52))</f>
        <v>10000</v>
      </c>
      <c r="AD52" s="314"/>
      <c r="AE52" s="315">
        <f>IF(OR(ISBLANK('2. Collected Data'!AI52),ISBLANK('2. Collected Data'!AI152)),"",-1*('2. Collected Data'!AI152-'2. Collected Data'!AI52))</f>
        <v>26597</v>
      </c>
      <c r="AF52" s="311">
        <f>IF(OR(ISBLANK('2. Collected Data'!AJ52),ISBLANK('2. Collected Data'!AJ152)),"",-1*('2. Collected Data'!AJ152-'2. Collected Data'!AJ52))</f>
        <v>0</v>
      </c>
      <c r="AG52" s="311">
        <f>IF(OR(ISBLANK('2. Collected Data'!AK52),ISBLANK('2. Collected Data'!AK152)),"",-1*('2. Collected Data'!AK152-'2. Collected Data'!AK52))</f>
        <v>0</v>
      </c>
      <c r="AH52" s="311">
        <f>IF(OR(ISBLANK('2. Collected Data'!AL52),ISBLANK('2. Collected Data'!AL152)),"",-1*('2. Collected Data'!AL152-'2. Collected Data'!AL52))</f>
        <v>1882</v>
      </c>
      <c r="AI52" s="311">
        <f>IF(OR(ISBLANK('2. Collected Data'!AM52),ISBLANK('2. Collected Data'!AM152)),"",-1*('2. Collected Data'!AM152-'2. Collected Data'!AM52))</f>
        <v>0</v>
      </c>
      <c r="AJ52" s="316"/>
      <c r="AK52" s="311">
        <f>IF(OR(ISBLANK('2. Collected Data'!AO52),ISBLANK('2. Collected Data'!AO152)),"",-1*('2. Collected Data'!AO152-'2. Collected Data'!AO52))</f>
        <v>10600</v>
      </c>
      <c r="AL52" s="311">
        <f>IF(OR(ISBLANK('2. Collected Data'!AP52),ISBLANK('2. Collected Data'!AP152)),"",-1*('2. Collected Data'!AP152-'2. Collected Data'!AP52))</f>
        <v>1705</v>
      </c>
      <c r="AM52" s="311">
        <f>IF(OR(ISBLANK('2. Collected Data'!AQ52),ISBLANK('2. Collected Data'!AQ152)),"",-1*('2. Collected Data'!AQ152-'2. Collected Data'!AQ52))</f>
        <v>-1060</v>
      </c>
      <c r="AN52" s="311">
        <f>IF(OR(ISBLANK('2. Collected Data'!AR52),ISBLANK('2. Collected Data'!AR152)),"",-1*('2. Collected Data'!AR152-'2. Collected Data'!AR52))</f>
        <v>0</v>
      </c>
      <c r="AO52" s="311">
        <f>IF(OR(ISBLANK('2. Collected Data'!AS52),ISBLANK('2. Collected Data'!AS152)),"",-1*('2. Collected Data'!AS152-'2. Collected Data'!AS52))</f>
        <v>0</v>
      </c>
      <c r="AP52" s="311">
        <f>IF(OR(ISBLANK('2. Collected Data'!AT52),ISBLANK('2. Collected Data'!AT152)),"",-1*('2. Collected Data'!AT152-'2. Collected Data'!AT52))</f>
        <v>0</v>
      </c>
      <c r="AQ52" s="313">
        <f>IF(OR(ISBLANK('2. Collected Data'!AU52),ISBLANK('2. Collected Data'!AU152)),"",-1*('2. Collected Data'!AU152-'2. Collected Data'!AU52))</f>
        <v>0</v>
      </c>
      <c r="AR52" s="314"/>
      <c r="AS52" s="312">
        <f>IF(OR(ISBLANK('2. Collected Data'!AW52),ISBLANK('2. Collected Data'!AW152)),"",-1*('2. Collected Data'!AW152-'2. Collected Data'!AW52))</f>
        <v>0.25999999999999995</v>
      </c>
      <c r="AT52" s="312">
        <f>IF(OR(ISBLANK('2. Collected Data'!AX52),ISBLANK('2. Collected Data'!AX152)),"",-1*('2. Collected Data'!AX152-'2. Collected Data'!AX52))</f>
        <v>-0.26</v>
      </c>
      <c r="AU52" s="317"/>
      <c r="AV52" s="318"/>
      <c r="AW52" s="314"/>
      <c r="AX52" s="319">
        <f>IF(OR(ISBLANK('2. Collected Data'!BB52),ISBLANK('2. Collected Data'!BB152)),"",-1*('2. Collected Data'!BB152-'2. Collected Data'!BB52))</f>
        <v>-0.23000000000000398</v>
      </c>
      <c r="AY52" s="320">
        <f>IF(OR(ISBLANK('2. Collected Data'!BC52),ISBLANK('2. Collected Data'!BC152)),"",-1*('2. Collected Data'!BC152-'2. Collected Data'!BC52))</f>
        <v>200000</v>
      </c>
      <c r="AZ52" s="320">
        <f>IF(OR(ISBLANK('2. Collected Data'!BD52),ISBLANK('2. Collected Data'!BD152)),"",-1*('2. Collected Data'!BD152-'2. Collected Data'!BD52))</f>
        <v>2550230</v>
      </c>
      <c r="BA52" s="320">
        <f>IF(OR(ISBLANK('2. Collected Data'!BE52),ISBLANK('2. Collected Data'!BE152)),"",-1*('2. Collected Data'!BE152-'2. Collected Data'!BE52))</f>
        <v>2172707</v>
      </c>
      <c r="BB52" s="320">
        <f>IF(OR(ISBLANK('2. Collected Data'!BF52),ISBLANK('2. Collected Data'!BF152)),"",-1*('2. Collected Data'!BF152-'2. Collected Data'!BF52))</f>
        <v>4922937</v>
      </c>
      <c r="BC52" s="317"/>
      <c r="BD52" s="319">
        <f>IF(OR(ISBLANK('2. Collected Data'!BH52),ISBLANK('2. Collected Data'!BH152)),"",-1*('2. Collected Data'!BH152-'2. Collected Data'!BH52))</f>
        <v>0.89000000000000057</v>
      </c>
      <c r="BE52" s="43"/>
      <c r="BF52" s="180"/>
      <c r="BG52" s="311">
        <f>IF(OR(ISBLANK('2. Collected Data'!BK52),ISBLANK('2. Collected Data'!BK152)),"",-1*('2. Collected Data'!BK152-'2. Collected Data'!BK52))</f>
        <v>42</v>
      </c>
    </row>
    <row r="53" spans="1:59" s="47" customFormat="1" ht="11.25" customHeight="1" x14ac:dyDescent="0.15">
      <c r="A53" s="82" t="s">
        <v>70</v>
      </c>
      <c r="B53" s="147"/>
      <c r="C53" s="309" t="str">
        <f>IF(OR(ISBLANK('2. Collected Data'!G53),ISBLANK('2. Collected Data'!G153)),"",-1*('2. Collected Data'!G153-'2. Collected Data'!G53))</f>
        <v/>
      </c>
      <c r="D53" s="309" t="str">
        <f>IF(OR(ISBLANK('2. Collected Data'!H53),ISBLANK('2. Collected Data'!H153)),"",-1*('2. Collected Data'!H153-'2. Collected Data'!H53))</f>
        <v/>
      </c>
      <c r="E53" s="309" t="str">
        <f>IF(OR(ISBLANK('2. Collected Data'!I53),ISBLANK('2. Collected Data'!I153)),"",-1*('2. Collected Data'!I153-'2. Collected Data'!I53))</f>
        <v/>
      </c>
      <c r="F53" s="311" t="str">
        <f>IF(OR(ISBLANK('2. Collected Data'!J53),ISBLANK('2. Collected Data'!J153)),"",-1*('2. Collected Data'!J153-'2. Collected Data'!J53))</f>
        <v/>
      </c>
      <c r="G53" s="311" t="str">
        <f>IF(OR(ISBLANK('2. Collected Data'!K53),ISBLANK('2. Collected Data'!K153)),"",-1*('2. Collected Data'!K153-'2. Collected Data'!K53))</f>
        <v/>
      </c>
      <c r="H53" s="311" t="str">
        <f>IF(OR(ISBLANK('2. Collected Data'!L53),ISBLANK('2. Collected Data'!L153)),"",-1*('2. Collected Data'!L153-'2. Collected Data'!L53))</f>
        <v/>
      </c>
      <c r="I53" s="311" t="str">
        <f>IF(OR(ISBLANK('2. Collected Data'!M53),ISBLANK('2. Collected Data'!M153)),"",-1*('2. Collected Data'!M153-'2. Collected Data'!M53))</f>
        <v/>
      </c>
      <c r="J53" s="311" t="str">
        <f>IF(OR(ISBLANK('2. Collected Data'!N53),ISBLANK('2. Collected Data'!N153)),"",-1*('2. Collected Data'!N153-'2. Collected Data'!N53))</f>
        <v/>
      </c>
      <c r="K53" s="311" t="str">
        <f>IF(OR(ISBLANK('2. Collected Data'!O53),ISBLANK('2. Collected Data'!O153)),"",-1*('2. Collected Data'!O153-'2. Collected Data'!O53))</f>
        <v/>
      </c>
      <c r="L53" s="311" t="str">
        <f>IF(OR(ISBLANK('2. Collected Data'!P53),ISBLANK('2. Collected Data'!P153)),"",-1*('2. Collected Data'!P153-'2. Collected Data'!P53))</f>
        <v/>
      </c>
      <c r="M53" s="311" t="str">
        <f>IF(OR(ISBLANK('2. Collected Data'!Q53),ISBLANK('2. Collected Data'!Q153)),"",-1*('2. Collected Data'!Q153-'2. Collected Data'!Q53))</f>
        <v/>
      </c>
      <c r="N53" s="311" t="str">
        <f>IF(OR(ISBLANK('2. Collected Data'!R53),ISBLANK('2. Collected Data'!R153)),"",-1*('2. Collected Data'!R153-'2. Collected Data'!R53))</f>
        <v/>
      </c>
      <c r="O53" s="311" t="str">
        <f>IF(OR(ISBLANK('2. Collected Data'!S53),ISBLANK('2. Collected Data'!S153)),"",-1*('2. Collected Data'!S153-'2. Collected Data'!S53))</f>
        <v/>
      </c>
      <c r="P53" s="311" t="str">
        <f>IF(OR(ISBLANK('2. Collected Data'!T53),ISBLANK('2. Collected Data'!T153)),"",-1*('2. Collected Data'!T153-'2. Collected Data'!T53))</f>
        <v/>
      </c>
      <c r="Q53" s="311" t="str">
        <f>IF(OR(ISBLANK('2. Collected Data'!U53),ISBLANK('2. Collected Data'!U153)),"",-1*('2. Collected Data'!U153-'2. Collected Data'!U53))</f>
        <v/>
      </c>
      <c r="R53" s="311" t="str">
        <f>IF(OR(ISBLANK('2. Collected Data'!V53),ISBLANK('2. Collected Data'!V153)),"",-1*('2. Collected Data'!V153-'2. Collected Data'!V53))</f>
        <v/>
      </c>
      <c r="S53" s="311" t="str">
        <f>IF(OR(ISBLANK('2. Collected Data'!W53),ISBLANK('2. Collected Data'!W153)),"",-1*('2. Collected Data'!W153-'2. Collected Data'!W53))</f>
        <v/>
      </c>
      <c r="T53" s="311" t="str">
        <f>IF(OR(ISBLANK('2. Collected Data'!X53),ISBLANK('2. Collected Data'!X153)),"",-1*('2. Collected Data'!X153-'2. Collected Data'!X53))</f>
        <v/>
      </c>
      <c r="U53" s="311" t="str">
        <f>IF(OR(ISBLANK('2. Collected Data'!Y53),ISBLANK('2. Collected Data'!Y153)),"",-1*('2. Collected Data'!Y153-'2. Collected Data'!Y53))</f>
        <v/>
      </c>
      <c r="V53" s="311" t="str">
        <f>IF(OR(ISBLANK('2. Collected Data'!Z53),ISBLANK('2. Collected Data'!Z153)),"",-1*('2. Collected Data'!Z153-'2. Collected Data'!Z53))</f>
        <v/>
      </c>
      <c r="W53" s="312" t="str">
        <f>IF(OR(ISBLANK('2. Collected Data'!AA53),ISBLANK('2. Collected Data'!AA153)),"",-1*('2. Collected Data'!AA153-'2. Collected Data'!AA53))</f>
        <v/>
      </c>
      <c r="X53" s="312" t="str">
        <f>IF(OR(ISBLANK('2. Collected Data'!AB53),ISBLANK('2. Collected Data'!AB153)),"",-1*('2. Collected Data'!AB153-'2. Collected Data'!AB53))</f>
        <v/>
      </c>
      <c r="Y53" s="312" t="str">
        <f>IF(OR(ISBLANK('2. Collected Data'!AC53),ISBLANK('2. Collected Data'!AC153)),"",-1*('2. Collected Data'!AC153-'2. Collected Data'!AC53))</f>
        <v/>
      </c>
      <c r="Z53" s="311" t="str">
        <f>IF(OR(ISBLANK('2. Collected Data'!AD53),ISBLANK('2. Collected Data'!AD153)),"",-1*('2. Collected Data'!AD153-'2. Collected Data'!AD53))</f>
        <v/>
      </c>
      <c r="AA53" s="311" t="str">
        <f>IF(OR(ISBLANK('2. Collected Data'!AE53),ISBLANK('2. Collected Data'!AE153)),"",-1*('2. Collected Data'!AE153-'2. Collected Data'!AE53))</f>
        <v/>
      </c>
      <c r="AB53" s="311" t="str">
        <f>IF(OR(ISBLANK('2. Collected Data'!AF53),ISBLANK('2. Collected Data'!AF153)),"",-1*('2. Collected Data'!AF153-'2. Collected Data'!AF53))</f>
        <v/>
      </c>
      <c r="AC53" s="313" t="str">
        <f>IF(OR(ISBLANK('2. Collected Data'!AG53),ISBLANK('2. Collected Data'!AG153)),"",-1*('2. Collected Data'!AG153-'2. Collected Data'!AG53))</f>
        <v/>
      </c>
      <c r="AD53" s="314"/>
      <c r="AE53" s="315" t="str">
        <f>IF(OR(ISBLANK('2. Collected Data'!AI53),ISBLANK('2. Collected Data'!AI153)),"",-1*('2. Collected Data'!AI153-'2. Collected Data'!AI53))</f>
        <v/>
      </c>
      <c r="AF53" s="311" t="str">
        <f>IF(OR(ISBLANK('2. Collected Data'!AJ53),ISBLANK('2. Collected Data'!AJ153)),"",-1*('2. Collected Data'!AJ153-'2. Collected Data'!AJ53))</f>
        <v/>
      </c>
      <c r="AG53" s="311" t="str">
        <f>IF(OR(ISBLANK('2. Collected Data'!AK53),ISBLANK('2. Collected Data'!AK153)),"",-1*('2. Collected Data'!AK153-'2. Collected Data'!AK53))</f>
        <v/>
      </c>
      <c r="AH53" s="311" t="str">
        <f>IF(OR(ISBLANK('2. Collected Data'!AL53),ISBLANK('2. Collected Data'!AL153)),"",-1*('2. Collected Data'!AL153-'2. Collected Data'!AL53))</f>
        <v/>
      </c>
      <c r="AI53" s="311" t="str">
        <f>IF(OR(ISBLANK('2. Collected Data'!AM53),ISBLANK('2. Collected Data'!AM153)),"",-1*('2. Collected Data'!AM153-'2. Collected Data'!AM53))</f>
        <v/>
      </c>
      <c r="AJ53" s="316"/>
      <c r="AK53" s="311" t="str">
        <f>IF(OR(ISBLANK('2. Collected Data'!AO53),ISBLANK('2. Collected Data'!AO153)),"",-1*('2. Collected Data'!AO153-'2. Collected Data'!AO53))</f>
        <v/>
      </c>
      <c r="AL53" s="311" t="str">
        <f>IF(OR(ISBLANK('2. Collected Data'!AP53),ISBLANK('2. Collected Data'!AP153)),"",-1*('2. Collected Data'!AP153-'2. Collected Data'!AP53))</f>
        <v/>
      </c>
      <c r="AM53" s="311" t="str">
        <f>IF(OR(ISBLANK('2. Collected Data'!AQ53),ISBLANK('2. Collected Data'!AQ153)),"",-1*('2. Collected Data'!AQ153-'2. Collected Data'!AQ53))</f>
        <v/>
      </c>
      <c r="AN53" s="311" t="str">
        <f>IF(OR(ISBLANK('2. Collected Data'!AR53),ISBLANK('2. Collected Data'!AR153)),"",-1*('2. Collected Data'!AR153-'2. Collected Data'!AR53))</f>
        <v/>
      </c>
      <c r="AO53" s="311" t="str">
        <f>IF(OR(ISBLANK('2. Collected Data'!AS53),ISBLANK('2. Collected Data'!AS153)),"",-1*('2. Collected Data'!AS153-'2. Collected Data'!AS53))</f>
        <v/>
      </c>
      <c r="AP53" s="311" t="str">
        <f>IF(OR(ISBLANK('2. Collected Data'!AT53),ISBLANK('2. Collected Data'!AT153)),"",-1*('2. Collected Data'!AT153-'2. Collected Data'!AT53))</f>
        <v/>
      </c>
      <c r="AQ53" s="313" t="str">
        <f>IF(OR(ISBLANK('2. Collected Data'!AU53),ISBLANK('2. Collected Data'!AU153)),"",-1*('2. Collected Data'!AU153-'2. Collected Data'!AU53))</f>
        <v/>
      </c>
      <c r="AR53" s="314"/>
      <c r="AS53" s="312" t="str">
        <f>IF(OR(ISBLANK('2. Collected Data'!AW53),ISBLANK('2. Collected Data'!AW153)),"",-1*('2. Collected Data'!AW153-'2. Collected Data'!AW53))</f>
        <v/>
      </c>
      <c r="AT53" s="312" t="str">
        <f>IF(OR(ISBLANK('2. Collected Data'!AX53),ISBLANK('2. Collected Data'!AX153)),"",-1*('2. Collected Data'!AX153-'2. Collected Data'!AX53))</f>
        <v/>
      </c>
      <c r="AU53" s="317"/>
      <c r="AV53" s="318"/>
      <c r="AW53" s="314"/>
      <c r="AX53" s="319" t="str">
        <f>IF(OR(ISBLANK('2. Collected Data'!BB53),ISBLANK('2. Collected Data'!BB153)),"",-1*('2. Collected Data'!BB153-'2. Collected Data'!BB53))</f>
        <v/>
      </c>
      <c r="AY53" s="320" t="str">
        <f>IF(OR(ISBLANK('2. Collected Data'!BC53),ISBLANK('2. Collected Data'!BC153)),"",-1*('2. Collected Data'!BC153-'2. Collected Data'!BC53))</f>
        <v/>
      </c>
      <c r="AZ53" s="320" t="str">
        <f>IF(OR(ISBLANK('2. Collected Data'!BD53),ISBLANK('2. Collected Data'!BD153)),"",-1*('2. Collected Data'!BD153-'2. Collected Data'!BD53))</f>
        <v/>
      </c>
      <c r="BA53" s="320" t="str">
        <f>IF(OR(ISBLANK('2. Collected Data'!BE53),ISBLANK('2. Collected Data'!BE153)),"",-1*('2. Collected Data'!BE153-'2. Collected Data'!BE53))</f>
        <v/>
      </c>
      <c r="BB53" s="320" t="str">
        <f>IF(OR(ISBLANK('2. Collected Data'!BF53),ISBLANK('2. Collected Data'!BF153)),"",-1*('2. Collected Data'!BF153-'2. Collected Data'!BF53))</f>
        <v/>
      </c>
      <c r="BC53" s="317"/>
      <c r="BD53" s="319" t="str">
        <f>IF(OR(ISBLANK('2. Collected Data'!BH53),ISBLANK('2. Collected Data'!BH153)),"",-1*('2. Collected Data'!BH153-'2. Collected Data'!BH53))</f>
        <v/>
      </c>
      <c r="BE53" s="43"/>
      <c r="BF53" s="180"/>
      <c r="BG53" s="311">
        <f>IF(OR(ISBLANK('2. Collected Data'!BK53),ISBLANK('2. Collected Data'!BK153)),"",-1*('2. Collected Data'!BK153-'2. Collected Data'!BK53))</f>
        <v>7</v>
      </c>
    </row>
    <row r="54" spans="1:59" s="50" customFormat="1" ht="11.25" customHeight="1" x14ac:dyDescent="0.15">
      <c r="A54" s="82" t="s">
        <v>146</v>
      </c>
      <c r="B54" s="147"/>
      <c r="C54" s="309">
        <f>IF(OR(ISBLANK('2. Collected Data'!G54),ISBLANK('2. Collected Data'!G154)),"",-1*('2. Collected Data'!G154-'2. Collected Data'!G54))</f>
        <v>17</v>
      </c>
      <c r="D54" s="309">
        <f>IF(OR(ISBLANK('2. Collected Data'!H54),ISBLANK('2. Collected Data'!H154)),"",-1*('2. Collected Data'!H154-'2. Collected Data'!H54))</f>
        <v>-1</v>
      </c>
      <c r="E54" s="309">
        <f>IF(OR(ISBLANK('2. Collected Data'!I54),ISBLANK('2. Collected Data'!I154)),"",-1*('2. Collected Data'!I154-'2. Collected Data'!I54))</f>
        <v>-12</v>
      </c>
      <c r="F54" s="311">
        <f>IF(OR(ISBLANK('2. Collected Data'!J54),ISBLANK('2. Collected Data'!J154)),"",-1*('2. Collected Data'!J154-'2. Collected Data'!J54))</f>
        <v>0</v>
      </c>
      <c r="G54" s="311">
        <f>IF(OR(ISBLANK('2. Collected Data'!K54),ISBLANK('2. Collected Data'!K154)),"",-1*('2. Collected Data'!K154-'2. Collected Data'!K54))</f>
        <v>15</v>
      </c>
      <c r="H54" s="311">
        <f>IF(OR(ISBLANK('2. Collected Data'!L54),ISBLANK('2. Collected Data'!L154)),"",-1*('2. Collected Data'!L154-'2. Collected Data'!L54))</f>
        <v>3</v>
      </c>
      <c r="I54" s="311">
        <f>IF(OR(ISBLANK('2. Collected Data'!M54),ISBLANK('2. Collected Data'!M154)),"",-1*('2. Collected Data'!M154-'2. Collected Data'!M54))</f>
        <v>1</v>
      </c>
      <c r="J54" s="311">
        <f>IF(OR(ISBLANK('2. Collected Data'!N54),ISBLANK('2. Collected Data'!N154)),"",-1*('2. Collected Data'!N154-'2. Collected Data'!N54))</f>
        <v>12</v>
      </c>
      <c r="K54" s="311">
        <f>IF(OR(ISBLANK('2. Collected Data'!O54),ISBLANK('2. Collected Data'!O154)),"",-1*('2. Collected Data'!O154-'2. Collected Data'!O54))</f>
        <v>1</v>
      </c>
      <c r="L54" s="311">
        <f>IF(OR(ISBLANK('2. Collected Data'!P54),ISBLANK('2. Collected Data'!P154)),"",-1*('2. Collected Data'!P154-'2. Collected Data'!P54))</f>
        <v>1</v>
      </c>
      <c r="M54" s="311" t="str">
        <f>IF(OR(ISBLANK('2. Collected Data'!Q54),ISBLANK('2. Collected Data'!Q154)),"",-1*('2. Collected Data'!Q154-'2. Collected Data'!Q54))</f>
        <v/>
      </c>
      <c r="N54" s="311" t="str">
        <f>IF(OR(ISBLANK('2. Collected Data'!R54),ISBLANK('2. Collected Data'!R154)),"",-1*('2. Collected Data'!R154-'2. Collected Data'!R54))</f>
        <v/>
      </c>
      <c r="O54" s="311" t="str">
        <f>IF(OR(ISBLANK('2. Collected Data'!S54),ISBLANK('2. Collected Data'!S154)),"",-1*('2. Collected Data'!S154-'2. Collected Data'!S54))</f>
        <v/>
      </c>
      <c r="P54" s="311" t="str">
        <f>IF(OR(ISBLANK('2. Collected Data'!T54),ISBLANK('2. Collected Data'!T154)),"",-1*('2. Collected Data'!T154-'2. Collected Data'!T54))</f>
        <v/>
      </c>
      <c r="Q54" s="311" t="str">
        <f>IF(OR(ISBLANK('2. Collected Data'!U54),ISBLANK('2. Collected Data'!U154)),"",-1*('2. Collected Data'!U154-'2. Collected Data'!U54))</f>
        <v/>
      </c>
      <c r="R54" s="311" t="str">
        <f>IF(OR(ISBLANK('2. Collected Data'!V54),ISBLANK('2. Collected Data'!V154)),"",-1*('2. Collected Data'!V154-'2. Collected Data'!V54))</f>
        <v/>
      </c>
      <c r="S54" s="311" t="str">
        <f>IF(OR(ISBLANK('2. Collected Data'!W54),ISBLANK('2. Collected Data'!W154)),"",-1*('2. Collected Data'!W154-'2. Collected Data'!W54))</f>
        <v/>
      </c>
      <c r="T54" s="311" t="str">
        <f>IF(OR(ISBLANK('2. Collected Data'!X54),ISBLANK('2. Collected Data'!X154)),"",-1*('2. Collected Data'!X154-'2. Collected Data'!X54))</f>
        <v/>
      </c>
      <c r="U54" s="311">
        <f>IF(OR(ISBLANK('2. Collected Data'!Y54),ISBLANK('2. Collected Data'!Y154)),"",-1*('2. Collected Data'!Y154-'2. Collected Data'!Y54))</f>
        <v>3</v>
      </c>
      <c r="V54" s="311">
        <f>IF(OR(ISBLANK('2. Collected Data'!Z54),ISBLANK('2. Collected Data'!Z154)),"",-1*('2. Collected Data'!Z154-'2. Collected Data'!Z54))</f>
        <v>22</v>
      </c>
      <c r="W54" s="312">
        <f>IF(OR(ISBLANK('2. Collected Data'!AA54),ISBLANK('2. Collected Data'!AA154)),"",-1*('2. Collected Data'!AA154-'2. Collected Data'!AA54))</f>
        <v>0</v>
      </c>
      <c r="X54" s="312">
        <f>IF(OR(ISBLANK('2. Collected Data'!AB54),ISBLANK('2. Collected Data'!AB154)),"",-1*('2. Collected Data'!AB154-'2. Collected Data'!AB54))</f>
        <v>0</v>
      </c>
      <c r="Y54" s="312">
        <f>IF(OR(ISBLANK('2. Collected Data'!AC54),ISBLANK('2. Collected Data'!AC154)),"",-1*('2. Collected Data'!AC154-'2. Collected Data'!AC54))</f>
        <v>0</v>
      </c>
      <c r="Z54" s="311">
        <f>IF(OR(ISBLANK('2. Collected Data'!AD54),ISBLANK('2. Collected Data'!AD154)),"",-1*('2. Collected Data'!AD154-'2. Collected Data'!AD54))</f>
        <v>0</v>
      </c>
      <c r="AA54" s="311">
        <f>IF(OR(ISBLANK('2. Collected Data'!AE54),ISBLANK('2. Collected Data'!AE154)),"",-1*('2. Collected Data'!AE154-'2. Collected Data'!AE54))</f>
        <v>0</v>
      </c>
      <c r="AB54" s="311">
        <f>IF(OR(ISBLANK('2. Collected Data'!AF54),ISBLANK('2. Collected Data'!AF154)),"",-1*('2. Collected Data'!AF154-'2. Collected Data'!AF54))</f>
        <v>1</v>
      </c>
      <c r="AC54" s="313">
        <f>IF(OR(ISBLANK('2. Collected Data'!AG54),ISBLANK('2. Collected Data'!AG154)),"",-1*('2. Collected Data'!AG154-'2. Collected Data'!AG54))</f>
        <v>42500</v>
      </c>
      <c r="AD54" s="314"/>
      <c r="AE54" s="315">
        <f>IF(OR(ISBLANK('2. Collected Data'!AI54),ISBLANK('2. Collected Data'!AI154)),"",-1*('2. Collected Data'!AI154-'2. Collected Data'!AI54))</f>
        <v>-40094</v>
      </c>
      <c r="AF54" s="311" t="str">
        <f>IF(OR(ISBLANK('2. Collected Data'!AJ54),ISBLANK('2. Collected Data'!AJ154)),"",-1*('2. Collected Data'!AJ154-'2. Collected Data'!AJ54))</f>
        <v/>
      </c>
      <c r="AG54" s="311" t="str">
        <f>IF(OR(ISBLANK('2. Collected Data'!AK54),ISBLANK('2. Collected Data'!AK154)),"",-1*('2. Collected Data'!AK154-'2. Collected Data'!AK54))</f>
        <v/>
      </c>
      <c r="AH54" s="311">
        <f>IF(OR(ISBLANK('2. Collected Data'!AL54),ISBLANK('2. Collected Data'!AL154)),"",-1*('2. Collected Data'!AL154-'2. Collected Data'!AL54))</f>
        <v>-2206</v>
      </c>
      <c r="AI54" s="311" t="str">
        <f>IF(OR(ISBLANK('2. Collected Data'!AM54),ISBLANK('2. Collected Data'!AM154)),"",-1*('2. Collected Data'!AM154-'2. Collected Data'!AM54))</f>
        <v/>
      </c>
      <c r="AJ54" s="316"/>
      <c r="AK54" s="311">
        <f>IF(OR(ISBLANK('2. Collected Data'!AO54),ISBLANK('2. Collected Data'!AO154)),"",-1*('2. Collected Data'!AO154-'2. Collected Data'!AO54))</f>
        <v>-1399068</v>
      </c>
      <c r="AL54" s="311" t="str">
        <f>IF(OR(ISBLANK('2. Collected Data'!AP54),ISBLANK('2. Collected Data'!AP154)),"",-1*('2. Collected Data'!AP154-'2. Collected Data'!AP54))</f>
        <v/>
      </c>
      <c r="AM54" s="311">
        <f>IF(OR(ISBLANK('2. Collected Data'!AQ54),ISBLANK('2. Collected Data'!AQ154)),"",-1*('2. Collected Data'!AQ154-'2. Collected Data'!AQ54))</f>
        <v>-162220</v>
      </c>
      <c r="AN54" s="311" t="str">
        <f>IF(OR(ISBLANK('2. Collected Data'!AR54),ISBLANK('2. Collected Data'!AR154)),"",-1*('2. Collected Data'!AR154-'2. Collected Data'!AR54))</f>
        <v/>
      </c>
      <c r="AO54" s="311">
        <f>IF(OR(ISBLANK('2. Collected Data'!AS54),ISBLANK('2. Collected Data'!AS154)),"",-1*('2. Collected Data'!AS154-'2. Collected Data'!AS54))</f>
        <v>-7270</v>
      </c>
      <c r="AP54" s="311">
        <f>IF(OR(ISBLANK('2. Collected Data'!AT54),ISBLANK('2. Collected Data'!AT154)),"",-1*('2. Collected Data'!AT154-'2. Collected Data'!AT54))</f>
        <v>-26664</v>
      </c>
      <c r="AQ54" s="313" t="str">
        <f>IF(OR(ISBLANK('2. Collected Data'!AU54),ISBLANK('2. Collected Data'!AU154)),"",-1*('2. Collected Data'!AU154-'2. Collected Data'!AU54))</f>
        <v/>
      </c>
      <c r="AR54" s="314"/>
      <c r="AS54" s="312">
        <f>IF(OR(ISBLANK('2. Collected Data'!AW54),ISBLANK('2. Collected Data'!AW154)),"",-1*('2. Collected Data'!AW154-'2. Collected Data'!AW54))</f>
        <v>0</v>
      </c>
      <c r="AT54" s="312">
        <f>IF(OR(ISBLANK('2. Collected Data'!AX54),ISBLANK('2. Collected Data'!AX154)),"",-1*('2. Collected Data'!AX154-'2. Collected Data'!AX54))</f>
        <v>0</v>
      </c>
      <c r="AU54" s="317"/>
      <c r="AV54" s="318"/>
      <c r="AW54" s="314"/>
      <c r="AX54" s="319">
        <f>IF(OR(ISBLANK('2. Collected Data'!BB54),ISBLANK('2. Collected Data'!BB154)),"",-1*('2. Collected Data'!BB154-'2. Collected Data'!BB54))</f>
        <v>2.9799999999999898</v>
      </c>
      <c r="AY54" s="320">
        <f>IF(OR(ISBLANK('2. Collected Data'!BC54),ISBLANK('2. Collected Data'!BC154)),"",-1*('2. Collected Data'!BC154-'2. Collected Data'!BC54))</f>
        <v>-4039591.84</v>
      </c>
      <c r="AZ54" s="320">
        <f>IF(OR(ISBLANK('2. Collected Data'!BD54),ISBLANK('2. Collected Data'!BD154)),"",-1*('2. Collected Data'!BD154-'2. Collected Data'!BD54))</f>
        <v>-13666490.5</v>
      </c>
      <c r="BA54" s="320">
        <f>IF(OR(ISBLANK('2. Collected Data'!BE54),ISBLANK('2. Collected Data'!BE154)),"",-1*('2. Collected Data'!BE154-'2. Collected Data'!BE54))</f>
        <v>-3319983.5199999996</v>
      </c>
      <c r="BB54" s="320">
        <f>IF(OR(ISBLANK('2. Collected Data'!BF54),ISBLANK('2. Collected Data'!BF154)),"",-1*('2. Collected Data'!BF154-'2. Collected Data'!BF54))</f>
        <v>-21606486.719999999</v>
      </c>
      <c r="BC54" s="317"/>
      <c r="BD54" s="319">
        <f>IF(OR(ISBLANK('2. Collected Data'!BH54),ISBLANK('2. Collected Data'!BH154)),"",-1*('2. Collected Data'!BH154-'2. Collected Data'!BH54))</f>
        <v>-2.519999999999996</v>
      </c>
      <c r="BE54" s="43"/>
      <c r="BF54" s="180"/>
      <c r="BG54" s="311">
        <f>IF(OR(ISBLANK('2. Collected Data'!BK54),ISBLANK('2. Collected Data'!BK154)),"",-1*('2. Collected Data'!BK154-'2. Collected Data'!BK54))</f>
        <v>-789</v>
      </c>
    </row>
    <row r="55" spans="1:59" s="50" customFormat="1" ht="11.25" customHeight="1" x14ac:dyDescent="0.15">
      <c r="A55" s="82" t="s">
        <v>158</v>
      </c>
      <c r="B55" s="147"/>
      <c r="C55" s="309" t="str">
        <f>IF(OR(ISBLANK('2. Collected Data'!G55),ISBLANK('2. Collected Data'!G155)),"",-1*('2. Collected Data'!G155-'2. Collected Data'!G55))</f>
        <v/>
      </c>
      <c r="D55" s="309" t="str">
        <f>IF(OR(ISBLANK('2. Collected Data'!H55),ISBLANK('2. Collected Data'!H155)),"",-1*('2. Collected Data'!H155-'2. Collected Data'!H55))</f>
        <v/>
      </c>
      <c r="E55" s="309" t="str">
        <f>IF(OR(ISBLANK('2. Collected Data'!I55),ISBLANK('2. Collected Data'!I155)),"",-1*('2. Collected Data'!I155-'2. Collected Data'!I55))</f>
        <v/>
      </c>
      <c r="F55" s="311" t="str">
        <f>IF(OR(ISBLANK('2. Collected Data'!J55),ISBLANK('2. Collected Data'!J155)),"",-1*('2. Collected Data'!J155-'2. Collected Data'!J55))</f>
        <v/>
      </c>
      <c r="G55" s="311" t="str">
        <f>IF(OR(ISBLANK('2. Collected Data'!K55),ISBLANK('2. Collected Data'!K155)),"",-1*('2. Collected Data'!K155-'2. Collected Data'!K55))</f>
        <v/>
      </c>
      <c r="H55" s="311" t="str">
        <f>IF(OR(ISBLANK('2. Collected Data'!L55),ISBLANK('2. Collected Data'!L155)),"",-1*('2. Collected Data'!L155-'2. Collected Data'!L55))</f>
        <v/>
      </c>
      <c r="I55" s="311" t="str">
        <f>IF(OR(ISBLANK('2. Collected Data'!M55),ISBLANK('2. Collected Data'!M155)),"",-1*('2. Collected Data'!M155-'2. Collected Data'!M55))</f>
        <v/>
      </c>
      <c r="J55" s="311" t="str">
        <f>IF(OR(ISBLANK('2. Collected Data'!N55),ISBLANK('2. Collected Data'!N155)),"",-1*('2. Collected Data'!N155-'2. Collected Data'!N55))</f>
        <v/>
      </c>
      <c r="K55" s="311" t="str">
        <f>IF(OR(ISBLANK('2. Collected Data'!O55),ISBLANK('2. Collected Data'!O155)),"",-1*('2. Collected Data'!O155-'2. Collected Data'!O55))</f>
        <v/>
      </c>
      <c r="L55" s="311" t="str">
        <f>IF(OR(ISBLANK('2. Collected Data'!P55),ISBLANK('2. Collected Data'!P155)),"",-1*('2. Collected Data'!P155-'2. Collected Data'!P55))</f>
        <v/>
      </c>
      <c r="M55" s="311" t="str">
        <f>IF(OR(ISBLANK('2. Collected Data'!Q55),ISBLANK('2. Collected Data'!Q155)),"",-1*('2. Collected Data'!Q155-'2. Collected Data'!Q55))</f>
        <v/>
      </c>
      <c r="N55" s="311" t="str">
        <f>IF(OR(ISBLANK('2. Collected Data'!R55),ISBLANK('2. Collected Data'!R155)),"",-1*('2. Collected Data'!R155-'2. Collected Data'!R55))</f>
        <v/>
      </c>
      <c r="O55" s="311" t="str">
        <f>IF(OR(ISBLANK('2. Collected Data'!S55),ISBLANK('2. Collected Data'!S155)),"",-1*('2. Collected Data'!S155-'2. Collected Data'!S55))</f>
        <v/>
      </c>
      <c r="P55" s="311" t="str">
        <f>IF(OR(ISBLANK('2. Collected Data'!T55),ISBLANK('2. Collected Data'!T155)),"",-1*('2. Collected Data'!T155-'2. Collected Data'!T55))</f>
        <v/>
      </c>
      <c r="Q55" s="311" t="str">
        <f>IF(OR(ISBLANK('2. Collected Data'!U55),ISBLANK('2. Collected Data'!U155)),"",-1*('2. Collected Data'!U155-'2. Collected Data'!U55))</f>
        <v/>
      </c>
      <c r="R55" s="311" t="str">
        <f>IF(OR(ISBLANK('2. Collected Data'!V55),ISBLANK('2. Collected Data'!V155)),"",-1*('2. Collected Data'!V155-'2. Collected Data'!V55))</f>
        <v/>
      </c>
      <c r="S55" s="311" t="str">
        <f>IF(OR(ISBLANK('2. Collected Data'!W55),ISBLANK('2. Collected Data'!W155)),"",-1*('2. Collected Data'!W155-'2. Collected Data'!W55))</f>
        <v/>
      </c>
      <c r="T55" s="311" t="str">
        <f>IF(OR(ISBLANK('2. Collected Data'!X55),ISBLANK('2. Collected Data'!X155)),"",-1*('2. Collected Data'!X155-'2. Collected Data'!X55))</f>
        <v/>
      </c>
      <c r="U55" s="311" t="str">
        <f>IF(OR(ISBLANK('2. Collected Data'!Y55),ISBLANK('2. Collected Data'!Y155)),"",-1*('2. Collected Data'!Y155-'2. Collected Data'!Y55))</f>
        <v/>
      </c>
      <c r="V55" s="311" t="str">
        <f>IF(OR(ISBLANK('2. Collected Data'!Z55),ISBLANK('2. Collected Data'!Z155)),"",-1*('2. Collected Data'!Z155-'2. Collected Data'!Z55))</f>
        <v/>
      </c>
      <c r="W55" s="312" t="str">
        <f>IF(OR(ISBLANK('2. Collected Data'!AA55),ISBLANK('2. Collected Data'!AA155)),"",-1*('2. Collected Data'!AA155-'2. Collected Data'!AA55))</f>
        <v/>
      </c>
      <c r="X55" s="312" t="str">
        <f>IF(OR(ISBLANK('2. Collected Data'!AB55),ISBLANK('2. Collected Data'!AB155)),"",-1*('2. Collected Data'!AB155-'2. Collected Data'!AB55))</f>
        <v/>
      </c>
      <c r="Y55" s="312" t="str">
        <f>IF(OR(ISBLANK('2. Collected Data'!AC55),ISBLANK('2. Collected Data'!AC155)),"",-1*('2. Collected Data'!AC155-'2. Collected Data'!AC55))</f>
        <v/>
      </c>
      <c r="Z55" s="311" t="str">
        <f>IF(OR(ISBLANK('2. Collected Data'!AD55),ISBLANK('2. Collected Data'!AD155)),"",-1*('2. Collected Data'!AD155-'2. Collected Data'!AD55))</f>
        <v/>
      </c>
      <c r="AA55" s="311" t="str">
        <f>IF(OR(ISBLANK('2. Collected Data'!AE55),ISBLANK('2. Collected Data'!AE155)),"",-1*('2. Collected Data'!AE155-'2. Collected Data'!AE55))</f>
        <v/>
      </c>
      <c r="AB55" s="311" t="str">
        <f>IF(OR(ISBLANK('2. Collected Data'!AF55),ISBLANK('2. Collected Data'!AF155)),"",-1*('2. Collected Data'!AF155-'2. Collected Data'!AF55))</f>
        <v/>
      </c>
      <c r="AC55" s="313" t="str">
        <f>IF(OR(ISBLANK('2. Collected Data'!AG55),ISBLANK('2. Collected Data'!AG155)),"",-1*('2. Collected Data'!AG155-'2. Collected Data'!AG55))</f>
        <v/>
      </c>
      <c r="AD55" s="314"/>
      <c r="AE55" s="315" t="str">
        <f>IF(OR(ISBLANK('2. Collected Data'!AI55),ISBLANK('2. Collected Data'!AI155)),"",-1*('2. Collected Data'!AI155-'2. Collected Data'!AI55))</f>
        <v/>
      </c>
      <c r="AF55" s="311" t="str">
        <f>IF(OR(ISBLANK('2. Collected Data'!AJ55),ISBLANK('2. Collected Data'!AJ155)),"",-1*('2. Collected Data'!AJ155-'2. Collected Data'!AJ55))</f>
        <v/>
      </c>
      <c r="AG55" s="311" t="str">
        <f>IF(OR(ISBLANK('2. Collected Data'!AK55),ISBLANK('2. Collected Data'!AK155)),"",-1*('2. Collected Data'!AK155-'2. Collected Data'!AK55))</f>
        <v/>
      </c>
      <c r="AH55" s="311" t="str">
        <f>IF(OR(ISBLANK('2. Collected Data'!AL55),ISBLANK('2. Collected Data'!AL155)),"",-1*('2. Collected Data'!AL155-'2. Collected Data'!AL55))</f>
        <v/>
      </c>
      <c r="AI55" s="311" t="str">
        <f>IF(OR(ISBLANK('2. Collected Data'!AM55),ISBLANK('2. Collected Data'!AM155)),"",-1*('2. Collected Data'!AM155-'2. Collected Data'!AM55))</f>
        <v/>
      </c>
      <c r="AJ55" s="316"/>
      <c r="AK55" s="311" t="str">
        <f>IF(OR(ISBLANK('2. Collected Data'!AO55),ISBLANK('2. Collected Data'!AO155)),"",-1*('2. Collected Data'!AO155-'2. Collected Data'!AO55))</f>
        <v/>
      </c>
      <c r="AL55" s="311" t="str">
        <f>IF(OR(ISBLANK('2. Collected Data'!AP55),ISBLANK('2. Collected Data'!AP155)),"",-1*('2. Collected Data'!AP155-'2. Collected Data'!AP55))</f>
        <v/>
      </c>
      <c r="AM55" s="311" t="str">
        <f>IF(OR(ISBLANK('2. Collected Data'!AQ55),ISBLANK('2. Collected Data'!AQ155)),"",-1*('2. Collected Data'!AQ155-'2. Collected Data'!AQ55))</f>
        <v/>
      </c>
      <c r="AN55" s="311" t="str">
        <f>IF(OR(ISBLANK('2. Collected Data'!AR55),ISBLANK('2. Collected Data'!AR155)),"",-1*('2. Collected Data'!AR155-'2. Collected Data'!AR55))</f>
        <v/>
      </c>
      <c r="AO55" s="311" t="str">
        <f>IF(OR(ISBLANK('2. Collected Data'!AS55),ISBLANK('2. Collected Data'!AS155)),"",-1*('2. Collected Data'!AS155-'2. Collected Data'!AS55))</f>
        <v/>
      </c>
      <c r="AP55" s="311" t="str">
        <f>IF(OR(ISBLANK('2. Collected Data'!AT55),ISBLANK('2. Collected Data'!AT155)),"",-1*('2. Collected Data'!AT155-'2. Collected Data'!AT55))</f>
        <v/>
      </c>
      <c r="AQ55" s="313" t="str">
        <f>IF(OR(ISBLANK('2. Collected Data'!AU55),ISBLANK('2. Collected Data'!AU155)),"",-1*('2. Collected Data'!AU155-'2. Collected Data'!AU55))</f>
        <v/>
      </c>
      <c r="AR55" s="314"/>
      <c r="AS55" s="312" t="str">
        <f>IF(OR(ISBLANK('2. Collected Data'!AW55),ISBLANK('2. Collected Data'!AW155)),"",-1*('2. Collected Data'!AW155-'2. Collected Data'!AW55))</f>
        <v/>
      </c>
      <c r="AT55" s="312" t="str">
        <f>IF(OR(ISBLANK('2. Collected Data'!AX55),ISBLANK('2. Collected Data'!AX155)),"",-1*('2. Collected Data'!AX155-'2. Collected Data'!AX55))</f>
        <v/>
      </c>
      <c r="AU55" s="317"/>
      <c r="AV55" s="318"/>
      <c r="AW55" s="314"/>
      <c r="AX55" s="319" t="str">
        <f>IF(OR(ISBLANK('2. Collected Data'!BB55),ISBLANK('2. Collected Data'!BB155)),"",-1*('2. Collected Data'!BB155-'2. Collected Data'!BB55))</f>
        <v/>
      </c>
      <c r="AY55" s="320" t="str">
        <f>IF(OR(ISBLANK('2. Collected Data'!BC55),ISBLANK('2. Collected Data'!BC155)),"",-1*('2. Collected Data'!BC155-'2. Collected Data'!BC55))</f>
        <v/>
      </c>
      <c r="AZ55" s="320" t="str">
        <f>IF(OR(ISBLANK('2. Collected Data'!BD55),ISBLANK('2. Collected Data'!BD155)),"",-1*('2. Collected Data'!BD155-'2. Collected Data'!BD55))</f>
        <v/>
      </c>
      <c r="BA55" s="320" t="str">
        <f>IF(OR(ISBLANK('2. Collected Data'!BE55),ISBLANK('2. Collected Data'!BE155)),"",-1*('2. Collected Data'!BE155-'2. Collected Data'!BE55))</f>
        <v/>
      </c>
      <c r="BB55" s="320" t="str">
        <f>IF(OR(ISBLANK('2. Collected Data'!BF55),ISBLANK('2. Collected Data'!BF155)),"",-1*('2. Collected Data'!BF155-'2. Collected Data'!BF55))</f>
        <v/>
      </c>
      <c r="BC55" s="317"/>
      <c r="BD55" s="319" t="str">
        <f>IF(OR(ISBLANK('2. Collected Data'!BH55),ISBLANK('2. Collected Data'!BH155)),"",-1*('2. Collected Data'!BH155-'2. Collected Data'!BH55))</f>
        <v/>
      </c>
      <c r="BE55" s="43"/>
      <c r="BF55" s="180"/>
      <c r="BG55" s="311">
        <f>IF(OR(ISBLANK('2. Collected Data'!BK55),ISBLANK('2. Collected Data'!BK155)),"",-1*('2. Collected Data'!BK155-'2. Collected Data'!BK55))</f>
        <v>44</v>
      </c>
    </row>
    <row r="56" spans="1:59" s="47" customFormat="1" ht="11.25" customHeight="1" x14ac:dyDescent="0.15">
      <c r="A56" s="82" t="s">
        <v>358</v>
      </c>
      <c r="B56" s="147"/>
      <c r="C56" s="309">
        <f>IF(OR(ISBLANK('2. Collected Data'!G56),ISBLANK('2. Collected Data'!G156)),"",-1*('2. Collected Data'!G156-'2. Collected Data'!G56))</f>
        <v>1806</v>
      </c>
      <c r="D56" s="309">
        <f>IF(OR(ISBLANK('2. Collected Data'!H56),ISBLANK('2. Collected Data'!H156)),"",-1*('2. Collected Data'!H156-'2. Collected Data'!H56))</f>
        <v>0</v>
      </c>
      <c r="E56" s="309">
        <f>IF(OR(ISBLANK('2. Collected Data'!I56),ISBLANK('2. Collected Data'!I156)),"",-1*('2. Collected Data'!I156-'2. Collected Data'!I56))</f>
        <v>15</v>
      </c>
      <c r="F56" s="311">
        <f>IF(OR(ISBLANK('2. Collected Data'!J56),ISBLANK('2. Collected Data'!J156)),"",-1*('2. Collected Data'!J156-'2. Collected Data'!J56))</f>
        <v>0</v>
      </c>
      <c r="G56" s="311">
        <f>IF(OR(ISBLANK('2. Collected Data'!K56),ISBLANK('2. Collected Data'!K156)),"",-1*('2. Collected Data'!K156-'2. Collected Data'!K56))</f>
        <v>0</v>
      </c>
      <c r="H56" s="311">
        <f>IF(OR(ISBLANK('2. Collected Data'!L56),ISBLANK('2. Collected Data'!L156)),"",-1*('2. Collected Data'!L156-'2. Collected Data'!L56))</f>
        <v>0</v>
      </c>
      <c r="I56" s="311">
        <f>IF(OR(ISBLANK('2. Collected Data'!M56),ISBLANK('2. Collected Data'!M156)),"",-1*('2. Collected Data'!M156-'2. Collected Data'!M56))</f>
        <v>0</v>
      </c>
      <c r="J56" s="311">
        <f>IF(OR(ISBLANK('2. Collected Data'!N56),ISBLANK('2. Collected Data'!N156)),"",-1*('2. Collected Data'!N156-'2. Collected Data'!N56))</f>
        <v>0</v>
      </c>
      <c r="K56" s="311">
        <f>IF(OR(ISBLANK('2. Collected Data'!O56),ISBLANK('2. Collected Data'!O156)),"",-1*('2. Collected Data'!O156-'2. Collected Data'!O56))</f>
        <v>25</v>
      </c>
      <c r="L56" s="311">
        <f>IF(OR(ISBLANK('2. Collected Data'!P56),ISBLANK('2. Collected Data'!P156)),"",-1*('2. Collected Data'!P156-'2. Collected Data'!P56))</f>
        <v>0</v>
      </c>
      <c r="M56" s="311">
        <f>IF(OR(ISBLANK('2. Collected Data'!Q56),ISBLANK('2. Collected Data'!Q156)),"",-1*('2. Collected Data'!Q156-'2. Collected Data'!Q56))</f>
        <v>0</v>
      </c>
      <c r="N56" s="311">
        <f>IF(OR(ISBLANK('2. Collected Data'!R56),ISBLANK('2. Collected Data'!R156)),"",-1*('2. Collected Data'!R156-'2. Collected Data'!R56))</f>
        <v>0</v>
      </c>
      <c r="O56" s="311">
        <f>IF(OR(ISBLANK('2. Collected Data'!S56),ISBLANK('2. Collected Data'!S156)),"",-1*('2. Collected Data'!S156-'2. Collected Data'!S56))</f>
        <v>0</v>
      </c>
      <c r="P56" s="311">
        <f>IF(OR(ISBLANK('2. Collected Data'!T56),ISBLANK('2. Collected Data'!T156)),"",-1*('2. Collected Data'!T156-'2. Collected Data'!T56))</f>
        <v>0</v>
      </c>
      <c r="Q56" s="311">
        <f>IF(OR(ISBLANK('2. Collected Data'!U56),ISBLANK('2. Collected Data'!U156)),"",-1*('2. Collected Data'!U156-'2. Collected Data'!U56))</f>
        <v>0</v>
      </c>
      <c r="R56" s="311">
        <f>IF(OR(ISBLANK('2. Collected Data'!V56),ISBLANK('2. Collected Data'!V156)),"",-1*('2. Collected Data'!V156-'2. Collected Data'!V56))</f>
        <v>0</v>
      </c>
      <c r="S56" s="311">
        <f>IF(OR(ISBLANK('2. Collected Data'!W56),ISBLANK('2. Collected Data'!W156)),"",-1*('2. Collected Data'!W156-'2. Collected Data'!W56))</f>
        <v>0</v>
      </c>
      <c r="T56" s="311">
        <f>IF(OR(ISBLANK('2. Collected Data'!X56),ISBLANK('2. Collected Data'!X156)),"",-1*('2. Collected Data'!X156-'2. Collected Data'!X56))</f>
        <v>0</v>
      </c>
      <c r="U56" s="311">
        <f>IF(OR(ISBLANK('2. Collected Data'!Y56),ISBLANK('2. Collected Data'!Y156)),"",-1*('2. Collected Data'!Y156-'2. Collected Data'!Y56))</f>
        <v>0</v>
      </c>
      <c r="V56" s="311">
        <f>IF(OR(ISBLANK('2. Collected Data'!Z56),ISBLANK('2. Collected Data'!Z156)),"",-1*('2. Collected Data'!Z156-'2. Collected Data'!Z56))</f>
        <v>0</v>
      </c>
      <c r="W56" s="312">
        <f>IF(OR(ISBLANK('2. Collected Data'!AA56),ISBLANK('2. Collected Data'!AA156)),"",-1*('2. Collected Data'!AA156-'2. Collected Data'!AA56))</f>
        <v>0</v>
      </c>
      <c r="X56" s="312">
        <f>IF(OR(ISBLANK('2. Collected Data'!AB56),ISBLANK('2. Collected Data'!AB156)),"",-1*('2. Collected Data'!AB156-'2. Collected Data'!AB56))</f>
        <v>0</v>
      </c>
      <c r="Y56" s="312">
        <f>IF(OR(ISBLANK('2. Collected Data'!AC56),ISBLANK('2. Collected Data'!AC156)),"",-1*('2. Collected Data'!AC156-'2. Collected Data'!AC56))</f>
        <v>0</v>
      </c>
      <c r="Z56" s="311">
        <f>IF(OR(ISBLANK('2. Collected Data'!AD56),ISBLANK('2. Collected Data'!AD156)),"",-1*('2. Collected Data'!AD156-'2. Collected Data'!AD56))</f>
        <v>5</v>
      </c>
      <c r="AA56" s="311">
        <f>IF(OR(ISBLANK('2. Collected Data'!AE56),ISBLANK('2. Collected Data'!AE156)),"",-1*('2. Collected Data'!AE156-'2. Collected Data'!AE56))</f>
        <v>500</v>
      </c>
      <c r="AB56" s="311">
        <f>IF(OR(ISBLANK('2. Collected Data'!AF56),ISBLANK('2. Collected Data'!AF156)),"",-1*('2. Collected Data'!AF156-'2. Collected Data'!AF56))</f>
        <v>0</v>
      </c>
      <c r="AC56" s="313">
        <f>IF(OR(ISBLANK('2. Collected Data'!AG56),ISBLANK('2. Collected Data'!AG156)),"",-1*('2. Collected Data'!AG156-'2. Collected Data'!AG56))</f>
        <v>0</v>
      </c>
      <c r="AD56" s="314"/>
      <c r="AE56" s="315">
        <f>IF(OR(ISBLANK('2. Collected Data'!AI56),ISBLANK('2. Collected Data'!AI156)),"",-1*('2. Collected Data'!AI156-'2. Collected Data'!AI56))</f>
        <v>-6979</v>
      </c>
      <c r="AF56" s="311" t="str">
        <f>IF(OR(ISBLANK('2. Collected Data'!AJ56),ISBLANK('2. Collected Data'!AJ156)),"",-1*('2. Collected Data'!AJ156-'2. Collected Data'!AJ56))</f>
        <v/>
      </c>
      <c r="AG56" s="311">
        <f>IF(OR(ISBLANK('2. Collected Data'!AK56),ISBLANK('2. Collected Data'!AK156)),"",-1*('2. Collected Data'!AK156-'2. Collected Data'!AK56))</f>
        <v>-270</v>
      </c>
      <c r="AH56" s="311" t="str">
        <f>IF(OR(ISBLANK('2. Collected Data'!AL56),ISBLANK('2. Collected Data'!AL156)),"",-1*('2. Collected Data'!AL156-'2. Collected Data'!AL56))</f>
        <v/>
      </c>
      <c r="AI56" s="311" t="str">
        <f>IF(OR(ISBLANK('2. Collected Data'!AM56),ISBLANK('2. Collected Data'!AM156)),"",-1*('2. Collected Data'!AM156-'2. Collected Data'!AM56))</f>
        <v/>
      </c>
      <c r="AJ56" s="316"/>
      <c r="AK56" s="311">
        <f>IF(OR(ISBLANK('2. Collected Data'!AO56),ISBLANK('2. Collected Data'!AO156)),"",-1*('2. Collected Data'!AO156-'2. Collected Data'!AO56))</f>
        <v>-6366995</v>
      </c>
      <c r="AL56" s="311" t="str">
        <f>IF(OR(ISBLANK('2. Collected Data'!AP56),ISBLANK('2. Collected Data'!AP156)),"",-1*('2. Collected Data'!AP156-'2. Collected Data'!AP56))</f>
        <v/>
      </c>
      <c r="AM56" s="311" t="str">
        <f>IF(OR(ISBLANK('2. Collected Data'!AQ56),ISBLANK('2. Collected Data'!AQ156)),"",-1*('2. Collected Data'!AQ156-'2. Collected Data'!AQ56))</f>
        <v/>
      </c>
      <c r="AN56" s="311" t="str">
        <f>IF(OR(ISBLANK('2. Collected Data'!AR56),ISBLANK('2. Collected Data'!AR156)),"",-1*('2. Collected Data'!AR156-'2. Collected Data'!AR56))</f>
        <v/>
      </c>
      <c r="AO56" s="311" t="str">
        <f>IF(OR(ISBLANK('2. Collected Data'!AS56),ISBLANK('2. Collected Data'!AS156)),"",-1*('2. Collected Data'!AS156-'2. Collected Data'!AS56))</f>
        <v/>
      </c>
      <c r="AP56" s="311" t="str">
        <f>IF(OR(ISBLANK('2. Collected Data'!AT56),ISBLANK('2. Collected Data'!AT156)),"",-1*('2. Collected Data'!AT156-'2. Collected Data'!AT56))</f>
        <v/>
      </c>
      <c r="AQ56" s="313" t="str">
        <f>IF(OR(ISBLANK('2. Collected Data'!AU56),ISBLANK('2. Collected Data'!AU156)),"",-1*('2. Collected Data'!AU156-'2. Collected Data'!AU56))</f>
        <v/>
      </c>
      <c r="AR56" s="314"/>
      <c r="AS56" s="312">
        <f>IF(OR(ISBLANK('2. Collected Data'!AW56),ISBLANK('2. Collected Data'!AW156)),"",-1*('2. Collected Data'!AW156-'2. Collected Data'!AW56))</f>
        <v>0</v>
      </c>
      <c r="AT56" s="312">
        <f>IF(OR(ISBLANK('2. Collected Data'!AX56),ISBLANK('2. Collected Data'!AX156)),"",-1*('2. Collected Data'!AX156-'2. Collected Data'!AX56))</f>
        <v>0</v>
      </c>
      <c r="AU56" s="317"/>
      <c r="AV56" s="318"/>
      <c r="AW56" s="314"/>
      <c r="AX56" s="319">
        <f>IF(OR(ISBLANK('2. Collected Data'!BB56),ISBLANK('2. Collected Data'!BB156)),"",-1*('2. Collected Data'!BB156-'2. Collected Data'!BB56))</f>
        <v>14</v>
      </c>
      <c r="AY56" s="320">
        <f>IF(OR(ISBLANK('2. Collected Data'!BC56),ISBLANK('2. Collected Data'!BC156)),"",-1*('2. Collected Data'!BC156-'2. Collected Data'!BC56))</f>
        <v>-2127025</v>
      </c>
      <c r="AZ56" s="320">
        <f>IF(OR(ISBLANK('2. Collected Data'!BD56),ISBLANK('2. Collected Data'!BD156)),"",-1*('2. Collected Data'!BD156-'2. Collected Data'!BD56))</f>
        <v>-724604</v>
      </c>
      <c r="BA56" s="320">
        <f>IF(OR(ISBLANK('2. Collected Data'!BE56),ISBLANK('2. Collected Data'!BE156)),"",-1*('2. Collected Data'!BE156-'2. Collected Data'!BE56))</f>
        <v>-3282749</v>
      </c>
      <c r="BB56" s="320">
        <f>IF(OR(ISBLANK('2. Collected Data'!BF56),ISBLANK('2. Collected Data'!BF156)),"",-1*('2. Collected Data'!BF156-'2. Collected Data'!BF56))</f>
        <v>-6544951</v>
      </c>
      <c r="BC56" s="317"/>
      <c r="BD56" s="319">
        <f>IF(OR(ISBLANK('2. Collected Data'!BH56),ISBLANK('2. Collected Data'!BH156)),"",-1*('2. Collected Data'!BH156-'2. Collected Data'!BH56))</f>
        <v>14</v>
      </c>
      <c r="BE56" s="43"/>
      <c r="BF56" s="180"/>
      <c r="BG56" s="311">
        <f>IF(OR(ISBLANK('2. Collected Data'!BK56),ISBLANK('2. Collected Data'!BK156)),"",-1*('2. Collected Data'!BK156-'2. Collected Data'!BK56))</f>
        <v>-7</v>
      </c>
    </row>
    <row r="57" spans="1:59" s="47" customFormat="1" ht="11.25" customHeight="1" x14ac:dyDescent="0.15">
      <c r="A57" s="82" t="s">
        <v>359</v>
      </c>
      <c r="B57" s="147"/>
      <c r="C57" s="309">
        <f>IF(OR(ISBLANK('2. Collected Data'!G57),ISBLANK('2. Collected Data'!G157)),"",-1*('2. Collected Data'!G157-'2. Collected Data'!G57))</f>
        <v>-18</v>
      </c>
      <c r="D57" s="309">
        <f>IF(OR(ISBLANK('2. Collected Data'!H57),ISBLANK('2. Collected Data'!H157)),"",-1*('2. Collected Data'!H157-'2. Collected Data'!H57))</f>
        <v>0</v>
      </c>
      <c r="E57" s="309">
        <f>IF(OR(ISBLANK('2. Collected Data'!I57),ISBLANK('2. Collected Data'!I157)),"",-1*('2. Collected Data'!I157-'2. Collected Data'!I57))</f>
        <v>-11</v>
      </c>
      <c r="F57" s="311">
        <f>IF(OR(ISBLANK('2. Collected Data'!J57),ISBLANK('2. Collected Data'!J157)),"",-1*('2. Collected Data'!J157-'2. Collected Data'!J57))</f>
        <v>2</v>
      </c>
      <c r="G57" s="311">
        <f>IF(OR(ISBLANK('2. Collected Data'!K57),ISBLANK('2. Collected Data'!K157)),"",-1*('2. Collected Data'!K157-'2. Collected Data'!K57))</f>
        <v>0</v>
      </c>
      <c r="H57" s="311">
        <f>IF(OR(ISBLANK('2. Collected Data'!L57),ISBLANK('2. Collected Data'!L157)),"",-1*('2. Collected Data'!L157-'2. Collected Data'!L57))</f>
        <v>2</v>
      </c>
      <c r="I57" s="311">
        <f>IF(OR(ISBLANK('2. Collected Data'!M57),ISBLANK('2. Collected Data'!M157)),"",-1*('2. Collected Data'!M157-'2. Collected Data'!M57))</f>
        <v>31</v>
      </c>
      <c r="J57" s="311">
        <f>IF(OR(ISBLANK('2. Collected Data'!N57),ISBLANK('2. Collected Data'!N157)),"",-1*('2. Collected Data'!N157-'2. Collected Data'!N57))</f>
        <v>0</v>
      </c>
      <c r="K57" s="311">
        <f>IF(OR(ISBLANK('2. Collected Data'!O57),ISBLANK('2. Collected Data'!O157)),"",-1*('2. Collected Data'!O157-'2. Collected Data'!O57))</f>
        <v>-2</v>
      </c>
      <c r="L57" s="311">
        <f>IF(OR(ISBLANK('2. Collected Data'!P57),ISBLANK('2. Collected Data'!P157)),"",-1*('2. Collected Data'!P157-'2. Collected Data'!P57))</f>
        <v>0</v>
      </c>
      <c r="M57" s="311">
        <f>IF(OR(ISBLANK('2. Collected Data'!Q57),ISBLANK('2. Collected Data'!Q157)),"",-1*('2. Collected Data'!Q157-'2. Collected Data'!Q57))</f>
        <v>0</v>
      </c>
      <c r="N57" s="311">
        <f>IF(OR(ISBLANK('2. Collected Data'!R57),ISBLANK('2. Collected Data'!R157)),"",-1*('2. Collected Data'!R157-'2. Collected Data'!R57))</f>
        <v>0</v>
      </c>
      <c r="O57" s="311">
        <f>IF(OR(ISBLANK('2. Collected Data'!S57),ISBLANK('2. Collected Data'!S157)),"",-1*('2. Collected Data'!S157-'2. Collected Data'!S57))</f>
        <v>0</v>
      </c>
      <c r="P57" s="311">
        <f>IF(OR(ISBLANK('2. Collected Data'!T57),ISBLANK('2. Collected Data'!T157)),"",-1*('2. Collected Data'!T157-'2. Collected Data'!T57))</f>
        <v>0</v>
      </c>
      <c r="Q57" s="311">
        <f>IF(OR(ISBLANK('2. Collected Data'!U57),ISBLANK('2. Collected Data'!U157)),"",-1*('2. Collected Data'!U157-'2. Collected Data'!U57))</f>
        <v>0</v>
      </c>
      <c r="R57" s="311">
        <f>IF(OR(ISBLANK('2. Collected Data'!V57),ISBLANK('2. Collected Data'!V157)),"",-1*('2. Collected Data'!V157-'2. Collected Data'!V57))</f>
        <v>0</v>
      </c>
      <c r="S57" s="311">
        <f>IF(OR(ISBLANK('2. Collected Data'!W57),ISBLANK('2. Collected Data'!W157)),"",-1*('2. Collected Data'!W157-'2. Collected Data'!W57))</f>
        <v>0</v>
      </c>
      <c r="T57" s="311">
        <f>IF(OR(ISBLANK('2. Collected Data'!X57),ISBLANK('2. Collected Data'!X157)),"",-1*('2. Collected Data'!X157-'2. Collected Data'!X57))</f>
        <v>0</v>
      </c>
      <c r="U57" s="311">
        <f>IF(OR(ISBLANK('2. Collected Data'!Y57),ISBLANK('2. Collected Data'!Y157)),"",-1*('2. Collected Data'!Y157-'2. Collected Data'!Y57))</f>
        <v>0</v>
      </c>
      <c r="V57" s="311">
        <f>IF(OR(ISBLANK('2. Collected Data'!Z57),ISBLANK('2. Collected Data'!Z157)),"",-1*('2. Collected Data'!Z157-'2. Collected Data'!Z57))</f>
        <v>0</v>
      </c>
      <c r="W57" s="312">
        <f>IF(OR(ISBLANK('2. Collected Data'!AA57),ISBLANK('2. Collected Data'!AA157)),"",-1*('2. Collected Data'!AA157-'2. Collected Data'!AA57))</f>
        <v>0</v>
      </c>
      <c r="X57" s="312">
        <f>IF(OR(ISBLANK('2. Collected Data'!AB57),ISBLANK('2. Collected Data'!AB157)),"",-1*('2. Collected Data'!AB157-'2. Collected Data'!AB57))</f>
        <v>0</v>
      </c>
      <c r="Y57" s="312">
        <f>IF(OR(ISBLANK('2. Collected Data'!AC57),ISBLANK('2. Collected Data'!AC157)),"",-1*('2. Collected Data'!AC157-'2. Collected Data'!AC57))</f>
        <v>0</v>
      </c>
      <c r="Z57" s="311">
        <f>IF(OR(ISBLANK('2. Collected Data'!AD57),ISBLANK('2. Collected Data'!AD157)),"",-1*('2. Collected Data'!AD157-'2. Collected Data'!AD57))</f>
        <v>3</v>
      </c>
      <c r="AA57" s="311">
        <f>IF(OR(ISBLANK('2. Collected Data'!AE57),ISBLANK('2. Collected Data'!AE157)),"",-1*('2. Collected Data'!AE157-'2. Collected Data'!AE57))</f>
        <v>2114</v>
      </c>
      <c r="AB57" s="311">
        <f>IF(OR(ISBLANK('2. Collected Data'!AF57),ISBLANK('2. Collected Data'!AF157)),"",-1*('2. Collected Data'!AF157-'2. Collected Data'!AF57))</f>
        <v>0</v>
      </c>
      <c r="AC57" s="313">
        <f>IF(OR(ISBLANK('2. Collected Data'!AG57),ISBLANK('2. Collected Data'!AG157)),"",-1*('2. Collected Data'!AG157-'2. Collected Data'!AG57))</f>
        <v>0</v>
      </c>
      <c r="AD57" s="314"/>
      <c r="AE57" s="315">
        <f>IF(OR(ISBLANK('2. Collected Data'!AI57),ISBLANK('2. Collected Data'!AI157)),"",-1*('2. Collected Data'!AI157-'2. Collected Data'!AI57))</f>
        <v>-344500</v>
      </c>
      <c r="AF57" s="311">
        <f>IF(OR(ISBLANK('2. Collected Data'!AJ57),ISBLANK('2. Collected Data'!AJ157)),"",-1*('2. Collected Data'!AJ157-'2. Collected Data'!AJ57))</f>
        <v>0</v>
      </c>
      <c r="AG57" s="311">
        <f>IF(OR(ISBLANK('2. Collected Data'!AK57),ISBLANK('2. Collected Data'!AK157)),"",-1*('2. Collected Data'!AK157-'2. Collected Data'!AK57))</f>
        <v>0</v>
      </c>
      <c r="AH57" s="311">
        <f>IF(OR(ISBLANK('2. Collected Data'!AL57),ISBLANK('2. Collected Data'!AL157)),"",-1*('2. Collected Data'!AL157-'2. Collected Data'!AL57))</f>
        <v>0</v>
      </c>
      <c r="AI57" s="311" t="str">
        <f>IF(OR(ISBLANK('2. Collected Data'!AM57),ISBLANK('2. Collected Data'!AM157)),"",-1*('2. Collected Data'!AM157-'2. Collected Data'!AM57))</f>
        <v/>
      </c>
      <c r="AJ57" s="316"/>
      <c r="AK57" s="311" t="str">
        <f>IF(OR(ISBLANK('2. Collected Data'!AO57),ISBLANK('2. Collected Data'!AO157)),"",-1*('2. Collected Data'!AO157-'2. Collected Data'!AO57))</f>
        <v/>
      </c>
      <c r="AL57" s="311">
        <f>IF(OR(ISBLANK('2. Collected Data'!AP57),ISBLANK('2. Collected Data'!AP157)),"",-1*('2. Collected Data'!AP157-'2. Collected Data'!AP57))</f>
        <v>0</v>
      </c>
      <c r="AM57" s="311">
        <f>IF(OR(ISBLANK('2. Collected Data'!AQ57),ISBLANK('2. Collected Data'!AQ157)),"",-1*('2. Collected Data'!AQ157-'2. Collected Data'!AQ57))</f>
        <v>-173270</v>
      </c>
      <c r="AN57" s="311">
        <f>IF(OR(ISBLANK('2. Collected Data'!AR57),ISBLANK('2. Collected Data'!AR157)),"",-1*('2. Collected Data'!AR157-'2. Collected Data'!AR57))</f>
        <v>0</v>
      </c>
      <c r="AO57" s="311">
        <f>IF(OR(ISBLANK('2. Collected Data'!AS57),ISBLANK('2. Collected Data'!AS157)),"",-1*('2. Collected Data'!AS157-'2. Collected Data'!AS57))</f>
        <v>0</v>
      </c>
      <c r="AP57" s="311">
        <f>IF(OR(ISBLANK('2. Collected Data'!AT57),ISBLANK('2. Collected Data'!AT157)),"",-1*('2. Collected Data'!AT157-'2. Collected Data'!AT57))</f>
        <v>0</v>
      </c>
      <c r="AQ57" s="313">
        <f>IF(OR(ISBLANK('2. Collected Data'!AU57),ISBLANK('2. Collected Data'!AU157)),"",-1*('2. Collected Data'!AU157-'2. Collected Data'!AU57))</f>
        <v>0</v>
      </c>
      <c r="AR57" s="314"/>
      <c r="AS57" s="312" t="str">
        <f>IF(OR(ISBLANK('2. Collected Data'!AW57),ISBLANK('2. Collected Data'!AW157)),"",-1*('2. Collected Data'!AW157-'2. Collected Data'!AW57))</f>
        <v/>
      </c>
      <c r="AT57" s="312" t="str">
        <f>IF(OR(ISBLANK('2. Collected Data'!AX57),ISBLANK('2. Collected Data'!AX157)),"",-1*('2. Collected Data'!AX157-'2. Collected Data'!AX57))</f>
        <v/>
      </c>
      <c r="AU57" s="317"/>
      <c r="AV57" s="318"/>
      <c r="AW57" s="314"/>
      <c r="AX57" s="319">
        <f>IF(OR(ISBLANK('2. Collected Data'!BB57),ISBLANK('2. Collected Data'!BB157)),"",-1*('2. Collected Data'!BB157-'2. Collected Data'!BB57))</f>
        <v>4.0499999999999972</v>
      </c>
      <c r="AY57" s="320">
        <f>IF(OR(ISBLANK('2. Collected Data'!BC57),ISBLANK('2. Collected Data'!BC157)),"",-1*('2. Collected Data'!BC157-'2. Collected Data'!BC57))</f>
        <v>-1656897</v>
      </c>
      <c r="AZ57" s="320">
        <f>IF(OR(ISBLANK('2. Collected Data'!BD57),ISBLANK('2. Collected Data'!BD157)),"",-1*('2. Collected Data'!BD157-'2. Collected Data'!BD57))</f>
        <v>-3724348</v>
      </c>
      <c r="BA57" s="320">
        <f>IF(OR(ISBLANK('2. Collected Data'!BE57),ISBLANK('2. Collected Data'!BE157)),"",-1*('2. Collected Data'!BE157-'2. Collected Data'!BE57))</f>
        <v>-16808521</v>
      </c>
      <c r="BB57" s="320">
        <f>IF(OR(ISBLANK('2. Collected Data'!BF57),ISBLANK('2. Collected Data'!BF157)),"",-1*('2. Collected Data'!BF157-'2. Collected Data'!BF57))</f>
        <v>-22189765</v>
      </c>
      <c r="BC57" s="317"/>
      <c r="BD57" s="319">
        <f>IF(OR(ISBLANK('2. Collected Data'!BH57),ISBLANK('2. Collected Data'!BH157)),"",-1*('2. Collected Data'!BH157-'2. Collected Data'!BH57))</f>
        <v>2.9600000000000009</v>
      </c>
      <c r="BE57" s="43"/>
      <c r="BF57" s="180"/>
      <c r="BG57" s="311">
        <f>IF(OR(ISBLANK('2. Collected Data'!BK57),ISBLANK('2. Collected Data'!BK157)),"",-1*('2. Collected Data'!BK157-'2. Collected Data'!BK57))</f>
        <v>-440</v>
      </c>
    </row>
    <row r="58" spans="1:59" s="50" customFormat="1" ht="11.25" customHeight="1" x14ac:dyDescent="0.15">
      <c r="A58" s="82" t="s">
        <v>147</v>
      </c>
      <c r="B58" s="147"/>
      <c r="C58" s="309">
        <f>IF(OR(ISBLANK('2. Collected Data'!G58),ISBLANK('2. Collected Data'!G158)),"",-1*('2. Collected Data'!G158-'2. Collected Data'!G58))</f>
        <v>0</v>
      </c>
      <c r="D58" s="309">
        <f>IF(OR(ISBLANK('2. Collected Data'!H58),ISBLANK('2. Collected Data'!H158)),"",-1*('2. Collected Data'!H158-'2. Collected Data'!H58))</f>
        <v>0</v>
      </c>
      <c r="E58" s="309">
        <f>IF(OR(ISBLANK('2. Collected Data'!I58),ISBLANK('2. Collected Data'!I158)),"",-1*('2. Collected Data'!I158-'2. Collected Data'!I58))</f>
        <v>0</v>
      </c>
      <c r="F58" s="311">
        <f>IF(OR(ISBLANK('2. Collected Data'!J58),ISBLANK('2. Collected Data'!J158)),"",-1*('2. Collected Data'!J158-'2. Collected Data'!J58))</f>
        <v>0</v>
      </c>
      <c r="G58" s="311">
        <f>IF(OR(ISBLANK('2. Collected Data'!K58),ISBLANK('2. Collected Data'!K158)),"",-1*('2. Collected Data'!K158-'2. Collected Data'!K58))</f>
        <v>4</v>
      </c>
      <c r="H58" s="311">
        <f>IF(OR(ISBLANK('2. Collected Data'!L58),ISBLANK('2. Collected Data'!L158)),"",-1*('2. Collected Data'!L158-'2. Collected Data'!L58))</f>
        <v>0</v>
      </c>
      <c r="I58" s="311">
        <f>IF(OR(ISBLANK('2. Collected Data'!M58),ISBLANK('2. Collected Data'!M158)),"",-1*('2. Collected Data'!M158-'2. Collected Data'!M58))</f>
        <v>0</v>
      </c>
      <c r="J58" s="311">
        <f>IF(OR(ISBLANK('2. Collected Data'!N58),ISBLANK('2. Collected Data'!N158)),"",-1*('2. Collected Data'!N158-'2. Collected Data'!N58))</f>
        <v>0</v>
      </c>
      <c r="K58" s="311">
        <f>IF(OR(ISBLANK('2. Collected Data'!O58),ISBLANK('2. Collected Data'!O158)),"",-1*('2. Collected Data'!O158-'2. Collected Data'!O58))</f>
        <v>0</v>
      </c>
      <c r="L58" s="311">
        <f>IF(OR(ISBLANK('2. Collected Data'!P58),ISBLANK('2. Collected Data'!P158)),"",-1*('2. Collected Data'!P158-'2. Collected Data'!P58))</f>
        <v>0</v>
      </c>
      <c r="M58" s="311">
        <f>IF(OR(ISBLANK('2. Collected Data'!Q58),ISBLANK('2. Collected Data'!Q158)),"",-1*('2. Collected Data'!Q158-'2. Collected Data'!Q58))</f>
        <v>1</v>
      </c>
      <c r="N58" s="311">
        <f>IF(OR(ISBLANK('2. Collected Data'!R58),ISBLANK('2. Collected Data'!R158)),"",-1*('2. Collected Data'!R158-'2. Collected Data'!R58))</f>
        <v>1</v>
      </c>
      <c r="O58" s="311">
        <f>IF(OR(ISBLANK('2. Collected Data'!S58),ISBLANK('2. Collected Data'!S158)),"",-1*('2. Collected Data'!S158-'2. Collected Data'!S58))</f>
        <v>0</v>
      </c>
      <c r="P58" s="311">
        <f>IF(OR(ISBLANK('2. Collected Data'!T58),ISBLANK('2. Collected Data'!T158)),"",-1*('2. Collected Data'!T158-'2. Collected Data'!T58))</f>
        <v>0</v>
      </c>
      <c r="Q58" s="311">
        <f>IF(OR(ISBLANK('2. Collected Data'!U58),ISBLANK('2. Collected Data'!U158)),"",-1*('2. Collected Data'!U158-'2. Collected Data'!U58))</f>
        <v>1</v>
      </c>
      <c r="R58" s="311">
        <f>IF(OR(ISBLANK('2. Collected Data'!V58),ISBLANK('2. Collected Data'!V158)),"",-1*('2. Collected Data'!V158-'2. Collected Data'!V58))</f>
        <v>0</v>
      </c>
      <c r="S58" s="311">
        <f>IF(OR(ISBLANK('2. Collected Data'!W58),ISBLANK('2. Collected Data'!W158)),"",-1*('2. Collected Data'!W158-'2. Collected Data'!W58))</f>
        <v>0</v>
      </c>
      <c r="T58" s="311">
        <f>IF(OR(ISBLANK('2. Collected Data'!X58),ISBLANK('2. Collected Data'!X158)),"",-1*('2. Collected Data'!X158-'2. Collected Data'!X58))</f>
        <v>0</v>
      </c>
      <c r="U58" s="311">
        <f>IF(OR(ISBLANK('2. Collected Data'!Y58),ISBLANK('2. Collected Data'!Y158)),"",-1*('2. Collected Data'!Y158-'2. Collected Data'!Y58))</f>
        <v>0</v>
      </c>
      <c r="V58" s="311">
        <f>IF(OR(ISBLANK('2. Collected Data'!Z58),ISBLANK('2. Collected Data'!Z158)),"",-1*('2. Collected Data'!Z158-'2. Collected Data'!Z58))</f>
        <v>10</v>
      </c>
      <c r="W58" s="312">
        <f>IF(OR(ISBLANK('2. Collected Data'!AA58),ISBLANK('2. Collected Data'!AA158)),"",-1*('2. Collected Data'!AA158-'2. Collected Data'!AA58))</f>
        <v>-1.0000000000000009E-2</v>
      </c>
      <c r="X58" s="312">
        <f>IF(OR(ISBLANK('2. Collected Data'!AB58),ISBLANK('2. Collected Data'!AB158)),"",-1*('2. Collected Data'!AB158-'2. Collected Data'!AB58))</f>
        <v>0</v>
      </c>
      <c r="Y58" s="312">
        <f>IF(OR(ISBLANK('2. Collected Data'!AC58),ISBLANK('2. Collected Data'!AC158)),"",-1*('2. Collected Data'!AC158-'2. Collected Data'!AC58))</f>
        <v>0.01</v>
      </c>
      <c r="Z58" s="311">
        <f>IF(OR(ISBLANK('2. Collected Data'!AD58),ISBLANK('2. Collected Data'!AD158)),"",-1*('2. Collected Data'!AD158-'2. Collected Data'!AD58))</f>
        <v>0</v>
      </c>
      <c r="AA58" s="311">
        <f>IF(OR(ISBLANK('2. Collected Data'!AE58),ISBLANK('2. Collected Data'!AE158)),"",-1*('2. Collected Data'!AE158-'2. Collected Data'!AE58))</f>
        <v>0</v>
      </c>
      <c r="AB58" s="311">
        <f>IF(OR(ISBLANK('2. Collected Data'!AF58),ISBLANK('2. Collected Data'!AF158)),"",-1*('2. Collected Data'!AF158-'2. Collected Data'!AF58))</f>
        <v>0</v>
      </c>
      <c r="AC58" s="313">
        <f>IF(OR(ISBLANK('2. Collected Data'!AG58),ISBLANK('2. Collected Data'!AG158)),"",-1*('2. Collected Data'!AG158-'2. Collected Data'!AG58))</f>
        <v>0</v>
      </c>
      <c r="AD58" s="314"/>
      <c r="AE58" s="315">
        <f>IF(OR(ISBLANK('2. Collected Data'!AI58),ISBLANK('2. Collected Data'!AI158)),"",-1*('2. Collected Data'!AI158-'2. Collected Data'!AI58))</f>
        <v>-4695</v>
      </c>
      <c r="AF58" s="311">
        <f>IF(OR(ISBLANK('2. Collected Data'!AJ58),ISBLANK('2. Collected Data'!AJ158)),"",-1*('2. Collected Data'!AJ158-'2. Collected Data'!AJ58))</f>
        <v>0</v>
      </c>
      <c r="AG58" s="311">
        <f>IF(OR(ISBLANK('2. Collected Data'!AK58),ISBLANK('2. Collected Data'!AK158)),"",-1*('2. Collected Data'!AK158-'2. Collected Data'!AK58))</f>
        <v>0</v>
      </c>
      <c r="AH58" s="311">
        <f>IF(OR(ISBLANK('2. Collected Data'!AL58),ISBLANK('2. Collected Data'!AL158)),"",-1*('2. Collected Data'!AL158-'2. Collected Data'!AL58))</f>
        <v>-807</v>
      </c>
      <c r="AI58" s="311" t="str">
        <f>IF(OR(ISBLANK('2. Collected Data'!AM58),ISBLANK('2. Collected Data'!AM158)),"",-1*('2. Collected Data'!AM158-'2. Collected Data'!AM58))</f>
        <v/>
      </c>
      <c r="AJ58" s="316"/>
      <c r="AK58" s="311">
        <f>IF(OR(ISBLANK('2. Collected Data'!AO58),ISBLANK('2. Collected Data'!AO158)),"",-1*('2. Collected Data'!AO158-'2. Collected Data'!AO58))</f>
        <v>-543851</v>
      </c>
      <c r="AL58" s="311">
        <f>IF(OR(ISBLANK('2. Collected Data'!AP58),ISBLANK('2. Collected Data'!AP158)),"",-1*('2. Collected Data'!AP158-'2. Collected Data'!AP58))</f>
        <v>0</v>
      </c>
      <c r="AM58" s="311">
        <f>IF(OR(ISBLANK('2. Collected Data'!AQ58),ISBLANK('2. Collected Data'!AQ158)),"",-1*('2. Collected Data'!AQ158-'2. Collected Data'!AQ58))</f>
        <v>-17105</v>
      </c>
      <c r="AN58" s="311">
        <f>IF(OR(ISBLANK('2. Collected Data'!AR58),ISBLANK('2. Collected Data'!AR158)),"",-1*('2. Collected Data'!AR158-'2. Collected Data'!AR58))</f>
        <v>0</v>
      </c>
      <c r="AO58" s="311">
        <f>IF(OR(ISBLANK('2. Collected Data'!AS58),ISBLANK('2. Collected Data'!AS158)),"",-1*('2. Collected Data'!AS158-'2. Collected Data'!AS58))</f>
        <v>0</v>
      </c>
      <c r="AP58" s="311">
        <f>IF(OR(ISBLANK('2. Collected Data'!AT58),ISBLANK('2. Collected Data'!AT158)),"",-1*('2. Collected Data'!AT158-'2. Collected Data'!AT58))</f>
        <v>0</v>
      </c>
      <c r="AQ58" s="313" t="str">
        <f>IF(OR(ISBLANK('2. Collected Data'!AU58),ISBLANK('2. Collected Data'!AU158)),"",-1*('2. Collected Data'!AU158-'2. Collected Data'!AU58))</f>
        <v/>
      </c>
      <c r="AR58" s="314"/>
      <c r="AS58" s="312">
        <f>IF(OR(ISBLANK('2. Collected Data'!AW58),ISBLANK('2. Collected Data'!AW158)),"",-1*('2. Collected Data'!AW158-'2. Collected Data'!AW58))</f>
        <v>0</v>
      </c>
      <c r="AT58" s="312">
        <f>IF(OR(ISBLANK('2. Collected Data'!AX58),ISBLANK('2. Collected Data'!AX158)),"",-1*('2. Collected Data'!AX158-'2. Collected Data'!AX58))</f>
        <v>0</v>
      </c>
      <c r="AU58" s="317"/>
      <c r="AV58" s="318"/>
      <c r="AW58" s="314"/>
      <c r="AX58" s="319">
        <f>IF(OR(ISBLANK('2. Collected Data'!BB58),ISBLANK('2. Collected Data'!BB158)),"",-1*('2. Collected Data'!BB158-'2. Collected Data'!BB58))</f>
        <v>1.0300000000000011</v>
      </c>
      <c r="AY58" s="320">
        <f>IF(OR(ISBLANK('2. Collected Data'!BC58),ISBLANK('2. Collected Data'!BC158)),"",-1*('2. Collected Data'!BC158-'2. Collected Data'!BC58))</f>
        <v>55305</v>
      </c>
      <c r="AZ58" s="320">
        <f>IF(OR(ISBLANK('2. Collected Data'!BD58),ISBLANK('2. Collected Data'!BD158)),"",-1*('2. Collected Data'!BD158-'2. Collected Data'!BD58))</f>
        <v>1990957</v>
      </c>
      <c r="BA58" s="320">
        <f>IF(OR(ISBLANK('2. Collected Data'!BE58),ISBLANK('2. Collected Data'!BE158)),"",-1*('2. Collected Data'!BE158-'2. Collected Data'!BE58))</f>
        <v>574348</v>
      </c>
      <c r="BB58" s="320">
        <f>IF(OR(ISBLANK('2. Collected Data'!BF58),ISBLANK('2. Collected Data'!BF158)),"",-1*('2. Collected Data'!BF158-'2. Collected Data'!BF58))</f>
        <v>-9595982</v>
      </c>
      <c r="BC58" s="317"/>
      <c r="BD58" s="319">
        <f>IF(OR(ISBLANK('2. Collected Data'!BH58),ISBLANK('2. Collected Data'!BH158)),"",-1*('2. Collected Data'!BH158-'2. Collected Data'!BH58))</f>
        <v>0.70999999999999375</v>
      </c>
      <c r="BE58" s="43"/>
      <c r="BF58" s="180"/>
      <c r="BG58" s="311">
        <f>IF(OR(ISBLANK('2. Collected Data'!BK58),ISBLANK('2. Collected Data'!BK158)),"",-1*('2. Collected Data'!BK158-'2. Collected Data'!BK58))</f>
        <v>-205</v>
      </c>
    </row>
    <row r="59" spans="1:59" s="50" customFormat="1" ht="11.25" customHeight="1" x14ac:dyDescent="0.15">
      <c r="A59" s="82" t="s">
        <v>360</v>
      </c>
      <c r="B59" s="147"/>
      <c r="C59" s="309">
        <f>IF(OR(ISBLANK('2. Collected Data'!G59),ISBLANK('2. Collected Data'!G159)),"",-1*('2. Collected Data'!G159-'2. Collected Data'!G59))</f>
        <v>4500</v>
      </c>
      <c r="D59" s="309" t="str">
        <f>IF(OR(ISBLANK('2. Collected Data'!H59),ISBLANK('2. Collected Data'!H159)),"",-1*('2. Collected Data'!H159-'2. Collected Data'!H59))</f>
        <v/>
      </c>
      <c r="E59" s="309">
        <f>IF(OR(ISBLANK('2. Collected Data'!I59),ISBLANK('2. Collected Data'!I159)),"",-1*('2. Collected Data'!I159-'2. Collected Data'!I59))</f>
        <v>0</v>
      </c>
      <c r="F59" s="311" t="str">
        <f>IF(OR(ISBLANK('2. Collected Data'!J59),ISBLANK('2. Collected Data'!J159)),"",-1*('2. Collected Data'!J159-'2. Collected Data'!J59))</f>
        <v/>
      </c>
      <c r="G59" s="311" t="str">
        <f>IF(OR(ISBLANK('2. Collected Data'!K59),ISBLANK('2. Collected Data'!K159)),"",-1*('2. Collected Data'!K159-'2. Collected Data'!K59))</f>
        <v/>
      </c>
      <c r="H59" s="311" t="str">
        <f>IF(OR(ISBLANK('2. Collected Data'!L59),ISBLANK('2. Collected Data'!L159)),"",-1*('2. Collected Data'!L159-'2. Collected Data'!L59))</f>
        <v/>
      </c>
      <c r="I59" s="311" t="str">
        <f>IF(OR(ISBLANK('2. Collected Data'!M59),ISBLANK('2. Collected Data'!M159)),"",-1*('2. Collected Data'!M159-'2. Collected Data'!M59))</f>
        <v/>
      </c>
      <c r="J59" s="311" t="str">
        <f>IF(OR(ISBLANK('2. Collected Data'!N59),ISBLANK('2. Collected Data'!N159)),"",-1*('2. Collected Data'!N159-'2. Collected Data'!N59))</f>
        <v/>
      </c>
      <c r="K59" s="311" t="str">
        <f>IF(OR(ISBLANK('2. Collected Data'!O59),ISBLANK('2. Collected Data'!O159)),"",-1*('2. Collected Data'!O159-'2. Collected Data'!O59))</f>
        <v/>
      </c>
      <c r="L59" s="311" t="str">
        <f>IF(OR(ISBLANK('2. Collected Data'!P59),ISBLANK('2. Collected Data'!P159)),"",-1*('2. Collected Data'!P159-'2. Collected Data'!P59))</f>
        <v/>
      </c>
      <c r="M59" s="311">
        <f>IF(OR(ISBLANK('2. Collected Data'!Q59),ISBLANK('2. Collected Data'!Q159)),"",-1*('2. Collected Data'!Q159-'2. Collected Data'!Q59))</f>
        <v>-100</v>
      </c>
      <c r="N59" s="311">
        <f>IF(OR(ISBLANK('2. Collected Data'!R59),ISBLANK('2. Collected Data'!R159)),"",-1*('2. Collected Data'!R159-'2. Collected Data'!R59))</f>
        <v>19</v>
      </c>
      <c r="O59" s="311" t="str">
        <f>IF(OR(ISBLANK('2. Collected Data'!S59),ISBLANK('2. Collected Data'!S159)),"",-1*('2. Collected Data'!S159-'2. Collected Data'!S59))</f>
        <v/>
      </c>
      <c r="P59" s="311" t="str">
        <f>IF(OR(ISBLANK('2. Collected Data'!T59),ISBLANK('2. Collected Data'!T159)),"",-1*('2. Collected Data'!T159-'2. Collected Data'!T59))</f>
        <v/>
      </c>
      <c r="Q59" s="311" t="str">
        <f>IF(OR(ISBLANK('2. Collected Data'!U59),ISBLANK('2. Collected Data'!U159)),"",-1*('2. Collected Data'!U159-'2. Collected Data'!U59))</f>
        <v/>
      </c>
      <c r="R59" s="311" t="str">
        <f>IF(OR(ISBLANK('2. Collected Data'!V59),ISBLANK('2. Collected Data'!V159)),"",-1*('2. Collected Data'!V159-'2. Collected Data'!V59))</f>
        <v/>
      </c>
      <c r="S59" s="311" t="str">
        <f>IF(OR(ISBLANK('2. Collected Data'!W59),ISBLANK('2. Collected Data'!W159)),"",-1*('2. Collected Data'!W159-'2. Collected Data'!W59))</f>
        <v/>
      </c>
      <c r="T59" s="311" t="str">
        <f>IF(OR(ISBLANK('2. Collected Data'!X59),ISBLANK('2. Collected Data'!X159)),"",-1*('2. Collected Data'!X159-'2. Collected Data'!X59))</f>
        <v/>
      </c>
      <c r="U59" s="311" t="str">
        <f>IF(OR(ISBLANK('2. Collected Data'!Y59),ISBLANK('2. Collected Data'!Y159)),"",-1*('2. Collected Data'!Y159-'2. Collected Data'!Y59))</f>
        <v/>
      </c>
      <c r="V59" s="311" t="str">
        <f>IF(OR(ISBLANK('2. Collected Data'!Z59),ISBLANK('2. Collected Data'!Z159)),"",-1*('2. Collected Data'!Z159-'2. Collected Data'!Z59))</f>
        <v/>
      </c>
      <c r="W59" s="312">
        <f>IF(OR(ISBLANK('2. Collected Data'!AA59),ISBLANK('2. Collected Data'!AA159)),"",-1*('2. Collected Data'!AA159-'2. Collected Data'!AA59))</f>
        <v>0</v>
      </c>
      <c r="X59" s="312">
        <f>IF(OR(ISBLANK('2. Collected Data'!AB59),ISBLANK('2. Collected Data'!AB159)),"",-1*('2. Collected Data'!AB159-'2. Collected Data'!AB59))</f>
        <v>0</v>
      </c>
      <c r="Y59" s="312">
        <f>IF(OR(ISBLANK('2. Collected Data'!AC59),ISBLANK('2. Collected Data'!AC159)),"",-1*('2. Collected Data'!AC159-'2. Collected Data'!AC59))</f>
        <v>0</v>
      </c>
      <c r="Z59" s="311">
        <f>IF(OR(ISBLANK('2. Collected Data'!AD59),ISBLANK('2. Collected Data'!AD159)),"",-1*('2. Collected Data'!AD159-'2. Collected Data'!AD59))</f>
        <v>1</v>
      </c>
      <c r="AA59" s="311">
        <f>IF(OR(ISBLANK('2. Collected Data'!AE59),ISBLANK('2. Collected Data'!AE159)),"",-1*('2. Collected Data'!AE159-'2. Collected Data'!AE59))</f>
        <v>18000</v>
      </c>
      <c r="AB59" s="311">
        <f>IF(OR(ISBLANK('2. Collected Data'!AF59),ISBLANK('2. Collected Data'!AF159)),"",-1*('2. Collected Data'!AF159-'2. Collected Data'!AF59))</f>
        <v>152</v>
      </c>
      <c r="AC59" s="313">
        <f>IF(OR(ISBLANK('2. Collected Data'!AG59),ISBLANK('2. Collected Data'!AG159)),"",-1*('2. Collected Data'!AG159-'2. Collected Data'!AG59))</f>
        <v>1123850</v>
      </c>
      <c r="AD59" s="314"/>
      <c r="AE59" s="315" t="str">
        <f>IF(OR(ISBLANK('2. Collected Data'!AI59),ISBLANK('2. Collected Data'!AI159)),"",-1*('2. Collected Data'!AI159-'2. Collected Data'!AI59))</f>
        <v/>
      </c>
      <c r="AF59" s="311" t="str">
        <f>IF(OR(ISBLANK('2. Collected Data'!AJ59),ISBLANK('2. Collected Data'!AJ159)),"",-1*('2. Collected Data'!AJ159-'2. Collected Data'!AJ59))</f>
        <v/>
      </c>
      <c r="AG59" s="311" t="str">
        <f>IF(OR(ISBLANK('2. Collected Data'!AK59),ISBLANK('2. Collected Data'!AK159)),"",-1*('2. Collected Data'!AK159-'2. Collected Data'!AK59))</f>
        <v/>
      </c>
      <c r="AH59" s="311" t="str">
        <f>IF(OR(ISBLANK('2. Collected Data'!AL59),ISBLANK('2. Collected Data'!AL159)),"",-1*('2. Collected Data'!AL159-'2. Collected Data'!AL59))</f>
        <v/>
      </c>
      <c r="AI59" s="311" t="str">
        <f>IF(OR(ISBLANK('2. Collected Data'!AM59),ISBLANK('2. Collected Data'!AM159)),"",-1*('2. Collected Data'!AM159-'2. Collected Data'!AM59))</f>
        <v/>
      </c>
      <c r="AJ59" s="316"/>
      <c r="AK59" s="311" t="str">
        <f>IF(OR(ISBLANK('2. Collected Data'!AO59),ISBLANK('2. Collected Data'!AO159)),"",-1*('2. Collected Data'!AO159-'2. Collected Data'!AO59))</f>
        <v/>
      </c>
      <c r="AL59" s="311" t="str">
        <f>IF(OR(ISBLANK('2. Collected Data'!AP59),ISBLANK('2. Collected Data'!AP159)),"",-1*('2. Collected Data'!AP159-'2. Collected Data'!AP59))</f>
        <v/>
      </c>
      <c r="AM59" s="311" t="str">
        <f>IF(OR(ISBLANK('2. Collected Data'!AQ59),ISBLANK('2. Collected Data'!AQ159)),"",-1*('2. Collected Data'!AQ159-'2. Collected Data'!AQ59))</f>
        <v/>
      </c>
      <c r="AN59" s="311" t="str">
        <f>IF(OR(ISBLANK('2. Collected Data'!AR59),ISBLANK('2. Collected Data'!AR159)),"",-1*('2. Collected Data'!AR159-'2. Collected Data'!AR59))</f>
        <v/>
      </c>
      <c r="AO59" s="311" t="str">
        <f>IF(OR(ISBLANK('2. Collected Data'!AS59),ISBLANK('2. Collected Data'!AS159)),"",-1*('2. Collected Data'!AS159-'2. Collected Data'!AS59))</f>
        <v/>
      </c>
      <c r="AP59" s="311" t="str">
        <f>IF(OR(ISBLANK('2. Collected Data'!AT59),ISBLANK('2. Collected Data'!AT159)),"",-1*('2. Collected Data'!AT159-'2. Collected Data'!AT59))</f>
        <v/>
      </c>
      <c r="AQ59" s="313" t="str">
        <f>IF(OR(ISBLANK('2. Collected Data'!AU59),ISBLANK('2. Collected Data'!AU159)),"",-1*('2. Collected Data'!AU159-'2. Collected Data'!AU59))</f>
        <v/>
      </c>
      <c r="AR59" s="314"/>
      <c r="AS59" s="312">
        <f>IF(OR(ISBLANK('2. Collected Data'!AW59),ISBLANK('2. Collected Data'!AW159)),"",-1*('2. Collected Data'!AW159-'2. Collected Data'!AW59))</f>
        <v>0</v>
      </c>
      <c r="AT59" s="312">
        <f>IF(OR(ISBLANK('2. Collected Data'!AX59),ISBLANK('2. Collected Data'!AX159)),"",-1*('2. Collected Data'!AX159-'2. Collected Data'!AX59))</f>
        <v>0</v>
      </c>
      <c r="AU59" s="317"/>
      <c r="AV59" s="318"/>
      <c r="AW59" s="314"/>
      <c r="AX59" s="319" t="str">
        <f>IF(OR(ISBLANK('2. Collected Data'!BB59),ISBLANK('2. Collected Data'!BB159)),"",-1*('2. Collected Data'!BB159-'2. Collected Data'!BB59))</f>
        <v/>
      </c>
      <c r="AY59" s="320">
        <f>IF(OR(ISBLANK('2. Collected Data'!BC59),ISBLANK('2. Collected Data'!BC159)),"",-1*('2. Collected Data'!BC159-'2. Collected Data'!BC59))</f>
        <v>7481805</v>
      </c>
      <c r="AZ59" s="320">
        <f>IF(OR(ISBLANK('2. Collected Data'!BD59),ISBLANK('2. Collected Data'!BD159)),"",-1*('2. Collected Data'!BD159-'2. Collected Data'!BD59))</f>
        <v>-579929</v>
      </c>
      <c r="BA59" s="320">
        <f>IF(OR(ISBLANK('2. Collected Data'!BE59),ISBLANK('2. Collected Data'!BE159)),"",-1*('2. Collected Data'!BE159-'2. Collected Data'!BE59))</f>
        <v>12059218</v>
      </c>
      <c r="BB59" s="320">
        <f>IF(OR(ISBLANK('2. Collected Data'!BF59),ISBLANK('2. Collected Data'!BF159)),"",-1*('2. Collected Data'!BF159-'2. Collected Data'!BF59))</f>
        <v>86797420</v>
      </c>
      <c r="BC59" s="317"/>
      <c r="BD59" s="319" t="str">
        <f>IF(OR(ISBLANK('2. Collected Data'!BH59),ISBLANK('2. Collected Data'!BH159)),"",-1*('2. Collected Data'!BH159-'2. Collected Data'!BH59))</f>
        <v/>
      </c>
      <c r="BE59" s="43"/>
      <c r="BF59" s="180"/>
      <c r="BG59" s="311">
        <f>IF(OR(ISBLANK('2. Collected Data'!BK59),ISBLANK('2. Collected Data'!BK159)),"",-1*('2. Collected Data'!BK159-'2. Collected Data'!BK59))</f>
        <v>20</v>
      </c>
    </row>
    <row r="60" spans="1:59" s="47" customFormat="1" ht="11.25" customHeight="1" x14ac:dyDescent="0.15">
      <c r="A60" s="82" t="s">
        <v>148</v>
      </c>
      <c r="B60" s="147"/>
      <c r="C60" s="309">
        <f>IF(OR(ISBLANK('2. Collected Data'!G60),ISBLANK('2. Collected Data'!G160)),"",-1*('2. Collected Data'!G160-'2. Collected Data'!G60))</f>
        <v>-200</v>
      </c>
      <c r="D60" s="309">
        <f>IF(OR(ISBLANK('2. Collected Data'!H60),ISBLANK('2. Collected Data'!H160)),"",-1*('2. Collected Data'!H160-'2. Collected Data'!H60))</f>
        <v>0</v>
      </c>
      <c r="E60" s="309">
        <f>IF(OR(ISBLANK('2. Collected Data'!I60),ISBLANK('2. Collected Data'!I160)),"",-1*('2. Collected Data'!I160-'2. Collected Data'!I60))</f>
        <v>19</v>
      </c>
      <c r="F60" s="311">
        <f>IF(OR(ISBLANK('2. Collected Data'!J60),ISBLANK('2. Collected Data'!J160)),"",-1*('2. Collected Data'!J160-'2. Collected Data'!J60))</f>
        <v>1</v>
      </c>
      <c r="G60" s="311">
        <f>IF(OR(ISBLANK('2. Collected Data'!K60),ISBLANK('2. Collected Data'!K160)),"",-1*('2. Collected Data'!K160-'2. Collected Data'!K60))</f>
        <v>2</v>
      </c>
      <c r="H60" s="311">
        <f>IF(OR(ISBLANK('2. Collected Data'!L60),ISBLANK('2. Collected Data'!L160)),"",-1*('2. Collected Data'!L160-'2. Collected Data'!L60))</f>
        <v>1</v>
      </c>
      <c r="I60" s="311">
        <f>IF(OR(ISBLANK('2. Collected Data'!M60),ISBLANK('2. Collected Data'!M160)),"",-1*('2. Collected Data'!M160-'2. Collected Data'!M60))</f>
        <v>14</v>
      </c>
      <c r="J60" s="311">
        <f>IF(OR(ISBLANK('2. Collected Data'!N60),ISBLANK('2. Collected Data'!N160)),"",-1*('2. Collected Data'!N160-'2. Collected Data'!N60))</f>
        <v>-10</v>
      </c>
      <c r="K60" s="311">
        <f>IF(OR(ISBLANK('2. Collected Data'!O60),ISBLANK('2. Collected Data'!O160)),"",-1*('2. Collected Data'!O160-'2. Collected Data'!O60))</f>
        <v>17</v>
      </c>
      <c r="L60" s="311">
        <f>IF(OR(ISBLANK('2. Collected Data'!P60),ISBLANK('2. Collected Data'!P160)),"",-1*('2. Collected Data'!P160-'2. Collected Data'!P60))</f>
        <v>0</v>
      </c>
      <c r="M60" s="311">
        <f>IF(OR(ISBLANK('2. Collected Data'!Q60),ISBLANK('2. Collected Data'!Q160)),"",-1*('2. Collected Data'!Q160-'2. Collected Data'!Q60))</f>
        <v>0</v>
      </c>
      <c r="N60" s="311">
        <f>IF(OR(ISBLANK('2. Collected Data'!R60),ISBLANK('2. Collected Data'!R160)),"",-1*('2. Collected Data'!R160-'2. Collected Data'!R60))</f>
        <v>0</v>
      </c>
      <c r="O60" s="311">
        <f>IF(OR(ISBLANK('2. Collected Data'!S60),ISBLANK('2. Collected Data'!S160)),"",-1*('2. Collected Data'!S160-'2. Collected Data'!S60))</f>
        <v>0</v>
      </c>
      <c r="P60" s="311">
        <f>IF(OR(ISBLANK('2. Collected Data'!T60),ISBLANK('2. Collected Data'!T160)),"",-1*('2. Collected Data'!T160-'2. Collected Data'!T60))</f>
        <v>0</v>
      </c>
      <c r="Q60" s="311">
        <f>IF(OR(ISBLANK('2. Collected Data'!U60),ISBLANK('2. Collected Data'!U160)),"",-1*('2. Collected Data'!U160-'2. Collected Data'!U60))</f>
        <v>0</v>
      </c>
      <c r="R60" s="311">
        <f>IF(OR(ISBLANK('2. Collected Data'!V60),ISBLANK('2. Collected Data'!V160)),"",-1*('2. Collected Data'!V160-'2. Collected Data'!V60))</f>
        <v>0</v>
      </c>
      <c r="S60" s="311">
        <f>IF(OR(ISBLANK('2. Collected Data'!W60),ISBLANK('2. Collected Data'!W160)),"",-1*('2. Collected Data'!W160-'2. Collected Data'!W60))</f>
        <v>0</v>
      </c>
      <c r="T60" s="311">
        <f>IF(OR(ISBLANK('2. Collected Data'!X60),ISBLANK('2. Collected Data'!X160)),"",-1*('2. Collected Data'!X160-'2. Collected Data'!X60))</f>
        <v>0</v>
      </c>
      <c r="U60" s="311">
        <f>IF(OR(ISBLANK('2. Collected Data'!Y60),ISBLANK('2. Collected Data'!Y160)),"",-1*('2. Collected Data'!Y160-'2. Collected Data'!Y60))</f>
        <v>-156</v>
      </c>
      <c r="V60" s="311">
        <f>IF(OR(ISBLANK('2. Collected Data'!Z60),ISBLANK('2. Collected Data'!Z160)),"",-1*('2. Collected Data'!Z160-'2. Collected Data'!Z60))</f>
        <v>6</v>
      </c>
      <c r="W60" s="312">
        <f>IF(OR(ISBLANK('2. Collected Data'!AA60),ISBLANK('2. Collected Data'!AA160)),"",-1*('2. Collected Data'!AA160-'2. Collected Data'!AA60))</f>
        <v>0</v>
      </c>
      <c r="X60" s="312">
        <f>IF(OR(ISBLANK('2. Collected Data'!AB60),ISBLANK('2. Collected Data'!AB160)),"",-1*('2. Collected Data'!AB160-'2. Collected Data'!AB60))</f>
        <v>0</v>
      </c>
      <c r="Y60" s="312">
        <f>IF(OR(ISBLANK('2. Collected Data'!AC60),ISBLANK('2. Collected Data'!AC160)),"",-1*('2. Collected Data'!AC160-'2. Collected Data'!AC60))</f>
        <v>0</v>
      </c>
      <c r="Z60" s="311">
        <f>IF(OR(ISBLANK('2. Collected Data'!AD60),ISBLANK('2. Collected Data'!AD160)),"",-1*('2. Collected Data'!AD160-'2. Collected Data'!AD60))</f>
        <v>-1</v>
      </c>
      <c r="AA60" s="311">
        <f>IF(OR(ISBLANK('2. Collected Data'!AE60),ISBLANK('2. Collected Data'!AE160)),"",-1*('2. Collected Data'!AE160-'2. Collected Data'!AE60))</f>
        <v>-600</v>
      </c>
      <c r="AB60" s="311">
        <f>IF(OR(ISBLANK('2. Collected Data'!AF60),ISBLANK('2. Collected Data'!AF160)),"",-1*('2. Collected Data'!AF160-'2. Collected Data'!AF60))</f>
        <v>0</v>
      </c>
      <c r="AC60" s="313">
        <f>IF(OR(ISBLANK('2. Collected Data'!AG60),ISBLANK('2. Collected Data'!AG160)),"",-1*('2. Collected Data'!AG160-'2. Collected Data'!AG60))</f>
        <v>40000</v>
      </c>
      <c r="AD60" s="314"/>
      <c r="AE60" s="315">
        <f>IF(OR(ISBLANK('2. Collected Data'!AI60),ISBLANK('2. Collected Data'!AI160)),"",-1*('2. Collected Data'!AI160-'2. Collected Data'!AI60))</f>
        <v>-27663</v>
      </c>
      <c r="AF60" s="311" t="str">
        <f>IF(OR(ISBLANK('2. Collected Data'!AJ60),ISBLANK('2. Collected Data'!AJ160)),"",-1*('2. Collected Data'!AJ160-'2. Collected Data'!AJ60))</f>
        <v/>
      </c>
      <c r="AG60" s="311" t="str">
        <f>IF(OR(ISBLANK('2. Collected Data'!AK60),ISBLANK('2. Collected Data'!AK160)),"",-1*('2. Collected Data'!AK160-'2. Collected Data'!AK60))</f>
        <v/>
      </c>
      <c r="AH60" s="311">
        <f>IF(OR(ISBLANK('2. Collected Data'!AL60),ISBLANK('2. Collected Data'!AL160)),"",-1*('2. Collected Data'!AL160-'2. Collected Data'!AL60))</f>
        <v>34052</v>
      </c>
      <c r="AI60" s="311" t="str">
        <f>IF(OR(ISBLANK('2. Collected Data'!AM60),ISBLANK('2. Collected Data'!AM160)),"",-1*('2. Collected Data'!AM160-'2. Collected Data'!AM60))</f>
        <v/>
      </c>
      <c r="AJ60" s="316"/>
      <c r="AK60" s="311">
        <f>IF(OR(ISBLANK('2. Collected Data'!AO60),ISBLANK('2. Collected Data'!AO160)),"",-1*('2. Collected Data'!AO160-'2. Collected Data'!AO60))</f>
        <v>-32740</v>
      </c>
      <c r="AL60" s="311">
        <f>IF(OR(ISBLANK('2. Collected Data'!AP60),ISBLANK('2. Collected Data'!AP160)),"",-1*('2. Collected Data'!AP160-'2. Collected Data'!AP60))</f>
        <v>-190826</v>
      </c>
      <c r="AM60" s="311">
        <f>IF(OR(ISBLANK('2. Collected Data'!AQ60),ISBLANK('2. Collected Data'!AQ160)),"",-1*('2. Collected Data'!AQ160-'2. Collected Data'!AQ60))</f>
        <v>-233830</v>
      </c>
      <c r="AN60" s="311" t="str">
        <f>IF(OR(ISBLANK('2. Collected Data'!AR60),ISBLANK('2. Collected Data'!AR160)),"",-1*('2. Collected Data'!AR160-'2. Collected Data'!AR60))</f>
        <v/>
      </c>
      <c r="AO60" s="311" t="str">
        <f>IF(OR(ISBLANK('2. Collected Data'!AS60),ISBLANK('2. Collected Data'!AS160)),"",-1*('2. Collected Data'!AS160-'2. Collected Data'!AS60))</f>
        <v/>
      </c>
      <c r="AP60" s="311" t="str">
        <f>IF(OR(ISBLANK('2. Collected Data'!AT60),ISBLANK('2. Collected Data'!AT160)),"",-1*('2. Collected Data'!AT160-'2. Collected Data'!AT60))</f>
        <v/>
      </c>
      <c r="AQ60" s="313" t="str">
        <f>IF(OR(ISBLANK('2. Collected Data'!AU60),ISBLANK('2. Collected Data'!AU160)),"",-1*('2. Collected Data'!AU160-'2. Collected Data'!AU60))</f>
        <v/>
      </c>
      <c r="AR60" s="314"/>
      <c r="AS60" s="312">
        <f>IF(OR(ISBLANK('2. Collected Data'!AW60),ISBLANK('2. Collected Data'!AW160)),"",-1*('2. Collected Data'!AW160-'2. Collected Data'!AW60))</f>
        <v>-3.999999999999998E-2</v>
      </c>
      <c r="AT60" s="312">
        <f>IF(OR(ISBLANK('2. Collected Data'!AX60),ISBLANK('2. Collected Data'!AX160)),"",-1*('2. Collected Data'!AX160-'2. Collected Data'!AX60))</f>
        <v>3.9999999999999925E-2</v>
      </c>
      <c r="AU60" s="317"/>
      <c r="AV60" s="318"/>
      <c r="AW60" s="314"/>
      <c r="AX60" s="319">
        <f>IF(OR(ISBLANK('2. Collected Data'!BB60),ISBLANK('2. Collected Data'!BB160)),"",-1*('2. Collected Data'!BB160-'2. Collected Data'!BB60))</f>
        <v>7.9099999999999966</v>
      </c>
      <c r="AY60" s="320">
        <f>IF(OR(ISBLANK('2. Collected Data'!BC60),ISBLANK('2. Collected Data'!BC160)),"",-1*('2. Collected Data'!BC160-'2. Collected Data'!BC60))</f>
        <v>645196</v>
      </c>
      <c r="AZ60" s="320">
        <f>IF(OR(ISBLANK('2. Collected Data'!BD60),ISBLANK('2. Collected Data'!BD160)),"",-1*('2. Collected Data'!BD160-'2. Collected Data'!BD60))</f>
        <v>3578858</v>
      </c>
      <c r="BA60" s="320">
        <f>IF(OR(ISBLANK('2. Collected Data'!BE60),ISBLANK('2. Collected Data'!BE160)),"",-1*('2. Collected Data'!BE160-'2. Collected Data'!BE60))</f>
        <v>-3648791</v>
      </c>
      <c r="BB60" s="320">
        <f>IF(OR(ISBLANK('2. Collected Data'!BF60),ISBLANK('2. Collected Data'!BF160)),"",-1*('2. Collected Data'!BF160-'2. Collected Data'!BF60))</f>
        <v>-1061505</v>
      </c>
      <c r="BC60" s="317"/>
      <c r="BD60" s="319" t="str">
        <f>IF(OR(ISBLANK('2. Collected Data'!BH60),ISBLANK('2. Collected Data'!BH160)),"",-1*('2. Collected Data'!BH160-'2. Collected Data'!BH60))</f>
        <v/>
      </c>
      <c r="BE60" s="43"/>
      <c r="BF60" s="180"/>
      <c r="BG60" s="311">
        <f>IF(OR(ISBLANK('2. Collected Data'!BK60),ISBLANK('2. Collected Data'!BK160)),"",-1*('2. Collected Data'!BK160-'2. Collected Data'!BK60))</f>
        <v>-330</v>
      </c>
    </row>
    <row r="61" spans="1:59" s="50" customFormat="1" ht="11.25" customHeight="1" x14ac:dyDescent="0.15">
      <c r="A61" s="82" t="s">
        <v>149</v>
      </c>
      <c r="B61" s="147"/>
      <c r="C61" s="309">
        <f>IF(OR(ISBLANK('2. Collected Data'!G61),ISBLANK('2. Collected Data'!G161)),"",-1*('2. Collected Data'!G161-'2. Collected Data'!G61))</f>
        <v>-335</v>
      </c>
      <c r="D61" s="309">
        <f>IF(OR(ISBLANK('2. Collected Data'!H61),ISBLANK('2. Collected Data'!H161)),"",-1*('2. Collected Data'!H161-'2. Collected Data'!H61))</f>
        <v>-565</v>
      </c>
      <c r="E61" s="309">
        <f>IF(OR(ISBLANK('2. Collected Data'!I61),ISBLANK('2. Collected Data'!I161)),"",-1*('2. Collected Data'!I161-'2. Collected Data'!I61))</f>
        <v>104</v>
      </c>
      <c r="F61" s="311">
        <f>IF(OR(ISBLANK('2. Collected Data'!J61),ISBLANK('2. Collected Data'!J161)),"",-1*('2. Collected Data'!J161-'2. Collected Data'!J61))</f>
        <v>-34</v>
      </c>
      <c r="G61" s="311">
        <f>IF(OR(ISBLANK('2. Collected Data'!K61),ISBLANK('2. Collected Data'!K161)),"",-1*('2. Collected Data'!K161-'2. Collected Data'!K61))</f>
        <v>0</v>
      </c>
      <c r="H61" s="311">
        <f>IF(OR(ISBLANK('2. Collected Data'!L61),ISBLANK('2. Collected Data'!L161)),"",-1*('2. Collected Data'!L161-'2. Collected Data'!L61))</f>
        <v>0</v>
      </c>
      <c r="I61" s="311">
        <f>IF(OR(ISBLANK('2. Collected Data'!M61),ISBLANK('2. Collected Data'!M161)),"",-1*('2. Collected Data'!M161-'2. Collected Data'!M61))</f>
        <v>0</v>
      </c>
      <c r="J61" s="311">
        <f>IF(OR(ISBLANK('2. Collected Data'!N61),ISBLANK('2. Collected Data'!N161)),"",-1*('2. Collected Data'!N161-'2. Collected Data'!N61))</f>
        <v>0</v>
      </c>
      <c r="K61" s="311">
        <f>IF(OR(ISBLANK('2. Collected Data'!O61),ISBLANK('2. Collected Data'!O161)),"",-1*('2. Collected Data'!O161-'2. Collected Data'!O61))</f>
        <v>47</v>
      </c>
      <c r="L61" s="311">
        <f>IF(OR(ISBLANK('2. Collected Data'!P61),ISBLANK('2. Collected Data'!P161)),"",-1*('2. Collected Data'!P161-'2. Collected Data'!P61))</f>
        <v>47</v>
      </c>
      <c r="M61" s="311">
        <f>IF(OR(ISBLANK('2. Collected Data'!Q61),ISBLANK('2. Collected Data'!Q161)),"",-1*('2. Collected Data'!Q161-'2. Collected Data'!Q61))</f>
        <v>0</v>
      </c>
      <c r="N61" s="311">
        <f>IF(OR(ISBLANK('2. Collected Data'!R61),ISBLANK('2. Collected Data'!R161)),"",-1*('2. Collected Data'!R161-'2. Collected Data'!R61))</f>
        <v>0</v>
      </c>
      <c r="O61" s="311">
        <f>IF(OR(ISBLANK('2. Collected Data'!S61),ISBLANK('2. Collected Data'!S161)),"",-1*('2. Collected Data'!S161-'2. Collected Data'!S61))</f>
        <v>0</v>
      </c>
      <c r="P61" s="311">
        <f>IF(OR(ISBLANK('2. Collected Data'!T61),ISBLANK('2. Collected Data'!T161)),"",-1*('2. Collected Data'!T161-'2. Collected Data'!T61))</f>
        <v>0</v>
      </c>
      <c r="Q61" s="311">
        <f>IF(OR(ISBLANK('2. Collected Data'!U61),ISBLANK('2. Collected Data'!U161)),"",-1*('2. Collected Data'!U161-'2. Collected Data'!U61))</f>
        <v>0</v>
      </c>
      <c r="R61" s="311">
        <f>IF(OR(ISBLANK('2. Collected Data'!V61),ISBLANK('2. Collected Data'!V161)),"",-1*('2. Collected Data'!V161-'2. Collected Data'!V61))</f>
        <v>0</v>
      </c>
      <c r="S61" s="311">
        <f>IF(OR(ISBLANK('2. Collected Data'!W61),ISBLANK('2. Collected Data'!W161)),"",-1*('2. Collected Data'!W161-'2. Collected Data'!W61))</f>
        <v>0</v>
      </c>
      <c r="T61" s="311">
        <f>IF(OR(ISBLANK('2. Collected Data'!X61),ISBLANK('2. Collected Data'!X161)),"",-1*('2. Collected Data'!X161-'2. Collected Data'!X61))</f>
        <v>0</v>
      </c>
      <c r="U61" s="311">
        <f>IF(OR(ISBLANK('2. Collected Data'!Y61),ISBLANK('2. Collected Data'!Y161)),"",-1*('2. Collected Data'!Y161-'2. Collected Data'!Y61))</f>
        <v>0</v>
      </c>
      <c r="V61" s="311">
        <f>IF(OR(ISBLANK('2. Collected Data'!Z61),ISBLANK('2. Collected Data'!Z161)),"",-1*('2. Collected Data'!Z161-'2. Collected Data'!Z61))</f>
        <v>0</v>
      </c>
      <c r="W61" s="312">
        <f>IF(OR(ISBLANK('2. Collected Data'!AA61),ISBLANK('2. Collected Data'!AA161)),"",-1*('2. Collected Data'!AA161-'2. Collected Data'!AA61))</f>
        <v>0</v>
      </c>
      <c r="X61" s="312">
        <f>IF(OR(ISBLANK('2. Collected Data'!AB61),ISBLANK('2. Collected Data'!AB161)),"",-1*('2. Collected Data'!AB161-'2. Collected Data'!AB61))</f>
        <v>0</v>
      </c>
      <c r="Y61" s="312">
        <f>IF(OR(ISBLANK('2. Collected Data'!AC61),ISBLANK('2. Collected Data'!AC161)),"",-1*('2. Collected Data'!AC161-'2. Collected Data'!AC61))</f>
        <v>0</v>
      </c>
      <c r="Z61" s="311">
        <f>IF(OR(ISBLANK('2. Collected Data'!AD61),ISBLANK('2. Collected Data'!AD161)),"",-1*('2. Collected Data'!AD161-'2. Collected Data'!AD61))</f>
        <v>0</v>
      </c>
      <c r="AA61" s="311">
        <f>IF(OR(ISBLANK('2. Collected Data'!AE61),ISBLANK('2. Collected Data'!AE161)),"",-1*('2. Collected Data'!AE161-'2. Collected Data'!AE61))</f>
        <v>0</v>
      </c>
      <c r="AB61" s="311">
        <f>IF(OR(ISBLANK('2. Collected Data'!AF61),ISBLANK('2. Collected Data'!AF161)),"",-1*('2. Collected Data'!AF161-'2. Collected Data'!AF61))</f>
        <v>0</v>
      </c>
      <c r="AC61" s="313">
        <f>IF(OR(ISBLANK('2. Collected Data'!AG61),ISBLANK('2. Collected Data'!AG161)),"",-1*('2. Collected Data'!AG161-'2. Collected Data'!AG61))</f>
        <v>0</v>
      </c>
      <c r="AD61" s="314"/>
      <c r="AE61" s="315">
        <f>IF(OR(ISBLANK('2. Collected Data'!AI61),ISBLANK('2. Collected Data'!AI161)),"",-1*('2. Collected Data'!AI161-'2. Collected Data'!AI61))</f>
        <v>-8648</v>
      </c>
      <c r="AF61" s="311">
        <f>IF(OR(ISBLANK('2. Collected Data'!AJ61),ISBLANK('2. Collected Data'!AJ161)),"",-1*('2. Collected Data'!AJ161-'2. Collected Data'!AJ61))</f>
        <v>29</v>
      </c>
      <c r="AG61" s="311">
        <f>IF(OR(ISBLANK('2. Collected Data'!AK61),ISBLANK('2. Collected Data'!AK161)),"",-1*('2. Collected Data'!AK161-'2. Collected Data'!AK61))</f>
        <v>0</v>
      </c>
      <c r="AH61" s="311">
        <f>IF(OR(ISBLANK('2. Collected Data'!AL61),ISBLANK('2. Collected Data'!AL161)),"",-1*('2. Collected Data'!AL161-'2. Collected Data'!AL61))</f>
        <v>1778</v>
      </c>
      <c r="AI61" s="311" t="str">
        <f>IF(OR(ISBLANK('2. Collected Data'!AM61),ISBLANK('2. Collected Data'!AM161)),"",-1*('2. Collected Data'!AM161-'2. Collected Data'!AM61))</f>
        <v/>
      </c>
      <c r="AJ61" s="316"/>
      <c r="AK61" s="311">
        <f>IF(OR(ISBLANK('2. Collected Data'!AO61),ISBLANK('2. Collected Data'!AO161)),"",-1*('2. Collected Data'!AO161-'2. Collected Data'!AO61))</f>
        <v>-129856</v>
      </c>
      <c r="AL61" s="311">
        <f>IF(OR(ISBLANK('2. Collected Data'!AP61),ISBLANK('2. Collected Data'!AP161)),"",-1*('2. Collected Data'!AP161-'2. Collected Data'!AP61))</f>
        <v>-2112</v>
      </c>
      <c r="AM61" s="311">
        <f>IF(OR(ISBLANK('2. Collected Data'!AQ61),ISBLANK('2. Collected Data'!AQ161)),"",-1*('2. Collected Data'!AQ161-'2. Collected Data'!AQ61))</f>
        <v>0</v>
      </c>
      <c r="AN61" s="311">
        <f>IF(OR(ISBLANK('2. Collected Data'!AR61),ISBLANK('2. Collected Data'!AR161)),"",-1*('2. Collected Data'!AR161-'2. Collected Data'!AR61))</f>
        <v>0</v>
      </c>
      <c r="AO61" s="311">
        <f>IF(OR(ISBLANK('2. Collected Data'!AS61),ISBLANK('2. Collected Data'!AS161)),"",-1*('2. Collected Data'!AS161-'2. Collected Data'!AS61))</f>
        <v>0</v>
      </c>
      <c r="AP61" s="311">
        <f>IF(OR(ISBLANK('2. Collected Data'!AT61),ISBLANK('2. Collected Data'!AT161)),"",-1*('2. Collected Data'!AT161-'2. Collected Data'!AT61))</f>
        <v>0</v>
      </c>
      <c r="AQ61" s="313" t="str">
        <f>IF(OR(ISBLANK('2. Collected Data'!AU61),ISBLANK('2. Collected Data'!AU161)),"",-1*('2. Collected Data'!AU161-'2. Collected Data'!AU61))</f>
        <v/>
      </c>
      <c r="AR61" s="314"/>
      <c r="AS61" s="312">
        <f>IF(OR(ISBLANK('2. Collected Data'!AW61),ISBLANK('2. Collected Data'!AW161)),"",-1*('2. Collected Data'!AW161-'2. Collected Data'!AW61))</f>
        <v>0</v>
      </c>
      <c r="AT61" s="312">
        <f>IF(OR(ISBLANK('2. Collected Data'!AX61),ISBLANK('2. Collected Data'!AX161)),"",-1*('2. Collected Data'!AX161-'2. Collected Data'!AX61))</f>
        <v>0</v>
      </c>
      <c r="AU61" s="317"/>
      <c r="AV61" s="318"/>
      <c r="AW61" s="314"/>
      <c r="AX61" s="319">
        <f>IF(OR(ISBLANK('2. Collected Data'!BB61),ISBLANK('2. Collected Data'!BB161)),"",-1*('2. Collected Data'!BB161-'2. Collected Data'!BB61))</f>
        <v>-14.86</v>
      </c>
      <c r="AY61" s="320">
        <f>IF(OR(ISBLANK('2. Collected Data'!BC61),ISBLANK('2. Collected Data'!BC161)),"",-1*('2. Collected Data'!BC161-'2. Collected Data'!BC61))</f>
        <v>372841</v>
      </c>
      <c r="AZ61" s="320">
        <f>IF(OR(ISBLANK('2. Collected Data'!BD61),ISBLANK('2. Collected Data'!BD161)),"",-1*('2. Collected Data'!BD161-'2. Collected Data'!BD61))</f>
        <v>67554</v>
      </c>
      <c r="BA61" s="320">
        <f>IF(OR(ISBLANK('2. Collected Data'!BE61),ISBLANK('2. Collected Data'!BE161)),"",-1*('2. Collected Data'!BE161-'2. Collected Data'!BE61))</f>
        <v>7688</v>
      </c>
      <c r="BB61" s="320">
        <f>IF(OR(ISBLANK('2. Collected Data'!BF61),ISBLANK('2. Collected Data'!BF161)),"",-1*('2. Collected Data'!BF161-'2. Collected Data'!BF61))</f>
        <v>448083</v>
      </c>
      <c r="BC61" s="317"/>
      <c r="BD61" s="319" t="str">
        <f>IF(OR(ISBLANK('2. Collected Data'!BH61),ISBLANK('2. Collected Data'!BH161)),"",-1*('2. Collected Data'!BH161-'2. Collected Data'!BH61))</f>
        <v/>
      </c>
      <c r="BE61" s="43"/>
      <c r="BF61" s="180"/>
      <c r="BG61" s="311">
        <f>IF(OR(ISBLANK('2. Collected Data'!BK61),ISBLANK('2. Collected Data'!BK161)),"",-1*('2. Collected Data'!BK161-'2. Collected Data'!BK61))</f>
        <v>44</v>
      </c>
    </row>
    <row r="62" spans="1:59" s="50" customFormat="1" ht="11.25" customHeight="1" x14ac:dyDescent="0.15">
      <c r="A62" s="82" t="s">
        <v>75</v>
      </c>
      <c r="B62" s="148"/>
      <c r="C62" s="309">
        <f>IF(OR(ISBLANK('2. Collected Data'!G62),ISBLANK('2. Collected Data'!G162)),"",-1*('2. Collected Data'!G162-'2. Collected Data'!G62))</f>
        <v>13</v>
      </c>
      <c r="D62" s="309">
        <f>IF(OR(ISBLANK('2. Collected Data'!H62),ISBLANK('2. Collected Data'!H162)),"",-1*('2. Collected Data'!H162-'2. Collected Data'!H62))</f>
        <v>0</v>
      </c>
      <c r="E62" s="309">
        <f>IF(OR(ISBLANK('2. Collected Data'!I62),ISBLANK('2. Collected Data'!I162)),"",-1*('2. Collected Data'!I162-'2. Collected Data'!I62))</f>
        <v>0</v>
      </c>
      <c r="F62" s="311">
        <f>IF(OR(ISBLANK('2. Collected Data'!J62),ISBLANK('2. Collected Data'!J162)),"",-1*('2. Collected Data'!J162-'2. Collected Data'!J62))</f>
        <v>0</v>
      </c>
      <c r="G62" s="311">
        <f>IF(OR(ISBLANK('2. Collected Data'!K62),ISBLANK('2. Collected Data'!K162)),"",-1*('2. Collected Data'!K162-'2. Collected Data'!K62))</f>
        <v>0</v>
      </c>
      <c r="H62" s="311">
        <f>IF(OR(ISBLANK('2. Collected Data'!L62),ISBLANK('2. Collected Data'!L162)),"",-1*('2. Collected Data'!L162-'2. Collected Data'!L62))</f>
        <v>0</v>
      </c>
      <c r="I62" s="311">
        <f>IF(OR(ISBLANK('2. Collected Data'!M62),ISBLANK('2. Collected Data'!M162)),"",-1*('2. Collected Data'!M162-'2. Collected Data'!M62))</f>
        <v>0</v>
      </c>
      <c r="J62" s="311">
        <f>IF(OR(ISBLANK('2. Collected Data'!N62),ISBLANK('2. Collected Data'!N162)),"",-1*('2. Collected Data'!N162-'2. Collected Data'!N62))</f>
        <v>0</v>
      </c>
      <c r="K62" s="311">
        <f>IF(OR(ISBLANK('2. Collected Data'!O62),ISBLANK('2. Collected Data'!O162)),"",-1*('2. Collected Data'!O162-'2. Collected Data'!O62))</f>
        <v>0</v>
      </c>
      <c r="L62" s="311">
        <f>IF(OR(ISBLANK('2. Collected Data'!P62),ISBLANK('2. Collected Data'!P162)),"",-1*('2. Collected Data'!P162-'2. Collected Data'!P62))</f>
        <v>0</v>
      </c>
      <c r="M62" s="311">
        <f>IF(OR(ISBLANK('2. Collected Data'!Q62),ISBLANK('2. Collected Data'!Q162)),"",-1*('2. Collected Data'!Q162-'2. Collected Data'!Q62))</f>
        <v>-1600</v>
      </c>
      <c r="N62" s="311">
        <f>IF(OR(ISBLANK('2. Collected Data'!R62),ISBLANK('2. Collected Data'!R162)),"",-1*('2. Collected Data'!R162-'2. Collected Data'!R62))</f>
        <v>0</v>
      </c>
      <c r="O62" s="311">
        <f>IF(OR(ISBLANK('2. Collected Data'!S62),ISBLANK('2. Collected Data'!S162)),"",-1*('2. Collected Data'!S162-'2. Collected Data'!S62))</f>
        <v>0</v>
      </c>
      <c r="P62" s="311">
        <f>IF(OR(ISBLANK('2. Collected Data'!T62),ISBLANK('2. Collected Data'!T162)),"",-1*('2. Collected Data'!T162-'2. Collected Data'!T62))</f>
        <v>0</v>
      </c>
      <c r="Q62" s="311">
        <f>IF(OR(ISBLANK('2. Collected Data'!U62),ISBLANK('2. Collected Data'!U162)),"",-1*('2. Collected Data'!U162-'2. Collected Data'!U62))</f>
        <v>-1400</v>
      </c>
      <c r="R62" s="311">
        <f>IF(OR(ISBLANK('2. Collected Data'!V62),ISBLANK('2. Collected Data'!V162)),"",-1*('2. Collected Data'!V162-'2. Collected Data'!V62))</f>
        <v>200</v>
      </c>
      <c r="S62" s="311">
        <f>IF(OR(ISBLANK('2. Collected Data'!W62),ISBLANK('2. Collected Data'!W162)),"",-1*('2. Collected Data'!W162-'2. Collected Data'!W62))</f>
        <v>-400</v>
      </c>
      <c r="T62" s="311">
        <f>IF(OR(ISBLANK('2. Collected Data'!X62),ISBLANK('2. Collected Data'!X162)),"",-1*('2. Collected Data'!X162-'2. Collected Data'!X62))</f>
        <v>0</v>
      </c>
      <c r="U62" s="311">
        <f>IF(OR(ISBLANK('2. Collected Data'!Y62),ISBLANK('2. Collected Data'!Y162)),"",-1*('2. Collected Data'!Y162-'2. Collected Data'!Y62))</f>
        <v>0</v>
      </c>
      <c r="V62" s="311">
        <f>IF(OR(ISBLANK('2. Collected Data'!Z62),ISBLANK('2. Collected Data'!Z162)),"",-1*('2. Collected Data'!Z162-'2. Collected Data'!Z62))</f>
        <v>0</v>
      </c>
      <c r="W62" s="312">
        <f>IF(OR(ISBLANK('2. Collected Data'!AA62),ISBLANK('2. Collected Data'!AA162)),"",-1*('2. Collected Data'!AA162-'2. Collected Data'!AA62))</f>
        <v>0</v>
      </c>
      <c r="X62" s="312">
        <f>IF(OR(ISBLANK('2. Collected Data'!AB62),ISBLANK('2. Collected Data'!AB162)),"",-1*('2. Collected Data'!AB162-'2. Collected Data'!AB62))</f>
        <v>0</v>
      </c>
      <c r="Y62" s="312">
        <f>IF(OR(ISBLANK('2. Collected Data'!AC62),ISBLANK('2. Collected Data'!AC162)),"",-1*('2. Collected Data'!AC162-'2. Collected Data'!AC62))</f>
        <v>0</v>
      </c>
      <c r="Z62" s="311">
        <f>IF(OR(ISBLANK('2. Collected Data'!AD62),ISBLANK('2. Collected Data'!AD162)),"",-1*('2. Collected Data'!AD162-'2. Collected Data'!AD62))</f>
        <v>4</v>
      </c>
      <c r="AA62" s="311">
        <f>IF(OR(ISBLANK('2. Collected Data'!AE62),ISBLANK('2. Collected Data'!AE162)),"",-1*('2. Collected Data'!AE162-'2. Collected Data'!AE62))</f>
        <v>6081</v>
      </c>
      <c r="AB62" s="311">
        <f>IF(OR(ISBLANK('2. Collected Data'!AF62),ISBLANK('2. Collected Data'!AF162)),"",-1*('2. Collected Data'!AF162-'2. Collected Data'!AF62))</f>
        <v>0</v>
      </c>
      <c r="AC62" s="313">
        <f>IF(OR(ISBLANK('2. Collected Data'!AG62),ISBLANK('2. Collected Data'!AG162)),"",-1*('2. Collected Data'!AG162-'2. Collected Data'!AG62))</f>
        <v>1000000</v>
      </c>
      <c r="AD62" s="314"/>
      <c r="AE62" s="315">
        <f>IF(OR(ISBLANK('2. Collected Data'!AI62),ISBLANK('2. Collected Data'!AI162)),"",-1*('2. Collected Data'!AI162-'2. Collected Data'!AI62))</f>
        <v>-228719</v>
      </c>
      <c r="AF62" s="311">
        <f>IF(OR(ISBLANK('2. Collected Data'!AJ62),ISBLANK('2. Collected Data'!AJ162)),"",-1*('2. Collected Data'!AJ162-'2. Collected Data'!AJ62))</f>
        <v>0</v>
      </c>
      <c r="AG62" s="311">
        <f>IF(OR(ISBLANK('2. Collected Data'!AK62),ISBLANK('2. Collected Data'!AK162)),"",-1*('2. Collected Data'!AK162-'2. Collected Data'!AK62))</f>
        <v>0</v>
      </c>
      <c r="AH62" s="311">
        <f>IF(OR(ISBLANK('2. Collected Data'!AL62),ISBLANK('2. Collected Data'!AL162)),"",-1*('2. Collected Data'!AL162-'2. Collected Data'!AL62))</f>
        <v>0</v>
      </c>
      <c r="AI62" s="311">
        <f>IF(OR(ISBLANK('2. Collected Data'!AM62),ISBLANK('2. Collected Data'!AM162)),"",-1*('2. Collected Data'!AM162-'2. Collected Data'!AM62))</f>
        <v>0</v>
      </c>
      <c r="AJ62" s="316"/>
      <c r="AK62" s="311">
        <f>IF(OR(ISBLANK('2. Collected Data'!AO62),ISBLANK('2. Collected Data'!AO162)),"",-1*('2. Collected Data'!AO162-'2. Collected Data'!AO62))</f>
        <v>-5350458</v>
      </c>
      <c r="AL62" s="311">
        <f>IF(OR(ISBLANK('2. Collected Data'!AP62),ISBLANK('2. Collected Data'!AP162)),"",-1*('2. Collected Data'!AP162-'2. Collected Data'!AP62))</f>
        <v>83899</v>
      </c>
      <c r="AM62" s="311">
        <f>IF(OR(ISBLANK('2. Collected Data'!AQ62),ISBLANK('2. Collected Data'!AQ162)),"",-1*('2. Collected Data'!AQ162-'2. Collected Data'!AQ62))</f>
        <v>-4921</v>
      </c>
      <c r="AN62" s="311">
        <f>IF(OR(ISBLANK('2. Collected Data'!AR62),ISBLANK('2. Collected Data'!AR162)),"",-1*('2. Collected Data'!AR162-'2. Collected Data'!AR62))</f>
        <v>0</v>
      </c>
      <c r="AO62" s="311">
        <f>IF(OR(ISBLANK('2. Collected Data'!AS62),ISBLANK('2. Collected Data'!AS162)),"",-1*('2. Collected Data'!AS162-'2. Collected Data'!AS62))</f>
        <v>3527</v>
      </c>
      <c r="AP62" s="311">
        <f>IF(OR(ISBLANK('2. Collected Data'!AT62),ISBLANK('2. Collected Data'!AT162)),"",-1*('2. Collected Data'!AT162-'2. Collected Data'!AT62))</f>
        <v>-96754</v>
      </c>
      <c r="AQ62" s="313" t="str">
        <f>IF(OR(ISBLANK('2. Collected Data'!AU62),ISBLANK('2. Collected Data'!AU162)),"",-1*('2. Collected Data'!AU162-'2. Collected Data'!AU62))</f>
        <v/>
      </c>
      <c r="AR62" s="314"/>
      <c r="AS62" s="312">
        <f>IF(OR(ISBLANK('2. Collected Data'!AW62),ISBLANK('2. Collected Data'!AW162)),"",-1*('2. Collected Data'!AW162-'2. Collected Data'!AW62))</f>
        <v>-1.0000000000000009E-2</v>
      </c>
      <c r="AT62" s="312">
        <f>IF(OR(ISBLANK('2. Collected Data'!AX62),ISBLANK('2. Collected Data'!AX162)),"",-1*('2. Collected Data'!AX162-'2. Collected Data'!AX62))</f>
        <v>1.0000000000000002E-2</v>
      </c>
      <c r="AU62" s="317"/>
      <c r="AV62" s="318"/>
      <c r="AW62" s="314"/>
      <c r="AX62" s="319">
        <f>IF(OR(ISBLANK('2. Collected Data'!BB62),ISBLANK('2. Collected Data'!BB162)),"",-1*('2. Collected Data'!BB162-'2. Collected Data'!BB62))</f>
        <v>7.8999999999999915</v>
      </c>
      <c r="AY62" s="320">
        <f>IF(OR(ISBLANK('2. Collected Data'!BC62),ISBLANK('2. Collected Data'!BC162)),"",-1*('2. Collected Data'!BC162-'2. Collected Data'!BC62))</f>
        <v>-11061540</v>
      </c>
      <c r="AZ62" s="320">
        <f>IF(OR(ISBLANK('2. Collected Data'!BD62),ISBLANK('2. Collected Data'!BD162)),"",-1*('2. Collected Data'!BD162-'2. Collected Data'!BD62))</f>
        <v>-17917334</v>
      </c>
      <c r="BA62" s="320">
        <f>IF(OR(ISBLANK('2. Collected Data'!BE62),ISBLANK('2. Collected Data'!BE162)),"",-1*('2. Collected Data'!BE162-'2. Collected Data'!BE62))</f>
        <v>-18540331</v>
      </c>
      <c r="BB62" s="320">
        <f>IF(OR(ISBLANK('2. Collected Data'!BF62),ISBLANK('2. Collected Data'!BF162)),"",-1*('2. Collected Data'!BF162-'2. Collected Data'!BF62))</f>
        <v>-47519205</v>
      </c>
      <c r="BC62" s="317"/>
      <c r="BD62" s="319">
        <f>IF(OR(ISBLANK('2. Collected Data'!BH62),ISBLANK('2. Collected Data'!BH162)),"",-1*('2. Collected Data'!BH162-'2. Collected Data'!BH62))</f>
        <v>3.0600000000000023</v>
      </c>
      <c r="BE62" s="43"/>
      <c r="BF62" s="180"/>
      <c r="BG62" s="311">
        <f>IF(OR(ISBLANK('2. Collected Data'!BK62),ISBLANK('2. Collected Data'!BK162)),"",-1*('2. Collected Data'!BK162-'2. Collected Data'!BK62))</f>
        <v>-502</v>
      </c>
    </row>
    <row r="63" spans="1:59" s="50" customFormat="1" ht="11.25" customHeight="1" x14ac:dyDescent="0.15">
      <c r="A63" s="82" t="s">
        <v>361</v>
      </c>
      <c r="B63" s="148"/>
      <c r="C63" s="309">
        <f>IF(OR(ISBLANK('2. Collected Data'!G63),ISBLANK('2. Collected Data'!G163)),"",-1*('2. Collected Data'!G163-'2. Collected Data'!G63))</f>
        <v>0</v>
      </c>
      <c r="D63" s="309">
        <f>IF(OR(ISBLANK('2. Collected Data'!H63),ISBLANK('2. Collected Data'!H163)),"",-1*('2. Collected Data'!H163-'2. Collected Data'!H63))</f>
        <v>0</v>
      </c>
      <c r="E63" s="309">
        <f>IF(OR(ISBLANK('2. Collected Data'!I63),ISBLANK('2. Collected Data'!I163)),"",-1*('2. Collected Data'!I163-'2. Collected Data'!I63))</f>
        <v>4</v>
      </c>
      <c r="F63" s="311">
        <f>IF(OR(ISBLANK('2. Collected Data'!J63),ISBLANK('2. Collected Data'!J163)),"",-1*('2. Collected Data'!J163-'2. Collected Data'!J63))</f>
        <v>-2</v>
      </c>
      <c r="G63" s="311">
        <f>IF(OR(ISBLANK('2. Collected Data'!K63),ISBLANK('2. Collected Data'!K163)),"",-1*('2. Collected Data'!K163-'2. Collected Data'!K63))</f>
        <v>7</v>
      </c>
      <c r="H63" s="311">
        <f>IF(OR(ISBLANK('2. Collected Data'!L63),ISBLANK('2. Collected Data'!L163)),"",-1*('2. Collected Data'!L163-'2. Collected Data'!L63))</f>
        <v>2</v>
      </c>
      <c r="I63" s="311">
        <f>IF(OR(ISBLANK('2. Collected Data'!M63),ISBLANK('2. Collected Data'!M163)),"",-1*('2. Collected Data'!M163-'2. Collected Data'!M63))</f>
        <v>4</v>
      </c>
      <c r="J63" s="311" t="str">
        <f>IF(OR(ISBLANK('2. Collected Data'!N63),ISBLANK('2. Collected Data'!N163)),"",-1*('2. Collected Data'!N163-'2. Collected Data'!N63))</f>
        <v/>
      </c>
      <c r="K63" s="311">
        <f>IF(OR(ISBLANK('2. Collected Data'!O63),ISBLANK('2. Collected Data'!O163)),"",-1*('2. Collected Data'!O163-'2. Collected Data'!O63))</f>
        <v>4</v>
      </c>
      <c r="L63" s="311" t="str">
        <f>IF(OR(ISBLANK('2. Collected Data'!P63),ISBLANK('2. Collected Data'!P163)),"",-1*('2. Collected Data'!P163-'2. Collected Data'!P63))</f>
        <v/>
      </c>
      <c r="M63" s="311" t="str">
        <f>IF(OR(ISBLANK('2. Collected Data'!Q63),ISBLANK('2. Collected Data'!Q163)),"",-1*('2. Collected Data'!Q163-'2. Collected Data'!Q63))</f>
        <v/>
      </c>
      <c r="N63" s="311" t="str">
        <f>IF(OR(ISBLANK('2. Collected Data'!R63),ISBLANK('2. Collected Data'!R163)),"",-1*('2. Collected Data'!R163-'2. Collected Data'!R63))</f>
        <v/>
      </c>
      <c r="O63" s="311" t="str">
        <f>IF(OR(ISBLANK('2. Collected Data'!S63),ISBLANK('2. Collected Data'!S163)),"",-1*('2. Collected Data'!S163-'2. Collected Data'!S63))</f>
        <v/>
      </c>
      <c r="P63" s="311" t="str">
        <f>IF(OR(ISBLANK('2. Collected Data'!T63),ISBLANK('2. Collected Data'!T163)),"",-1*('2. Collected Data'!T163-'2. Collected Data'!T63))</f>
        <v/>
      </c>
      <c r="Q63" s="311" t="str">
        <f>IF(OR(ISBLANK('2. Collected Data'!U63),ISBLANK('2. Collected Data'!U163)),"",-1*('2. Collected Data'!U163-'2. Collected Data'!U63))</f>
        <v/>
      </c>
      <c r="R63" s="311" t="str">
        <f>IF(OR(ISBLANK('2. Collected Data'!V63),ISBLANK('2. Collected Data'!V163)),"",-1*('2. Collected Data'!V163-'2. Collected Data'!V63))</f>
        <v/>
      </c>
      <c r="S63" s="311" t="str">
        <f>IF(OR(ISBLANK('2. Collected Data'!W63),ISBLANK('2. Collected Data'!W163)),"",-1*('2. Collected Data'!W163-'2. Collected Data'!W63))</f>
        <v/>
      </c>
      <c r="T63" s="311" t="str">
        <f>IF(OR(ISBLANK('2. Collected Data'!X63),ISBLANK('2. Collected Data'!X163)),"",-1*('2. Collected Data'!X163-'2. Collected Data'!X63))</f>
        <v/>
      </c>
      <c r="U63" s="311">
        <f>IF(OR(ISBLANK('2. Collected Data'!Y63),ISBLANK('2. Collected Data'!Y163)),"",-1*('2. Collected Data'!Y163-'2. Collected Data'!Y63))</f>
        <v>0</v>
      </c>
      <c r="V63" s="311">
        <f>IF(OR(ISBLANK('2. Collected Data'!Z63),ISBLANK('2. Collected Data'!Z163)),"",-1*('2. Collected Data'!Z163-'2. Collected Data'!Z63))</f>
        <v>0</v>
      </c>
      <c r="W63" s="312">
        <f>IF(OR(ISBLANK('2. Collected Data'!AA63),ISBLANK('2. Collected Data'!AA163)),"",-1*('2. Collected Data'!AA163-'2. Collected Data'!AA63))</f>
        <v>0</v>
      </c>
      <c r="X63" s="312">
        <f>IF(OR(ISBLANK('2. Collected Data'!AB63),ISBLANK('2. Collected Data'!AB163)),"",-1*('2. Collected Data'!AB163-'2. Collected Data'!AB63))</f>
        <v>0</v>
      </c>
      <c r="Y63" s="312">
        <f>IF(OR(ISBLANK('2. Collected Data'!AC63),ISBLANK('2. Collected Data'!AC163)),"",-1*('2. Collected Data'!AC163-'2. Collected Data'!AC63))</f>
        <v>0</v>
      </c>
      <c r="Z63" s="311">
        <f>IF(OR(ISBLANK('2. Collected Data'!AD63),ISBLANK('2. Collected Data'!AD163)),"",-1*('2. Collected Data'!AD163-'2. Collected Data'!AD63))</f>
        <v>0</v>
      </c>
      <c r="AA63" s="311">
        <f>IF(OR(ISBLANK('2. Collected Data'!AE63),ISBLANK('2. Collected Data'!AE163)),"",-1*('2. Collected Data'!AE163-'2. Collected Data'!AE63))</f>
        <v>0</v>
      </c>
      <c r="AB63" s="311">
        <f>IF(OR(ISBLANK('2. Collected Data'!AF63),ISBLANK('2. Collected Data'!AF163)),"",-1*('2. Collected Data'!AF163-'2. Collected Data'!AF63))</f>
        <v>0</v>
      </c>
      <c r="AC63" s="313">
        <f>IF(OR(ISBLANK('2. Collected Data'!AG63),ISBLANK('2. Collected Data'!AG163)),"",-1*('2. Collected Data'!AG163-'2. Collected Data'!AG63))</f>
        <v>0</v>
      </c>
      <c r="AD63" s="314"/>
      <c r="AE63" s="315" t="str">
        <f>IF(OR(ISBLANK('2. Collected Data'!AI63),ISBLANK('2. Collected Data'!AI163)),"",-1*('2. Collected Data'!AI163-'2. Collected Data'!AI63))</f>
        <v/>
      </c>
      <c r="AF63" s="311" t="str">
        <f>IF(OR(ISBLANK('2. Collected Data'!AJ63),ISBLANK('2. Collected Data'!AJ163)),"",-1*('2. Collected Data'!AJ163-'2. Collected Data'!AJ63))</f>
        <v/>
      </c>
      <c r="AG63" s="311" t="str">
        <f>IF(OR(ISBLANK('2. Collected Data'!AK63),ISBLANK('2. Collected Data'!AK163)),"",-1*('2. Collected Data'!AK163-'2. Collected Data'!AK63))</f>
        <v/>
      </c>
      <c r="AH63" s="311">
        <f>IF(OR(ISBLANK('2. Collected Data'!AL63),ISBLANK('2. Collected Data'!AL163)),"",-1*('2. Collected Data'!AL163-'2. Collected Data'!AL63))</f>
        <v>-83059</v>
      </c>
      <c r="AI63" s="311">
        <f>IF(OR(ISBLANK('2. Collected Data'!AM63),ISBLANK('2. Collected Data'!AM163)),"",-1*('2. Collected Data'!AM163-'2. Collected Data'!AM63))</f>
        <v>-1155</v>
      </c>
      <c r="AJ63" s="316"/>
      <c r="AK63" s="311">
        <f>IF(OR(ISBLANK('2. Collected Data'!AO63),ISBLANK('2. Collected Data'!AO163)),"",-1*('2. Collected Data'!AO163-'2. Collected Data'!AO63))</f>
        <v>-254792</v>
      </c>
      <c r="AL63" s="311" t="str">
        <f>IF(OR(ISBLANK('2. Collected Data'!AP63),ISBLANK('2. Collected Data'!AP163)),"",-1*('2. Collected Data'!AP163-'2. Collected Data'!AP63))</f>
        <v/>
      </c>
      <c r="AM63" s="311">
        <f>IF(OR(ISBLANK('2. Collected Data'!AQ63),ISBLANK('2. Collected Data'!AQ163)),"",-1*('2. Collected Data'!AQ163-'2. Collected Data'!AQ63))</f>
        <v>560</v>
      </c>
      <c r="AN63" s="311" t="str">
        <f>IF(OR(ISBLANK('2. Collected Data'!AR63),ISBLANK('2. Collected Data'!AR163)),"",-1*('2. Collected Data'!AR163-'2. Collected Data'!AR63))</f>
        <v/>
      </c>
      <c r="AO63" s="311">
        <f>IF(OR(ISBLANK('2. Collected Data'!AS63),ISBLANK('2. Collected Data'!AS163)),"",-1*('2. Collected Data'!AS163-'2. Collected Data'!AS63))</f>
        <v>-3656</v>
      </c>
      <c r="AP63" s="311">
        <f>IF(OR(ISBLANK('2. Collected Data'!AT63),ISBLANK('2. Collected Data'!AT163)),"",-1*('2. Collected Data'!AT163-'2. Collected Data'!AT63))</f>
        <v>-1814</v>
      </c>
      <c r="AQ63" s="313" t="str">
        <f>IF(OR(ISBLANK('2. Collected Data'!AU63),ISBLANK('2. Collected Data'!AU163)),"",-1*('2. Collected Data'!AU163-'2. Collected Data'!AU63))</f>
        <v/>
      </c>
      <c r="AR63" s="314"/>
      <c r="AS63" s="312">
        <f>IF(OR(ISBLANK('2. Collected Data'!AW63),ISBLANK('2. Collected Data'!AW163)),"",-1*('2. Collected Data'!AW163-'2. Collected Data'!AW63))</f>
        <v>0</v>
      </c>
      <c r="AT63" s="312">
        <f>IF(OR(ISBLANK('2. Collected Data'!AX63),ISBLANK('2. Collected Data'!AX163)),"",-1*('2. Collected Data'!AX163-'2. Collected Data'!AX63))</f>
        <v>0</v>
      </c>
      <c r="AU63" s="317"/>
      <c r="AV63" s="318"/>
      <c r="AW63" s="314"/>
      <c r="AX63" s="319">
        <f>IF(OR(ISBLANK('2. Collected Data'!BB63),ISBLANK('2. Collected Data'!BB163)),"",-1*('2. Collected Data'!BB163-'2. Collected Data'!BB63))</f>
        <v>3.7400000000000091</v>
      </c>
      <c r="AY63" s="320">
        <f>IF(OR(ISBLANK('2. Collected Data'!BC63),ISBLANK('2. Collected Data'!BC163)),"",-1*('2. Collected Data'!BC163-'2. Collected Data'!BC63))</f>
        <v>-5950694</v>
      </c>
      <c r="AZ63" s="320">
        <f>IF(OR(ISBLANK('2. Collected Data'!BD63),ISBLANK('2. Collected Data'!BD163)),"",-1*('2. Collected Data'!BD163-'2. Collected Data'!BD63))</f>
        <v>-5122569</v>
      </c>
      <c r="BA63" s="320">
        <f>IF(OR(ISBLANK('2. Collected Data'!BE63),ISBLANK('2. Collected Data'!BE163)),"",-1*('2. Collected Data'!BE163-'2. Collected Data'!BE63))</f>
        <v>-1750466</v>
      </c>
      <c r="BB63" s="320">
        <f>IF(OR(ISBLANK('2. Collected Data'!BF63),ISBLANK('2. Collected Data'!BF163)),"",-1*('2. Collected Data'!BF163-'2. Collected Data'!BF63))</f>
        <v>-13455066</v>
      </c>
      <c r="BC63" s="317"/>
      <c r="BD63" s="319">
        <f>IF(OR(ISBLANK('2. Collected Data'!BH63),ISBLANK('2. Collected Data'!BH163)),"",-1*('2. Collected Data'!BH163-'2. Collected Data'!BH63))</f>
        <v>1.1499999999999915</v>
      </c>
      <c r="BE63" s="43"/>
      <c r="BF63" s="180"/>
      <c r="BG63" s="311">
        <f>IF(OR(ISBLANK('2. Collected Data'!BK63),ISBLANK('2. Collected Data'!BK163)),"",-1*('2. Collected Data'!BK163-'2. Collected Data'!BK63))</f>
        <v>-646</v>
      </c>
    </row>
    <row r="64" spans="1:59" s="47" customFormat="1" ht="11.25" customHeight="1" x14ac:dyDescent="0.15">
      <c r="A64" s="183"/>
      <c r="B64" s="53"/>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5"/>
      <c r="BG64" s="185"/>
    </row>
    <row r="65" spans="1:43" s="26" customFormat="1" ht="11.25" customHeight="1" x14ac:dyDescent="0.2">
      <c r="A65" s="51" t="s">
        <v>250</v>
      </c>
      <c r="B65" s="25"/>
      <c r="C65" s="25"/>
      <c r="D65" s="25"/>
      <c r="E65" s="25"/>
      <c r="F65" s="25"/>
      <c r="G65" s="25"/>
      <c r="H65" s="25"/>
      <c r="I65" s="25"/>
      <c r="J65" s="25"/>
      <c r="K65" s="25"/>
      <c r="L65" s="25"/>
      <c r="M65" s="25"/>
      <c r="N65" s="25"/>
      <c r="O65" s="25"/>
      <c r="P65" s="25"/>
      <c r="Q65" s="25"/>
      <c r="AQ65" s="74"/>
    </row>
    <row r="66" spans="1:43" ht="11.25" customHeight="1" x14ac:dyDescent="0.2">
      <c r="A66" s="30" t="s">
        <v>249</v>
      </c>
    </row>
    <row r="67" spans="1:43" ht="11.25" customHeight="1" x14ac:dyDescent="0.2">
      <c r="A67" s="30" t="s">
        <v>251</v>
      </c>
    </row>
    <row r="68" spans="1:43" ht="11.25" customHeight="1" x14ac:dyDescent="0.2">
      <c r="A68" s="30" t="s">
        <v>289</v>
      </c>
    </row>
    <row r="69" spans="1:43" ht="11.25" customHeight="1" x14ac:dyDescent="0.2">
      <c r="A69" s="30" t="s">
        <v>288</v>
      </c>
    </row>
  </sheetData>
  <mergeCells count="22">
    <mergeCell ref="C8:D8"/>
    <mergeCell ref="E8:H8"/>
    <mergeCell ref="AE8:AK8"/>
    <mergeCell ref="AX8:BE8"/>
    <mergeCell ref="C9:D9"/>
    <mergeCell ref="U9:V9"/>
    <mergeCell ref="W9:Y9"/>
    <mergeCell ref="Z9:AA9"/>
    <mergeCell ref="AB9:AC9"/>
    <mergeCell ref="AD9:AD11"/>
    <mergeCell ref="AE9:AJ9"/>
    <mergeCell ref="AK9:AR9"/>
    <mergeCell ref="AS9:AT9"/>
    <mergeCell ref="AU9:AV9"/>
    <mergeCell ref="AW9:AW11"/>
    <mergeCell ref="AX9:BB9"/>
    <mergeCell ref="BC9:BD9"/>
    <mergeCell ref="BE9:BE11"/>
    <mergeCell ref="BF9:BF11"/>
    <mergeCell ref="BG9:BG11"/>
    <mergeCell ref="AJ10:AJ11"/>
    <mergeCell ref="AR10:AR11"/>
  </mergeCells>
  <conditionalFormatting sqref="C64:BG64">
    <cfRule type="expression" dxfId="1" priority="1">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B201-A10B-4562-89F6-3429715A0C31}">
  <sheetPr>
    <tabColor theme="2"/>
  </sheetPr>
  <dimension ref="A1:AQ425"/>
  <sheetViews>
    <sheetView workbookViewId="0">
      <pane xSplit="2" ySplit="7" topLeftCell="C8" activePane="bottomRight" state="frozen"/>
      <selection pane="topRight" activeCell="B1" sqref="B1"/>
      <selection pane="bottomLeft" activeCell="A5" sqref="A5"/>
      <selection pane="bottomRight" activeCell="A2" sqref="A2"/>
    </sheetView>
  </sheetViews>
  <sheetFormatPr defaultRowHeight="12" x14ac:dyDescent="0.2"/>
  <cols>
    <col min="1" max="1" width="5" style="371" bestFit="1" customWidth="1"/>
    <col min="2" max="2" width="25.85546875" style="371" bestFit="1" customWidth="1"/>
    <col min="3" max="12" width="11.140625" style="371" customWidth="1"/>
    <col min="13" max="16384" width="9.140625" style="371"/>
  </cols>
  <sheetData>
    <row r="1" spans="1:43" s="20" customFormat="1" ht="63" customHeight="1" x14ac:dyDescent="0.2">
      <c r="A1" s="19"/>
      <c r="E1" s="27"/>
      <c r="I1" s="75"/>
      <c r="J1" s="75"/>
      <c r="K1" s="75"/>
    </row>
    <row r="2" spans="1:43" s="20" customFormat="1" ht="9" customHeight="1" x14ac:dyDescent="0.2">
      <c r="A2" s="19"/>
      <c r="I2" s="75"/>
      <c r="J2" s="75"/>
      <c r="K2" s="75"/>
    </row>
    <row r="3" spans="1:43" s="20" customFormat="1" ht="4.5" hidden="1" customHeight="1" x14ac:dyDescent="0.2">
      <c r="A3" s="19"/>
      <c r="I3" s="75"/>
      <c r="J3" s="75"/>
      <c r="K3" s="75"/>
    </row>
    <row r="4" spans="1:43" s="20" customFormat="1" ht="4.5" hidden="1" customHeight="1" x14ac:dyDescent="0.2">
      <c r="A4" s="19"/>
      <c r="I4" s="75"/>
      <c r="J4" s="75"/>
      <c r="K4" s="75"/>
    </row>
    <row r="5" spans="1:43" s="20" customFormat="1" ht="15" customHeight="1" x14ac:dyDescent="0.2">
      <c r="A5" s="23" t="s">
        <v>3276</v>
      </c>
      <c r="I5" s="75"/>
      <c r="J5" s="75"/>
      <c r="K5" s="75"/>
    </row>
    <row r="6" spans="1:43" s="26" customFormat="1" ht="12.75" x14ac:dyDescent="0.2">
      <c r="A6" s="74" t="s">
        <v>4768</v>
      </c>
      <c r="B6" s="25"/>
      <c r="C6" s="25"/>
      <c r="D6" s="25"/>
      <c r="E6" s="25"/>
      <c r="F6" s="25"/>
      <c r="G6" s="25"/>
      <c r="H6" s="25"/>
      <c r="I6" s="25"/>
      <c r="J6" s="25"/>
      <c r="K6" s="25"/>
      <c r="L6" s="25"/>
      <c r="M6" s="25"/>
      <c r="N6" s="25"/>
      <c r="O6" s="25"/>
      <c r="P6" s="25"/>
      <c r="Q6" s="25"/>
      <c r="AQ6" s="74"/>
    </row>
    <row r="7" spans="1:43" s="26" customFormat="1" ht="12.75" x14ac:dyDescent="0.2">
      <c r="A7" s="30"/>
      <c r="B7" s="25"/>
      <c r="C7" s="25"/>
      <c r="D7" s="25"/>
      <c r="E7" s="25"/>
      <c r="F7" s="25"/>
      <c r="G7" s="25"/>
      <c r="H7" s="25"/>
      <c r="I7" s="25"/>
      <c r="J7" s="25"/>
      <c r="K7" s="25"/>
      <c r="L7" s="25"/>
      <c r="M7" s="25"/>
      <c r="N7" s="25"/>
      <c r="O7" s="25"/>
      <c r="P7" s="25"/>
      <c r="Q7" s="25"/>
      <c r="AQ7" s="74"/>
    </row>
    <row r="8" spans="1:43" x14ac:dyDescent="0.2">
      <c r="A8" s="370" t="s">
        <v>2820</v>
      </c>
      <c r="B8" s="370" t="s">
        <v>2821</v>
      </c>
      <c r="C8" s="413" t="s">
        <v>2822</v>
      </c>
      <c r="D8" s="413" t="s">
        <v>2823</v>
      </c>
      <c r="E8" s="413" t="s">
        <v>2824</v>
      </c>
      <c r="F8" s="413" t="s">
        <v>2825</v>
      </c>
      <c r="G8" s="413" t="s">
        <v>2826</v>
      </c>
      <c r="H8" s="413" t="s">
        <v>2827</v>
      </c>
      <c r="I8" s="413" t="s">
        <v>2828</v>
      </c>
      <c r="J8" s="413" t="s">
        <v>4860</v>
      </c>
      <c r="K8" s="413" t="s">
        <v>5649</v>
      </c>
      <c r="L8" s="413" t="s">
        <v>6537</v>
      </c>
    </row>
    <row r="9" spans="1:43" x14ac:dyDescent="0.2">
      <c r="A9" s="371" t="s">
        <v>2829</v>
      </c>
      <c r="B9" s="371" t="s">
        <v>2830</v>
      </c>
      <c r="C9" s="414">
        <v>76</v>
      </c>
      <c r="D9" s="414">
        <v>36</v>
      </c>
      <c r="E9" s="414">
        <v>31</v>
      </c>
      <c r="F9" s="414">
        <v>74</v>
      </c>
      <c r="G9" s="414">
        <v>23</v>
      </c>
      <c r="H9" s="414">
        <v>23</v>
      </c>
      <c r="I9" s="414">
        <v>46</v>
      </c>
      <c r="J9" s="414">
        <v>38</v>
      </c>
      <c r="K9" s="414">
        <v>33</v>
      </c>
      <c r="L9" s="414">
        <v>44</v>
      </c>
    </row>
    <row r="10" spans="1:43" x14ac:dyDescent="0.2">
      <c r="A10" s="371" t="s">
        <v>2829</v>
      </c>
      <c r="B10" s="371" t="s">
        <v>2831</v>
      </c>
      <c r="C10" s="414">
        <v>101</v>
      </c>
      <c r="D10" s="414">
        <v>50</v>
      </c>
      <c r="E10" s="414">
        <v>38</v>
      </c>
      <c r="F10" s="414">
        <v>92</v>
      </c>
      <c r="G10" s="414">
        <v>29</v>
      </c>
      <c r="H10" s="414">
        <v>33</v>
      </c>
      <c r="I10" s="414">
        <v>82</v>
      </c>
      <c r="J10" s="414">
        <v>80</v>
      </c>
      <c r="K10" s="414">
        <v>48</v>
      </c>
      <c r="L10" s="414">
        <v>68</v>
      </c>
    </row>
    <row r="11" spans="1:43" x14ac:dyDescent="0.2">
      <c r="A11" s="371" t="s">
        <v>2829</v>
      </c>
      <c r="B11" s="371" t="s">
        <v>2832</v>
      </c>
      <c r="C11" s="414">
        <v>23</v>
      </c>
      <c r="D11" s="414">
        <v>14</v>
      </c>
      <c r="E11" s="414">
        <v>8</v>
      </c>
      <c r="F11" s="414">
        <v>33</v>
      </c>
      <c r="G11" s="414">
        <v>6</v>
      </c>
      <c r="H11" s="414">
        <v>15</v>
      </c>
      <c r="I11" s="414">
        <v>30</v>
      </c>
      <c r="J11" s="414">
        <v>20</v>
      </c>
      <c r="K11" s="414">
        <v>13</v>
      </c>
      <c r="L11" s="414">
        <v>14</v>
      </c>
    </row>
    <row r="12" spans="1:43" x14ac:dyDescent="0.2">
      <c r="A12" s="371" t="s">
        <v>2829</v>
      </c>
      <c r="B12" s="371" t="s">
        <v>2833</v>
      </c>
      <c r="C12" s="414">
        <v>47</v>
      </c>
      <c r="D12" s="414">
        <v>25</v>
      </c>
      <c r="E12" s="414">
        <v>14</v>
      </c>
      <c r="F12" s="414">
        <v>51</v>
      </c>
      <c r="G12" s="414">
        <v>20</v>
      </c>
      <c r="H12" s="414"/>
      <c r="I12" s="414">
        <v>35</v>
      </c>
      <c r="J12" s="414">
        <v>26</v>
      </c>
      <c r="K12" s="414">
        <v>26</v>
      </c>
      <c r="L12" s="414">
        <v>38</v>
      </c>
    </row>
    <row r="13" spans="1:43" x14ac:dyDescent="0.2">
      <c r="A13" s="371" t="s">
        <v>2829</v>
      </c>
      <c r="B13" s="371" t="s">
        <v>2834</v>
      </c>
      <c r="C13" s="414">
        <v>89</v>
      </c>
      <c r="D13" s="414">
        <v>53</v>
      </c>
      <c r="E13" s="414">
        <v>46</v>
      </c>
      <c r="F13" s="414">
        <v>96</v>
      </c>
      <c r="G13" s="414">
        <v>32</v>
      </c>
      <c r="H13" s="414"/>
      <c r="I13" s="414">
        <v>76</v>
      </c>
      <c r="J13" s="414">
        <v>64</v>
      </c>
      <c r="K13" s="414">
        <v>48</v>
      </c>
      <c r="L13" s="414">
        <v>85</v>
      </c>
    </row>
    <row r="14" spans="1:43" x14ac:dyDescent="0.2">
      <c r="A14" s="371" t="s">
        <v>2829</v>
      </c>
      <c r="B14" s="371" t="s">
        <v>2835</v>
      </c>
      <c r="C14" s="414">
        <v>57</v>
      </c>
      <c r="D14" s="414">
        <v>43</v>
      </c>
      <c r="E14" s="414">
        <v>30</v>
      </c>
      <c r="F14" s="414">
        <v>61</v>
      </c>
      <c r="G14" s="414">
        <v>24</v>
      </c>
      <c r="H14" s="414">
        <v>22</v>
      </c>
      <c r="I14" s="414">
        <v>49</v>
      </c>
      <c r="J14" s="414">
        <v>38</v>
      </c>
      <c r="K14" s="414">
        <v>37</v>
      </c>
      <c r="L14" s="414"/>
    </row>
    <row r="15" spans="1:43" x14ac:dyDescent="0.2">
      <c r="A15" s="370" t="s">
        <v>2836</v>
      </c>
      <c r="C15" s="414">
        <f t="shared" ref="C15:L15" si="0">SUBTOTAL(1,C9:C14)</f>
        <v>65.5</v>
      </c>
      <c r="D15" s="414">
        <f t="shared" si="0"/>
        <v>36.833333333333336</v>
      </c>
      <c r="E15" s="414">
        <f t="shared" si="0"/>
        <v>27.833333333333332</v>
      </c>
      <c r="F15" s="414">
        <f t="shared" si="0"/>
        <v>67.833333333333329</v>
      </c>
      <c r="G15" s="414">
        <f t="shared" si="0"/>
        <v>22.333333333333332</v>
      </c>
      <c r="H15" s="414">
        <f t="shared" si="0"/>
        <v>23.25</v>
      </c>
      <c r="I15" s="414">
        <f t="shared" si="0"/>
        <v>53</v>
      </c>
      <c r="J15" s="414">
        <f t="shared" si="0"/>
        <v>44.333333333333336</v>
      </c>
      <c r="K15" s="414">
        <f t="shared" si="0"/>
        <v>34.166666666666664</v>
      </c>
      <c r="L15" s="414">
        <f t="shared" si="0"/>
        <v>49.8</v>
      </c>
    </row>
    <row r="16" spans="1:43" x14ac:dyDescent="0.2">
      <c r="A16" s="371" t="s">
        <v>2837</v>
      </c>
      <c r="B16" s="371" t="s">
        <v>2838</v>
      </c>
      <c r="C16" s="414">
        <v>956</v>
      </c>
      <c r="D16" s="414">
        <v>757</v>
      </c>
      <c r="E16" s="414">
        <v>2084</v>
      </c>
      <c r="F16" s="414">
        <v>1638</v>
      </c>
      <c r="G16" s="414">
        <v>1405</v>
      </c>
      <c r="H16" s="414">
        <v>1834</v>
      </c>
      <c r="I16" s="414">
        <v>2127</v>
      </c>
      <c r="J16" s="414">
        <v>1999</v>
      </c>
      <c r="K16" s="414">
        <v>2503</v>
      </c>
      <c r="L16" s="414">
        <v>2552</v>
      </c>
    </row>
    <row r="17" spans="1:12" x14ac:dyDescent="0.2">
      <c r="A17" s="371" t="s">
        <v>2837</v>
      </c>
      <c r="B17" s="371" t="s">
        <v>2839</v>
      </c>
      <c r="C17" s="414">
        <v>3875</v>
      </c>
      <c r="D17" s="414">
        <v>3893</v>
      </c>
      <c r="E17" s="414">
        <v>4389</v>
      </c>
      <c r="F17" s="414">
        <v>4570</v>
      </c>
      <c r="G17" s="414">
        <v>4401</v>
      </c>
      <c r="H17" s="414">
        <v>5089</v>
      </c>
      <c r="I17" s="414">
        <v>4419</v>
      </c>
      <c r="J17" s="414"/>
      <c r="K17" s="414"/>
      <c r="L17" s="414"/>
    </row>
    <row r="18" spans="1:12" x14ac:dyDescent="0.2">
      <c r="A18" s="371" t="s">
        <v>2837</v>
      </c>
      <c r="B18" s="371" t="s">
        <v>2840</v>
      </c>
      <c r="C18" s="414">
        <v>441</v>
      </c>
      <c r="D18" s="414">
        <v>1312</v>
      </c>
      <c r="E18" s="414">
        <v>2459</v>
      </c>
      <c r="F18" s="414"/>
      <c r="G18" s="414"/>
      <c r="H18" s="414">
        <v>2378</v>
      </c>
      <c r="I18" s="414"/>
      <c r="J18" s="414"/>
      <c r="K18" s="414"/>
      <c r="L18" s="414"/>
    </row>
    <row r="19" spans="1:12" x14ac:dyDescent="0.2">
      <c r="A19" s="371" t="s">
        <v>2837</v>
      </c>
      <c r="B19" s="371" t="s">
        <v>2841</v>
      </c>
      <c r="C19" s="414">
        <v>2683</v>
      </c>
      <c r="D19" s="414">
        <v>3175</v>
      </c>
      <c r="E19" s="414">
        <v>3243</v>
      </c>
      <c r="F19" s="414">
        <v>3435</v>
      </c>
      <c r="G19" s="414">
        <v>2052</v>
      </c>
      <c r="H19" s="414">
        <v>3911</v>
      </c>
      <c r="I19" s="414">
        <v>3516</v>
      </c>
      <c r="J19" s="414">
        <v>5026</v>
      </c>
      <c r="K19" s="414">
        <v>3590</v>
      </c>
      <c r="L19" s="414">
        <v>3554</v>
      </c>
    </row>
    <row r="20" spans="1:12" x14ac:dyDescent="0.2">
      <c r="A20" s="371" t="s">
        <v>2837</v>
      </c>
      <c r="B20" s="371" t="s">
        <v>2842</v>
      </c>
      <c r="C20" s="414">
        <v>3023</v>
      </c>
      <c r="D20" s="414">
        <v>2792</v>
      </c>
      <c r="E20" s="414">
        <v>3809</v>
      </c>
      <c r="F20" s="414">
        <v>3417</v>
      </c>
      <c r="G20" s="414">
        <v>2757</v>
      </c>
      <c r="H20" s="414">
        <v>4007</v>
      </c>
      <c r="I20" s="414">
        <v>3967</v>
      </c>
      <c r="J20" s="414">
        <v>3930</v>
      </c>
      <c r="K20" s="414">
        <v>3691</v>
      </c>
      <c r="L20" s="414">
        <v>3706</v>
      </c>
    </row>
    <row r="21" spans="1:12" x14ac:dyDescent="0.2">
      <c r="A21" s="371" t="s">
        <v>2837</v>
      </c>
      <c r="B21" s="371" t="s">
        <v>2843</v>
      </c>
      <c r="C21" s="414">
        <v>346</v>
      </c>
      <c r="D21" s="414">
        <v>210</v>
      </c>
      <c r="E21" s="414">
        <v>685</v>
      </c>
      <c r="F21" s="414">
        <v>829</v>
      </c>
      <c r="G21" s="414">
        <v>611</v>
      </c>
      <c r="H21" s="414">
        <v>494</v>
      </c>
      <c r="I21" s="414">
        <v>744</v>
      </c>
      <c r="J21" s="414">
        <v>893</v>
      </c>
      <c r="K21" s="414">
        <v>671</v>
      </c>
      <c r="L21" s="414">
        <v>588</v>
      </c>
    </row>
    <row r="22" spans="1:12" x14ac:dyDescent="0.2">
      <c r="A22" s="371" t="s">
        <v>2837</v>
      </c>
      <c r="B22" s="371" t="s">
        <v>2844</v>
      </c>
      <c r="C22" s="414">
        <v>93</v>
      </c>
      <c r="D22" s="414"/>
      <c r="E22" s="414">
        <v>555</v>
      </c>
      <c r="F22" s="414">
        <v>683</v>
      </c>
      <c r="G22" s="414">
        <v>308</v>
      </c>
      <c r="H22" s="414">
        <v>613</v>
      </c>
      <c r="I22" s="414">
        <v>505</v>
      </c>
      <c r="J22" s="414">
        <v>1011</v>
      </c>
      <c r="K22" s="414">
        <v>678</v>
      </c>
      <c r="L22" s="414">
        <v>475</v>
      </c>
    </row>
    <row r="23" spans="1:12" x14ac:dyDescent="0.2">
      <c r="A23" s="371" t="s">
        <v>2837</v>
      </c>
      <c r="B23" s="371" t="s">
        <v>2845</v>
      </c>
      <c r="C23" s="414">
        <v>3399</v>
      </c>
      <c r="D23" s="414">
        <v>2802</v>
      </c>
      <c r="E23" s="414">
        <v>3408</v>
      </c>
      <c r="F23" s="414">
        <v>3476</v>
      </c>
      <c r="G23" s="414">
        <v>2990</v>
      </c>
      <c r="H23" s="414">
        <v>4007</v>
      </c>
      <c r="I23" s="414">
        <v>3805</v>
      </c>
      <c r="J23" s="414"/>
      <c r="K23" s="414"/>
      <c r="L23" s="414"/>
    </row>
    <row r="24" spans="1:12" x14ac:dyDescent="0.2">
      <c r="A24" s="371" t="s">
        <v>2837</v>
      </c>
      <c r="B24" s="371" t="s">
        <v>2846</v>
      </c>
      <c r="C24" s="414">
        <v>2952</v>
      </c>
      <c r="D24" s="414">
        <v>3250</v>
      </c>
      <c r="E24" s="414">
        <v>3856</v>
      </c>
      <c r="F24" s="414">
        <v>3451</v>
      </c>
      <c r="G24" s="414">
        <v>3098</v>
      </c>
      <c r="H24" s="414">
        <v>4661</v>
      </c>
      <c r="I24" s="414">
        <v>4053</v>
      </c>
      <c r="J24" s="414">
        <v>4166</v>
      </c>
      <c r="K24" s="414">
        <v>4027</v>
      </c>
      <c r="L24" s="414">
        <v>4182</v>
      </c>
    </row>
    <row r="25" spans="1:12" x14ac:dyDescent="0.2">
      <c r="A25" s="371" t="s">
        <v>2837</v>
      </c>
      <c r="B25" s="371" t="s">
        <v>2847</v>
      </c>
      <c r="C25" s="414">
        <v>4040</v>
      </c>
      <c r="D25" s="414">
        <v>3766</v>
      </c>
      <c r="E25" s="414">
        <v>3604</v>
      </c>
      <c r="F25" s="414">
        <v>3565</v>
      </c>
      <c r="G25" s="414">
        <v>3639</v>
      </c>
      <c r="H25" s="414"/>
      <c r="I25" s="414"/>
      <c r="J25" s="414"/>
      <c r="K25" s="414"/>
      <c r="L25" s="414"/>
    </row>
    <row r="26" spans="1:12" x14ac:dyDescent="0.2">
      <c r="A26" s="370" t="s">
        <v>2848</v>
      </c>
      <c r="C26" s="414">
        <f t="shared" ref="C26:L26" si="1">SUBTOTAL(1,C16:C25)</f>
        <v>2180.8000000000002</v>
      </c>
      <c r="D26" s="414">
        <f t="shared" si="1"/>
        <v>2439.6666666666665</v>
      </c>
      <c r="E26" s="414">
        <f t="shared" si="1"/>
        <v>2809.2</v>
      </c>
      <c r="F26" s="414">
        <f t="shared" si="1"/>
        <v>2784.8888888888887</v>
      </c>
      <c r="G26" s="414">
        <f t="shared" si="1"/>
        <v>2362.3333333333335</v>
      </c>
      <c r="H26" s="414">
        <f t="shared" si="1"/>
        <v>2999.3333333333335</v>
      </c>
      <c r="I26" s="414">
        <f t="shared" si="1"/>
        <v>2892</v>
      </c>
      <c r="J26" s="414">
        <f t="shared" si="1"/>
        <v>2837.5</v>
      </c>
      <c r="K26" s="414">
        <f t="shared" si="1"/>
        <v>2526.6666666666665</v>
      </c>
      <c r="L26" s="414">
        <f t="shared" si="1"/>
        <v>2509.5</v>
      </c>
    </row>
    <row r="27" spans="1:12" x14ac:dyDescent="0.2">
      <c r="A27" s="371" t="s">
        <v>2849</v>
      </c>
      <c r="B27" s="371" t="s">
        <v>2850</v>
      </c>
      <c r="C27" s="414">
        <v>484</v>
      </c>
      <c r="D27" s="414">
        <v>939</v>
      </c>
      <c r="E27" s="414">
        <v>683</v>
      </c>
      <c r="F27" s="414">
        <v>433</v>
      </c>
      <c r="G27" s="414">
        <v>883</v>
      </c>
      <c r="H27" s="414">
        <v>661</v>
      </c>
      <c r="I27" s="414">
        <v>763</v>
      </c>
      <c r="J27" s="414">
        <v>660</v>
      </c>
      <c r="K27" s="414">
        <v>1395</v>
      </c>
      <c r="L27" s="414">
        <v>713</v>
      </c>
    </row>
    <row r="28" spans="1:12" x14ac:dyDescent="0.2">
      <c r="A28" s="371" t="s">
        <v>2849</v>
      </c>
      <c r="B28" s="371" t="s">
        <v>2851</v>
      </c>
      <c r="C28" s="414">
        <v>15</v>
      </c>
      <c r="D28" s="414">
        <v>23</v>
      </c>
      <c r="E28" s="414">
        <v>11</v>
      </c>
      <c r="F28" s="414">
        <v>11</v>
      </c>
      <c r="G28" s="414">
        <v>17</v>
      </c>
      <c r="H28" s="414">
        <v>21</v>
      </c>
      <c r="I28" s="414">
        <v>29</v>
      </c>
      <c r="J28" s="414">
        <v>15</v>
      </c>
      <c r="K28" s="414">
        <v>20</v>
      </c>
      <c r="L28" s="414">
        <v>10</v>
      </c>
    </row>
    <row r="29" spans="1:12" x14ac:dyDescent="0.2">
      <c r="A29" s="371" t="s">
        <v>2849</v>
      </c>
      <c r="B29" s="371" t="s">
        <v>4861</v>
      </c>
      <c r="C29" s="414"/>
      <c r="D29" s="414"/>
      <c r="E29" s="414"/>
      <c r="F29" s="414"/>
      <c r="G29" s="414"/>
      <c r="H29" s="414"/>
      <c r="I29" s="414"/>
      <c r="J29" s="414">
        <v>530</v>
      </c>
      <c r="K29" s="414">
        <v>1005</v>
      </c>
      <c r="L29" s="414">
        <v>601</v>
      </c>
    </row>
    <row r="30" spans="1:12" x14ac:dyDescent="0.2">
      <c r="A30" s="371" t="s">
        <v>2849</v>
      </c>
      <c r="B30" s="371" t="s">
        <v>2852</v>
      </c>
      <c r="C30" s="414">
        <v>135</v>
      </c>
      <c r="D30" s="414">
        <v>248</v>
      </c>
      <c r="E30" s="414">
        <v>112</v>
      </c>
      <c r="F30" s="414">
        <v>136</v>
      </c>
      <c r="G30" s="414">
        <v>264</v>
      </c>
      <c r="H30" s="414">
        <v>149</v>
      </c>
      <c r="I30" s="414">
        <v>291</v>
      </c>
      <c r="J30" s="414">
        <v>148</v>
      </c>
      <c r="K30" s="414">
        <v>261</v>
      </c>
      <c r="L30" s="414">
        <v>172</v>
      </c>
    </row>
    <row r="31" spans="1:12" x14ac:dyDescent="0.2">
      <c r="A31" s="371" t="s">
        <v>2849</v>
      </c>
      <c r="B31" s="371" t="s">
        <v>2853</v>
      </c>
      <c r="C31" s="414">
        <v>1</v>
      </c>
      <c r="D31" s="414">
        <v>0</v>
      </c>
      <c r="E31" s="414">
        <v>0</v>
      </c>
      <c r="F31" s="414">
        <v>0</v>
      </c>
      <c r="G31" s="414">
        <v>1</v>
      </c>
      <c r="H31" s="414"/>
      <c r="I31" s="414">
        <v>0</v>
      </c>
      <c r="J31" s="414">
        <v>0</v>
      </c>
      <c r="K31" s="414">
        <v>0</v>
      </c>
      <c r="L31" s="414">
        <v>0</v>
      </c>
    </row>
    <row r="32" spans="1:12" x14ac:dyDescent="0.2">
      <c r="A32" s="371" t="s">
        <v>2849</v>
      </c>
      <c r="B32" s="371" t="s">
        <v>2854</v>
      </c>
      <c r="C32" s="414">
        <v>122</v>
      </c>
      <c r="D32" s="414">
        <v>261</v>
      </c>
      <c r="E32" s="414">
        <v>150</v>
      </c>
      <c r="F32" s="414">
        <v>157</v>
      </c>
      <c r="G32" s="414">
        <v>276</v>
      </c>
      <c r="H32" s="414">
        <v>212</v>
      </c>
      <c r="I32" s="414">
        <v>290</v>
      </c>
      <c r="J32" s="414">
        <v>194</v>
      </c>
      <c r="K32" s="414">
        <v>221</v>
      </c>
      <c r="L32" s="414">
        <v>214</v>
      </c>
    </row>
    <row r="33" spans="1:12" x14ac:dyDescent="0.2">
      <c r="A33" s="371" t="s">
        <v>2849</v>
      </c>
      <c r="B33" s="371" t="s">
        <v>2855</v>
      </c>
      <c r="C33" s="414">
        <v>9</v>
      </c>
      <c r="D33" s="414">
        <v>14</v>
      </c>
      <c r="E33" s="414">
        <v>6</v>
      </c>
      <c r="F33" s="414">
        <v>4</v>
      </c>
      <c r="G33" s="414">
        <v>17</v>
      </c>
      <c r="H33" s="414">
        <v>8</v>
      </c>
      <c r="I33" s="414">
        <v>5</v>
      </c>
      <c r="J33" s="414">
        <v>5</v>
      </c>
      <c r="K33" s="414">
        <v>13</v>
      </c>
      <c r="L33" s="414"/>
    </row>
    <row r="34" spans="1:12" x14ac:dyDescent="0.2">
      <c r="A34" s="370" t="s">
        <v>2856</v>
      </c>
      <c r="C34" s="414">
        <f t="shared" ref="C34:L34" si="2">SUBTOTAL(1,C27:C33)</f>
        <v>127.66666666666667</v>
      </c>
      <c r="D34" s="414">
        <f t="shared" si="2"/>
        <v>247.5</v>
      </c>
      <c r="E34" s="414">
        <f t="shared" si="2"/>
        <v>160.33333333333334</v>
      </c>
      <c r="F34" s="414">
        <f t="shared" si="2"/>
        <v>123.5</v>
      </c>
      <c r="G34" s="414">
        <f t="shared" si="2"/>
        <v>243</v>
      </c>
      <c r="H34" s="414">
        <f t="shared" si="2"/>
        <v>210.2</v>
      </c>
      <c r="I34" s="414">
        <f t="shared" si="2"/>
        <v>229.66666666666666</v>
      </c>
      <c r="J34" s="414">
        <f t="shared" si="2"/>
        <v>221.71428571428572</v>
      </c>
      <c r="K34" s="414">
        <f t="shared" si="2"/>
        <v>416.42857142857144</v>
      </c>
      <c r="L34" s="414">
        <f t="shared" si="2"/>
        <v>285</v>
      </c>
    </row>
    <row r="35" spans="1:12" x14ac:dyDescent="0.2">
      <c r="A35" s="371" t="s">
        <v>2857</v>
      </c>
      <c r="B35" s="371" t="s">
        <v>2858</v>
      </c>
      <c r="C35" s="414">
        <v>200</v>
      </c>
      <c r="D35" s="414">
        <v>115</v>
      </c>
      <c r="E35" s="414">
        <v>133</v>
      </c>
      <c r="F35" s="414">
        <v>178</v>
      </c>
      <c r="G35" s="414">
        <v>162</v>
      </c>
      <c r="H35" s="414">
        <v>100</v>
      </c>
      <c r="I35" s="414">
        <v>207</v>
      </c>
      <c r="J35" s="414">
        <v>203</v>
      </c>
      <c r="K35" s="414">
        <v>165</v>
      </c>
      <c r="L35" s="414">
        <v>147</v>
      </c>
    </row>
    <row r="36" spans="1:12" x14ac:dyDescent="0.2">
      <c r="A36" s="371" t="s">
        <v>2857</v>
      </c>
      <c r="B36" s="371" t="s">
        <v>2859</v>
      </c>
      <c r="C36" s="414">
        <v>116</v>
      </c>
      <c r="D36" s="414">
        <v>58</v>
      </c>
      <c r="E36" s="414">
        <v>68</v>
      </c>
      <c r="F36" s="414">
        <v>104</v>
      </c>
      <c r="G36" s="414">
        <v>47</v>
      </c>
      <c r="H36" s="414">
        <v>50</v>
      </c>
      <c r="I36" s="414">
        <v>134</v>
      </c>
      <c r="J36" s="414">
        <v>110</v>
      </c>
      <c r="K36" s="414">
        <v>77</v>
      </c>
      <c r="L36" s="414">
        <v>88</v>
      </c>
    </row>
    <row r="37" spans="1:12" x14ac:dyDescent="0.2">
      <c r="A37" s="371" t="s">
        <v>2857</v>
      </c>
      <c r="B37" s="371" t="s">
        <v>2860</v>
      </c>
      <c r="C37" s="414">
        <v>117</v>
      </c>
      <c r="D37" s="414">
        <v>50</v>
      </c>
      <c r="E37" s="414">
        <v>50</v>
      </c>
      <c r="F37" s="414">
        <v>103</v>
      </c>
      <c r="G37" s="414">
        <v>55</v>
      </c>
      <c r="H37" s="414">
        <v>37</v>
      </c>
      <c r="I37" s="414">
        <v>157</v>
      </c>
      <c r="J37" s="414">
        <v>78</v>
      </c>
      <c r="K37" s="414">
        <v>43</v>
      </c>
      <c r="L37" s="414">
        <v>68</v>
      </c>
    </row>
    <row r="38" spans="1:12" x14ac:dyDescent="0.2">
      <c r="A38" s="371" t="s">
        <v>2857</v>
      </c>
      <c r="B38" s="371" t="s">
        <v>2861</v>
      </c>
      <c r="C38" s="414">
        <v>87</v>
      </c>
      <c r="D38" s="414">
        <v>60</v>
      </c>
      <c r="E38" s="414">
        <v>52</v>
      </c>
      <c r="F38" s="414">
        <v>86</v>
      </c>
      <c r="G38" s="414">
        <v>44</v>
      </c>
      <c r="H38" s="414">
        <v>47</v>
      </c>
      <c r="I38" s="414">
        <v>168</v>
      </c>
      <c r="J38" s="414">
        <v>102</v>
      </c>
      <c r="K38" s="414">
        <v>66</v>
      </c>
      <c r="L38" s="414">
        <v>92</v>
      </c>
    </row>
    <row r="39" spans="1:12" x14ac:dyDescent="0.2">
      <c r="A39" s="371" t="s">
        <v>2857</v>
      </c>
      <c r="B39" s="371" t="s">
        <v>2862</v>
      </c>
      <c r="C39" s="414">
        <v>246</v>
      </c>
      <c r="D39" s="414">
        <v>127</v>
      </c>
      <c r="E39" s="414">
        <v>115</v>
      </c>
      <c r="F39" s="414">
        <v>185</v>
      </c>
      <c r="G39" s="414">
        <v>164</v>
      </c>
      <c r="H39" s="414">
        <v>118</v>
      </c>
      <c r="I39" s="414">
        <v>185</v>
      </c>
      <c r="J39" s="414"/>
      <c r="K39" s="414">
        <v>119</v>
      </c>
      <c r="L39" s="414">
        <v>132</v>
      </c>
    </row>
    <row r="40" spans="1:12" x14ac:dyDescent="0.2">
      <c r="A40" s="370" t="s">
        <v>2863</v>
      </c>
      <c r="C40" s="414">
        <f t="shared" ref="C40:L40" si="3">SUBTOTAL(1,C35:C39)</f>
        <v>153.19999999999999</v>
      </c>
      <c r="D40" s="414">
        <f t="shared" si="3"/>
        <v>82</v>
      </c>
      <c r="E40" s="414">
        <f t="shared" si="3"/>
        <v>83.6</v>
      </c>
      <c r="F40" s="414">
        <f t="shared" si="3"/>
        <v>131.19999999999999</v>
      </c>
      <c r="G40" s="414">
        <f t="shared" si="3"/>
        <v>94.4</v>
      </c>
      <c r="H40" s="414">
        <f t="shared" si="3"/>
        <v>70.400000000000006</v>
      </c>
      <c r="I40" s="414">
        <f t="shared" si="3"/>
        <v>170.2</v>
      </c>
      <c r="J40" s="414">
        <f t="shared" si="3"/>
        <v>123.25</v>
      </c>
      <c r="K40" s="414">
        <f t="shared" si="3"/>
        <v>94</v>
      </c>
      <c r="L40" s="414">
        <f t="shared" si="3"/>
        <v>105.4</v>
      </c>
    </row>
    <row r="41" spans="1:12" x14ac:dyDescent="0.2">
      <c r="A41" s="371" t="s">
        <v>2864</v>
      </c>
      <c r="B41" s="371" t="s">
        <v>2865</v>
      </c>
      <c r="C41" s="414">
        <v>4</v>
      </c>
      <c r="D41" s="414">
        <v>7</v>
      </c>
      <c r="E41" s="414">
        <v>3</v>
      </c>
      <c r="F41" s="414">
        <v>5</v>
      </c>
      <c r="G41" s="414">
        <v>7</v>
      </c>
      <c r="H41" s="414">
        <v>3</v>
      </c>
      <c r="I41" s="414">
        <v>2</v>
      </c>
      <c r="J41" s="414">
        <v>1</v>
      </c>
      <c r="K41" s="414">
        <v>4</v>
      </c>
      <c r="L41" s="414">
        <v>2</v>
      </c>
    </row>
    <row r="42" spans="1:12" x14ac:dyDescent="0.2">
      <c r="A42" s="371" t="s">
        <v>2864</v>
      </c>
      <c r="B42" s="371" t="s">
        <v>2866</v>
      </c>
      <c r="C42" s="414">
        <v>104</v>
      </c>
      <c r="D42" s="414">
        <v>175</v>
      </c>
      <c r="E42" s="414">
        <v>145</v>
      </c>
      <c r="F42" s="414">
        <v>163</v>
      </c>
      <c r="G42" s="414">
        <v>138</v>
      </c>
      <c r="H42" s="414">
        <v>186</v>
      </c>
      <c r="I42" s="414">
        <v>199</v>
      </c>
      <c r="J42" s="414">
        <v>167</v>
      </c>
      <c r="K42" s="414">
        <v>174</v>
      </c>
      <c r="L42" s="414">
        <v>129</v>
      </c>
    </row>
    <row r="43" spans="1:12" x14ac:dyDescent="0.2">
      <c r="A43" s="371" t="s">
        <v>2864</v>
      </c>
      <c r="B43" s="371" t="s">
        <v>2867</v>
      </c>
      <c r="C43" s="414">
        <v>79</v>
      </c>
      <c r="D43" s="414"/>
      <c r="E43" s="414">
        <v>621</v>
      </c>
      <c r="F43" s="414">
        <v>446</v>
      </c>
      <c r="G43" s="414">
        <v>899</v>
      </c>
      <c r="H43" s="414">
        <v>353</v>
      </c>
      <c r="I43" s="414">
        <v>584</v>
      </c>
      <c r="J43" s="414"/>
      <c r="K43" s="414"/>
      <c r="L43" s="414"/>
    </row>
    <row r="44" spans="1:12" x14ac:dyDescent="0.2">
      <c r="A44" s="371" t="s">
        <v>2864</v>
      </c>
      <c r="B44" s="371" t="s">
        <v>2868</v>
      </c>
      <c r="C44" s="414">
        <v>5</v>
      </c>
      <c r="D44" s="414">
        <v>10</v>
      </c>
      <c r="E44" s="414">
        <v>4</v>
      </c>
      <c r="F44" s="414">
        <v>0</v>
      </c>
      <c r="G44" s="414">
        <v>2</v>
      </c>
      <c r="H44" s="414">
        <v>1</v>
      </c>
      <c r="I44" s="414">
        <v>2</v>
      </c>
      <c r="J44" s="414">
        <v>1</v>
      </c>
      <c r="K44" s="414">
        <v>0</v>
      </c>
      <c r="L44" s="414">
        <v>1</v>
      </c>
    </row>
    <row r="45" spans="1:12" x14ac:dyDescent="0.2">
      <c r="A45" s="371" t="s">
        <v>2864</v>
      </c>
      <c r="B45" s="371" t="s">
        <v>2869</v>
      </c>
      <c r="C45" s="414">
        <v>3</v>
      </c>
      <c r="D45" s="414">
        <v>5</v>
      </c>
      <c r="E45" s="414">
        <v>9</v>
      </c>
      <c r="F45" s="414">
        <v>6</v>
      </c>
      <c r="G45" s="414">
        <v>9</v>
      </c>
      <c r="H45" s="414">
        <v>3</v>
      </c>
      <c r="I45" s="414">
        <v>5</v>
      </c>
      <c r="J45" s="414">
        <v>5</v>
      </c>
      <c r="K45" s="414">
        <v>24</v>
      </c>
      <c r="L45" s="414">
        <v>1</v>
      </c>
    </row>
    <row r="46" spans="1:12" x14ac:dyDescent="0.2">
      <c r="A46" s="371" t="s">
        <v>2864</v>
      </c>
      <c r="B46" s="371" t="s">
        <v>2870</v>
      </c>
      <c r="C46" s="414"/>
      <c r="D46" s="414"/>
      <c r="E46" s="414">
        <v>6</v>
      </c>
      <c r="F46" s="414">
        <v>6</v>
      </c>
      <c r="G46" s="414">
        <v>4</v>
      </c>
      <c r="H46" s="414">
        <v>0</v>
      </c>
      <c r="I46" s="414">
        <v>5</v>
      </c>
      <c r="J46" s="414">
        <v>4</v>
      </c>
      <c r="K46" s="414">
        <v>3</v>
      </c>
      <c r="L46" s="414">
        <v>0</v>
      </c>
    </row>
    <row r="47" spans="1:12" x14ac:dyDescent="0.2">
      <c r="A47" s="371" t="s">
        <v>2864</v>
      </c>
      <c r="B47" s="371" t="s">
        <v>2871</v>
      </c>
      <c r="C47" s="414">
        <v>8</v>
      </c>
      <c r="D47" s="414">
        <v>11</v>
      </c>
      <c r="E47" s="414">
        <v>11</v>
      </c>
      <c r="F47" s="414">
        <v>6</v>
      </c>
      <c r="G47" s="414">
        <v>1</v>
      </c>
      <c r="H47" s="414">
        <v>1</v>
      </c>
      <c r="I47" s="414">
        <v>0</v>
      </c>
      <c r="J47" s="414">
        <v>0</v>
      </c>
      <c r="K47" s="414">
        <v>3</v>
      </c>
      <c r="L47" s="414">
        <v>0</v>
      </c>
    </row>
    <row r="48" spans="1:12" x14ac:dyDescent="0.2">
      <c r="A48" s="371" t="s">
        <v>2864</v>
      </c>
      <c r="B48" s="371" t="s">
        <v>2872</v>
      </c>
      <c r="C48" s="414"/>
      <c r="D48" s="414">
        <v>5</v>
      </c>
      <c r="E48" s="414">
        <v>26</v>
      </c>
      <c r="F48" s="414">
        <v>17</v>
      </c>
      <c r="G48" s="414">
        <v>15</v>
      </c>
      <c r="H48" s="414">
        <v>5</v>
      </c>
      <c r="I48" s="414">
        <v>3</v>
      </c>
      <c r="J48" s="414">
        <v>12</v>
      </c>
      <c r="K48" s="414">
        <v>11</v>
      </c>
      <c r="L48" s="414">
        <v>0</v>
      </c>
    </row>
    <row r="49" spans="1:12" x14ac:dyDescent="0.2">
      <c r="A49" s="371" t="s">
        <v>2864</v>
      </c>
      <c r="B49" s="371" t="s">
        <v>2873</v>
      </c>
      <c r="C49" s="414">
        <v>366</v>
      </c>
      <c r="D49" s="414">
        <v>1365</v>
      </c>
      <c r="E49" s="414">
        <v>2406</v>
      </c>
      <c r="F49" s="414">
        <v>1016</v>
      </c>
      <c r="G49" s="414">
        <v>2031</v>
      </c>
      <c r="H49" s="414">
        <v>1138</v>
      </c>
      <c r="I49" s="414">
        <v>1180</v>
      </c>
      <c r="J49" s="414">
        <v>1670</v>
      </c>
      <c r="K49" s="414">
        <v>3150</v>
      </c>
      <c r="L49" s="414">
        <v>1376</v>
      </c>
    </row>
    <row r="50" spans="1:12" x14ac:dyDescent="0.2">
      <c r="A50" s="370" t="s">
        <v>2874</v>
      </c>
      <c r="C50" s="414">
        <f t="shared" ref="C50:L50" si="4">SUBTOTAL(1,C41:C49)</f>
        <v>81.285714285714292</v>
      </c>
      <c r="D50" s="414">
        <f t="shared" si="4"/>
        <v>225.42857142857142</v>
      </c>
      <c r="E50" s="414">
        <f t="shared" si="4"/>
        <v>359</v>
      </c>
      <c r="F50" s="414">
        <f t="shared" si="4"/>
        <v>185</v>
      </c>
      <c r="G50" s="414">
        <f t="shared" si="4"/>
        <v>345.11111111111109</v>
      </c>
      <c r="H50" s="414">
        <f t="shared" si="4"/>
        <v>187.77777777777777</v>
      </c>
      <c r="I50" s="414">
        <f t="shared" si="4"/>
        <v>220</v>
      </c>
      <c r="J50" s="414">
        <f t="shared" si="4"/>
        <v>232.5</v>
      </c>
      <c r="K50" s="414">
        <f t="shared" si="4"/>
        <v>421.125</v>
      </c>
      <c r="L50" s="414">
        <f t="shared" si="4"/>
        <v>188.625</v>
      </c>
    </row>
    <row r="51" spans="1:12" x14ac:dyDescent="0.2">
      <c r="A51" s="371" t="s">
        <v>2875</v>
      </c>
      <c r="B51" s="371" t="s">
        <v>2876</v>
      </c>
      <c r="C51" s="414"/>
      <c r="D51" s="414">
        <v>901</v>
      </c>
      <c r="E51" s="414">
        <v>933</v>
      </c>
      <c r="F51" s="414">
        <v>727</v>
      </c>
      <c r="G51" s="414">
        <v>1185</v>
      </c>
      <c r="H51" s="414">
        <v>869</v>
      </c>
      <c r="I51" s="414">
        <v>1027</v>
      </c>
      <c r="J51" s="414">
        <v>798</v>
      </c>
      <c r="K51" s="414">
        <v>842</v>
      </c>
      <c r="L51" s="414">
        <v>754</v>
      </c>
    </row>
    <row r="52" spans="1:12" x14ac:dyDescent="0.2">
      <c r="A52" s="371" t="s">
        <v>2875</v>
      </c>
      <c r="B52" s="371" t="s">
        <v>2877</v>
      </c>
      <c r="C52" s="414">
        <v>593</v>
      </c>
      <c r="D52" s="414">
        <v>506</v>
      </c>
      <c r="E52" s="414">
        <v>380</v>
      </c>
      <c r="F52" s="414">
        <v>419</v>
      </c>
      <c r="G52" s="414">
        <v>538</v>
      </c>
      <c r="H52" s="414">
        <v>551</v>
      </c>
      <c r="I52" s="414">
        <v>593</v>
      </c>
      <c r="J52" s="414">
        <v>406</v>
      </c>
      <c r="K52" s="414">
        <v>521</v>
      </c>
      <c r="L52" s="414">
        <v>421</v>
      </c>
    </row>
    <row r="53" spans="1:12" x14ac:dyDescent="0.2">
      <c r="A53" s="371" t="s">
        <v>2875</v>
      </c>
      <c r="B53" s="371" t="s">
        <v>2878</v>
      </c>
      <c r="C53" s="414">
        <v>609</v>
      </c>
      <c r="D53" s="414">
        <v>647</v>
      </c>
      <c r="E53" s="414">
        <v>455</v>
      </c>
      <c r="F53" s="414">
        <v>483</v>
      </c>
      <c r="G53" s="414">
        <v>589</v>
      </c>
      <c r="H53" s="414">
        <v>662</v>
      </c>
      <c r="I53" s="414">
        <v>630</v>
      </c>
      <c r="J53" s="414">
        <v>514</v>
      </c>
      <c r="K53" s="414">
        <v>644</v>
      </c>
      <c r="L53" s="414">
        <v>503</v>
      </c>
    </row>
    <row r="54" spans="1:12" x14ac:dyDescent="0.2">
      <c r="A54" s="371" t="s">
        <v>2875</v>
      </c>
      <c r="B54" s="371" t="s">
        <v>2879</v>
      </c>
      <c r="C54" s="414">
        <v>1423</v>
      </c>
      <c r="D54" s="414">
        <v>1953</v>
      </c>
      <c r="E54" s="414">
        <v>1850</v>
      </c>
      <c r="F54" s="414">
        <v>1470</v>
      </c>
      <c r="G54" s="414">
        <v>2281</v>
      </c>
      <c r="H54" s="414">
        <v>1967</v>
      </c>
      <c r="I54" s="414">
        <v>1718</v>
      </c>
      <c r="J54" s="414">
        <v>1727</v>
      </c>
      <c r="K54" s="414">
        <v>2038</v>
      </c>
      <c r="L54" s="414">
        <v>2070</v>
      </c>
    </row>
    <row r="55" spans="1:12" x14ac:dyDescent="0.2">
      <c r="A55" s="371" t="s">
        <v>2875</v>
      </c>
      <c r="B55" s="371" t="s">
        <v>2880</v>
      </c>
      <c r="C55" s="414">
        <v>564</v>
      </c>
      <c r="D55" s="414">
        <v>697</v>
      </c>
      <c r="E55" s="414">
        <v>442</v>
      </c>
      <c r="F55" s="414">
        <v>459</v>
      </c>
      <c r="G55" s="414">
        <v>540</v>
      </c>
      <c r="H55" s="414">
        <v>692</v>
      </c>
      <c r="I55" s="414">
        <v>660</v>
      </c>
      <c r="J55" s="414">
        <v>594</v>
      </c>
      <c r="K55" s="414">
        <v>637</v>
      </c>
      <c r="L55" s="414">
        <v>430</v>
      </c>
    </row>
    <row r="56" spans="1:12" x14ac:dyDescent="0.2">
      <c r="A56" s="371" t="s">
        <v>2875</v>
      </c>
      <c r="B56" s="371" t="s">
        <v>2881</v>
      </c>
      <c r="C56" s="414">
        <v>304</v>
      </c>
      <c r="D56" s="414">
        <v>557</v>
      </c>
      <c r="E56" s="414">
        <v>237</v>
      </c>
      <c r="F56" s="414">
        <v>252</v>
      </c>
      <c r="G56" s="414">
        <v>313</v>
      </c>
      <c r="H56" s="414">
        <v>347</v>
      </c>
      <c r="I56" s="414">
        <v>356</v>
      </c>
      <c r="J56" s="414">
        <v>327</v>
      </c>
      <c r="K56" s="414">
        <v>348</v>
      </c>
      <c r="L56" s="414">
        <v>210</v>
      </c>
    </row>
    <row r="57" spans="1:12" x14ac:dyDescent="0.2">
      <c r="A57" s="371" t="s">
        <v>2875</v>
      </c>
      <c r="B57" s="371" t="s">
        <v>2882</v>
      </c>
      <c r="C57" s="414">
        <v>506</v>
      </c>
      <c r="D57" s="414">
        <v>357</v>
      </c>
      <c r="E57" s="414">
        <v>466</v>
      </c>
      <c r="F57" s="414">
        <v>438</v>
      </c>
      <c r="G57" s="414">
        <v>582</v>
      </c>
      <c r="H57" s="414">
        <v>430</v>
      </c>
      <c r="I57" s="414">
        <v>612</v>
      </c>
      <c r="J57" s="414"/>
      <c r="K57" s="414">
        <v>571</v>
      </c>
      <c r="L57" s="414">
        <v>342</v>
      </c>
    </row>
    <row r="58" spans="1:12" x14ac:dyDescent="0.2">
      <c r="A58" s="371" t="s">
        <v>2875</v>
      </c>
      <c r="B58" s="371" t="s">
        <v>2883</v>
      </c>
      <c r="C58" s="414">
        <v>515</v>
      </c>
      <c r="D58" s="414">
        <v>421</v>
      </c>
      <c r="E58" s="414">
        <v>386</v>
      </c>
      <c r="F58" s="414">
        <v>381</v>
      </c>
      <c r="G58" s="414">
        <v>453</v>
      </c>
      <c r="H58" s="414">
        <v>529</v>
      </c>
      <c r="I58" s="414">
        <v>574</v>
      </c>
      <c r="J58" s="414">
        <v>469</v>
      </c>
      <c r="K58" s="414">
        <v>593</v>
      </c>
      <c r="L58" s="414">
        <v>393</v>
      </c>
    </row>
    <row r="59" spans="1:12" x14ac:dyDescent="0.2">
      <c r="A59" s="371" t="s">
        <v>2875</v>
      </c>
      <c r="B59" s="371" t="s">
        <v>2884</v>
      </c>
      <c r="C59" s="414">
        <v>714</v>
      </c>
      <c r="D59" s="414">
        <v>688</v>
      </c>
      <c r="E59" s="414">
        <v>467</v>
      </c>
      <c r="F59" s="414">
        <v>723</v>
      </c>
      <c r="G59" s="414">
        <v>714</v>
      </c>
      <c r="H59" s="414">
        <v>597</v>
      </c>
      <c r="I59" s="414">
        <v>639</v>
      </c>
      <c r="J59" s="414">
        <v>590</v>
      </c>
      <c r="K59" s="414">
        <v>1153</v>
      </c>
      <c r="L59" s="414">
        <v>567</v>
      </c>
    </row>
    <row r="60" spans="1:12" x14ac:dyDescent="0.2">
      <c r="A60" s="371" t="s">
        <v>2875</v>
      </c>
      <c r="B60" s="371" t="s">
        <v>2885</v>
      </c>
      <c r="C60" s="414">
        <v>505</v>
      </c>
      <c r="D60" s="414">
        <v>433</v>
      </c>
      <c r="E60" s="414">
        <v>388</v>
      </c>
      <c r="F60" s="414">
        <v>283</v>
      </c>
      <c r="G60" s="414">
        <v>479</v>
      </c>
      <c r="H60" s="414">
        <v>555</v>
      </c>
      <c r="I60" s="414">
        <v>498</v>
      </c>
      <c r="J60" s="414">
        <v>362</v>
      </c>
      <c r="K60" s="414">
        <v>452</v>
      </c>
      <c r="L60" s="414">
        <v>455</v>
      </c>
    </row>
    <row r="61" spans="1:12" x14ac:dyDescent="0.2">
      <c r="A61" s="370" t="s">
        <v>2886</v>
      </c>
      <c r="C61" s="414">
        <f t="shared" ref="C61:L61" si="5">SUBTOTAL(1,C51:C60)</f>
        <v>637</v>
      </c>
      <c r="D61" s="414">
        <f t="shared" si="5"/>
        <v>716</v>
      </c>
      <c r="E61" s="414">
        <f t="shared" si="5"/>
        <v>600.4</v>
      </c>
      <c r="F61" s="414">
        <f t="shared" si="5"/>
        <v>563.5</v>
      </c>
      <c r="G61" s="414">
        <f t="shared" si="5"/>
        <v>767.4</v>
      </c>
      <c r="H61" s="414">
        <f t="shared" si="5"/>
        <v>719.9</v>
      </c>
      <c r="I61" s="414">
        <f t="shared" si="5"/>
        <v>730.7</v>
      </c>
      <c r="J61" s="414">
        <f t="shared" si="5"/>
        <v>643</v>
      </c>
      <c r="K61" s="414">
        <f t="shared" si="5"/>
        <v>779.9</v>
      </c>
      <c r="L61" s="414">
        <f t="shared" si="5"/>
        <v>614.5</v>
      </c>
    </row>
    <row r="62" spans="1:12" x14ac:dyDescent="0.2">
      <c r="A62" s="371" t="s">
        <v>2887</v>
      </c>
      <c r="B62" s="371" t="s">
        <v>2888</v>
      </c>
      <c r="C62" s="414">
        <v>720</v>
      </c>
      <c r="D62" s="414">
        <v>232</v>
      </c>
      <c r="E62" s="414">
        <v>282</v>
      </c>
      <c r="F62" s="414">
        <v>348</v>
      </c>
      <c r="G62" s="414">
        <v>243</v>
      </c>
      <c r="H62" s="414">
        <v>124</v>
      </c>
      <c r="I62" s="414">
        <v>367</v>
      </c>
      <c r="J62" s="414">
        <v>269</v>
      </c>
      <c r="K62" s="414">
        <v>112</v>
      </c>
      <c r="L62" s="414">
        <v>144</v>
      </c>
    </row>
    <row r="63" spans="1:12" x14ac:dyDescent="0.2">
      <c r="A63" s="371" t="s">
        <v>2887</v>
      </c>
      <c r="B63" s="371" t="s">
        <v>2889</v>
      </c>
      <c r="C63" s="414">
        <v>995</v>
      </c>
      <c r="D63" s="414">
        <v>324</v>
      </c>
      <c r="E63" s="414"/>
      <c r="F63" s="414">
        <v>550</v>
      </c>
      <c r="G63" s="414">
        <v>502</v>
      </c>
      <c r="H63" s="414">
        <v>350</v>
      </c>
      <c r="I63" s="414">
        <v>520</v>
      </c>
      <c r="J63" s="414">
        <v>403</v>
      </c>
      <c r="K63" s="414">
        <v>258</v>
      </c>
      <c r="L63" s="414">
        <v>248</v>
      </c>
    </row>
    <row r="64" spans="1:12" x14ac:dyDescent="0.2">
      <c r="A64" s="371" t="s">
        <v>2887</v>
      </c>
      <c r="B64" s="371" t="s">
        <v>2890</v>
      </c>
      <c r="C64" s="414">
        <v>1556</v>
      </c>
      <c r="D64" s="414">
        <v>502</v>
      </c>
      <c r="E64" s="414">
        <v>991</v>
      </c>
      <c r="F64" s="414">
        <v>1227</v>
      </c>
      <c r="G64" s="414">
        <v>915</v>
      </c>
      <c r="H64" s="414">
        <v>641</v>
      </c>
      <c r="I64" s="414">
        <v>1133</v>
      </c>
      <c r="J64" s="414">
        <v>819</v>
      </c>
      <c r="K64" s="414">
        <v>734</v>
      </c>
      <c r="L64" s="414">
        <v>499</v>
      </c>
    </row>
    <row r="65" spans="1:12" x14ac:dyDescent="0.2">
      <c r="A65" s="370" t="s">
        <v>2891</v>
      </c>
      <c r="C65" s="414">
        <f t="shared" ref="C65:L65" si="6">SUBTOTAL(1,C62:C64)</f>
        <v>1090.3333333333333</v>
      </c>
      <c r="D65" s="414">
        <f t="shared" si="6"/>
        <v>352.66666666666669</v>
      </c>
      <c r="E65" s="414">
        <f t="shared" si="6"/>
        <v>636.5</v>
      </c>
      <c r="F65" s="414">
        <f t="shared" si="6"/>
        <v>708.33333333333337</v>
      </c>
      <c r="G65" s="414">
        <f t="shared" si="6"/>
        <v>553.33333333333337</v>
      </c>
      <c r="H65" s="414">
        <f t="shared" si="6"/>
        <v>371.66666666666669</v>
      </c>
      <c r="I65" s="414">
        <f t="shared" si="6"/>
        <v>673.33333333333337</v>
      </c>
      <c r="J65" s="414">
        <f t="shared" si="6"/>
        <v>497</v>
      </c>
      <c r="K65" s="414">
        <f t="shared" si="6"/>
        <v>368</v>
      </c>
      <c r="L65" s="414">
        <f t="shared" si="6"/>
        <v>297</v>
      </c>
    </row>
    <row r="66" spans="1:12" x14ac:dyDescent="0.2">
      <c r="A66" s="371" t="s">
        <v>2892</v>
      </c>
      <c r="B66" s="371" t="s">
        <v>2893</v>
      </c>
      <c r="C66" s="414">
        <v>193</v>
      </c>
      <c r="D66" s="414">
        <v>163</v>
      </c>
      <c r="E66" s="414">
        <v>69</v>
      </c>
      <c r="F66" s="414">
        <v>136</v>
      </c>
      <c r="G66" s="414">
        <v>118</v>
      </c>
      <c r="H66" s="414">
        <v>45</v>
      </c>
      <c r="I66" s="414">
        <v>74</v>
      </c>
      <c r="J66" s="414">
        <v>107</v>
      </c>
      <c r="K66" s="414">
        <v>47</v>
      </c>
      <c r="L66" s="414">
        <v>76</v>
      </c>
    </row>
    <row r="67" spans="1:12" x14ac:dyDescent="0.2">
      <c r="A67" s="370" t="s">
        <v>2894</v>
      </c>
      <c r="C67" s="414">
        <f t="shared" ref="C67:L67" si="7">SUBTOTAL(1,C66:C66)</f>
        <v>193</v>
      </c>
      <c r="D67" s="414">
        <f t="shared" si="7"/>
        <v>163</v>
      </c>
      <c r="E67" s="414">
        <f t="shared" si="7"/>
        <v>69</v>
      </c>
      <c r="F67" s="414">
        <f t="shared" si="7"/>
        <v>136</v>
      </c>
      <c r="G67" s="414">
        <f t="shared" si="7"/>
        <v>118</v>
      </c>
      <c r="H67" s="414">
        <f t="shared" si="7"/>
        <v>45</v>
      </c>
      <c r="I67" s="414">
        <f t="shared" si="7"/>
        <v>74</v>
      </c>
      <c r="J67" s="414">
        <f t="shared" si="7"/>
        <v>107</v>
      </c>
      <c r="K67" s="414">
        <f t="shared" si="7"/>
        <v>47</v>
      </c>
      <c r="L67" s="414">
        <f t="shared" si="7"/>
        <v>76</v>
      </c>
    </row>
    <row r="68" spans="1:12" x14ac:dyDescent="0.2">
      <c r="A68" s="371" t="s">
        <v>2895</v>
      </c>
      <c r="B68" s="371" t="s">
        <v>2896</v>
      </c>
      <c r="C68" s="414">
        <v>240</v>
      </c>
      <c r="D68" s="414">
        <v>169</v>
      </c>
      <c r="E68" s="414">
        <v>92</v>
      </c>
      <c r="F68" s="414">
        <v>185</v>
      </c>
      <c r="G68" s="414"/>
      <c r="H68" s="414">
        <v>69</v>
      </c>
      <c r="I68" s="414"/>
      <c r="J68" s="414"/>
      <c r="K68" s="414"/>
      <c r="L68" s="414"/>
    </row>
    <row r="69" spans="1:12" x14ac:dyDescent="0.2">
      <c r="A69" s="371" t="s">
        <v>2895</v>
      </c>
      <c r="B69" s="371" t="s">
        <v>2897</v>
      </c>
      <c r="C69" s="414">
        <v>326</v>
      </c>
      <c r="D69" s="414">
        <v>213</v>
      </c>
      <c r="E69" s="414">
        <v>140</v>
      </c>
      <c r="F69" s="414">
        <v>269</v>
      </c>
      <c r="G69" s="414">
        <v>208</v>
      </c>
      <c r="H69" s="414">
        <v>86</v>
      </c>
      <c r="I69" s="414">
        <v>148</v>
      </c>
      <c r="J69" s="414">
        <v>171</v>
      </c>
      <c r="K69" s="414">
        <v>86</v>
      </c>
      <c r="L69" s="414">
        <v>142</v>
      </c>
    </row>
    <row r="70" spans="1:12" x14ac:dyDescent="0.2">
      <c r="A70" s="370" t="s">
        <v>2898</v>
      </c>
      <c r="C70" s="414">
        <f t="shared" ref="C70:L70" si="8">SUBTOTAL(1,C68:C69)</f>
        <v>283</v>
      </c>
      <c r="D70" s="414">
        <f t="shared" si="8"/>
        <v>191</v>
      </c>
      <c r="E70" s="414">
        <f t="shared" si="8"/>
        <v>116</v>
      </c>
      <c r="F70" s="414">
        <f t="shared" si="8"/>
        <v>227</v>
      </c>
      <c r="G70" s="414">
        <f t="shared" si="8"/>
        <v>208</v>
      </c>
      <c r="H70" s="414">
        <f t="shared" si="8"/>
        <v>77.5</v>
      </c>
      <c r="I70" s="414">
        <f t="shared" si="8"/>
        <v>148</v>
      </c>
      <c r="J70" s="414">
        <f t="shared" si="8"/>
        <v>171</v>
      </c>
      <c r="K70" s="414">
        <f t="shared" si="8"/>
        <v>86</v>
      </c>
      <c r="L70" s="414">
        <f t="shared" si="8"/>
        <v>142</v>
      </c>
    </row>
    <row r="71" spans="1:12" x14ac:dyDescent="0.2">
      <c r="A71" s="371" t="s">
        <v>2899</v>
      </c>
      <c r="B71" s="371" t="s">
        <v>2900</v>
      </c>
      <c r="C71" s="414">
        <v>14</v>
      </c>
      <c r="D71" s="414">
        <v>12</v>
      </c>
      <c r="E71" s="414">
        <v>3</v>
      </c>
      <c r="F71" s="414">
        <v>20</v>
      </c>
      <c r="G71" s="414">
        <v>4</v>
      </c>
      <c r="H71" s="414">
        <v>5</v>
      </c>
      <c r="I71" s="414">
        <v>18</v>
      </c>
      <c r="J71" s="414">
        <v>8</v>
      </c>
      <c r="K71" s="414">
        <v>13</v>
      </c>
      <c r="L71" s="414">
        <v>2</v>
      </c>
    </row>
    <row r="72" spans="1:12" x14ac:dyDescent="0.2">
      <c r="A72" s="371" t="s">
        <v>2899</v>
      </c>
      <c r="B72" s="371" t="s">
        <v>2901</v>
      </c>
      <c r="C72" s="414">
        <v>11</v>
      </c>
      <c r="D72" s="414">
        <v>12</v>
      </c>
      <c r="E72" s="414">
        <v>4</v>
      </c>
      <c r="F72" s="414">
        <v>12</v>
      </c>
      <c r="G72" s="414">
        <v>4</v>
      </c>
      <c r="H72" s="414">
        <v>3</v>
      </c>
      <c r="I72" s="414">
        <v>12</v>
      </c>
      <c r="J72" s="414">
        <v>9</v>
      </c>
      <c r="K72" s="414">
        <v>13</v>
      </c>
      <c r="L72" s="414">
        <v>5</v>
      </c>
    </row>
    <row r="73" spans="1:12" x14ac:dyDescent="0.2">
      <c r="A73" s="371" t="s">
        <v>2899</v>
      </c>
      <c r="B73" s="371" t="s">
        <v>2902</v>
      </c>
      <c r="C73" s="414">
        <v>0</v>
      </c>
      <c r="D73" s="414">
        <v>0</v>
      </c>
      <c r="E73" s="414">
        <v>0</v>
      </c>
      <c r="F73" s="414">
        <v>1</v>
      </c>
      <c r="G73" s="414">
        <v>0</v>
      </c>
      <c r="H73" s="414">
        <v>0</v>
      </c>
      <c r="I73" s="414">
        <v>1</v>
      </c>
      <c r="J73" s="414">
        <v>1</v>
      </c>
      <c r="K73" s="414">
        <v>1</v>
      </c>
      <c r="L73" s="414">
        <v>0</v>
      </c>
    </row>
    <row r="74" spans="1:12" x14ac:dyDescent="0.2">
      <c r="A74" s="371" t="s">
        <v>2899</v>
      </c>
      <c r="B74" s="371" t="s">
        <v>2903</v>
      </c>
      <c r="C74" s="414">
        <v>0</v>
      </c>
      <c r="D74" s="414">
        <v>0</v>
      </c>
      <c r="E74" s="414">
        <v>0</v>
      </c>
      <c r="F74" s="414">
        <v>3</v>
      </c>
      <c r="G74" s="414">
        <v>0</v>
      </c>
      <c r="H74" s="414">
        <v>0</v>
      </c>
      <c r="I74" s="414">
        <v>0</v>
      </c>
      <c r="J74" s="414">
        <v>0</v>
      </c>
      <c r="K74" s="414">
        <v>2</v>
      </c>
      <c r="L74" s="414">
        <v>0</v>
      </c>
    </row>
    <row r="75" spans="1:12" x14ac:dyDescent="0.2">
      <c r="A75" s="371" t="s">
        <v>2899</v>
      </c>
      <c r="B75" s="371" t="s">
        <v>2904</v>
      </c>
      <c r="C75" s="414">
        <v>11</v>
      </c>
      <c r="D75" s="414">
        <v>5</v>
      </c>
      <c r="E75" s="414">
        <v>2</v>
      </c>
      <c r="F75" s="414">
        <v>15</v>
      </c>
      <c r="G75" s="414">
        <v>0</v>
      </c>
      <c r="H75" s="414"/>
      <c r="I75" s="414">
        <v>11</v>
      </c>
      <c r="J75" s="414">
        <v>2</v>
      </c>
      <c r="K75" s="414">
        <v>7</v>
      </c>
      <c r="L75" s="414">
        <v>7</v>
      </c>
    </row>
    <row r="76" spans="1:12" x14ac:dyDescent="0.2">
      <c r="A76" s="371" t="s">
        <v>2899</v>
      </c>
      <c r="B76" s="371" t="s">
        <v>2905</v>
      </c>
      <c r="C76" s="414">
        <v>0</v>
      </c>
      <c r="D76" s="414">
        <v>0</v>
      </c>
      <c r="E76" s="414">
        <v>0</v>
      </c>
      <c r="F76" s="414">
        <v>1</v>
      </c>
      <c r="G76" s="414">
        <v>0</v>
      </c>
      <c r="H76" s="414">
        <v>0</v>
      </c>
      <c r="I76" s="414">
        <v>0</v>
      </c>
      <c r="J76" s="414">
        <v>0</v>
      </c>
      <c r="K76" s="414">
        <v>2</v>
      </c>
      <c r="L76" s="414">
        <v>0</v>
      </c>
    </row>
    <row r="77" spans="1:12" x14ac:dyDescent="0.2">
      <c r="A77" s="370" t="s">
        <v>2906</v>
      </c>
      <c r="C77" s="414">
        <f t="shared" ref="C77:L77" si="9">SUBTOTAL(1,C71:C76)</f>
        <v>6</v>
      </c>
      <c r="D77" s="414">
        <f t="shared" si="9"/>
        <v>4.833333333333333</v>
      </c>
      <c r="E77" s="414">
        <f t="shared" si="9"/>
        <v>1.5</v>
      </c>
      <c r="F77" s="414">
        <f t="shared" si="9"/>
        <v>8.6666666666666661</v>
      </c>
      <c r="G77" s="414">
        <f t="shared" si="9"/>
        <v>1.3333333333333333</v>
      </c>
      <c r="H77" s="414">
        <f t="shared" si="9"/>
        <v>1.6</v>
      </c>
      <c r="I77" s="414">
        <f t="shared" si="9"/>
        <v>7</v>
      </c>
      <c r="J77" s="414">
        <f t="shared" si="9"/>
        <v>3.3333333333333335</v>
      </c>
      <c r="K77" s="414">
        <f t="shared" si="9"/>
        <v>6.333333333333333</v>
      </c>
      <c r="L77" s="414">
        <f t="shared" si="9"/>
        <v>2.3333333333333335</v>
      </c>
    </row>
    <row r="78" spans="1:12" x14ac:dyDescent="0.2">
      <c r="A78" s="371" t="s">
        <v>2907</v>
      </c>
      <c r="B78" s="371" t="s">
        <v>2908</v>
      </c>
      <c r="C78" s="414">
        <v>32</v>
      </c>
      <c r="D78" s="414">
        <v>22</v>
      </c>
      <c r="E78" s="414">
        <v>7</v>
      </c>
      <c r="F78" s="414">
        <v>30</v>
      </c>
      <c r="G78" s="414">
        <v>10</v>
      </c>
      <c r="H78" s="414">
        <v>8</v>
      </c>
      <c r="I78" s="414"/>
      <c r="J78" s="414"/>
      <c r="K78" s="414"/>
      <c r="L78" s="414"/>
    </row>
    <row r="79" spans="1:12" x14ac:dyDescent="0.2">
      <c r="A79" s="371" t="s">
        <v>2907</v>
      </c>
      <c r="B79" s="371" t="s">
        <v>2909</v>
      </c>
      <c r="C79" s="414">
        <v>23</v>
      </c>
      <c r="D79" s="414">
        <v>18</v>
      </c>
      <c r="E79" s="414">
        <v>8</v>
      </c>
      <c r="F79" s="414">
        <v>33</v>
      </c>
      <c r="G79" s="414">
        <v>11</v>
      </c>
      <c r="H79" s="414">
        <v>12</v>
      </c>
      <c r="I79" s="414">
        <v>23</v>
      </c>
      <c r="J79" s="414">
        <v>14</v>
      </c>
      <c r="K79" s="414">
        <v>18</v>
      </c>
      <c r="L79" s="414">
        <v>13</v>
      </c>
    </row>
    <row r="80" spans="1:12" x14ac:dyDescent="0.2">
      <c r="A80" s="371" t="s">
        <v>2907</v>
      </c>
      <c r="B80" s="371" t="s">
        <v>2910</v>
      </c>
      <c r="C80" s="414">
        <v>46</v>
      </c>
      <c r="D80" s="414">
        <v>31</v>
      </c>
      <c r="E80" s="414">
        <v>19</v>
      </c>
      <c r="F80" s="414">
        <v>66</v>
      </c>
      <c r="G80" s="414">
        <v>17</v>
      </c>
      <c r="H80" s="414">
        <v>13</v>
      </c>
      <c r="I80" s="414">
        <v>29</v>
      </c>
      <c r="J80" s="414">
        <v>21</v>
      </c>
      <c r="K80" s="414">
        <v>28</v>
      </c>
      <c r="L80" s="414">
        <v>30</v>
      </c>
    </row>
    <row r="81" spans="1:12" x14ac:dyDescent="0.2">
      <c r="A81" s="371" t="s">
        <v>2907</v>
      </c>
      <c r="B81" s="371" t="s">
        <v>2911</v>
      </c>
      <c r="C81" s="414">
        <v>71</v>
      </c>
      <c r="D81" s="414">
        <v>39</v>
      </c>
      <c r="E81" s="414">
        <v>16</v>
      </c>
      <c r="F81" s="414">
        <v>57</v>
      </c>
      <c r="G81" s="414">
        <v>30</v>
      </c>
      <c r="H81" s="414">
        <v>18</v>
      </c>
      <c r="I81" s="414">
        <v>39</v>
      </c>
      <c r="J81" s="414">
        <v>40</v>
      </c>
      <c r="K81" s="414">
        <v>46</v>
      </c>
      <c r="L81" s="414">
        <v>51</v>
      </c>
    </row>
    <row r="82" spans="1:12" x14ac:dyDescent="0.2">
      <c r="A82" s="371" t="s">
        <v>2907</v>
      </c>
      <c r="B82" s="371" t="s">
        <v>2912</v>
      </c>
      <c r="C82" s="414">
        <v>7</v>
      </c>
      <c r="D82" s="414">
        <v>4</v>
      </c>
      <c r="E82" s="414">
        <v>1</v>
      </c>
      <c r="F82" s="414">
        <v>12</v>
      </c>
      <c r="G82" s="414">
        <v>1</v>
      </c>
      <c r="H82" s="414">
        <v>0</v>
      </c>
      <c r="I82" s="414">
        <v>3</v>
      </c>
      <c r="J82" s="414">
        <v>1</v>
      </c>
      <c r="K82" s="414">
        <v>8</v>
      </c>
      <c r="L82" s="414"/>
    </row>
    <row r="83" spans="1:12" x14ac:dyDescent="0.2">
      <c r="A83" s="371" t="s">
        <v>2907</v>
      </c>
      <c r="B83" s="371" t="s">
        <v>2913</v>
      </c>
      <c r="C83" s="414">
        <v>19</v>
      </c>
      <c r="D83" s="414">
        <v>15</v>
      </c>
      <c r="E83" s="414">
        <v>6</v>
      </c>
      <c r="F83" s="414">
        <v>34</v>
      </c>
      <c r="G83" s="414">
        <v>7</v>
      </c>
      <c r="H83" s="414">
        <v>5</v>
      </c>
      <c r="I83" s="414">
        <v>14</v>
      </c>
      <c r="J83" s="414">
        <v>11</v>
      </c>
      <c r="K83" s="414">
        <v>15</v>
      </c>
      <c r="L83" s="414">
        <v>11</v>
      </c>
    </row>
    <row r="84" spans="1:12" x14ac:dyDescent="0.2">
      <c r="A84" s="370" t="s">
        <v>2914</v>
      </c>
      <c r="C84" s="414">
        <f t="shared" ref="C84:L84" si="10">SUBTOTAL(1,C78:C83)</f>
        <v>33</v>
      </c>
      <c r="D84" s="414">
        <f t="shared" si="10"/>
        <v>21.5</v>
      </c>
      <c r="E84" s="414">
        <f t="shared" si="10"/>
        <v>9.5</v>
      </c>
      <c r="F84" s="414">
        <f t="shared" si="10"/>
        <v>38.666666666666664</v>
      </c>
      <c r="G84" s="414">
        <f t="shared" si="10"/>
        <v>12.666666666666666</v>
      </c>
      <c r="H84" s="414">
        <f t="shared" si="10"/>
        <v>9.3333333333333339</v>
      </c>
      <c r="I84" s="414">
        <f t="shared" si="10"/>
        <v>21.6</v>
      </c>
      <c r="J84" s="414">
        <f t="shared" si="10"/>
        <v>17.399999999999999</v>
      </c>
      <c r="K84" s="414">
        <f t="shared" si="10"/>
        <v>23</v>
      </c>
      <c r="L84" s="414">
        <f t="shared" si="10"/>
        <v>26.25</v>
      </c>
    </row>
    <row r="85" spans="1:12" x14ac:dyDescent="0.2">
      <c r="A85" s="371" t="s">
        <v>2915</v>
      </c>
      <c r="B85" s="371" t="s">
        <v>2916</v>
      </c>
      <c r="C85" s="414">
        <v>251</v>
      </c>
      <c r="D85" s="414">
        <v>230</v>
      </c>
      <c r="E85" s="414">
        <v>590</v>
      </c>
      <c r="F85" s="414">
        <v>256</v>
      </c>
      <c r="G85" s="414">
        <v>203</v>
      </c>
      <c r="H85" s="414">
        <v>161</v>
      </c>
      <c r="I85" s="414">
        <v>224</v>
      </c>
      <c r="J85" s="414">
        <v>293</v>
      </c>
      <c r="K85" s="414">
        <v>356</v>
      </c>
      <c r="L85" s="414">
        <v>255</v>
      </c>
    </row>
    <row r="86" spans="1:12" x14ac:dyDescent="0.2">
      <c r="A86" s="371" t="s">
        <v>2915</v>
      </c>
      <c r="B86" s="371" t="s">
        <v>2917</v>
      </c>
      <c r="C86" s="414">
        <v>649</v>
      </c>
      <c r="D86" s="414">
        <v>1170</v>
      </c>
      <c r="E86" s="414">
        <v>1367</v>
      </c>
      <c r="F86" s="414">
        <v>705</v>
      </c>
      <c r="G86" s="414"/>
      <c r="H86" s="414">
        <v>1433</v>
      </c>
      <c r="I86" s="414">
        <v>1233</v>
      </c>
      <c r="J86" s="414">
        <v>1338</v>
      </c>
      <c r="K86" s="414"/>
      <c r="L86" s="414"/>
    </row>
    <row r="87" spans="1:12" x14ac:dyDescent="0.2">
      <c r="A87" s="371" t="s">
        <v>2915</v>
      </c>
      <c r="B87" s="371" t="s">
        <v>2918</v>
      </c>
      <c r="C87" s="414">
        <v>642</v>
      </c>
      <c r="D87" s="414"/>
      <c r="E87" s="414">
        <v>1381</v>
      </c>
      <c r="F87" s="414">
        <v>900</v>
      </c>
      <c r="G87" s="414">
        <v>1686</v>
      </c>
      <c r="H87" s="414">
        <v>1556</v>
      </c>
      <c r="I87" s="414">
        <v>1342</v>
      </c>
      <c r="J87" s="414">
        <v>1456</v>
      </c>
      <c r="K87" s="414">
        <v>2302</v>
      </c>
      <c r="L87" s="414"/>
    </row>
    <row r="88" spans="1:12" x14ac:dyDescent="0.2">
      <c r="A88" s="371" t="s">
        <v>2915</v>
      </c>
      <c r="B88" s="371" t="s">
        <v>2919</v>
      </c>
      <c r="C88" s="414">
        <v>101</v>
      </c>
      <c r="D88" s="414">
        <v>93</v>
      </c>
      <c r="E88" s="414">
        <v>365</v>
      </c>
      <c r="F88" s="414">
        <v>161</v>
      </c>
      <c r="G88" s="414">
        <v>323</v>
      </c>
      <c r="H88" s="414">
        <v>108</v>
      </c>
      <c r="I88" s="414">
        <v>144</v>
      </c>
      <c r="J88" s="414">
        <v>217</v>
      </c>
      <c r="K88" s="414">
        <v>189</v>
      </c>
      <c r="L88" s="414">
        <v>171</v>
      </c>
    </row>
    <row r="89" spans="1:12" x14ac:dyDescent="0.2">
      <c r="A89" s="371" t="s">
        <v>2915</v>
      </c>
      <c r="B89" s="371" t="s">
        <v>2920</v>
      </c>
      <c r="C89" s="414">
        <v>217</v>
      </c>
      <c r="D89" s="414">
        <v>405</v>
      </c>
      <c r="E89" s="414">
        <v>965</v>
      </c>
      <c r="F89" s="414">
        <v>463</v>
      </c>
      <c r="G89" s="414">
        <v>756</v>
      </c>
      <c r="H89" s="414">
        <v>448</v>
      </c>
      <c r="I89" s="414">
        <v>490</v>
      </c>
      <c r="J89" s="414">
        <v>648</v>
      </c>
      <c r="K89" s="414">
        <v>564</v>
      </c>
      <c r="L89" s="414">
        <v>344</v>
      </c>
    </row>
    <row r="90" spans="1:12" x14ac:dyDescent="0.2">
      <c r="A90" s="371" t="s">
        <v>2915</v>
      </c>
      <c r="B90" s="371" t="s">
        <v>2921</v>
      </c>
      <c r="C90" s="414">
        <v>392</v>
      </c>
      <c r="D90" s="414">
        <v>570</v>
      </c>
      <c r="E90" s="414">
        <v>989</v>
      </c>
      <c r="F90" s="414">
        <v>448</v>
      </c>
      <c r="G90" s="414">
        <v>614</v>
      </c>
      <c r="H90" s="414">
        <v>614</v>
      </c>
      <c r="I90" s="414">
        <v>514</v>
      </c>
      <c r="J90" s="414">
        <v>661</v>
      </c>
      <c r="K90" s="414">
        <v>927</v>
      </c>
      <c r="L90" s="414">
        <v>709</v>
      </c>
    </row>
    <row r="91" spans="1:12" x14ac:dyDescent="0.2">
      <c r="A91" s="371" t="s">
        <v>2915</v>
      </c>
      <c r="B91" s="371" t="s">
        <v>2922</v>
      </c>
      <c r="C91" s="414">
        <v>602</v>
      </c>
      <c r="D91" s="414">
        <v>751</v>
      </c>
      <c r="E91" s="414">
        <v>1339</v>
      </c>
      <c r="F91" s="414">
        <v>1379</v>
      </c>
      <c r="G91" s="414">
        <v>1364</v>
      </c>
      <c r="H91" s="414">
        <v>1139</v>
      </c>
      <c r="I91" s="414">
        <v>764</v>
      </c>
      <c r="J91" s="414">
        <v>1423</v>
      </c>
      <c r="K91" s="414">
        <v>1698</v>
      </c>
      <c r="L91" s="414">
        <v>764</v>
      </c>
    </row>
    <row r="92" spans="1:12" x14ac:dyDescent="0.2">
      <c r="A92" s="371" t="s">
        <v>2915</v>
      </c>
      <c r="B92" s="371" t="s">
        <v>2923</v>
      </c>
      <c r="C92" s="414">
        <v>513</v>
      </c>
      <c r="D92" s="414">
        <v>931</v>
      </c>
      <c r="E92" s="414">
        <v>1388</v>
      </c>
      <c r="F92" s="414">
        <v>444</v>
      </c>
      <c r="G92" s="414">
        <v>618</v>
      </c>
      <c r="H92" s="414">
        <v>691</v>
      </c>
      <c r="I92" s="414">
        <v>420</v>
      </c>
      <c r="J92" s="414">
        <v>1152</v>
      </c>
      <c r="K92" s="414"/>
      <c r="L92" s="414"/>
    </row>
    <row r="93" spans="1:12" x14ac:dyDescent="0.2">
      <c r="A93" s="370" t="s">
        <v>2924</v>
      </c>
      <c r="C93" s="414">
        <f t="shared" ref="C93:L93" si="11">SUBTOTAL(1,C85:C92)</f>
        <v>420.875</v>
      </c>
      <c r="D93" s="414">
        <f t="shared" si="11"/>
        <v>592.85714285714289</v>
      </c>
      <c r="E93" s="414">
        <f t="shared" si="11"/>
        <v>1048</v>
      </c>
      <c r="F93" s="414">
        <f t="shared" si="11"/>
        <v>594.5</v>
      </c>
      <c r="G93" s="414">
        <f t="shared" si="11"/>
        <v>794.85714285714289</v>
      </c>
      <c r="H93" s="414">
        <f t="shared" si="11"/>
        <v>768.75</v>
      </c>
      <c r="I93" s="414">
        <f t="shared" si="11"/>
        <v>641.375</v>
      </c>
      <c r="J93" s="414">
        <f t="shared" si="11"/>
        <v>898.5</v>
      </c>
      <c r="K93" s="414">
        <f t="shared" si="11"/>
        <v>1006</v>
      </c>
      <c r="L93" s="414">
        <f t="shared" si="11"/>
        <v>448.6</v>
      </c>
    </row>
    <row r="94" spans="1:12" x14ac:dyDescent="0.2">
      <c r="A94" s="371" t="s">
        <v>2925</v>
      </c>
      <c r="B94" s="371" t="s">
        <v>2926</v>
      </c>
      <c r="C94" s="414">
        <v>827</v>
      </c>
      <c r="D94" s="414">
        <v>334</v>
      </c>
      <c r="E94" s="414">
        <v>418</v>
      </c>
      <c r="F94" s="414">
        <v>677</v>
      </c>
      <c r="G94" s="414"/>
      <c r="H94" s="414">
        <v>436</v>
      </c>
      <c r="I94" s="414">
        <v>697</v>
      </c>
      <c r="J94" s="414">
        <v>602</v>
      </c>
      <c r="K94" s="414">
        <v>444</v>
      </c>
      <c r="L94" s="414">
        <v>362</v>
      </c>
    </row>
    <row r="95" spans="1:12" x14ac:dyDescent="0.2">
      <c r="A95" s="371" t="s">
        <v>2925</v>
      </c>
      <c r="B95" s="371" t="s">
        <v>2927</v>
      </c>
      <c r="C95" s="414">
        <v>619</v>
      </c>
      <c r="D95" s="414">
        <v>312</v>
      </c>
      <c r="E95" s="414">
        <v>306</v>
      </c>
      <c r="F95" s="414">
        <v>664</v>
      </c>
      <c r="G95" s="414">
        <v>641</v>
      </c>
      <c r="H95" s="414">
        <v>384</v>
      </c>
      <c r="I95" s="414">
        <v>513</v>
      </c>
      <c r="J95" s="414"/>
      <c r="K95" s="414"/>
      <c r="L95" s="414"/>
    </row>
    <row r="96" spans="1:12" x14ac:dyDescent="0.2">
      <c r="A96" s="371" t="s">
        <v>2925</v>
      </c>
      <c r="B96" s="371" t="s">
        <v>2928</v>
      </c>
      <c r="C96" s="414">
        <v>618</v>
      </c>
      <c r="D96" s="414">
        <v>268</v>
      </c>
      <c r="E96" s="414">
        <v>261</v>
      </c>
      <c r="F96" s="414">
        <v>529</v>
      </c>
      <c r="G96" s="414">
        <v>436</v>
      </c>
      <c r="H96" s="414">
        <v>319</v>
      </c>
      <c r="I96" s="414">
        <v>394</v>
      </c>
      <c r="J96" s="414">
        <v>414</v>
      </c>
      <c r="K96" s="414">
        <v>267</v>
      </c>
      <c r="L96" s="414">
        <v>232</v>
      </c>
    </row>
    <row r="97" spans="1:12" x14ac:dyDescent="0.2">
      <c r="A97" s="371" t="s">
        <v>2925</v>
      </c>
      <c r="B97" s="371" t="s">
        <v>2929</v>
      </c>
      <c r="C97" s="414">
        <v>861</v>
      </c>
      <c r="D97" s="414">
        <v>369</v>
      </c>
      <c r="E97" s="414">
        <v>391</v>
      </c>
      <c r="F97" s="414">
        <v>564</v>
      </c>
      <c r="G97" s="414">
        <v>619</v>
      </c>
      <c r="H97" s="414">
        <v>361</v>
      </c>
      <c r="I97" s="414">
        <v>604</v>
      </c>
      <c r="J97" s="414">
        <v>487</v>
      </c>
      <c r="K97" s="414">
        <v>326</v>
      </c>
      <c r="L97" s="414">
        <v>284</v>
      </c>
    </row>
    <row r="98" spans="1:12" x14ac:dyDescent="0.2">
      <c r="A98" s="371" t="s">
        <v>2925</v>
      </c>
      <c r="B98" s="371" t="s">
        <v>2930</v>
      </c>
      <c r="C98" s="414">
        <v>508</v>
      </c>
      <c r="D98" s="414">
        <v>193</v>
      </c>
      <c r="E98" s="414">
        <v>203</v>
      </c>
      <c r="F98" s="414">
        <v>335</v>
      </c>
      <c r="G98" s="414">
        <v>302</v>
      </c>
      <c r="H98" s="414">
        <v>221</v>
      </c>
      <c r="I98" s="414"/>
      <c r="J98" s="414"/>
      <c r="K98" s="414"/>
      <c r="L98" s="414"/>
    </row>
    <row r="99" spans="1:12" x14ac:dyDescent="0.2">
      <c r="A99" s="371" t="s">
        <v>2925</v>
      </c>
      <c r="B99" s="371" t="s">
        <v>2931</v>
      </c>
      <c r="C99" s="414">
        <v>652</v>
      </c>
      <c r="D99" s="414">
        <v>272</v>
      </c>
      <c r="E99" s="414">
        <v>291</v>
      </c>
      <c r="F99" s="414">
        <v>573</v>
      </c>
      <c r="G99" s="414">
        <v>640</v>
      </c>
      <c r="H99" s="414">
        <v>438</v>
      </c>
      <c r="I99" s="414">
        <v>588</v>
      </c>
      <c r="J99" s="414">
        <v>580</v>
      </c>
      <c r="K99" s="414">
        <v>380</v>
      </c>
      <c r="L99" s="414">
        <v>371</v>
      </c>
    </row>
    <row r="100" spans="1:12" x14ac:dyDescent="0.2">
      <c r="A100" s="371" t="s">
        <v>2925</v>
      </c>
      <c r="B100" s="371" t="s">
        <v>2932</v>
      </c>
      <c r="C100" s="414">
        <v>798</v>
      </c>
      <c r="D100" s="414">
        <v>348</v>
      </c>
      <c r="E100" s="414">
        <v>343</v>
      </c>
      <c r="F100" s="414">
        <v>647</v>
      </c>
      <c r="G100" s="414">
        <v>706</v>
      </c>
      <c r="H100" s="414"/>
      <c r="I100" s="414">
        <v>794</v>
      </c>
      <c r="J100" s="414">
        <v>554</v>
      </c>
      <c r="K100" s="414">
        <v>365</v>
      </c>
      <c r="L100" s="414">
        <v>408</v>
      </c>
    </row>
    <row r="101" spans="1:12" x14ac:dyDescent="0.2">
      <c r="A101" s="371" t="s">
        <v>2925</v>
      </c>
      <c r="B101" s="371" t="s">
        <v>2861</v>
      </c>
      <c r="C101" s="414">
        <v>363</v>
      </c>
      <c r="D101" s="414">
        <v>160</v>
      </c>
      <c r="E101" s="414">
        <v>173</v>
      </c>
      <c r="F101" s="414">
        <v>257</v>
      </c>
      <c r="G101" s="414">
        <v>267</v>
      </c>
      <c r="H101" s="414"/>
      <c r="I101" s="414"/>
      <c r="J101" s="414"/>
      <c r="K101" s="414"/>
      <c r="L101" s="414"/>
    </row>
    <row r="102" spans="1:12" x14ac:dyDescent="0.2">
      <c r="A102" s="371" t="s">
        <v>2925</v>
      </c>
      <c r="B102" s="371" t="s">
        <v>2933</v>
      </c>
      <c r="C102" s="414">
        <v>508</v>
      </c>
      <c r="D102" s="414">
        <v>213</v>
      </c>
      <c r="E102" s="414">
        <v>219</v>
      </c>
      <c r="F102" s="414">
        <v>357</v>
      </c>
      <c r="G102" s="414">
        <v>359</v>
      </c>
      <c r="H102" s="414">
        <v>265</v>
      </c>
      <c r="I102" s="414">
        <v>328</v>
      </c>
      <c r="J102" s="414">
        <v>334</v>
      </c>
      <c r="K102" s="414">
        <v>229</v>
      </c>
      <c r="L102" s="414">
        <v>191</v>
      </c>
    </row>
    <row r="103" spans="1:12" x14ac:dyDescent="0.2">
      <c r="A103" s="371" t="s">
        <v>2925</v>
      </c>
      <c r="B103" s="371" t="s">
        <v>2934</v>
      </c>
      <c r="C103" s="414">
        <v>593</v>
      </c>
      <c r="D103" s="414">
        <v>272</v>
      </c>
      <c r="E103" s="414">
        <v>273</v>
      </c>
      <c r="F103" s="414">
        <v>590</v>
      </c>
      <c r="G103" s="414">
        <v>594</v>
      </c>
      <c r="H103" s="414">
        <v>405</v>
      </c>
      <c r="I103" s="414">
        <v>510</v>
      </c>
      <c r="J103" s="414">
        <v>502</v>
      </c>
      <c r="K103" s="414">
        <v>297</v>
      </c>
      <c r="L103" s="414">
        <v>326</v>
      </c>
    </row>
    <row r="104" spans="1:12" x14ac:dyDescent="0.2">
      <c r="A104" s="371" t="s">
        <v>2925</v>
      </c>
      <c r="B104" s="371" t="s">
        <v>2935</v>
      </c>
      <c r="C104" s="414">
        <v>881</v>
      </c>
      <c r="D104" s="414">
        <v>432</v>
      </c>
      <c r="E104" s="414">
        <v>434</v>
      </c>
      <c r="F104" s="414">
        <v>717</v>
      </c>
      <c r="G104" s="414">
        <v>820</v>
      </c>
      <c r="H104" s="414">
        <v>502</v>
      </c>
      <c r="I104" s="414">
        <v>765</v>
      </c>
      <c r="J104" s="414">
        <v>585</v>
      </c>
      <c r="K104" s="414">
        <v>529</v>
      </c>
      <c r="L104" s="414">
        <v>402</v>
      </c>
    </row>
    <row r="105" spans="1:12" x14ac:dyDescent="0.2">
      <c r="A105" s="371" t="s">
        <v>2925</v>
      </c>
      <c r="B105" s="371" t="s">
        <v>2936</v>
      </c>
      <c r="C105" s="414">
        <v>431</v>
      </c>
      <c r="D105" s="414">
        <v>186</v>
      </c>
      <c r="E105" s="414">
        <v>217</v>
      </c>
      <c r="F105" s="414">
        <v>277</v>
      </c>
      <c r="G105" s="414">
        <v>279</v>
      </c>
      <c r="H105" s="414">
        <v>175</v>
      </c>
      <c r="I105" s="414">
        <v>317</v>
      </c>
      <c r="J105" s="414">
        <v>257</v>
      </c>
      <c r="K105" s="414">
        <v>206</v>
      </c>
      <c r="L105" s="414">
        <v>178</v>
      </c>
    </row>
    <row r="106" spans="1:12" x14ac:dyDescent="0.2">
      <c r="A106" s="371" t="s">
        <v>2925</v>
      </c>
      <c r="B106" s="371" t="s">
        <v>2937</v>
      </c>
      <c r="C106" s="414">
        <v>527</v>
      </c>
      <c r="D106" s="414">
        <v>243</v>
      </c>
      <c r="E106" s="414">
        <v>216</v>
      </c>
      <c r="F106" s="414">
        <v>410</v>
      </c>
      <c r="G106" s="414">
        <v>485</v>
      </c>
      <c r="H106" s="414">
        <v>335</v>
      </c>
      <c r="I106" s="414">
        <v>405</v>
      </c>
      <c r="J106" s="414">
        <v>367</v>
      </c>
      <c r="K106" s="414">
        <v>231</v>
      </c>
      <c r="L106" s="414">
        <v>218</v>
      </c>
    </row>
    <row r="107" spans="1:12" x14ac:dyDescent="0.2">
      <c r="A107" s="370" t="s">
        <v>2938</v>
      </c>
      <c r="C107" s="414">
        <f t="shared" ref="C107:L107" si="12">SUBTOTAL(1,C94:C106)</f>
        <v>629.69230769230774</v>
      </c>
      <c r="D107" s="414">
        <f t="shared" si="12"/>
        <v>277.07692307692309</v>
      </c>
      <c r="E107" s="414">
        <f t="shared" si="12"/>
        <v>288.07692307692309</v>
      </c>
      <c r="F107" s="414">
        <f t="shared" si="12"/>
        <v>507.46153846153845</v>
      </c>
      <c r="G107" s="414">
        <f t="shared" si="12"/>
        <v>512.33333333333337</v>
      </c>
      <c r="H107" s="414">
        <f t="shared" si="12"/>
        <v>349.18181818181819</v>
      </c>
      <c r="I107" s="414">
        <f t="shared" si="12"/>
        <v>537.72727272727275</v>
      </c>
      <c r="J107" s="414">
        <f t="shared" si="12"/>
        <v>468.2</v>
      </c>
      <c r="K107" s="414">
        <f t="shared" si="12"/>
        <v>327.39999999999998</v>
      </c>
      <c r="L107" s="414">
        <f t="shared" si="12"/>
        <v>297.2</v>
      </c>
    </row>
    <row r="108" spans="1:12" x14ac:dyDescent="0.2">
      <c r="A108" s="371" t="s">
        <v>2939</v>
      </c>
      <c r="B108" s="371" t="s">
        <v>2940</v>
      </c>
      <c r="C108" s="414">
        <v>971</v>
      </c>
      <c r="D108" s="414">
        <v>402</v>
      </c>
      <c r="E108" s="414">
        <v>459</v>
      </c>
      <c r="F108" s="414">
        <v>745</v>
      </c>
      <c r="G108" s="414">
        <v>643</v>
      </c>
      <c r="H108" s="414">
        <v>455</v>
      </c>
      <c r="I108" s="414">
        <v>671</v>
      </c>
      <c r="J108" s="414">
        <v>608</v>
      </c>
      <c r="K108" s="414">
        <v>396</v>
      </c>
      <c r="L108" s="414">
        <v>356</v>
      </c>
    </row>
    <row r="109" spans="1:12" x14ac:dyDescent="0.2">
      <c r="A109" s="371" t="s">
        <v>2939</v>
      </c>
      <c r="B109" s="371" t="s">
        <v>2941</v>
      </c>
      <c r="C109" s="414">
        <v>421</v>
      </c>
      <c r="D109" s="414">
        <v>178</v>
      </c>
      <c r="E109" s="414">
        <v>166</v>
      </c>
      <c r="F109" s="414">
        <v>326</v>
      </c>
      <c r="G109" s="414">
        <v>245</v>
      </c>
      <c r="H109" s="414">
        <v>156</v>
      </c>
      <c r="I109" s="414">
        <v>333</v>
      </c>
      <c r="J109" s="414">
        <v>269</v>
      </c>
      <c r="K109" s="414"/>
      <c r="L109" s="414">
        <v>179</v>
      </c>
    </row>
    <row r="110" spans="1:12" x14ac:dyDescent="0.2">
      <c r="A110" s="371" t="s">
        <v>2939</v>
      </c>
      <c r="B110" s="371" t="s">
        <v>2942</v>
      </c>
      <c r="C110" s="414">
        <v>306</v>
      </c>
      <c r="D110" s="414">
        <v>147</v>
      </c>
      <c r="E110" s="414">
        <v>117</v>
      </c>
      <c r="F110" s="414">
        <v>263</v>
      </c>
      <c r="G110" s="414">
        <v>182</v>
      </c>
      <c r="H110" s="414">
        <v>116</v>
      </c>
      <c r="I110" s="414">
        <v>188</v>
      </c>
      <c r="J110" s="414">
        <v>179</v>
      </c>
      <c r="K110" s="414">
        <v>149</v>
      </c>
      <c r="L110" s="414">
        <v>125</v>
      </c>
    </row>
    <row r="111" spans="1:12" x14ac:dyDescent="0.2">
      <c r="A111" s="371" t="s">
        <v>2939</v>
      </c>
      <c r="B111" s="371" t="s">
        <v>2943</v>
      </c>
      <c r="C111" s="414">
        <v>730</v>
      </c>
      <c r="D111" s="414">
        <v>303</v>
      </c>
      <c r="E111" s="414">
        <v>337</v>
      </c>
      <c r="F111" s="414">
        <v>556</v>
      </c>
      <c r="G111" s="414">
        <v>400</v>
      </c>
      <c r="H111" s="414">
        <v>334</v>
      </c>
      <c r="I111" s="414">
        <v>490</v>
      </c>
      <c r="J111" s="414">
        <v>442</v>
      </c>
      <c r="K111" s="414">
        <v>305</v>
      </c>
      <c r="L111" s="414">
        <v>220</v>
      </c>
    </row>
    <row r="112" spans="1:12" x14ac:dyDescent="0.2">
      <c r="A112" s="371" t="s">
        <v>2939</v>
      </c>
      <c r="B112" s="371" t="s">
        <v>2944</v>
      </c>
      <c r="C112" s="414">
        <v>540</v>
      </c>
      <c r="D112" s="414">
        <v>228</v>
      </c>
      <c r="E112" s="414">
        <v>215</v>
      </c>
      <c r="F112" s="414">
        <v>446</v>
      </c>
      <c r="G112" s="414">
        <v>332</v>
      </c>
      <c r="H112" s="414">
        <v>235</v>
      </c>
      <c r="I112" s="414">
        <v>316</v>
      </c>
      <c r="J112" s="414">
        <v>313</v>
      </c>
      <c r="K112" s="414">
        <v>202</v>
      </c>
      <c r="L112" s="414">
        <v>176</v>
      </c>
    </row>
    <row r="113" spans="1:12" x14ac:dyDescent="0.2">
      <c r="A113" s="371" t="s">
        <v>2939</v>
      </c>
      <c r="B113" s="371" t="s">
        <v>2945</v>
      </c>
      <c r="C113" s="414">
        <v>860</v>
      </c>
      <c r="D113" s="414">
        <v>482</v>
      </c>
      <c r="E113" s="414">
        <v>456</v>
      </c>
      <c r="F113" s="414">
        <v>840</v>
      </c>
      <c r="G113" s="414">
        <v>558</v>
      </c>
      <c r="H113" s="414">
        <v>360</v>
      </c>
      <c r="I113" s="414">
        <v>544</v>
      </c>
      <c r="J113" s="414">
        <v>549</v>
      </c>
      <c r="K113" s="414">
        <v>365</v>
      </c>
      <c r="L113" s="414">
        <v>356</v>
      </c>
    </row>
    <row r="114" spans="1:12" x14ac:dyDescent="0.2">
      <c r="A114" s="371" t="s">
        <v>2939</v>
      </c>
      <c r="B114" s="371" t="s">
        <v>2946</v>
      </c>
      <c r="C114" s="414">
        <v>630</v>
      </c>
      <c r="D114" s="414">
        <v>297</v>
      </c>
      <c r="E114" s="414">
        <v>264</v>
      </c>
      <c r="F114" s="414">
        <v>572</v>
      </c>
      <c r="G114" s="414">
        <v>423</v>
      </c>
      <c r="H114" s="414">
        <v>312</v>
      </c>
      <c r="I114" s="414">
        <v>472</v>
      </c>
      <c r="J114" s="414">
        <v>476</v>
      </c>
      <c r="K114" s="414">
        <v>270</v>
      </c>
      <c r="L114" s="414">
        <v>234</v>
      </c>
    </row>
    <row r="115" spans="1:12" x14ac:dyDescent="0.2">
      <c r="A115" s="371" t="s">
        <v>2939</v>
      </c>
      <c r="B115" s="371" t="s">
        <v>2947</v>
      </c>
      <c r="C115" s="414">
        <v>517</v>
      </c>
      <c r="D115" s="414">
        <v>231</v>
      </c>
      <c r="E115" s="414">
        <v>204</v>
      </c>
      <c r="F115" s="414">
        <v>423</v>
      </c>
      <c r="G115" s="414">
        <v>282</v>
      </c>
      <c r="H115" s="414">
        <v>190</v>
      </c>
      <c r="I115" s="414">
        <v>351</v>
      </c>
      <c r="J115" s="414">
        <v>292</v>
      </c>
      <c r="K115" s="414">
        <v>229</v>
      </c>
      <c r="L115" s="414">
        <v>207</v>
      </c>
    </row>
    <row r="116" spans="1:12" x14ac:dyDescent="0.2">
      <c r="A116" s="371" t="s">
        <v>2939</v>
      </c>
      <c r="B116" s="371" t="s">
        <v>2948</v>
      </c>
      <c r="C116" s="414">
        <v>961</v>
      </c>
      <c r="D116" s="414">
        <v>544</v>
      </c>
      <c r="E116" s="414">
        <v>457</v>
      </c>
      <c r="F116" s="414">
        <v>837</v>
      </c>
      <c r="G116" s="414">
        <v>606</v>
      </c>
      <c r="H116" s="414">
        <v>399</v>
      </c>
      <c r="I116" s="414">
        <v>591</v>
      </c>
      <c r="J116" s="414">
        <v>609</v>
      </c>
      <c r="K116" s="414">
        <v>404</v>
      </c>
      <c r="L116" s="414">
        <v>307</v>
      </c>
    </row>
    <row r="117" spans="1:12" x14ac:dyDescent="0.2">
      <c r="A117" s="370" t="s">
        <v>2949</v>
      </c>
      <c r="C117" s="414">
        <f t="shared" ref="C117:L117" si="13">SUBTOTAL(1,C108:C116)</f>
        <v>659.55555555555554</v>
      </c>
      <c r="D117" s="414">
        <f t="shared" si="13"/>
        <v>312.44444444444446</v>
      </c>
      <c r="E117" s="414">
        <f t="shared" si="13"/>
        <v>297.22222222222223</v>
      </c>
      <c r="F117" s="414">
        <f t="shared" si="13"/>
        <v>556.44444444444446</v>
      </c>
      <c r="G117" s="414">
        <f t="shared" si="13"/>
        <v>407.88888888888891</v>
      </c>
      <c r="H117" s="414">
        <f t="shared" si="13"/>
        <v>284.11111111111109</v>
      </c>
      <c r="I117" s="414">
        <f t="shared" si="13"/>
        <v>439.55555555555554</v>
      </c>
      <c r="J117" s="414">
        <f t="shared" si="13"/>
        <v>415.22222222222223</v>
      </c>
      <c r="K117" s="414">
        <f t="shared" si="13"/>
        <v>290</v>
      </c>
      <c r="L117" s="414">
        <f t="shared" si="13"/>
        <v>240</v>
      </c>
    </row>
    <row r="118" spans="1:12" x14ac:dyDescent="0.2">
      <c r="A118" s="371" t="s">
        <v>2950</v>
      </c>
      <c r="B118" s="371" t="s">
        <v>2951</v>
      </c>
      <c r="C118" s="414">
        <v>803</v>
      </c>
      <c r="D118" s="414">
        <v>452</v>
      </c>
      <c r="E118" s="414">
        <v>414</v>
      </c>
      <c r="F118" s="414">
        <v>767</v>
      </c>
      <c r="G118" s="414"/>
      <c r="H118" s="414">
        <v>604</v>
      </c>
      <c r="I118" s="414">
        <v>923</v>
      </c>
      <c r="J118" s="414">
        <v>684</v>
      </c>
      <c r="K118" s="414">
        <v>571</v>
      </c>
      <c r="L118" s="414">
        <v>468</v>
      </c>
    </row>
    <row r="119" spans="1:12" x14ac:dyDescent="0.2">
      <c r="A119" s="371" t="s">
        <v>2950</v>
      </c>
      <c r="B119" s="371" t="s">
        <v>2952</v>
      </c>
      <c r="C119" s="414">
        <v>585</v>
      </c>
      <c r="D119" s="414">
        <v>323</v>
      </c>
      <c r="E119" s="414">
        <v>334</v>
      </c>
      <c r="F119" s="414">
        <v>624</v>
      </c>
      <c r="G119" s="414">
        <v>957</v>
      </c>
      <c r="H119" s="414">
        <v>443</v>
      </c>
      <c r="I119" s="414">
        <v>672</v>
      </c>
      <c r="J119" s="414">
        <v>514</v>
      </c>
      <c r="K119" s="414">
        <v>498</v>
      </c>
      <c r="L119" s="414">
        <v>483</v>
      </c>
    </row>
    <row r="120" spans="1:12" x14ac:dyDescent="0.2">
      <c r="A120" s="371" t="s">
        <v>2950</v>
      </c>
      <c r="B120" s="371" t="s">
        <v>2953</v>
      </c>
      <c r="C120" s="414">
        <v>860</v>
      </c>
      <c r="D120" s="414">
        <v>355</v>
      </c>
      <c r="E120" s="414">
        <v>389</v>
      </c>
      <c r="F120" s="414">
        <v>730</v>
      </c>
      <c r="G120" s="414">
        <v>884</v>
      </c>
      <c r="H120" s="414">
        <v>430</v>
      </c>
      <c r="I120" s="414">
        <v>846</v>
      </c>
      <c r="J120" s="414">
        <v>587</v>
      </c>
      <c r="K120" s="414">
        <v>396</v>
      </c>
      <c r="L120" s="414">
        <v>355</v>
      </c>
    </row>
    <row r="121" spans="1:12" x14ac:dyDescent="0.2">
      <c r="A121" s="371" t="s">
        <v>2950</v>
      </c>
      <c r="B121" s="371" t="s">
        <v>2954</v>
      </c>
      <c r="C121" s="414">
        <v>741</v>
      </c>
      <c r="D121" s="414">
        <v>687</v>
      </c>
      <c r="E121" s="414">
        <v>534</v>
      </c>
      <c r="F121" s="414">
        <v>879</v>
      </c>
      <c r="G121" s="414">
        <v>1051</v>
      </c>
      <c r="H121" s="414">
        <v>641</v>
      </c>
      <c r="I121" s="414">
        <v>874</v>
      </c>
      <c r="J121" s="414">
        <v>635</v>
      </c>
      <c r="K121" s="414"/>
      <c r="L121" s="414"/>
    </row>
    <row r="122" spans="1:12" x14ac:dyDescent="0.2">
      <c r="A122" s="371" t="s">
        <v>2950</v>
      </c>
      <c r="B122" s="371" t="s">
        <v>2955</v>
      </c>
      <c r="C122" s="414">
        <v>616</v>
      </c>
      <c r="D122" s="414">
        <v>398</v>
      </c>
      <c r="E122" s="414">
        <v>326</v>
      </c>
      <c r="F122" s="414">
        <v>619</v>
      </c>
      <c r="G122" s="414">
        <v>873</v>
      </c>
      <c r="H122" s="414">
        <v>583</v>
      </c>
      <c r="I122" s="414">
        <v>866</v>
      </c>
      <c r="J122" s="414">
        <v>672</v>
      </c>
      <c r="K122" s="414">
        <v>603</v>
      </c>
      <c r="L122" s="414">
        <v>459</v>
      </c>
    </row>
    <row r="123" spans="1:12" x14ac:dyDescent="0.2">
      <c r="A123" s="371" t="s">
        <v>2950</v>
      </c>
      <c r="B123" s="371" t="s">
        <v>2956</v>
      </c>
      <c r="C123" s="414">
        <v>963</v>
      </c>
      <c r="D123" s="414">
        <v>621</v>
      </c>
      <c r="E123" s="414">
        <v>578</v>
      </c>
      <c r="F123" s="414">
        <v>838</v>
      </c>
      <c r="G123" s="414">
        <v>991</v>
      </c>
      <c r="H123" s="414">
        <v>716</v>
      </c>
      <c r="I123" s="414">
        <v>1107</v>
      </c>
      <c r="J123" s="414">
        <v>818</v>
      </c>
      <c r="K123" s="414">
        <v>706</v>
      </c>
      <c r="L123" s="414">
        <v>589</v>
      </c>
    </row>
    <row r="124" spans="1:12" x14ac:dyDescent="0.2">
      <c r="A124" s="371" t="s">
        <v>2950</v>
      </c>
      <c r="B124" s="371" t="s">
        <v>2957</v>
      </c>
      <c r="C124" s="414">
        <v>777</v>
      </c>
      <c r="D124" s="414">
        <v>380</v>
      </c>
      <c r="E124" s="414">
        <v>391</v>
      </c>
      <c r="F124" s="414">
        <v>726</v>
      </c>
      <c r="G124" s="414">
        <v>852</v>
      </c>
      <c r="H124" s="414">
        <v>498</v>
      </c>
      <c r="I124" s="414">
        <v>872</v>
      </c>
      <c r="J124" s="414">
        <v>608</v>
      </c>
      <c r="K124" s="414">
        <v>476</v>
      </c>
      <c r="L124" s="414">
        <v>450</v>
      </c>
    </row>
    <row r="125" spans="1:12" x14ac:dyDescent="0.2">
      <c r="A125" s="371" t="s">
        <v>2950</v>
      </c>
      <c r="B125" s="371" t="s">
        <v>2958</v>
      </c>
      <c r="C125" s="414">
        <v>1131</v>
      </c>
      <c r="D125" s="414">
        <v>901</v>
      </c>
      <c r="E125" s="414">
        <v>938</v>
      </c>
      <c r="F125" s="414">
        <v>1137</v>
      </c>
      <c r="G125" s="414">
        <v>1286</v>
      </c>
      <c r="H125" s="414">
        <v>940</v>
      </c>
      <c r="I125" s="414">
        <v>986</v>
      </c>
      <c r="J125" s="414">
        <v>977</v>
      </c>
      <c r="K125" s="414">
        <v>1037</v>
      </c>
      <c r="L125" s="414">
        <v>562</v>
      </c>
    </row>
    <row r="126" spans="1:12" x14ac:dyDescent="0.2">
      <c r="A126" s="371" t="s">
        <v>2950</v>
      </c>
      <c r="B126" s="371" t="s">
        <v>2959</v>
      </c>
      <c r="C126" s="414">
        <v>672</v>
      </c>
      <c r="D126" s="414">
        <v>761</v>
      </c>
      <c r="E126" s="414">
        <v>486</v>
      </c>
      <c r="F126" s="414">
        <v>985</v>
      </c>
      <c r="G126" s="414">
        <v>921</v>
      </c>
      <c r="H126" s="414">
        <v>661</v>
      </c>
      <c r="I126" s="414">
        <v>858</v>
      </c>
      <c r="J126" s="414">
        <v>514</v>
      </c>
      <c r="K126" s="414">
        <v>834</v>
      </c>
      <c r="L126" s="414">
        <v>635</v>
      </c>
    </row>
    <row r="127" spans="1:12" x14ac:dyDescent="0.2">
      <c r="A127" s="371" t="s">
        <v>2950</v>
      </c>
      <c r="B127" s="371" t="s">
        <v>2960</v>
      </c>
      <c r="C127" s="414">
        <v>886</v>
      </c>
      <c r="D127" s="414">
        <v>692</v>
      </c>
      <c r="E127" s="414">
        <v>533</v>
      </c>
      <c r="F127" s="414">
        <v>914</v>
      </c>
      <c r="G127" s="414">
        <v>1123</v>
      </c>
      <c r="H127" s="414">
        <v>748</v>
      </c>
      <c r="I127" s="414">
        <v>1050</v>
      </c>
      <c r="J127" s="414">
        <v>787</v>
      </c>
      <c r="K127" s="414">
        <v>759</v>
      </c>
      <c r="L127" s="414">
        <v>495</v>
      </c>
    </row>
    <row r="128" spans="1:12" x14ac:dyDescent="0.2">
      <c r="A128" s="370" t="s">
        <v>2961</v>
      </c>
      <c r="C128" s="414">
        <f t="shared" ref="C128:L128" si="14">SUBTOTAL(1,C118:C127)</f>
        <v>803.4</v>
      </c>
      <c r="D128" s="414">
        <f t="shared" si="14"/>
        <v>557</v>
      </c>
      <c r="E128" s="414">
        <f t="shared" si="14"/>
        <v>492.3</v>
      </c>
      <c r="F128" s="414">
        <f t="shared" si="14"/>
        <v>821.9</v>
      </c>
      <c r="G128" s="414">
        <f t="shared" si="14"/>
        <v>993.11111111111109</v>
      </c>
      <c r="H128" s="414">
        <f t="shared" si="14"/>
        <v>626.4</v>
      </c>
      <c r="I128" s="414">
        <f t="shared" si="14"/>
        <v>905.4</v>
      </c>
      <c r="J128" s="414">
        <f t="shared" si="14"/>
        <v>679.6</v>
      </c>
      <c r="K128" s="414">
        <f t="shared" si="14"/>
        <v>653.33333333333337</v>
      </c>
      <c r="L128" s="414">
        <f t="shared" si="14"/>
        <v>499.55555555555554</v>
      </c>
    </row>
    <row r="129" spans="1:12" x14ac:dyDescent="0.2">
      <c r="A129" s="371" t="s">
        <v>2962</v>
      </c>
      <c r="B129" s="371" t="s">
        <v>2963</v>
      </c>
      <c r="C129" s="414">
        <v>552</v>
      </c>
      <c r="D129" s="414">
        <v>454</v>
      </c>
      <c r="E129" s="414">
        <v>473</v>
      </c>
      <c r="F129" s="414">
        <v>578</v>
      </c>
      <c r="G129" s="414">
        <v>634</v>
      </c>
      <c r="H129" s="414">
        <v>439</v>
      </c>
      <c r="I129" s="414">
        <v>608</v>
      </c>
      <c r="J129" s="414">
        <v>497</v>
      </c>
      <c r="K129" s="414">
        <v>579</v>
      </c>
      <c r="L129" s="414">
        <v>391</v>
      </c>
    </row>
    <row r="130" spans="1:12" x14ac:dyDescent="0.2">
      <c r="A130" s="371" t="s">
        <v>2962</v>
      </c>
      <c r="B130" s="371" t="s">
        <v>2964</v>
      </c>
      <c r="C130" s="414">
        <v>377</v>
      </c>
      <c r="D130" s="414">
        <v>241</v>
      </c>
      <c r="E130" s="414">
        <v>243</v>
      </c>
      <c r="F130" s="414">
        <v>434</v>
      </c>
      <c r="G130" s="414">
        <v>634</v>
      </c>
      <c r="H130" s="414">
        <v>245</v>
      </c>
      <c r="I130" s="414">
        <v>404</v>
      </c>
      <c r="J130" s="414"/>
      <c r="K130" s="414"/>
      <c r="L130" s="414"/>
    </row>
    <row r="131" spans="1:12" x14ac:dyDescent="0.2">
      <c r="A131" s="371" t="s">
        <v>2962</v>
      </c>
      <c r="B131" s="371" t="s">
        <v>2965</v>
      </c>
      <c r="C131" s="414">
        <v>369</v>
      </c>
      <c r="D131" s="414">
        <v>241</v>
      </c>
      <c r="E131" s="414">
        <v>271</v>
      </c>
      <c r="F131" s="414">
        <v>339</v>
      </c>
      <c r="G131" s="414">
        <v>416</v>
      </c>
      <c r="H131" s="414">
        <v>248</v>
      </c>
      <c r="I131" s="414">
        <v>390</v>
      </c>
      <c r="J131" s="414">
        <v>358</v>
      </c>
      <c r="K131" s="414">
        <v>350</v>
      </c>
      <c r="L131" s="414">
        <v>289</v>
      </c>
    </row>
    <row r="132" spans="1:12" x14ac:dyDescent="0.2">
      <c r="A132" s="371" t="s">
        <v>2962</v>
      </c>
      <c r="B132" s="371" t="s">
        <v>2966</v>
      </c>
      <c r="C132" s="414">
        <v>503</v>
      </c>
      <c r="D132" s="414">
        <v>414</v>
      </c>
      <c r="E132" s="414">
        <v>424</v>
      </c>
      <c r="F132" s="414">
        <v>552</v>
      </c>
      <c r="G132" s="414">
        <v>570</v>
      </c>
      <c r="H132" s="414">
        <v>396</v>
      </c>
      <c r="I132" s="414">
        <v>611</v>
      </c>
      <c r="J132" s="414">
        <v>481</v>
      </c>
      <c r="K132" s="414">
        <v>650</v>
      </c>
      <c r="L132" s="414">
        <v>544</v>
      </c>
    </row>
    <row r="133" spans="1:12" x14ac:dyDescent="0.2">
      <c r="A133" s="371" t="s">
        <v>2962</v>
      </c>
      <c r="B133" s="371" t="s">
        <v>2967</v>
      </c>
      <c r="C133" s="414">
        <v>404</v>
      </c>
      <c r="D133" s="414">
        <v>303</v>
      </c>
      <c r="E133" s="414">
        <v>318</v>
      </c>
      <c r="F133" s="414">
        <v>495</v>
      </c>
      <c r="G133" s="414">
        <v>618</v>
      </c>
      <c r="H133" s="414">
        <v>335</v>
      </c>
      <c r="I133" s="414">
        <v>501</v>
      </c>
      <c r="J133" s="414">
        <v>454</v>
      </c>
      <c r="K133" s="414">
        <v>436</v>
      </c>
      <c r="L133" s="414">
        <v>333</v>
      </c>
    </row>
    <row r="134" spans="1:12" x14ac:dyDescent="0.2">
      <c r="A134" s="371" t="s">
        <v>2962</v>
      </c>
      <c r="B134" s="371" t="s">
        <v>2968</v>
      </c>
      <c r="C134" s="414">
        <v>234</v>
      </c>
      <c r="D134" s="414">
        <v>119</v>
      </c>
      <c r="E134" s="414">
        <v>154</v>
      </c>
      <c r="F134" s="414">
        <v>223</v>
      </c>
      <c r="G134" s="414">
        <v>237</v>
      </c>
      <c r="H134" s="414">
        <v>140</v>
      </c>
      <c r="I134" s="414">
        <v>239</v>
      </c>
      <c r="J134" s="414">
        <v>241</v>
      </c>
      <c r="K134" s="414">
        <v>183</v>
      </c>
      <c r="L134" s="414">
        <v>151</v>
      </c>
    </row>
    <row r="135" spans="1:12" x14ac:dyDescent="0.2">
      <c r="A135" s="371" t="s">
        <v>2962</v>
      </c>
      <c r="B135" s="371" t="s">
        <v>2969</v>
      </c>
      <c r="C135" s="414">
        <v>391</v>
      </c>
      <c r="D135" s="414">
        <v>224</v>
      </c>
      <c r="E135" s="414">
        <v>256</v>
      </c>
      <c r="F135" s="414">
        <v>391</v>
      </c>
      <c r="G135" s="414">
        <v>482</v>
      </c>
      <c r="H135" s="414">
        <v>307</v>
      </c>
      <c r="I135" s="414">
        <v>360</v>
      </c>
      <c r="J135" s="414">
        <v>359</v>
      </c>
      <c r="K135" s="414">
        <v>335</v>
      </c>
      <c r="L135" s="414">
        <v>355</v>
      </c>
    </row>
    <row r="136" spans="1:12" x14ac:dyDescent="0.2">
      <c r="A136" s="371" t="s">
        <v>2962</v>
      </c>
      <c r="B136" s="371" t="s">
        <v>2970</v>
      </c>
      <c r="C136" s="414">
        <v>459</v>
      </c>
      <c r="D136" s="414">
        <v>342</v>
      </c>
      <c r="E136" s="414">
        <v>311</v>
      </c>
      <c r="F136" s="414">
        <v>541</v>
      </c>
      <c r="G136" s="414">
        <v>669</v>
      </c>
      <c r="H136" s="414">
        <v>349</v>
      </c>
      <c r="I136" s="414">
        <v>545</v>
      </c>
      <c r="J136" s="414">
        <v>470</v>
      </c>
      <c r="K136" s="414">
        <v>472</v>
      </c>
      <c r="L136" s="414">
        <v>452</v>
      </c>
    </row>
    <row r="137" spans="1:12" x14ac:dyDescent="0.2">
      <c r="A137" s="371" t="s">
        <v>2962</v>
      </c>
      <c r="B137" s="371" t="s">
        <v>2971</v>
      </c>
      <c r="C137" s="414">
        <v>343</v>
      </c>
      <c r="D137" s="414">
        <v>187</v>
      </c>
      <c r="E137" s="414">
        <v>230</v>
      </c>
      <c r="F137" s="414">
        <v>337</v>
      </c>
      <c r="G137" s="414">
        <v>440</v>
      </c>
      <c r="H137" s="414">
        <v>242</v>
      </c>
      <c r="I137" s="414">
        <v>357</v>
      </c>
      <c r="J137" s="414">
        <v>314</v>
      </c>
      <c r="K137" s="414">
        <v>260</v>
      </c>
      <c r="L137" s="414">
        <v>269</v>
      </c>
    </row>
    <row r="138" spans="1:12" x14ac:dyDescent="0.2">
      <c r="A138" s="371" t="s">
        <v>2962</v>
      </c>
      <c r="B138" s="371" t="s">
        <v>2972</v>
      </c>
      <c r="C138" s="414">
        <v>309</v>
      </c>
      <c r="D138" s="414">
        <v>154</v>
      </c>
      <c r="E138" s="414">
        <v>170</v>
      </c>
      <c r="F138" s="414">
        <v>236</v>
      </c>
      <c r="G138" s="414">
        <v>271</v>
      </c>
      <c r="H138" s="414">
        <v>189</v>
      </c>
      <c r="I138" s="414">
        <v>326</v>
      </c>
      <c r="J138" s="414">
        <v>299</v>
      </c>
      <c r="K138" s="414">
        <v>225</v>
      </c>
      <c r="L138" s="414">
        <v>215</v>
      </c>
    </row>
    <row r="139" spans="1:12" x14ac:dyDescent="0.2">
      <c r="A139" s="370" t="s">
        <v>2973</v>
      </c>
      <c r="C139" s="414">
        <f t="shared" ref="C139:L139" si="15">SUBTOTAL(1,C129:C138)</f>
        <v>394.1</v>
      </c>
      <c r="D139" s="414">
        <f t="shared" si="15"/>
        <v>267.89999999999998</v>
      </c>
      <c r="E139" s="414">
        <f t="shared" si="15"/>
        <v>285</v>
      </c>
      <c r="F139" s="414">
        <f t="shared" si="15"/>
        <v>412.6</v>
      </c>
      <c r="G139" s="414">
        <f t="shared" si="15"/>
        <v>497.1</v>
      </c>
      <c r="H139" s="414">
        <f t="shared" si="15"/>
        <v>289</v>
      </c>
      <c r="I139" s="414">
        <f t="shared" si="15"/>
        <v>434.1</v>
      </c>
      <c r="J139" s="414">
        <f t="shared" si="15"/>
        <v>385.88888888888891</v>
      </c>
      <c r="K139" s="414">
        <f t="shared" si="15"/>
        <v>387.77777777777777</v>
      </c>
      <c r="L139" s="414">
        <f t="shared" si="15"/>
        <v>333.22222222222223</v>
      </c>
    </row>
    <row r="140" spans="1:12" x14ac:dyDescent="0.2">
      <c r="A140" s="371" t="s">
        <v>2974</v>
      </c>
      <c r="B140" s="371" t="s">
        <v>2975</v>
      </c>
      <c r="C140" s="414">
        <v>293</v>
      </c>
      <c r="D140" s="414">
        <v>185</v>
      </c>
      <c r="E140" s="414">
        <v>81</v>
      </c>
      <c r="F140" s="414">
        <v>219</v>
      </c>
      <c r="G140" s="414">
        <v>110</v>
      </c>
      <c r="H140" s="414"/>
      <c r="I140" s="414">
        <v>149</v>
      </c>
      <c r="J140" s="414">
        <v>162</v>
      </c>
      <c r="K140" s="414">
        <v>93</v>
      </c>
      <c r="L140" s="414">
        <v>127</v>
      </c>
    </row>
    <row r="141" spans="1:12" x14ac:dyDescent="0.2">
      <c r="A141" s="371" t="s">
        <v>2974</v>
      </c>
      <c r="B141" s="371" t="s">
        <v>2976</v>
      </c>
      <c r="C141" s="414">
        <v>418</v>
      </c>
      <c r="D141" s="414">
        <v>237</v>
      </c>
      <c r="E141" s="414">
        <v>151</v>
      </c>
      <c r="F141" s="414">
        <v>305</v>
      </c>
      <c r="G141" s="414">
        <v>189</v>
      </c>
      <c r="H141" s="414">
        <v>136</v>
      </c>
      <c r="I141" s="414">
        <v>260</v>
      </c>
      <c r="J141" s="414">
        <v>243</v>
      </c>
      <c r="K141" s="414">
        <v>117</v>
      </c>
      <c r="L141" s="414">
        <v>165</v>
      </c>
    </row>
    <row r="142" spans="1:12" x14ac:dyDescent="0.2">
      <c r="A142" s="371" t="s">
        <v>2974</v>
      </c>
      <c r="B142" s="371" t="s">
        <v>2977</v>
      </c>
      <c r="C142" s="414">
        <v>343</v>
      </c>
      <c r="D142" s="414">
        <v>233</v>
      </c>
      <c r="E142" s="414">
        <v>116</v>
      </c>
      <c r="F142" s="414">
        <v>263</v>
      </c>
      <c r="G142" s="414">
        <v>153</v>
      </c>
      <c r="H142" s="414">
        <v>95</v>
      </c>
      <c r="I142" s="414">
        <v>204</v>
      </c>
      <c r="J142" s="414">
        <v>181</v>
      </c>
      <c r="K142" s="414">
        <v>94</v>
      </c>
      <c r="L142" s="414">
        <v>149</v>
      </c>
    </row>
    <row r="143" spans="1:12" x14ac:dyDescent="0.2">
      <c r="A143" s="371" t="s">
        <v>2974</v>
      </c>
      <c r="B143" s="371" t="s">
        <v>2978</v>
      </c>
      <c r="C143" s="414">
        <v>427</v>
      </c>
      <c r="D143" s="414">
        <v>186</v>
      </c>
      <c r="E143" s="414">
        <v>114</v>
      </c>
      <c r="F143" s="414">
        <v>283</v>
      </c>
      <c r="G143" s="414">
        <v>165</v>
      </c>
      <c r="H143" s="414">
        <v>103</v>
      </c>
      <c r="I143" s="414">
        <v>254</v>
      </c>
      <c r="J143" s="414">
        <v>235</v>
      </c>
      <c r="K143" s="414">
        <v>127</v>
      </c>
      <c r="L143" s="414">
        <v>136</v>
      </c>
    </row>
    <row r="144" spans="1:12" x14ac:dyDescent="0.2">
      <c r="A144" s="371" t="s">
        <v>2974</v>
      </c>
      <c r="B144" s="371" t="s">
        <v>2979</v>
      </c>
      <c r="C144" s="414">
        <v>305</v>
      </c>
      <c r="D144" s="414">
        <v>150</v>
      </c>
      <c r="E144" s="414">
        <v>90</v>
      </c>
      <c r="F144" s="414">
        <v>241</v>
      </c>
      <c r="G144" s="414">
        <v>140</v>
      </c>
      <c r="H144" s="414">
        <v>82</v>
      </c>
      <c r="I144" s="414">
        <v>179</v>
      </c>
      <c r="J144" s="414">
        <v>146</v>
      </c>
      <c r="K144" s="414">
        <v>109</v>
      </c>
      <c r="L144" s="414">
        <v>98</v>
      </c>
    </row>
    <row r="145" spans="1:12" x14ac:dyDescent="0.2">
      <c r="A145" s="371" t="s">
        <v>2974</v>
      </c>
      <c r="B145" s="371" t="s">
        <v>2980</v>
      </c>
      <c r="C145" s="414">
        <v>276</v>
      </c>
      <c r="D145" s="414">
        <v>144</v>
      </c>
      <c r="E145" s="414">
        <v>87</v>
      </c>
      <c r="F145" s="414">
        <v>243</v>
      </c>
      <c r="G145" s="414">
        <v>131</v>
      </c>
      <c r="H145" s="414">
        <v>99</v>
      </c>
      <c r="I145" s="414">
        <v>188</v>
      </c>
      <c r="J145" s="414">
        <v>154</v>
      </c>
      <c r="K145" s="414">
        <v>148</v>
      </c>
      <c r="L145" s="414">
        <v>110</v>
      </c>
    </row>
    <row r="146" spans="1:12" x14ac:dyDescent="0.2">
      <c r="A146" s="371" t="s">
        <v>2974</v>
      </c>
      <c r="B146" s="371" t="s">
        <v>2981</v>
      </c>
      <c r="C146" s="414">
        <v>344</v>
      </c>
      <c r="D146" s="414">
        <v>132</v>
      </c>
      <c r="E146" s="414">
        <v>101</v>
      </c>
      <c r="F146" s="414">
        <v>250</v>
      </c>
      <c r="G146" s="414">
        <v>127</v>
      </c>
      <c r="H146" s="414">
        <v>99</v>
      </c>
      <c r="I146" s="414">
        <v>193</v>
      </c>
      <c r="J146" s="414">
        <v>148</v>
      </c>
      <c r="K146" s="414">
        <v>142</v>
      </c>
      <c r="L146" s="414">
        <v>111</v>
      </c>
    </row>
    <row r="147" spans="1:12" x14ac:dyDescent="0.2">
      <c r="A147" s="370" t="s">
        <v>2982</v>
      </c>
      <c r="C147" s="414">
        <f t="shared" ref="C147:L147" si="16">SUBTOTAL(1,C140:C146)</f>
        <v>343.71428571428572</v>
      </c>
      <c r="D147" s="414">
        <f t="shared" si="16"/>
        <v>181</v>
      </c>
      <c r="E147" s="414">
        <f t="shared" si="16"/>
        <v>105.71428571428571</v>
      </c>
      <c r="F147" s="414">
        <f t="shared" si="16"/>
        <v>257.71428571428572</v>
      </c>
      <c r="G147" s="414">
        <f t="shared" si="16"/>
        <v>145</v>
      </c>
      <c r="H147" s="414">
        <f t="shared" si="16"/>
        <v>102.33333333333333</v>
      </c>
      <c r="I147" s="414">
        <f t="shared" si="16"/>
        <v>203.85714285714286</v>
      </c>
      <c r="J147" s="414">
        <f t="shared" si="16"/>
        <v>181.28571428571428</v>
      </c>
      <c r="K147" s="414">
        <f t="shared" si="16"/>
        <v>118.57142857142857</v>
      </c>
      <c r="L147" s="414">
        <f t="shared" si="16"/>
        <v>128</v>
      </c>
    </row>
    <row r="148" spans="1:12" x14ac:dyDescent="0.2">
      <c r="A148" s="371" t="s">
        <v>2983</v>
      </c>
      <c r="B148" s="371" t="s">
        <v>2984</v>
      </c>
      <c r="C148" s="414">
        <v>46</v>
      </c>
      <c r="D148" s="414">
        <v>22</v>
      </c>
      <c r="E148" s="414">
        <v>22</v>
      </c>
      <c r="F148" s="414">
        <v>64</v>
      </c>
      <c r="G148" s="414">
        <v>22</v>
      </c>
      <c r="H148" s="414"/>
      <c r="I148" s="414">
        <v>70</v>
      </c>
      <c r="J148" s="414">
        <v>37</v>
      </c>
      <c r="K148" s="414">
        <v>22</v>
      </c>
      <c r="L148" s="414">
        <v>38</v>
      </c>
    </row>
    <row r="149" spans="1:12" x14ac:dyDescent="0.2">
      <c r="A149" s="371" t="s">
        <v>2983</v>
      </c>
      <c r="B149" s="371" t="s">
        <v>2985</v>
      </c>
      <c r="C149" s="414">
        <v>37</v>
      </c>
      <c r="D149" s="414">
        <v>18</v>
      </c>
      <c r="E149" s="414">
        <v>10</v>
      </c>
      <c r="F149" s="414">
        <v>41</v>
      </c>
      <c r="G149" s="414">
        <v>13</v>
      </c>
      <c r="H149" s="414">
        <v>15</v>
      </c>
      <c r="I149" s="414">
        <v>63</v>
      </c>
      <c r="J149" s="414">
        <v>32</v>
      </c>
      <c r="K149" s="414">
        <v>28</v>
      </c>
      <c r="L149" s="414">
        <v>40</v>
      </c>
    </row>
    <row r="150" spans="1:12" x14ac:dyDescent="0.2">
      <c r="A150" s="371" t="s">
        <v>2983</v>
      </c>
      <c r="B150" s="371" t="s">
        <v>2986</v>
      </c>
      <c r="C150" s="414">
        <v>40</v>
      </c>
      <c r="D150" s="414">
        <v>20</v>
      </c>
      <c r="E150" s="414">
        <v>17</v>
      </c>
      <c r="F150" s="414">
        <v>53</v>
      </c>
      <c r="G150" s="414">
        <v>12</v>
      </c>
      <c r="H150" s="414">
        <v>18</v>
      </c>
      <c r="I150" s="414">
        <v>82</v>
      </c>
      <c r="J150" s="414">
        <v>29</v>
      </c>
      <c r="K150" s="414">
        <v>22</v>
      </c>
      <c r="L150" s="414">
        <v>34</v>
      </c>
    </row>
    <row r="151" spans="1:12" x14ac:dyDescent="0.2">
      <c r="A151" s="370" t="s">
        <v>2987</v>
      </c>
      <c r="C151" s="414">
        <f t="shared" ref="C151:L151" si="17">SUBTOTAL(1,C148:C150)</f>
        <v>41</v>
      </c>
      <c r="D151" s="414">
        <f t="shared" si="17"/>
        <v>20</v>
      </c>
      <c r="E151" s="414">
        <f t="shared" si="17"/>
        <v>16.333333333333332</v>
      </c>
      <c r="F151" s="414">
        <f t="shared" si="17"/>
        <v>52.666666666666664</v>
      </c>
      <c r="G151" s="414">
        <f t="shared" si="17"/>
        <v>15.666666666666666</v>
      </c>
      <c r="H151" s="414">
        <f t="shared" si="17"/>
        <v>16.5</v>
      </c>
      <c r="I151" s="414">
        <f t="shared" si="17"/>
        <v>71.666666666666671</v>
      </c>
      <c r="J151" s="414">
        <f t="shared" si="17"/>
        <v>32.666666666666664</v>
      </c>
      <c r="K151" s="414">
        <f t="shared" si="17"/>
        <v>24</v>
      </c>
      <c r="L151" s="414">
        <f t="shared" si="17"/>
        <v>37.333333333333336</v>
      </c>
    </row>
    <row r="152" spans="1:12" x14ac:dyDescent="0.2">
      <c r="A152" s="371" t="s">
        <v>2988</v>
      </c>
      <c r="B152" s="371" t="s">
        <v>2989</v>
      </c>
      <c r="C152" s="414">
        <v>1994</v>
      </c>
      <c r="D152" s="414">
        <v>706</v>
      </c>
      <c r="E152" s="414">
        <v>1013</v>
      </c>
      <c r="F152" s="414">
        <v>1290</v>
      </c>
      <c r="G152" s="414">
        <v>1084</v>
      </c>
      <c r="H152" s="414">
        <v>838</v>
      </c>
      <c r="I152" s="414">
        <v>760</v>
      </c>
      <c r="J152" s="414">
        <v>931</v>
      </c>
      <c r="K152" s="414">
        <v>795</v>
      </c>
      <c r="L152" s="414">
        <v>611</v>
      </c>
    </row>
    <row r="153" spans="1:12" x14ac:dyDescent="0.2">
      <c r="A153" s="371" t="s">
        <v>2988</v>
      </c>
      <c r="B153" s="371" t="s">
        <v>2990</v>
      </c>
      <c r="C153" s="414">
        <v>2305</v>
      </c>
      <c r="D153" s="414">
        <v>1487</v>
      </c>
      <c r="E153" s="414">
        <v>2251</v>
      </c>
      <c r="F153" s="414">
        <v>2265</v>
      </c>
      <c r="G153" s="414">
        <v>2790</v>
      </c>
      <c r="H153" s="414">
        <v>2224</v>
      </c>
      <c r="I153" s="414">
        <v>1584</v>
      </c>
      <c r="J153" s="414">
        <v>1861</v>
      </c>
      <c r="K153" s="414">
        <v>1869</v>
      </c>
      <c r="L153" s="414">
        <v>1164</v>
      </c>
    </row>
    <row r="154" spans="1:12" x14ac:dyDescent="0.2">
      <c r="A154" s="371" t="s">
        <v>2988</v>
      </c>
      <c r="B154" s="371" t="s">
        <v>2991</v>
      </c>
      <c r="C154" s="414">
        <v>2199</v>
      </c>
      <c r="D154" s="414">
        <v>1168</v>
      </c>
      <c r="E154" s="414">
        <v>2015</v>
      </c>
      <c r="F154" s="414">
        <v>2019</v>
      </c>
      <c r="G154" s="414">
        <v>2476</v>
      </c>
      <c r="H154" s="414">
        <v>1837</v>
      </c>
      <c r="I154" s="414">
        <v>1264</v>
      </c>
      <c r="J154" s="414">
        <v>1661</v>
      </c>
      <c r="K154" s="414">
        <v>1453</v>
      </c>
      <c r="L154" s="414">
        <v>1127</v>
      </c>
    </row>
    <row r="155" spans="1:12" x14ac:dyDescent="0.2">
      <c r="A155" s="371" t="s">
        <v>2988</v>
      </c>
      <c r="B155" s="371" t="s">
        <v>2992</v>
      </c>
      <c r="C155" s="414">
        <v>2180</v>
      </c>
      <c r="D155" s="414">
        <v>913</v>
      </c>
      <c r="E155" s="414">
        <v>1910</v>
      </c>
      <c r="F155" s="414">
        <v>1624</v>
      </c>
      <c r="G155" s="414">
        <v>2318</v>
      </c>
      <c r="H155" s="414">
        <v>1378</v>
      </c>
      <c r="I155" s="414">
        <v>1220</v>
      </c>
      <c r="J155" s="414">
        <v>1311</v>
      </c>
      <c r="K155" s="414"/>
      <c r="L155" s="414">
        <v>1292</v>
      </c>
    </row>
    <row r="156" spans="1:12" x14ac:dyDescent="0.2">
      <c r="A156" s="371" t="s">
        <v>2988</v>
      </c>
      <c r="B156" s="371" t="s">
        <v>2993</v>
      </c>
      <c r="C156" s="414">
        <v>2170</v>
      </c>
      <c r="D156" s="414">
        <v>1772</v>
      </c>
      <c r="E156" s="414">
        <v>2216</v>
      </c>
      <c r="F156" s="414">
        <v>2414</v>
      </c>
      <c r="G156" s="414">
        <v>2622</v>
      </c>
      <c r="H156" s="414">
        <v>2335</v>
      </c>
      <c r="I156" s="414">
        <v>1778</v>
      </c>
      <c r="J156" s="414">
        <v>2215</v>
      </c>
      <c r="K156" s="414">
        <v>2073</v>
      </c>
      <c r="L156" s="414">
        <v>1415</v>
      </c>
    </row>
    <row r="157" spans="1:12" x14ac:dyDescent="0.2">
      <c r="A157" s="371" t="s">
        <v>2988</v>
      </c>
      <c r="B157" s="371" t="s">
        <v>2994</v>
      </c>
      <c r="C157" s="414">
        <v>2202</v>
      </c>
      <c r="D157" s="414">
        <v>1141</v>
      </c>
      <c r="E157" s="414">
        <v>1693</v>
      </c>
      <c r="F157" s="414">
        <v>2037</v>
      </c>
      <c r="G157" s="414">
        <v>2548</v>
      </c>
      <c r="H157" s="414">
        <v>1939</v>
      </c>
      <c r="I157" s="414">
        <v>1611</v>
      </c>
      <c r="J157" s="414">
        <v>1718</v>
      </c>
      <c r="K157" s="414">
        <v>1639</v>
      </c>
      <c r="L157" s="414">
        <v>1299</v>
      </c>
    </row>
    <row r="158" spans="1:12" x14ac:dyDescent="0.2">
      <c r="A158" s="371" t="s">
        <v>2988</v>
      </c>
      <c r="B158" s="371" t="s">
        <v>2995</v>
      </c>
      <c r="C158" s="414">
        <v>1325</v>
      </c>
      <c r="D158" s="414">
        <v>556</v>
      </c>
      <c r="E158" s="414">
        <v>807</v>
      </c>
      <c r="F158" s="414">
        <v>993</v>
      </c>
      <c r="G158" s="414">
        <v>846</v>
      </c>
      <c r="H158" s="414">
        <v>676</v>
      </c>
      <c r="I158" s="414">
        <v>595</v>
      </c>
      <c r="J158" s="414">
        <v>649</v>
      </c>
      <c r="K158" s="414">
        <v>620</v>
      </c>
      <c r="L158" s="414">
        <v>426</v>
      </c>
    </row>
    <row r="159" spans="1:12" x14ac:dyDescent="0.2">
      <c r="A159" s="370" t="s">
        <v>2996</v>
      </c>
      <c r="C159" s="414">
        <f t="shared" ref="C159:L159" si="18">SUBTOTAL(1,C152:C158)</f>
        <v>2053.5714285714284</v>
      </c>
      <c r="D159" s="414">
        <f t="shared" si="18"/>
        <v>1106.1428571428571</v>
      </c>
      <c r="E159" s="414">
        <f t="shared" si="18"/>
        <v>1700.7142857142858</v>
      </c>
      <c r="F159" s="414">
        <f t="shared" si="18"/>
        <v>1806</v>
      </c>
      <c r="G159" s="414">
        <f t="shared" si="18"/>
        <v>2097.7142857142858</v>
      </c>
      <c r="H159" s="414">
        <f t="shared" si="18"/>
        <v>1603.8571428571429</v>
      </c>
      <c r="I159" s="414">
        <f t="shared" si="18"/>
        <v>1258.8571428571429</v>
      </c>
      <c r="J159" s="414">
        <f t="shared" si="18"/>
        <v>1478</v>
      </c>
      <c r="K159" s="414">
        <f t="shared" si="18"/>
        <v>1408.1666666666667</v>
      </c>
      <c r="L159" s="414">
        <f t="shared" si="18"/>
        <v>1047.7142857142858</v>
      </c>
    </row>
    <row r="160" spans="1:12" x14ac:dyDescent="0.2">
      <c r="A160" s="371" t="s">
        <v>2997</v>
      </c>
      <c r="B160" s="371" t="s">
        <v>2998</v>
      </c>
      <c r="C160" s="414">
        <v>308</v>
      </c>
      <c r="D160" s="414">
        <v>258</v>
      </c>
      <c r="E160" s="414">
        <v>121</v>
      </c>
      <c r="F160" s="414">
        <v>229</v>
      </c>
      <c r="G160" s="414">
        <v>189</v>
      </c>
      <c r="H160" s="414">
        <v>73</v>
      </c>
      <c r="I160" s="414">
        <v>136</v>
      </c>
      <c r="J160" s="414">
        <v>166</v>
      </c>
      <c r="K160" s="414">
        <v>77</v>
      </c>
      <c r="L160" s="414">
        <v>126</v>
      </c>
    </row>
    <row r="161" spans="1:12" x14ac:dyDescent="0.2">
      <c r="A161" s="371" t="s">
        <v>2997</v>
      </c>
      <c r="B161" s="371" t="s">
        <v>2999</v>
      </c>
      <c r="C161" s="414">
        <v>385</v>
      </c>
      <c r="D161" s="414">
        <v>242</v>
      </c>
      <c r="E161" s="414">
        <v>129</v>
      </c>
      <c r="F161" s="414">
        <v>215</v>
      </c>
      <c r="G161" s="414">
        <v>208</v>
      </c>
      <c r="H161" s="414">
        <v>87</v>
      </c>
      <c r="I161" s="414">
        <v>123</v>
      </c>
      <c r="J161" s="414">
        <v>201</v>
      </c>
      <c r="K161" s="414">
        <v>95</v>
      </c>
      <c r="L161" s="414">
        <v>150</v>
      </c>
    </row>
    <row r="162" spans="1:12" x14ac:dyDescent="0.2">
      <c r="A162" s="371" t="s">
        <v>2997</v>
      </c>
      <c r="B162" s="371" t="s">
        <v>3000</v>
      </c>
      <c r="C162" s="414">
        <v>444</v>
      </c>
      <c r="D162" s="414">
        <v>280</v>
      </c>
      <c r="E162" s="414">
        <v>193</v>
      </c>
      <c r="F162" s="414">
        <v>273</v>
      </c>
      <c r="G162" s="414">
        <v>276</v>
      </c>
      <c r="H162" s="414">
        <v>120</v>
      </c>
      <c r="I162" s="414">
        <v>313</v>
      </c>
      <c r="J162" s="414">
        <v>244</v>
      </c>
      <c r="K162" s="414">
        <v>119</v>
      </c>
      <c r="L162" s="414">
        <v>165</v>
      </c>
    </row>
    <row r="163" spans="1:12" x14ac:dyDescent="0.2">
      <c r="A163" s="371" t="s">
        <v>2997</v>
      </c>
      <c r="B163" s="371" t="s">
        <v>3001</v>
      </c>
      <c r="C163" s="414">
        <v>270</v>
      </c>
      <c r="D163" s="414">
        <v>162</v>
      </c>
      <c r="E163" s="414">
        <v>78</v>
      </c>
      <c r="F163" s="414">
        <v>190</v>
      </c>
      <c r="G163" s="414">
        <v>109</v>
      </c>
      <c r="H163" s="414">
        <v>52</v>
      </c>
      <c r="I163" s="414">
        <v>83</v>
      </c>
      <c r="J163" s="414">
        <v>162</v>
      </c>
      <c r="K163" s="414">
        <v>62</v>
      </c>
      <c r="L163" s="414">
        <v>74</v>
      </c>
    </row>
    <row r="164" spans="1:12" x14ac:dyDescent="0.2">
      <c r="A164" s="370" t="s">
        <v>3002</v>
      </c>
      <c r="C164" s="414">
        <f t="shared" ref="C164:L164" si="19">SUBTOTAL(1,C160:C163)</f>
        <v>351.75</v>
      </c>
      <c r="D164" s="414">
        <f t="shared" si="19"/>
        <v>235.5</v>
      </c>
      <c r="E164" s="414">
        <f t="shared" si="19"/>
        <v>130.25</v>
      </c>
      <c r="F164" s="414">
        <f t="shared" si="19"/>
        <v>226.75</v>
      </c>
      <c r="G164" s="414">
        <f t="shared" si="19"/>
        <v>195.5</v>
      </c>
      <c r="H164" s="414">
        <f t="shared" si="19"/>
        <v>83</v>
      </c>
      <c r="I164" s="414">
        <f t="shared" si="19"/>
        <v>163.75</v>
      </c>
      <c r="J164" s="414">
        <f t="shared" si="19"/>
        <v>193.25</v>
      </c>
      <c r="K164" s="414">
        <f t="shared" si="19"/>
        <v>88.25</v>
      </c>
      <c r="L164" s="414">
        <f t="shared" si="19"/>
        <v>128.75</v>
      </c>
    </row>
    <row r="165" spans="1:12" x14ac:dyDescent="0.2">
      <c r="A165" s="371" t="s">
        <v>3003</v>
      </c>
      <c r="B165" s="371" t="s">
        <v>3004</v>
      </c>
      <c r="C165" s="414">
        <v>1075</v>
      </c>
      <c r="D165" s="414">
        <v>337</v>
      </c>
      <c r="E165" s="414">
        <v>601</v>
      </c>
      <c r="F165" s="414">
        <v>633</v>
      </c>
      <c r="G165" s="414">
        <v>607</v>
      </c>
      <c r="H165" s="414">
        <v>411</v>
      </c>
      <c r="I165" s="414">
        <v>557</v>
      </c>
      <c r="J165" s="414">
        <v>435</v>
      </c>
      <c r="K165" s="414">
        <v>307</v>
      </c>
      <c r="L165" s="414">
        <v>277</v>
      </c>
    </row>
    <row r="166" spans="1:12" x14ac:dyDescent="0.2">
      <c r="A166" s="371" t="s">
        <v>3003</v>
      </c>
      <c r="B166" s="371" t="s">
        <v>3005</v>
      </c>
      <c r="C166" s="414">
        <v>1330</v>
      </c>
      <c r="D166" s="414">
        <v>440</v>
      </c>
      <c r="E166" s="414">
        <v>748</v>
      </c>
      <c r="F166" s="414">
        <v>878</v>
      </c>
      <c r="G166" s="414"/>
      <c r="H166" s="414"/>
      <c r="I166" s="414"/>
      <c r="J166" s="414"/>
      <c r="K166" s="414"/>
      <c r="L166" s="414"/>
    </row>
    <row r="167" spans="1:12" x14ac:dyDescent="0.2">
      <c r="A167" s="371" t="s">
        <v>3003</v>
      </c>
      <c r="B167" s="371" t="s">
        <v>3006</v>
      </c>
      <c r="C167" s="414">
        <v>1351</v>
      </c>
      <c r="D167" s="414">
        <v>438</v>
      </c>
      <c r="E167" s="414">
        <v>602</v>
      </c>
      <c r="F167" s="414">
        <v>733</v>
      </c>
      <c r="G167" s="414">
        <v>614</v>
      </c>
      <c r="H167" s="414">
        <v>427</v>
      </c>
      <c r="I167" s="414">
        <v>616</v>
      </c>
      <c r="J167" s="414">
        <v>531</v>
      </c>
      <c r="K167" s="414">
        <v>280</v>
      </c>
      <c r="L167" s="414">
        <v>345</v>
      </c>
    </row>
    <row r="168" spans="1:12" x14ac:dyDescent="0.2">
      <c r="A168" s="371" t="s">
        <v>3003</v>
      </c>
      <c r="B168" s="371" t="s">
        <v>3007</v>
      </c>
      <c r="C168" s="414">
        <v>543</v>
      </c>
      <c r="D168" s="414">
        <v>196</v>
      </c>
      <c r="E168" s="414">
        <v>224</v>
      </c>
      <c r="F168" s="414"/>
      <c r="G168" s="414">
        <v>184</v>
      </c>
      <c r="H168" s="414">
        <v>117</v>
      </c>
      <c r="I168" s="414">
        <v>169</v>
      </c>
      <c r="J168" s="414"/>
      <c r="K168" s="414"/>
      <c r="L168" s="414"/>
    </row>
    <row r="169" spans="1:12" x14ac:dyDescent="0.2">
      <c r="A169" s="371" t="s">
        <v>3003</v>
      </c>
      <c r="B169" s="371" t="s">
        <v>3008</v>
      </c>
      <c r="C169" s="414">
        <v>631</v>
      </c>
      <c r="D169" s="414">
        <v>215</v>
      </c>
      <c r="E169" s="414">
        <v>226</v>
      </c>
      <c r="F169" s="414">
        <v>235</v>
      </c>
      <c r="G169" s="414">
        <v>169</v>
      </c>
      <c r="H169" s="414">
        <v>142</v>
      </c>
      <c r="I169" s="414">
        <v>192</v>
      </c>
      <c r="J169" s="414">
        <v>223</v>
      </c>
      <c r="K169" s="414">
        <v>103</v>
      </c>
      <c r="L169" s="414">
        <v>116</v>
      </c>
    </row>
    <row r="170" spans="1:12" x14ac:dyDescent="0.2">
      <c r="A170" s="371" t="s">
        <v>3003</v>
      </c>
      <c r="B170" s="371" t="s">
        <v>3009</v>
      </c>
      <c r="C170" s="414">
        <v>1172</v>
      </c>
      <c r="D170" s="414">
        <v>361</v>
      </c>
      <c r="E170" s="414">
        <v>570</v>
      </c>
      <c r="F170" s="414">
        <v>686</v>
      </c>
      <c r="G170" s="414">
        <v>565</v>
      </c>
      <c r="H170" s="414">
        <v>450</v>
      </c>
      <c r="I170" s="414">
        <v>664</v>
      </c>
      <c r="J170" s="414">
        <v>542</v>
      </c>
      <c r="K170" s="414">
        <v>302</v>
      </c>
      <c r="L170" s="414">
        <v>290</v>
      </c>
    </row>
    <row r="171" spans="1:12" x14ac:dyDescent="0.2">
      <c r="A171" s="371" t="s">
        <v>3003</v>
      </c>
      <c r="B171" s="371" t="s">
        <v>3010</v>
      </c>
      <c r="C171" s="414">
        <v>1187</v>
      </c>
      <c r="D171" s="414">
        <v>327</v>
      </c>
      <c r="E171" s="414">
        <v>397</v>
      </c>
      <c r="F171" s="414">
        <v>509</v>
      </c>
      <c r="G171" s="414">
        <v>433</v>
      </c>
      <c r="H171" s="414">
        <v>230</v>
      </c>
      <c r="I171" s="414">
        <v>389</v>
      </c>
      <c r="J171" s="414">
        <v>448</v>
      </c>
      <c r="K171" s="414">
        <v>170</v>
      </c>
      <c r="L171" s="414"/>
    </row>
    <row r="172" spans="1:12" x14ac:dyDescent="0.2">
      <c r="A172" s="371" t="s">
        <v>3003</v>
      </c>
      <c r="B172" s="371" t="s">
        <v>3011</v>
      </c>
      <c r="C172" s="414">
        <v>1417</v>
      </c>
      <c r="D172" s="414">
        <v>421</v>
      </c>
      <c r="E172" s="414">
        <v>501</v>
      </c>
      <c r="F172" s="414">
        <v>724</v>
      </c>
      <c r="G172" s="414">
        <v>539</v>
      </c>
      <c r="H172" s="414">
        <v>340</v>
      </c>
      <c r="I172" s="414">
        <v>647</v>
      </c>
      <c r="J172" s="414">
        <v>516</v>
      </c>
      <c r="K172" s="414">
        <v>302</v>
      </c>
      <c r="L172" s="414">
        <v>287</v>
      </c>
    </row>
    <row r="173" spans="1:12" x14ac:dyDescent="0.2">
      <c r="A173" s="370" t="s">
        <v>3012</v>
      </c>
      <c r="C173" s="414">
        <f t="shared" ref="C173:L173" si="20">SUBTOTAL(1,C165:C172)</f>
        <v>1088.25</v>
      </c>
      <c r="D173" s="414">
        <f t="shared" si="20"/>
        <v>341.875</v>
      </c>
      <c r="E173" s="414">
        <f t="shared" si="20"/>
        <v>483.625</v>
      </c>
      <c r="F173" s="414">
        <f t="shared" si="20"/>
        <v>628.28571428571433</v>
      </c>
      <c r="G173" s="414">
        <f t="shared" si="20"/>
        <v>444.42857142857144</v>
      </c>
      <c r="H173" s="414">
        <f t="shared" si="20"/>
        <v>302.42857142857144</v>
      </c>
      <c r="I173" s="414">
        <f t="shared" si="20"/>
        <v>462</v>
      </c>
      <c r="J173" s="414">
        <f t="shared" si="20"/>
        <v>449.16666666666669</v>
      </c>
      <c r="K173" s="414">
        <f t="shared" si="20"/>
        <v>244</v>
      </c>
      <c r="L173" s="414">
        <f t="shared" si="20"/>
        <v>263</v>
      </c>
    </row>
    <row r="174" spans="1:12" x14ac:dyDescent="0.2">
      <c r="A174" s="371" t="s">
        <v>3013</v>
      </c>
      <c r="B174" s="371" t="s">
        <v>3014</v>
      </c>
      <c r="C174" s="414">
        <v>1239</v>
      </c>
      <c r="D174" s="414">
        <v>1000</v>
      </c>
      <c r="E174" s="414">
        <v>805</v>
      </c>
      <c r="F174" s="414">
        <v>1153</v>
      </c>
      <c r="G174" s="414">
        <v>1528</v>
      </c>
      <c r="H174" s="414">
        <v>967</v>
      </c>
      <c r="I174" s="414">
        <v>898</v>
      </c>
      <c r="J174" s="414">
        <v>1141</v>
      </c>
      <c r="K174" s="414">
        <v>887</v>
      </c>
      <c r="L174" s="414">
        <v>593</v>
      </c>
    </row>
    <row r="175" spans="1:12" x14ac:dyDescent="0.2">
      <c r="A175" s="371" t="s">
        <v>3013</v>
      </c>
      <c r="B175" s="371" t="s">
        <v>3015</v>
      </c>
      <c r="C175" s="414">
        <v>959</v>
      </c>
      <c r="D175" s="414">
        <v>453</v>
      </c>
      <c r="E175" s="414">
        <v>469</v>
      </c>
      <c r="F175" s="414">
        <v>879</v>
      </c>
      <c r="G175" s="414">
        <v>641</v>
      </c>
      <c r="H175" s="414">
        <v>550</v>
      </c>
      <c r="I175" s="414">
        <v>617</v>
      </c>
      <c r="J175" s="414">
        <v>649</v>
      </c>
      <c r="K175" s="414">
        <v>463</v>
      </c>
      <c r="L175" s="414">
        <v>387</v>
      </c>
    </row>
    <row r="176" spans="1:12" x14ac:dyDescent="0.2">
      <c r="A176" s="371" t="s">
        <v>3013</v>
      </c>
      <c r="B176" s="371" t="s">
        <v>3016</v>
      </c>
      <c r="C176" s="414">
        <v>1393</v>
      </c>
      <c r="D176" s="414">
        <v>1012</v>
      </c>
      <c r="E176" s="414">
        <v>842</v>
      </c>
      <c r="F176" s="414">
        <v>1189</v>
      </c>
      <c r="G176" s="414">
        <v>1436</v>
      </c>
      <c r="H176" s="414">
        <v>941</v>
      </c>
      <c r="I176" s="414">
        <v>774</v>
      </c>
      <c r="J176" s="414">
        <v>1203</v>
      </c>
      <c r="K176" s="414">
        <v>954</v>
      </c>
      <c r="L176" s="414">
        <v>662</v>
      </c>
    </row>
    <row r="177" spans="1:12" x14ac:dyDescent="0.2">
      <c r="A177" s="371" t="s">
        <v>3013</v>
      </c>
      <c r="B177" s="371" t="s">
        <v>3017</v>
      </c>
      <c r="C177" s="414">
        <v>925</v>
      </c>
      <c r="D177" s="414">
        <v>370</v>
      </c>
      <c r="E177" s="414">
        <v>420</v>
      </c>
      <c r="F177" s="414">
        <v>724</v>
      </c>
      <c r="G177" s="414">
        <v>469</v>
      </c>
      <c r="H177" s="414">
        <v>391</v>
      </c>
      <c r="I177" s="414">
        <v>502</v>
      </c>
      <c r="J177" s="414">
        <v>565</v>
      </c>
      <c r="K177" s="414">
        <v>353</v>
      </c>
      <c r="L177" s="414">
        <v>281</v>
      </c>
    </row>
    <row r="178" spans="1:12" x14ac:dyDescent="0.2">
      <c r="A178" s="371" t="s">
        <v>3013</v>
      </c>
      <c r="B178" s="371" t="s">
        <v>3018</v>
      </c>
      <c r="C178" s="414">
        <v>975</v>
      </c>
      <c r="D178" s="414">
        <v>548</v>
      </c>
      <c r="E178" s="414">
        <v>480</v>
      </c>
      <c r="F178" s="414">
        <v>975</v>
      </c>
      <c r="G178" s="414">
        <v>722</v>
      </c>
      <c r="H178" s="414">
        <v>520</v>
      </c>
      <c r="I178" s="414">
        <v>617</v>
      </c>
      <c r="J178" s="414">
        <v>741</v>
      </c>
      <c r="K178" s="414">
        <v>468</v>
      </c>
      <c r="L178" s="414">
        <v>348</v>
      </c>
    </row>
    <row r="179" spans="1:12" x14ac:dyDescent="0.2">
      <c r="A179" s="371" t="s">
        <v>3013</v>
      </c>
      <c r="B179" s="371" t="s">
        <v>3019</v>
      </c>
      <c r="C179" s="414">
        <v>2012</v>
      </c>
      <c r="D179" s="414">
        <v>1397</v>
      </c>
      <c r="E179" s="414">
        <v>1437</v>
      </c>
      <c r="F179" s="414">
        <v>1820</v>
      </c>
      <c r="G179" s="414">
        <v>1928</v>
      </c>
      <c r="H179" s="414">
        <v>1608</v>
      </c>
      <c r="I179" s="414">
        <v>1301</v>
      </c>
      <c r="J179" s="414">
        <v>1576</v>
      </c>
      <c r="K179" s="414"/>
      <c r="L179" s="414"/>
    </row>
    <row r="180" spans="1:12" x14ac:dyDescent="0.2">
      <c r="A180" s="371" t="s">
        <v>3013</v>
      </c>
      <c r="B180" s="371" t="s">
        <v>3020</v>
      </c>
      <c r="C180" s="414">
        <v>992</v>
      </c>
      <c r="D180" s="414">
        <v>482</v>
      </c>
      <c r="E180" s="414">
        <v>503</v>
      </c>
      <c r="F180" s="414">
        <v>783</v>
      </c>
      <c r="G180" s="414">
        <v>763</v>
      </c>
      <c r="H180" s="414">
        <v>475</v>
      </c>
      <c r="I180" s="414">
        <v>605</v>
      </c>
      <c r="J180" s="414">
        <v>745</v>
      </c>
      <c r="K180" s="414">
        <v>604</v>
      </c>
      <c r="L180" s="414">
        <v>391</v>
      </c>
    </row>
    <row r="181" spans="1:12" x14ac:dyDescent="0.2">
      <c r="A181" s="371" t="s">
        <v>3013</v>
      </c>
      <c r="B181" s="371" t="s">
        <v>3021</v>
      </c>
      <c r="C181" s="414">
        <v>3376</v>
      </c>
      <c r="D181" s="414"/>
      <c r="E181" s="414">
        <v>1962</v>
      </c>
      <c r="F181" s="414">
        <v>2792</v>
      </c>
      <c r="G181" s="414">
        <v>3055</v>
      </c>
      <c r="H181" s="414">
        <v>2659</v>
      </c>
      <c r="I181" s="414">
        <v>2079</v>
      </c>
      <c r="J181" s="414">
        <v>2898</v>
      </c>
      <c r="K181" s="414">
        <v>2627</v>
      </c>
      <c r="L181" s="414">
        <v>1511</v>
      </c>
    </row>
    <row r="182" spans="1:12" x14ac:dyDescent="0.2">
      <c r="A182" s="371" t="s">
        <v>3013</v>
      </c>
      <c r="B182" s="371" t="s">
        <v>3022</v>
      </c>
      <c r="C182" s="414">
        <v>1372</v>
      </c>
      <c r="D182" s="414">
        <v>989</v>
      </c>
      <c r="E182" s="414">
        <v>998</v>
      </c>
      <c r="F182" s="414">
        <v>1067</v>
      </c>
      <c r="G182" s="414">
        <v>1359</v>
      </c>
      <c r="H182" s="414">
        <v>991</v>
      </c>
      <c r="I182" s="414">
        <v>1061</v>
      </c>
      <c r="J182" s="414">
        <v>1114</v>
      </c>
      <c r="K182" s="414">
        <v>898</v>
      </c>
      <c r="L182" s="414">
        <v>490</v>
      </c>
    </row>
    <row r="183" spans="1:12" x14ac:dyDescent="0.2">
      <c r="A183" s="371" t="s">
        <v>3013</v>
      </c>
      <c r="B183" s="371" t="s">
        <v>3023</v>
      </c>
      <c r="C183" s="414">
        <v>1937</v>
      </c>
      <c r="D183" s="414">
        <v>1035</v>
      </c>
      <c r="E183" s="414"/>
      <c r="F183" s="414">
        <v>1654</v>
      </c>
      <c r="G183" s="414">
        <v>1873</v>
      </c>
      <c r="H183" s="414">
        <v>1719</v>
      </c>
      <c r="I183" s="414">
        <v>1137</v>
      </c>
      <c r="J183" s="414">
        <v>1717</v>
      </c>
      <c r="K183" s="414">
        <v>1584</v>
      </c>
      <c r="L183" s="414">
        <v>650</v>
      </c>
    </row>
    <row r="184" spans="1:12" x14ac:dyDescent="0.2">
      <c r="A184" s="371" t="s">
        <v>3013</v>
      </c>
      <c r="B184" s="371" t="s">
        <v>3024</v>
      </c>
      <c r="C184" s="414"/>
      <c r="D184" s="414"/>
      <c r="E184" s="414"/>
      <c r="F184" s="414">
        <v>2523</v>
      </c>
      <c r="G184" s="414">
        <v>2372</v>
      </c>
      <c r="H184" s="414">
        <v>2260</v>
      </c>
      <c r="I184" s="414">
        <v>1631</v>
      </c>
      <c r="J184" s="414">
        <v>2185</v>
      </c>
      <c r="K184" s="414">
        <v>2508</v>
      </c>
      <c r="L184" s="414">
        <v>1005</v>
      </c>
    </row>
    <row r="185" spans="1:12" x14ac:dyDescent="0.2">
      <c r="A185" s="371" t="s">
        <v>3013</v>
      </c>
      <c r="B185" s="371" t="s">
        <v>3025</v>
      </c>
      <c r="C185" s="414">
        <v>946</v>
      </c>
      <c r="D185" s="414">
        <v>496</v>
      </c>
      <c r="E185" s="414">
        <v>434</v>
      </c>
      <c r="F185" s="414">
        <v>741</v>
      </c>
      <c r="G185" s="414"/>
      <c r="H185" s="414">
        <v>508</v>
      </c>
      <c r="I185" s="414">
        <v>674</v>
      </c>
      <c r="J185" s="414">
        <v>663</v>
      </c>
      <c r="K185" s="414">
        <v>453</v>
      </c>
      <c r="L185" s="414">
        <v>309</v>
      </c>
    </row>
    <row r="186" spans="1:12" x14ac:dyDescent="0.2">
      <c r="A186" s="371" t="s">
        <v>3013</v>
      </c>
      <c r="B186" s="371" t="s">
        <v>3026</v>
      </c>
      <c r="C186" s="414">
        <v>2732</v>
      </c>
      <c r="D186" s="414">
        <v>1762</v>
      </c>
      <c r="E186" s="414">
        <v>1686</v>
      </c>
      <c r="F186" s="414">
        <v>2445</v>
      </c>
      <c r="G186" s="414">
        <v>2870</v>
      </c>
      <c r="H186" s="414">
        <v>2727</v>
      </c>
      <c r="I186" s="414">
        <v>1628</v>
      </c>
      <c r="J186" s="414">
        <v>2331</v>
      </c>
      <c r="K186" s="414">
        <v>2438</v>
      </c>
      <c r="L186" s="414">
        <v>1217</v>
      </c>
    </row>
    <row r="187" spans="1:12" x14ac:dyDescent="0.2">
      <c r="A187" s="371" t="s">
        <v>3013</v>
      </c>
      <c r="B187" s="371" t="s">
        <v>3027</v>
      </c>
      <c r="C187" s="414">
        <v>1104</v>
      </c>
      <c r="D187" s="414">
        <v>555</v>
      </c>
      <c r="E187" s="414">
        <v>431</v>
      </c>
      <c r="F187" s="414">
        <v>854</v>
      </c>
      <c r="G187" s="414">
        <v>735</v>
      </c>
      <c r="H187" s="414">
        <v>468</v>
      </c>
      <c r="I187" s="414">
        <v>585</v>
      </c>
      <c r="J187" s="414">
        <v>617</v>
      </c>
      <c r="K187" s="414">
        <v>438</v>
      </c>
      <c r="L187" s="414">
        <v>379</v>
      </c>
    </row>
    <row r="188" spans="1:12" x14ac:dyDescent="0.2">
      <c r="A188" s="371" t="s">
        <v>3013</v>
      </c>
      <c r="B188" s="371" t="s">
        <v>3028</v>
      </c>
      <c r="C188" s="414"/>
      <c r="D188" s="414"/>
      <c r="E188" s="414"/>
      <c r="F188" s="414">
        <v>625</v>
      </c>
      <c r="G188" s="414">
        <v>443</v>
      </c>
      <c r="H188" s="414">
        <v>263</v>
      </c>
      <c r="I188" s="414">
        <v>322</v>
      </c>
      <c r="J188" s="414">
        <v>419</v>
      </c>
      <c r="K188" s="414">
        <v>283</v>
      </c>
      <c r="L188" s="414">
        <v>190</v>
      </c>
    </row>
    <row r="189" spans="1:12" x14ac:dyDescent="0.2">
      <c r="A189" s="371" t="s">
        <v>3013</v>
      </c>
      <c r="B189" s="371" t="s">
        <v>3029</v>
      </c>
      <c r="C189" s="414">
        <v>980</v>
      </c>
      <c r="D189" s="414">
        <v>497</v>
      </c>
      <c r="E189" s="414">
        <v>471</v>
      </c>
      <c r="F189" s="414">
        <v>750</v>
      </c>
      <c r="G189" s="414">
        <v>660</v>
      </c>
      <c r="H189" s="414">
        <v>465</v>
      </c>
      <c r="I189" s="414">
        <v>538</v>
      </c>
      <c r="J189" s="414">
        <v>636</v>
      </c>
      <c r="K189" s="414">
        <v>496</v>
      </c>
      <c r="L189" s="414">
        <v>375</v>
      </c>
    </row>
    <row r="190" spans="1:12" x14ac:dyDescent="0.2">
      <c r="A190" s="371" t="s">
        <v>3013</v>
      </c>
      <c r="B190" s="371" t="s">
        <v>3030</v>
      </c>
      <c r="C190" s="414">
        <v>2517</v>
      </c>
      <c r="D190" s="414">
        <v>1215</v>
      </c>
      <c r="E190" s="414">
        <v>1570</v>
      </c>
      <c r="F190" s="414">
        <v>2058</v>
      </c>
      <c r="G190" s="414">
        <v>2351</v>
      </c>
      <c r="H190" s="414">
        <v>1795</v>
      </c>
      <c r="I190" s="414">
        <v>1338</v>
      </c>
      <c r="J190" s="414">
        <v>1957</v>
      </c>
      <c r="K190" s="414">
        <v>1827</v>
      </c>
      <c r="L190" s="414">
        <v>801</v>
      </c>
    </row>
    <row r="191" spans="1:12" x14ac:dyDescent="0.2">
      <c r="A191" s="370" t="s">
        <v>3031</v>
      </c>
      <c r="C191" s="414">
        <f t="shared" ref="C191:L191" si="21">SUBTOTAL(1,C174:C190)</f>
        <v>1563.9333333333334</v>
      </c>
      <c r="D191" s="414">
        <f t="shared" si="21"/>
        <v>843.64285714285711</v>
      </c>
      <c r="E191" s="414">
        <f t="shared" si="21"/>
        <v>893.42857142857144</v>
      </c>
      <c r="F191" s="414">
        <f t="shared" si="21"/>
        <v>1354.8235294117646</v>
      </c>
      <c r="G191" s="414">
        <f t="shared" si="21"/>
        <v>1450.3125</v>
      </c>
      <c r="H191" s="414">
        <f t="shared" si="21"/>
        <v>1135.7058823529412</v>
      </c>
      <c r="I191" s="414">
        <f t="shared" si="21"/>
        <v>959.23529411764707</v>
      </c>
      <c r="J191" s="414">
        <f t="shared" si="21"/>
        <v>1244.5294117647059</v>
      </c>
      <c r="K191" s="414">
        <f t="shared" si="21"/>
        <v>1080.0625</v>
      </c>
      <c r="L191" s="414">
        <f t="shared" si="21"/>
        <v>599.3125</v>
      </c>
    </row>
    <row r="192" spans="1:12" x14ac:dyDescent="0.2">
      <c r="A192" s="371" t="s">
        <v>3032</v>
      </c>
      <c r="B192" s="371" t="s">
        <v>3033</v>
      </c>
      <c r="C192" s="414">
        <v>1188</v>
      </c>
      <c r="D192" s="414">
        <v>878</v>
      </c>
      <c r="E192" s="414">
        <v>860</v>
      </c>
      <c r="F192" s="414">
        <v>1247</v>
      </c>
      <c r="G192" s="414">
        <v>1468</v>
      </c>
      <c r="H192" s="414">
        <v>1125</v>
      </c>
      <c r="I192" s="414">
        <v>951</v>
      </c>
      <c r="J192" s="414">
        <v>986</v>
      </c>
      <c r="K192" s="414">
        <v>1083</v>
      </c>
      <c r="L192" s="414">
        <v>528</v>
      </c>
    </row>
    <row r="193" spans="1:12" x14ac:dyDescent="0.2">
      <c r="A193" s="371" t="s">
        <v>3032</v>
      </c>
      <c r="B193" s="371" t="s">
        <v>3034</v>
      </c>
      <c r="C193" s="414">
        <v>1004</v>
      </c>
      <c r="D193" s="414">
        <v>881</v>
      </c>
      <c r="E193" s="414">
        <v>942</v>
      </c>
      <c r="F193" s="414">
        <v>1303</v>
      </c>
      <c r="G193" s="414">
        <v>1847</v>
      </c>
      <c r="H193" s="414">
        <v>1294</v>
      </c>
      <c r="I193" s="414">
        <v>903</v>
      </c>
      <c r="J193" s="414">
        <v>1091</v>
      </c>
      <c r="K193" s="414">
        <v>1567</v>
      </c>
      <c r="L193" s="414">
        <v>658</v>
      </c>
    </row>
    <row r="194" spans="1:12" x14ac:dyDescent="0.2">
      <c r="A194" s="371" t="s">
        <v>3032</v>
      </c>
      <c r="B194" s="371" t="s">
        <v>3035</v>
      </c>
      <c r="C194" s="414">
        <v>1618</v>
      </c>
      <c r="D194" s="414">
        <v>1445</v>
      </c>
      <c r="E194" s="414">
        <v>1409</v>
      </c>
      <c r="F194" s="414">
        <v>2059</v>
      </c>
      <c r="G194" s="414">
        <v>2060</v>
      </c>
      <c r="H194" s="414">
        <v>2127</v>
      </c>
      <c r="I194" s="414">
        <v>1639</v>
      </c>
      <c r="J194" s="414">
        <v>2037</v>
      </c>
      <c r="K194" s="414">
        <v>2348</v>
      </c>
      <c r="L194" s="414">
        <v>814</v>
      </c>
    </row>
    <row r="195" spans="1:12" x14ac:dyDescent="0.2">
      <c r="A195" s="371" t="s">
        <v>3032</v>
      </c>
      <c r="B195" s="371" t="s">
        <v>3036</v>
      </c>
      <c r="C195" s="414"/>
      <c r="D195" s="414">
        <v>1024</v>
      </c>
      <c r="E195" s="414">
        <v>1281</v>
      </c>
      <c r="F195" s="414">
        <v>1776</v>
      </c>
      <c r="G195" s="414">
        <v>1906</v>
      </c>
      <c r="H195" s="414">
        <v>1612</v>
      </c>
      <c r="I195" s="414">
        <v>1068</v>
      </c>
      <c r="J195" s="414"/>
      <c r="K195" s="414">
        <v>1477</v>
      </c>
      <c r="L195" s="414"/>
    </row>
    <row r="196" spans="1:12" x14ac:dyDescent="0.2">
      <c r="A196" s="371" t="s">
        <v>3032</v>
      </c>
      <c r="B196" s="371" t="s">
        <v>3020</v>
      </c>
      <c r="C196" s="414">
        <v>1595</v>
      </c>
      <c r="D196" s="414">
        <v>1310</v>
      </c>
      <c r="E196" s="414">
        <v>1533</v>
      </c>
      <c r="F196" s="414">
        <v>2089</v>
      </c>
      <c r="G196" s="414">
        <v>2288</v>
      </c>
      <c r="H196" s="414">
        <v>1941</v>
      </c>
      <c r="I196" s="414">
        <v>1493</v>
      </c>
      <c r="J196" s="414">
        <v>2218</v>
      </c>
      <c r="K196" s="414">
        <v>2217</v>
      </c>
      <c r="L196" s="414">
        <v>861</v>
      </c>
    </row>
    <row r="197" spans="1:12" x14ac:dyDescent="0.2">
      <c r="A197" s="371" t="s">
        <v>3032</v>
      </c>
      <c r="B197" s="371" t="s">
        <v>3037</v>
      </c>
      <c r="C197" s="414">
        <v>2092</v>
      </c>
      <c r="D197" s="414">
        <v>1530</v>
      </c>
      <c r="E197" s="414">
        <v>1793</v>
      </c>
      <c r="F197" s="414">
        <v>2395</v>
      </c>
      <c r="G197" s="414">
        <v>2427</v>
      </c>
      <c r="H197" s="414">
        <v>2236</v>
      </c>
      <c r="I197" s="414">
        <v>1707</v>
      </c>
      <c r="J197" s="414">
        <v>2744</v>
      </c>
      <c r="K197" s="414"/>
      <c r="L197" s="414">
        <v>1114</v>
      </c>
    </row>
    <row r="198" spans="1:12" x14ac:dyDescent="0.2">
      <c r="A198" s="371" t="s">
        <v>3032</v>
      </c>
      <c r="B198" s="371" t="s">
        <v>3038</v>
      </c>
      <c r="C198" s="414">
        <v>990</v>
      </c>
      <c r="D198" s="414">
        <v>699</v>
      </c>
      <c r="E198" s="414">
        <v>667</v>
      </c>
      <c r="F198" s="414">
        <v>1246</v>
      </c>
      <c r="G198" s="414">
        <v>1281</v>
      </c>
      <c r="H198" s="414">
        <v>1076</v>
      </c>
      <c r="I198" s="414">
        <v>1058</v>
      </c>
      <c r="J198" s="414">
        <v>1176</v>
      </c>
      <c r="K198" s="414">
        <v>1407</v>
      </c>
      <c r="L198" s="414">
        <v>442</v>
      </c>
    </row>
    <row r="199" spans="1:12" x14ac:dyDescent="0.2">
      <c r="A199" s="371" t="s">
        <v>3032</v>
      </c>
      <c r="B199" s="371" t="s">
        <v>3039</v>
      </c>
      <c r="C199" s="414">
        <v>1253</v>
      </c>
      <c r="D199" s="414">
        <v>921</v>
      </c>
      <c r="E199" s="414">
        <v>957</v>
      </c>
      <c r="F199" s="414">
        <v>1296</v>
      </c>
      <c r="G199" s="414">
        <v>1946</v>
      </c>
      <c r="H199" s="414">
        <v>1394</v>
      </c>
      <c r="I199" s="414">
        <v>1027</v>
      </c>
      <c r="J199" s="414"/>
      <c r="K199" s="414">
        <v>1897</v>
      </c>
      <c r="L199" s="414">
        <v>654</v>
      </c>
    </row>
    <row r="200" spans="1:12" x14ac:dyDescent="0.2">
      <c r="A200" s="371" t="s">
        <v>3032</v>
      </c>
      <c r="B200" s="371" t="s">
        <v>3040</v>
      </c>
      <c r="C200" s="414">
        <v>1334</v>
      </c>
      <c r="D200" s="414">
        <v>915</v>
      </c>
      <c r="E200" s="414">
        <v>972</v>
      </c>
      <c r="F200" s="414">
        <v>1229</v>
      </c>
      <c r="G200" s="414">
        <v>1543</v>
      </c>
      <c r="H200" s="414">
        <v>1173</v>
      </c>
      <c r="I200" s="414">
        <v>969</v>
      </c>
      <c r="J200" s="414">
        <v>1010</v>
      </c>
      <c r="K200" s="414">
        <v>1216</v>
      </c>
      <c r="L200" s="414">
        <v>568</v>
      </c>
    </row>
    <row r="201" spans="1:12" x14ac:dyDescent="0.2">
      <c r="A201" s="371" t="s">
        <v>3032</v>
      </c>
      <c r="B201" s="371" t="s">
        <v>3041</v>
      </c>
      <c r="C201" s="414">
        <v>1105</v>
      </c>
      <c r="D201" s="414">
        <v>816</v>
      </c>
      <c r="E201" s="414">
        <v>862</v>
      </c>
      <c r="F201" s="414">
        <v>1443</v>
      </c>
      <c r="G201" s="414">
        <v>1715</v>
      </c>
      <c r="H201" s="414">
        <v>1374</v>
      </c>
      <c r="I201" s="414">
        <v>1163</v>
      </c>
      <c r="J201" s="414">
        <v>1475</v>
      </c>
      <c r="K201" s="414">
        <v>1775</v>
      </c>
      <c r="L201" s="414">
        <v>599</v>
      </c>
    </row>
    <row r="202" spans="1:12" x14ac:dyDescent="0.2">
      <c r="A202" s="371" t="s">
        <v>3032</v>
      </c>
      <c r="B202" s="371" t="s">
        <v>3042</v>
      </c>
      <c r="C202" s="414">
        <v>1136</v>
      </c>
      <c r="D202" s="414">
        <v>906</v>
      </c>
      <c r="E202" s="414">
        <v>892</v>
      </c>
      <c r="F202" s="414">
        <v>1585</v>
      </c>
      <c r="G202" s="414">
        <v>1666</v>
      </c>
      <c r="H202" s="414">
        <v>1249</v>
      </c>
      <c r="I202" s="414">
        <v>1075</v>
      </c>
      <c r="J202" s="414">
        <v>1044</v>
      </c>
      <c r="K202" s="414">
        <v>1469</v>
      </c>
      <c r="L202" s="414">
        <v>459</v>
      </c>
    </row>
    <row r="203" spans="1:12" x14ac:dyDescent="0.2">
      <c r="A203" s="370" t="s">
        <v>3043</v>
      </c>
      <c r="C203" s="414">
        <f t="shared" ref="C203:L203" si="22">SUBTOTAL(1,C192:C202)</f>
        <v>1331.5</v>
      </c>
      <c r="D203" s="414">
        <f t="shared" si="22"/>
        <v>1029.5454545454545</v>
      </c>
      <c r="E203" s="414">
        <f t="shared" si="22"/>
        <v>1106.1818181818182</v>
      </c>
      <c r="F203" s="414">
        <f t="shared" si="22"/>
        <v>1606.1818181818182</v>
      </c>
      <c r="G203" s="414">
        <f t="shared" si="22"/>
        <v>1831.5454545454545</v>
      </c>
      <c r="H203" s="414">
        <f t="shared" si="22"/>
        <v>1509.1818181818182</v>
      </c>
      <c r="I203" s="414">
        <f t="shared" si="22"/>
        <v>1186.6363636363637</v>
      </c>
      <c r="J203" s="414">
        <f t="shared" si="22"/>
        <v>1531.2222222222222</v>
      </c>
      <c r="K203" s="414">
        <f t="shared" si="22"/>
        <v>1645.6</v>
      </c>
      <c r="L203" s="414">
        <f t="shared" si="22"/>
        <v>669.7</v>
      </c>
    </row>
    <row r="204" spans="1:12" x14ac:dyDescent="0.2">
      <c r="A204" s="371" t="s">
        <v>3044</v>
      </c>
      <c r="B204" s="371" t="s">
        <v>3045</v>
      </c>
      <c r="C204" s="414">
        <v>101</v>
      </c>
      <c r="D204" s="414">
        <v>38</v>
      </c>
      <c r="E204" s="414">
        <v>44</v>
      </c>
      <c r="F204" s="414">
        <v>104</v>
      </c>
      <c r="G204" s="414">
        <v>40</v>
      </c>
      <c r="H204" s="414">
        <v>36</v>
      </c>
      <c r="I204" s="414">
        <v>96</v>
      </c>
      <c r="J204" s="414">
        <v>73</v>
      </c>
      <c r="K204" s="414">
        <v>37</v>
      </c>
      <c r="L204" s="414">
        <v>77</v>
      </c>
    </row>
    <row r="205" spans="1:12" x14ac:dyDescent="0.2">
      <c r="A205" s="371" t="s">
        <v>3044</v>
      </c>
      <c r="B205" s="371" t="s">
        <v>3046</v>
      </c>
      <c r="C205" s="414"/>
      <c r="D205" s="414">
        <v>69</v>
      </c>
      <c r="E205" s="414">
        <v>61</v>
      </c>
      <c r="F205" s="414">
        <v>122</v>
      </c>
      <c r="G205" s="414">
        <v>73</v>
      </c>
      <c r="H205" s="414">
        <v>53</v>
      </c>
      <c r="I205" s="414">
        <v>141</v>
      </c>
      <c r="J205" s="414">
        <v>103</v>
      </c>
      <c r="K205" s="414">
        <v>69</v>
      </c>
      <c r="L205" s="414">
        <v>121</v>
      </c>
    </row>
    <row r="206" spans="1:12" x14ac:dyDescent="0.2">
      <c r="A206" s="371" t="s">
        <v>3044</v>
      </c>
      <c r="B206" s="371" t="s">
        <v>3047</v>
      </c>
      <c r="C206" s="414">
        <v>93</v>
      </c>
      <c r="D206" s="414">
        <v>51</v>
      </c>
      <c r="E206" s="414">
        <v>43</v>
      </c>
      <c r="F206" s="414">
        <v>98</v>
      </c>
      <c r="G206" s="414">
        <v>32</v>
      </c>
      <c r="H206" s="414">
        <v>26</v>
      </c>
      <c r="I206" s="414">
        <v>74</v>
      </c>
      <c r="J206" s="414">
        <v>64</v>
      </c>
      <c r="K206" s="414">
        <v>40</v>
      </c>
      <c r="L206" s="414">
        <v>66</v>
      </c>
    </row>
    <row r="207" spans="1:12" x14ac:dyDescent="0.2">
      <c r="A207" s="370" t="s">
        <v>3048</v>
      </c>
      <c r="C207" s="414">
        <f t="shared" ref="C207:L207" si="23">SUBTOTAL(1,C204:C206)</f>
        <v>97</v>
      </c>
      <c r="D207" s="414">
        <f t="shared" si="23"/>
        <v>52.666666666666664</v>
      </c>
      <c r="E207" s="414">
        <f t="shared" si="23"/>
        <v>49.333333333333336</v>
      </c>
      <c r="F207" s="414">
        <f t="shared" si="23"/>
        <v>108</v>
      </c>
      <c r="G207" s="414">
        <f t="shared" si="23"/>
        <v>48.333333333333336</v>
      </c>
      <c r="H207" s="414">
        <f t="shared" si="23"/>
        <v>38.333333333333336</v>
      </c>
      <c r="I207" s="414">
        <f t="shared" si="23"/>
        <v>103.66666666666667</v>
      </c>
      <c r="J207" s="414">
        <f t="shared" si="23"/>
        <v>80</v>
      </c>
      <c r="K207" s="414">
        <f t="shared" si="23"/>
        <v>48.666666666666664</v>
      </c>
      <c r="L207" s="414">
        <f t="shared" si="23"/>
        <v>88</v>
      </c>
    </row>
    <row r="208" spans="1:12" x14ac:dyDescent="0.2">
      <c r="A208" s="371" t="s">
        <v>3049</v>
      </c>
      <c r="B208" s="371" t="s">
        <v>3050</v>
      </c>
      <c r="C208" s="414"/>
      <c r="D208" s="414">
        <v>136</v>
      </c>
      <c r="E208" s="414">
        <v>179</v>
      </c>
      <c r="F208" s="414">
        <v>305</v>
      </c>
      <c r="G208" s="414">
        <v>339</v>
      </c>
      <c r="H208" s="414">
        <v>226</v>
      </c>
      <c r="I208" s="414">
        <v>340</v>
      </c>
      <c r="J208" s="414"/>
      <c r="K208" s="414">
        <v>231</v>
      </c>
      <c r="L208" s="414">
        <v>186</v>
      </c>
    </row>
    <row r="209" spans="1:12" x14ac:dyDescent="0.2">
      <c r="A209" s="371" t="s">
        <v>3049</v>
      </c>
      <c r="B209" s="371" t="s">
        <v>3051</v>
      </c>
      <c r="C209" s="414"/>
      <c r="D209" s="414">
        <v>165</v>
      </c>
      <c r="E209" s="414">
        <v>174</v>
      </c>
      <c r="F209" s="414">
        <v>300</v>
      </c>
      <c r="G209" s="414">
        <v>357</v>
      </c>
      <c r="H209" s="414">
        <v>243</v>
      </c>
      <c r="I209" s="414">
        <v>322</v>
      </c>
      <c r="J209" s="414">
        <v>298</v>
      </c>
      <c r="K209" s="414">
        <v>195</v>
      </c>
      <c r="L209" s="414">
        <v>176</v>
      </c>
    </row>
    <row r="210" spans="1:12" x14ac:dyDescent="0.2">
      <c r="A210" s="371" t="s">
        <v>3049</v>
      </c>
      <c r="B210" s="371" t="s">
        <v>3052</v>
      </c>
      <c r="C210" s="414">
        <v>509</v>
      </c>
      <c r="D210" s="414">
        <v>260</v>
      </c>
      <c r="E210" s="414">
        <v>286</v>
      </c>
      <c r="F210" s="414">
        <v>509</v>
      </c>
      <c r="G210" s="414">
        <v>675</v>
      </c>
      <c r="H210" s="414">
        <v>400</v>
      </c>
      <c r="I210" s="414">
        <v>551</v>
      </c>
      <c r="J210" s="414">
        <v>463</v>
      </c>
      <c r="K210" s="414"/>
      <c r="L210" s="414">
        <v>381</v>
      </c>
    </row>
    <row r="211" spans="1:12" x14ac:dyDescent="0.2">
      <c r="A211" s="371" t="s">
        <v>3049</v>
      </c>
      <c r="B211" s="371" t="s">
        <v>3053</v>
      </c>
      <c r="C211" s="414">
        <v>394</v>
      </c>
      <c r="D211" s="414">
        <v>210</v>
      </c>
      <c r="E211" s="414">
        <v>221</v>
      </c>
      <c r="F211" s="414">
        <v>355</v>
      </c>
      <c r="G211" s="414">
        <v>481</v>
      </c>
      <c r="H211" s="414">
        <v>251</v>
      </c>
      <c r="I211" s="414">
        <v>348</v>
      </c>
      <c r="J211" s="414">
        <v>298</v>
      </c>
      <c r="K211" s="414">
        <v>240</v>
      </c>
      <c r="L211" s="414">
        <v>261</v>
      </c>
    </row>
    <row r="212" spans="1:12" x14ac:dyDescent="0.2">
      <c r="A212" s="371" t="s">
        <v>3049</v>
      </c>
      <c r="B212" s="371" t="s">
        <v>3054</v>
      </c>
      <c r="C212" s="414">
        <v>355</v>
      </c>
      <c r="D212" s="414">
        <v>177</v>
      </c>
      <c r="E212" s="414">
        <v>173</v>
      </c>
      <c r="F212" s="414">
        <v>286</v>
      </c>
      <c r="G212" s="414">
        <v>331</v>
      </c>
      <c r="H212" s="414">
        <v>217</v>
      </c>
      <c r="I212" s="414">
        <v>283</v>
      </c>
      <c r="J212" s="414">
        <v>275</v>
      </c>
      <c r="K212" s="414">
        <v>214</v>
      </c>
      <c r="L212" s="414">
        <v>167</v>
      </c>
    </row>
    <row r="213" spans="1:12" x14ac:dyDescent="0.2">
      <c r="A213" s="371" t="s">
        <v>3049</v>
      </c>
      <c r="B213" s="371" t="s">
        <v>3055</v>
      </c>
      <c r="C213" s="414">
        <v>491</v>
      </c>
      <c r="D213" s="414">
        <v>243</v>
      </c>
      <c r="E213" s="414">
        <v>263</v>
      </c>
      <c r="F213" s="414">
        <v>444</v>
      </c>
      <c r="G213" s="414">
        <v>512</v>
      </c>
      <c r="H213" s="414">
        <v>343</v>
      </c>
      <c r="I213" s="414">
        <v>484</v>
      </c>
      <c r="J213" s="414">
        <v>507</v>
      </c>
      <c r="K213" s="414">
        <v>350</v>
      </c>
      <c r="L213" s="414">
        <v>351</v>
      </c>
    </row>
    <row r="214" spans="1:12" x14ac:dyDescent="0.2">
      <c r="A214" s="371" t="s">
        <v>3049</v>
      </c>
      <c r="B214" s="371" t="s">
        <v>2937</v>
      </c>
      <c r="C214" s="414">
        <v>287</v>
      </c>
      <c r="D214" s="414">
        <v>120</v>
      </c>
      <c r="E214" s="414">
        <v>139</v>
      </c>
      <c r="F214" s="414">
        <v>257</v>
      </c>
      <c r="G214" s="414">
        <v>193</v>
      </c>
      <c r="H214" s="414">
        <v>149</v>
      </c>
      <c r="I214" s="414">
        <v>276</v>
      </c>
      <c r="J214" s="414">
        <v>240</v>
      </c>
      <c r="K214" s="414">
        <v>187</v>
      </c>
      <c r="L214" s="414">
        <v>147</v>
      </c>
    </row>
    <row r="215" spans="1:12" x14ac:dyDescent="0.2">
      <c r="A215" s="371" t="s">
        <v>3049</v>
      </c>
      <c r="B215" s="371" t="s">
        <v>3056</v>
      </c>
      <c r="C215" s="414">
        <v>303</v>
      </c>
      <c r="D215" s="414">
        <v>147</v>
      </c>
      <c r="E215" s="414">
        <v>138</v>
      </c>
      <c r="F215" s="414">
        <v>268</v>
      </c>
      <c r="G215" s="414">
        <v>289</v>
      </c>
      <c r="H215" s="414">
        <v>178</v>
      </c>
      <c r="I215" s="414">
        <v>257</v>
      </c>
      <c r="J215" s="414">
        <v>244</v>
      </c>
      <c r="K215" s="414">
        <v>149</v>
      </c>
      <c r="L215" s="414">
        <v>137</v>
      </c>
    </row>
    <row r="216" spans="1:12" x14ac:dyDescent="0.2">
      <c r="A216" s="371" t="s">
        <v>3049</v>
      </c>
      <c r="B216" s="371" t="s">
        <v>3057</v>
      </c>
      <c r="C216" s="414">
        <v>616</v>
      </c>
      <c r="D216" s="414">
        <v>337</v>
      </c>
      <c r="E216" s="414">
        <v>341</v>
      </c>
      <c r="F216" s="414">
        <v>595</v>
      </c>
      <c r="G216" s="414"/>
      <c r="H216" s="414"/>
      <c r="I216" s="414"/>
      <c r="J216" s="414"/>
      <c r="K216" s="414"/>
      <c r="L216" s="414"/>
    </row>
    <row r="217" spans="1:12" x14ac:dyDescent="0.2">
      <c r="A217" s="370" t="s">
        <v>3058</v>
      </c>
      <c r="C217" s="414">
        <f t="shared" ref="C217:L217" si="24">SUBTOTAL(1,C208:C216)</f>
        <v>422.14285714285717</v>
      </c>
      <c r="D217" s="414">
        <f t="shared" si="24"/>
        <v>199.44444444444446</v>
      </c>
      <c r="E217" s="414">
        <f t="shared" si="24"/>
        <v>212.66666666666666</v>
      </c>
      <c r="F217" s="414">
        <f t="shared" si="24"/>
        <v>368.77777777777777</v>
      </c>
      <c r="G217" s="414">
        <f t="shared" si="24"/>
        <v>397.125</v>
      </c>
      <c r="H217" s="414">
        <f t="shared" si="24"/>
        <v>250.875</v>
      </c>
      <c r="I217" s="414">
        <f t="shared" si="24"/>
        <v>357.625</v>
      </c>
      <c r="J217" s="414">
        <f t="shared" si="24"/>
        <v>332.14285714285717</v>
      </c>
      <c r="K217" s="414">
        <f t="shared" si="24"/>
        <v>223.71428571428572</v>
      </c>
      <c r="L217" s="414">
        <f t="shared" si="24"/>
        <v>225.75</v>
      </c>
    </row>
    <row r="218" spans="1:12" x14ac:dyDescent="0.2">
      <c r="A218" s="371" t="s">
        <v>3059</v>
      </c>
      <c r="B218" s="371" t="s">
        <v>3060</v>
      </c>
      <c r="C218" s="414">
        <v>682</v>
      </c>
      <c r="D218" s="414">
        <v>456</v>
      </c>
      <c r="E218" s="414">
        <v>958</v>
      </c>
      <c r="F218" s="414">
        <v>1173</v>
      </c>
      <c r="G218" s="414">
        <v>990</v>
      </c>
      <c r="H218" s="414">
        <v>607</v>
      </c>
      <c r="I218" s="414">
        <v>715</v>
      </c>
      <c r="J218" s="414">
        <v>752</v>
      </c>
      <c r="K218" s="414">
        <v>864</v>
      </c>
      <c r="L218" s="414">
        <v>511</v>
      </c>
    </row>
    <row r="219" spans="1:12" x14ac:dyDescent="0.2">
      <c r="A219" s="371" t="s">
        <v>3059</v>
      </c>
      <c r="B219" s="371" t="s">
        <v>3061</v>
      </c>
      <c r="C219" s="414">
        <v>867</v>
      </c>
      <c r="D219" s="414">
        <v>1005</v>
      </c>
      <c r="E219" s="414">
        <v>1199</v>
      </c>
      <c r="F219" s="414">
        <v>1628</v>
      </c>
      <c r="G219" s="414">
        <v>1771</v>
      </c>
      <c r="H219" s="414">
        <v>1149</v>
      </c>
      <c r="I219" s="414">
        <v>1140</v>
      </c>
      <c r="J219" s="414">
        <v>1244</v>
      </c>
      <c r="K219" s="414">
        <v>2059</v>
      </c>
      <c r="L219" s="414">
        <v>1047</v>
      </c>
    </row>
    <row r="220" spans="1:12" x14ac:dyDescent="0.2">
      <c r="A220" s="371" t="s">
        <v>3059</v>
      </c>
      <c r="B220" s="371" t="s">
        <v>3062</v>
      </c>
      <c r="C220" s="414">
        <v>978</v>
      </c>
      <c r="D220" s="414">
        <v>921</v>
      </c>
      <c r="E220" s="414">
        <v>1380</v>
      </c>
      <c r="F220" s="414">
        <v>1831</v>
      </c>
      <c r="G220" s="414">
        <v>1209</v>
      </c>
      <c r="H220" s="414">
        <v>900</v>
      </c>
      <c r="I220" s="414">
        <v>954</v>
      </c>
      <c r="J220" s="414">
        <v>1124</v>
      </c>
      <c r="K220" s="414">
        <v>1580</v>
      </c>
      <c r="L220" s="414">
        <v>733</v>
      </c>
    </row>
    <row r="221" spans="1:12" x14ac:dyDescent="0.2">
      <c r="A221" s="371" t="s">
        <v>3059</v>
      </c>
      <c r="B221" s="371" t="s">
        <v>3063</v>
      </c>
      <c r="C221" s="414">
        <v>984</v>
      </c>
      <c r="D221" s="414">
        <v>884</v>
      </c>
      <c r="E221" s="414">
        <v>1112</v>
      </c>
      <c r="F221" s="414">
        <v>1671</v>
      </c>
      <c r="G221" s="414">
        <v>1343</v>
      </c>
      <c r="H221" s="414">
        <v>955</v>
      </c>
      <c r="I221" s="414">
        <v>844</v>
      </c>
      <c r="J221" s="414">
        <v>993</v>
      </c>
      <c r="K221" s="414">
        <v>1611</v>
      </c>
      <c r="L221" s="414">
        <v>917</v>
      </c>
    </row>
    <row r="222" spans="1:12" x14ac:dyDescent="0.2">
      <c r="A222" s="371" t="s">
        <v>3059</v>
      </c>
      <c r="B222" s="371" t="s">
        <v>3064</v>
      </c>
      <c r="C222" s="414">
        <v>872</v>
      </c>
      <c r="D222" s="414">
        <v>671</v>
      </c>
      <c r="E222" s="414">
        <v>957</v>
      </c>
      <c r="F222" s="414">
        <v>1280</v>
      </c>
      <c r="G222" s="414">
        <v>1325</v>
      </c>
      <c r="H222" s="414">
        <v>924</v>
      </c>
      <c r="I222" s="414">
        <v>870</v>
      </c>
      <c r="J222" s="414">
        <v>882</v>
      </c>
      <c r="K222" s="414">
        <v>1124</v>
      </c>
      <c r="L222" s="414">
        <v>805</v>
      </c>
    </row>
    <row r="223" spans="1:12" x14ac:dyDescent="0.2">
      <c r="A223" s="371" t="s">
        <v>3059</v>
      </c>
      <c r="B223" s="371" t="s">
        <v>3065</v>
      </c>
      <c r="C223" s="414">
        <v>830</v>
      </c>
      <c r="D223" s="414">
        <v>688</v>
      </c>
      <c r="E223" s="414">
        <v>986</v>
      </c>
      <c r="F223" s="414">
        <v>2134</v>
      </c>
      <c r="G223" s="414">
        <v>1408</v>
      </c>
      <c r="H223" s="414">
        <v>1085</v>
      </c>
      <c r="I223" s="414">
        <v>954</v>
      </c>
      <c r="J223" s="414">
        <v>953</v>
      </c>
      <c r="K223" s="414">
        <v>1688</v>
      </c>
      <c r="L223" s="414">
        <v>983</v>
      </c>
    </row>
    <row r="224" spans="1:12" x14ac:dyDescent="0.2">
      <c r="A224" s="371" t="s">
        <v>3059</v>
      </c>
      <c r="B224" s="371" t="s">
        <v>3066</v>
      </c>
      <c r="C224" s="414"/>
      <c r="D224" s="414">
        <v>650</v>
      </c>
      <c r="E224" s="414">
        <v>1117</v>
      </c>
      <c r="F224" s="414">
        <v>1221</v>
      </c>
      <c r="G224" s="414">
        <v>1204</v>
      </c>
      <c r="H224" s="414">
        <v>632</v>
      </c>
      <c r="I224" s="414">
        <v>744</v>
      </c>
      <c r="J224" s="414">
        <v>682</v>
      </c>
      <c r="K224" s="414">
        <v>969</v>
      </c>
      <c r="L224" s="414">
        <v>858</v>
      </c>
    </row>
    <row r="225" spans="1:12" x14ac:dyDescent="0.2">
      <c r="A225" s="371" t="s">
        <v>3059</v>
      </c>
      <c r="B225" s="371" t="s">
        <v>3067</v>
      </c>
      <c r="C225" s="414">
        <v>718</v>
      </c>
      <c r="D225" s="414">
        <v>680</v>
      </c>
      <c r="E225" s="414">
        <v>1492</v>
      </c>
      <c r="F225" s="414">
        <v>1412</v>
      </c>
      <c r="G225" s="414">
        <v>1155</v>
      </c>
      <c r="H225" s="414">
        <v>918</v>
      </c>
      <c r="I225" s="414">
        <v>784</v>
      </c>
      <c r="J225" s="414">
        <v>1281</v>
      </c>
      <c r="K225" s="414">
        <v>1367</v>
      </c>
      <c r="L225" s="414">
        <v>571</v>
      </c>
    </row>
    <row r="226" spans="1:12" x14ac:dyDescent="0.2">
      <c r="A226" s="371" t="s">
        <v>3059</v>
      </c>
      <c r="B226" s="371" t="s">
        <v>3068</v>
      </c>
      <c r="C226" s="414">
        <v>817</v>
      </c>
      <c r="D226" s="414">
        <v>690</v>
      </c>
      <c r="E226" s="414">
        <v>1422</v>
      </c>
      <c r="F226" s="414">
        <v>1190</v>
      </c>
      <c r="G226" s="414">
        <v>1127</v>
      </c>
      <c r="H226" s="414">
        <v>561</v>
      </c>
      <c r="I226" s="414">
        <v>696</v>
      </c>
      <c r="J226" s="414">
        <v>867</v>
      </c>
      <c r="K226" s="414">
        <v>1389</v>
      </c>
      <c r="L226" s="414">
        <v>813</v>
      </c>
    </row>
    <row r="227" spans="1:12" x14ac:dyDescent="0.2">
      <c r="A227" s="371" t="s">
        <v>3059</v>
      </c>
      <c r="B227" s="371" t="s">
        <v>3069</v>
      </c>
      <c r="C227" s="414">
        <v>630</v>
      </c>
      <c r="D227" s="414">
        <v>682</v>
      </c>
      <c r="E227" s="414">
        <v>1149</v>
      </c>
      <c r="F227" s="414">
        <v>786</v>
      </c>
      <c r="G227" s="414">
        <v>1151</v>
      </c>
      <c r="H227" s="414">
        <v>554</v>
      </c>
      <c r="I227" s="414">
        <v>649</v>
      </c>
      <c r="J227" s="414">
        <v>757</v>
      </c>
      <c r="K227" s="414">
        <v>1025</v>
      </c>
      <c r="L227" s="414">
        <v>509</v>
      </c>
    </row>
    <row r="228" spans="1:12" x14ac:dyDescent="0.2">
      <c r="A228" s="370" t="s">
        <v>3070</v>
      </c>
      <c r="C228" s="414">
        <f t="shared" ref="C228:L228" si="25">SUBTOTAL(1,C218:C227)</f>
        <v>819.77777777777783</v>
      </c>
      <c r="D228" s="414">
        <f t="shared" si="25"/>
        <v>732.7</v>
      </c>
      <c r="E228" s="414">
        <f t="shared" si="25"/>
        <v>1177.2</v>
      </c>
      <c r="F228" s="414">
        <f t="shared" si="25"/>
        <v>1432.6</v>
      </c>
      <c r="G228" s="414">
        <f t="shared" si="25"/>
        <v>1268.3</v>
      </c>
      <c r="H228" s="414">
        <f t="shared" si="25"/>
        <v>828.5</v>
      </c>
      <c r="I228" s="414">
        <f t="shared" si="25"/>
        <v>835</v>
      </c>
      <c r="J228" s="414">
        <f t="shared" si="25"/>
        <v>953.5</v>
      </c>
      <c r="K228" s="414">
        <f t="shared" si="25"/>
        <v>1367.6</v>
      </c>
      <c r="L228" s="414">
        <f t="shared" si="25"/>
        <v>774.7</v>
      </c>
    </row>
    <row r="229" spans="1:12" x14ac:dyDescent="0.2">
      <c r="A229" s="371" t="s">
        <v>3071</v>
      </c>
      <c r="B229" s="371" t="s">
        <v>3072</v>
      </c>
      <c r="C229" s="414">
        <v>545</v>
      </c>
      <c r="D229" s="414">
        <v>398</v>
      </c>
      <c r="E229" s="414">
        <v>422</v>
      </c>
      <c r="F229" s="414">
        <v>699</v>
      </c>
      <c r="G229" s="414">
        <v>708</v>
      </c>
      <c r="H229" s="414">
        <v>527</v>
      </c>
      <c r="I229" s="414">
        <v>756</v>
      </c>
      <c r="J229" s="414">
        <v>580</v>
      </c>
      <c r="K229" s="414">
        <v>650</v>
      </c>
      <c r="L229" s="414">
        <v>494</v>
      </c>
    </row>
    <row r="230" spans="1:12" x14ac:dyDescent="0.2">
      <c r="A230" s="371" t="s">
        <v>3071</v>
      </c>
      <c r="B230" s="371" t="s">
        <v>3073</v>
      </c>
      <c r="C230" s="414">
        <v>575</v>
      </c>
      <c r="D230" s="414">
        <v>470</v>
      </c>
      <c r="E230" s="414">
        <v>385</v>
      </c>
      <c r="F230" s="414">
        <v>717</v>
      </c>
      <c r="G230" s="414">
        <v>714</v>
      </c>
      <c r="H230" s="414">
        <v>451</v>
      </c>
      <c r="I230" s="414">
        <v>704</v>
      </c>
      <c r="J230" s="414">
        <v>435</v>
      </c>
      <c r="K230" s="414">
        <v>566</v>
      </c>
      <c r="L230" s="414">
        <v>516</v>
      </c>
    </row>
    <row r="231" spans="1:12" x14ac:dyDescent="0.2">
      <c r="A231" s="371" t="s">
        <v>3071</v>
      </c>
      <c r="B231" s="371" t="s">
        <v>3074</v>
      </c>
      <c r="C231" s="414">
        <v>588</v>
      </c>
      <c r="D231" s="414">
        <v>483</v>
      </c>
      <c r="E231" s="414">
        <v>425</v>
      </c>
      <c r="F231" s="414">
        <v>727</v>
      </c>
      <c r="G231" s="414">
        <v>840</v>
      </c>
      <c r="H231" s="414">
        <v>575</v>
      </c>
      <c r="I231" s="414">
        <v>772</v>
      </c>
      <c r="J231" s="414">
        <v>511</v>
      </c>
      <c r="K231" s="414">
        <v>671</v>
      </c>
      <c r="L231" s="414">
        <v>516</v>
      </c>
    </row>
    <row r="232" spans="1:12" x14ac:dyDescent="0.2">
      <c r="A232" s="371" t="s">
        <v>3071</v>
      </c>
      <c r="B232" s="371" t="s">
        <v>3075</v>
      </c>
      <c r="C232" s="414">
        <v>534</v>
      </c>
      <c r="D232" s="414">
        <v>331</v>
      </c>
      <c r="E232" s="414">
        <v>320</v>
      </c>
      <c r="F232" s="414">
        <v>601</v>
      </c>
      <c r="G232" s="414">
        <v>806</v>
      </c>
      <c r="H232" s="414">
        <v>434</v>
      </c>
      <c r="I232" s="414">
        <v>790</v>
      </c>
      <c r="J232" s="414">
        <v>397</v>
      </c>
      <c r="K232" s="414">
        <v>471</v>
      </c>
      <c r="L232" s="414">
        <v>416</v>
      </c>
    </row>
    <row r="233" spans="1:12" x14ac:dyDescent="0.2">
      <c r="A233" s="371" t="s">
        <v>3071</v>
      </c>
      <c r="B233" s="371" t="s">
        <v>2890</v>
      </c>
      <c r="C233" s="414">
        <v>668</v>
      </c>
      <c r="D233" s="414">
        <v>617</v>
      </c>
      <c r="E233" s="414">
        <v>542</v>
      </c>
      <c r="F233" s="414">
        <v>811</v>
      </c>
      <c r="G233" s="414">
        <v>882</v>
      </c>
      <c r="H233" s="414">
        <v>555</v>
      </c>
      <c r="I233" s="414">
        <v>778</v>
      </c>
      <c r="J233" s="414">
        <v>439</v>
      </c>
      <c r="K233" s="414">
        <v>685</v>
      </c>
      <c r="L233" s="414">
        <v>584</v>
      </c>
    </row>
    <row r="234" spans="1:12" x14ac:dyDescent="0.2">
      <c r="A234" s="371" t="s">
        <v>3071</v>
      </c>
      <c r="B234" s="371" t="s">
        <v>3076</v>
      </c>
      <c r="C234" s="414">
        <v>654</v>
      </c>
      <c r="D234" s="414">
        <v>520</v>
      </c>
      <c r="E234" s="414">
        <v>535</v>
      </c>
      <c r="F234" s="414">
        <v>895</v>
      </c>
      <c r="G234" s="414">
        <v>843</v>
      </c>
      <c r="H234" s="414">
        <v>569</v>
      </c>
      <c r="I234" s="414">
        <v>771</v>
      </c>
      <c r="J234" s="414">
        <v>608</v>
      </c>
      <c r="K234" s="414">
        <v>799</v>
      </c>
      <c r="L234" s="414">
        <v>590</v>
      </c>
    </row>
    <row r="235" spans="1:12" x14ac:dyDescent="0.2">
      <c r="A235" s="371" t="s">
        <v>3071</v>
      </c>
      <c r="B235" s="371" t="s">
        <v>3077</v>
      </c>
      <c r="C235" s="414">
        <v>510</v>
      </c>
      <c r="D235" s="414">
        <v>367</v>
      </c>
      <c r="E235" s="414">
        <v>305</v>
      </c>
      <c r="F235" s="414">
        <v>594</v>
      </c>
      <c r="G235" s="414">
        <v>850</v>
      </c>
      <c r="H235" s="414">
        <v>444</v>
      </c>
      <c r="I235" s="414">
        <v>713</v>
      </c>
      <c r="J235" s="414">
        <v>421</v>
      </c>
      <c r="K235" s="414">
        <v>498</v>
      </c>
      <c r="L235" s="414">
        <v>432</v>
      </c>
    </row>
    <row r="236" spans="1:12" x14ac:dyDescent="0.2">
      <c r="A236" s="371" t="s">
        <v>3071</v>
      </c>
      <c r="B236" s="371" t="s">
        <v>3078</v>
      </c>
      <c r="C236" s="414">
        <v>829</v>
      </c>
      <c r="D236" s="414">
        <v>624</v>
      </c>
      <c r="E236" s="414">
        <v>634</v>
      </c>
      <c r="F236" s="414">
        <v>692</v>
      </c>
      <c r="G236" s="414">
        <v>779</v>
      </c>
      <c r="H236" s="414">
        <v>618</v>
      </c>
      <c r="I236" s="414">
        <v>790</v>
      </c>
      <c r="J236" s="414">
        <v>604</v>
      </c>
      <c r="K236" s="414">
        <v>884</v>
      </c>
      <c r="L236" s="414">
        <v>640</v>
      </c>
    </row>
    <row r="237" spans="1:12" x14ac:dyDescent="0.2">
      <c r="A237" s="371" t="s">
        <v>3071</v>
      </c>
      <c r="B237" s="371" t="s">
        <v>3079</v>
      </c>
      <c r="C237" s="414"/>
      <c r="D237" s="414">
        <v>695</v>
      </c>
      <c r="E237" s="414">
        <v>766</v>
      </c>
      <c r="F237" s="414">
        <v>837</v>
      </c>
      <c r="G237" s="414">
        <v>962</v>
      </c>
      <c r="H237" s="414">
        <v>700</v>
      </c>
      <c r="I237" s="414">
        <v>754</v>
      </c>
      <c r="J237" s="414">
        <v>534</v>
      </c>
      <c r="K237" s="414">
        <v>1310</v>
      </c>
      <c r="L237" s="414">
        <v>697</v>
      </c>
    </row>
    <row r="238" spans="1:12" x14ac:dyDescent="0.2">
      <c r="A238" s="370" t="s">
        <v>3080</v>
      </c>
      <c r="C238" s="414">
        <f t="shared" ref="C238:L238" si="26">SUBTOTAL(1,C229:C237)</f>
        <v>612.875</v>
      </c>
      <c r="D238" s="414">
        <f t="shared" si="26"/>
        <v>500.55555555555554</v>
      </c>
      <c r="E238" s="414">
        <f t="shared" si="26"/>
        <v>481.55555555555554</v>
      </c>
      <c r="F238" s="414">
        <f t="shared" si="26"/>
        <v>730.33333333333337</v>
      </c>
      <c r="G238" s="414">
        <f t="shared" si="26"/>
        <v>820.44444444444446</v>
      </c>
      <c r="H238" s="414">
        <f t="shared" si="26"/>
        <v>541.44444444444446</v>
      </c>
      <c r="I238" s="414">
        <f t="shared" si="26"/>
        <v>758.66666666666663</v>
      </c>
      <c r="J238" s="414">
        <f t="shared" si="26"/>
        <v>503.22222222222223</v>
      </c>
      <c r="K238" s="414">
        <f t="shared" si="26"/>
        <v>726</v>
      </c>
      <c r="L238" s="414">
        <f t="shared" si="26"/>
        <v>542.77777777777783</v>
      </c>
    </row>
    <row r="239" spans="1:12" x14ac:dyDescent="0.2">
      <c r="A239" s="371" t="s">
        <v>3081</v>
      </c>
      <c r="B239" s="371" t="s">
        <v>3082</v>
      </c>
      <c r="C239" s="414">
        <v>134</v>
      </c>
      <c r="D239" s="414"/>
      <c r="E239" s="414">
        <v>320</v>
      </c>
      <c r="F239" s="414">
        <v>236</v>
      </c>
      <c r="G239" s="414">
        <v>233</v>
      </c>
      <c r="H239" s="414">
        <v>234</v>
      </c>
      <c r="I239" s="414">
        <v>299</v>
      </c>
      <c r="J239" s="414"/>
      <c r="K239" s="414"/>
      <c r="L239" s="414"/>
    </row>
    <row r="240" spans="1:12" x14ac:dyDescent="0.2">
      <c r="A240" s="371" t="s">
        <v>3081</v>
      </c>
      <c r="B240" s="371" t="s">
        <v>3083</v>
      </c>
      <c r="C240" s="414">
        <v>353</v>
      </c>
      <c r="D240" s="414">
        <v>971</v>
      </c>
      <c r="E240" s="414">
        <v>682</v>
      </c>
      <c r="F240" s="414">
        <v>441</v>
      </c>
      <c r="G240" s="414">
        <v>681</v>
      </c>
      <c r="H240" s="414">
        <v>370</v>
      </c>
      <c r="I240" s="414">
        <v>520</v>
      </c>
      <c r="J240" s="414">
        <v>640</v>
      </c>
      <c r="K240" s="414">
        <v>1223</v>
      </c>
      <c r="L240" s="414">
        <v>408</v>
      </c>
    </row>
    <row r="241" spans="1:12" x14ac:dyDescent="0.2">
      <c r="A241" s="371" t="s">
        <v>3081</v>
      </c>
      <c r="B241" s="371" t="s">
        <v>3084</v>
      </c>
      <c r="C241" s="414">
        <v>481</v>
      </c>
      <c r="D241" s="414">
        <v>1307</v>
      </c>
      <c r="E241" s="414">
        <v>923</v>
      </c>
      <c r="F241" s="414">
        <v>762</v>
      </c>
      <c r="G241" s="414">
        <v>822</v>
      </c>
      <c r="H241" s="414">
        <v>640</v>
      </c>
      <c r="I241" s="414">
        <v>757</v>
      </c>
      <c r="J241" s="414">
        <v>971</v>
      </c>
      <c r="K241" s="414">
        <v>1841</v>
      </c>
      <c r="L241" s="414">
        <v>709</v>
      </c>
    </row>
    <row r="242" spans="1:12" x14ac:dyDescent="0.2">
      <c r="A242" s="371" t="s">
        <v>3081</v>
      </c>
      <c r="B242" s="371" t="s">
        <v>3085</v>
      </c>
      <c r="C242" s="414">
        <v>5</v>
      </c>
      <c r="D242" s="414">
        <v>8</v>
      </c>
      <c r="E242" s="414">
        <v>5</v>
      </c>
      <c r="F242" s="414">
        <v>1</v>
      </c>
      <c r="G242" s="414">
        <v>7</v>
      </c>
      <c r="H242" s="414">
        <v>2</v>
      </c>
      <c r="I242" s="414">
        <v>0</v>
      </c>
      <c r="J242" s="414">
        <v>6</v>
      </c>
      <c r="K242" s="414">
        <v>6</v>
      </c>
      <c r="L242" s="414">
        <v>3</v>
      </c>
    </row>
    <row r="243" spans="1:12" x14ac:dyDescent="0.2">
      <c r="A243" s="371" t="s">
        <v>3081</v>
      </c>
      <c r="B243" s="371" t="s">
        <v>3086</v>
      </c>
      <c r="C243" s="414">
        <v>91</v>
      </c>
      <c r="D243" s="414">
        <v>237</v>
      </c>
      <c r="E243" s="414">
        <v>211</v>
      </c>
      <c r="F243" s="414">
        <v>222</v>
      </c>
      <c r="G243" s="414">
        <v>186</v>
      </c>
      <c r="H243" s="414">
        <v>165</v>
      </c>
      <c r="I243" s="414">
        <v>212</v>
      </c>
      <c r="J243" s="414">
        <v>164</v>
      </c>
      <c r="K243" s="414">
        <v>416</v>
      </c>
      <c r="L243" s="414">
        <v>174</v>
      </c>
    </row>
    <row r="244" spans="1:12" x14ac:dyDescent="0.2">
      <c r="A244" s="371" t="s">
        <v>3081</v>
      </c>
      <c r="B244" s="371" t="s">
        <v>3087</v>
      </c>
      <c r="C244" s="414">
        <v>303</v>
      </c>
      <c r="D244" s="414">
        <v>336</v>
      </c>
      <c r="E244" s="414">
        <v>404</v>
      </c>
      <c r="F244" s="414">
        <v>392</v>
      </c>
      <c r="G244" s="414">
        <v>419</v>
      </c>
      <c r="H244" s="414">
        <v>476</v>
      </c>
      <c r="I244" s="414">
        <v>437</v>
      </c>
      <c r="J244" s="414">
        <v>520</v>
      </c>
      <c r="K244" s="414">
        <v>518</v>
      </c>
      <c r="L244" s="414">
        <v>309</v>
      </c>
    </row>
    <row r="245" spans="1:12" x14ac:dyDescent="0.2">
      <c r="A245" s="370" t="s">
        <v>3088</v>
      </c>
      <c r="C245" s="414">
        <f t="shared" ref="C245:L245" si="27">SUBTOTAL(1,C239:C244)</f>
        <v>227.83333333333334</v>
      </c>
      <c r="D245" s="414">
        <f t="shared" si="27"/>
        <v>571.79999999999995</v>
      </c>
      <c r="E245" s="414">
        <f t="shared" si="27"/>
        <v>424.16666666666669</v>
      </c>
      <c r="F245" s="414">
        <f t="shared" si="27"/>
        <v>342.33333333333331</v>
      </c>
      <c r="G245" s="414">
        <f t="shared" si="27"/>
        <v>391.33333333333331</v>
      </c>
      <c r="H245" s="414">
        <f t="shared" si="27"/>
        <v>314.5</v>
      </c>
      <c r="I245" s="414">
        <f t="shared" si="27"/>
        <v>370.83333333333331</v>
      </c>
      <c r="J245" s="414">
        <f t="shared" si="27"/>
        <v>460.2</v>
      </c>
      <c r="K245" s="414">
        <f t="shared" si="27"/>
        <v>800.8</v>
      </c>
      <c r="L245" s="414">
        <f t="shared" si="27"/>
        <v>320.60000000000002</v>
      </c>
    </row>
    <row r="246" spans="1:12" x14ac:dyDescent="0.2">
      <c r="A246" s="371" t="s">
        <v>3089</v>
      </c>
      <c r="B246" s="371" t="s">
        <v>3090</v>
      </c>
      <c r="C246" s="414">
        <v>1873</v>
      </c>
      <c r="D246" s="414">
        <v>730</v>
      </c>
      <c r="E246" s="414">
        <v>1552</v>
      </c>
      <c r="F246" s="414">
        <v>1639</v>
      </c>
      <c r="G246" s="414">
        <v>2040</v>
      </c>
      <c r="H246" s="414">
        <v>1437</v>
      </c>
      <c r="I246" s="414">
        <v>1245</v>
      </c>
      <c r="J246" s="414">
        <v>1266</v>
      </c>
      <c r="K246" s="414">
        <v>1308</v>
      </c>
      <c r="L246" s="414">
        <v>1216</v>
      </c>
    </row>
    <row r="247" spans="1:12" x14ac:dyDescent="0.2">
      <c r="A247" s="371" t="s">
        <v>3089</v>
      </c>
      <c r="B247" s="371" t="s">
        <v>3091</v>
      </c>
      <c r="C247" s="414">
        <v>1527</v>
      </c>
      <c r="D247" s="414">
        <v>556</v>
      </c>
      <c r="E247" s="414">
        <v>1273</v>
      </c>
      <c r="F247" s="414">
        <v>1208</v>
      </c>
      <c r="G247" s="414">
        <v>1033</v>
      </c>
      <c r="H247" s="414">
        <v>884</v>
      </c>
      <c r="I247" s="414">
        <v>858</v>
      </c>
      <c r="J247" s="414">
        <v>911</v>
      </c>
      <c r="K247" s="414">
        <v>903</v>
      </c>
      <c r="L247" s="414">
        <v>625</v>
      </c>
    </row>
    <row r="248" spans="1:12" x14ac:dyDescent="0.2">
      <c r="A248" s="371" t="s">
        <v>3089</v>
      </c>
      <c r="B248" s="371" t="s">
        <v>3092</v>
      </c>
      <c r="C248" s="414">
        <v>1239</v>
      </c>
      <c r="D248" s="414">
        <v>413</v>
      </c>
      <c r="E248" s="414"/>
      <c r="F248" s="414">
        <v>852</v>
      </c>
      <c r="G248" s="414">
        <v>636</v>
      </c>
      <c r="H248" s="414">
        <v>605</v>
      </c>
      <c r="I248" s="414">
        <v>601</v>
      </c>
      <c r="J248" s="414">
        <v>573</v>
      </c>
      <c r="K248" s="414">
        <v>609</v>
      </c>
      <c r="L248" s="414">
        <v>380</v>
      </c>
    </row>
    <row r="249" spans="1:12" x14ac:dyDescent="0.2">
      <c r="A249" s="371" t="s">
        <v>3089</v>
      </c>
      <c r="B249" s="371" t="s">
        <v>3093</v>
      </c>
      <c r="C249" s="414">
        <v>1382</v>
      </c>
      <c r="D249" s="414">
        <v>456</v>
      </c>
      <c r="E249" s="414">
        <v>1039</v>
      </c>
      <c r="F249" s="414">
        <v>1240</v>
      </c>
      <c r="G249" s="414">
        <v>878</v>
      </c>
      <c r="H249" s="414">
        <v>828</v>
      </c>
      <c r="I249" s="414">
        <v>845</v>
      </c>
      <c r="J249" s="414">
        <v>776</v>
      </c>
      <c r="K249" s="414">
        <v>723</v>
      </c>
      <c r="L249" s="414">
        <v>484</v>
      </c>
    </row>
    <row r="250" spans="1:12" x14ac:dyDescent="0.2">
      <c r="A250" s="371" t="s">
        <v>3089</v>
      </c>
      <c r="B250" s="371" t="s">
        <v>3094</v>
      </c>
      <c r="C250" s="414">
        <v>3455</v>
      </c>
      <c r="D250" s="414">
        <v>2383</v>
      </c>
      <c r="E250" s="414">
        <v>3055</v>
      </c>
      <c r="F250" s="414">
        <v>2982</v>
      </c>
      <c r="G250" s="414">
        <v>3318</v>
      </c>
      <c r="H250" s="414">
        <v>3038</v>
      </c>
      <c r="I250" s="414">
        <v>2624</v>
      </c>
      <c r="J250" s="414"/>
      <c r="K250" s="414"/>
      <c r="L250" s="414">
        <v>2722</v>
      </c>
    </row>
    <row r="251" spans="1:12" x14ac:dyDescent="0.2">
      <c r="A251" s="371" t="s">
        <v>3089</v>
      </c>
      <c r="B251" s="371" t="s">
        <v>3095</v>
      </c>
      <c r="C251" s="414">
        <v>1795</v>
      </c>
      <c r="D251" s="414">
        <v>764</v>
      </c>
      <c r="E251" s="414">
        <v>1582</v>
      </c>
      <c r="F251" s="414">
        <v>1401</v>
      </c>
      <c r="G251" s="414">
        <v>1938</v>
      </c>
      <c r="H251" s="414">
        <v>1086</v>
      </c>
      <c r="I251" s="414">
        <v>1027</v>
      </c>
      <c r="J251" s="414">
        <v>1087</v>
      </c>
      <c r="K251" s="414">
        <v>1037</v>
      </c>
      <c r="L251" s="414">
        <v>923</v>
      </c>
    </row>
    <row r="252" spans="1:12" x14ac:dyDescent="0.2">
      <c r="A252" s="370" t="s">
        <v>3096</v>
      </c>
      <c r="C252" s="414">
        <f t="shared" ref="C252:L252" si="28">SUBTOTAL(1,C246:C251)</f>
        <v>1878.5</v>
      </c>
      <c r="D252" s="414">
        <f t="shared" si="28"/>
        <v>883.66666666666663</v>
      </c>
      <c r="E252" s="414">
        <f t="shared" si="28"/>
        <v>1700.2</v>
      </c>
      <c r="F252" s="414">
        <f t="shared" si="28"/>
        <v>1553.6666666666667</v>
      </c>
      <c r="G252" s="414">
        <f t="shared" si="28"/>
        <v>1640.5</v>
      </c>
      <c r="H252" s="414">
        <f t="shared" si="28"/>
        <v>1313</v>
      </c>
      <c r="I252" s="414">
        <f t="shared" si="28"/>
        <v>1200</v>
      </c>
      <c r="J252" s="414">
        <f t="shared" si="28"/>
        <v>922.6</v>
      </c>
      <c r="K252" s="414">
        <f t="shared" si="28"/>
        <v>916</v>
      </c>
      <c r="L252" s="414">
        <f t="shared" si="28"/>
        <v>1058.3333333333333</v>
      </c>
    </row>
    <row r="253" spans="1:12" x14ac:dyDescent="0.2">
      <c r="A253" s="371" t="s">
        <v>3097</v>
      </c>
      <c r="B253" s="371" t="s">
        <v>3098</v>
      </c>
      <c r="C253" s="414">
        <v>317</v>
      </c>
      <c r="D253" s="414">
        <v>196</v>
      </c>
      <c r="E253" s="414">
        <v>144</v>
      </c>
      <c r="F253" s="414">
        <v>290</v>
      </c>
      <c r="G253" s="414">
        <v>182</v>
      </c>
      <c r="H253" s="414">
        <v>85</v>
      </c>
      <c r="I253" s="414">
        <v>125</v>
      </c>
      <c r="J253" s="414">
        <v>250</v>
      </c>
      <c r="K253" s="414">
        <v>103</v>
      </c>
      <c r="L253" s="414">
        <v>111</v>
      </c>
    </row>
    <row r="254" spans="1:12" x14ac:dyDescent="0.2">
      <c r="A254" s="371" t="s">
        <v>3097</v>
      </c>
      <c r="B254" s="371" t="s">
        <v>3099</v>
      </c>
      <c r="C254" s="414">
        <v>275</v>
      </c>
      <c r="D254" s="414">
        <v>138</v>
      </c>
      <c r="E254" s="414">
        <v>110</v>
      </c>
      <c r="F254" s="414">
        <v>216</v>
      </c>
      <c r="G254" s="414">
        <v>125</v>
      </c>
      <c r="H254" s="414">
        <v>63</v>
      </c>
      <c r="I254" s="414">
        <v>82</v>
      </c>
      <c r="J254" s="414">
        <v>184</v>
      </c>
      <c r="K254" s="414">
        <v>59</v>
      </c>
      <c r="L254" s="414">
        <v>64</v>
      </c>
    </row>
    <row r="255" spans="1:12" x14ac:dyDescent="0.2">
      <c r="A255" s="371" t="s">
        <v>3097</v>
      </c>
      <c r="B255" s="371" t="s">
        <v>3100</v>
      </c>
      <c r="C255" s="414">
        <v>594</v>
      </c>
      <c r="D255" s="414">
        <v>282</v>
      </c>
      <c r="E255" s="414">
        <v>239</v>
      </c>
      <c r="F255" s="414">
        <v>378</v>
      </c>
      <c r="G255" s="414">
        <v>221</v>
      </c>
      <c r="H255" s="414">
        <v>114</v>
      </c>
      <c r="I255" s="414">
        <v>378</v>
      </c>
      <c r="J255" s="414">
        <v>242</v>
      </c>
      <c r="K255" s="414">
        <v>116</v>
      </c>
      <c r="L255" s="414">
        <v>164</v>
      </c>
    </row>
    <row r="256" spans="1:12" x14ac:dyDescent="0.2">
      <c r="A256" s="371" t="s">
        <v>3097</v>
      </c>
      <c r="B256" s="371" t="s">
        <v>3101</v>
      </c>
      <c r="C256" s="414">
        <v>533</v>
      </c>
      <c r="D256" s="414">
        <v>230</v>
      </c>
      <c r="E256" s="414">
        <v>212</v>
      </c>
      <c r="F256" s="414">
        <v>294</v>
      </c>
      <c r="G256" s="414">
        <v>196</v>
      </c>
      <c r="H256" s="414">
        <v>89</v>
      </c>
      <c r="I256" s="414">
        <v>313</v>
      </c>
      <c r="J256" s="414">
        <v>216</v>
      </c>
      <c r="K256" s="414">
        <v>80</v>
      </c>
      <c r="L256" s="414">
        <v>96</v>
      </c>
    </row>
    <row r="257" spans="1:12" x14ac:dyDescent="0.2">
      <c r="A257" s="370" t="s">
        <v>3102</v>
      </c>
      <c r="C257" s="414">
        <f t="shared" ref="C257:L257" si="29">SUBTOTAL(1,C253:C256)</f>
        <v>429.75</v>
      </c>
      <c r="D257" s="414">
        <f t="shared" si="29"/>
        <v>211.5</v>
      </c>
      <c r="E257" s="414">
        <f t="shared" si="29"/>
        <v>176.25</v>
      </c>
      <c r="F257" s="414">
        <f t="shared" si="29"/>
        <v>294.5</v>
      </c>
      <c r="G257" s="414">
        <f t="shared" si="29"/>
        <v>181</v>
      </c>
      <c r="H257" s="414">
        <f t="shared" si="29"/>
        <v>87.75</v>
      </c>
      <c r="I257" s="414">
        <f t="shared" si="29"/>
        <v>224.5</v>
      </c>
      <c r="J257" s="414">
        <f t="shared" si="29"/>
        <v>223</v>
      </c>
      <c r="K257" s="414">
        <f t="shared" si="29"/>
        <v>89.5</v>
      </c>
      <c r="L257" s="414">
        <f t="shared" si="29"/>
        <v>108.75</v>
      </c>
    </row>
    <row r="258" spans="1:12" x14ac:dyDescent="0.2">
      <c r="A258" s="371" t="s">
        <v>3103</v>
      </c>
      <c r="B258" s="371" t="s">
        <v>3104</v>
      </c>
      <c r="C258" s="414">
        <v>143</v>
      </c>
      <c r="D258" s="414">
        <v>141</v>
      </c>
      <c r="E258" s="414">
        <v>96</v>
      </c>
      <c r="F258" s="414">
        <v>103</v>
      </c>
      <c r="G258" s="414">
        <v>144</v>
      </c>
      <c r="H258" s="414">
        <v>127</v>
      </c>
      <c r="I258" s="414">
        <v>188</v>
      </c>
      <c r="J258" s="414">
        <v>161</v>
      </c>
      <c r="K258" s="414">
        <v>151</v>
      </c>
      <c r="L258" s="414">
        <v>98</v>
      </c>
    </row>
    <row r="259" spans="1:12" x14ac:dyDescent="0.2">
      <c r="A259" s="371" t="s">
        <v>3103</v>
      </c>
      <c r="B259" s="371" t="s">
        <v>3105</v>
      </c>
      <c r="C259" s="414">
        <v>328</v>
      </c>
      <c r="D259" s="414">
        <v>289</v>
      </c>
      <c r="E259" s="414">
        <v>253</v>
      </c>
      <c r="F259" s="414">
        <v>242</v>
      </c>
      <c r="G259" s="414">
        <v>364</v>
      </c>
      <c r="H259" s="414">
        <v>293</v>
      </c>
      <c r="I259" s="414">
        <v>390</v>
      </c>
      <c r="J259" s="414">
        <v>286</v>
      </c>
      <c r="K259" s="414">
        <v>294</v>
      </c>
      <c r="L259" s="414">
        <v>291</v>
      </c>
    </row>
    <row r="260" spans="1:12" x14ac:dyDescent="0.2">
      <c r="A260" s="371" t="s">
        <v>3103</v>
      </c>
      <c r="B260" s="371" t="s">
        <v>3106</v>
      </c>
      <c r="C260" s="414">
        <v>367</v>
      </c>
      <c r="D260" s="414">
        <v>506</v>
      </c>
      <c r="E260" s="414">
        <v>374</v>
      </c>
      <c r="F260" s="414">
        <v>195</v>
      </c>
      <c r="G260" s="414">
        <v>786</v>
      </c>
      <c r="H260" s="414">
        <v>429</v>
      </c>
      <c r="I260" s="414">
        <v>439</v>
      </c>
      <c r="J260" s="414">
        <v>365</v>
      </c>
      <c r="K260" s="414">
        <v>385</v>
      </c>
      <c r="L260" s="414">
        <v>410</v>
      </c>
    </row>
    <row r="261" spans="1:12" x14ac:dyDescent="0.2">
      <c r="A261" s="371" t="s">
        <v>3103</v>
      </c>
      <c r="B261" s="371" t="s">
        <v>3107</v>
      </c>
      <c r="C261" s="414">
        <v>205</v>
      </c>
      <c r="D261" s="414">
        <v>236</v>
      </c>
      <c r="E261" s="414">
        <v>118</v>
      </c>
      <c r="F261" s="414">
        <v>141</v>
      </c>
      <c r="G261" s="414">
        <v>112</v>
      </c>
      <c r="H261" s="414">
        <v>84</v>
      </c>
      <c r="I261" s="414">
        <v>163</v>
      </c>
      <c r="J261" s="414">
        <v>142</v>
      </c>
      <c r="K261" s="414">
        <v>94</v>
      </c>
      <c r="L261" s="414">
        <v>83</v>
      </c>
    </row>
    <row r="262" spans="1:12" x14ac:dyDescent="0.2">
      <c r="A262" s="370" t="s">
        <v>3108</v>
      </c>
      <c r="C262" s="414">
        <f t="shared" ref="C262:L262" si="30">SUBTOTAL(1,C258:C261)</f>
        <v>260.75</v>
      </c>
      <c r="D262" s="414">
        <f t="shared" si="30"/>
        <v>293</v>
      </c>
      <c r="E262" s="414">
        <f t="shared" si="30"/>
        <v>210.25</v>
      </c>
      <c r="F262" s="414">
        <f t="shared" si="30"/>
        <v>170.25</v>
      </c>
      <c r="G262" s="414">
        <f t="shared" si="30"/>
        <v>351.5</v>
      </c>
      <c r="H262" s="414">
        <f t="shared" si="30"/>
        <v>233.25</v>
      </c>
      <c r="I262" s="414">
        <f t="shared" si="30"/>
        <v>295</v>
      </c>
      <c r="J262" s="414">
        <f t="shared" si="30"/>
        <v>238.5</v>
      </c>
      <c r="K262" s="414">
        <f t="shared" si="30"/>
        <v>231</v>
      </c>
      <c r="L262" s="414">
        <f t="shared" si="30"/>
        <v>220.5</v>
      </c>
    </row>
    <row r="263" spans="1:12" x14ac:dyDescent="0.2">
      <c r="A263" s="371" t="s">
        <v>3109</v>
      </c>
      <c r="B263" s="371" t="s">
        <v>2908</v>
      </c>
      <c r="C263" s="414">
        <v>1019</v>
      </c>
      <c r="D263" s="414">
        <v>291</v>
      </c>
      <c r="E263" s="414">
        <v>551</v>
      </c>
      <c r="F263" s="414">
        <v>752</v>
      </c>
      <c r="G263" s="414">
        <v>644</v>
      </c>
      <c r="H263" s="414">
        <v>436</v>
      </c>
      <c r="I263" s="414">
        <v>698</v>
      </c>
      <c r="J263" s="414">
        <v>551</v>
      </c>
      <c r="K263" s="414">
        <v>483</v>
      </c>
      <c r="L263" s="414">
        <v>303</v>
      </c>
    </row>
    <row r="264" spans="1:12" x14ac:dyDescent="0.2">
      <c r="A264" s="371" t="s">
        <v>3109</v>
      </c>
      <c r="B264" s="371" t="s">
        <v>3110</v>
      </c>
      <c r="C264" s="414">
        <v>1331</v>
      </c>
      <c r="D264" s="414">
        <v>460</v>
      </c>
      <c r="E264" s="414">
        <v>914</v>
      </c>
      <c r="F264" s="414">
        <v>952</v>
      </c>
      <c r="G264" s="414">
        <v>926</v>
      </c>
      <c r="H264" s="414">
        <v>755</v>
      </c>
      <c r="I264" s="414">
        <v>984</v>
      </c>
      <c r="J264" s="414">
        <v>887</v>
      </c>
      <c r="K264" s="414">
        <v>589</v>
      </c>
      <c r="L264" s="414">
        <v>401</v>
      </c>
    </row>
    <row r="265" spans="1:12" x14ac:dyDescent="0.2">
      <c r="A265" s="371" t="s">
        <v>3109</v>
      </c>
      <c r="B265" s="371" t="s">
        <v>3111</v>
      </c>
      <c r="C265" s="414">
        <v>1251</v>
      </c>
      <c r="D265" s="414">
        <v>430</v>
      </c>
      <c r="E265" s="414">
        <v>507</v>
      </c>
      <c r="F265" s="414">
        <v>895</v>
      </c>
      <c r="G265" s="414">
        <v>805</v>
      </c>
      <c r="H265" s="414">
        <v>477</v>
      </c>
      <c r="I265" s="414">
        <v>603</v>
      </c>
      <c r="J265" s="414">
        <v>741</v>
      </c>
      <c r="K265" s="414">
        <v>629</v>
      </c>
      <c r="L265" s="414">
        <v>420</v>
      </c>
    </row>
    <row r="266" spans="1:12" x14ac:dyDescent="0.2">
      <c r="A266" s="371" t="s">
        <v>3109</v>
      </c>
      <c r="B266" s="371" t="s">
        <v>3112</v>
      </c>
      <c r="C266" s="414">
        <v>1501</v>
      </c>
      <c r="D266" s="414">
        <v>430</v>
      </c>
      <c r="E266" s="414">
        <v>1021</v>
      </c>
      <c r="F266" s="414">
        <v>1140</v>
      </c>
      <c r="G266" s="414">
        <v>1200</v>
      </c>
      <c r="H266" s="414">
        <v>840</v>
      </c>
      <c r="I266" s="414">
        <v>1008</v>
      </c>
      <c r="J266" s="414">
        <v>868</v>
      </c>
      <c r="K266" s="414">
        <v>789</v>
      </c>
      <c r="L266" s="414">
        <v>476</v>
      </c>
    </row>
    <row r="267" spans="1:12" x14ac:dyDescent="0.2">
      <c r="A267" s="371" t="s">
        <v>3109</v>
      </c>
      <c r="B267" s="371" t="s">
        <v>3113</v>
      </c>
      <c r="C267" s="414">
        <v>666</v>
      </c>
      <c r="D267" s="414">
        <v>270</v>
      </c>
      <c r="E267" s="414">
        <v>269</v>
      </c>
      <c r="F267" s="414">
        <v>397</v>
      </c>
      <c r="G267" s="414">
        <v>202</v>
      </c>
      <c r="H267" s="414">
        <v>122</v>
      </c>
      <c r="I267" s="414">
        <v>300</v>
      </c>
      <c r="J267" s="414">
        <v>292</v>
      </c>
      <c r="K267" s="414">
        <v>106</v>
      </c>
      <c r="L267" s="414">
        <v>118</v>
      </c>
    </row>
    <row r="268" spans="1:12" x14ac:dyDescent="0.2">
      <c r="A268" s="371" t="s">
        <v>3109</v>
      </c>
      <c r="B268" s="371" t="s">
        <v>3114</v>
      </c>
      <c r="C268" s="414">
        <v>1259</v>
      </c>
      <c r="D268" s="414">
        <v>446</v>
      </c>
      <c r="E268" s="414">
        <v>644</v>
      </c>
      <c r="F268" s="414">
        <v>840</v>
      </c>
      <c r="G268" s="414">
        <v>775</v>
      </c>
      <c r="H268" s="414">
        <v>702</v>
      </c>
      <c r="I268" s="414">
        <v>829</v>
      </c>
      <c r="J268" s="414">
        <v>824</v>
      </c>
      <c r="K268" s="414">
        <v>499</v>
      </c>
      <c r="L268" s="414">
        <v>391</v>
      </c>
    </row>
    <row r="269" spans="1:12" x14ac:dyDescent="0.2">
      <c r="A269" s="371" t="s">
        <v>3109</v>
      </c>
      <c r="B269" s="371" t="s">
        <v>3115</v>
      </c>
      <c r="C269" s="414">
        <v>1070</v>
      </c>
      <c r="D269" s="414">
        <v>252</v>
      </c>
      <c r="E269" s="414">
        <v>732</v>
      </c>
      <c r="F269" s="414">
        <v>720</v>
      </c>
      <c r="G269" s="414">
        <v>585</v>
      </c>
      <c r="H269" s="414">
        <v>320</v>
      </c>
      <c r="I269" s="414">
        <v>598</v>
      </c>
      <c r="J269" s="414">
        <v>528</v>
      </c>
      <c r="K269" s="414">
        <v>410</v>
      </c>
      <c r="L269" s="414"/>
    </row>
    <row r="270" spans="1:12" x14ac:dyDescent="0.2">
      <c r="A270" s="371" t="s">
        <v>3109</v>
      </c>
      <c r="B270" s="371" t="s">
        <v>3116</v>
      </c>
      <c r="C270" s="414">
        <v>578</v>
      </c>
      <c r="D270" s="414">
        <v>194</v>
      </c>
      <c r="E270" s="414">
        <v>191</v>
      </c>
      <c r="F270" s="414">
        <v>279</v>
      </c>
      <c r="G270" s="414">
        <v>180</v>
      </c>
      <c r="H270" s="414">
        <v>68</v>
      </c>
      <c r="I270" s="414">
        <v>286</v>
      </c>
      <c r="J270" s="414">
        <v>187</v>
      </c>
      <c r="K270" s="414">
        <v>65</v>
      </c>
      <c r="L270" s="414">
        <v>73</v>
      </c>
    </row>
    <row r="271" spans="1:12" x14ac:dyDescent="0.2">
      <c r="A271" s="371" t="s">
        <v>3109</v>
      </c>
      <c r="B271" s="371" t="s">
        <v>3117</v>
      </c>
      <c r="C271" s="414">
        <v>496</v>
      </c>
      <c r="D271" s="414">
        <v>183</v>
      </c>
      <c r="E271" s="414">
        <v>179</v>
      </c>
      <c r="F271" s="414">
        <v>246</v>
      </c>
      <c r="G271" s="414">
        <v>159</v>
      </c>
      <c r="H271" s="414">
        <v>64</v>
      </c>
      <c r="I271" s="414">
        <v>233</v>
      </c>
      <c r="J271" s="414">
        <v>196</v>
      </c>
      <c r="K271" s="414">
        <v>64</v>
      </c>
      <c r="L271" s="414">
        <v>72</v>
      </c>
    </row>
    <row r="272" spans="1:12" x14ac:dyDescent="0.2">
      <c r="A272" s="371" t="s">
        <v>3109</v>
      </c>
      <c r="B272" s="371" t="s">
        <v>3118</v>
      </c>
      <c r="C272" s="414">
        <v>1459</v>
      </c>
      <c r="D272" s="414">
        <v>555</v>
      </c>
      <c r="E272" s="414"/>
      <c r="F272" s="414">
        <v>1068</v>
      </c>
      <c r="G272" s="414"/>
      <c r="H272" s="414">
        <v>552</v>
      </c>
      <c r="I272" s="414">
        <v>550</v>
      </c>
      <c r="J272" s="414">
        <v>662</v>
      </c>
      <c r="K272" s="414">
        <v>379</v>
      </c>
      <c r="L272" s="414">
        <v>276</v>
      </c>
    </row>
    <row r="273" spans="1:12" x14ac:dyDescent="0.2">
      <c r="A273" s="371" t="s">
        <v>3109</v>
      </c>
      <c r="B273" s="371" t="s">
        <v>3040</v>
      </c>
      <c r="C273" s="414">
        <v>1125</v>
      </c>
      <c r="D273" s="414">
        <v>474</v>
      </c>
      <c r="E273" s="414">
        <v>591</v>
      </c>
      <c r="F273" s="414">
        <v>911</v>
      </c>
      <c r="G273" s="414">
        <v>745</v>
      </c>
      <c r="H273" s="414">
        <v>639</v>
      </c>
      <c r="I273" s="414">
        <v>632</v>
      </c>
      <c r="J273" s="414">
        <v>761</v>
      </c>
      <c r="K273" s="414">
        <v>421</v>
      </c>
      <c r="L273" s="414">
        <v>346</v>
      </c>
    </row>
    <row r="274" spans="1:12" x14ac:dyDescent="0.2">
      <c r="A274" s="371" t="s">
        <v>3109</v>
      </c>
      <c r="B274" s="371" t="s">
        <v>3119</v>
      </c>
      <c r="C274" s="414">
        <v>1380</v>
      </c>
      <c r="D274" s="414">
        <v>659</v>
      </c>
      <c r="E274" s="414">
        <v>800</v>
      </c>
      <c r="F274" s="414">
        <v>1143</v>
      </c>
      <c r="G274" s="414">
        <v>996</v>
      </c>
      <c r="H274" s="414">
        <v>724</v>
      </c>
      <c r="I274" s="414">
        <v>694</v>
      </c>
      <c r="J274" s="414">
        <v>756</v>
      </c>
      <c r="K274" s="414">
        <v>530</v>
      </c>
      <c r="L274" s="414">
        <v>393</v>
      </c>
    </row>
    <row r="275" spans="1:12" x14ac:dyDescent="0.2">
      <c r="A275" s="371" t="s">
        <v>3109</v>
      </c>
      <c r="B275" s="371" t="s">
        <v>3120</v>
      </c>
      <c r="C275" s="414">
        <v>1737</v>
      </c>
      <c r="D275" s="414">
        <v>643</v>
      </c>
      <c r="E275" s="414">
        <v>751</v>
      </c>
      <c r="F275" s="414"/>
      <c r="G275" s="414">
        <v>1265</v>
      </c>
      <c r="H275" s="414">
        <v>959</v>
      </c>
      <c r="I275" s="414">
        <v>1147</v>
      </c>
      <c r="J275" s="414">
        <v>1153</v>
      </c>
      <c r="K275" s="414">
        <v>1046</v>
      </c>
      <c r="L275" s="414">
        <v>659</v>
      </c>
    </row>
    <row r="276" spans="1:12" x14ac:dyDescent="0.2">
      <c r="A276" s="370" t="s">
        <v>3121</v>
      </c>
      <c r="C276" s="414">
        <f t="shared" ref="C276:L276" si="31">SUBTOTAL(1,C263:C275)</f>
        <v>1144</v>
      </c>
      <c r="D276" s="414">
        <f t="shared" si="31"/>
        <v>406.69230769230768</v>
      </c>
      <c r="E276" s="414">
        <f t="shared" si="31"/>
        <v>595.83333333333337</v>
      </c>
      <c r="F276" s="414">
        <f t="shared" si="31"/>
        <v>778.58333333333337</v>
      </c>
      <c r="G276" s="414">
        <f t="shared" si="31"/>
        <v>706.83333333333337</v>
      </c>
      <c r="H276" s="414">
        <f t="shared" si="31"/>
        <v>512.15384615384619</v>
      </c>
      <c r="I276" s="414">
        <f t="shared" si="31"/>
        <v>658.61538461538464</v>
      </c>
      <c r="J276" s="414">
        <f t="shared" si="31"/>
        <v>646.61538461538464</v>
      </c>
      <c r="K276" s="414">
        <f t="shared" si="31"/>
        <v>462.30769230769232</v>
      </c>
      <c r="L276" s="414">
        <f t="shared" si="31"/>
        <v>327.33333333333331</v>
      </c>
    </row>
    <row r="277" spans="1:12" x14ac:dyDescent="0.2">
      <c r="A277" s="371" t="s">
        <v>3122</v>
      </c>
      <c r="B277" s="371" t="s">
        <v>3123</v>
      </c>
      <c r="C277" s="414">
        <v>198</v>
      </c>
      <c r="D277" s="414">
        <v>154</v>
      </c>
      <c r="E277" s="414">
        <v>113</v>
      </c>
      <c r="F277" s="414">
        <v>166</v>
      </c>
      <c r="G277" s="414">
        <v>100</v>
      </c>
      <c r="H277" s="414">
        <v>62</v>
      </c>
      <c r="I277" s="414">
        <v>109</v>
      </c>
      <c r="J277" s="414">
        <v>135</v>
      </c>
      <c r="K277" s="414">
        <v>66</v>
      </c>
      <c r="L277" s="414">
        <v>89</v>
      </c>
    </row>
    <row r="278" spans="1:12" x14ac:dyDescent="0.2">
      <c r="A278" s="371" t="s">
        <v>3122</v>
      </c>
      <c r="B278" s="371" t="s">
        <v>3124</v>
      </c>
      <c r="C278" s="414">
        <v>101</v>
      </c>
      <c r="D278" s="414">
        <v>80</v>
      </c>
      <c r="E278" s="414">
        <v>58</v>
      </c>
      <c r="F278" s="414">
        <v>104</v>
      </c>
      <c r="G278" s="414">
        <v>50</v>
      </c>
      <c r="H278" s="414">
        <v>37</v>
      </c>
      <c r="I278" s="414">
        <v>54</v>
      </c>
      <c r="J278" s="414">
        <v>64</v>
      </c>
      <c r="K278" s="414">
        <v>42</v>
      </c>
      <c r="L278" s="414">
        <v>44</v>
      </c>
    </row>
    <row r="279" spans="1:12" x14ac:dyDescent="0.2">
      <c r="A279" s="371" t="s">
        <v>3122</v>
      </c>
      <c r="B279" s="371" t="s">
        <v>3125</v>
      </c>
      <c r="C279" s="414">
        <v>139</v>
      </c>
      <c r="D279" s="414">
        <v>88</v>
      </c>
      <c r="E279" s="414">
        <v>86</v>
      </c>
      <c r="F279" s="414">
        <v>169</v>
      </c>
      <c r="G279" s="414">
        <v>108</v>
      </c>
      <c r="H279" s="414">
        <v>48</v>
      </c>
      <c r="I279" s="414">
        <v>74</v>
      </c>
      <c r="J279" s="414">
        <v>98</v>
      </c>
      <c r="K279" s="414">
        <v>54</v>
      </c>
      <c r="L279" s="414">
        <v>66</v>
      </c>
    </row>
    <row r="280" spans="1:12" x14ac:dyDescent="0.2">
      <c r="A280" s="371" t="s">
        <v>3122</v>
      </c>
      <c r="B280" s="371" t="s">
        <v>3126</v>
      </c>
      <c r="C280" s="414">
        <v>88</v>
      </c>
      <c r="D280" s="414">
        <v>44</v>
      </c>
      <c r="E280" s="414">
        <v>35</v>
      </c>
      <c r="F280" s="414">
        <v>97</v>
      </c>
      <c r="G280" s="414">
        <v>28</v>
      </c>
      <c r="H280" s="414">
        <v>32</v>
      </c>
      <c r="I280" s="414">
        <v>26</v>
      </c>
      <c r="J280" s="414">
        <v>56</v>
      </c>
      <c r="K280" s="414">
        <v>32</v>
      </c>
      <c r="L280" s="414">
        <v>38</v>
      </c>
    </row>
    <row r="281" spans="1:12" x14ac:dyDescent="0.2">
      <c r="A281" s="371" t="s">
        <v>3122</v>
      </c>
      <c r="B281" s="371" t="s">
        <v>3127</v>
      </c>
      <c r="C281" s="414"/>
      <c r="D281" s="414"/>
      <c r="E281" s="414"/>
      <c r="F281" s="414">
        <v>119</v>
      </c>
      <c r="G281" s="414">
        <v>41</v>
      </c>
      <c r="H281" s="414">
        <v>32</v>
      </c>
      <c r="I281" s="414">
        <v>48</v>
      </c>
      <c r="J281" s="414"/>
      <c r="K281" s="414">
        <v>38</v>
      </c>
      <c r="L281" s="414">
        <v>47</v>
      </c>
    </row>
    <row r="282" spans="1:12" x14ac:dyDescent="0.2">
      <c r="A282" s="371" t="s">
        <v>3122</v>
      </c>
      <c r="B282" s="371" t="s">
        <v>3128</v>
      </c>
      <c r="C282" s="414">
        <v>126</v>
      </c>
      <c r="D282" s="414">
        <v>67</v>
      </c>
      <c r="E282" s="414">
        <v>57</v>
      </c>
      <c r="F282" s="414">
        <v>139</v>
      </c>
      <c r="G282" s="414">
        <v>69</v>
      </c>
      <c r="H282" s="414">
        <v>41</v>
      </c>
      <c r="I282" s="414">
        <v>57</v>
      </c>
      <c r="J282" s="414">
        <v>68</v>
      </c>
      <c r="K282" s="414">
        <v>44</v>
      </c>
      <c r="L282" s="414">
        <v>43</v>
      </c>
    </row>
    <row r="283" spans="1:12" x14ac:dyDescent="0.2">
      <c r="A283" s="371" t="s">
        <v>3122</v>
      </c>
      <c r="B283" s="371" t="s">
        <v>2897</v>
      </c>
      <c r="C283" s="414">
        <v>61</v>
      </c>
      <c r="D283" s="414">
        <v>31</v>
      </c>
      <c r="E283" s="414">
        <v>36</v>
      </c>
      <c r="F283" s="414">
        <v>73</v>
      </c>
      <c r="G283" s="414">
        <v>30</v>
      </c>
      <c r="H283" s="414">
        <v>14</v>
      </c>
      <c r="I283" s="414">
        <v>25</v>
      </c>
      <c r="J283" s="414">
        <v>32</v>
      </c>
      <c r="K283" s="414">
        <v>19</v>
      </c>
      <c r="L283" s="414">
        <v>29</v>
      </c>
    </row>
    <row r="284" spans="1:12" x14ac:dyDescent="0.2">
      <c r="A284" s="370" t="s">
        <v>3129</v>
      </c>
      <c r="C284" s="414">
        <f t="shared" ref="C284:L284" si="32">SUBTOTAL(1,C277:C283)</f>
        <v>118.83333333333333</v>
      </c>
      <c r="D284" s="414">
        <f t="shared" si="32"/>
        <v>77.333333333333329</v>
      </c>
      <c r="E284" s="414">
        <f t="shared" si="32"/>
        <v>64.166666666666671</v>
      </c>
      <c r="F284" s="414">
        <f t="shared" si="32"/>
        <v>123.85714285714286</v>
      </c>
      <c r="G284" s="414">
        <f t="shared" si="32"/>
        <v>60.857142857142854</v>
      </c>
      <c r="H284" s="414">
        <f t="shared" si="32"/>
        <v>38</v>
      </c>
      <c r="I284" s="414">
        <f t="shared" si="32"/>
        <v>56.142857142857146</v>
      </c>
      <c r="J284" s="414">
        <f t="shared" si="32"/>
        <v>75.5</v>
      </c>
      <c r="K284" s="414">
        <f t="shared" si="32"/>
        <v>42.142857142857146</v>
      </c>
      <c r="L284" s="414">
        <f t="shared" si="32"/>
        <v>50.857142857142854</v>
      </c>
    </row>
    <row r="285" spans="1:12" x14ac:dyDescent="0.2">
      <c r="A285" s="371" t="s">
        <v>3130</v>
      </c>
      <c r="B285" s="371" t="s">
        <v>3131</v>
      </c>
      <c r="C285" s="414">
        <v>1082</v>
      </c>
      <c r="D285" s="414">
        <v>826</v>
      </c>
      <c r="E285" s="414">
        <v>1589</v>
      </c>
      <c r="F285" s="414">
        <v>1304</v>
      </c>
      <c r="G285" s="414">
        <v>1596</v>
      </c>
      <c r="H285" s="414">
        <v>1208</v>
      </c>
      <c r="I285" s="414">
        <v>796</v>
      </c>
      <c r="J285" s="414">
        <v>1244</v>
      </c>
      <c r="K285" s="414">
        <v>2403</v>
      </c>
      <c r="L285" s="414">
        <v>775</v>
      </c>
    </row>
    <row r="286" spans="1:12" x14ac:dyDescent="0.2">
      <c r="A286" s="371" t="s">
        <v>3130</v>
      </c>
      <c r="B286" s="371" t="s">
        <v>3132</v>
      </c>
      <c r="C286" s="414">
        <v>997</v>
      </c>
      <c r="D286" s="414">
        <v>675</v>
      </c>
      <c r="E286" s="414">
        <v>1373</v>
      </c>
      <c r="F286" s="414">
        <v>1559</v>
      </c>
      <c r="G286" s="414">
        <v>1679</v>
      </c>
      <c r="H286" s="414">
        <v>1085</v>
      </c>
      <c r="I286" s="414">
        <v>820</v>
      </c>
      <c r="J286" s="414">
        <v>1139</v>
      </c>
      <c r="K286" s="414">
        <v>1952</v>
      </c>
      <c r="L286" s="414">
        <v>798</v>
      </c>
    </row>
    <row r="287" spans="1:12" x14ac:dyDescent="0.2">
      <c r="A287" s="371" t="s">
        <v>3130</v>
      </c>
      <c r="B287" s="371" t="s">
        <v>3133</v>
      </c>
      <c r="C287" s="414">
        <v>1540</v>
      </c>
      <c r="D287" s="414"/>
      <c r="E287" s="414">
        <v>1730</v>
      </c>
      <c r="F287" s="414">
        <v>1778</v>
      </c>
      <c r="G287" s="414">
        <v>2318</v>
      </c>
      <c r="H287" s="414">
        <v>1828</v>
      </c>
      <c r="I287" s="414">
        <v>1124</v>
      </c>
      <c r="J287" s="414">
        <v>2256</v>
      </c>
      <c r="K287" s="414">
        <v>2525</v>
      </c>
      <c r="L287" s="414">
        <v>1164</v>
      </c>
    </row>
    <row r="288" spans="1:12" x14ac:dyDescent="0.2">
      <c r="A288" s="371" t="s">
        <v>3130</v>
      </c>
      <c r="B288" s="371" t="s">
        <v>3134</v>
      </c>
      <c r="C288" s="414">
        <v>1048</v>
      </c>
      <c r="D288" s="414">
        <v>922</v>
      </c>
      <c r="E288" s="414">
        <v>987</v>
      </c>
      <c r="F288" s="414">
        <v>1606</v>
      </c>
      <c r="G288" s="414">
        <v>1984</v>
      </c>
      <c r="H288" s="414">
        <v>1787</v>
      </c>
      <c r="I288" s="414">
        <v>1037</v>
      </c>
      <c r="J288" s="414">
        <v>1751</v>
      </c>
      <c r="K288" s="414">
        <v>2175</v>
      </c>
      <c r="L288" s="414">
        <v>571</v>
      </c>
    </row>
    <row r="289" spans="1:12" x14ac:dyDescent="0.2">
      <c r="A289" s="371" t="s">
        <v>3130</v>
      </c>
      <c r="B289" s="371" t="s">
        <v>3135</v>
      </c>
      <c r="C289" s="414">
        <v>1233</v>
      </c>
      <c r="D289" s="414">
        <v>1000</v>
      </c>
      <c r="E289" s="414">
        <v>1259</v>
      </c>
      <c r="F289" s="414">
        <v>1884</v>
      </c>
      <c r="G289" s="414">
        <v>2251</v>
      </c>
      <c r="H289" s="414">
        <v>2088</v>
      </c>
      <c r="I289" s="414">
        <v>1018</v>
      </c>
      <c r="J289" s="414">
        <v>2028</v>
      </c>
      <c r="K289" s="414">
        <v>2224</v>
      </c>
      <c r="L289" s="414">
        <v>814</v>
      </c>
    </row>
    <row r="290" spans="1:12" x14ac:dyDescent="0.2">
      <c r="A290" s="371" t="s">
        <v>3130</v>
      </c>
      <c r="B290" s="371" t="s">
        <v>3136</v>
      </c>
      <c r="C290" s="414">
        <v>1291</v>
      </c>
      <c r="D290" s="414">
        <v>826</v>
      </c>
      <c r="E290" s="414">
        <v>1890</v>
      </c>
      <c r="F290" s="414">
        <v>1925</v>
      </c>
      <c r="G290" s="414">
        <v>1955</v>
      </c>
      <c r="H290" s="414">
        <v>1386</v>
      </c>
      <c r="I290" s="414">
        <v>1050</v>
      </c>
      <c r="J290" s="414">
        <v>1902</v>
      </c>
      <c r="K290" s="414">
        <v>2350</v>
      </c>
      <c r="L290" s="414">
        <v>1074</v>
      </c>
    </row>
    <row r="291" spans="1:12" x14ac:dyDescent="0.2">
      <c r="A291" s="371" t="s">
        <v>3130</v>
      </c>
      <c r="B291" s="371" t="s">
        <v>3137</v>
      </c>
      <c r="C291" s="414">
        <v>1762</v>
      </c>
      <c r="D291" s="414">
        <v>1116</v>
      </c>
      <c r="E291" s="414">
        <v>2222</v>
      </c>
      <c r="F291" s="414">
        <v>1840</v>
      </c>
      <c r="G291" s="414">
        <v>2450</v>
      </c>
      <c r="H291" s="414">
        <v>1568</v>
      </c>
      <c r="I291" s="414"/>
      <c r="J291" s="414"/>
      <c r="K291" s="414"/>
      <c r="L291" s="414"/>
    </row>
    <row r="292" spans="1:12" x14ac:dyDescent="0.2">
      <c r="A292" s="370" t="s">
        <v>3138</v>
      </c>
      <c r="C292" s="414">
        <f t="shared" ref="C292:L292" si="33">SUBTOTAL(1,C285:C291)</f>
        <v>1279</v>
      </c>
      <c r="D292" s="414">
        <f t="shared" si="33"/>
        <v>894.16666666666663</v>
      </c>
      <c r="E292" s="414">
        <f t="shared" si="33"/>
        <v>1578.5714285714287</v>
      </c>
      <c r="F292" s="414">
        <f t="shared" si="33"/>
        <v>1699.4285714285713</v>
      </c>
      <c r="G292" s="414">
        <f t="shared" si="33"/>
        <v>2033.2857142857142</v>
      </c>
      <c r="H292" s="414">
        <f t="shared" si="33"/>
        <v>1564.2857142857142</v>
      </c>
      <c r="I292" s="414">
        <f t="shared" si="33"/>
        <v>974.16666666666663</v>
      </c>
      <c r="J292" s="414">
        <f t="shared" si="33"/>
        <v>1720</v>
      </c>
      <c r="K292" s="414">
        <f t="shared" si="33"/>
        <v>2271.5</v>
      </c>
      <c r="L292" s="414">
        <f t="shared" si="33"/>
        <v>866</v>
      </c>
    </row>
    <row r="293" spans="1:12" x14ac:dyDescent="0.2">
      <c r="A293" s="371" t="s">
        <v>3139</v>
      </c>
      <c r="B293" s="371" t="s">
        <v>3140</v>
      </c>
      <c r="C293" s="414">
        <v>837</v>
      </c>
      <c r="D293" s="414">
        <v>341</v>
      </c>
      <c r="E293" s="414">
        <v>350</v>
      </c>
      <c r="F293" s="414">
        <v>564</v>
      </c>
      <c r="G293" s="414">
        <v>436</v>
      </c>
      <c r="H293" s="414">
        <v>264</v>
      </c>
      <c r="I293" s="414">
        <v>409</v>
      </c>
      <c r="J293" s="414">
        <v>535</v>
      </c>
      <c r="K293" s="414">
        <v>264</v>
      </c>
      <c r="L293" s="414">
        <v>244</v>
      </c>
    </row>
    <row r="294" spans="1:12" x14ac:dyDescent="0.2">
      <c r="A294" s="371" t="s">
        <v>3139</v>
      </c>
      <c r="B294" s="371" t="s">
        <v>3141</v>
      </c>
      <c r="C294" s="414">
        <v>472</v>
      </c>
      <c r="D294" s="414">
        <v>212</v>
      </c>
      <c r="E294" s="414">
        <v>175</v>
      </c>
      <c r="F294" s="414">
        <v>313</v>
      </c>
      <c r="G294" s="414">
        <v>268</v>
      </c>
      <c r="H294" s="414">
        <v>218</v>
      </c>
      <c r="I294" s="414">
        <v>398</v>
      </c>
      <c r="J294" s="414"/>
      <c r="K294" s="414"/>
      <c r="L294" s="414"/>
    </row>
    <row r="295" spans="1:12" x14ac:dyDescent="0.2">
      <c r="A295" s="371" t="s">
        <v>3139</v>
      </c>
      <c r="B295" s="371" t="s">
        <v>3142</v>
      </c>
      <c r="C295" s="414">
        <v>446</v>
      </c>
      <c r="D295" s="414">
        <v>221</v>
      </c>
      <c r="E295" s="414">
        <v>177</v>
      </c>
      <c r="F295" s="414">
        <v>347</v>
      </c>
      <c r="G295" s="414">
        <v>278</v>
      </c>
      <c r="H295" s="414">
        <v>145</v>
      </c>
      <c r="I295" s="414">
        <v>325</v>
      </c>
      <c r="J295" s="414">
        <v>237</v>
      </c>
      <c r="K295" s="414">
        <v>186</v>
      </c>
      <c r="L295" s="414">
        <v>161</v>
      </c>
    </row>
    <row r="296" spans="1:12" x14ac:dyDescent="0.2">
      <c r="A296" s="371" t="s">
        <v>3139</v>
      </c>
      <c r="B296" s="371" t="s">
        <v>3045</v>
      </c>
      <c r="C296" s="414">
        <v>862</v>
      </c>
      <c r="D296" s="414">
        <v>355</v>
      </c>
      <c r="E296" s="414">
        <v>275</v>
      </c>
      <c r="F296" s="414">
        <v>571</v>
      </c>
      <c r="G296" s="414">
        <v>377</v>
      </c>
      <c r="H296" s="414">
        <v>257</v>
      </c>
      <c r="I296" s="414">
        <v>409</v>
      </c>
      <c r="J296" s="414">
        <v>528</v>
      </c>
      <c r="K296" s="414">
        <v>237</v>
      </c>
      <c r="L296" s="414">
        <v>218</v>
      </c>
    </row>
    <row r="297" spans="1:12" x14ac:dyDescent="0.2">
      <c r="A297" s="371" t="s">
        <v>3139</v>
      </c>
      <c r="B297" s="371" t="s">
        <v>2941</v>
      </c>
      <c r="C297" s="414">
        <v>548</v>
      </c>
      <c r="D297" s="414">
        <v>253</v>
      </c>
      <c r="E297" s="414">
        <v>196</v>
      </c>
      <c r="F297" s="414">
        <v>411</v>
      </c>
      <c r="G297" s="414">
        <v>303</v>
      </c>
      <c r="H297" s="414">
        <v>189</v>
      </c>
      <c r="I297" s="414">
        <v>341</v>
      </c>
      <c r="J297" s="414">
        <v>301</v>
      </c>
      <c r="K297" s="414">
        <v>195</v>
      </c>
      <c r="L297" s="414">
        <v>166</v>
      </c>
    </row>
    <row r="298" spans="1:12" x14ac:dyDescent="0.2">
      <c r="A298" s="371" t="s">
        <v>3139</v>
      </c>
      <c r="B298" s="371" t="s">
        <v>3143</v>
      </c>
      <c r="C298" s="414">
        <v>529</v>
      </c>
      <c r="D298" s="414">
        <v>265</v>
      </c>
      <c r="E298" s="414">
        <v>237</v>
      </c>
      <c r="F298" s="414">
        <v>484</v>
      </c>
      <c r="G298" s="414">
        <v>351</v>
      </c>
      <c r="H298" s="414">
        <v>212</v>
      </c>
      <c r="I298" s="414">
        <v>371</v>
      </c>
      <c r="J298" s="414">
        <v>306</v>
      </c>
      <c r="K298" s="414">
        <v>239</v>
      </c>
      <c r="L298" s="414">
        <v>170</v>
      </c>
    </row>
    <row r="299" spans="1:12" x14ac:dyDescent="0.2">
      <c r="A299" s="371" t="s">
        <v>3139</v>
      </c>
      <c r="B299" s="371" t="s">
        <v>3144</v>
      </c>
      <c r="C299" s="414">
        <v>799</v>
      </c>
      <c r="D299" s="414">
        <v>307</v>
      </c>
      <c r="E299" s="414">
        <v>302</v>
      </c>
      <c r="F299" s="414">
        <v>536</v>
      </c>
      <c r="G299" s="414">
        <v>466</v>
      </c>
      <c r="H299" s="414">
        <v>305</v>
      </c>
      <c r="I299" s="414"/>
      <c r="J299" s="414">
        <v>412</v>
      </c>
      <c r="K299" s="414">
        <v>263</v>
      </c>
      <c r="L299" s="414">
        <v>215</v>
      </c>
    </row>
    <row r="300" spans="1:12" x14ac:dyDescent="0.2">
      <c r="A300" s="371" t="s">
        <v>3139</v>
      </c>
      <c r="B300" s="371" t="s">
        <v>3145</v>
      </c>
      <c r="C300" s="414">
        <v>818</v>
      </c>
      <c r="D300" s="414">
        <v>349</v>
      </c>
      <c r="E300" s="414">
        <v>373</v>
      </c>
      <c r="F300" s="414">
        <v>587</v>
      </c>
      <c r="G300" s="414">
        <v>510</v>
      </c>
      <c r="H300" s="414">
        <v>269</v>
      </c>
      <c r="I300" s="414">
        <v>490</v>
      </c>
      <c r="J300" s="414">
        <v>453</v>
      </c>
      <c r="K300" s="414">
        <v>251</v>
      </c>
      <c r="L300" s="414">
        <v>229</v>
      </c>
    </row>
    <row r="301" spans="1:12" x14ac:dyDescent="0.2">
      <c r="A301" s="371" t="s">
        <v>3139</v>
      </c>
      <c r="B301" s="371" t="s">
        <v>3146</v>
      </c>
      <c r="C301" s="414">
        <v>872</v>
      </c>
      <c r="D301" s="414">
        <v>320</v>
      </c>
      <c r="E301" s="414">
        <v>352</v>
      </c>
      <c r="F301" s="414">
        <v>611</v>
      </c>
      <c r="G301" s="414">
        <v>438</v>
      </c>
      <c r="H301" s="414">
        <v>286</v>
      </c>
      <c r="I301" s="414">
        <v>473</v>
      </c>
      <c r="J301" s="414">
        <v>421</v>
      </c>
      <c r="K301" s="414">
        <v>228</v>
      </c>
      <c r="L301" s="414">
        <v>196</v>
      </c>
    </row>
    <row r="302" spans="1:12" x14ac:dyDescent="0.2">
      <c r="A302" s="371" t="s">
        <v>3139</v>
      </c>
      <c r="B302" s="371" t="s">
        <v>3147</v>
      </c>
      <c r="C302" s="414">
        <v>1025</v>
      </c>
      <c r="D302" s="414">
        <v>442</v>
      </c>
      <c r="E302" s="414">
        <v>506</v>
      </c>
      <c r="F302" s="414">
        <v>707</v>
      </c>
      <c r="G302" s="414">
        <v>503</v>
      </c>
      <c r="H302" s="414">
        <v>373</v>
      </c>
      <c r="I302" s="414">
        <v>494</v>
      </c>
      <c r="J302" s="414">
        <v>608</v>
      </c>
      <c r="K302" s="414">
        <v>281</v>
      </c>
      <c r="L302" s="414">
        <v>260</v>
      </c>
    </row>
    <row r="303" spans="1:12" x14ac:dyDescent="0.2">
      <c r="A303" s="370" t="s">
        <v>3148</v>
      </c>
      <c r="C303" s="414">
        <f t="shared" ref="C303:L303" si="34">SUBTOTAL(1,C293:C302)</f>
        <v>720.8</v>
      </c>
      <c r="D303" s="414">
        <f t="shared" si="34"/>
        <v>306.5</v>
      </c>
      <c r="E303" s="414">
        <f t="shared" si="34"/>
        <v>294.3</v>
      </c>
      <c r="F303" s="414">
        <f t="shared" si="34"/>
        <v>513.1</v>
      </c>
      <c r="G303" s="414">
        <f t="shared" si="34"/>
        <v>393</v>
      </c>
      <c r="H303" s="414">
        <f t="shared" si="34"/>
        <v>251.8</v>
      </c>
      <c r="I303" s="414">
        <f t="shared" si="34"/>
        <v>412.22222222222223</v>
      </c>
      <c r="J303" s="414">
        <f t="shared" si="34"/>
        <v>422.33333333333331</v>
      </c>
      <c r="K303" s="414">
        <f t="shared" si="34"/>
        <v>238.22222222222223</v>
      </c>
      <c r="L303" s="414">
        <f t="shared" si="34"/>
        <v>206.55555555555554</v>
      </c>
    </row>
    <row r="304" spans="1:12" x14ac:dyDescent="0.2">
      <c r="A304" s="371" t="s">
        <v>3149</v>
      </c>
      <c r="B304" s="371" t="s">
        <v>3150</v>
      </c>
      <c r="C304" s="414">
        <v>242</v>
      </c>
      <c r="D304" s="414">
        <v>193</v>
      </c>
      <c r="E304" s="414">
        <v>178</v>
      </c>
      <c r="F304" s="414">
        <v>286</v>
      </c>
      <c r="G304" s="414">
        <v>219</v>
      </c>
      <c r="H304" s="414">
        <v>208</v>
      </c>
      <c r="I304" s="414">
        <v>336</v>
      </c>
      <c r="J304" s="414">
        <v>275</v>
      </c>
      <c r="K304" s="414"/>
      <c r="L304" s="414"/>
    </row>
    <row r="305" spans="1:12" x14ac:dyDescent="0.2">
      <c r="A305" s="371" t="s">
        <v>3149</v>
      </c>
      <c r="B305" s="371" t="s">
        <v>3151</v>
      </c>
      <c r="C305" s="414">
        <v>156</v>
      </c>
      <c r="D305" s="414">
        <v>76</v>
      </c>
      <c r="E305" s="414">
        <v>99</v>
      </c>
      <c r="F305" s="414">
        <v>159</v>
      </c>
      <c r="G305" s="414">
        <v>149</v>
      </c>
      <c r="H305" s="414">
        <v>97</v>
      </c>
      <c r="I305" s="414">
        <v>254</v>
      </c>
      <c r="J305" s="414">
        <v>182</v>
      </c>
      <c r="K305" s="414">
        <v>128</v>
      </c>
      <c r="L305" s="414">
        <v>121</v>
      </c>
    </row>
    <row r="306" spans="1:12" x14ac:dyDescent="0.2">
      <c r="A306" s="371" t="s">
        <v>3149</v>
      </c>
      <c r="B306" s="371" t="s">
        <v>3152</v>
      </c>
      <c r="C306" s="414">
        <v>161</v>
      </c>
      <c r="D306" s="414">
        <v>72</v>
      </c>
      <c r="E306" s="414">
        <v>92</v>
      </c>
      <c r="F306" s="414">
        <v>149</v>
      </c>
      <c r="G306" s="414">
        <v>135</v>
      </c>
      <c r="H306" s="414">
        <v>82</v>
      </c>
      <c r="I306" s="414">
        <v>204</v>
      </c>
      <c r="J306" s="414">
        <v>162</v>
      </c>
      <c r="K306" s="414">
        <v>114</v>
      </c>
      <c r="L306" s="414">
        <v>115</v>
      </c>
    </row>
    <row r="307" spans="1:12" x14ac:dyDescent="0.2">
      <c r="A307" s="370" t="s">
        <v>3153</v>
      </c>
      <c r="C307" s="414">
        <f t="shared" ref="C307:L307" si="35">SUBTOTAL(1,C304:C306)</f>
        <v>186.33333333333334</v>
      </c>
      <c r="D307" s="414">
        <f t="shared" si="35"/>
        <v>113.66666666666667</v>
      </c>
      <c r="E307" s="414">
        <f t="shared" si="35"/>
        <v>123</v>
      </c>
      <c r="F307" s="414">
        <f t="shared" si="35"/>
        <v>198</v>
      </c>
      <c r="G307" s="414">
        <f t="shared" si="35"/>
        <v>167.66666666666666</v>
      </c>
      <c r="H307" s="414">
        <f t="shared" si="35"/>
        <v>129</v>
      </c>
      <c r="I307" s="414">
        <f t="shared" si="35"/>
        <v>264.66666666666669</v>
      </c>
      <c r="J307" s="414">
        <f t="shared" si="35"/>
        <v>206.33333333333334</v>
      </c>
      <c r="K307" s="414">
        <f t="shared" si="35"/>
        <v>121</v>
      </c>
      <c r="L307" s="414">
        <f t="shared" si="35"/>
        <v>118</v>
      </c>
    </row>
    <row r="308" spans="1:12" x14ac:dyDescent="0.2">
      <c r="A308" s="371" t="s">
        <v>3154</v>
      </c>
      <c r="B308" s="371" t="s">
        <v>3155</v>
      </c>
      <c r="C308" s="414">
        <v>42</v>
      </c>
      <c r="D308" s="414">
        <v>46</v>
      </c>
      <c r="E308" s="414">
        <v>95</v>
      </c>
      <c r="F308" s="414">
        <v>53</v>
      </c>
      <c r="G308" s="414">
        <v>63</v>
      </c>
      <c r="H308" s="414">
        <v>34</v>
      </c>
      <c r="I308" s="414">
        <v>49</v>
      </c>
      <c r="J308" s="414"/>
      <c r="K308" s="414">
        <v>50</v>
      </c>
      <c r="L308" s="414">
        <v>71</v>
      </c>
    </row>
    <row r="309" spans="1:12" x14ac:dyDescent="0.2">
      <c r="A309" s="371" t="s">
        <v>3154</v>
      </c>
      <c r="B309" s="371" t="s">
        <v>3156</v>
      </c>
      <c r="C309" s="414">
        <v>25</v>
      </c>
      <c r="D309" s="414">
        <v>33</v>
      </c>
      <c r="E309" s="414">
        <v>95</v>
      </c>
      <c r="F309" s="414">
        <v>48</v>
      </c>
      <c r="G309" s="414">
        <v>162</v>
      </c>
      <c r="H309" s="414">
        <v>29</v>
      </c>
      <c r="I309" s="414">
        <v>30</v>
      </c>
      <c r="J309" s="414"/>
      <c r="K309" s="414">
        <v>64</v>
      </c>
      <c r="L309" s="414">
        <v>33</v>
      </c>
    </row>
    <row r="310" spans="1:12" x14ac:dyDescent="0.2">
      <c r="A310" s="371" t="s">
        <v>3154</v>
      </c>
      <c r="B310" s="371" t="s">
        <v>3157</v>
      </c>
      <c r="C310" s="414"/>
      <c r="D310" s="414"/>
      <c r="E310" s="414">
        <v>4832</v>
      </c>
      <c r="F310" s="414">
        <v>3756</v>
      </c>
      <c r="G310" s="414"/>
      <c r="H310" s="414">
        <v>3725</v>
      </c>
      <c r="I310" s="414">
        <v>3528</v>
      </c>
      <c r="J310" s="414">
        <v>3625</v>
      </c>
      <c r="K310" s="414">
        <v>4749</v>
      </c>
      <c r="L310" s="414"/>
    </row>
    <row r="311" spans="1:12" x14ac:dyDescent="0.2">
      <c r="A311" s="371" t="s">
        <v>3154</v>
      </c>
      <c r="B311" s="371" t="s">
        <v>3158</v>
      </c>
      <c r="C311" s="414">
        <v>599</v>
      </c>
      <c r="D311" s="414">
        <v>1145</v>
      </c>
      <c r="E311" s="414">
        <v>1577</v>
      </c>
      <c r="F311" s="414">
        <v>481</v>
      </c>
      <c r="G311" s="414">
        <v>889</v>
      </c>
      <c r="H311" s="414">
        <v>847</v>
      </c>
      <c r="I311" s="414">
        <v>1082</v>
      </c>
      <c r="J311" s="414">
        <v>1067</v>
      </c>
      <c r="K311" s="414">
        <v>1180</v>
      </c>
      <c r="L311" s="414">
        <v>345</v>
      </c>
    </row>
    <row r="312" spans="1:12" x14ac:dyDescent="0.2">
      <c r="A312" s="371" t="s">
        <v>3154</v>
      </c>
      <c r="B312" s="371" t="s">
        <v>3159</v>
      </c>
      <c r="C312" s="414">
        <v>220</v>
      </c>
      <c r="D312" s="414">
        <v>164</v>
      </c>
      <c r="E312" s="414">
        <v>426</v>
      </c>
      <c r="F312" s="414">
        <v>186</v>
      </c>
      <c r="G312" s="414">
        <v>394</v>
      </c>
      <c r="H312" s="414">
        <v>187</v>
      </c>
      <c r="I312" s="414">
        <v>213</v>
      </c>
      <c r="J312" s="414">
        <v>277</v>
      </c>
      <c r="K312" s="414">
        <v>223</v>
      </c>
      <c r="L312" s="414">
        <v>233</v>
      </c>
    </row>
    <row r="313" spans="1:12" x14ac:dyDescent="0.2">
      <c r="A313" s="371" t="s">
        <v>3154</v>
      </c>
      <c r="B313" s="371" t="s">
        <v>3160</v>
      </c>
      <c r="C313" s="414">
        <v>31</v>
      </c>
      <c r="D313" s="414">
        <v>27</v>
      </c>
      <c r="E313" s="414">
        <v>101</v>
      </c>
      <c r="F313" s="414">
        <v>67</v>
      </c>
      <c r="G313" s="414">
        <v>64</v>
      </c>
      <c r="H313" s="414">
        <v>43</v>
      </c>
      <c r="I313" s="414">
        <v>37</v>
      </c>
      <c r="J313" s="414">
        <v>71</v>
      </c>
      <c r="K313" s="414">
        <v>109</v>
      </c>
      <c r="L313" s="414">
        <v>19</v>
      </c>
    </row>
    <row r="314" spans="1:12" x14ac:dyDescent="0.2">
      <c r="A314" s="371" t="s">
        <v>3154</v>
      </c>
      <c r="B314" s="371" t="s">
        <v>3161</v>
      </c>
      <c r="C314" s="414">
        <v>203</v>
      </c>
      <c r="D314" s="414">
        <v>157</v>
      </c>
      <c r="E314" s="414">
        <v>478</v>
      </c>
      <c r="F314" s="414">
        <v>182</v>
      </c>
      <c r="G314" s="414">
        <v>398</v>
      </c>
      <c r="H314" s="414">
        <v>141</v>
      </c>
      <c r="I314" s="414">
        <v>224</v>
      </c>
      <c r="J314" s="414">
        <v>283</v>
      </c>
      <c r="K314" s="414">
        <v>247</v>
      </c>
      <c r="L314" s="414">
        <v>203</v>
      </c>
    </row>
    <row r="315" spans="1:12" x14ac:dyDescent="0.2">
      <c r="A315" s="371" t="s">
        <v>3154</v>
      </c>
      <c r="B315" s="371" t="s">
        <v>2995</v>
      </c>
      <c r="C315" s="414">
        <v>15</v>
      </c>
      <c r="D315" s="414">
        <v>16</v>
      </c>
      <c r="E315" s="414">
        <v>125</v>
      </c>
      <c r="F315" s="414">
        <v>48</v>
      </c>
      <c r="G315" s="414">
        <v>53</v>
      </c>
      <c r="H315" s="414">
        <v>22</v>
      </c>
      <c r="I315" s="414">
        <v>67</v>
      </c>
      <c r="J315" s="414">
        <v>41</v>
      </c>
      <c r="K315" s="414">
        <v>68</v>
      </c>
      <c r="L315" s="414">
        <v>34</v>
      </c>
    </row>
    <row r="316" spans="1:12" x14ac:dyDescent="0.2">
      <c r="A316" s="370" t="s">
        <v>3162</v>
      </c>
      <c r="C316" s="414">
        <f t="shared" ref="C316:L316" si="36">SUBTOTAL(1,C308:C315)</f>
        <v>162.14285714285714</v>
      </c>
      <c r="D316" s="414">
        <f t="shared" si="36"/>
        <v>226.85714285714286</v>
      </c>
      <c r="E316" s="414">
        <f t="shared" si="36"/>
        <v>966.125</v>
      </c>
      <c r="F316" s="414">
        <f t="shared" si="36"/>
        <v>602.625</v>
      </c>
      <c r="G316" s="414">
        <f t="shared" si="36"/>
        <v>289</v>
      </c>
      <c r="H316" s="414">
        <f t="shared" si="36"/>
        <v>628.5</v>
      </c>
      <c r="I316" s="414">
        <f t="shared" si="36"/>
        <v>653.75</v>
      </c>
      <c r="J316" s="414">
        <f t="shared" si="36"/>
        <v>894</v>
      </c>
      <c r="K316" s="414">
        <f t="shared" si="36"/>
        <v>836.25</v>
      </c>
      <c r="L316" s="414">
        <f t="shared" si="36"/>
        <v>134</v>
      </c>
    </row>
    <row r="317" spans="1:12" x14ac:dyDescent="0.2">
      <c r="A317" s="371" t="s">
        <v>3163</v>
      </c>
      <c r="B317" s="371" t="s">
        <v>3164</v>
      </c>
      <c r="C317" s="414">
        <v>684</v>
      </c>
      <c r="D317" s="414">
        <v>312</v>
      </c>
      <c r="E317" s="414">
        <v>290</v>
      </c>
      <c r="F317" s="414">
        <v>382</v>
      </c>
      <c r="G317" s="414">
        <v>305</v>
      </c>
      <c r="H317" s="414">
        <v>124</v>
      </c>
      <c r="I317" s="414">
        <v>469</v>
      </c>
      <c r="J317" s="414">
        <v>313</v>
      </c>
      <c r="K317" s="414">
        <v>156</v>
      </c>
      <c r="L317" s="414">
        <v>239</v>
      </c>
    </row>
    <row r="318" spans="1:12" x14ac:dyDescent="0.2">
      <c r="A318" s="371" t="s">
        <v>3163</v>
      </c>
      <c r="B318" s="371" t="s">
        <v>3165</v>
      </c>
      <c r="C318" s="414">
        <v>1497</v>
      </c>
      <c r="D318" s="414">
        <v>674</v>
      </c>
      <c r="E318" s="414">
        <v>775</v>
      </c>
      <c r="F318" s="414">
        <v>1101</v>
      </c>
      <c r="G318" s="414">
        <v>918</v>
      </c>
      <c r="H318" s="414">
        <v>802</v>
      </c>
      <c r="I318" s="414">
        <v>967</v>
      </c>
      <c r="J318" s="414">
        <v>922</v>
      </c>
      <c r="K318" s="414">
        <v>701</v>
      </c>
      <c r="L318" s="414">
        <v>531</v>
      </c>
    </row>
    <row r="319" spans="1:12" x14ac:dyDescent="0.2">
      <c r="A319" s="371" t="s">
        <v>3163</v>
      </c>
      <c r="B319" s="371" t="s">
        <v>3166</v>
      </c>
      <c r="C319" s="414">
        <v>1047</v>
      </c>
      <c r="D319" s="414">
        <v>567</v>
      </c>
      <c r="E319" s="414">
        <v>623</v>
      </c>
      <c r="F319" s="414">
        <v>966</v>
      </c>
      <c r="G319" s="414">
        <v>755</v>
      </c>
      <c r="H319" s="414">
        <v>517</v>
      </c>
      <c r="I319" s="414">
        <v>707</v>
      </c>
      <c r="J319" s="414">
        <v>731</v>
      </c>
      <c r="K319" s="414">
        <v>471</v>
      </c>
      <c r="L319" s="414">
        <v>480</v>
      </c>
    </row>
    <row r="320" spans="1:12" x14ac:dyDescent="0.2">
      <c r="A320" s="371" t="s">
        <v>3163</v>
      </c>
      <c r="B320" s="371" t="s">
        <v>3167</v>
      </c>
      <c r="C320" s="414">
        <v>1105</v>
      </c>
      <c r="D320" s="414">
        <v>431</v>
      </c>
      <c r="E320" s="414">
        <v>430</v>
      </c>
      <c r="F320" s="414">
        <v>832</v>
      </c>
      <c r="G320" s="414">
        <v>544</v>
      </c>
      <c r="H320" s="414">
        <v>339</v>
      </c>
      <c r="I320" s="414">
        <v>466</v>
      </c>
      <c r="J320" s="414">
        <v>513</v>
      </c>
      <c r="K320" s="414">
        <v>344</v>
      </c>
      <c r="L320" s="414">
        <v>210</v>
      </c>
    </row>
    <row r="321" spans="1:12" x14ac:dyDescent="0.2">
      <c r="A321" s="371" t="s">
        <v>3163</v>
      </c>
      <c r="B321" s="371" t="s">
        <v>3168</v>
      </c>
      <c r="C321" s="414">
        <v>468</v>
      </c>
      <c r="D321" s="414">
        <v>328</v>
      </c>
      <c r="E321" s="414">
        <v>220</v>
      </c>
      <c r="F321" s="414">
        <v>332</v>
      </c>
      <c r="G321" s="414">
        <v>300</v>
      </c>
      <c r="H321" s="414">
        <v>106</v>
      </c>
      <c r="I321" s="414">
        <v>268</v>
      </c>
      <c r="J321" s="414">
        <v>222</v>
      </c>
      <c r="K321" s="414">
        <v>104</v>
      </c>
      <c r="L321" s="414">
        <v>146</v>
      </c>
    </row>
    <row r="322" spans="1:12" x14ac:dyDescent="0.2">
      <c r="A322" s="371" t="s">
        <v>3163</v>
      </c>
      <c r="B322" s="371" t="s">
        <v>3169</v>
      </c>
      <c r="C322" s="414">
        <v>282</v>
      </c>
      <c r="D322" s="414">
        <v>194</v>
      </c>
      <c r="E322" s="414">
        <v>134</v>
      </c>
      <c r="F322" s="414">
        <v>243</v>
      </c>
      <c r="G322" s="414">
        <v>158</v>
      </c>
      <c r="H322" s="414">
        <v>70</v>
      </c>
      <c r="I322" s="414">
        <v>166</v>
      </c>
      <c r="J322" s="414">
        <v>142</v>
      </c>
      <c r="K322" s="414">
        <v>66</v>
      </c>
      <c r="L322" s="414">
        <v>102</v>
      </c>
    </row>
    <row r="323" spans="1:12" x14ac:dyDescent="0.2">
      <c r="A323" s="371" t="s">
        <v>3163</v>
      </c>
      <c r="B323" s="371" t="s">
        <v>3170</v>
      </c>
      <c r="C323" s="414">
        <v>649</v>
      </c>
      <c r="D323" s="414">
        <v>329</v>
      </c>
      <c r="E323" s="414">
        <v>286</v>
      </c>
      <c r="F323" s="414">
        <v>541</v>
      </c>
      <c r="G323" s="414">
        <v>383</v>
      </c>
      <c r="H323" s="414">
        <v>243</v>
      </c>
      <c r="I323" s="414">
        <v>501</v>
      </c>
      <c r="J323" s="414">
        <v>492</v>
      </c>
      <c r="K323" s="414">
        <v>238</v>
      </c>
      <c r="L323" s="414">
        <v>188</v>
      </c>
    </row>
    <row r="324" spans="1:12" x14ac:dyDescent="0.2">
      <c r="A324" s="371" t="s">
        <v>3163</v>
      </c>
      <c r="B324" s="371" t="s">
        <v>3171</v>
      </c>
      <c r="C324" s="414">
        <v>1078</v>
      </c>
      <c r="D324" s="414">
        <v>495</v>
      </c>
      <c r="E324" s="414">
        <v>506</v>
      </c>
      <c r="F324" s="414">
        <v>820</v>
      </c>
      <c r="G324" s="414">
        <v>680</v>
      </c>
      <c r="H324" s="414">
        <v>446</v>
      </c>
      <c r="I324" s="414">
        <v>669</v>
      </c>
      <c r="J324" s="414">
        <v>627</v>
      </c>
      <c r="K324" s="414">
        <v>347</v>
      </c>
      <c r="L324" s="414">
        <v>382</v>
      </c>
    </row>
    <row r="325" spans="1:12" x14ac:dyDescent="0.2">
      <c r="A325" s="371" t="s">
        <v>3163</v>
      </c>
      <c r="B325" s="371" t="s">
        <v>3172</v>
      </c>
      <c r="C325" s="414">
        <v>606</v>
      </c>
      <c r="D325" s="414">
        <v>408</v>
      </c>
      <c r="E325" s="414">
        <v>242</v>
      </c>
      <c r="F325" s="414">
        <v>392</v>
      </c>
      <c r="G325" s="414">
        <v>371</v>
      </c>
      <c r="H325" s="414">
        <v>162</v>
      </c>
      <c r="I325" s="414">
        <v>395</v>
      </c>
      <c r="J325" s="414">
        <v>334</v>
      </c>
      <c r="K325" s="414">
        <v>176</v>
      </c>
      <c r="L325" s="414">
        <v>204</v>
      </c>
    </row>
    <row r="326" spans="1:12" x14ac:dyDescent="0.2">
      <c r="A326" s="371" t="s">
        <v>3163</v>
      </c>
      <c r="B326" s="371" t="s">
        <v>3173</v>
      </c>
      <c r="C326" s="414">
        <v>801</v>
      </c>
      <c r="D326" s="414">
        <v>317</v>
      </c>
      <c r="E326" s="414">
        <v>343</v>
      </c>
      <c r="F326" s="414">
        <v>504</v>
      </c>
      <c r="G326" s="414">
        <v>511</v>
      </c>
      <c r="H326" s="414">
        <v>235</v>
      </c>
      <c r="I326" s="414">
        <v>478</v>
      </c>
      <c r="J326" s="414">
        <v>449</v>
      </c>
      <c r="K326" s="414">
        <v>282</v>
      </c>
      <c r="L326" s="414">
        <v>241</v>
      </c>
    </row>
    <row r="327" spans="1:12" x14ac:dyDescent="0.2">
      <c r="A327" s="371" t="s">
        <v>3163</v>
      </c>
      <c r="B327" s="371" t="s">
        <v>3174</v>
      </c>
      <c r="C327" s="414">
        <v>709</v>
      </c>
      <c r="D327" s="414">
        <v>216</v>
      </c>
      <c r="E327" s="414">
        <v>328</v>
      </c>
      <c r="F327" s="414">
        <v>394</v>
      </c>
      <c r="G327" s="414">
        <v>386</v>
      </c>
      <c r="H327" s="414">
        <v>237</v>
      </c>
      <c r="I327" s="414">
        <v>526</v>
      </c>
      <c r="J327" s="414">
        <v>436</v>
      </c>
      <c r="K327" s="414">
        <v>204</v>
      </c>
      <c r="L327" s="414">
        <v>192</v>
      </c>
    </row>
    <row r="328" spans="1:12" x14ac:dyDescent="0.2">
      <c r="A328" s="370" t="s">
        <v>3175</v>
      </c>
      <c r="C328" s="414">
        <f t="shared" ref="C328:L328" si="37">SUBTOTAL(1,C317:C327)</f>
        <v>811.4545454545455</v>
      </c>
      <c r="D328" s="414">
        <f t="shared" si="37"/>
        <v>388.27272727272725</v>
      </c>
      <c r="E328" s="414">
        <f t="shared" si="37"/>
        <v>379.72727272727275</v>
      </c>
      <c r="F328" s="414">
        <f t="shared" si="37"/>
        <v>591.5454545454545</v>
      </c>
      <c r="G328" s="414">
        <f t="shared" si="37"/>
        <v>482.81818181818181</v>
      </c>
      <c r="H328" s="414">
        <f t="shared" si="37"/>
        <v>298.27272727272725</v>
      </c>
      <c r="I328" s="414">
        <f t="shared" si="37"/>
        <v>510.18181818181819</v>
      </c>
      <c r="J328" s="414">
        <f t="shared" si="37"/>
        <v>471</v>
      </c>
      <c r="K328" s="414">
        <f t="shared" si="37"/>
        <v>280.81818181818181</v>
      </c>
      <c r="L328" s="414">
        <f t="shared" si="37"/>
        <v>265</v>
      </c>
    </row>
    <row r="329" spans="1:12" x14ac:dyDescent="0.2">
      <c r="A329" s="371" t="s">
        <v>3176</v>
      </c>
      <c r="B329" s="371" t="s">
        <v>3177</v>
      </c>
      <c r="C329" s="414">
        <v>787</v>
      </c>
      <c r="D329" s="414">
        <v>299</v>
      </c>
      <c r="E329" s="414">
        <v>361</v>
      </c>
      <c r="F329" s="414">
        <v>435</v>
      </c>
      <c r="G329" s="414">
        <v>313</v>
      </c>
      <c r="H329" s="414">
        <v>189</v>
      </c>
      <c r="I329" s="414">
        <v>359</v>
      </c>
      <c r="J329" s="414">
        <v>348</v>
      </c>
      <c r="K329" s="414">
        <v>157</v>
      </c>
      <c r="L329" s="414">
        <v>211</v>
      </c>
    </row>
    <row r="330" spans="1:12" x14ac:dyDescent="0.2">
      <c r="A330" s="371" t="s">
        <v>3176</v>
      </c>
      <c r="B330" s="371" t="s">
        <v>3178</v>
      </c>
      <c r="C330" s="414">
        <v>1255</v>
      </c>
      <c r="D330" s="414">
        <v>416</v>
      </c>
      <c r="E330" s="414">
        <v>565</v>
      </c>
      <c r="F330" s="414">
        <v>709</v>
      </c>
      <c r="G330" s="414">
        <v>514</v>
      </c>
      <c r="H330" s="414">
        <v>346</v>
      </c>
      <c r="I330" s="414">
        <v>669</v>
      </c>
      <c r="J330" s="414">
        <v>531</v>
      </c>
      <c r="K330" s="414">
        <v>284</v>
      </c>
      <c r="L330" s="414">
        <v>345</v>
      </c>
    </row>
    <row r="331" spans="1:12" x14ac:dyDescent="0.2">
      <c r="A331" s="371" t="s">
        <v>3176</v>
      </c>
      <c r="B331" s="371" t="s">
        <v>3179</v>
      </c>
      <c r="C331" s="414">
        <v>840</v>
      </c>
      <c r="D331" s="414">
        <v>254</v>
      </c>
      <c r="E331" s="414">
        <v>316</v>
      </c>
      <c r="F331" s="414">
        <v>373</v>
      </c>
      <c r="G331" s="414">
        <v>323</v>
      </c>
      <c r="H331" s="414">
        <v>181</v>
      </c>
      <c r="I331" s="414">
        <v>318</v>
      </c>
      <c r="J331" s="414">
        <v>338</v>
      </c>
      <c r="K331" s="414">
        <v>170</v>
      </c>
      <c r="L331" s="414">
        <v>183</v>
      </c>
    </row>
    <row r="332" spans="1:12" x14ac:dyDescent="0.2">
      <c r="A332" s="370" t="s">
        <v>3180</v>
      </c>
      <c r="C332" s="414">
        <f t="shared" ref="C332:L332" si="38">SUBTOTAL(1,C329:C331)</f>
        <v>960.66666666666663</v>
      </c>
      <c r="D332" s="414">
        <f t="shared" si="38"/>
        <v>323</v>
      </c>
      <c r="E332" s="414">
        <f t="shared" si="38"/>
        <v>414</v>
      </c>
      <c r="F332" s="414">
        <f t="shared" si="38"/>
        <v>505.66666666666669</v>
      </c>
      <c r="G332" s="414">
        <f t="shared" si="38"/>
        <v>383.33333333333331</v>
      </c>
      <c r="H332" s="414">
        <f t="shared" si="38"/>
        <v>238.66666666666666</v>
      </c>
      <c r="I332" s="414">
        <f t="shared" si="38"/>
        <v>448.66666666666669</v>
      </c>
      <c r="J332" s="414">
        <f t="shared" si="38"/>
        <v>405.66666666666669</v>
      </c>
      <c r="K332" s="414">
        <f t="shared" si="38"/>
        <v>203.66666666666666</v>
      </c>
      <c r="L332" s="414">
        <f t="shared" si="38"/>
        <v>246.33333333333334</v>
      </c>
    </row>
    <row r="333" spans="1:12" x14ac:dyDescent="0.2">
      <c r="A333" s="371" t="s">
        <v>3181</v>
      </c>
      <c r="B333" s="371" t="s">
        <v>3182</v>
      </c>
      <c r="C333" s="414">
        <v>28</v>
      </c>
      <c r="D333" s="414">
        <v>20</v>
      </c>
      <c r="E333" s="414">
        <v>9</v>
      </c>
      <c r="F333" s="414">
        <v>54</v>
      </c>
      <c r="G333" s="414">
        <v>12</v>
      </c>
      <c r="H333" s="414">
        <v>10</v>
      </c>
      <c r="I333" s="414">
        <v>18</v>
      </c>
      <c r="J333" s="414">
        <v>15</v>
      </c>
      <c r="K333" s="414">
        <v>16</v>
      </c>
      <c r="L333" s="414">
        <v>14</v>
      </c>
    </row>
    <row r="334" spans="1:12" x14ac:dyDescent="0.2">
      <c r="A334" s="371" t="s">
        <v>3181</v>
      </c>
      <c r="B334" s="371" t="s">
        <v>3051</v>
      </c>
      <c r="C334" s="414">
        <v>47</v>
      </c>
      <c r="D334" s="414">
        <v>33</v>
      </c>
      <c r="E334" s="414">
        <v>22</v>
      </c>
      <c r="F334" s="414">
        <v>53</v>
      </c>
      <c r="G334" s="414">
        <v>29</v>
      </c>
      <c r="H334" s="414">
        <v>22</v>
      </c>
      <c r="I334" s="414">
        <v>37</v>
      </c>
      <c r="J334" s="414">
        <v>46</v>
      </c>
      <c r="K334" s="414">
        <v>36</v>
      </c>
      <c r="L334" s="414">
        <v>47</v>
      </c>
    </row>
    <row r="335" spans="1:12" x14ac:dyDescent="0.2">
      <c r="A335" s="371" t="s">
        <v>3181</v>
      </c>
      <c r="B335" s="371" t="s">
        <v>3183</v>
      </c>
      <c r="C335" s="414">
        <v>80</v>
      </c>
      <c r="D335" s="414">
        <v>61</v>
      </c>
      <c r="E335" s="414">
        <v>56</v>
      </c>
      <c r="F335" s="414">
        <v>91</v>
      </c>
      <c r="G335" s="414">
        <v>49</v>
      </c>
      <c r="H335" s="414">
        <v>43</v>
      </c>
      <c r="I335" s="414">
        <v>54</v>
      </c>
      <c r="J335" s="414">
        <v>78</v>
      </c>
      <c r="K335" s="414">
        <v>45</v>
      </c>
      <c r="L335" s="414">
        <v>57</v>
      </c>
    </row>
    <row r="336" spans="1:12" x14ac:dyDescent="0.2">
      <c r="A336" s="370" t="s">
        <v>3184</v>
      </c>
      <c r="C336" s="414">
        <f t="shared" ref="C336:L336" si="39">SUBTOTAL(1,C333:C335)</f>
        <v>51.666666666666664</v>
      </c>
      <c r="D336" s="414">
        <f t="shared" si="39"/>
        <v>38</v>
      </c>
      <c r="E336" s="414">
        <f t="shared" si="39"/>
        <v>29</v>
      </c>
      <c r="F336" s="414">
        <f t="shared" si="39"/>
        <v>66</v>
      </c>
      <c r="G336" s="414">
        <f t="shared" si="39"/>
        <v>30</v>
      </c>
      <c r="H336" s="414">
        <f t="shared" si="39"/>
        <v>25</v>
      </c>
      <c r="I336" s="414">
        <f t="shared" si="39"/>
        <v>36.333333333333336</v>
      </c>
      <c r="J336" s="414">
        <f t="shared" si="39"/>
        <v>46.333333333333336</v>
      </c>
      <c r="K336" s="414">
        <f t="shared" si="39"/>
        <v>32.333333333333336</v>
      </c>
      <c r="L336" s="414">
        <f t="shared" si="39"/>
        <v>39.333333333333336</v>
      </c>
    </row>
    <row r="337" spans="1:12" x14ac:dyDescent="0.2">
      <c r="A337" s="371" t="s">
        <v>3185</v>
      </c>
      <c r="B337" s="371" t="s">
        <v>3186</v>
      </c>
      <c r="C337" s="414">
        <v>988</v>
      </c>
      <c r="D337" s="414">
        <v>746</v>
      </c>
      <c r="E337" s="414">
        <v>1033</v>
      </c>
      <c r="F337" s="414">
        <v>1182</v>
      </c>
      <c r="G337" s="414">
        <v>1896</v>
      </c>
      <c r="H337" s="414">
        <v>1431</v>
      </c>
      <c r="I337" s="414">
        <v>850</v>
      </c>
      <c r="J337" s="414">
        <v>985</v>
      </c>
      <c r="K337" s="414">
        <v>1890</v>
      </c>
      <c r="L337" s="414">
        <v>705</v>
      </c>
    </row>
    <row r="338" spans="1:12" x14ac:dyDescent="0.2">
      <c r="A338" s="371" t="s">
        <v>3185</v>
      </c>
      <c r="B338" s="371" t="s">
        <v>3187</v>
      </c>
      <c r="C338" s="414">
        <v>647</v>
      </c>
      <c r="D338" s="414">
        <v>524</v>
      </c>
      <c r="E338" s="414">
        <v>756</v>
      </c>
      <c r="F338" s="414">
        <v>873</v>
      </c>
      <c r="G338" s="414">
        <v>806</v>
      </c>
      <c r="H338" s="414">
        <v>651</v>
      </c>
      <c r="I338" s="414">
        <v>784</v>
      </c>
      <c r="J338" s="414">
        <v>542</v>
      </c>
      <c r="K338" s="414"/>
      <c r="L338" s="414"/>
    </row>
    <row r="339" spans="1:12" x14ac:dyDescent="0.2">
      <c r="A339" s="371" t="s">
        <v>3185</v>
      </c>
      <c r="B339" s="371" t="s">
        <v>3188</v>
      </c>
      <c r="C339" s="414">
        <v>937</v>
      </c>
      <c r="D339" s="414">
        <v>738</v>
      </c>
      <c r="E339" s="414">
        <v>817</v>
      </c>
      <c r="F339" s="414">
        <v>1117</v>
      </c>
      <c r="G339" s="414">
        <v>1431</v>
      </c>
      <c r="H339" s="414">
        <v>1219</v>
      </c>
      <c r="I339" s="414">
        <v>781</v>
      </c>
      <c r="J339" s="414">
        <v>782</v>
      </c>
      <c r="K339" s="414">
        <v>1390</v>
      </c>
      <c r="L339" s="414">
        <v>766</v>
      </c>
    </row>
    <row r="340" spans="1:12" x14ac:dyDescent="0.2">
      <c r="A340" s="371" t="s">
        <v>3185</v>
      </c>
      <c r="B340" s="371" t="s">
        <v>3189</v>
      </c>
      <c r="C340" s="414">
        <v>1203</v>
      </c>
      <c r="D340" s="414">
        <v>925</v>
      </c>
      <c r="E340" s="414">
        <v>950</v>
      </c>
      <c r="F340" s="414">
        <v>1237</v>
      </c>
      <c r="G340" s="414">
        <v>1591</v>
      </c>
      <c r="H340" s="414">
        <v>1676</v>
      </c>
      <c r="I340" s="414">
        <v>951</v>
      </c>
      <c r="J340" s="414">
        <v>935</v>
      </c>
      <c r="K340" s="414">
        <v>1603</v>
      </c>
      <c r="L340" s="414">
        <v>863</v>
      </c>
    </row>
    <row r="341" spans="1:12" x14ac:dyDescent="0.2">
      <c r="A341" s="371" t="s">
        <v>3185</v>
      </c>
      <c r="B341" s="371" t="s">
        <v>3190</v>
      </c>
      <c r="C341" s="414">
        <v>879</v>
      </c>
      <c r="D341" s="414">
        <v>536</v>
      </c>
      <c r="E341" s="414">
        <v>1160</v>
      </c>
      <c r="F341" s="414">
        <v>1187</v>
      </c>
      <c r="G341" s="414">
        <v>1432</v>
      </c>
      <c r="H341" s="414">
        <v>903</v>
      </c>
      <c r="I341" s="414">
        <v>739</v>
      </c>
      <c r="J341" s="414">
        <v>925</v>
      </c>
      <c r="K341" s="414">
        <v>1768</v>
      </c>
      <c r="L341" s="414">
        <v>683</v>
      </c>
    </row>
    <row r="342" spans="1:12" x14ac:dyDescent="0.2">
      <c r="A342" s="371" t="s">
        <v>3185</v>
      </c>
      <c r="B342" s="371" t="s">
        <v>3191</v>
      </c>
      <c r="C342" s="414">
        <v>810</v>
      </c>
      <c r="D342" s="414">
        <v>540</v>
      </c>
      <c r="E342" s="414">
        <v>1252</v>
      </c>
      <c r="F342" s="414"/>
      <c r="G342" s="414">
        <v>1711</v>
      </c>
      <c r="H342" s="414">
        <v>1036</v>
      </c>
      <c r="I342" s="414">
        <v>649</v>
      </c>
      <c r="J342" s="414">
        <v>784</v>
      </c>
      <c r="K342" s="414">
        <v>1348</v>
      </c>
      <c r="L342" s="414">
        <v>582</v>
      </c>
    </row>
    <row r="343" spans="1:12" x14ac:dyDescent="0.2">
      <c r="A343" s="371" t="s">
        <v>3185</v>
      </c>
      <c r="B343" s="371" t="s">
        <v>3192</v>
      </c>
      <c r="C343" s="414">
        <v>893</v>
      </c>
      <c r="D343" s="414">
        <v>657</v>
      </c>
      <c r="E343" s="414">
        <v>980</v>
      </c>
      <c r="F343" s="414">
        <v>1025</v>
      </c>
      <c r="G343" s="414">
        <v>1373</v>
      </c>
      <c r="H343" s="414">
        <v>863</v>
      </c>
      <c r="I343" s="414">
        <v>631</v>
      </c>
      <c r="J343" s="414">
        <v>650</v>
      </c>
      <c r="K343" s="414">
        <v>1317</v>
      </c>
      <c r="L343" s="414">
        <v>787</v>
      </c>
    </row>
    <row r="344" spans="1:12" x14ac:dyDescent="0.2">
      <c r="A344" s="371" t="s">
        <v>3185</v>
      </c>
      <c r="B344" s="371" t="s">
        <v>3193</v>
      </c>
      <c r="C344" s="414">
        <v>771</v>
      </c>
      <c r="D344" s="414">
        <v>556</v>
      </c>
      <c r="E344" s="414">
        <v>844</v>
      </c>
      <c r="F344" s="414">
        <v>990</v>
      </c>
      <c r="G344" s="414"/>
      <c r="H344" s="414"/>
      <c r="I344" s="414"/>
      <c r="J344" s="414"/>
      <c r="K344" s="414"/>
      <c r="L344" s="414"/>
    </row>
    <row r="345" spans="1:12" x14ac:dyDescent="0.2">
      <c r="A345" s="371" t="s">
        <v>3185</v>
      </c>
      <c r="B345" s="371" t="s">
        <v>3194</v>
      </c>
      <c r="C345" s="414">
        <v>658</v>
      </c>
      <c r="D345" s="414">
        <v>454</v>
      </c>
      <c r="E345" s="414">
        <v>709</v>
      </c>
      <c r="F345" s="414">
        <v>850</v>
      </c>
      <c r="G345" s="414">
        <v>1003</v>
      </c>
      <c r="H345" s="414">
        <v>712</v>
      </c>
      <c r="I345" s="414">
        <v>660</v>
      </c>
      <c r="J345" s="414">
        <v>588</v>
      </c>
      <c r="K345" s="414">
        <v>827</v>
      </c>
      <c r="L345" s="414">
        <v>476</v>
      </c>
    </row>
    <row r="346" spans="1:12" x14ac:dyDescent="0.2">
      <c r="A346" s="371" t="s">
        <v>3185</v>
      </c>
      <c r="B346" s="371" t="s">
        <v>3195</v>
      </c>
      <c r="C346" s="414">
        <v>876</v>
      </c>
      <c r="D346" s="414">
        <v>913</v>
      </c>
      <c r="E346" s="414">
        <v>682</v>
      </c>
      <c r="F346" s="414">
        <v>1080</v>
      </c>
      <c r="G346" s="414">
        <v>1145</v>
      </c>
      <c r="H346" s="414">
        <v>834</v>
      </c>
      <c r="I346" s="414">
        <v>808</v>
      </c>
      <c r="J346" s="414">
        <v>691</v>
      </c>
      <c r="K346" s="414">
        <v>1501</v>
      </c>
      <c r="L346" s="414">
        <v>589</v>
      </c>
    </row>
    <row r="347" spans="1:12" x14ac:dyDescent="0.2">
      <c r="A347" s="371" t="s">
        <v>3185</v>
      </c>
      <c r="B347" s="371" t="s">
        <v>3120</v>
      </c>
      <c r="C347" s="414">
        <v>1134</v>
      </c>
      <c r="D347" s="414">
        <v>885</v>
      </c>
      <c r="E347" s="414">
        <v>1213</v>
      </c>
      <c r="F347" s="414">
        <v>1258</v>
      </c>
      <c r="G347" s="414">
        <v>2029</v>
      </c>
      <c r="H347" s="414">
        <v>1608</v>
      </c>
      <c r="I347" s="414">
        <v>1160</v>
      </c>
      <c r="J347" s="414">
        <v>1157</v>
      </c>
      <c r="K347" s="414">
        <v>1662</v>
      </c>
      <c r="L347" s="414">
        <v>748</v>
      </c>
    </row>
    <row r="348" spans="1:12" x14ac:dyDescent="0.2">
      <c r="A348" s="370" t="s">
        <v>3196</v>
      </c>
      <c r="C348" s="414">
        <f t="shared" ref="C348:L348" si="40">SUBTOTAL(1,C337:C347)</f>
        <v>890.5454545454545</v>
      </c>
      <c r="D348" s="414">
        <f t="shared" si="40"/>
        <v>679.4545454545455</v>
      </c>
      <c r="E348" s="414">
        <f t="shared" si="40"/>
        <v>945.09090909090912</v>
      </c>
      <c r="F348" s="414">
        <f t="shared" si="40"/>
        <v>1079.9000000000001</v>
      </c>
      <c r="G348" s="414">
        <f t="shared" si="40"/>
        <v>1441.7</v>
      </c>
      <c r="H348" s="414">
        <f t="shared" si="40"/>
        <v>1093.3</v>
      </c>
      <c r="I348" s="414">
        <f t="shared" si="40"/>
        <v>801.3</v>
      </c>
      <c r="J348" s="414">
        <f t="shared" si="40"/>
        <v>803.9</v>
      </c>
      <c r="K348" s="414">
        <f t="shared" si="40"/>
        <v>1478.4444444444443</v>
      </c>
      <c r="L348" s="414">
        <f t="shared" si="40"/>
        <v>688.77777777777783</v>
      </c>
    </row>
    <row r="349" spans="1:12" x14ac:dyDescent="0.2">
      <c r="A349" s="371" t="s">
        <v>3197</v>
      </c>
      <c r="B349" s="371" t="s">
        <v>3198</v>
      </c>
      <c r="C349" s="414">
        <v>274</v>
      </c>
      <c r="D349" s="414">
        <v>190</v>
      </c>
      <c r="E349" s="414">
        <v>113</v>
      </c>
      <c r="F349" s="414">
        <v>194</v>
      </c>
      <c r="G349" s="414">
        <v>141</v>
      </c>
      <c r="H349" s="414">
        <v>99</v>
      </c>
      <c r="I349" s="414">
        <v>128</v>
      </c>
      <c r="J349" s="414">
        <v>140</v>
      </c>
      <c r="K349" s="414">
        <v>94</v>
      </c>
      <c r="L349" s="414">
        <v>129</v>
      </c>
    </row>
    <row r="350" spans="1:12" x14ac:dyDescent="0.2">
      <c r="A350" s="371" t="s">
        <v>3197</v>
      </c>
      <c r="B350" s="371" t="s">
        <v>3199</v>
      </c>
      <c r="C350" s="414">
        <v>112</v>
      </c>
      <c r="D350" s="414">
        <v>52</v>
      </c>
      <c r="E350" s="414">
        <v>42</v>
      </c>
      <c r="F350" s="414">
        <v>91</v>
      </c>
      <c r="G350" s="414">
        <v>34</v>
      </c>
      <c r="H350" s="414">
        <v>30</v>
      </c>
      <c r="I350" s="414">
        <v>44</v>
      </c>
      <c r="J350" s="414">
        <v>51</v>
      </c>
      <c r="K350" s="414">
        <v>40</v>
      </c>
      <c r="L350" s="414">
        <v>64</v>
      </c>
    </row>
    <row r="351" spans="1:12" x14ac:dyDescent="0.2">
      <c r="A351" s="371" t="s">
        <v>3197</v>
      </c>
      <c r="B351" s="371" t="s">
        <v>2977</v>
      </c>
      <c r="C351" s="414"/>
      <c r="D351" s="414">
        <v>89</v>
      </c>
      <c r="E351" s="414">
        <v>105</v>
      </c>
      <c r="F351" s="414">
        <v>162</v>
      </c>
      <c r="G351" s="414">
        <v>101</v>
      </c>
      <c r="H351" s="414">
        <v>52</v>
      </c>
      <c r="I351" s="414">
        <v>136</v>
      </c>
      <c r="J351" s="414">
        <v>106</v>
      </c>
      <c r="K351" s="414">
        <v>67</v>
      </c>
      <c r="L351" s="414">
        <v>115</v>
      </c>
    </row>
    <row r="352" spans="1:12" x14ac:dyDescent="0.2">
      <c r="A352" s="371" t="s">
        <v>3197</v>
      </c>
      <c r="B352" s="371" t="s">
        <v>3200</v>
      </c>
      <c r="C352" s="414">
        <v>159</v>
      </c>
      <c r="D352" s="414">
        <v>92</v>
      </c>
      <c r="E352" s="414">
        <v>58</v>
      </c>
      <c r="F352" s="414">
        <v>119</v>
      </c>
      <c r="G352" s="414">
        <v>55</v>
      </c>
      <c r="H352" s="414">
        <v>51</v>
      </c>
      <c r="I352" s="414">
        <v>89</v>
      </c>
      <c r="J352" s="414">
        <v>104</v>
      </c>
      <c r="K352" s="414">
        <v>63</v>
      </c>
      <c r="L352" s="414">
        <v>133</v>
      </c>
    </row>
    <row r="353" spans="1:12" x14ac:dyDescent="0.2">
      <c r="A353" s="371" t="s">
        <v>3197</v>
      </c>
      <c r="B353" s="371" t="s">
        <v>3201</v>
      </c>
      <c r="C353" s="414">
        <v>111</v>
      </c>
      <c r="D353" s="414">
        <v>37</v>
      </c>
      <c r="E353" s="414">
        <v>45</v>
      </c>
      <c r="F353" s="414">
        <v>104</v>
      </c>
      <c r="G353" s="414">
        <v>51</v>
      </c>
      <c r="H353" s="414">
        <v>40</v>
      </c>
      <c r="I353" s="414">
        <v>109</v>
      </c>
      <c r="J353" s="414">
        <v>69</v>
      </c>
      <c r="K353" s="414">
        <v>50</v>
      </c>
      <c r="L353" s="414">
        <v>81</v>
      </c>
    </row>
    <row r="354" spans="1:12" x14ac:dyDescent="0.2">
      <c r="A354" s="371" t="s">
        <v>3197</v>
      </c>
      <c r="B354" s="371" t="s">
        <v>2861</v>
      </c>
      <c r="C354" s="414">
        <v>160</v>
      </c>
      <c r="D354" s="414">
        <v>118</v>
      </c>
      <c r="E354" s="414">
        <v>65</v>
      </c>
      <c r="F354" s="414">
        <v>137</v>
      </c>
      <c r="G354" s="414">
        <v>50</v>
      </c>
      <c r="H354" s="414">
        <v>54</v>
      </c>
      <c r="I354" s="414">
        <v>119</v>
      </c>
      <c r="J354" s="414">
        <v>126</v>
      </c>
      <c r="K354" s="414">
        <v>68</v>
      </c>
      <c r="L354" s="414">
        <v>128</v>
      </c>
    </row>
    <row r="355" spans="1:12" x14ac:dyDescent="0.2">
      <c r="A355" s="370" t="s">
        <v>3202</v>
      </c>
      <c r="C355" s="414">
        <f t="shared" ref="C355:L355" si="41">SUBTOTAL(1,C349:C354)</f>
        <v>163.19999999999999</v>
      </c>
      <c r="D355" s="414">
        <f t="shared" si="41"/>
        <v>96.333333333333329</v>
      </c>
      <c r="E355" s="414">
        <f t="shared" si="41"/>
        <v>71.333333333333329</v>
      </c>
      <c r="F355" s="414">
        <f t="shared" si="41"/>
        <v>134.5</v>
      </c>
      <c r="G355" s="414">
        <f t="shared" si="41"/>
        <v>72</v>
      </c>
      <c r="H355" s="414">
        <f t="shared" si="41"/>
        <v>54.333333333333336</v>
      </c>
      <c r="I355" s="414">
        <f t="shared" si="41"/>
        <v>104.16666666666667</v>
      </c>
      <c r="J355" s="414">
        <f t="shared" si="41"/>
        <v>99.333333333333329</v>
      </c>
      <c r="K355" s="414">
        <f t="shared" si="41"/>
        <v>63.666666666666664</v>
      </c>
      <c r="L355" s="414">
        <f t="shared" si="41"/>
        <v>108.33333333333333</v>
      </c>
    </row>
    <row r="356" spans="1:12" x14ac:dyDescent="0.2">
      <c r="A356" s="371" t="s">
        <v>3203</v>
      </c>
      <c r="B356" s="371" t="s">
        <v>3204</v>
      </c>
      <c r="C356" s="414">
        <v>81</v>
      </c>
      <c r="D356" s="414">
        <v>46</v>
      </c>
      <c r="E356" s="414">
        <v>48</v>
      </c>
      <c r="F356" s="414">
        <v>105</v>
      </c>
      <c r="G356" s="414">
        <v>44</v>
      </c>
      <c r="H356" s="414">
        <v>46</v>
      </c>
      <c r="I356" s="414">
        <v>152</v>
      </c>
      <c r="J356" s="414">
        <v>88</v>
      </c>
      <c r="K356" s="414">
        <v>46</v>
      </c>
      <c r="L356" s="414">
        <v>48</v>
      </c>
    </row>
    <row r="357" spans="1:12" x14ac:dyDescent="0.2">
      <c r="A357" s="371" t="s">
        <v>3203</v>
      </c>
      <c r="B357" s="371" t="s">
        <v>3205</v>
      </c>
      <c r="C357" s="414">
        <v>269</v>
      </c>
      <c r="D357" s="414">
        <v>174</v>
      </c>
      <c r="E357" s="414">
        <v>183</v>
      </c>
      <c r="F357" s="414">
        <v>193</v>
      </c>
      <c r="G357" s="414">
        <v>221</v>
      </c>
      <c r="H357" s="414">
        <v>200</v>
      </c>
      <c r="I357" s="414">
        <v>319</v>
      </c>
      <c r="J357" s="414">
        <v>234</v>
      </c>
      <c r="K357" s="414">
        <v>177</v>
      </c>
      <c r="L357" s="414">
        <v>168</v>
      </c>
    </row>
    <row r="358" spans="1:12" x14ac:dyDescent="0.2">
      <c r="A358" s="371" t="s">
        <v>3203</v>
      </c>
      <c r="B358" s="371" t="s">
        <v>3033</v>
      </c>
      <c r="C358" s="414">
        <v>12</v>
      </c>
      <c r="D358" s="414">
        <v>4</v>
      </c>
      <c r="E358" s="414">
        <v>10</v>
      </c>
      <c r="F358" s="414">
        <v>21</v>
      </c>
      <c r="G358" s="414">
        <v>5</v>
      </c>
      <c r="H358" s="414">
        <v>3</v>
      </c>
      <c r="I358" s="414">
        <v>68</v>
      </c>
      <c r="J358" s="414">
        <v>19</v>
      </c>
      <c r="K358" s="414">
        <v>24</v>
      </c>
      <c r="L358" s="414">
        <v>18</v>
      </c>
    </row>
    <row r="359" spans="1:12" x14ac:dyDescent="0.2">
      <c r="A359" s="371" t="s">
        <v>3203</v>
      </c>
      <c r="B359" s="371" t="s">
        <v>3206</v>
      </c>
      <c r="C359" s="414">
        <v>59</v>
      </c>
      <c r="D359" s="414">
        <v>16</v>
      </c>
      <c r="E359" s="414">
        <v>26</v>
      </c>
      <c r="F359" s="414">
        <v>43</v>
      </c>
      <c r="G359" s="414">
        <v>23</v>
      </c>
      <c r="H359" s="414">
        <v>17</v>
      </c>
      <c r="I359" s="414">
        <v>87</v>
      </c>
      <c r="J359" s="414">
        <v>55</v>
      </c>
      <c r="K359" s="414">
        <v>35</v>
      </c>
      <c r="L359" s="414">
        <v>37</v>
      </c>
    </row>
    <row r="360" spans="1:12" x14ac:dyDescent="0.2">
      <c r="A360" s="371" t="s">
        <v>3203</v>
      </c>
      <c r="B360" s="371" t="s">
        <v>3207</v>
      </c>
      <c r="C360" s="414">
        <v>39</v>
      </c>
      <c r="D360" s="414">
        <v>56</v>
      </c>
      <c r="E360" s="414">
        <v>18</v>
      </c>
      <c r="F360" s="414">
        <v>34</v>
      </c>
      <c r="G360" s="414">
        <v>34</v>
      </c>
      <c r="H360" s="414">
        <v>35</v>
      </c>
      <c r="I360" s="414">
        <v>70</v>
      </c>
      <c r="J360" s="414">
        <v>53</v>
      </c>
      <c r="K360" s="414">
        <v>37</v>
      </c>
      <c r="L360" s="414">
        <v>22</v>
      </c>
    </row>
    <row r="361" spans="1:12" x14ac:dyDescent="0.2">
      <c r="A361" s="371" t="s">
        <v>3203</v>
      </c>
      <c r="B361" s="371" t="s">
        <v>3208</v>
      </c>
      <c r="C361" s="414">
        <v>3</v>
      </c>
      <c r="D361" s="414">
        <v>2</v>
      </c>
      <c r="E361" s="414">
        <v>6</v>
      </c>
      <c r="F361" s="414">
        <v>19</v>
      </c>
      <c r="G361" s="414">
        <v>2</v>
      </c>
      <c r="H361" s="414">
        <v>3</v>
      </c>
      <c r="I361" s="414">
        <v>19</v>
      </c>
      <c r="J361" s="414">
        <v>10</v>
      </c>
      <c r="K361" s="414">
        <v>11</v>
      </c>
      <c r="L361" s="414">
        <v>8</v>
      </c>
    </row>
    <row r="362" spans="1:12" x14ac:dyDescent="0.2">
      <c r="A362" s="371" t="s">
        <v>3203</v>
      </c>
      <c r="B362" s="371" t="s">
        <v>3209</v>
      </c>
      <c r="C362" s="414">
        <v>190</v>
      </c>
      <c r="D362" s="414">
        <v>144</v>
      </c>
      <c r="E362" s="414">
        <v>84</v>
      </c>
      <c r="F362" s="414">
        <v>150</v>
      </c>
      <c r="G362" s="414">
        <v>135</v>
      </c>
      <c r="H362" s="414">
        <v>117</v>
      </c>
      <c r="I362" s="414">
        <v>207</v>
      </c>
      <c r="J362" s="414">
        <v>161</v>
      </c>
      <c r="K362" s="414">
        <v>113</v>
      </c>
      <c r="L362" s="414">
        <v>96</v>
      </c>
    </row>
    <row r="363" spans="1:12" x14ac:dyDescent="0.2">
      <c r="A363" s="371" t="s">
        <v>3203</v>
      </c>
      <c r="B363" s="371" t="s">
        <v>3210</v>
      </c>
      <c r="C363" s="414">
        <v>82</v>
      </c>
      <c r="D363" s="414">
        <v>69</v>
      </c>
      <c r="E363" s="414">
        <v>34</v>
      </c>
      <c r="F363" s="414">
        <v>81</v>
      </c>
      <c r="G363" s="414">
        <v>44</v>
      </c>
      <c r="H363" s="414">
        <v>60</v>
      </c>
      <c r="I363" s="414">
        <v>157</v>
      </c>
      <c r="J363" s="414">
        <v>99</v>
      </c>
      <c r="K363" s="414">
        <v>67</v>
      </c>
      <c r="L363" s="414">
        <v>49</v>
      </c>
    </row>
    <row r="364" spans="1:12" x14ac:dyDescent="0.2">
      <c r="A364" s="371" t="s">
        <v>3203</v>
      </c>
      <c r="B364" s="371" t="s">
        <v>3211</v>
      </c>
      <c r="C364" s="414">
        <v>7</v>
      </c>
      <c r="D364" s="414">
        <v>4</v>
      </c>
      <c r="E364" s="414">
        <v>8</v>
      </c>
      <c r="F364" s="414">
        <v>19</v>
      </c>
      <c r="G364" s="414">
        <v>4</v>
      </c>
      <c r="H364" s="414">
        <v>4</v>
      </c>
      <c r="I364" s="414">
        <v>56</v>
      </c>
      <c r="J364" s="414">
        <v>23</v>
      </c>
      <c r="K364" s="414">
        <v>17</v>
      </c>
      <c r="L364" s="414">
        <v>16</v>
      </c>
    </row>
    <row r="365" spans="1:12" x14ac:dyDescent="0.2">
      <c r="A365" s="371" t="s">
        <v>3203</v>
      </c>
      <c r="B365" s="371" t="s">
        <v>3212</v>
      </c>
      <c r="C365" s="414">
        <v>102</v>
      </c>
      <c r="D365" s="414">
        <v>60</v>
      </c>
      <c r="E365" s="414">
        <v>67</v>
      </c>
      <c r="F365" s="414">
        <v>113</v>
      </c>
      <c r="G365" s="414">
        <v>80</v>
      </c>
      <c r="H365" s="414">
        <v>59</v>
      </c>
      <c r="I365" s="414">
        <v>171</v>
      </c>
      <c r="J365" s="414">
        <v>128</v>
      </c>
      <c r="K365" s="414">
        <v>74</v>
      </c>
      <c r="L365" s="414">
        <v>67</v>
      </c>
    </row>
    <row r="366" spans="1:12" x14ac:dyDescent="0.2">
      <c r="A366" s="370" t="s">
        <v>3213</v>
      </c>
      <c r="C366" s="414">
        <f t="shared" ref="C366:L366" si="42">SUBTOTAL(1,C356:C365)</f>
        <v>84.4</v>
      </c>
      <c r="D366" s="414">
        <f t="shared" si="42"/>
        <v>57.5</v>
      </c>
      <c r="E366" s="414">
        <f t="shared" si="42"/>
        <v>48.4</v>
      </c>
      <c r="F366" s="414">
        <f t="shared" si="42"/>
        <v>77.8</v>
      </c>
      <c r="G366" s="414">
        <f t="shared" si="42"/>
        <v>59.2</v>
      </c>
      <c r="H366" s="414">
        <f t="shared" si="42"/>
        <v>54.4</v>
      </c>
      <c r="I366" s="414">
        <f t="shared" si="42"/>
        <v>130.6</v>
      </c>
      <c r="J366" s="414">
        <f t="shared" si="42"/>
        <v>87</v>
      </c>
      <c r="K366" s="414">
        <f t="shared" si="42"/>
        <v>60.1</v>
      </c>
      <c r="L366" s="414">
        <f t="shared" si="42"/>
        <v>52.9</v>
      </c>
    </row>
    <row r="367" spans="1:12" x14ac:dyDescent="0.2">
      <c r="A367" s="371" t="s">
        <v>3214</v>
      </c>
      <c r="B367" s="371" t="s">
        <v>3215</v>
      </c>
      <c r="C367" s="414">
        <v>404</v>
      </c>
      <c r="D367" s="414">
        <v>1162</v>
      </c>
      <c r="E367" s="414">
        <v>983</v>
      </c>
      <c r="F367" s="414">
        <v>665</v>
      </c>
      <c r="G367" s="414">
        <v>1307</v>
      </c>
      <c r="H367" s="414">
        <v>1075</v>
      </c>
      <c r="I367" s="414">
        <v>819</v>
      </c>
      <c r="J367" s="414"/>
      <c r="K367" s="414">
        <v>1658</v>
      </c>
      <c r="L367" s="414">
        <v>620</v>
      </c>
    </row>
    <row r="368" spans="1:12" x14ac:dyDescent="0.2">
      <c r="A368" s="371" t="s">
        <v>3214</v>
      </c>
      <c r="B368" s="371" t="s">
        <v>3216</v>
      </c>
      <c r="C368" s="414">
        <v>298</v>
      </c>
      <c r="D368" s="414">
        <v>467</v>
      </c>
      <c r="E368" s="414">
        <v>303</v>
      </c>
      <c r="F368" s="414">
        <v>193</v>
      </c>
      <c r="G368" s="414">
        <v>397</v>
      </c>
      <c r="H368" s="414">
        <v>388</v>
      </c>
      <c r="I368" s="414">
        <v>429</v>
      </c>
      <c r="J368" s="414">
        <v>251</v>
      </c>
      <c r="K368" s="414">
        <v>351</v>
      </c>
      <c r="L368" s="414"/>
    </row>
    <row r="369" spans="1:12" x14ac:dyDescent="0.2">
      <c r="A369" s="371" t="s">
        <v>3214</v>
      </c>
      <c r="B369" s="371" t="s">
        <v>3217</v>
      </c>
      <c r="C369" s="414">
        <v>335</v>
      </c>
      <c r="D369" s="414">
        <v>789</v>
      </c>
      <c r="E369" s="414">
        <v>621</v>
      </c>
      <c r="F369" s="414">
        <v>376</v>
      </c>
      <c r="G369" s="414">
        <v>560</v>
      </c>
      <c r="H369" s="414">
        <v>547</v>
      </c>
      <c r="I369" s="414">
        <v>661</v>
      </c>
      <c r="J369" s="414">
        <v>559</v>
      </c>
      <c r="K369" s="414">
        <v>839</v>
      </c>
      <c r="L369" s="414">
        <v>365</v>
      </c>
    </row>
    <row r="370" spans="1:12" x14ac:dyDescent="0.2">
      <c r="A370" s="371" t="s">
        <v>3214</v>
      </c>
      <c r="B370" s="371" t="s">
        <v>3218</v>
      </c>
      <c r="C370" s="414">
        <v>417</v>
      </c>
      <c r="D370" s="414"/>
      <c r="E370" s="414">
        <v>922</v>
      </c>
      <c r="F370" s="414">
        <v>524</v>
      </c>
      <c r="G370" s="414">
        <v>754</v>
      </c>
      <c r="H370" s="414">
        <v>868</v>
      </c>
      <c r="I370" s="414">
        <v>639</v>
      </c>
      <c r="J370" s="414">
        <v>681</v>
      </c>
      <c r="K370" s="414">
        <v>1387</v>
      </c>
      <c r="L370" s="414">
        <v>567</v>
      </c>
    </row>
    <row r="371" spans="1:12" x14ac:dyDescent="0.2">
      <c r="A371" s="371" t="s">
        <v>3214</v>
      </c>
      <c r="B371" s="371" t="s">
        <v>3219</v>
      </c>
      <c r="C371" s="414">
        <v>177</v>
      </c>
      <c r="D371" s="414">
        <v>350</v>
      </c>
      <c r="E371" s="414">
        <v>408</v>
      </c>
      <c r="F371" s="414">
        <v>287</v>
      </c>
      <c r="G371" s="414">
        <v>356</v>
      </c>
      <c r="H371" s="414">
        <v>252</v>
      </c>
      <c r="I371" s="414">
        <v>267</v>
      </c>
      <c r="J371" s="414">
        <v>333</v>
      </c>
      <c r="K371" s="414">
        <v>465</v>
      </c>
      <c r="L371" s="414">
        <v>176</v>
      </c>
    </row>
    <row r="372" spans="1:12" x14ac:dyDescent="0.2">
      <c r="A372" s="371" t="s">
        <v>3214</v>
      </c>
      <c r="B372" s="371" t="s">
        <v>3220</v>
      </c>
      <c r="C372" s="414">
        <v>53</v>
      </c>
      <c r="D372" s="414">
        <v>78</v>
      </c>
      <c r="E372" s="414">
        <v>50</v>
      </c>
      <c r="F372" s="414">
        <v>61</v>
      </c>
      <c r="G372" s="414">
        <v>106</v>
      </c>
      <c r="H372" s="414">
        <v>101</v>
      </c>
      <c r="I372" s="414">
        <v>93</v>
      </c>
      <c r="J372" s="414">
        <v>74</v>
      </c>
      <c r="K372" s="414">
        <v>67</v>
      </c>
      <c r="L372" s="414">
        <v>49</v>
      </c>
    </row>
    <row r="373" spans="1:12" x14ac:dyDescent="0.2">
      <c r="A373" s="370" t="s">
        <v>3221</v>
      </c>
      <c r="C373" s="414">
        <f t="shared" ref="C373:L373" si="43">SUBTOTAL(1,C367:C372)</f>
        <v>280.66666666666669</v>
      </c>
      <c r="D373" s="414">
        <f t="shared" si="43"/>
        <v>569.20000000000005</v>
      </c>
      <c r="E373" s="414">
        <f t="shared" si="43"/>
        <v>547.83333333333337</v>
      </c>
      <c r="F373" s="414">
        <f t="shared" si="43"/>
        <v>351</v>
      </c>
      <c r="G373" s="414">
        <f t="shared" si="43"/>
        <v>580</v>
      </c>
      <c r="H373" s="414">
        <f t="shared" si="43"/>
        <v>538.5</v>
      </c>
      <c r="I373" s="414">
        <f t="shared" si="43"/>
        <v>484.66666666666669</v>
      </c>
      <c r="J373" s="414">
        <f t="shared" si="43"/>
        <v>379.6</v>
      </c>
      <c r="K373" s="414">
        <f t="shared" si="43"/>
        <v>794.5</v>
      </c>
      <c r="L373" s="414">
        <f t="shared" si="43"/>
        <v>355.4</v>
      </c>
    </row>
    <row r="374" spans="1:12" x14ac:dyDescent="0.2">
      <c r="A374" s="371" t="s">
        <v>3222</v>
      </c>
      <c r="B374" s="371" t="s">
        <v>3223</v>
      </c>
      <c r="C374" s="414">
        <v>1203</v>
      </c>
      <c r="D374" s="414">
        <v>497</v>
      </c>
      <c r="E374" s="414">
        <v>772</v>
      </c>
      <c r="F374" s="414">
        <v>1038</v>
      </c>
      <c r="G374" s="414">
        <v>1204</v>
      </c>
      <c r="H374" s="414">
        <v>911</v>
      </c>
      <c r="I374" s="414">
        <v>968</v>
      </c>
      <c r="J374" s="414">
        <v>973</v>
      </c>
      <c r="K374" s="414">
        <v>808</v>
      </c>
      <c r="L374" s="414">
        <v>511</v>
      </c>
    </row>
    <row r="375" spans="1:12" x14ac:dyDescent="0.2">
      <c r="A375" s="371" t="s">
        <v>3222</v>
      </c>
      <c r="B375" s="371" t="s">
        <v>3224</v>
      </c>
      <c r="C375" s="414">
        <v>1473</v>
      </c>
      <c r="D375" s="414">
        <v>506</v>
      </c>
      <c r="E375" s="414">
        <v>870</v>
      </c>
      <c r="F375" s="414">
        <v>1305</v>
      </c>
      <c r="G375" s="414">
        <v>1039</v>
      </c>
      <c r="H375" s="414">
        <v>845</v>
      </c>
      <c r="I375" s="414">
        <v>1014</v>
      </c>
      <c r="J375" s="414">
        <v>1055</v>
      </c>
      <c r="K375" s="414">
        <v>772</v>
      </c>
      <c r="L375" s="414">
        <v>650</v>
      </c>
    </row>
    <row r="376" spans="1:12" x14ac:dyDescent="0.2">
      <c r="A376" s="371" t="s">
        <v>3222</v>
      </c>
      <c r="B376" s="371" t="s">
        <v>3225</v>
      </c>
      <c r="C376" s="414">
        <v>1670</v>
      </c>
      <c r="D376" s="414">
        <v>653</v>
      </c>
      <c r="E376" s="414">
        <v>1086</v>
      </c>
      <c r="F376" s="414">
        <v>1307</v>
      </c>
      <c r="G376" s="414">
        <v>1817</v>
      </c>
      <c r="H376" s="414">
        <v>1168</v>
      </c>
      <c r="I376" s="414">
        <v>1015</v>
      </c>
      <c r="J376" s="414">
        <v>1034</v>
      </c>
      <c r="K376" s="414">
        <v>961</v>
      </c>
      <c r="L376" s="414">
        <v>766</v>
      </c>
    </row>
    <row r="377" spans="1:12" x14ac:dyDescent="0.2">
      <c r="A377" s="370" t="s">
        <v>3226</v>
      </c>
      <c r="C377" s="414">
        <f t="shared" ref="C377:L377" si="44">SUBTOTAL(1,C374:C376)</f>
        <v>1448.6666666666667</v>
      </c>
      <c r="D377" s="414">
        <f t="shared" si="44"/>
        <v>552</v>
      </c>
      <c r="E377" s="414">
        <f t="shared" si="44"/>
        <v>909.33333333333337</v>
      </c>
      <c r="F377" s="414">
        <f t="shared" si="44"/>
        <v>1216.6666666666667</v>
      </c>
      <c r="G377" s="414">
        <f t="shared" si="44"/>
        <v>1353.3333333333333</v>
      </c>
      <c r="H377" s="414">
        <f t="shared" si="44"/>
        <v>974.66666666666663</v>
      </c>
      <c r="I377" s="414">
        <f t="shared" si="44"/>
        <v>999</v>
      </c>
      <c r="J377" s="414">
        <f t="shared" si="44"/>
        <v>1020.6666666666666</v>
      </c>
      <c r="K377" s="414">
        <f t="shared" si="44"/>
        <v>847</v>
      </c>
      <c r="L377" s="414">
        <f t="shared" si="44"/>
        <v>642.33333333333337</v>
      </c>
    </row>
    <row r="378" spans="1:12" x14ac:dyDescent="0.2">
      <c r="A378" s="371" t="s">
        <v>3227</v>
      </c>
      <c r="B378" s="371" t="s">
        <v>3228</v>
      </c>
      <c r="C378" s="414">
        <v>418</v>
      </c>
      <c r="D378" s="414">
        <v>311</v>
      </c>
      <c r="E378" s="414">
        <v>199</v>
      </c>
      <c r="F378" s="414">
        <v>356</v>
      </c>
      <c r="G378" s="414">
        <v>250</v>
      </c>
      <c r="H378" s="414">
        <v>145</v>
      </c>
      <c r="I378" s="414">
        <v>282</v>
      </c>
      <c r="J378" s="414">
        <v>273</v>
      </c>
      <c r="K378" s="414">
        <v>130</v>
      </c>
      <c r="L378" s="414">
        <v>169</v>
      </c>
    </row>
    <row r="379" spans="1:12" x14ac:dyDescent="0.2">
      <c r="A379" s="371" t="s">
        <v>3227</v>
      </c>
      <c r="B379" s="371" t="s">
        <v>3229</v>
      </c>
      <c r="C379" s="414">
        <v>291</v>
      </c>
      <c r="D379" s="414">
        <v>187</v>
      </c>
      <c r="E379" s="414">
        <v>107</v>
      </c>
      <c r="F379" s="414">
        <v>186</v>
      </c>
      <c r="G379" s="414">
        <v>174</v>
      </c>
      <c r="H379" s="414">
        <v>59</v>
      </c>
      <c r="I379" s="414">
        <v>151</v>
      </c>
      <c r="J379" s="414">
        <v>212</v>
      </c>
      <c r="K379" s="414">
        <v>69</v>
      </c>
      <c r="L379" s="414">
        <v>80</v>
      </c>
    </row>
    <row r="380" spans="1:12" x14ac:dyDescent="0.2">
      <c r="A380" s="371" t="s">
        <v>3227</v>
      </c>
      <c r="B380" s="371" t="s">
        <v>3230</v>
      </c>
      <c r="C380" s="414">
        <v>148</v>
      </c>
      <c r="D380" s="414">
        <v>129</v>
      </c>
      <c r="E380" s="414">
        <v>115</v>
      </c>
      <c r="F380" s="414">
        <v>191</v>
      </c>
      <c r="G380" s="414">
        <v>126</v>
      </c>
      <c r="H380" s="414">
        <v>63</v>
      </c>
      <c r="I380" s="414">
        <v>94</v>
      </c>
      <c r="J380" s="414">
        <v>135</v>
      </c>
      <c r="K380" s="414">
        <v>78</v>
      </c>
      <c r="L380" s="414">
        <v>89</v>
      </c>
    </row>
    <row r="381" spans="1:12" x14ac:dyDescent="0.2">
      <c r="A381" s="371" t="s">
        <v>3227</v>
      </c>
      <c r="B381" s="371" t="s">
        <v>3231</v>
      </c>
      <c r="C381" s="414">
        <v>278</v>
      </c>
      <c r="D381" s="414">
        <v>176</v>
      </c>
      <c r="E381" s="414">
        <v>117</v>
      </c>
      <c r="F381" s="414">
        <v>215</v>
      </c>
      <c r="G381" s="414">
        <v>169</v>
      </c>
      <c r="H381" s="414">
        <v>71</v>
      </c>
      <c r="I381" s="414">
        <v>118</v>
      </c>
      <c r="J381" s="414">
        <v>147</v>
      </c>
      <c r="K381" s="414">
        <v>81</v>
      </c>
      <c r="L381" s="414">
        <v>116</v>
      </c>
    </row>
    <row r="382" spans="1:12" x14ac:dyDescent="0.2">
      <c r="A382" s="371" t="s">
        <v>3227</v>
      </c>
      <c r="B382" s="371" t="s">
        <v>2890</v>
      </c>
      <c r="C382" s="414">
        <v>154</v>
      </c>
      <c r="D382" s="414">
        <v>54</v>
      </c>
      <c r="E382" s="414">
        <v>65</v>
      </c>
      <c r="F382" s="414">
        <v>141</v>
      </c>
      <c r="G382" s="414">
        <v>34</v>
      </c>
      <c r="H382" s="414">
        <v>17</v>
      </c>
      <c r="I382" s="414">
        <v>33</v>
      </c>
      <c r="J382" s="414">
        <v>101</v>
      </c>
      <c r="K382" s="414">
        <v>37</v>
      </c>
      <c r="L382" s="414">
        <v>27</v>
      </c>
    </row>
    <row r="383" spans="1:12" x14ac:dyDescent="0.2">
      <c r="A383" s="371" t="s">
        <v>3227</v>
      </c>
      <c r="B383" s="371" t="s">
        <v>3218</v>
      </c>
      <c r="C383" s="414">
        <v>187</v>
      </c>
      <c r="D383" s="414">
        <v>146</v>
      </c>
      <c r="E383" s="414">
        <v>99</v>
      </c>
      <c r="F383" s="414">
        <v>169</v>
      </c>
      <c r="G383" s="414">
        <v>110</v>
      </c>
      <c r="H383" s="414">
        <v>66</v>
      </c>
      <c r="I383" s="414">
        <v>96</v>
      </c>
      <c r="J383" s="414">
        <v>100</v>
      </c>
      <c r="K383" s="414">
        <v>64</v>
      </c>
      <c r="L383" s="414">
        <v>66</v>
      </c>
    </row>
    <row r="384" spans="1:12" x14ac:dyDescent="0.2">
      <c r="A384" s="371" t="s">
        <v>3227</v>
      </c>
      <c r="B384" s="371" t="s">
        <v>3232</v>
      </c>
      <c r="C384" s="414">
        <v>269</v>
      </c>
      <c r="D384" s="414">
        <v>191</v>
      </c>
      <c r="E384" s="414">
        <v>99</v>
      </c>
      <c r="F384" s="414">
        <v>175</v>
      </c>
      <c r="G384" s="414">
        <v>138</v>
      </c>
      <c r="H384" s="414">
        <v>55</v>
      </c>
      <c r="I384" s="414">
        <v>100</v>
      </c>
      <c r="J384" s="414">
        <v>151</v>
      </c>
      <c r="K384" s="414">
        <v>64</v>
      </c>
      <c r="L384" s="414">
        <v>80</v>
      </c>
    </row>
    <row r="385" spans="1:12" x14ac:dyDescent="0.2">
      <c r="A385" s="371" t="s">
        <v>3227</v>
      </c>
      <c r="B385" s="371" t="s">
        <v>3233</v>
      </c>
      <c r="C385" s="414">
        <v>386</v>
      </c>
      <c r="D385" s="414">
        <v>285</v>
      </c>
      <c r="E385" s="414">
        <v>148</v>
      </c>
      <c r="F385" s="414">
        <v>228</v>
      </c>
      <c r="G385" s="414">
        <v>234</v>
      </c>
      <c r="H385" s="414">
        <v>97</v>
      </c>
      <c r="I385" s="414">
        <v>140</v>
      </c>
      <c r="J385" s="414">
        <v>191</v>
      </c>
      <c r="K385" s="414">
        <v>85</v>
      </c>
      <c r="L385" s="414">
        <v>142</v>
      </c>
    </row>
    <row r="386" spans="1:12" x14ac:dyDescent="0.2">
      <c r="A386" s="370" t="s">
        <v>3234</v>
      </c>
      <c r="C386" s="414">
        <f t="shared" ref="C386:L386" si="45">SUBTOTAL(1,C378:C385)</f>
        <v>266.375</v>
      </c>
      <c r="D386" s="414">
        <f t="shared" si="45"/>
        <v>184.875</v>
      </c>
      <c r="E386" s="414">
        <f t="shared" si="45"/>
        <v>118.625</v>
      </c>
      <c r="F386" s="414">
        <f t="shared" si="45"/>
        <v>207.625</v>
      </c>
      <c r="G386" s="414">
        <f t="shared" si="45"/>
        <v>154.375</v>
      </c>
      <c r="H386" s="414">
        <f t="shared" si="45"/>
        <v>71.625</v>
      </c>
      <c r="I386" s="414">
        <f t="shared" si="45"/>
        <v>126.75</v>
      </c>
      <c r="J386" s="414">
        <f t="shared" si="45"/>
        <v>163.75</v>
      </c>
      <c r="K386" s="414">
        <f t="shared" si="45"/>
        <v>76</v>
      </c>
      <c r="L386" s="414">
        <f t="shared" si="45"/>
        <v>96.125</v>
      </c>
    </row>
    <row r="387" spans="1:12" x14ac:dyDescent="0.2">
      <c r="A387" s="371" t="s">
        <v>3235</v>
      </c>
      <c r="B387" s="371" t="s">
        <v>3236</v>
      </c>
      <c r="C387" s="414">
        <v>39</v>
      </c>
      <c r="D387" s="414">
        <v>30</v>
      </c>
      <c r="E387" s="414"/>
      <c r="F387" s="414"/>
      <c r="G387" s="414"/>
      <c r="H387" s="414">
        <v>39</v>
      </c>
      <c r="I387" s="414"/>
      <c r="J387" s="414"/>
      <c r="K387" s="414"/>
      <c r="L387" s="414"/>
    </row>
    <row r="388" spans="1:12" x14ac:dyDescent="0.2">
      <c r="A388" s="371" t="s">
        <v>3235</v>
      </c>
      <c r="B388" s="371" t="s">
        <v>3237</v>
      </c>
      <c r="C388" s="414">
        <v>94</v>
      </c>
      <c r="D388" s="414">
        <v>231</v>
      </c>
      <c r="E388" s="414">
        <v>1094</v>
      </c>
      <c r="F388" s="414">
        <v>340</v>
      </c>
      <c r="G388" s="414">
        <v>335</v>
      </c>
      <c r="H388" s="414">
        <v>394</v>
      </c>
      <c r="I388" s="414">
        <v>147</v>
      </c>
      <c r="J388" s="414">
        <v>592</v>
      </c>
      <c r="K388" s="414">
        <v>487</v>
      </c>
      <c r="L388" s="414">
        <v>220</v>
      </c>
    </row>
    <row r="389" spans="1:12" x14ac:dyDescent="0.2">
      <c r="A389" s="371" t="s">
        <v>3235</v>
      </c>
      <c r="B389" s="371" t="s">
        <v>3238</v>
      </c>
      <c r="C389" s="414">
        <v>413</v>
      </c>
      <c r="D389" s="414">
        <v>370</v>
      </c>
      <c r="E389" s="414">
        <v>1001</v>
      </c>
      <c r="F389" s="414">
        <v>673</v>
      </c>
      <c r="G389" s="414"/>
      <c r="H389" s="414">
        <v>675</v>
      </c>
      <c r="I389" s="414">
        <v>605</v>
      </c>
      <c r="J389" s="414">
        <v>925</v>
      </c>
      <c r="K389" s="414">
        <v>909</v>
      </c>
      <c r="L389" s="414">
        <v>443</v>
      </c>
    </row>
    <row r="390" spans="1:12" x14ac:dyDescent="0.2">
      <c r="A390" s="371" t="s">
        <v>3235</v>
      </c>
      <c r="B390" s="371" t="s">
        <v>3239</v>
      </c>
      <c r="C390" s="414">
        <v>44</v>
      </c>
      <c r="D390" s="414">
        <v>38</v>
      </c>
      <c r="E390" s="414">
        <v>85</v>
      </c>
      <c r="F390" s="414">
        <v>60</v>
      </c>
      <c r="G390" s="414">
        <v>82</v>
      </c>
      <c r="H390" s="414">
        <v>37</v>
      </c>
      <c r="I390" s="414">
        <v>40</v>
      </c>
      <c r="J390" s="414"/>
      <c r="K390" s="414"/>
      <c r="L390" s="414"/>
    </row>
    <row r="391" spans="1:12" x14ac:dyDescent="0.2">
      <c r="A391" s="371" t="s">
        <v>3235</v>
      </c>
      <c r="B391" s="371" t="s">
        <v>3240</v>
      </c>
      <c r="C391" s="414">
        <v>13</v>
      </c>
      <c r="D391" s="414">
        <v>7</v>
      </c>
      <c r="E391" s="414">
        <v>72</v>
      </c>
      <c r="F391" s="414">
        <v>34</v>
      </c>
      <c r="G391" s="414">
        <v>87</v>
      </c>
      <c r="H391" s="414">
        <v>12</v>
      </c>
      <c r="I391" s="414">
        <v>45</v>
      </c>
      <c r="J391" s="414">
        <v>65</v>
      </c>
      <c r="K391" s="414">
        <v>66</v>
      </c>
      <c r="L391" s="414">
        <v>23</v>
      </c>
    </row>
    <row r="392" spans="1:12" x14ac:dyDescent="0.2">
      <c r="A392" s="371" t="s">
        <v>3235</v>
      </c>
      <c r="B392" s="371" t="s">
        <v>3241</v>
      </c>
      <c r="C392" s="414">
        <v>244</v>
      </c>
      <c r="D392" s="414">
        <v>430</v>
      </c>
      <c r="E392" s="414">
        <v>820</v>
      </c>
      <c r="F392" s="414">
        <v>428</v>
      </c>
      <c r="G392" s="414">
        <v>727</v>
      </c>
      <c r="H392" s="414">
        <v>384</v>
      </c>
      <c r="I392" s="414">
        <v>379</v>
      </c>
      <c r="J392" s="414">
        <v>421</v>
      </c>
      <c r="K392" s="414">
        <v>826</v>
      </c>
      <c r="L392" s="414">
        <v>317</v>
      </c>
    </row>
    <row r="393" spans="1:12" x14ac:dyDescent="0.2">
      <c r="A393" s="371" t="s">
        <v>3235</v>
      </c>
      <c r="B393" s="371" t="s">
        <v>3242</v>
      </c>
      <c r="C393" s="414">
        <v>119</v>
      </c>
      <c r="D393" s="414">
        <v>129</v>
      </c>
      <c r="E393" s="414">
        <v>446</v>
      </c>
      <c r="F393" s="414">
        <v>134</v>
      </c>
      <c r="G393" s="414"/>
      <c r="H393" s="414"/>
      <c r="I393" s="414"/>
      <c r="J393" s="414"/>
      <c r="K393" s="414"/>
      <c r="L393" s="414"/>
    </row>
    <row r="394" spans="1:12" x14ac:dyDescent="0.2">
      <c r="A394" s="371" t="s">
        <v>3235</v>
      </c>
      <c r="B394" s="371" t="s">
        <v>3243</v>
      </c>
      <c r="C394" s="414">
        <v>119</v>
      </c>
      <c r="D394" s="414">
        <v>365</v>
      </c>
      <c r="E394" s="414">
        <v>736</v>
      </c>
      <c r="F394" s="414">
        <v>194</v>
      </c>
      <c r="G394" s="414">
        <v>439</v>
      </c>
      <c r="H394" s="414">
        <v>173</v>
      </c>
      <c r="I394" s="414">
        <v>215</v>
      </c>
      <c r="J394" s="414">
        <v>483</v>
      </c>
      <c r="K394" s="414"/>
      <c r="L394" s="414">
        <v>205</v>
      </c>
    </row>
    <row r="395" spans="1:12" x14ac:dyDescent="0.2">
      <c r="A395" s="371" t="s">
        <v>3235</v>
      </c>
      <c r="B395" s="371" t="s">
        <v>3244</v>
      </c>
      <c r="C395" s="414">
        <v>108</v>
      </c>
      <c r="D395" s="414">
        <v>387</v>
      </c>
      <c r="E395" s="414">
        <v>683</v>
      </c>
      <c r="F395" s="414">
        <v>160</v>
      </c>
      <c r="G395" s="414"/>
      <c r="H395" s="414"/>
      <c r="I395" s="414"/>
      <c r="J395" s="414"/>
      <c r="K395" s="414"/>
      <c r="L395" s="414"/>
    </row>
    <row r="396" spans="1:12" x14ac:dyDescent="0.2">
      <c r="A396" s="370" t="s">
        <v>3245</v>
      </c>
      <c r="C396" s="414">
        <f t="shared" ref="C396:L396" si="46">SUBTOTAL(1,C387:C395)</f>
        <v>132.55555555555554</v>
      </c>
      <c r="D396" s="414">
        <f t="shared" si="46"/>
        <v>220.77777777777777</v>
      </c>
      <c r="E396" s="414">
        <f t="shared" si="46"/>
        <v>617.125</v>
      </c>
      <c r="F396" s="414">
        <f t="shared" si="46"/>
        <v>252.875</v>
      </c>
      <c r="G396" s="414">
        <f t="shared" si="46"/>
        <v>334</v>
      </c>
      <c r="H396" s="414">
        <f t="shared" si="46"/>
        <v>244.85714285714286</v>
      </c>
      <c r="I396" s="414">
        <f t="shared" si="46"/>
        <v>238.5</v>
      </c>
      <c r="J396" s="414">
        <f t="shared" si="46"/>
        <v>497.2</v>
      </c>
      <c r="K396" s="414">
        <f t="shared" si="46"/>
        <v>572</v>
      </c>
      <c r="L396" s="414">
        <f t="shared" si="46"/>
        <v>241.6</v>
      </c>
    </row>
    <row r="397" spans="1:12" x14ac:dyDescent="0.2">
      <c r="A397" s="371" t="s">
        <v>3246</v>
      </c>
      <c r="B397" s="371" t="s">
        <v>3247</v>
      </c>
      <c r="C397" s="414">
        <v>592</v>
      </c>
      <c r="D397" s="414">
        <v>354</v>
      </c>
      <c r="E397" s="414">
        <v>266</v>
      </c>
      <c r="F397" s="414">
        <v>430</v>
      </c>
      <c r="G397" s="414">
        <v>307</v>
      </c>
      <c r="H397" s="414">
        <v>226</v>
      </c>
      <c r="I397" s="414">
        <v>349</v>
      </c>
      <c r="J397" s="414">
        <v>299</v>
      </c>
      <c r="K397" s="414">
        <v>197</v>
      </c>
      <c r="L397" s="414">
        <v>251</v>
      </c>
    </row>
    <row r="398" spans="1:12" x14ac:dyDescent="0.2">
      <c r="A398" s="371" t="s">
        <v>3246</v>
      </c>
      <c r="B398" s="371" t="s">
        <v>3248</v>
      </c>
      <c r="C398" s="414">
        <v>432</v>
      </c>
      <c r="D398" s="414">
        <v>300</v>
      </c>
      <c r="E398" s="414">
        <v>235</v>
      </c>
      <c r="F398" s="414">
        <v>440</v>
      </c>
      <c r="G398" s="414">
        <v>274</v>
      </c>
      <c r="H398" s="414">
        <v>192</v>
      </c>
      <c r="I398" s="414">
        <v>340</v>
      </c>
      <c r="J398" s="414">
        <v>310</v>
      </c>
      <c r="K398" s="414">
        <v>191</v>
      </c>
      <c r="L398" s="414">
        <v>239</v>
      </c>
    </row>
    <row r="399" spans="1:12" x14ac:dyDescent="0.2">
      <c r="A399" s="371" t="s">
        <v>3246</v>
      </c>
      <c r="B399" s="371" t="s">
        <v>3182</v>
      </c>
      <c r="C399" s="414">
        <v>363</v>
      </c>
      <c r="D399" s="414">
        <v>269</v>
      </c>
      <c r="E399" s="414">
        <v>122</v>
      </c>
      <c r="F399" s="414">
        <v>279</v>
      </c>
      <c r="G399" s="414">
        <v>164</v>
      </c>
      <c r="H399" s="414">
        <v>133</v>
      </c>
      <c r="I399" s="414">
        <v>192</v>
      </c>
      <c r="J399" s="414">
        <v>242</v>
      </c>
      <c r="K399" s="414">
        <v>132</v>
      </c>
      <c r="L399" s="414">
        <v>159</v>
      </c>
    </row>
    <row r="400" spans="1:12" x14ac:dyDescent="0.2">
      <c r="A400" s="371" t="s">
        <v>3246</v>
      </c>
      <c r="B400" s="371" t="s">
        <v>3249</v>
      </c>
      <c r="C400" s="414"/>
      <c r="D400" s="414">
        <v>365</v>
      </c>
      <c r="E400" s="414"/>
      <c r="F400" s="414"/>
      <c r="G400" s="414">
        <v>214</v>
      </c>
      <c r="H400" s="414">
        <v>167</v>
      </c>
      <c r="I400" s="414">
        <v>220</v>
      </c>
      <c r="J400" s="414">
        <v>287</v>
      </c>
      <c r="K400" s="414">
        <v>193</v>
      </c>
      <c r="L400" s="414">
        <v>176</v>
      </c>
    </row>
    <row r="401" spans="1:12" x14ac:dyDescent="0.2">
      <c r="A401" s="371" t="s">
        <v>3246</v>
      </c>
      <c r="B401" s="371" t="s">
        <v>3250</v>
      </c>
      <c r="C401" s="414">
        <v>662</v>
      </c>
      <c r="D401" s="414">
        <v>487</v>
      </c>
      <c r="E401" s="414">
        <v>344</v>
      </c>
      <c r="F401" s="414">
        <v>564</v>
      </c>
      <c r="G401" s="414">
        <v>344</v>
      </c>
      <c r="H401" s="414">
        <v>295</v>
      </c>
      <c r="I401" s="414">
        <v>510</v>
      </c>
      <c r="J401" s="414">
        <v>429</v>
      </c>
      <c r="K401" s="414">
        <v>262</v>
      </c>
      <c r="L401" s="414">
        <v>379</v>
      </c>
    </row>
    <row r="402" spans="1:12" x14ac:dyDescent="0.2">
      <c r="A402" s="371" t="s">
        <v>3246</v>
      </c>
      <c r="B402" s="371" t="s">
        <v>3251</v>
      </c>
      <c r="C402" s="414">
        <v>384</v>
      </c>
      <c r="D402" s="414">
        <v>218</v>
      </c>
      <c r="E402" s="414">
        <v>100</v>
      </c>
      <c r="F402" s="414">
        <v>250</v>
      </c>
      <c r="G402" s="414">
        <v>148</v>
      </c>
      <c r="H402" s="414">
        <v>106</v>
      </c>
      <c r="I402" s="414">
        <v>169</v>
      </c>
      <c r="J402" s="414">
        <v>206</v>
      </c>
      <c r="K402" s="414">
        <v>108</v>
      </c>
      <c r="L402" s="414">
        <v>146</v>
      </c>
    </row>
    <row r="403" spans="1:12" x14ac:dyDescent="0.2">
      <c r="A403" s="371" t="s">
        <v>3246</v>
      </c>
      <c r="B403" s="371" t="s">
        <v>3252</v>
      </c>
      <c r="C403" s="414">
        <v>603</v>
      </c>
      <c r="D403" s="414">
        <v>423</v>
      </c>
      <c r="E403" s="414">
        <v>230</v>
      </c>
      <c r="F403" s="414">
        <v>448</v>
      </c>
      <c r="G403" s="414">
        <v>301</v>
      </c>
      <c r="H403" s="414">
        <v>202</v>
      </c>
      <c r="I403" s="414">
        <v>311</v>
      </c>
      <c r="J403" s="414">
        <v>459</v>
      </c>
      <c r="K403" s="414">
        <v>208</v>
      </c>
      <c r="L403" s="414">
        <v>247</v>
      </c>
    </row>
    <row r="404" spans="1:12" x14ac:dyDescent="0.2">
      <c r="A404" s="370" t="s">
        <v>3253</v>
      </c>
      <c r="C404" s="414">
        <f t="shared" ref="C404:L404" si="47">SUBTOTAL(1,C397:C403)</f>
        <v>506</v>
      </c>
      <c r="D404" s="414">
        <f t="shared" si="47"/>
        <v>345.14285714285717</v>
      </c>
      <c r="E404" s="414">
        <f t="shared" si="47"/>
        <v>216.16666666666666</v>
      </c>
      <c r="F404" s="414">
        <f t="shared" si="47"/>
        <v>401.83333333333331</v>
      </c>
      <c r="G404" s="414">
        <f t="shared" si="47"/>
        <v>250.28571428571428</v>
      </c>
      <c r="H404" s="414">
        <f t="shared" si="47"/>
        <v>188.71428571428572</v>
      </c>
      <c r="I404" s="414">
        <f t="shared" si="47"/>
        <v>298.71428571428572</v>
      </c>
      <c r="J404" s="414">
        <f t="shared" si="47"/>
        <v>318.85714285714283</v>
      </c>
      <c r="K404" s="414">
        <f t="shared" si="47"/>
        <v>184.42857142857142</v>
      </c>
      <c r="L404" s="414">
        <f t="shared" si="47"/>
        <v>228.14285714285714</v>
      </c>
    </row>
    <row r="405" spans="1:12" x14ac:dyDescent="0.2">
      <c r="A405" s="371" t="s">
        <v>3254</v>
      </c>
      <c r="B405" s="371" t="s">
        <v>3255</v>
      </c>
      <c r="C405" s="414">
        <v>1068</v>
      </c>
      <c r="D405" s="414">
        <v>874</v>
      </c>
      <c r="E405" s="414">
        <v>829</v>
      </c>
      <c r="F405" s="414">
        <v>1063</v>
      </c>
      <c r="G405" s="414">
        <v>1238</v>
      </c>
      <c r="H405" s="414">
        <v>989</v>
      </c>
      <c r="I405" s="414">
        <v>942</v>
      </c>
      <c r="J405" s="414">
        <v>917</v>
      </c>
      <c r="K405" s="414">
        <v>952</v>
      </c>
      <c r="L405" s="414">
        <v>576</v>
      </c>
    </row>
    <row r="406" spans="1:12" x14ac:dyDescent="0.2">
      <c r="A406" s="371" t="s">
        <v>3254</v>
      </c>
      <c r="B406" s="371" t="s">
        <v>3256</v>
      </c>
      <c r="C406" s="414">
        <v>1276</v>
      </c>
      <c r="D406" s="414">
        <v>842</v>
      </c>
      <c r="E406" s="414">
        <v>997</v>
      </c>
      <c r="F406" s="414">
        <v>1445</v>
      </c>
      <c r="G406" s="414">
        <v>1532</v>
      </c>
      <c r="H406" s="414">
        <v>1299</v>
      </c>
      <c r="I406" s="414">
        <v>941</v>
      </c>
      <c r="J406" s="414">
        <v>1159</v>
      </c>
      <c r="K406" s="414">
        <v>1324</v>
      </c>
      <c r="L406" s="414">
        <v>562</v>
      </c>
    </row>
    <row r="407" spans="1:12" x14ac:dyDescent="0.2">
      <c r="A407" s="371" t="s">
        <v>3254</v>
      </c>
      <c r="B407" s="371" t="s">
        <v>3257</v>
      </c>
      <c r="C407" s="414">
        <v>1032</v>
      </c>
      <c r="D407" s="414">
        <v>816</v>
      </c>
      <c r="E407" s="414">
        <v>731</v>
      </c>
      <c r="F407" s="414">
        <v>1064</v>
      </c>
      <c r="G407" s="414">
        <v>1106</v>
      </c>
      <c r="H407" s="414">
        <v>907</v>
      </c>
      <c r="I407" s="414">
        <v>777</v>
      </c>
      <c r="J407" s="414">
        <v>872</v>
      </c>
      <c r="K407" s="414">
        <v>901</v>
      </c>
      <c r="L407" s="414">
        <v>520</v>
      </c>
    </row>
    <row r="408" spans="1:12" x14ac:dyDescent="0.2">
      <c r="A408" s="371" t="s">
        <v>3254</v>
      </c>
      <c r="B408" s="371" t="s">
        <v>3258</v>
      </c>
      <c r="C408" s="414">
        <v>1007</v>
      </c>
      <c r="D408" s="414">
        <v>711</v>
      </c>
      <c r="E408" s="414">
        <v>700</v>
      </c>
      <c r="F408" s="414">
        <v>890</v>
      </c>
      <c r="G408" s="414">
        <v>1180</v>
      </c>
      <c r="H408" s="414">
        <v>768</v>
      </c>
      <c r="I408" s="414">
        <v>870</v>
      </c>
      <c r="J408" s="414">
        <v>963</v>
      </c>
      <c r="K408" s="414">
        <v>895</v>
      </c>
      <c r="L408" s="414">
        <v>450</v>
      </c>
    </row>
    <row r="409" spans="1:12" x14ac:dyDescent="0.2">
      <c r="A409" s="371" t="s">
        <v>3254</v>
      </c>
      <c r="B409" s="371" t="s">
        <v>3259</v>
      </c>
      <c r="C409" s="414">
        <v>964</v>
      </c>
      <c r="D409" s="414">
        <v>582</v>
      </c>
      <c r="E409" s="414">
        <v>673</v>
      </c>
      <c r="F409" s="414">
        <v>802</v>
      </c>
      <c r="G409" s="414">
        <v>955</v>
      </c>
      <c r="H409" s="414">
        <v>793</v>
      </c>
      <c r="I409" s="414">
        <v>1077</v>
      </c>
      <c r="J409" s="414">
        <v>829</v>
      </c>
      <c r="K409" s="414">
        <v>747</v>
      </c>
      <c r="L409" s="414">
        <v>531</v>
      </c>
    </row>
    <row r="410" spans="1:12" x14ac:dyDescent="0.2">
      <c r="A410" s="371" t="s">
        <v>3254</v>
      </c>
      <c r="B410" s="371" t="s">
        <v>3260</v>
      </c>
      <c r="C410" s="414">
        <v>867</v>
      </c>
      <c r="D410" s="414">
        <v>510</v>
      </c>
      <c r="E410" s="414">
        <v>454</v>
      </c>
      <c r="F410" s="414">
        <v>612</v>
      </c>
      <c r="G410" s="414">
        <v>754</v>
      </c>
      <c r="H410" s="414">
        <v>452</v>
      </c>
      <c r="I410" s="414">
        <v>753</v>
      </c>
      <c r="J410" s="414">
        <v>459</v>
      </c>
      <c r="K410" s="414">
        <v>451</v>
      </c>
      <c r="L410" s="414">
        <v>333</v>
      </c>
    </row>
    <row r="411" spans="1:12" x14ac:dyDescent="0.2">
      <c r="A411" s="371" t="s">
        <v>3254</v>
      </c>
      <c r="B411" s="371" t="s">
        <v>3261</v>
      </c>
      <c r="C411" s="414">
        <v>1992</v>
      </c>
      <c r="D411" s="414">
        <v>1223</v>
      </c>
      <c r="E411" s="414">
        <v>1273</v>
      </c>
      <c r="F411" s="414">
        <v>2160</v>
      </c>
      <c r="G411" s="414">
        <v>2019</v>
      </c>
      <c r="H411" s="414">
        <v>1896</v>
      </c>
      <c r="I411" s="414">
        <v>1441</v>
      </c>
      <c r="J411" s="414">
        <v>1819</v>
      </c>
      <c r="K411" s="414">
        <v>1952</v>
      </c>
      <c r="L411" s="414">
        <v>796</v>
      </c>
    </row>
    <row r="412" spans="1:12" x14ac:dyDescent="0.2">
      <c r="A412" s="371" t="s">
        <v>3254</v>
      </c>
      <c r="B412" s="371" t="s">
        <v>3262</v>
      </c>
      <c r="C412" s="414">
        <v>1526</v>
      </c>
      <c r="D412" s="414">
        <v>919</v>
      </c>
      <c r="E412" s="414">
        <v>1132</v>
      </c>
      <c r="F412" s="414">
        <v>1517</v>
      </c>
      <c r="G412" s="414">
        <v>1506</v>
      </c>
      <c r="H412" s="414">
        <v>1518</v>
      </c>
      <c r="I412" s="414">
        <v>1079</v>
      </c>
      <c r="J412" s="414">
        <v>1346</v>
      </c>
      <c r="K412" s="414">
        <v>1306</v>
      </c>
      <c r="L412" s="414">
        <v>556</v>
      </c>
    </row>
    <row r="413" spans="1:12" x14ac:dyDescent="0.2">
      <c r="A413" s="371" t="s">
        <v>3254</v>
      </c>
      <c r="B413" s="371" t="s">
        <v>3263</v>
      </c>
      <c r="C413" s="414">
        <v>1060</v>
      </c>
      <c r="D413" s="414">
        <v>809</v>
      </c>
      <c r="E413" s="414">
        <v>855</v>
      </c>
      <c r="F413" s="414">
        <v>976</v>
      </c>
      <c r="G413" s="414">
        <v>1210</v>
      </c>
      <c r="H413" s="414">
        <v>856</v>
      </c>
      <c r="I413" s="414">
        <v>963</v>
      </c>
      <c r="J413" s="414">
        <v>1041</v>
      </c>
      <c r="K413" s="414">
        <v>946</v>
      </c>
      <c r="L413" s="414">
        <v>631</v>
      </c>
    </row>
    <row r="414" spans="1:12" x14ac:dyDescent="0.2">
      <c r="A414" s="370" t="s">
        <v>3264</v>
      </c>
      <c r="C414" s="414">
        <f t="shared" ref="C414:L414" si="48">SUBTOTAL(1,C405:C413)</f>
        <v>1199.1111111111111</v>
      </c>
      <c r="D414" s="414">
        <f t="shared" si="48"/>
        <v>809.55555555555554</v>
      </c>
      <c r="E414" s="414">
        <f t="shared" si="48"/>
        <v>849.33333333333337</v>
      </c>
      <c r="F414" s="414">
        <f t="shared" si="48"/>
        <v>1169.8888888888889</v>
      </c>
      <c r="G414" s="414">
        <f t="shared" si="48"/>
        <v>1277.7777777777778</v>
      </c>
      <c r="H414" s="414">
        <f t="shared" si="48"/>
        <v>1053.1111111111111</v>
      </c>
      <c r="I414" s="414">
        <f t="shared" si="48"/>
        <v>982.55555555555554</v>
      </c>
      <c r="J414" s="414">
        <f t="shared" si="48"/>
        <v>1045</v>
      </c>
      <c r="K414" s="414">
        <f t="shared" si="48"/>
        <v>1052.6666666666667</v>
      </c>
      <c r="L414" s="414">
        <f t="shared" si="48"/>
        <v>550.55555555555554</v>
      </c>
    </row>
    <row r="415" spans="1:12" x14ac:dyDescent="0.2">
      <c r="A415" s="371" t="s">
        <v>3265</v>
      </c>
      <c r="B415" s="371" t="s">
        <v>3266</v>
      </c>
      <c r="C415" s="414">
        <v>1602</v>
      </c>
      <c r="D415" s="414">
        <v>1929</v>
      </c>
      <c r="E415" s="414">
        <v>1862</v>
      </c>
      <c r="F415" s="414">
        <v>1838</v>
      </c>
      <c r="G415" s="414">
        <v>2675</v>
      </c>
      <c r="H415" s="414">
        <v>2238</v>
      </c>
      <c r="I415" s="414">
        <v>2155</v>
      </c>
      <c r="J415" s="414">
        <v>1907</v>
      </c>
      <c r="K415" s="414">
        <v>2989</v>
      </c>
      <c r="L415" s="414">
        <v>1833</v>
      </c>
    </row>
    <row r="416" spans="1:12" x14ac:dyDescent="0.2">
      <c r="A416" s="371" t="s">
        <v>3265</v>
      </c>
      <c r="B416" s="371" t="s">
        <v>3267</v>
      </c>
      <c r="C416" s="414">
        <v>919</v>
      </c>
      <c r="D416" s="414">
        <v>542</v>
      </c>
      <c r="E416" s="414">
        <v>1015</v>
      </c>
      <c r="F416" s="414">
        <v>970</v>
      </c>
      <c r="G416" s="414">
        <v>690</v>
      </c>
      <c r="H416" s="414">
        <v>769</v>
      </c>
      <c r="I416" s="414">
        <v>780</v>
      </c>
      <c r="J416" s="414">
        <v>643</v>
      </c>
      <c r="K416" s="414">
        <v>985</v>
      </c>
      <c r="L416" s="414">
        <v>631</v>
      </c>
    </row>
    <row r="417" spans="1:12" x14ac:dyDescent="0.2">
      <c r="A417" s="371" t="s">
        <v>3265</v>
      </c>
      <c r="B417" s="371" t="s">
        <v>3268</v>
      </c>
      <c r="C417" s="414">
        <v>842</v>
      </c>
      <c r="D417" s="414">
        <v>825</v>
      </c>
      <c r="E417" s="414">
        <v>822</v>
      </c>
      <c r="F417" s="414">
        <v>919</v>
      </c>
      <c r="G417" s="414">
        <v>881</v>
      </c>
      <c r="H417" s="414">
        <v>1007</v>
      </c>
      <c r="I417" s="414">
        <v>1016</v>
      </c>
      <c r="J417" s="414">
        <v>897</v>
      </c>
      <c r="K417" s="414">
        <v>1201</v>
      </c>
      <c r="L417" s="414">
        <v>638</v>
      </c>
    </row>
    <row r="418" spans="1:12" x14ac:dyDescent="0.2">
      <c r="A418" s="371" t="s">
        <v>3265</v>
      </c>
      <c r="B418" s="371" t="s">
        <v>3269</v>
      </c>
      <c r="C418" s="414">
        <v>623</v>
      </c>
      <c r="D418" s="414">
        <v>726</v>
      </c>
      <c r="E418" s="414">
        <v>560</v>
      </c>
      <c r="F418" s="414">
        <v>593</v>
      </c>
      <c r="G418" s="414">
        <v>719</v>
      </c>
      <c r="H418" s="414">
        <v>742</v>
      </c>
      <c r="I418" s="414">
        <v>810</v>
      </c>
      <c r="J418" s="414">
        <v>653</v>
      </c>
      <c r="K418" s="414">
        <v>755</v>
      </c>
      <c r="L418" s="414">
        <v>551</v>
      </c>
    </row>
    <row r="419" spans="1:12" x14ac:dyDescent="0.2">
      <c r="A419" s="371" t="s">
        <v>3265</v>
      </c>
      <c r="B419" s="371" t="s">
        <v>3270</v>
      </c>
      <c r="C419" s="414">
        <v>684</v>
      </c>
      <c r="D419" s="414">
        <v>529</v>
      </c>
      <c r="E419" s="414">
        <v>828</v>
      </c>
      <c r="F419" s="414">
        <v>691</v>
      </c>
      <c r="G419" s="414">
        <v>849</v>
      </c>
      <c r="H419" s="414">
        <v>666</v>
      </c>
      <c r="I419" s="414">
        <v>712</v>
      </c>
      <c r="J419" s="414">
        <v>705</v>
      </c>
      <c r="K419" s="414">
        <v>996</v>
      </c>
      <c r="L419" s="414">
        <v>579</v>
      </c>
    </row>
    <row r="420" spans="1:12" x14ac:dyDescent="0.2">
      <c r="A420" s="371" t="s">
        <v>3265</v>
      </c>
      <c r="B420" s="371" t="s">
        <v>3271</v>
      </c>
      <c r="C420" s="414">
        <v>938</v>
      </c>
      <c r="D420" s="414">
        <v>637</v>
      </c>
      <c r="E420" s="414">
        <v>828</v>
      </c>
      <c r="F420" s="414">
        <v>1015</v>
      </c>
      <c r="G420" s="414">
        <v>882</v>
      </c>
      <c r="H420" s="414">
        <v>970</v>
      </c>
      <c r="I420" s="414">
        <v>925</v>
      </c>
      <c r="J420" s="414">
        <v>792</v>
      </c>
      <c r="K420" s="414">
        <v>1090</v>
      </c>
      <c r="L420" s="414">
        <v>732</v>
      </c>
    </row>
    <row r="421" spans="1:12" x14ac:dyDescent="0.2">
      <c r="A421" s="371" t="s">
        <v>3265</v>
      </c>
      <c r="B421" s="371" t="s">
        <v>3272</v>
      </c>
      <c r="C421" s="414"/>
      <c r="D421" s="414">
        <v>1046</v>
      </c>
      <c r="E421" s="414">
        <v>1200</v>
      </c>
      <c r="F421" s="414">
        <v>992</v>
      </c>
      <c r="G421" s="414">
        <v>1155</v>
      </c>
      <c r="H421" s="414">
        <v>1632</v>
      </c>
      <c r="I421" s="414">
        <v>936</v>
      </c>
      <c r="J421" s="414">
        <v>783</v>
      </c>
      <c r="K421" s="414">
        <v>2122</v>
      </c>
      <c r="L421" s="414"/>
    </row>
    <row r="422" spans="1:12" x14ac:dyDescent="0.2">
      <c r="A422" s="371" t="s">
        <v>3265</v>
      </c>
      <c r="B422" s="371" t="s">
        <v>3273</v>
      </c>
      <c r="C422" s="414">
        <v>890</v>
      </c>
      <c r="D422" s="414">
        <v>655</v>
      </c>
      <c r="E422" s="414">
        <v>989</v>
      </c>
      <c r="F422" s="414">
        <v>1219</v>
      </c>
      <c r="G422" s="414">
        <v>1084</v>
      </c>
      <c r="H422" s="414">
        <v>757</v>
      </c>
      <c r="I422" s="414">
        <v>940</v>
      </c>
      <c r="J422" s="414">
        <v>656</v>
      </c>
      <c r="K422" s="414">
        <v>856</v>
      </c>
      <c r="L422" s="414">
        <v>540</v>
      </c>
    </row>
    <row r="423" spans="1:12" x14ac:dyDescent="0.2">
      <c r="A423" s="371" t="s">
        <v>3265</v>
      </c>
      <c r="B423" s="371" t="s">
        <v>3274</v>
      </c>
      <c r="C423" s="414">
        <v>837</v>
      </c>
      <c r="D423" s="414">
        <v>1212</v>
      </c>
      <c r="E423" s="414">
        <v>1001</v>
      </c>
      <c r="F423" s="414">
        <v>808</v>
      </c>
      <c r="G423" s="414">
        <v>1609</v>
      </c>
      <c r="H423" s="414">
        <v>1820</v>
      </c>
      <c r="I423" s="414">
        <v>1194</v>
      </c>
      <c r="J423" s="414">
        <v>1017</v>
      </c>
      <c r="K423" s="414">
        <v>2200</v>
      </c>
      <c r="L423" s="414">
        <v>1053</v>
      </c>
    </row>
    <row r="424" spans="1:12" x14ac:dyDescent="0.2">
      <c r="A424" s="370" t="s">
        <v>3275</v>
      </c>
      <c r="C424" s="414">
        <f t="shared" ref="C424:L424" si="49">SUBTOTAL(1,C415:C423)</f>
        <v>916.875</v>
      </c>
      <c r="D424" s="414">
        <f t="shared" si="49"/>
        <v>900.11111111111109</v>
      </c>
      <c r="E424" s="414">
        <f t="shared" si="49"/>
        <v>1011.6666666666666</v>
      </c>
      <c r="F424" s="414">
        <f t="shared" si="49"/>
        <v>1005</v>
      </c>
      <c r="G424" s="414">
        <f t="shared" si="49"/>
        <v>1171.5555555555557</v>
      </c>
      <c r="H424" s="414">
        <f t="shared" si="49"/>
        <v>1177.8888888888889</v>
      </c>
      <c r="I424" s="414">
        <f t="shared" si="49"/>
        <v>1052</v>
      </c>
      <c r="J424" s="414">
        <f t="shared" si="49"/>
        <v>894.77777777777783</v>
      </c>
      <c r="K424" s="414">
        <f t="shared" si="49"/>
        <v>1466</v>
      </c>
      <c r="L424" s="414">
        <f t="shared" si="49"/>
        <v>819.625</v>
      </c>
    </row>
    <row r="425" spans="1:12" x14ac:dyDescent="0.2">
      <c r="A425" s="370" t="s">
        <v>4862</v>
      </c>
      <c r="C425" s="414">
        <f t="shared" ref="C425:L425" si="50">SUBTOTAL(1,C9:C423)</f>
        <v>704.18338108882517</v>
      </c>
      <c r="D425" s="414">
        <f t="shared" si="50"/>
        <v>479.01983002832861</v>
      </c>
      <c r="E425" s="414">
        <f t="shared" si="50"/>
        <v>595.5</v>
      </c>
      <c r="F425" s="414">
        <f t="shared" si="50"/>
        <v>693.4317548746518</v>
      </c>
      <c r="G425" s="414">
        <f t="shared" si="50"/>
        <v>719.99428571428575</v>
      </c>
      <c r="H425" s="414">
        <f t="shared" si="50"/>
        <v>594.14245014245012</v>
      </c>
      <c r="I425" s="414">
        <f t="shared" si="50"/>
        <v>597.18518518518522</v>
      </c>
      <c r="J425" s="414">
        <f t="shared" si="50"/>
        <v>609.86227544910184</v>
      </c>
      <c r="K425" s="414">
        <f t="shared" si="50"/>
        <v>633.31325301204822</v>
      </c>
      <c r="L425" s="414">
        <f t="shared" si="50"/>
        <v>409.07926829268291</v>
      </c>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BN180"/>
  <sheetViews>
    <sheetView zoomScale="80" zoomScaleNormal="80" workbookViewId="0"/>
  </sheetViews>
  <sheetFormatPr defaultRowHeight="5.65" customHeight="1" x14ac:dyDescent="0.2"/>
  <cols>
    <col min="1" max="1" width="1.42578125" style="6" customWidth="1"/>
    <col min="2" max="2" width="9.140625" style="6" customWidth="1"/>
    <col min="3" max="5" width="9.140625" style="6"/>
    <col min="6" max="7" width="9.28515625" style="6" bestFit="1" customWidth="1"/>
    <col min="8" max="8" width="9.85546875" style="6" customWidth="1"/>
    <col min="9" max="9" width="10.28515625" style="6" bestFit="1" customWidth="1"/>
    <col min="10" max="10" width="9.140625" style="6" customWidth="1"/>
    <col min="11" max="11" width="10" style="6" customWidth="1"/>
    <col min="12" max="12" width="9.140625" style="6" customWidth="1"/>
    <col min="13" max="13" width="8.28515625" style="6" customWidth="1"/>
    <col min="14" max="14" width="8" style="6" customWidth="1"/>
    <col min="15" max="15" width="9.140625" style="6"/>
    <col min="16" max="16" width="9.28515625" style="6" customWidth="1"/>
    <col min="17" max="19" width="9.140625" style="6"/>
    <col min="20" max="20" width="18.42578125" style="3" customWidth="1"/>
    <col min="21" max="21" width="37.7109375" style="4" customWidth="1"/>
    <col min="22" max="16384" width="9.140625" style="1"/>
  </cols>
  <sheetData>
    <row r="1" spans="1:66" s="16" customFormat="1" ht="19.5" x14ac:dyDescent="0.25">
      <c r="A1" s="15"/>
      <c r="B1" s="15"/>
      <c r="C1" s="15"/>
      <c r="D1" s="15"/>
      <c r="E1" s="15"/>
      <c r="F1" s="15"/>
      <c r="G1" s="15"/>
      <c r="H1" s="15"/>
      <c r="I1" s="15"/>
      <c r="J1" s="17"/>
      <c r="K1" s="15"/>
      <c r="L1" s="15"/>
      <c r="M1" s="15"/>
      <c r="N1" s="15"/>
      <c r="O1" s="15"/>
      <c r="P1" s="15"/>
      <c r="Q1" s="15"/>
      <c r="R1" s="15"/>
      <c r="S1" s="15"/>
      <c r="T1" s="468" t="s">
        <v>628</v>
      </c>
      <c r="U1" s="468"/>
      <c r="V1" s="468"/>
      <c r="W1" s="468"/>
      <c r="X1" s="468"/>
      <c r="Y1" s="468"/>
      <c r="Z1" s="469"/>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row>
    <row r="2" spans="1:66" s="16" customFormat="1" ht="19.5" x14ac:dyDescent="0.25">
      <c r="A2" s="15"/>
      <c r="B2" s="15"/>
      <c r="C2" s="15"/>
      <c r="D2" s="15"/>
      <c r="E2" s="15"/>
      <c r="F2" s="15"/>
      <c r="G2" s="15"/>
      <c r="H2" s="15"/>
      <c r="I2" s="15"/>
      <c r="J2" s="18"/>
      <c r="K2" s="15"/>
      <c r="L2" s="15"/>
      <c r="M2" s="15"/>
      <c r="N2" s="15"/>
      <c r="P2" s="15"/>
      <c r="Q2" s="15"/>
      <c r="R2" s="15"/>
      <c r="S2" s="15"/>
      <c r="T2" s="235" t="s">
        <v>755</v>
      </c>
      <c r="U2" s="236"/>
      <c r="V2" s="236"/>
      <c r="W2" s="236"/>
      <c r="X2" s="236"/>
      <c r="Y2" s="236"/>
      <c r="Z2" s="236"/>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row>
    <row r="3" spans="1:66" s="16" customFormat="1" ht="19.5" x14ac:dyDescent="0.25">
      <c r="A3" s="15"/>
      <c r="B3" s="15"/>
      <c r="C3" s="15"/>
      <c r="D3" s="15"/>
      <c r="E3" s="15"/>
      <c r="F3" s="15"/>
      <c r="G3" s="15"/>
      <c r="H3" s="15"/>
      <c r="I3" s="15"/>
      <c r="J3" s="18"/>
      <c r="K3" s="15"/>
      <c r="L3" s="15"/>
      <c r="M3" s="15"/>
      <c r="N3" s="15"/>
      <c r="O3" s="15"/>
      <c r="P3" s="15"/>
      <c r="Q3" s="15"/>
      <c r="R3" s="15"/>
      <c r="S3" s="15"/>
      <c r="T3" s="132"/>
      <c r="U3" s="13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row>
    <row r="4" spans="1:66" s="129" customFormat="1" ht="9" customHeight="1" x14ac:dyDescent="0.35">
      <c r="A4" s="13"/>
      <c r="B4" s="13"/>
      <c r="C4" s="13"/>
      <c r="D4" s="13"/>
      <c r="E4" s="13"/>
      <c r="F4" s="13"/>
      <c r="G4" s="13"/>
      <c r="H4" s="13"/>
      <c r="I4" s="13"/>
      <c r="J4" s="13"/>
      <c r="K4" s="13"/>
      <c r="L4" s="13"/>
      <c r="M4" s="13"/>
      <c r="N4" s="13"/>
      <c r="O4" s="13"/>
      <c r="P4" s="13"/>
      <c r="Q4" s="13"/>
      <c r="R4" s="13"/>
      <c r="S4" s="13"/>
      <c r="T4" s="133"/>
      <c r="U4" s="134"/>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row>
    <row r="5" spans="1:66" s="2" customFormat="1" ht="12.75" x14ac:dyDescent="0.2">
      <c r="A5" s="6"/>
      <c r="B5" s="6"/>
      <c r="C5" s="6"/>
      <c r="D5" s="6"/>
      <c r="E5" s="6"/>
      <c r="F5" s="6"/>
      <c r="G5" s="6"/>
      <c r="H5" s="6"/>
      <c r="I5" s="6"/>
      <c r="J5" s="6"/>
      <c r="K5" s="6"/>
      <c r="L5" s="6"/>
      <c r="M5" s="6"/>
      <c r="N5" s="6"/>
      <c r="O5" s="6"/>
      <c r="P5" s="6"/>
      <c r="Q5" s="6"/>
      <c r="R5" s="6"/>
      <c r="S5" s="6"/>
      <c r="T5" s="135" t="s">
        <v>424</v>
      </c>
      <c r="U5" s="136" t="s">
        <v>426</v>
      </c>
      <c r="V5" s="132"/>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row>
    <row r="6" spans="1:66" s="2" customFormat="1" ht="13.5" thickBot="1" x14ac:dyDescent="0.25">
      <c r="A6" s="6"/>
      <c r="B6" s="6"/>
      <c r="C6" s="6"/>
      <c r="D6" s="6"/>
      <c r="E6" s="6"/>
      <c r="F6" s="6"/>
      <c r="G6" s="6"/>
      <c r="H6" s="6"/>
      <c r="I6" s="6"/>
      <c r="J6" s="6"/>
      <c r="K6" s="6"/>
      <c r="L6" s="6"/>
      <c r="M6" s="6"/>
      <c r="N6" s="6"/>
      <c r="O6" s="6"/>
      <c r="P6" s="6"/>
      <c r="Q6" s="6"/>
      <c r="R6" s="6"/>
      <c r="S6" s="6"/>
      <c r="T6" s="137" t="s">
        <v>425</v>
      </c>
      <c r="U6" s="138" t="s">
        <v>563</v>
      </c>
      <c r="V6" s="132"/>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row>
    <row r="7" spans="1:66" s="2" customFormat="1" ht="15" customHeight="1" x14ac:dyDescent="0.2">
      <c r="A7" s="6"/>
      <c r="B7" s="6"/>
      <c r="C7" s="6"/>
      <c r="D7" s="6"/>
      <c r="E7" s="6"/>
      <c r="F7" s="6"/>
      <c r="G7" s="6"/>
      <c r="H7" s="6"/>
      <c r="I7" s="6"/>
      <c r="J7" s="6"/>
      <c r="K7" s="6"/>
      <c r="L7" s="6"/>
      <c r="M7" s="6"/>
      <c r="N7" s="6"/>
      <c r="O7" s="6"/>
      <c r="P7" s="6"/>
      <c r="Q7" s="6"/>
      <c r="R7" s="6"/>
      <c r="S7" s="6"/>
      <c r="T7" s="139" t="s">
        <v>346</v>
      </c>
      <c r="U7" s="140">
        <v>1</v>
      </c>
      <c r="V7" s="132"/>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row>
    <row r="8" spans="1:66" s="2" customFormat="1" ht="12.75" x14ac:dyDescent="0.2">
      <c r="A8" s="6"/>
      <c r="B8" s="6"/>
      <c r="C8" s="6"/>
      <c r="D8" s="6"/>
      <c r="E8" s="6"/>
      <c r="F8" s="6"/>
      <c r="G8" s="6"/>
      <c r="H8" s="6"/>
      <c r="I8" s="6"/>
      <c r="J8" s="6"/>
      <c r="K8" s="6"/>
      <c r="L8" s="6"/>
      <c r="M8" s="6"/>
      <c r="N8" s="6"/>
      <c r="O8" s="6"/>
      <c r="P8" s="6"/>
      <c r="Q8" s="6"/>
      <c r="R8" s="6"/>
      <c r="S8" s="6"/>
      <c r="T8" s="141" t="s">
        <v>345</v>
      </c>
      <c r="U8" s="142">
        <v>2</v>
      </c>
      <c r="V8" s="132"/>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row>
    <row r="9" spans="1:66" s="2" customFormat="1" ht="15" customHeight="1" x14ac:dyDescent="0.2">
      <c r="A9" s="6"/>
      <c r="B9" s="6"/>
      <c r="C9" s="6"/>
      <c r="D9" s="6"/>
      <c r="E9" s="6"/>
      <c r="F9" s="6"/>
      <c r="G9" s="6"/>
      <c r="H9" s="6"/>
      <c r="I9" s="6"/>
      <c r="J9" s="6"/>
      <c r="K9" s="6"/>
      <c r="L9" s="6"/>
      <c r="M9" s="6"/>
      <c r="N9" s="6"/>
      <c r="O9" s="6"/>
      <c r="P9" s="6"/>
      <c r="Q9" s="6"/>
      <c r="R9" s="6"/>
      <c r="S9" s="6"/>
      <c r="T9" s="141" t="s">
        <v>153</v>
      </c>
      <c r="U9" s="142">
        <v>3</v>
      </c>
      <c r="V9" s="132"/>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row>
    <row r="10" spans="1:66" s="2" customFormat="1" ht="15" customHeight="1" x14ac:dyDescent="0.2">
      <c r="A10" s="6"/>
      <c r="B10" s="6"/>
      <c r="C10" s="6"/>
      <c r="D10" s="6"/>
      <c r="E10" s="6"/>
      <c r="F10" s="6"/>
      <c r="G10" s="6"/>
      <c r="H10" s="6"/>
      <c r="I10" s="6"/>
      <c r="J10" s="6"/>
      <c r="K10" s="6"/>
      <c r="L10" s="6"/>
      <c r="M10" s="6"/>
      <c r="N10" s="6"/>
      <c r="O10" s="6"/>
      <c r="P10" s="6"/>
      <c r="Q10" s="6"/>
      <c r="R10" s="6"/>
      <c r="S10" s="6"/>
      <c r="T10" s="141" t="s">
        <v>154</v>
      </c>
      <c r="U10" s="142">
        <v>4</v>
      </c>
      <c r="V10" s="132"/>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row>
    <row r="11" spans="1:66" s="2" customFormat="1" ht="15" customHeight="1" x14ac:dyDescent="0.2">
      <c r="A11" s="6"/>
      <c r="B11" s="6"/>
      <c r="C11" s="6"/>
      <c r="D11" s="6"/>
      <c r="E11" s="6"/>
      <c r="F11" s="6"/>
      <c r="G11" s="6"/>
      <c r="H11" s="6"/>
      <c r="I11" s="6"/>
      <c r="J11" s="6"/>
      <c r="K11" s="6"/>
      <c r="L11" s="6"/>
      <c r="M11" s="6"/>
      <c r="N11" s="6"/>
      <c r="O11" s="6"/>
      <c r="P11" s="6"/>
      <c r="Q11" s="6"/>
      <c r="R11" s="6"/>
      <c r="S11" s="6"/>
      <c r="T11" s="141" t="s">
        <v>131</v>
      </c>
      <c r="U11" s="142">
        <v>5</v>
      </c>
      <c r="V11" s="132"/>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row>
    <row r="12" spans="1:66" s="2" customFormat="1" ht="15" customHeight="1" x14ac:dyDescent="0.2">
      <c r="A12" s="6"/>
      <c r="B12" s="6"/>
      <c r="C12" s="6"/>
      <c r="D12" s="6"/>
      <c r="E12" s="6"/>
      <c r="F12" s="6"/>
      <c r="G12" s="6"/>
      <c r="H12" s="6"/>
      <c r="I12" s="6"/>
      <c r="J12" s="6"/>
      <c r="K12" s="6"/>
      <c r="L12" s="6"/>
      <c r="M12" s="6"/>
      <c r="N12" s="6"/>
      <c r="O12" s="6"/>
      <c r="P12" s="6"/>
      <c r="Q12" s="6"/>
      <c r="R12" s="6"/>
      <c r="S12" s="6"/>
      <c r="T12" s="141" t="s">
        <v>132</v>
      </c>
      <c r="U12" s="142">
        <v>6</v>
      </c>
      <c r="V12" s="132"/>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row>
    <row r="13" spans="1:66" s="2" customFormat="1" ht="15" customHeight="1" x14ac:dyDescent="0.2">
      <c r="A13" s="6"/>
      <c r="B13" s="6"/>
      <c r="C13" s="6"/>
      <c r="D13" s="6"/>
      <c r="E13" s="6"/>
      <c r="F13" s="6"/>
      <c r="G13" s="6"/>
      <c r="H13" s="6"/>
      <c r="I13" s="6"/>
      <c r="J13" s="6"/>
      <c r="K13" s="6"/>
      <c r="L13" s="6"/>
      <c r="M13" s="6"/>
      <c r="N13" s="6"/>
      <c r="O13" s="6"/>
      <c r="P13" s="6"/>
      <c r="Q13" s="6"/>
      <c r="R13" s="6"/>
      <c r="S13" s="6"/>
      <c r="T13" s="141" t="s">
        <v>133</v>
      </c>
      <c r="U13" s="142">
        <v>7</v>
      </c>
      <c r="V13" s="132"/>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row>
    <row r="14" spans="1:66" s="2" customFormat="1" ht="15" customHeight="1" x14ac:dyDescent="0.2">
      <c r="A14" s="6"/>
      <c r="B14" s="9"/>
      <c r="C14" s="6"/>
      <c r="D14" s="6"/>
      <c r="E14" s="6"/>
      <c r="F14" s="6"/>
      <c r="G14" s="6"/>
      <c r="H14" s="6"/>
      <c r="I14" s="6"/>
      <c r="J14" s="6"/>
      <c r="K14" s="6"/>
      <c r="L14" s="6"/>
      <c r="M14" s="6"/>
      <c r="N14" s="6"/>
      <c r="O14" s="6"/>
      <c r="P14" s="6"/>
      <c r="Q14" s="6"/>
      <c r="R14" s="6"/>
      <c r="S14" s="6"/>
      <c r="T14" s="141" t="s">
        <v>134</v>
      </c>
      <c r="U14" s="142">
        <v>8</v>
      </c>
    </row>
    <row r="15" spans="1:66" s="2" customFormat="1" ht="15" customHeight="1" x14ac:dyDescent="0.2">
      <c r="A15" s="6"/>
      <c r="B15" s="9"/>
      <c r="C15" s="6"/>
      <c r="D15" s="6"/>
      <c r="E15" s="6"/>
      <c r="F15" s="6"/>
      <c r="G15" s="6"/>
      <c r="H15" s="6"/>
      <c r="I15" s="6"/>
      <c r="J15" s="6"/>
      <c r="K15" s="6"/>
      <c r="L15" s="6"/>
      <c r="M15" s="6"/>
      <c r="N15" s="6"/>
      <c r="O15" s="6"/>
      <c r="P15" s="6"/>
      <c r="Q15" s="6"/>
      <c r="R15" s="6"/>
      <c r="S15" s="6"/>
      <c r="T15" s="141" t="s">
        <v>347</v>
      </c>
      <c r="U15" s="142">
        <v>9</v>
      </c>
    </row>
    <row r="16" spans="1:66" s="2" customFormat="1" ht="15" customHeight="1" x14ac:dyDescent="0.2">
      <c r="A16" s="6"/>
      <c r="B16" s="9"/>
      <c r="C16" s="6"/>
      <c r="D16" s="6"/>
      <c r="E16" s="6"/>
      <c r="F16" s="6"/>
      <c r="G16" s="6"/>
      <c r="H16" s="6"/>
      <c r="I16" s="6"/>
      <c r="J16" s="6"/>
      <c r="K16" s="6"/>
      <c r="L16" s="6"/>
      <c r="M16" s="6"/>
      <c r="N16" s="6"/>
      <c r="O16" s="6"/>
      <c r="P16" s="6"/>
      <c r="Q16" s="6"/>
      <c r="R16" s="6"/>
      <c r="S16" s="6"/>
      <c r="T16" s="141" t="s">
        <v>348</v>
      </c>
      <c r="U16" s="142">
        <v>10</v>
      </c>
    </row>
    <row r="17" spans="1:21" s="2" customFormat="1" ht="15" customHeight="1" x14ac:dyDescent="0.2">
      <c r="A17" s="6"/>
      <c r="B17" s="9"/>
      <c r="C17" s="6"/>
      <c r="D17" s="6"/>
      <c r="E17" s="6"/>
      <c r="F17" s="6"/>
      <c r="G17" s="6"/>
      <c r="H17" s="6"/>
      <c r="I17" s="6"/>
      <c r="J17" s="6"/>
      <c r="K17" s="6"/>
      <c r="L17" s="6"/>
      <c r="M17" s="6"/>
      <c r="N17" s="6"/>
      <c r="O17" s="6"/>
      <c r="P17" s="6"/>
      <c r="Q17" s="6"/>
      <c r="R17" s="6"/>
      <c r="S17" s="6"/>
      <c r="T17" s="141" t="s">
        <v>349</v>
      </c>
      <c r="U17" s="142">
        <v>11</v>
      </c>
    </row>
    <row r="18" spans="1:21" s="2" customFormat="1" ht="15" customHeight="1" x14ac:dyDescent="0.2">
      <c r="A18" s="6"/>
      <c r="B18" s="9"/>
      <c r="C18" s="6"/>
      <c r="D18" s="6"/>
      <c r="E18" s="6"/>
      <c r="F18" s="6"/>
      <c r="G18" s="6"/>
      <c r="H18" s="6"/>
      <c r="I18" s="6"/>
      <c r="J18" s="6"/>
      <c r="K18" s="6"/>
      <c r="L18" s="6"/>
      <c r="M18" s="6"/>
      <c r="N18" s="6"/>
      <c r="O18" s="6"/>
      <c r="P18" s="6"/>
      <c r="Q18" s="6"/>
      <c r="R18" s="6"/>
      <c r="S18" s="6"/>
      <c r="T18" s="141" t="s">
        <v>350</v>
      </c>
      <c r="U18" s="142">
        <v>12</v>
      </c>
    </row>
    <row r="19" spans="1:21" s="2" customFormat="1" ht="15" customHeight="1" x14ac:dyDescent="0.2">
      <c r="A19" s="6"/>
      <c r="B19" s="9"/>
      <c r="C19" s="6"/>
      <c r="D19" s="6"/>
      <c r="E19" s="6"/>
      <c r="F19" s="6"/>
      <c r="G19" s="6"/>
      <c r="H19" s="6"/>
      <c r="I19" s="6"/>
      <c r="J19" s="6"/>
      <c r="K19" s="6"/>
      <c r="L19" s="6"/>
      <c r="M19" s="6"/>
      <c r="N19" s="6"/>
      <c r="O19" s="6"/>
      <c r="P19" s="6"/>
      <c r="Q19" s="6"/>
      <c r="R19" s="6"/>
      <c r="S19" s="6"/>
      <c r="T19" s="141" t="s">
        <v>351</v>
      </c>
      <c r="U19" s="142">
        <v>13</v>
      </c>
    </row>
    <row r="20" spans="1:21" s="2" customFormat="1" ht="15" customHeight="1" x14ac:dyDescent="0.2">
      <c r="A20" s="6"/>
      <c r="B20" s="6"/>
      <c r="C20" s="6"/>
      <c r="D20" s="6"/>
      <c r="E20" s="6"/>
      <c r="F20" s="6"/>
      <c r="G20" s="6"/>
      <c r="H20" s="6"/>
      <c r="I20" s="6"/>
      <c r="J20" s="6"/>
      <c r="K20" s="6"/>
      <c r="L20" s="6"/>
      <c r="M20" s="6"/>
      <c r="N20" s="6"/>
      <c r="O20" s="6"/>
      <c r="P20" s="6"/>
      <c r="Q20" s="6"/>
      <c r="R20" s="6"/>
      <c r="S20" s="6"/>
      <c r="T20" s="141" t="s">
        <v>135</v>
      </c>
      <c r="U20" s="142">
        <v>14</v>
      </c>
    </row>
    <row r="21" spans="1:21" s="2" customFormat="1" ht="15" customHeight="1" x14ac:dyDescent="0.2">
      <c r="A21" s="6"/>
      <c r="B21" s="6"/>
      <c r="C21" s="6"/>
      <c r="D21" s="6"/>
      <c r="E21" s="6"/>
      <c r="F21" s="6"/>
      <c r="G21" s="6"/>
      <c r="H21" s="6"/>
      <c r="I21" s="6"/>
      <c r="J21" s="6"/>
      <c r="K21" s="6"/>
      <c r="L21" s="6"/>
      <c r="M21" s="6"/>
      <c r="N21" s="6"/>
      <c r="O21" s="6"/>
      <c r="P21" s="6"/>
      <c r="Q21" s="6"/>
      <c r="R21" s="6"/>
      <c r="S21" s="6"/>
      <c r="T21" s="141" t="s">
        <v>155</v>
      </c>
      <c r="U21" s="142">
        <v>15</v>
      </c>
    </row>
    <row r="22" spans="1:21" s="2" customFormat="1" ht="15" customHeight="1" x14ac:dyDescent="0.2">
      <c r="A22" s="6"/>
      <c r="B22" s="6"/>
      <c r="C22" s="6"/>
      <c r="D22" s="6"/>
      <c r="E22" s="6"/>
      <c r="F22" s="6"/>
      <c r="G22" s="6"/>
      <c r="H22" s="6"/>
      <c r="I22" s="6"/>
      <c r="J22" s="6"/>
      <c r="K22" s="6"/>
      <c r="L22" s="6"/>
      <c r="M22" s="6"/>
      <c r="N22" s="6"/>
      <c r="O22" s="6"/>
      <c r="P22" s="6"/>
      <c r="Q22" s="6"/>
      <c r="R22" s="6"/>
      <c r="S22" s="6"/>
      <c r="T22" s="141" t="s">
        <v>136</v>
      </c>
      <c r="U22" s="142">
        <v>16</v>
      </c>
    </row>
    <row r="23" spans="1:21" s="2" customFormat="1" ht="15" customHeight="1" x14ac:dyDescent="0.2">
      <c r="A23" s="6"/>
      <c r="B23" s="6"/>
      <c r="C23" s="6"/>
      <c r="D23" s="6"/>
      <c r="E23" s="6"/>
      <c r="F23" s="6"/>
      <c r="G23" s="6"/>
      <c r="H23" s="6"/>
      <c r="I23" s="6"/>
      <c r="J23" s="6"/>
      <c r="K23" s="6"/>
      <c r="L23" s="6"/>
      <c r="M23" s="6"/>
      <c r="N23" s="6"/>
      <c r="O23" s="6"/>
      <c r="P23" s="6"/>
      <c r="Q23" s="6"/>
      <c r="R23" s="6"/>
      <c r="S23" s="6"/>
      <c r="T23" s="141" t="s">
        <v>109</v>
      </c>
      <c r="U23" s="142">
        <v>17</v>
      </c>
    </row>
    <row r="24" spans="1:21" s="2" customFormat="1" ht="15" customHeight="1" x14ac:dyDescent="0.2">
      <c r="A24" s="6"/>
      <c r="B24" s="6"/>
      <c r="C24" s="6"/>
      <c r="D24" s="6"/>
      <c r="E24" s="6"/>
      <c r="F24" s="6"/>
      <c r="G24" s="6"/>
      <c r="H24" s="6"/>
      <c r="I24" s="6"/>
      <c r="J24" s="6"/>
      <c r="K24" s="6"/>
      <c r="L24" s="6"/>
      <c r="M24" s="6"/>
      <c r="N24" s="6"/>
      <c r="O24" s="6"/>
      <c r="P24" s="6"/>
      <c r="Q24" s="6"/>
      <c r="R24" s="6"/>
      <c r="S24" s="6"/>
      <c r="T24" s="141" t="s">
        <v>352</v>
      </c>
      <c r="U24" s="142">
        <v>18</v>
      </c>
    </row>
    <row r="25" spans="1:21" s="2" customFormat="1" ht="15" customHeight="1" x14ac:dyDescent="0.2">
      <c r="A25" s="6"/>
      <c r="B25" s="6"/>
      <c r="C25" s="6"/>
      <c r="D25" s="6"/>
      <c r="E25" s="6"/>
      <c r="F25" s="6"/>
      <c r="G25" s="6"/>
      <c r="H25" s="6"/>
      <c r="I25" s="6"/>
      <c r="J25" s="6"/>
      <c r="K25" s="6"/>
      <c r="L25" s="6"/>
      <c r="M25" s="6"/>
      <c r="N25" s="6"/>
      <c r="O25" s="6"/>
      <c r="P25" s="6"/>
      <c r="Q25" s="6"/>
      <c r="R25" s="6"/>
      <c r="S25" s="6"/>
      <c r="T25" s="141" t="s">
        <v>53</v>
      </c>
      <c r="U25" s="142">
        <v>19</v>
      </c>
    </row>
    <row r="26" spans="1:21" s="2" customFormat="1" ht="15" customHeight="1" x14ac:dyDescent="0.2">
      <c r="A26" s="6"/>
      <c r="B26" s="6"/>
      <c r="C26" s="6"/>
      <c r="D26" s="6"/>
      <c r="E26" s="6"/>
      <c r="F26" s="6"/>
      <c r="G26" s="6"/>
      <c r="H26" s="6"/>
      <c r="I26" s="6"/>
      <c r="J26" s="6"/>
      <c r="K26" s="6"/>
      <c r="L26" s="6"/>
      <c r="M26" s="6"/>
      <c r="N26" s="6"/>
      <c r="O26" s="6"/>
      <c r="P26" s="6"/>
      <c r="Q26" s="6"/>
      <c r="R26" s="6"/>
      <c r="S26" s="6"/>
      <c r="T26" s="141" t="s">
        <v>137</v>
      </c>
      <c r="U26" s="142">
        <v>20</v>
      </c>
    </row>
    <row r="27" spans="1:21" s="2" customFormat="1" ht="15" customHeight="1" x14ac:dyDescent="0.2">
      <c r="A27" s="6"/>
      <c r="B27" s="6"/>
      <c r="C27" s="6"/>
      <c r="D27" s="6"/>
      <c r="E27" s="6"/>
      <c r="F27" s="6"/>
      <c r="G27" s="6"/>
      <c r="H27" s="6"/>
      <c r="I27" s="6"/>
      <c r="J27" s="6"/>
      <c r="K27" s="6"/>
      <c r="L27" s="6"/>
      <c r="M27" s="6"/>
      <c r="N27" s="6"/>
      <c r="O27" s="6"/>
      <c r="P27" s="6"/>
      <c r="Q27" s="6"/>
      <c r="R27" s="6"/>
      <c r="S27" s="6"/>
      <c r="T27" s="141" t="s">
        <v>353</v>
      </c>
      <c r="U27" s="142">
        <v>21</v>
      </c>
    </row>
    <row r="28" spans="1:21" s="2" customFormat="1" ht="15" customHeight="1" x14ac:dyDescent="0.2">
      <c r="A28" s="6"/>
      <c r="B28" s="6"/>
      <c r="C28" s="6"/>
      <c r="D28" s="6"/>
      <c r="E28" s="6"/>
      <c r="F28" s="6"/>
      <c r="G28" s="6"/>
      <c r="H28" s="6"/>
      <c r="I28" s="6"/>
      <c r="J28" s="6"/>
      <c r="K28" s="6"/>
      <c r="L28" s="6"/>
      <c r="M28" s="6"/>
      <c r="N28" s="6"/>
      <c r="O28" s="6"/>
      <c r="P28" s="6"/>
      <c r="Q28" s="6"/>
      <c r="R28" s="6"/>
      <c r="S28" s="6"/>
      <c r="T28" s="141" t="s">
        <v>138</v>
      </c>
      <c r="U28" s="142">
        <v>22</v>
      </c>
    </row>
    <row r="29" spans="1:21" s="2" customFormat="1" ht="15" customHeight="1" x14ac:dyDescent="0.2">
      <c r="A29" s="6"/>
      <c r="B29" s="6"/>
      <c r="C29" s="6"/>
      <c r="D29" s="6"/>
      <c r="E29" s="6"/>
      <c r="F29" s="6"/>
      <c r="G29" s="6"/>
      <c r="H29" s="6"/>
      <c r="I29" s="6"/>
      <c r="J29" s="6"/>
      <c r="K29" s="6"/>
      <c r="L29" s="6"/>
      <c r="M29" s="6"/>
      <c r="N29" s="6"/>
      <c r="O29" s="6"/>
      <c r="P29" s="6"/>
      <c r="Q29" s="6"/>
      <c r="R29" s="6"/>
      <c r="S29" s="6"/>
      <c r="T29" s="141" t="s">
        <v>139</v>
      </c>
      <c r="U29" s="142">
        <v>23</v>
      </c>
    </row>
    <row r="30" spans="1:21" s="2" customFormat="1" ht="15" customHeight="1" x14ac:dyDescent="0.2">
      <c r="A30" s="6"/>
      <c r="B30" s="6"/>
      <c r="C30" s="6"/>
      <c r="D30" s="6"/>
      <c r="E30" s="6"/>
      <c r="F30" s="6"/>
      <c r="G30" s="6"/>
      <c r="H30" s="6"/>
      <c r="I30" s="6"/>
      <c r="J30" s="6"/>
      <c r="K30" s="6"/>
      <c r="L30" s="6"/>
      <c r="M30" s="6"/>
      <c r="N30" s="6"/>
      <c r="O30" s="6"/>
      <c r="P30" s="6"/>
      <c r="Q30" s="6"/>
      <c r="R30" s="6"/>
      <c r="S30" s="6"/>
      <c r="T30" s="141" t="s">
        <v>140</v>
      </c>
      <c r="U30" s="142">
        <v>24</v>
      </c>
    </row>
    <row r="31" spans="1:21" s="2" customFormat="1" ht="15" customHeight="1" x14ac:dyDescent="0.2">
      <c r="A31" s="6"/>
      <c r="B31" s="6"/>
      <c r="C31" s="6"/>
      <c r="D31" s="6"/>
      <c r="E31" s="6"/>
      <c r="F31" s="6"/>
      <c r="G31" s="6"/>
      <c r="H31" s="6"/>
      <c r="I31" s="6"/>
      <c r="J31" s="6"/>
      <c r="K31" s="6"/>
      <c r="L31" s="6"/>
      <c r="M31" s="6"/>
      <c r="N31" s="6"/>
      <c r="O31" s="6"/>
      <c r="P31" s="6"/>
      <c r="Q31" s="6"/>
      <c r="R31" s="6"/>
      <c r="S31" s="6"/>
      <c r="T31" s="141" t="s">
        <v>354</v>
      </c>
      <c r="U31" s="142">
        <v>25</v>
      </c>
    </row>
    <row r="32" spans="1:21" s="2" customFormat="1" ht="15" customHeight="1" x14ac:dyDescent="0.2">
      <c r="A32" s="6"/>
      <c r="B32" s="6"/>
      <c r="C32" s="6"/>
      <c r="D32" s="6"/>
      <c r="E32" s="6"/>
      <c r="F32" s="6"/>
      <c r="G32" s="6"/>
      <c r="H32" s="6"/>
      <c r="I32" s="6"/>
      <c r="J32" s="6"/>
      <c r="K32" s="6"/>
      <c r="L32" s="6"/>
      <c r="M32" s="6"/>
      <c r="N32" s="6"/>
      <c r="O32" s="6"/>
      <c r="P32" s="6"/>
      <c r="Q32" s="6"/>
      <c r="R32" s="6"/>
      <c r="S32" s="6"/>
      <c r="T32" s="141" t="s">
        <v>141</v>
      </c>
      <c r="U32" s="142">
        <v>26</v>
      </c>
    </row>
    <row r="33" spans="1:21" s="2" customFormat="1" ht="15" customHeight="1" x14ac:dyDescent="0.2">
      <c r="A33" s="6"/>
      <c r="B33" s="6"/>
      <c r="C33" s="6"/>
      <c r="D33" s="6"/>
      <c r="E33" s="6"/>
      <c r="F33" s="6"/>
      <c r="G33" s="6"/>
      <c r="H33" s="6"/>
      <c r="I33" s="6"/>
      <c r="J33" s="6"/>
      <c r="K33" s="6"/>
      <c r="L33" s="6"/>
      <c r="M33" s="6"/>
      <c r="N33" s="6"/>
      <c r="O33" s="6"/>
      <c r="P33" s="6"/>
      <c r="Q33" s="6"/>
      <c r="R33" s="6"/>
      <c r="S33" s="6"/>
      <c r="T33" s="141" t="s">
        <v>142</v>
      </c>
      <c r="U33" s="142">
        <v>27</v>
      </c>
    </row>
    <row r="34" spans="1:21" s="2" customFormat="1" ht="15" customHeight="1" x14ac:dyDescent="0.2">
      <c r="A34" s="6"/>
      <c r="B34" s="6"/>
      <c r="C34" s="6"/>
      <c r="D34" s="6"/>
      <c r="E34" s="6"/>
      <c r="F34" s="6"/>
      <c r="G34" s="6"/>
      <c r="H34" s="6"/>
      <c r="I34" s="6"/>
      <c r="J34" s="6"/>
      <c r="K34" s="6"/>
      <c r="L34" s="6"/>
      <c r="M34" s="6"/>
      <c r="N34" s="6"/>
      <c r="O34" s="6"/>
      <c r="P34" s="6"/>
      <c r="Q34" s="6"/>
      <c r="R34" s="6"/>
      <c r="S34" s="6"/>
      <c r="T34" s="141" t="s">
        <v>64</v>
      </c>
      <c r="U34" s="142">
        <v>28</v>
      </c>
    </row>
    <row r="35" spans="1:21" s="2" customFormat="1" ht="12.75" x14ac:dyDescent="0.2">
      <c r="A35" s="6"/>
      <c r="B35" s="6"/>
      <c r="C35" s="6"/>
      <c r="D35" s="6"/>
      <c r="E35" s="6"/>
      <c r="F35" s="6"/>
      <c r="G35" s="6"/>
      <c r="H35" s="6"/>
      <c r="I35" s="6"/>
      <c r="J35" s="6"/>
      <c r="K35" s="6"/>
      <c r="L35" s="6"/>
      <c r="M35" s="6"/>
      <c r="N35" s="6"/>
      <c r="O35" s="6"/>
      <c r="P35" s="6"/>
      <c r="Q35" s="6"/>
      <c r="R35" s="6"/>
      <c r="S35" s="6"/>
      <c r="T35" s="141" t="s">
        <v>156</v>
      </c>
      <c r="U35" s="142">
        <v>29</v>
      </c>
    </row>
    <row r="36" spans="1:21" s="2" customFormat="1" ht="15" customHeight="1" x14ac:dyDescent="0.2">
      <c r="A36" s="6"/>
      <c r="B36" s="6"/>
      <c r="C36" s="6"/>
      <c r="D36" s="6"/>
      <c r="E36" s="6"/>
      <c r="F36" s="6"/>
      <c r="G36" s="6"/>
      <c r="H36" s="6"/>
      <c r="I36" s="6"/>
      <c r="J36" s="6"/>
      <c r="K36" s="6"/>
      <c r="L36" s="6"/>
      <c r="M36" s="6"/>
      <c r="N36" s="6"/>
      <c r="O36" s="6"/>
      <c r="P36" s="6"/>
      <c r="Q36" s="6"/>
      <c r="R36" s="6"/>
      <c r="S36" s="6"/>
      <c r="T36" s="141" t="s">
        <v>334</v>
      </c>
      <c r="U36" s="142">
        <v>30</v>
      </c>
    </row>
    <row r="37" spans="1:21" s="2" customFormat="1" ht="15" customHeight="1" x14ac:dyDescent="0.2">
      <c r="A37" s="6"/>
      <c r="B37" s="6"/>
      <c r="C37" s="6"/>
      <c r="D37" s="6"/>
      <c r="E37" s="6"/>
      <c r="F37" s="6"/>
      <c r="G37" s="6"/>
      <c r="H37" s="6"/>
      <c r="I37" s="6"/>
      <c r="J37" s="6"/>
      <c r="K37" s="6"/>
      <c r="L37" s="6"/>
      <c r="M37" s="6"/>
      <c r="N37" s="6"/>
      <c r="O37" s="6"/>
      <c r="P37" s="6"/>
      <c r="Q37" s="6"/>
      <c r="R37" s="6"/>
      <c r="S37" s="6"/>
      <c r="T37" s="141" t="s">
        <v>157</v>
      </c>
      <c r="U37" s="142">
        <v>31</v>
      </c>
    </row>
    <row r="38" spans="1:21" s="2" customFormat="1" ht="15" customHeight="1" x14ac:dyDescent="0.2">
      <c r="A38" s="6"/>
      <c r="B38" s="6"/>
      <c r="C38" s="6"/>
      <c r="D38" s="6"/>
      <c r="E38" s="6"/>
      <c r="F38" s="6"/>
      <c r="G38" s="6"/>
      <c r="H38" s="6"/>
      <c r="I38" s="6"/>
      <c r="J38" s="6"/>
      <c r="K38" s="6"/>
      <c r="L38" s="6"/>
      <c r="M38" s="6"/>
      <c r="N38" s="6"/>
      <c r="O38" s="6"/>
      <c r="P38" s="6"/>
      <c r="Q38" s="6"/>
      <c r="R38" s="6"/>
      <c r="S38" s="6"/>
      <c r="T38" s="141" t="s">
        <v>355</v>
      </c>
      <c r="U38" s="142">
        <v>32</v>
      </c>
    </row>
    <row r="39" spans="1:21" s="2" customFormat="1" ht="15" customHeight="1" x14ac:dyDescent="0.2">
      <c r="A39" s="6"/>
      <c r="B39" s="6"/>
      <c r="C39" s="6"/>
      <c r="D39" s="6"/>
      <c r="E39" s="6"/>
      <c r="F39" s="6"/>
      <c r="G39" s="6"/>
      <c r="H39" s="6"/>
      <c r="I39" s="6"/>
      <c r="J39" s="6"/>
      <c r="K39" s="6"/>
      <c r="L39" s="6"/>
      <c r="M39" s="6"/>
      <c r="N39" s="6"/>
      <c r="O39" s="6"/>
      <c r="P39" s="6"/>
      <c r="Q39" s="6"/>
      <c r="R39" s="6"/>
      <c r="S39" s="6"/>
      <c r="T39" s="141" t="s">
        <v>100</v>
      </c>
      <c r="U39" s="142">
        <v>33</v>
      </c>
    </row>
    <row r="40" spans="1:21" s="2" customFormat="1" ht="12.75" x14ac:dyDescent="0.2">
      <c r="A40" s="6"/>
      <c r="B40" s="6"/>
      <c r="C40" s="6"/>
      <c r="D40" s="6"/>
      <c r="E40" s="6"/>
      <c r="F40" s="6"/>
      <c r="G40" s="6"/>
      <c r="H40" s="6"/>
      <c r="I40" s="6"/>
      <c r="J40" s="6"/>
      <c r="K40" s="6"/>
      <c r="L40" s="6"/>
      <c r="M40" s="1"/>
      <c r="N40" s="6"/>
      <c r="O40" s="6"/>
      <c r="P40" s="6"/>
      <c r="Q40" s="6"/>
      <c r="R40" s="6"/>
      <c r="S40" s="6"/>
      <c r="T40" s="141" t="s">
        <v>356</v>
      </c>
      <c r="U40" s="142">
        <v>34</v>
      </c>
    </row>
    <row r="41" spans="1:21" s="2" customFormat="1" ht="12.75" x14ac:dyDescent="0.2">
      <c r="A41" s="6"/>
      <c r="B41" s="6"/>
      <c r="C41" s="6"/>
      <c r="D41" s="6"/>
      <c r="E41" s="6"/>
      <c r="F41" s="6"/>
      <c r="G41" s="6"/>
      <c r="H41" s="6"/>
      <c r="I41" s="6"/>
      <c r="J41" s="6"/>
      <c r="K41" s="6"/>
      <c r="L41" s="6"/>
      <c r="M41" s="6"/>
      <c r="N41" s="6"/>
      <c r="O41" s="6"/>
      <c r="P41" s="6"/>
      <c r="Q41" s="6"/>
      <c r="R41" s="6"/>
      <c r="S41" s="6"/>
      <c r="T41" s="141" t="s">
        <v>143</v>
      </c>
      <c r="U41" s="142">
        <v>35</v>
      </c>
    </row>
    <row r="42" spans="1:21" s="2" customFormat="1" ht="12.75" customHeight="1" x14ac:dyDescent="0.2">
      <c r="A42" s="10"/>
      <c r="B42" s="10"/>
      <c r="C42" s="10"/>
      <c r="D42" s="10"/>
      <c r="E42" s="10"/>
      <c r="F42" s="10"/>
      <c r="G42" s="10"/>
      <c r="H42" s="10"/>
      <c r="I42" s="10"/>
      <c r="J42" s="10"/>
      <c r="K42" s="10"/>
      <c r="L42" s="10"/>
      <c r="M42" s="10"/>
      <c r="N42" s="10"/>
      <c r="O42" s="10"/>
      <c r="P42" s="10"/>
      <c r="Q42" s="10"/>
      <c r="R42" s="10"/>
      <c r="S42" s="10"/>
      <c r="T42" s="141" t="s">
        <v>116</v>
      </c>
      <c r="U42" s="142">
        <v>36</v>
      </c>
    </row>
    <row r="43" spans="1:21" s="2" customFormat="1" ht="12.75" customHeight="1" x14ac:dyDescent="0.2">
      <c r="A43" s="10"/>
      <c r="B43" s="10"/>
      <c r="C43" s="10"/>
      <c r="D43" s="10"/>
      <c r="E43" s="10"/>
      <c r="F43" s="10"/>
      <c r="G43" s="10"/>
      <c r="H43" s="10"/>
      <c r="I43" s="10"/>
      <c r="J43" s="10"/>
      <c r="K43" s="10"/>
      <c r="L43" s="10"/>
      <c r="M43" s="10"/>
      <c r="N43" s="10"/>
      <c r="O43" s="10"/>
      <c r="P43" s="10"/>
      <c r="Q43" s="10"/>
      <c r="R43" s="10"/>
      <c r="S43" s="10"/>
      <c r="T43" s="141" t="s">
        <v>357</v>
      </c>
      <c r="U43" s="142">
        <v>37</v>
      </c>
    </row>
    <row r="44" spans="1:21" s="2" customFormat="1" ht="12.75" customHeight="1" x14ac:dyDescent="0.2">
      <c r="A44" s="10"/>
      <c r="B44" s="10"/>
      <c r="C44" s="10"/>
      <c r="D44" s="10"/>
      <c r="E44" s="10"/>
      <c r="F44" s="10"/>
      <c r="G44" s="10"/>
      <c r="H44" s="10"/>
      <c r="I44" s="10"/>
      <c r="J44" s="10"/>
      <c r="K44" s="10"/>
      <c r="L44" s="10"/>
      <c r="M44" s="10"/>
      <c r="N44" s="10"/>
      <c r="O44" s="10"/>
      <c r="P44" s="10"/>
      <c r="Q44" s="10"/>
      <c r="R44" s="10"/>
      <c r="S44" s="10"/>
      <c r="T44" s="141" t="s">
        <v>144</v>
      </c>
      <c r="U44" s="142">
        <v>38</v>
      </c>
    </row>
    <row r="45" spans="1:21" s="2" customFormat="1" ht="12.75" customHeight="1" x14ac:dyDescent="0.2">
      <c r="A45" s="10"/>
      <c r="B45" s="10"/>
      <c r="C45" s="10"/>
      <c r="D45" s="10"/>
      <c r="E45" s="10"/>
      <c r="F45" s="10"/>
      <c r="G45" s="10"/>
      <c r="H45" s="10"/>
      <c r="I45" s="10"/>
      <c r="J45" s="10"/>
      <c r="K45" s="10"/>
      <c r="L45" s="10"/>
      <c r="M45" s="10"/>
      <c r="N45" s="10"/>
      <c r="O45" s="10"/>
      <c r="P45" s="10"/>
      <c r="Q45" s="10"/>
      <c r="R45" s="10"/>
      <c r="S45" s="10"/>
      <c r="T45" s="141" t="s">
        <v>145</v>
      </c>
      <c r="U45" s="142">
        <v>39</v>
      </c>
    </row>
    <row r="46" spans="1:21" s="2" customFormat="1" ht="12.75" customHeight="1" x14ac:dyDescent="0.2">
      <c r="A46" s="10"/>
      <c r="B46" s="10"/>
      <c r="C46" s="10"/>
      <c r="D46" s="10"/>
      <c r="E46" s="10"/>
      <c r="F46" s="10"/>
      <c r="G46" s="10"/>
      <c r="H46" s="10"/>
      <c r="I46" s="10"/>
      <c r="J46" s="10"/>
      <c r="K46" s="10"/>
      <c r="L46" s="10"/>
      <c r="M46" s="10"/>
      <c r="N46" s="10"/>
      <c r="O46" s="10"/>
      <c r="P46" s="10"/>
      <c r="Q46" s="10"/>
      <c r="R46" s="10"/>
      <c r="S46" s="10"/>
      <c r="T46" s="141" t="s">
        <v>322</v>
      </c>
      <c r="U46" s="142">
        <v>40</v>
      </c>
    </row>
    <row r="47" spans="1:21" s="2" customFormat="1" ht="12.75" customHeight="1" x14ac:dyDescent="0.2">
      <c r="A47" s="10"/>
      <c r="B47" s="10"/>
      <c r="C47" s="10"/>
      <c r="D47" s="10"/>
      <c r="E47" s="10"/>
      <c r="F47" s="10"/>
      <c r="G47" s="10"/>
      <c r="H47" s="10"/>
      <c r="I47" s="10"/>
      <c r="J47" s="10"/>
      <c r="K47" s="10"/>
      <c r="L47" s="10"/>
      <c r="M47" s="10"/>
      <c r="N47" s="10"/>
      <c r="O47" s="10"/>
      <c r="P47" s="10"/>
      <c r="Q47" s="10"/>
      <c r="R47" s="10"/>
      <c r="S47" s="10"/>
      <c r="T47" s="141" t="s">
        <v>70</v>
      </c>
      <c r="U47" s="142">
        <v>41</v>
      </c>
    </row>
    <row r="48" spans="1:21" s="2" customFormat="1" ht="12.75" customHeight="1" x14ac:dyDescent="0.2">
      <c r="A48" s="10"/>
      <c r="B48" s="10"/>
      <c r="C48" s="10"/>
      <c r="D48" s="10"/>
      <c r="E48" s="10"/>
      <c r="F48" s="10"/>
      <c r="G48" s="10"/>
      <c r="H48" s="10"/>
      <c r="I48" s="10"/>
      <c r="J48" s="10"/>
      <c r="K48" s="10"/>
      <c r="L48" s="10"/>
      <c r="M48" s="10"/>
      <c r="N48" s="10"/>
      <c r="O48" s="10"/>
      <c r="P48" s="10"/>
      <c r="Q48" s="10"/>
      <c r="R48" s="10"/>
      <c r="S48" s="10"/>
      <c r="T48" s="141" t="s">
        <v>146</v>
      </c>
      <c r="U48" s="142">
        <v>42</v>
      </c>
    </row>
    <row r="49" spans="1:21" s="2" customFormat="1" ht="12.75" customHeight="1" x14ac:dyDescent="0.2">
      <c r="A49" s="10"/>
      <c r="B49" s="10"/>
      <c r="C49" s="10"/>
      <c r="D49" s="10"/>
      <c r="E49" s="10"/>
      <c r="F49" s="10"/>
      <c r="G49" s="10"/>
      <c r="H49" s="10"/>
      <c r="I49" s="10"/>
      <c r="J49" s="10"/>
      <c r="K49" s="10"/>
      <c r="L49" s="10"/>
      <c r="M49" s="10"/>
      <c r="N49" s="10"/>
      <c r="O49" s="10"/>
      <c r="P49" s="10"/>
      <c r="Q49" s="10"/>
      <c r="R49" s="10"/>
      <c r="S49" s="10"/>
      <c r="T49" s="141" t="s">
        <v>158</v>
      </c>
      <c r="U49" s="142">
        <v>43</v>
      </c>
    </row>
    <row r="50" spans="1:21" s="2" customFormat="1" ht="12.75" customHeight="1" x14ac:dyDescent="0.2">
      <c r="A50" s="10"/>
      <c r="B50" s="10"/>
      <c r="C50" s="10"/>
      <c r="D50" s="10"/>
      <c r="E50" s="10"/>
      <c r="F50" s="10"/>
      <c r="G50" s="10"/>
      <c r="H50" s="10"/>
      <c r="I50" s="10"/>
      <c r="J50" s="10"/>
      <c r="K50" s="10"/>
      <c r="L50" s="10"/>
      <c r="M50" s="10"/>
      <c r="N50" s="10"/>
      <c r="O50" s="10"/>
      <c r="P50" s="10"/>
      <c r="Q50" s="10"/>
      <c r="R50" s="10"/>
      <c r="S50" s="10"/>
      <c r="T50" s="141" t="s">
        <v>358</v>
      </c>
      <c r="U50" s="142">
        <v>44</v>
      </c>
    </row>
    <row r="51" spans="1:21" s="2" customFormat="1" ht="12.75" customHeight="1" x14ac:dyDescent="0.2">
      <c r="A51" s="10"/>
      <c r="B51" s="10"/>
      <c r="C51" s="10"/>
      <c r="D51" s="10"/>
      <c r="E51" s="10"/>
      <c r="F51" s="10"/>
      <c r="G51" s="10"/>
      <c r="H51" s="10"/>
      <c r="I51" s="10"/>
      <c r="J51" s="10"/>
      <c r="K51" s="10"/>
      <c r="L51" s="10"/>
      <c r="M51" s="10"/>
      <c r="N51" s="10"/>
      <c r="O51" s="10"/>
      <c r="P51" s="10"/>
      <c r="Q51" s="10"/>
      <c r="R51" s="10"/>
      <c r="S51" s="10"/>
      <c r="T51" s="141" t="s">
        <v>359</v>
      </c>
      <c r="U51" s="142">
        <v>45</v>
      </c>
    </row>
    <row r="52" spans="1:21" s="2" customFormat="1" ht="12.75" customHeight="1" x14ac:dyDescent="0.2">
      <c r="A52" s="10"/>
      <c r="B52" s="10"/>
      <c r="C52" s="10"/>
      <c r="D52" s="10"/>
      <c r="E52" s="10"/>
      <c r="F52" s="10"/>
      <c r="G52" s="10"/>
      <c r="H52" s="10"/>
      <c r="I52" s="10"/>
      <c r="J52" s="10"/>
      <c r="K52" s="10"/>
      <c r="L52" s="10"/>
      <c r="M52" s="10"/>
      <c r="N52" s="10"/>
      <c r="O52" s="10"/>
      <c r="P52" s="10"/>
      <c r="Q52" s="10"/>
      <c r="R52" s="10"/>
      <c r="S52" s="10"/>
      <c r="T52" s="141" t="s">
        <v>147</v>
      </c>
      <c r="U52" s="142">
        <v>46</v>
      </c>
    </row>
    <row r="53" spans="1:21" s="2" customFormat="1" ht="12.75" customHeight="1" x14ac:dyDescent="0.2">
      <c r="A53" s="10"/>
      <c r="B53" s="10"/>
      <c r="C53" s="10"/>
      <c r="D53" s="10"/>
      <c r="E53" s="10"/>
      <c r="F53" s="10"/>
      <c r="G53" s="10"/>
      <c r="H53" s="10"/>
      <c r="I53" s="10"/>
      <c r="J53" s="10"/>
      <c r="K53" s="10"/>
      <c r="L53" s="10"/>
      <c r="M53" s="10"/>
      <c r="N53" s="10"/>
      <c r="O53" s="10"/>
      <c r="P53" s="10"/>
      <c r="Q53" s="10"/>
      <c r="R53" s="10"/>
      <c r="S53" s="10"/>
      <c r="T53" s="141" t="s">
        <v>360</v>
      </c>
      <c r="U53" s="142">
        <v>47</v>
      </c>
    </row>
    <row r="54" spans="1:21" s="2" customFormat="1" ht="12.75" customHeight="1" x14ac:dyDescent="0.2">
      <c r="A54" s="10"/>
      <c r="B54" s="10"/>
      <c r="C54" s="10"/>
      <c r="D54" s="10"/>
      <c r="E54" s="10"/>
      <c r="F54" s="10"/>
      <c r="G54" s="10"/>
      <c r="H54" s="10"/>
      <c r="I54" s="10"/>
      <c r="J54" s="10"/>
      <c r="K54" s="10"/>
      <c r="L54" s="10"/>
      <c r="M54" s="10"/>
      <c r="N54" s="10"/>
      <c r="O54" s="10"/>
      <c r="P54" s="10"/>
      <c r="Q54" s="10"/>
      <c r="R54" s="10"/>
      <c r="S54" s="10"/>
      <c r="T54" s="141" t="s">
        <v>148</v>
      </c>
      <c r="U54" s="142">
        <v>48</v>
      </c>
    </row>
    <row r="55" spans="1:21" s="2" customFormat="1" ht="12.75" customHeight="1" x14ac:dyDescent="0.2">
      <c r="A55" s="10"/>
      <c r="B55" s="10"/>
      <c r="C55" s="10"/>
      <c r="D55" s="10"/>
      <c r="E55" s="10"/>
      <c r="F55" s="10"/>
      <c r="G55" s="10"/>
      <c r="H55" s="10"/>
      <c r="I55" s="10"/>
      <c r="J55" s="10"/>
      <c r="K55" s="10"/>
      <c r="L55" s="10"/>
      <c r="M55" s="10"/>
      <c r="N55" s="10"/>
      <c r="O55" s="10"/>
      <c r="P55" s="10"/>
      <c r="Q55" s="10"/>
      <c r="R55" s="10"/>
      <c r="S55" s="10"/>
      <c r="T55" s="141" t="s">
        <v>149</v>
      </c>
      <c r="U55" s="142">
        <v>49</v>
      </c>
    </row>
    <row r="56" spans="1:21" s="2" customFormat="1" ht="12.75" customHeight="1" x14ac:dyDescent="0.2">
      <c r="A56" s="10"/>
      <c r="B56" s="10"/>
      <c r="C56" s="10"/>
      <c r="D56" s="10"/>
      <c r="E56" s="10"/>
      <c r="F56" s="10"/>
      <c r="G56" s="10"/>
      <c r="H56" s="10"/>
      <c r="I56" s="10"/>
      <c r="J56" s="10"/>
      <c r="K56" s="10"/>
      <c r="L56" s="10"/>
      <c r="M56" s="10"/>
      <c r="N56" s="10"/>
      <c r="O56" s="10"/>
      <c r="P56" s="10"/>
      <c r="Q56" s="10"/>
      <c r="R56" s="10"/>
      <c r="S56" s="10"/>
      <c r="T56" s="141" t="s">
        <v>75</v>
      </c>
      <c r="U56" s="142">
        <v>50</v>
      </c>
    </row>
    <row r="57" spans="1:21" s="2" customFormat="1" ht="12.75" customHeight="1" x14ac:dyDescent="0.2">
      <c r="A57" s="10"/>
      <c r="B57" s="10"/>
      <c r="C57" s="10"/>
      <c r="D57" s="10"/>
      <c r="E57" s="10"/>
      <c r="F57" s="10"/>
      <c r="G57" s="10"/>
      <c r="H57" s="10"/>
      <c r="I57" s="10"/>
      <c r="J57" s="10"/>
      <c r="K57" s="10"/>
      <c r="L57" s="10"/>
      <c r="M57" s="10"/>
      <c r="N57" s="10"/>
      <c r="O57" s="10"/>
      <c r="P57" s="10"/>
      <c r="Q57" s="10"/>
      <c r="R57" s="10"/>
      <c r="S57" s="10"/>
      <c r="T57" s="143" t="s">
        <v>361</v>
      </c>
      <c r="U57" s="144">
        <v>51</v>
      </c>
    </row>
    <row r="58" spans="1:21" s="2" customFormat="1" ht="12.75" customHeight="1" x14ac:dyDescent="0.2">
      <c r="A58" s="10"/>
      <c r="B58" s="10"/>
      <c r="C58" s="10"/>
      <c r="D58" s="10"/>
      <c r="E58" s="10"/>
      <c r="F58" s="10"/>
      <c r="G58" s="10"/>
      <c r="H58" s="10"/>
      <c r="I58" s="10"/>
      <c r="J58" s="10"/>
      <c r="K58" s="10"/>
      <c r="L58" s="10"/>
      <c r="M58" s="10"/>
      <c r="N58" s="10"/>
      <c r="O58" s="10"/>
      <c r="P58" s="10"/>
      <c r="Q58" s="10"/>
      <c r="R58" s="10"/>
      <c r="S58" s="10"/>
      <c r="T58" s="10"/>
      <c r="U58" s="131"/>
    </row>
    <row r="59" spans="1:21" s="2" customFormat="1" ht="12.75" customHeight="1" x14ac:dyDescent="0.2">
      <c r="A59" s="10"/>
      <c r="B59" s="10"/>
      <c r="C59" s="10"/>
      <c r="D59" s="10"/>
      <c r="E59" s="10"/>
      <c r="F59" s="10"/>
      <c r="G59" s="10"/>
      <c r="H59" s="10"/>
      <c r="I59" s="10"/>
      <c r="J59" s="10"/>
      <c r="K59" s="10"/>
      <c r="L59" s="10"/>
      <c r="M59" s="10"/>
      <c r="N59" s="10"/>
      <c r="O59" s="10"/>
      <c r="P59" s="10"/>
      <c r="Q59" s="10"/>
      <c r="R59" s="10"/>
      <c r="S59" s="10"/>
      <c r="T59" s="10"/>
      <c r="U59" s="131"/>
    </row>
    <row r="60" spans="1:21" s="2" customFormat="1" ht="12.75" customHeight="1" x14ac:dyDescent="0.2">
      <c r="A60" s="10"/>
      <c r="B60" s="10"/>
      <c r="C60" s="10"/>
      <c r="D60" s="10"/>
      <c r="E60" s="10"/>
      <c r="F60" s="10"/>
      <c r="G60" s="10"/>
      <c r="H60" s="10"/>
      <c r="I60" s="10"/>
      <c r="J60" s="10"/>
      <c r="K60" s="10"/>
      <c r="L60" s="10"/>
      <c r="M60" s="10"/>
      <c r="N60" s="10"/>
      <c r="O60" s="10"/>
      <c r="P60" s="10"/>
      <c r="Q60" s="10"/>
      <c r="R60" s="10"/>
      <c r="S60" s="10"/>
      <c r="T60" s="10"/>
      <c r="U60" s="131"/>
    </row>
    <row r="61" spans="1:21" s="2" customFormat="1" ht="12.75" customHeight="1" x14ac:dyDescent="0.2">
      <c r="A61" s="10"/>
      <c r="B61" s="10"/>
      <c r="C61" s="10"/>
      <c r="D61" s="10"/>
      <c r="E61" s="10"/>
      <c r="F61" s="10"/>
      <c r="G61" s="10"/>
      <c r="H61" s="10"/>
      <c r="I61" s="10"/>
      <c r="J61" s="10"/>
      <c r="K61" s="10"/>
      <c r="L61" s="10"/>
      <c r="M61" s="10"/>
      <c r="N61" s="10"/>
      <c r="O61" s="10"/>
      <c r="P61" s="10"/>
      <c r="Q61" s="10"/>
      <c r="R61" s="10"/>
      <c r="S61" s="10"/>
      <c r="T61" s="10"/>
      <c r="U61" s="131"/>
    </row>
    <row r="62" spans="1:21" s="2" customFormat="1" ht="12.75" customHeight="1" x14ac:dyDescent="0.2">
      <c r="A62" s="10"/>
      <c r="B62" s="10"/>
      <c r="C62" s="10"/>
      <c r="D62" s="10"/>
      <c r="E62" s="10"/>
      <c r="F62" s="10"/>
      <c r="G62" s="10"/>
      <c r="H62" s="10"/>
      <c r="I62" s="10"/>
      <c r="J62" s="10"/>
      <c r="K62" s="10"/>
      <c r="L62" s="10"/>
      <c r="M62" s="10"/>
      <c r="N62" s="10"/>
      <c r="O62" s="10"/>
      <c r="P62" s="10"/>
      <c r="Q62" s="10"/>
      <c r="R62" s="10"/>
      <c r="S62" s="10"/>
      <c r="T62" s="10"/>
      <c r="U62" s="131"/>
    </row>
    <row r="63" spans="1:21" s="2" customFormat="1" ht="12.75" customHeight="1" x14ac:dyDescent="0.2">
      <c r="A63" s="10"/>
      <c r="B63" s="10"/>
      <c r="C63" s="10"/>
      <c r="D63" s="10"/>
      <c r="E63" s="10"/>
      <c r="F63" s="10"/>
      <c r="G63" s="10"/>
      <c r="H63" s="10"/>
      <c r="I63" s="10"/>
      <c r="J63" s="10"/>
      <c r="K63" s="10"/>
      <c r="L63" s="10"/>
      <c r="M63" s="10"/>
      <c r="N63" s="10"/>
      <c r="O63" s="10"/>
      <c r="P63" s="10"/>
      <c r="Q63" s="10"/>
      <c r="R63" s="10"/>
      <c r="S63" s="10"/>
      <c r="T63" s="10"/>
      <c r="U63" s="131"/>
    </row>
    <row r="64" spans="1:21" s="2" customFormat="1" ht="12.75" customHeight="1" x14ac:dyDescent="0.2">
      <c r="A64" s="10"/>
      <c r="B64" s="10"/>
      <c r="C64" s="10"/>
      <c r="D64" s="10"/>
      <c r="E64" s="10"/>
      <c r="F64" s="10"/>
      <c r="G64" s="10"/>
      <c r="H64" s="10"/>
      <c r="I64" s="10"/>
      <c r="J64" s="10"/>
      <c r="K64" s="10"/>
      <c r="L64" s="10"/>
      <c r="M64" s="10"/>
      <c r="N64" s="10"/>
      <c r="O64" s="10"/>
      <c r="P64" s="10"/>
      <c r="Q64" s="10"/>
      <c r="R64" s="10"/>
      <c r="S64" s="10"/>
      <c r="T64" s="10"/>
      <c r="U64" s="131"/>
    </row>
    <row r="65" spans="1:21" s="2" customFormat="1" ht="12.75" customHeight="1" x14ac:dyDescent="0.2">
      <c r="A65" s="10"/>
      <c r="B65" s="10"/>
      <c r="C65" s="10"/>
      <c r="D65" s="10"/>
      <c r="E65" s="10"/>
      <c r="F65" s="10"/>
      <c r="G65" s="10"/>
      <c r="H65" s="10"/>
      <c r="I65" s="10"/>
      <c r="J65" s="10"/>
      <c r="K65" s="10"/>
      <c r="L65" s="10"/>
      <c r="M65" s="10"/>
      <c r="N65" s="10"/>
      <c r="O65" s="10"/>
      <c r="P65" s="10"/>
      <c r="Q65" s="10"/>
      <c r="R65" s="10"/>
      <c r="S65" s="10"/>
      <c r="T65" s="10"/>
      <c r="U65" s="131"/>
    </row>
    <row r="66" spans="1:21" s="2" customFormat="1" ht="12.75" customHeight="1" x14ac:dyDescent="0.2">
      <c r="A66" s="10"/>
      <c r="B66" s="10"/>
      <c r="C66" s="10"/>
      <c r="D66" s="10"/>
      <c r="E66" s="10"/>
      <c r="F66" s="10"/>
      <c r="G66" s="10"/>
      <c r="H66" s="10"/>
      <c r="I66" s="10"/>
      <c r="J66" s="10"/>
      <c r="K66" s="10"/>
      <c r="L66" s="10"/>
      <c r="M66" s="10"/>
      <c r="N66" s="10"/>
      <c r="O66" s="10"/>
      <c r="P66" s="10"/>
      <c r="Q66" s="10"/>
      <c r="R66" s="10"/>
      <c r="S66" s="10"/>
      <c r="T66" s="10"/>
      <c r="U66" s="131"/>
    </row>
    <row r="67" spans="1:21" s="2" customFormat="1" ht="12.75" customHeight="1" x14ac:dyDescent="0.2">
      <c r="A67" s="10"/>
      <c r="B67" s="10"/>
      <c r="C67" s="10"/>
      <c r="D67" s="10"/>
      <c r="E67" s="10"/>
      <c r="F67" s="10"/>
      <c r="G67" s="10"/>
      <c r="H67" s="10"/>
      <c r="I67" s="10"/>
      <c r="J67" s="10"/>
      <c r="K67" s="10"/>
      <c r="L67" s="10"/>
      <c r="M67" s="10"/>
      <c r="N67" s="10"/>
      <c r="O67" s="10"/>
      <c r="P67" s="10"/>
      <c r="Q67" s="10"/>
      <c r="R67" s="10"/>
      <c r="S67" s="10"/>
      <c r="T67" s="10"/>
      <c r="U67" s="131"/>
    </row>
    <row r="68" spans="1:21" s="2" customFormat="1" ht="12.75" customHeight="1" x14ac:dyDescent="0.2">
      <c r="A68" s="10"/>
      <c r="B68" s="10"/>
      <c r="C68" s="10"/>
      <c r="D68" s="10"/>
      <c r="E68" s="10"/>
      <c r="F68" s="10"/>
      <c r="G68" s="10"/>
      <c r="H68" s="10"/>
      <c r="I68" s="10"/>
      <c r="J68" s="10"/>
      <c r="K68" s="10"/>
      <c r="L68" s="10"/>
      <c r="M68" s="10"/>
      <c r="N68" s="10"/>
      <c r="O68" s="10"/>
      <c r="P68" s="10"/>
      <c r="Q68" s="10"/>
      <c r="R68" s="10"/>
      <c r="S68" s="10"/>
      <c r="T68" s="10"/>
      <c r="U68" s="131"/>
    </row>
    <row r="69" spans="1:21" s="2" customFormat="1" ht="12.75" customHeight="1" x14ac:dyDescent="0.2">
      <c r="A69" s="10"/>
      <c r="B69" s="10"/>
      <c r="C69" s="10"/>
      <c r="D69" s="10"/>
      <c r="E69" s="10"/>
      <c r="F69" s="10"/>
      <c r="G69" s="10"/>
      <c r="H69" s="10"/>
      <c r="I69" s="10"/>
      <c r="J69" s="10"/>
      <c r="K69" s="10"/>
      <c r="L69" s="10"/>
      <c r="M69" s="10"/>
      <c r="N69" s="10"/>
      <c r="O69" s="10"/>
      <c r="P69" s="10"/>
      <c r="Q69" s="10"/>
      <c r="R69" s="10"/>
      <c r="S69" s="10"/>
      <c r="T69" s="10"/>
      <c r="U69" s="131"/>
    </row>
    <row r="70" spans="1:21" s="2" customFormat="1" ht="12.75" customHeight="1" x14ac:dyDescent="0.2">
      <c r="A70" s="10"/>
      <c r="B70" s="10"/>
      <c r="C70" s="10"/>
      <c r="D70" s="10"/>
      <c r="E70" s="10"/>
      <c r="F70" s="10"/>
      <c r="G70" s="10"/>
      <c r="H70" s="10"/>
      <c r="I70" s="10"/>
      <c r="J70" s="10"/>
      <c r="K70" s="10"/>
      <c r="L70" s="10"/>
      <c r="M70" s="10"/>
      <c r="N70" s="10"/>
      <c r="O70" s="10"/>
      <c r="P70" s="10"/>
      <c r="Q70" s="10"/>
      <c r="R70" s="10"/>
      <c r="S70" s="10"/>
      <c r="T70" s="10"/>
      <c r="U70" s="131"/>
    </row>
    <row r="71" spans="1:21" s="2" customFormat="1" ht="12.75" customHeight="1" x14ac:dyDescent="0.2">
      <c r="A71" s="10"/>
      <c r="B71" s="10"/>
      <c r="C71" s="10"/>
      <c r="D71" s="10"/>
      <c r="E71" s="10"/>
      <c r="F71" s="10"/>
      <c r="G71" s="10"/>
      <c r="H71" s="10"/>
      <c r="I71" s="10"/>
      <c r="J71" s="10"/>
      <c r="K71" s="10"/>
      <c r="L71" s="10"/>
      <c r="M71" s="10"/>
      <c r="N71" s="10"/>
      <c r="O71" s="10"/>
      <c r="P71" s="10"/>
      <c r="Q71" s="10"/>
      <c r="R71" s="10"/>
      <c r="S71" s="10"/>
      <c r="T71" s="10"/>
      <c r="U71" s="131"/>
    </row>
    <row r="72" spans="1:21" s="2" customFormat="1" ht="12.75" customHeight="1" x14ac:dyDescent="0.2">
      <c r="A72" s="10"/>
      <c r="B72" s="10"/>
      <c r="C72" s="10"/>
      <c r="D72" s="10"/>
      <c r="E72" s="10"/>
      <c r="F72" s="10"/>
      <c r="G72" s="10"/>
      <c r="H72" s="10"/>
      <c r="I72" s="10"/>
      <c r="J72" s="10"/>
      <c r="K72" s="10"/>
      <c r="L72" s="10"/>
      <c r="M72" s="10"/>
      <c r="N72" s="10"/>
      <c r="O72" s="10"/>
      <c r="P72" s="10"/>
      <c r="Q72" s="10"/>
      <c r="R72" s="10"/>
      <c r="S72" s="10"/>
      <c r="T72" s="10"/>
      <c r="U72" s="131"/>
    </row>
    <row r="73" spans="1:21" s="2" customFormat="1" ht="12.75" customHeight="1" x14ac:dyDescent="0.2">
      <c r="A73" s="10"/>
      <c r="B73" s="10"/>
      <c r="C73" s="10"/>
      <c r="D73" s="10"/>
      <c r="E73" s="10"/>
      <c r="F73" s="10"/>
      <c r="G73" s="10"/>
      <c r="H73" s="10"/>
      <c r="I73" s="10"/>
      <c r="J73" s="10"/>
      <c r="K73" s="10"/>
      <c r="L73" s="10"/>
      <c r="M73" s="10"/>
      <c r="N73" s="10"/>
      <c r="O73" s="10"/>
      <c r="P73" s="10"/>
      <c r="Q73" s="10"/>
      <c r="R73" s="10"/>
      <c r="S73" s="10"/>
      <c r="T73" s="10"/>
      <c r="U73" s="131"/>
    </row>
    <row r="74" spans="1:21" s="2" customFormat="1" ht="12.75" customHeight="1" x14ac:dyDescent="0.2">
      <c r="A74" s="10"/>
      <c r="B74" s="10"/>
      <c r="C74" s="10"/>
      <c r="D74" s="10"/>
      <c r="E74" s="10"/>
      <c r="F74" s="10"/>
      <c r="G74" s="10"/>
      <c r="H74" s="10"/>
      <c r="I74" s="10"/>
      <c r="J74" s="10"/>
      <c r="K74" s="10"/>
      <c r="L74" s="10"/>
      <c r="M74" s="10"/>
      <c r="N74" s="10"/>
      <c r="O74" s="10"/>
      <c r="P74" s="10"/>
      <c r="Q74" s="10"/>
      <c r="R74" s="10"/>
      <c r="S74" s="10"/>
      <c r="T74" s="10"/>
      <c r="U74" s="131"/>
    </row>
    <row r="75" spans="1:21" s="2" customFormat="1" ht="12.75" customHeight="1" x14ac:dyDescent="0.2">
      <c r="A75" s="10"/>
      <c r="B75" s="10"/>
      <c r="C75" s="10"/>
      <c r="D75" s="10"/>
      <c r="E75" s="10"/>
      <c r="F75" s="10"/>
      <c r="G75" s="10"/>
      <c r="H75" s="10"/>
      <c r="I75" s="10"/>
      <c r="J75" s="10"/>
      <c r="K75" s="10"/>
      <c r="L75" s="10"/>
      <c r="M75" s="10"/>
      <c r="N75" s="10"/>
      <c r="O75" s="10"/>
      <c r="P75" s="10"/>
      <c r="Q75" s="10"/>
      <c r="R75" s="10"/>
      <c r="S75" s="10"/>
      <c r="T75" s="10"/>
      <c r="U75" s="131"/>
    </row>
    <row r="76" spans="1:21" s="2" customFormat="1" ht="12.75" customHeight="1" x14ac:dyDescent="0.2">
      <c r="A76" s="10"/>
      <c r="B76" s="10"/>
      <c r="C76" s="10"/>
      <c r="D76" s="10"/>
      <c r="E76" s="10"/>
      <c r="F76" s="10"/>
      <c r="G76" s="10"/>
      <c r="H76" s="10"/>
      <c r="I76" s="10"/>
      <c r="J76" s="10"/>
      <c r="K76" s="10"/>
      <c r="L76" s="10"/>
      <c r="M76" s="10"/>
      <c r="N76" s="10"/>
      <c r="O76" s="10"/>
      <c r="P76" s="10"/>
      <c r="Q76" s="10"/>
      <c r="R76" s="10"/>
      <c r="S76" s="10"/>
      <c r="T76" s="10"/>
      <c r="U76" s="131"/>
    </row>
    <row r="77" spans="1:21" s="2" customFormat="1" ht="12.75" customHeight="1" x14ac:dyDescent="0.2">
      <c r="A77" s="10"/>
      <c r="B77" s="10"/>
      <c r="C77" s="10"/>
      <c r="D77" s="10"/>
      <c r="E77" s="10"/>
      <c r="F77" s="10"/>
      <c r="G77" s="10"/>
      <c r="H77" s="10"/>
      <c r="I77" s="10"/>
      <c r="J77" s="10"/>
      <c r="K77" s="10"/>
      <c r="L77" s="10"/>
      <c r="M77" s="10"/>
      <c r="N77" s="10"/>
      <c r="O77" s="10"/>
      <c r="P77" s="10"/>
      <c r="Q77" s="10"/>
      <c r="R77" s="10"/>
      <c r="S77" s="10"/>
      <c r="T77" s="10"/>
      <c r="U77" s="131"/>
    </row>
    <row r="78" spans="1:21" s="2" customFormat="1" ht="12.75" customHeight="1" x14ac:dyDescent="0.2">
      <c r="A78" s="10"/>
      <c r="B78" s="10"/>
      <c r="C78" s="10"/>
      <c r="D78" s="10"/>
      <c r="E78" s="10"/>
      <c r="F78" s="10"/>
      <c r="G78" s="10"/>
      <c r="H78" s="10"/>
      <c r="I78" s="10"/>
      <c r="J78" s="10"/>
      <c r="K78" s="10"/>
      <c r="L78" s="10"/>
      <c r="M78" s="10"/>
      <c r="N78" s="10"/>
      <c r="O78" s="10"/>
      <c r="P78" s="10"/>
      <c r="Q78" s="10"/>
      <c r="R78" s="10"/>
      <c r="S78" s="10"/>
      <c r="T78" s="10"/>
      <c r="U78" s="131"/>
    </row>
    <row r="79" spans="1:21" s="2" customFormat="1" ht="12.75" customHeight="1" x14ac:dyDescent="0.2">
      <c r="A79" s="10"/>
      <c r="B79" s="10"/>
      <c r="C79" s="10"/>
      <c r="D79" s="10"/>
      <c r="E79" s="10"/>
      <c r="F79" s="10"/>
      <c r="G79" s="10"/>
      <c r="H79" s="10"/>
      <c r="I79" s="10"/>
      <c r="J79" s="10"/>
      <c r="K79" s="10"/>
      <c r="L79" s="10"/>
      <c r="M79" s="10"/>
      <c r="N79" s="10"/>
      <c r="O79" s="10"/>
      <c r="P79" s="10"/>
      <c r="Q79" s="10"/>
      <c r="R79" s="10"/>
      <c r="S79" s="10"/>
      <c r="T79" s="10"/>
      <c r="U79" s="131"/>
    </row>
    <row r="80" spans="1:21" s="2" customFormat="1" ht="12.75" customHeight="1" x14ac:dyDescent="0.2">
      <c r="A80" s="10"/>
      <c r="B80" s="10"/>
      <c r="C80" s="10"/>
      <c r="D80" s="10"/>
      <c r="E80" s="10"/>
      <c r="F80" s="10"/>
      <c r="G80" s="10"/>
      <c r="H80" s="10"/>
      <c r="I80" s="10"/>
      <c r="J80" s="10"/>
      <c r="K80" s="10"/>
      <c r="L80" s="10"/>
      <c r="M80" s="10"/>
      <c r="N80" s="10"/>
      <c r="O80" s="10"/>
      <c r="P80" s="10"/>
      <c r="Q80" s="10"/>
      <c r="R80" s="10"/>
      <c r="S80" s="10"/>
      <c r="T80" s="10"/>
      <c r="U80" s="131"/>
    </row>
    <row r="81" spans="1:21" s="2" customFormat="1" ht="12.75" customHeight="1" x14ac:dyDescent="0.2">
      <c r="A81" s="10"/>
      <c r="B81" s="10"/>
      <c r="C81" s="10"/>
      <c r="D81" s="10"/>
      <c r="E81" s="10"/>
      <c r="F81" s="10"/>
      <c r="G81" s="10"/>
      <c r="H81" s="10"/>
      <c r="I81" s="10"/>
      <c r="J81" s="10"/>
      <c r="K81" s="10"/>
      <c r="L81" s="10"/>
      <c r="M81" s="10"/>
      <c r="N81" s="10"/>
      <c r="O81" s="10"/>
      <c r="P81" s="10"/>
      <c r="Q81" s="10"/>
      <c r="R81" s="10"/>
      <c r="S81" s="10"/>
      <c r="T81" s="10"/>
      <c r="U81" s="131"/>
    </row>
    <row r="82" spans="1:21" s="2" customFormat="1" ht="12.75" customHeight="1" x14ac:dyDescent="0.2">
      <c r="A82" s="10"/>
      <c r="B82" s="10"/>
      <c r="C82" s="10"/>
      <c r="D82" s="10"/>
      <c r="E82" s="10"/>
      <c r="F82" s="10"/>
      <c r="G82" s="10"/>
      <c r="H82" s="10"/>
      <c r="I82" s="10"/>
      <c r="J82" s="10"/>
      <c r="K82" s="10"/>
      <c r="L82" s="10"/>
      <c r="M82" s="10"/>
      <c r="N82" s="10"/>
      <c r="O82" s="10"/>
      <c r="P82" s="10"/>
      <c r="Q82" s="10"/>
      <c r="R82" s="10"/>
      <c r="S82" s="10"/>
      <c r="T82" s="10"/>
      <c r="U82" s="131"/>
    </row>
    <row r="83" spans="1:21" s="2" customFormat="1" ht="12.75" customHeight="1" x14ac:dyDescent="0.2">
      <c r="A83" s="10"/>
      <c r="B83" s="10"/>
      <c r="C83" s="10"/>
      <c r="D83" s="10"/>
      <c r="E83" s="10"/>
      <c r="F83" s="10"/>
      <c r="G83" s="10"/>
      <c r="H83" s="10"/>
      <c r="I83" s="10"/>
      <c r="J83" s="10"/>
      <c r="K83" s="10"/>
      <c r="L83" s="10"/>
      <c r="M83" s="10"/>
      <c r="N83" s="10"/>
      <c r="O83" s="10"/>
      <c r="P83" s="10"/>
      <c r="Q83" s="10"/>
      <c r="R83" s="10"/>
      <c r="S83" s="10"/>
      <c r="T83" s="10"/>
      <c r="U83" s="131"/>
    </row>
    <row r="84" spans="1:21" s="2" customFormat="1" ht="12.75" customHeight="1" x14ac:dyDescent="0.2">
      <c r="A84" s="10"/>
      <c r="B84" s="10"/>
      <c r="C84" s="10"/>
      <c r="D84" s="10"/>
      <c r="E84" s="10"/>
      <c r="F84" s="10"/>
      <c r="G84" s="10"/>
      <c r="H84" s="10"/>
      <c r="I84" s="10"/>
      <c r="J84" s="10"/>
      <c r="K84" s="10"/>
      <c r="L84" s="10"/>
      <c r="M84" s="10"/>
      <c r="N84" s="10"/>
      <c r="O84" s="10"/>
      <c r="P84" s="10"/>
      <c r="Q84" s="10"/>
      <c r="R84" s="10"/>
      <c r="S84" s="10"/>
      <c r="T84" s="10"/>
      <c r="U84" s="131"/>
    </row>
    <row r="85" spans="1:21" s="2" customFormat="1" ht="12.75" customHeight="1" x14ac:dyDescent="0.2">
      <c r="A85" s="10"/>
      <c r="B85" s="10"/>
      <c r="C85" s="10"/>
      <c r="D85" s="10"/>
      <c r="E85" s="10"/>
      <c r="F85" s="10"/>
      <c r="G85" s="10"/>
      <c r="H85" s="10"/>
      <c r="I85" s="10"/>
      <c r="J85" s="10"/>
      <c r="K85" s="10"/>
      <c r="L85" s="10"/>
      <c r="M85" s="10"/>
      <c r="N85" s="10"/>
      <c r="O85" s="10"/>
      <c r="P85" s="10"/>
      <c r="Q85" s="10"/>
      <c r="R85" s="10"/>
      <c r="S85" s="10"/>
      <c r="T85" s="10"/>
      <c r="U85" s="131"/>
    </row>
    <row r="86" spans="1:21" s="2" customFormat="1" ht="12.75" customHeight="1" x14ac:dyDescent="0.2">
      <c r="A86" s="10"/>
      <c r="B86" s="10"/>
      <c r="C86" s="10"/>
      <c r="D86" s="10"/>
      <c r="E86" s="10"/>
      <c r="F86" s="10"/>
      <c r="G86" s="10"/>
      <c r="H86" s="10"/>
      <c r="I86" s="10"/>
      <c r="J86" s="10"/>
      <c r="K86" s="10"/>
      <c r="L86" s="10"/>
      <c r="M86" s="10"/>
      <c r="N86" s="10"/>
      <c r="O86" s="10"/>
      <c r="P86" s="10"/>
      <c r="Q86" s="10"/>
      <c r="R86" s="10"/>
      <c r="S86" s="10"/>
      <c r="T86" s="10"/>
      <c r="U86" s="131"/>
    </row>
    <row r="87" spans="1:21" s="2" customFormat="1" ht="12.75" customHeight="1" x14ac:dyDescent="0.2">
      <c r="A87" s="10"/>
      <c r="B87" s="10"/>
      <c r="C87" s="10"/>
      <c r="D87" s="10"/>
      <c r="E87" s="10"/>
      <c r="F87" s="10"/>
      <c r="G87" s="10"/>
      <c r="H87" s="10"/>
      <c r="I87" s="10"/>
      <c r="J87" s="10"/>
      <c r="K87" s="10"/>
      <c r="L87" s="10"/>
      <c r="M87" s="10"/>
      <c r="N87" s="10"/>
      <c r="O87" s="10"/>
      <c r="P87" s="10"/>
      <c r="Q87" s="10"/>
      <c r="R87" s="10"/>
      <c r="S87" s="10"/>
      <c r="T87" s="10"/>
      <c r="U87" s="131"/>
    </row>
    <row r="88" spans="1:21" s="2" customFormat="1" ht="12.75" customHeight="1" x14ac:dyDescent="0.2">
      <c r="A88" s="10"/>
      <c r="B88" s="10"/>
      <c r="C88" s="10"/>
      <c r="D88" s="10"/>
      <c r="E88" s="10"/>
      <c r="F88" s="10"/>
      <c r="G88" s="10"/>
      <c r="H88" s="10"/>
      <c r="I88" s="10"/>
      <c r="J88" s="10"/>
      <c r="K88" s="10"/>
      <c r="L88" s="10"/>
      <c r="M88" s="10"/>
      <c r="N88" s="10"/>
      <c r="O88" s="10"/>
      <c r="P88" s="10"/>
      <c r="Q88" s="10"/>
      <c r="R88" s="10"/>
      <c r="S88" s="10"/>
      <c r="T88" s="10"/>
      <c r="U88" s="131"/>
    </row>
    <row r="89" spans="1:21" s="2" customFormat="1" ht="12.75" customHeight="1" x14ac:dyDescent="0.2">
      <c r="A89" s="10"/>
      <c r="B89" s="10"/>
      <c r="C89" s="10"/>
      <c r="D89" s="10"/>
      <c r="E89" s="10"/>
      <c r="F89" s="10"/>
      <c r="G89" s="10"/>
      <c r="H89" s="10"/>
      <c r="I89" s="10"/>
      <c r="J89" s="10"/>
      <c r="K89" s="10"/>
      <c r="L89" s="10"/>
      <c r="M89" s="10"/>
      <c r="N89" s="10"/>
      <c r="O89" s="10"/>
      <c r="P89" s="10"/>
      <c r="Q89" s="10"/>
      <c r="R89" s="10"/>
      <c r="S89" s="10"/>
      <c r="T89" s="10"/>
      <c r="U89" s="131"/>
    </row>
    <row r="90" spans="1:21" s="2" customFormat="1" ht="12.75" customHeight="1" x14ac:dyDescent="0.2">
      <c r="A90" s="10"/>
      <c r="B90" s="10"/>
      <c r="C90" s="10"/>
      <c r="D90" s="10"/>
      <c r="E90" s="10"/>
      <c r="F90" s="10"/>
      <c r="G90" s="10"/>
      <c r="H90" s="10"/>
      <c r="I90" s="10"/>
      <c r="J90" s="10"/>
      <c r="K90" s="10"/>
      <c r="L90" s="10"/>
      <c r="M90" s="10"/>
      <c r="N90" s="10"/>
      <c r="O90" s="10"/>
      <c r="P90" s="10"/>
      <c r="Q90" s="10"/>
      <c r="R90" s="10"/>
      <c r="S90" s="10"/>
      <c r="T90" s="10"/>
      <c r="U90" s="131"/>
    </row>
    <row r="91" spans="1:21" s="2" customFormat="1" ht="12.75" customHeight="1" x14ac:dyDescent="0.2">
      <c r="A91" s="10"/>
      <c r="B91" s="10"/>
      <c r="C91" s="10"/>
      <c r="D91" s="10"/>
      <c r="E91" s="10"/>
      <c r="F91" s="10"/>
      <c r="G91" s="10"/>
      <c r="H91" s="10"/>
      <c r="I91" s="10"/>
      <c r="J91" s="10"/>
      <c r="K91" s="10"/>
      <c r="L91" s="10"/>
      <c r="M91" s="10"/>
      <c r="N91" s="10"/>
      <c r="O91" s="10"/>
      <c r="P91" s="10"/>
      <c r="Q91" s="10"/>
      <c r="R91" s="10"/>
      <c r="S91" s="10"/>
      <c r="T91" s="10"/>
      <c r="U91" s="131"/>
    </row>
    <row r="92" spans="1:21" s="2" customFormat="1" ht="12.75" customHeight="1" x14ac:dyDescent="0.2">
      <c r="A92" s="10"/>
      <c r="B92" s="10"/>
      <c r="C92" s="10"/>
      <c r="D92" s="10"/>
      <c r="E92" s="10"/>
      <c r="F92" s="10"/>
      <c r="G92" s="10"/>
      <c r="H92" s="10"/>
      <c r="I92" s="10"/>
      <c r="J92" s="10"/>
      <c r="K92" s="10"/>
      <c r="L92" s="10"/>
      <c r="M92" s="10"/>
      <c r="N92" s="10"/>
      <c r="O92" s="10"/>
      <c r="P92" s="10"/>
      <c r="Q92" s="10"/>
      <c r="R92" s="10"/>
      <c r="S92" s="10"/>
      <c r="T92" s="10"/>
      <c r="U92" s="131"/>
    </row>
    <row r="93" spans="1:21" s="2" customFormat="1" ht="12.75" customHeight="1" x14ac:dyDescent="0.2">
      <c r="A93" s="10"/>
      <c r="B93" s="10"/>
      <c r="C93" s="10"/>
      <c r="D93" s="10"/>
      <c r="E93" s="10"/>
      <c r="F93" s="10"/>
      <c r="G93" s="10"/>
      <c r="H93" s="10"/>
      <c r="I93" s="10"/>
      <c r="J93" s="10"/>
      <c r="K93" s="10"/>
      <c r="L93" s="10"/>
      <c r="M93" s="10"/>
      <c r="N93" s="10"/>
      <c r="O93" s="10"/>
      <c r="P93" s="10"/>
      <c r="Q93" s="10"/>
      <c r="R93" s="10"/>
      <c r="S93" s="10"/>
      <c r="T93" s="10"/>
      <c r="U93" s="131"/>
    </row>
    <row r="94" spans="1:21" s="2" customFormat="1" ht="12.75" customHeight="1" x14ac:dyDescent="0.2">
      <c r="A94" s="10"/>
      <c r="B94" s="10"/>
      <c r="C94" s="10"/>
      <c r="D94" s="10"/>
      <c r="E94" s="10"/>
      <c r="F94" s="10"/>
      <c r="G94" s="10"/>
      <c r="H94" s="10"/>
      <c r="I94" s="10"/>
      <c r="J94" s="10"/>
      <c r="K94" s="10"/>
      <c r="L94" s="10"/>
      <c r="M94" s="10"/>
      <c r="N94" s="10"/>
      <c r="O94" s="10"/>
      <c r="P94" s="10"/>
      <c r="Q94" s="10"/>
      <c r="R94" s="10"/>
      <c r="S94" s="10"/>
      <c r="T94" s="10"/>
      <c r="U94" s="131"/>
    </row>
    <row r="95" spans="1:21" s="2" customFormat="1" ht="12.75" customHeight="1" x14ac:dyDescent="0.2">
      <c r="A95" s="10"/>
      <c r="B95" s="10"/>
      <c r="C95" s="10"/>
      <c r="D95" s="10"/>
      <c r="E95" s="10"/>
      <c r="F95" s="10"/>
      <c r="G95" s="10"/>
      <c r="H95" s="10"/>
      <c r="I95" s="10"/>
      <c r="J95" s="10"/>
      <c r="K95" s="10"/>
      <c r="L95" s="10"/>
      <c r="M95" s="10"/>
      <c r="N95" s="10"/>
      <c r="O95" s="10"/>
      <c r="P95" s="10"/>
      <c r="Q95" s="10"/>
      <c r="R95" s="10"/>
      <c r="S95" s="10"/>
      <c r="T95" s="10"/>
      <c r="U95" s="131"/>
    </row>
    <row r="96" spans="1:21" s="2" customFormat="1" ht="12.75" customHeight="1" x14ac:dyDescent="0.2">
      <c r="A96" s="10"/>
      <c r="B96" s="10"/>
      <c r="C96" s="10"/>
      <c r="D96" s="10"/>
      <c r="E96" s="10"/>
      <c r="F96" s="10"/>
      <c r="G96" s="10"/>
      <c r="H96" s="10"/>
      <c r="I96" s="10"/>
      <c r="J96" s="10"/>
      <c r="K96" s="10"/>
      <c r="L96" s="10"/>
      <c r="M96" s="10"/>
      <c r="N96" s="10"/>
      <c r="O96" s="10"/>
      <c r="P96" s="10"/>
      <c r="Q96" s="10"/>
      <c r="R96" s="10"/>
      <c r="S96" s="10"/>
      <c r="T96" s="10"/>
      <c r="U96" s="131"/>
    </row>
    <row r="97" spans="1:21" s="2" customFormat="1" ht="12.75" customHeight="1" x14ac:dyDescent="0.2">
      <c r="A97" s="10"/>
      <c r="B97" s="10"/>
      <c r="C97" s="10"/>
      <c r="D97" s="10"/>
      <c r="E97" s="10"/>
      <c r="F97" s="10"/>
      <c r="G97" s="10"/>
      <c r="H97" s="10"/>
      <c r="I97" s="10"/>
      <c r="J97" s="10"/>
      <c r="K97" s="10"/>
      <c r="L97" s="10"/>
      <c r="M97" s="10"/>
      <c r="N97" s="10"/>
      <c r="O97" s="10"/>
      <c r="P97" s="10"/>
      <c r="Q97" s="10"/>
      <c r="R97" s="10"/>
      <c r="S97" s="10"/>
      <c r="T97" s="10"/>
      <c r="U97" s="131"/>
    </row>
    <row r="98" spans="1:21" s="2" customFormat="1" ht="12.75" customHeight="1" x14ac:dyDescent="0.2">
      <c r="A98" s="10"/>
      <c r="B98" s="10"/>
      <c r="C98" s="10"/>
      <c r="D98" s="10"/>
      <c r="E98" s="10"/>
      <c r="F98" s="10"/>
      <c r="G98" s="10"/>
      <c r="H98" s="10"/>
      <c r="I98" s="10"/>
      <c r="J98" s="10"/>
      <c r="K98" s="10"/>
      <c r="L98" s="10"/>
      <c r="M98" s="10"/>
      <c r="N98" s="10"/>
      <c r="O98" s="10"/>
      <c r="P98" s="10"/>
      <c r="Q98" s="10"/>
      <c r="R98" s="10"/>
      <c r="S98" s="10"/>
      <c r="T98" s="10"/>
      <c r="U98" s="131"/>
    </row>
    <row r="99" spans="1:21" s="2" customFormat="1" ht="12.75" customHeight="1" x14ac:dyDescent="0.2">
      <c r="A99" s="10"/>
      <c r="B99" s="10"/>
      <c r="C99" s="10"/>
      <c r="D99" s="10"/>
      <c r="E99" s="10"/>
      <c r="F99" s="10"/>
      <c r="G99" s="10"/>
      <c r="H99" s="10"/>
      <c r="I99" s="10"/>
      <c r="J99" s="10"/>
      <c r="K99" s="10"/>
      <c r="L99" s="10"/>
      <c r="M99" s="10"/>
      <c r="N99" s="10"/>
      <c r="O99" s="10"/>
      <c r="P99" s="10"/>
      <c r="Q99" s="10"/>
      <c r="R99" s="10"/>
      <c r="S99" s="10"/>
      <c r="T99" s="10"/>
      <c r="U99" s="131"/>
    </row>
    <row r="100" spans="1:21" s="2" customFormat="1" ht="12.7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31"/>
    </row>
    <row r="101" spans="1:21" s="2" customFormat="1" ht="12.7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31"/>
    </row>
    <row r="102" spans="1:21" s="2" customFormat="1"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31"/>
    </row>
    <row r="103" spans="1:21" s="2" customFormat="1" ht="12.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31"/>
    </row>
    <row r="104" spans="1:21" s="2" customFormat="1"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31"/>
    </row>
    <row r="105" spans="1:21" s="2" customFormat="1" ht="12.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31"/>
    </row>
    <row r="106" spans="1:21" s="2" customFormat="1"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31"/>
    </row>
    <row r="107" spans="1:21" s="2" customFormat="1" ht="12.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31"/>
    </row>
    <row r="108" spans="1:21" s="2" customFormat="1" ht="12.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31"/>
    </row>
    <row r="109" spans="1:21" s="2" customFormat="1"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31"/>
    </row>
    <row r="110" spans="1:21" s="2" customFormat="1" ht="12.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31"/>
    </row>
    <row r="111" spans="1:21" s="2" customFormat="1"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31"/>
    </row>
    <row r="112" spans="1:21" s="2" customFormat="1" ht="12.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31"/>
    </row>
    <row r="113" spans="1:21" s="2" customFormat="1"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31"/>
    </row>
    <row r="114" spans="1:21" s="2" customFormat="1" ht="12.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31"/>
    </row>
    <row r="115" spans="1:21" s="2" customFormat="1" ht="12.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31"/>
    </row>
    <row r="116" spans="1:21" s="2" customFormat="1" ht="12.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31"/>
    </row>
    <row r="117" spans="1:21" s="2" customFormat="1"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31"/>
    </row>
    <row r="118" spans="1:21" s="2" customFormat="1" ht="12.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31"/>
    </row>
    <row r="119" spans="1:21" s="2" customFormat="1" ht="12.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31"/>
    </row>
    <row r="120" spans="1:21" s="2" customFormat="1" ht="12.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31"/>
    </row>
    <row r="121" spans="1:21" s="2" customFormat="1"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31"/>
    </row>
    <row r="122" spans="1:21" s="2" customFormat="1" ht="12.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31"/>
    </row>
    <row r="123" spans="1:21" s="2" customFormat="1"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31"/>
    </row>
    <row r="124" spans="1:21" s="2" customFormat="1" ht="12.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31"/>
    </row>
    <row r="125" spans="1:21" s="2" customFormat="1"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31"/>
    </row>
    <row r="126" spans="1:21" s="2" customFormat="1" ht="12.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31"/>
    </row>
    <row r="127" spans="1:21" s="2" customFormat="1" ht="12.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31"/>
    </row>
    <row r="128" spans="1:21" s="2" customFormat="1" ht="12.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31"/>
    </row>
    <row r="129" spans="1:21" s="2" customFormat="1"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31"/>
    </row>
    <row r="130" spans="1:21" s="2" customFormat="1" ht="12.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31"/>
    </row>
    <row r="131" spans="1:21" s="2" customFormat="1"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31"/>
    </row>
    <row r="132" spans="1:21" s="2" customFormat="1" ht="12.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31"/>
    </row>
    <row r="133" spans="1:21" s="2" customFormat="1" ht="12.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31"/>
    </row>
    <row r="134" spans="1:21" s="2" customFormat="1" ht="12.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31"/>
    </row>
    <row r="135" spans="1:21" s="2" customFormat="1"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31"/>
    </row>
    <row r="136" spans="1:21" s="2" customFormat="1" ht="12.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31"/>
    </row>
    <row r="137" spans="1:21" s="2" customFormat="1" ht="12.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31"/>
    </row>
    <row r="138" spans="1:21" s="2" customFormat="1" ht="12.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31"/>
    </row>
    <row r="139" spans="1:21" s="2" customFormat="1"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31"/>
    </row>
    <row r="140" spans="1:21" s="2" customFormat="1" ht="12.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31"/>
    </row>
    <row r="141" spans="1:21" s="2" customFormat="1"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31"/>
    </row>
    <row r="142" spans="1:21" s="2" customFormat="1" ht="12.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31"/>
    </row>
    <row r="143" spans="1:21" s="2" customFormat="1" ht="12.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31"/>
    </row>
    <row r="144" spans="1:21" s="2" customFormat="1" ht="12.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31"/>
    </row>
    <row r="145" spans="1:21" s="2" customFormat="1"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31"/>
    </row>
    <row r="146" spans="1:21" s="2" customFormat="1" ht="12.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31"/>
    </row>
    <row r="147" spans="1:21" s="2" customFormat="1" ht="12.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31"/>
    </row>
    <row r="148" spans="1:21" s="2" customFormat="1" ht="12.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31"/>
    </row>
    <row r="149" spans="1:21" s="2" customFormat="1"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31"/>
    </row>
    <row r="150" spans="1:21" s="2" customFormat="1" ht="12.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31"/>
    </row>
    <row r="151" spans="1:21" s="2" customFormat="1" ht="12.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31"/>
    </row>
    <row r="152" spans="1:21" s="2" customFormat="1"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31"/>
    </row>
    <row r="153" spans="1:21" s="2" customFormat="1" ht="12.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31"/>
    </row>
    <row r="154" spans="1:21" s="2" customFormat="1" ht="12.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31"/>
    </row>
    <row r="155" spans="1:21" s="2" customFormat="1" ht="12.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31"/>
    </row>
    <row r="156" spans="1:21" s="2" customFormat="1" ht="12.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31"/>
    </row>
    <row r="157" spans="1:21" s="2" customFormat="1"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31"/>
    </row>
    <row r="158" spans="1:21" s="2" customFormat="1" ht="12.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31"/>
    </row>
    <row r="159" spans="1:21" s="2" customFormat="1" ht="12.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31"/>
    </row>
    <row r="160" spans="1:21" s="2" customFormat="1"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31"/>
    </row>
    <row r="161" spans="1:21" s="2" customFormat="1" ht="12.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31"/>
    </row>
    <row r="162" spans="1:21" s="2" customFormat="1" ht="12.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31"/>
    </row>
    <row r="163" spans="1:21" s="2" customFormat="1"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31"/>
    </row>
    <row r="164" spans="1:21" s="2" customFormat="1" ht="12.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31"/>
    </row>
    <row r="165" spans="1:21" s="2" customFormat="1" ht="12.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31"/>
    </row>
    <row r="166" spans="1:21" s="2" customFormat="1"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31"/>
    </row>
    <row r="167" spans="1:21" s="2" customFormat="1" ht="12.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31"/>
    </row>
    <row r="168" spans="1:21" s="2" customFormat="1" ht="12.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31"/>
    </row>
    <row r="169" spans="1:21" s="2" customFormat="1" ht="12.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31"/>
    </row>
    <row r="170" spans="1:21" s="2" customFormat="1" ht="12.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31"/>
    </row>
    <row r="171" spans="1:21" s="2" customFormat="1" ht="12.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31"/>
    </row>
    <row r="172" spans="1:21" s="2" customFormat="1" ht="12.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31"/>
    </row>
    <row r="173" spans="1:21" s="2" customFormat="1"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31"/>
    </row>
    <row r="174" spans="1:21" s="2" customFormat="1" ht="12.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31"/>
    </row>
    <row r="175" spans="1:21" s="2" customFormat="1" ht="12.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31"/>
    </row>
    <row r="176" spans="1:21" s="2" customFormat="1"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31"/>
    </row>
    <row r="177" spans="1:21" s="2" customFormat="1" ht="12.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31"/>
    </row>
    <row r="178" spans="1:21" s="2" customFormat="1" ht="12.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31"/>
    </row>
    <row r="179" spans="1:21" s="2" customFormat="1"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31"/>
    </row>
    <row r="180" spans="1:21" s="2" customFormat="1" ht="12.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31"/>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Five Year</vt:lpstr>
      <vt:lpstr>5. Value Change from Last Year</vt:lpstr>
      <vt:lpstr>6. Average AWSSI State &amp; City</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Brian Hirt</cp:lastModifiedBy>
  <cp:lastPrinted>2018-12-26T13:39:19Z</cp:lastPrinted>
  <dcterms:created xsi:type="dcterms:W3CDTF">2012-02-16T16:35:22Z</dcterms:created>
  <dcterms:modified xsi:type="dcterms:W3CDTF">2025-08-08T18:48:12Z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